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enri\OneDrive\Bureau\CV_HDC\23.OPENCLASSROOMS\PROJET 2\Livrables P2\P2_Visualisation_Analyse_DaCosta_Henrique\"/>
    </mc:Choice>
  </mc:AlternateContent>
  <xr:revisionPtr revIDLastSave="0" documentId="13_ncr:1_{3C38D130-001D-4CD0-9EE5-D381E6BE472C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Rapport d'analyse" sheetId="12" r:id="rId1"/>
    <sheet name="Contexte_Objectif" sheetId="13" r:id="rId2"/>
    <sheet name="Méthodologie" sheetId="14" r:id="rId3"/>
    <sheet name="Données NBA enrichies" sheetId="1" r:id="rId4"/>
    <sheet name="Filtres_Zones_Critères" sheetId="10" r:id="rId5"/>
    <sheet name="Equipe" sheetId="2" r:id="rId6"/>
    <sheet name="Dictionnaire de donnée enrichi" sheetId="3" r:id="rId7"/>
    <sheet name="Stats" sheetId="11" state="hidden" r:id="rId8"/>
    <sheet name="Vue d'ensemble" sheetId="4" r:id="rId9"/>
    <sheet name="Production_Profil de tir" sheetId="6" r:id="rId10"/>
    <sheet name="Scoring_Efficacité_Individuelle" sheetId="7" r:id="rId11"/>
    <sheet name="Création jeu_Maîtrise" sheetId="8" r:id="rId12"/>
    <sheet name="Rebond_Défense" sheetId="9" r:id="rId13"/>
    <sheet name="Synthèse générale" sheetId="15" r:id="rId14"/>
  </sheets>
  <definedNames>
    <definedName name="_xlnm._FilterDatabase" localSheetId="3" hidden="1">'Données NBA enrichies'!$AT$1:$AT$589</definedName>
    <definedName name="_xlnm._FilterDatabase" localSheetId="4" hidden="1">Filtres_Zones_Critères!$A$10:$BV$579</definedName>
    <definedName name="_xlchart.v1.0" hidden="1">'Données NBA enrichies'!$AT$1</definedName>
    <definedName name="_xlchart.v1.1" hidden="1">'Données NBA enrichies'!$AT$2:$AT$570</definedName>
    <definedName name="_xlnm.Criteria" localSheetId="4">Filtres_Zones_Critères!$BZ$5:$BZ$20</definedName>
    <definedName name="_xlnm.Extract" localSheetId="4">Filtres_Zones_Critères!$A$1134:$BV$1134</definedName>
    <definedName name="_xlnm.Print_Area" localSheetId="1">Contexte_Objectif!$A$1:$K$31</definedName>
    <definedName name="_xlnm.Print_Area" localSheetId="11">'Création jeu_Maîtrise'!$A$1:$F$220</definedName>
    <definedName name="_xlnm.Print_Area" localSheetId="6">'Dictionnaire de donnée enrichi'!$A$1:$G$39</definedName>
    <definedName name="_xlnm.Print_Area" localSheetId="2">Méthodologie!$A$1:$K$91</definedName>
    <definedName name="_xlnm.Print_Area" localSheetId="9">'Production_Profil de tir'!$A$1:$I$145</definedName>
    <definedName name="_xlnm.Print_Area" localSheetId="12">Rebond_Défense!$A$1:$G$171</definedName>
    <definedName name="_xlnm.Print_Area" localSheetId="10">Scoring_Efficacité_Individuelle!$A$1:$F$240</definedName>
    <definedName name="_xlnm.Print_Area" localSheetId="13">'Synthèse générale'!$A$1:$K$41</definedName>
    <definedName name="_xlnm.Print_Area" localSheetId="8">'Vue d''ensemble'!$A$1:$H$375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1" i="10" l="1"/>
  <c r="BV12" i="10"/>
  <c r="BV13" i="10"/>
  <c r="BV14" i="10"/>
  <c r="BV15" i="10"/>
  <c r="BV16" i="10"/>
  <c r="BV17" i="10"/>
  <c r="BV18" i="10"/>
  <c r="BV19" i="10"/>
  <c r="BV20" i="10"/>
  <c r="BV21" i="10"/>
  <c r="BV22" i="10"/>
  <c r="BV23" i="10"/>
  <c r="BV24" i="10"/>
  <c r="BV25" i="10"/>
  <c r="BV26" i="10"/>
  <c r="BV27" i="10"/>
  <c r="BV28" i="10"/>
  <c r="BV29" i="10"/>
  <c r="BV30" i="10"/>
  <c r="BV31" i="10"/>
  <c r="BV32" i="10"/>
  <c r="BV33" i="10"/>
  <c r="BV34" i="10"/>
  <c r="BV35" i="10"/>
  <c r="BV36" i="10"/>
  <c r="BV37" i="10"/>
  <c r="BV38" i="10"/>
  <c r="BV39" i="10"/>
  <c r="BV40" i="10"/>
  <c r="BV41" i="10"/>
  <c r="BV42" i="10"/>
  <c r="BV43" i="10"/>
  <c r="BV44" i="10"/>
  <c r="BV45" i="10"/>
  <c r="BV46" i="10"/>
  <c r="BV47" i="10"/>
  <c r="BV48" i="10"/>
  <c r="BV49" i="10"/>
  <c r="BV50" i="10"/>
  <c r="BV51" i="10"/>
  <c r="BV52" i="10"/>
  <c r="BV53" i="10"/>
  <c r="BV54" i="10"/>
  <c r="BV55" i="10"/>
  <c r="BV56" i="10"/>
  <c r="BV57" i="10"/>
  <c r="BV58" i="10"/>
  <c r="BV59" i="10"/>
  <c r="BV60" i="10"/>
  <c r="BV61" i="10"/>
  <c r="BV62" i="10"/>
  <c r="BV63" i="10"/>
  <c r="BV64" i="10"/>
  <c r="BV65" i="10"/>
  <c r="BV66" i="10"/>
  <c r="BV67" i="10"/>
  <c r="BV68" i="10"/>
  <c r="BV69" i="10"/>
  <c r="BV70" i="10"/>
  <c r="BV71" i="10"/>
  <c r="BV72" i="10"/>
  <c r="BV73" i="10"/>
  <c r="BV74" i="10"/>
  <c r="BV75" i="10"/>
  <c r="BV76" i="10"/>
  <c r="BV77" i="10"/>
  <c r="BV78" i="10"/>
  <c r="BV79" i="10"/>
  <c r="BV80" i="10"/>
  <c r="BV81" i="10"/>
  <c r="BV82" i="10"/>
  <c r="BV83" i="10"/>
  <c r="BV84" i="10"/>
  <c r="BV85" i="10"/>
  <c r="BV86" i="10"/>
  <c r="BV87" i="10"/>
  <c r="BV88" i="10"/>
  <c r="BV89" i="10"/>
  <c r="BV90" i="10"/>
  <c r="BV91" i="10"/>
  <c r="BV92" i="10"/>
  <c r="BV93" i="10"/>
  <c r="BV94" i="10"/>
  <c r="BV95" i="10"/>
  <c r="BV96" i="10"/>
  <c r="BV97" i="10"/>
  <c r="BV98" i="10"/>
  <c r="BV99" i="10"/>
  <c r="BV100" i="10"/>
  <c r="BV101" i="10"/>
  <c r="BV102" i="10"/>
  <c r="BV103" i="10"/>
  <c r="BV104" i="10"/>
  <c r="BV105" i="10"/>
  <c r="BV106" i="10"/>
  <c r="BV107" i="10"/>
  <c r="BV108" i="10"/>
  <c r="BV109" i="10"/>
  <c r="BV110" i="10"/>
  <c r="BV111" i="10"/>
  <c r="BV112" i="10"/>
  <c r="BV113" i="10"/>
  <c r="BV114" i="10"/>
  <c r="BV115" i="10"/>
  <c r="BV116" i="10"/>
  <c r="BV117" i="10"/>
  <c r="BV118" i="10"/>
  <c r="BV119" i="10"/>
  <c r="BV120" i="10"/>
  <c r="BV121" i="10"/>
  <c r="BV122" i="10"/>
  <c r="BV123" i="10"/>
  <c r="BV124" i="10"/>
  <c r="BV125" i="10"/>
  <c r="BV126" i="10"/>
  <c r="BV127" i="10"/>
  <c r="BV128" i="10"/>
  <c r="BV129" i="10"/>
  <c r="BV130" i="10"/>
  <c r="BV131" i="10"/>
  <c r="BV132" i="10"/>
  <c r="BV133" i="10"/>
  <c r="BV135" i="10"/>
  <c r="BV134" i="10"/>
  <c r="BV136" i="10"/>
  <c r="BV137" i="10"/>
  <c r="BV138" i="10"/>
  <c r="BV139" i="10"/>
  <c r="BV140" i="10"/>
  <c r="BV141" i="10"/>
  <c r="BV142" i="10"/>
  <c r="BV143" i="10"/>
  <c r="BV144" i="10"/>
  <c r="BV145" i="10"/>
  <c r="BV146" i="10"/>
  <c r="BV147" i="10"/>
  <c r="BV148" i="10"/>
  <c r="BV149" i="10"/>
  <c r="BV150" i="10"/>
  <c r="BV151" i="10"/>
  <c r="BV152" i="10"/>
  <c r="BV153" i="10"/>
  <c r="BV154" i="10"/>
  <c r="BV156" i="10"/>
  <c r="BV155" i="10"/>
  <c r="BV157" i="10"/>
  <c r="BV158" i="10"/>
  <c r="BV159" i="10"/>
  <c r="BV160" i="10"/>
  <c r="BV161" i="10"/>
  <c r="BV162" i="10"/>
  <c r="BV163" i="10"/>
  <c r="BV164" i="10"/>
  <c r="BV165" i="10"/>
  <c r="BV166" i="10"/>
  <c r="BV167" i="10"/>
  <c r="BV168" i="10"/>
  <c r="BV169" i="10"/>
  <c r="BV170" i="10"/>
  <c r="BV171" i="10"/>
  <c r="BV172" i="10"/>
  <c r="BV173" i="10"/>
  <c r="BV174" i="10"/>
  <c r="BV175" i="10"/>
  <c r="BV176" i="10"/>
  <c r="BV177" i="10"/>
  <c r="BV178" i="10"/>
  <c r="BV179" i="10"/>
  <c r="BV180" i="10"/>
  <c r="BV181" i="10"/>
  <c r="BV182" i="10"/>
  <c r="BV183" i="10"/>
  <c r="BV184" i="10"/>
  <c r="BV185" i="10"/>
  <c r="BV186" i="10"/>
  <c r="BV187" i="10"/>
  <c r="BV188" i="10"/>
  <c r="BV189" i="10"/>
  <c r="BV190" i="10"/>
  <c r="BV191" i="10"/>
  <c r="BV192" i="10"/>
  <c r="BV193" i="10"/>
  <c r="BV194" i="10"/>
  <c r="BV195" i="10"/>
  <c r="BV196" i="10"/>
  <c r="BV197" i="10"/>
  <c r="BV198" i="10"/>
  <c r="BV199" i="10"/>
  <c r="BV200" i="10"/>
  <c r="BV201" i="10"/>
  <c r="BV202" i="10"/>
  <c r="BV203" i="10"/>
  <c r="BV204" i="10"/>
  <c r="BV205" i="10"/>
  <c r="BV206" i="10"/>
  <c r="BV207" i="10"/>
  <c r="BV208" i="10"/>
  <c r="BV209" i="10"/>
  <c r="BV210" i="10"/>
  <c r="BV211" i="10"/>
  <c r="BV212" i="10"/>
  <c r="BV213" i="10"/>
  <c r="BV214" i="10"/>
  <c r="BV215" i="10"/>
  <c r="BV216" i="10"/>
  <c r="BV217" i="10"/>
  <c r="BV218" i="10"/>
  <c r="BV219" i="10"/>
  <c r="BV220" i="10"/>
  <c r="BV221" i="10"/>
  <c r="BV222" i="10"/>
  <c r="BV223" i="10"/>
  <c r="BV224" i="10"/>
  <c r="BV225" i="10"/>
  <c r="BV226" i="10"/>
  <c r="BV227" i="10"/>
  <c r="BV228" i="10"/>
  <c r="BV229" i="10"/>
  <c r="BV230" i="10"/>
  <c r="BV231" i="10"/>
  <c r="BV233" i="10"/>
  <c r="BV234" i="10"/>
  <c r="BV232" i="10"/>
  <c r="BV235" i="10"/>
  <c r="BV236" i="10"/>
  <c r="BV237" i="10"/>
  <c r="BV238" i="10"/>
  <c r="BV239" i="10"/>
  <c r="BV240" i="10"/>
  <c r="BV241" i="10"/>
  <c r="BV242" i="10"/>
  <c r="BV243" i="10"/>
  <c r="BV244" i="10"/>
  <c r="BV245" i="10"/>
  <c r="BV246" i="10"/>
  <c r="BV247" i="10"/>
  <c r="BV248" i="10"/>
  <c r="BV249" i="10"/>
  <c r="BV250" i="10"/>
  <c r="BV251" i="10"/>
  <c r="BV252" i="10"/>
  <c r="BV253" i="10"/>
  <c r="BV254" i="10"/>
  <c r="BV255" i="10"/>
  <c r="BV256" i="10"/>
  <c r="BV257" i="10"/>
  <c r="BV258" i="10"/>
  <c r="BV259" i="10"/>
  <c r="BV260" i="10"/>
  <c r="BV261" i="10"/>
  <c r="BV262" i="10"/>
  <c r="BV263" i="10"/>
  <c r="BV264" i="10"/>
  <c r="BV265" i="10"/>
  <c r="BV266" i="10"/>
  <c r="BV267" i="10"/>
  <c r="BV268" i="10"/>
  <c r="BV269" i="10"/>
  <c r="BV270" i="10"/>
  <c r="BV271" i="10"/>
  <c r="BV272" i="10"/>
  <c r="BV273" i="10"/>
  <c r="BV274" i="10"/>
  <c r="BV275" i="10"/>
  <c r="BV276" i="10"/>
  <c r="BV277" i="10"/>
  <c r="BV278" i="10"/>
  <c r="BV279" i="10"/>
  <c r="BV280" i="10"/>
  <c r="BV281" i="10"/>
  <c r="BV282" i="10"/>
  <c r="BV283" i="10"/>
  <c r="BV284" i="10"/>
  <c r="BV285" i="10"/>
  <c r="BV286" i="10"/>
  <c r="BV287" i="10"/>
  <c r="BV288" i="10"/>
  <c r="BV289" i="10"/>
  <c r="BV290" i="10"/>
  <c r="BV291" i="10"/>
  <c r="BV292" i="10"/>
  <c r="BV293" i="10"/>
  <c r="BV294" i="10"/>
  <c r="BV295" i="10"/>
  <c r="BV296" i="10"/>
  <c r="BV297" i="10"/>
  <c r="BV298" i="10"/>
  <c r="BV299" i="10"/>
  <c r="BV300" i="10"/>
  <c r="BV301" i="10"/>
  <c r="BV302" i="10"/>
  <c r="BV303" i="10"/>
  <c r="BV304" i="10"/>
  <c r="BV305" i="10"/>
  <c r="BV306" i="10"/>
  <c r="BV307" i="10"/>
  <c r="BV309" i="10"/>
  <c r="BV308" i="10"/>
  <c r="BV311" i="10"/>
  <c r="BV310" i="10"/>
  <c r="BV312" i="10"/>
  <c r="BV313" i="10"/>
  <c r="BV314" i="10"/>
  <c r="BV315" i="10"/>
  <c r="BV316" i="10"/>
  <c r="BV317" i="10"/>
  <c r="BV318" i="10"/>
  <c r="BV319" i="10"/>
  <c r="BV320" i="10"/>
  <c r="BV321" i="10"/>
  <c r="BV322" i="10"/>
  <c r="BV323" i="10"/>
  <c r="BV324" i="10"/>
  <c r="BV326" i="10"/>
  <c r="BV325" i="10"/>
  <c r="BV327" i="10"/>
  <c r="BV328" i="10"/>
  <c r="BV329" i="10"/>
  <c r="BV330" i="10"/>
  <c r="BV331" i="10"/>
  <c r="BV332" i="10"/>
  <c r="BV333" i="10"/>
  <c r="BV334" i="10"/>
  <c r="BV335" i="10"/>
  <c r="BV336" i="10"/>
  <c r="BV337" i="10"/>
  <c r="BV338" i="10"/>
  <c r="BV339" i="10"/>
  <c r="BV340" i="10"/>
  <c r="BV341" i="10"/>
  <c r="BV342" i="10"/>
  <c r="BV343" i="10"/>
  <c r="BV344" i="10"/>
  <c r="BV345" i="10"/>
  <c r="BV346" i="10"/>
  <c r="BV347" i="10"/>
  <c r="BV348" i="10"/>
  <c r="BV349" i="10"/>
  <c r="BV351" i="10"/>
  <c r="BV350" i="10"/>
  <c r="BV352" i="10"/>
  <c r="BV353" i="10"/>
  <c r="BV354" i="10"/>
  <c r="BV356" i="10"/>
  <c r="BV355" i="10"/>
  <c r="BV357" i="10"/>
  <c r="BV358" i="10"/>
  <c r="BV359" i="10"/>
  <c r="BV360" i="10"/>
  <c r="BV361" i="10"/>
  <c r="BV362" i="10"/>
  <c r="BV363" i="10"/>
  <c r="BV364" i="10"/>
  <c r="BV365" i="10"/>
  <c r="BV366" i="10"/>
  <c r="BV367" i="10"/>
  <c r="BV368" i="10"/>
  <c r="BV369" i="10"/>
  <c r="BV370" i="10"/>
  <c r="BV371" i="10"/>
  <c r="BV372" i="10"/>
  <c r="BV373" i="10"/>
  <c r="BV374" i="10"/>
  <c r="BV375" i="10"/>
  <c r="BV376" i="10"/>
  <c r="BV377" i="10"/>
  <c r="BV378" i="10"/>
  <c r="BV379" i="10"/>
  <c r="BV380" i="10"/>
  <c r="BV381" i="10"/>
  <c r="BV382" i="10"/>
  <c r="BV383" i="10"/>
  <c r="BV384" i="10"/>
  <c r="BV385" i="10"/>
  <c r="BV386" i="10"/>
  <c r="BV387" i="10"/>
  <c r="BV388" i="10"/>
  <c r="BV390" i="10"/>
  <c r="BV389" i="10"/>
  <c r="BV391" i="10"/>
  <c r="BV392" i="10"/>
  <c r="BV393" i="10"/>
  <c r="BV394" i="10"/>
  <c r="BV395" i="10"/>
  <c r="BV396" i="10"/>
  <c r="BV397" i="10"/>
  <c r="BV398" i="10"/>
  <c r="BV399" i="10"/>
  <c r="BV400" i="10"/>
  <c r="BV401" i="10"/>
  <c r="BV403" i="10"/>
  <c r="BV402" i="10"/>
  <c r="BV404" i="10"/>
  <c r="BV405" i="10"/>
  <c r="BV406" i="10"/>
  <c r="BV407" i="10"/>
  <c r="BV409" i="10"/>
  <c r="BV408" i="10"/>
  <c r="BV410" i="10"/>
  <c r="BV411" i="10"/>
  <c r="BV412" i="10"/>
  <c r="BV413" i="10"/>
  <c r="BV415" i="10"/>
  <c r="BV414" i="10"/>
  <c r="BV416" i="10"/>
  <c r="BV417" i="10"/>
  <c r="BV418" i="10"/>
  <c r="BV420" i="10"/>
  <c r="BV419" i="10"/>
  <c r="BV421" i="10"/>
  <c r="BV422" i="10"/>
  <c r="BV423" i="10"/>
  <c r="BV424" i="10"/>
  <c r="BV425" i="10"/>
  <c r="BV426" i="10"/>
  <c r="BV427" i="10"/>
  <c r="BV428" i="10"/>
  <c r="BV429" i="10"/>
  <c r="BV430" i="10"/>
  <c r="BV431" i="10"/>
  <c r="BV432" i="10"/>
  <c r="BV433" i="10"/>
  <c r="BV434" i="10"/>
  <c r="BV435" i="10"/>
  <c r="BV436" i="10"/>
  <c r="BV437" i="10"/>
  <c r="BV438" i="10"/>
  <c r="BV439" i="10"/>
  <c r="BV440" i="10"/>
  <c r="BV441" i="10"/>
  <c r="BV442" i="10"/>
  <c r="BV443" i="10"/>
  <c r="BV444" i="10"/>
  <c r="BV445" i="10"/>
  <c r="BV446" i="10"/>
  <c r="BV447" i="10"/>
  <c r="BV448" i="10"/>
  <c r="BV449" i="10"/>
  <c r="BV450" i="10"/>
  <c r="BV451" i="10"/>
  <c r="BV452" i="10"/>
  <c r="BV453" i="10"/>
  <c r="BV454" i="10"/>
  <c r="BV455" i="10"/>
  <c r="BV456" i="10"/>
  <c r="BV457" i="10"/>
  <c r="BV458" i="10"/>
  <c r="BV459" i="10"/>
  <c r="BV460" i="10"/>
  <c r="BV462" i="10"/>
  <c r="BV461" i="10"/>
  <c r="BV463" i="10"/>
  <c r="BV464" i="10"/>
  <c r="BV465" i="10"/>
  <c r="BV466" i="10"/>
  <c r="BV467" i="10"/>
  <c r="BV468" i="10"/>
  <c r="BV469" i="10"/>
  <c r="BV470" i="10"/>
  <c r="BV471" i="10"/>
  <c r="BV472" i="10"/>
  <c r="BV473" i="10"/>
  <c r="BV474" i="10"/>
  <c r="BV475" i="10"/>
  <c r="BV476" i="10"/>
  <c r="BV477" i="10"/>
  <c r="BV478" i="10"/>
  <c r="BV480" i="10"/>
  <c r="BV479" i="10"/>
  <c r="BV481" i="10"/>
  <c r="BV482" i="10"/>
  <c r="BV483" i="10"/>
  <c r="BV484" i="10"/>
  <c r="BV485" i="10"/>
  <c r="BV486" i="10"/>
  <c r="BV487" i="10"/>
  <c r="BV488" i="10"/>
  <c r="BV489" i="10"/>
  <c r="BV490" i="10"/>
  <c r="BV491" i="10"/>
  <c r="BV492" i="10"/>
  <c r="BV493" i="10"/>
  <c r="BV494" i="10"/>
  <c r="BV495" i="10"/>
  <c r="BV496" i="10"/>
  <c r="BV497" i="10"/>
  <c r="BV498" i="10"/>
  <c r="BV499" i="10"/>
  <c r="BV500" i="10"/>
  <c r="BV501" i="10"/>
  <c r="BV502" i="10"/>
  <c r="BV503" i="10"/>
  <c r="BV504" i="10"/>
  <c r="BV505" i="10"/>
  <c r="BV506" i="10"/>
  <c r="BV507" i="10"/>
  <c r="BV508" i="10"/>
  <c r="BV509" i="10"/>
  <c r="BV510" i="10"/>
  <c r="BV511" i="10"/>
  <c r="BV512" i="10"/>
  <c r="BV513" i="10"/>
  <c r="BV514" i="10"/>
  <c r="BV515" i="10"/>
  <c r="BV516" i="10"/>
  <c r="BV517" i="10"/>
  <c r="BV518" i="10"/>
  <c r="BV519" i="10"/>
  <c r="BV520" i="10"/>
  <c r="BV522" i="10"/>
  <c r="BV521" i="10"/>
  <c r="BV523" i="10"/>
  <c r="BV524" i="10"/>
  <c r="BV525" i="10"/>
  <c r="BV526" i="10"/>
  <c r="BV527" i="10"/>
  <c r="BV528" i="10"/>
  <c r="BV529" i="10"/>
  <c r="BV530" i="10"/>
  <c r="BV531" i="10"/>
  <c r="BV532" i="10"/>
  <c r="BV533" i="10"/>
  <c r="BV534" i="10"/>
  <c r="BV536" i="10"/>
  <c r="BV535" i="10"/>
  <c r="BV537" i="10"/>
  <c r="BV538" i="10"/>
  <c r="BV539" i="10"/>
  <c r="BV540" i="10"/>
  <c r="BV541" i="10"/>
  <c r="BV542" i="10"/>
  <c r="BV543" i="10"/>
  <c r="BV544" i="10"/>
  <c r="BV545" i="10"/>
  <c r="BV546" i="10"/>
  <c r="BV547" i="10"/>
  <c r="BV548" i="10"/>
  <c r="BV549" i="10"/>
  <c r="BV550" i="10"/>
  <c r="BV552" i="10"/>
  <c r="BV551" i="10"/>
  <c r="BV553" i="10"/>
  <c r="BV554" i="10"/>
  <c r="BV555" i="10"/>
  <c r="BV556" i="10"/>
  <c r="BV557" i="10"/>
  <c r="BV558" i="10"/>
  <c r="BV559" i="10"/>
  <c r="BV560" i="10"/>
  <c r="BV561" i="10"/>
  <c r="BV562" i="10"/>
  <c r="BV563" i="10"/>
  <c r="BV564" i="10"/>
  <c r="BV565" i="10"/>
  <c r="BV566" i="10"/>
  <c r="BV567" i="10"/>
  <c r="BV568" i="10"/>
  <c r="BV569" i="10"/>
  <c r="BV570" i="10"/>
  <c r="BV577" i="10"/>
  <c r="BV574" i="10"/>
  <c r="BV571" i="10"/>
  <c r="BV578" i="10"/>
  <c r="BV572" i="10"/>
  <c r="BV573" i="10"/>
  <c r="BV575" i="10"/>
  <c r="BV576" i="10"/>
  <c r="BV579" i="10"/>
  <c r="BU11" i="10"/>
  <c r="BU12" i="10"/>
  <c r="BU13" i="10"/>
  <c r="BU14" i="10"/>
  <c r="BU15" i="10"/>
  <c r="BU16" i="10"/>
  <c r="BU17" i="10"/>
  <c r="BU18" i="10"/>
  <c r="BU19" i="10"/>
  <c r="BU20" i="10"/>
  <c r="BU21" i="10"/>
  <c r="BU22" i="10"/>
  <c r="BU23" i="10"/>
  <c r="BU24" i="10"/>
  <c r="BU25" i="10"/>
  <c r="BU26" i="10"/>
  <c r="BU27" i="10"/>
  <c r="BU28" i="10"/>
  <c r="BU29" i="10"/>
  <c r="BU30" i="10"/>
  <c r="BU31" i="10"/>
  <c r="BU32" i="10"/>
  <c r="BU33" i="10"/>
  <c r="BU34" i="10"/>
  <c r="BU35" i="10"/>
  <c r="BU36" i="10"/>
  <c r="BU37" i="10"/>
  <c r="BU38" i="10"/>
  <c r="BU39" i="10"/>
  <c r="BU40" i="10"/>
  <c r="BU41" i="10"/>
  <c r="BU42" i="10"/>
  <c r="BU43" i="10"/>
  <c r="BU44" i="10"/>
  <c r="BU45" i="10"/>
  <c r="BU46" i="10"/>
  <c r="BU47" i="10"/>
  <c r="BU48" i="10"/>
  <c r="BU49" i="10"/>
  <c r="BU50" i="10"/>
  <c r="BU51" i="10"/>
  <c r="BU52" i="10"/>
  <c r="BU53" i="10"/>
  <c r="BU54" i="10"/>
  <c r="BU55" i="10"/>
  <c r="BU56" i="10"/>
  <c r="BU57" i="10"/>
  <c r="BU58" i="10"/>
  <c r="BU59" i="10"/>
  <c r="BU60" i="10"/>
  <c r="BU61" i="10"/>
  <c r="BU62" i="10"/>
  <c r="BU63" i="10"/>
  <c r="BU64" i="10"/>
  <c r="BU65" i="10"/>
  <c r="BU66" i="10"/>
  <c r="BU67" i="10"/>
  <c r="BU68" i="10"/>
  <c r="BU69" i="10"/>
  <c r="BU70" i="10"/>
  <c r="BU71" i="10"/>
  <c r="BU72" i="10"/>
  <c r="BU73" i="10"/>
  <c r="BU74" i="10"/>
  <c r="BU75" i="10"/>
  <c r="BU76" i="10"/>
  <c r="BU77" i="10"/>
  <c r="BU78" i="10"/>
  <c r="BU79" i="10"/>
  <c r="BU80" i="10"/>
  <c r="BU81" i="10"/>
  <c r="BU82" i="10"/>
  <c r="BU83" i="10"/>
  <c r="BU84" i="10"/>
  <c r="BU85" i="10"/>
  <c r="BU86" i="10"/>
  <c r="BU87" i="10"/>
  <c r="BU88" i="10"/>
  <c r="BU89" i="10"/>
  <c r="BU90" i="10"/>
  <c r="BU91" i="10"/>
  <c r="BU92" i="10"/>
  <c r="BU93" i="10"/>
  <c r="BU94" i="10"/>
  <c r="BU95" i="10"/>
  <c r="BU96" i="10"/>
  <c r="BU97" i="10"/>
  <c r="BU98" i="10"/>
  <c r="BU99" i="10"/>
  <c r="BU100" i="10"/>
  <c r="BU101" i="10"/>
  <c r="BU102" i="10"/>
  <c r="BU103" i="10"/>
  <c r="BU104" i="10"/>
  <c r="BU105" i="10"/>
  <c r="BU106" i="10"/>
  <c r="BU107" i="10"/>
  <c r="BU108" i="10"/>
  <c r="BU109" i="10"/>
  <c r="BU110" i="10"/>
  <c r="BU111" i="10"/>
  <c r="BU112" i="10"/>
  <c r="BU113" i="10"/>
  <c r="BU114" i="10"/>
  <c r="BU115" i="10"/>
  <c r="BU116" i="10"/>
  <c r="BU117" i="10"/>
  <c r="BU118" i="10"/>
  <c r="BU119" i="10"/>
  <c r="BU120" i="10"/>
  <c r="BU121" i="10"/>
  <c r="BU122" i="10"/>
  <c r="BU123" i="10"/>
  <c r="BU124" i="10"/>
  <c r="BU125" i="10"/>
  <c r="BU126" i="10"/>
  <c r="BU127" i="10"/>
  <c r="BU128" i="10"/>
  <c r="BU129" i="10"/>
  <c r="BU130" i="10"/>
  <c r="BU131" i="10"/>
  <c r="BU132" i="10"/>
  <c r="BU133" i="10"/>
  <c r="BU135" i="10"/>
  <c r="BU134" i="10"/>
  <c r="BU136" i="10"/>
  <c r="BU137" i="10"/>
  <c r="BU138" i="10"/>
  <c r="BU139" i="10"/>
  <c r="BU140" i="10"/>
  <c r="BU141" i="10"/>
  <c r="BU142" i="10"/>
  <c r="BU143" i="10"/>
  <c r="BU144" i="10"/>
  <c r="BU145" i="10"/>
  <c r="BU146" i="10"/>
  <c r="BU147" i="10"/>
  <c r="BU148" i="10"/>
  <c r="BU149" i="10"/>
  <c r="BU150" i="10"/>
  <c r="BU151" i="10"/>
  <c r="BU152" i="10"/>
  <c r="BU153" i="10"/>
  <c r="BU154" i="10"/>
  <c r="BU156" i="10"/>
  <c r="BU155" i="10"/>
  <c r="BU157" i="10"/>
  <c r="BU158" i="10"/>
  <c r="BU159" i="10"/>
  <c r="BU160" i="10"/>
  <c r="BU161" i="10"/>
  <c r="BU162" i="10"/>
  <c r="BU163" i="10"/>
  <c r="BU164" i="10"/>
  <c r="BU165" i="10"/>
  <c r="BU166" i="10"/>
  <c r="BU167" i="10"/>
  <c r="BU168" i="10"/>
  <c r="BU169" i="10"/>
  <c r="BU170" i="10"/>
  <c r="BU171" i="10"/>
  <c r="BU172" i="10"/>
  <c r="BU173" i="10"/>
  <c r="BU174" i="10"/>
  <c r="BU175" i="10"/>
  <c r="BU176" i="10"/>
  <c r="BU177" i="10"/>
  <c r="BU178" i="10"/>
  <c r="BU179" i="10"/>
  <c r="BU180" i="10"/>
  <c r="BU181" i="10"/>
  <c r="BU182" i="10"/>
  <c r="BU183" i="10"/>
  <c r="BU184" i="10"/>
  <c r="BU185" i="10"/>
  <c r="BU186" i="10"/>
  <c r="BU187" i="10"/>
  <c r="BU188" i="10"/>
  <c r="BU189" i="10"/>
  <c r="BU190" i="10"/>
  <c r="BU191" i="10"/>
  <c r="BU192" i="10"/>
  <c r="BU193" i="10"/>
  <c r="BU194" i="10"/>
  <c r="BU195" i="10"/>
  <c r="BU196" i="10"/>
  <c r="BU197" i="10"/>
  <c r="BU198" i="10"/>
  <c r="BU199" i="10"/>
  <c r="BU200" i="10"/>
  <c r="BU201" i="10"/>
  <c r="BU202" i="10"/>
  <c r="BU203" i="10"/>
  <c r="BU204" i="10"/>
  <c r="BU205" i="10"/>
  <c r="BU206" i="10"/>
  <c r="BU207" i="10"/>
  <c r="BU208" i="10"/>
  <c r="BU209" i="10"/>
  <c r="BU210" i="10"/>
  <c r="BU211" i="10"/>
  <c r="BU212" i="10"/>
  <c r="BU213" i="10"/>
  <c r="BU214" i="10"/>
  <c r="BU215" i="10"/>
  <c r="BU216" i="10"/>
  <c r="BU217" i="10"/>
  <c r="BU218" i="10"/>
  <c r="BU219" i="10"/>
  <c r="BU220" i="10"/>
  <c r="BU221" i="10"/>
  <c r="BU222" i="10"/>
  <c r="BU223" i="10"/>
  <c r="BU224" i="10"/>
  <c r="BU225" i="10"/>
  <c r="BU226" i="10"/>
  <c r="BU227" i="10"/>
  <c r="BU228" i="10"/>
  <c r="BU229" i="10"/>
  <c r="BU230" i="10"/>
  <c r="BU231" i="10"/>
  <c r="BU233" i="10"/>
  <c r="BU234" i="10"/>
  <c r="BU232" i="10"/>
  <c r="BU235" i="10"/>
  <c r="BU236" i="10"/>
  <c r="BU237" i="10"/>
  <c r="BU238" i="10"/>
  <c r="BU239" i="10"/>
  <c r="BU240" i="10"/>
  <c r="BU241" i="10"/>
  <c r="BU242" i="10"/>
  <c r="BU243" i="10"/>
  <c r="BU244" i="10"/>
  <c r="BU245" i="10"/>
  <c r="BU246" i="10"/>
  <c r="BU247" i="10"/>
  <c r="BU248" i="10"/>
  <c r="BU249" i="10"/>
  <c r="BU250" i="10"/>
  <c r="BU251" i="10"/>
  <c r="BU252" i="10"/>
  <c r="BU253" i="10"/>
  <c r="BU254" i="10"/>
  <c r="BU255" i="10"/>
  <c r="BU256" i="10"/>
  <c r="BU257" i="10"/>
  <c r="BU258" i="10"/>
  <c r="BU259" i="10"/>
  <c r="BU260" i="10"/>
  <c r="BU261" i="10"/>
  <c r="BU262" i="10"/>
  <c r="BU263" i="10"/>
  <c r="BU264" i="10"/>
  <c r="BU265" i="10"/>
  <c r="BU266" i="10"/>
  <c r="BU267" i="10"/>
  <c r="BU268" i="10"/>
  <c r="BU269" i="10"/>
  <c r="BU270" i="10"/>
  <c r="BU271" i="10"/>
  <c r="BU272" i="10"/>
  <c r="BU273" i="10"/>
  <c r="BU274" i="10"/>
  <c r="BU275" i="10"/>
  <c r="BU276" i="10"/>
  <c r="BU277" i="10"/>
  <c r="BU278" i="10"/>
  <c r="BU279" i="10"/>
  <c r="BU280" i="10"/>
  <c r="BU281" i="10"/>
  <c r="BU282" i="10"/>
  <c r="BU283" i="10"/>
  <c r="BU284" i="10"/>
  <c r="BU285" i="10"/>
  <c r="BU286" i="10"/>
  <c r="BU287" i="10"/>
  <c r="BU288" i="10"/>
  <c r="BU289" i="10"/>
  <c r="BU290" i="10"/>
  <c r="BU291" i="10"/>
  <c r="BU292" i="10"/>
  <c r="BU293" i="10"/>
  <c r="BU294" i="10"/>
  <c r="BU295" i="10"/>
  <c r="BU296" i="10"/>
  <c r="BU297" i="10"/>
  <c r="BU298" i="10"/>
  <c r="BU299" i="10"/>
  <c r="BU300" i="10"/>
  <c r="BU301" i="10"/>
  <c r="BU302" i="10"/>
  <c r="BU303" i="10"/>
  <c r="BU304" i="10"/>
  <c r="BU305" i="10"/>
  <c r="BU306" i="10"/>
  <c r="BU307" i="10"/>
  <c r="BU309" i="10"/>
  <c r="BU308" i="10"/>
  <c r="BU311" i="10"/>
  <c r="BU310" i="10"/>
  <c r="BU312" i="10"/>
  <c r="BU313" i="10"/>
  <c r="BU314" i="10"/>
  <c r="BU315" i="10"/>
  <c r="BU316" i="10"/>
  <c r="BU317" i="10"/>
  <c r="BU318" i="10"/>
  <c r="BU319" i="10"/>
  <c r="BU320" i="10"/>
  <c r="BU321" i="10"/>
  <c r="BU322" i="10"/>
  <c r="BU323" i="10"/>
  <c r="BU324" i="10"/>
  <c r="BU326" i="10"/>
  <c r="BU325" i="10"/>
  <c r="BU327" i="10"/>
  <c r="BU328" i="10"/>
  <c r="BU329" i="10"/>
  <c r="BU330" i="10"/>
  <c r="BU331" i="10"/>
  <c r="BU332" i="10"/>
  <c r="BU333" i="10"/>
  <c r="BU334" i="10"/>
  <c r="BU335" i="10"/>
  <c r="BU336" i="10"/>
  <c r="BU337" i="10"/>
  <c r="BU338" i="10"/>
  <c r="BU339" i="10"/>
  <c r="BU340" i="10"/>
  <c r="BU341" i="10"/>
  <c r="BU342" i="10"/>
  <c r="BU343" i="10"/>
  <c r="BU344" i="10"/>
  <c r="BU345" i="10"/>
  <c r="BU346" i="10"/>
  <c r="BU347" i="10"/>
  <c r="BU348" i="10"/>
  <c r="BU349" i="10"/>
  <c r="BU351" i="10"/>
  <c r="BU350" i="10"/>
  <c r="BU352" i="10"/>
  <c r="BU353" i="10"/>
  <c r="BU354" i="10"/>
  <c r="BU356" i="10"/>
  <c r="BU355" i="10"/>
  <c r="BU357" i="10"/>
  <c r="BU358" i="10"/>
  <c r="BU359" i="10"/>
  <c r="BU360" i="10"/>
  <c r="BU361" i="10"/>
  <c r="BU362" i="10"/>
  <c r="BU363" i="10"/>
  <c r="BU364" i="10"/>
  <c r="BU365" i="10"/>
  <c r="BU366" i="10"/>
  <c r="BU367" i="10"/>
  <c r="BU368" i="10"/>
  <c r="BU369" i="10"/>
  <c r="BU370" i="10"/>
  <c r="BU371" i="10"/>
  <c r="BU372" i="10"/>
  <c r="BU373" i="10"/>
  <c r="BU374" i="10"/>
  <c r="BU375" i="10"/>
  <c r="BU376" i="10"/>
  <c r="BU377" i="10"/>
  <c r="BU378" i="10"/>
  <c r="BU379" i="10"/>
  <c r="BU380" i="10"/>
  <c r="BU381" i="10"/>
  <c r="BU382" i="10"/>
  <c r="BU383" i="10"/>
  <c r="BU384" i="10"/>
  <c r="BU385" i="10"/>
  <c r="BU386" i="10"/>
  <c r="BU387" i="10"/>
  <c r="BU388" i="10"/>
  <c r="BU390" i="10"/>
  <c r="BU389" i="10"/>
  <c r="BU391" i="10"/>
  <c r="BU392" i="10"/>
  <c r="BU393" i="10"/>
  <c r="BU394" i="10"/>
  <c r="BU395" i="10"/>
  <c r="BU396" i="10"/>
  <c r="BU397" i="10"/>
  <c r="BU398" i="10"/>
  <c r="BU399" i="10"/>
  <c r="BU400" i="10"/>
  <c r="BU401" i="10"/>
  <c r="BU403" i="10"/>
  <c r="BU402" i="10"/>
  <c r="BU404" i="10"/>
  <c r="BU405" i="10"/>
  <c r="BU406" i="10"/>
  <c r="BU407" i="10"/>
  <c r="BU409" i="10"/>
  <c r="BU408" i="10"/>
  <c r="BU410" i="10"/>
  <c r="BU411" i="10"/>
  <c r="BU412" i="10"/>
  <c r="BU413" i="10"/>
  <c r="BU415" i="10"/>
  <c r="BU414" i="10"/>
  <c r="BU416" i="10"/>
  <c r="BU417" i="10"/>
  <c r="BU418" i="10"/>
  <c r="BU420" i="10"/>
  <c r="BU419" i="10"/>
  <c r="BU421" i="10"/>
  <c r="BU422" i="10"/>
  <c r="BU423" i="10"/>
  <c r="BU424" i="10"/>
  <c r="BU425" i="10"/>
  <c r="BU426" i="10"/>
  <c r="BU427" i="10"/>
  <c r="BU428" i="10"/>
  <c r="BU429" i="10"/>
  <c r="BU430" i="10"/>
  <c r="BU431" i="10"/>
  <c r="BU432" i="10"/>
  <c r="BU433" i="10"/>
  <c r="BU434" i="10"/>
  <c r="BU435" i="10"/>
  <c r="BU436" i="10"/>
  <c r="BU437" i="10"/>
  <c r="BU438" i="10"/>
  <c r="BU439" i="10"/>
  <c r="BU440" i="10"/>
  <c r="BU441" i="10"/>
  <c r="BU442" i="10"/>
  <c r="BU443" i="10"/>
  <c r="BU444" i="10"/>
  <c r="BU445" i="10"/>
  <c r="BU446" i="10"/>
  <c r="BU447" i="10"/>
  <c r="BU448" i="10"/>
  <c r="BU449" i="10"/>
  <c r="BU450" i="10"/>
  <c r="BU451" i="10"/>
  <c r="BU452" i="10"/>
  <c r="BU453" i="10"/>
  <c r="BU454" i="10"/>
  <c r="BU455" i="10"/>
  <c r="BU456" i="10"/>
  <c r="BU457" i="10"/>
  <c r="BU458" i="10"/>
  <c r="BU459" i="10"/>
  <c r="BU460" i="10"/>
  <c r="BU462" i="10"/>
  <c r="BU461" i="10"/>
  <c r="BU463" i="10"/>
  <c r="BU464" i="10"/>
  <c r="BU465" i="10"/>
  <c r="BU466" i="10"/>
  <c r="BU467" i="10"/>
  <c r="BU468" i="10"/>
  <c r="BU469" i="10"/>
  <c r="BU470" i="10"/>
  <c r="BU471" i="10"/>
  <c r="BU472" i="10"/>
  <c r="BU473" i="10"/>
  <c r="BU474" i="10"/>
  <c r="BU475" i="10"/>
  <c r="BU476" i="10"/>
  <c r="BU477" i="10"/>
  <c r="BU478" i="10"/>
  <c r="BU480" i="10"/>
  <c r="BU479" i="10"/>
  <c r="BU481" i="10"/>
  <c r="BU482" i="10"/>
  <c r="BU483" i="10"/>
  <c r="BU484" i="10"/>
  <c r="BU485" i="10"/>
  <c r="BU486" i="10"/>
  <c r="BU487" i="10"/>
  <c r="BU488" i="10"/>
  <c r="BU489" i="10"/>
  <c r="BU490" i="10"/>
  <c r="BU491" i="10"/>
  <c r="BU492" i="10"/>
  <c r="BU493" i="10"/>
  <c r="BU494" i="10"/>
  <c r="BU495" i="10"/>
  <c r="BU496" i="10"/>
  <c r="BU497" i="10"/>
  <c r="BU498" i="10"/>
  <c r="BU499" i="10"/>
  <c r="BU500" i="10"/>
  <c r="BU501" i="10"/>
  <c r="BU502" i="10"/>
  <c r="BU503" i="10"/>
  <c r="BU504" i="10"/>
  <c r="BU505" i="10"/>
  <c r="BU506" i="10"/>
  <c r="BU507" i="10"/>
  <c r="BU508" i="10"/>
  <c r="BU509" i="10"/>
  <c r="BU510" i="10"/>
  <c r="BU511" i="10"/>
  <c r="BU512" i="10"/>
  <c r="BU513" i="10"/>
  <c r="BU514" i="10"/>
  <c r="BU515" i="10"/>
  <c r="BU516" i="10"/>
  <c r="BU517" i="10"/>
  <c r="BU518" i="10"/>
  <c r="BU519" i="10"/>
  <c r="BU520" i="10"/>
  <c r="BU522" i="10"/>
  <c r="BU521" i="10"/>
  <c r="BU523" i="10"/>
  <c r="BU524" i="10"/>
  <c r="BU525" i="10"/>
  <c r="BU526" i="10"/>
  <c r="BU527" i="10"/>
  <c r="BU528" i="10"/>
  <c r="BU529" i="10"/>
  <c r="BU530" i="10"/>
  <c r="BU531" i="10"/>
  <c r="BU532" i="10"/>
  <c r="BU533" i="10"/>
  <c r="BU534" i="10"/>
  <c r="BU536" i="10"/>
  <c r="BU535" i="10"/>
  <c r="BU537" i="10"/>
  <c r="BU538" i="10"/>
  <c r="BU539" i="10"/>
  <c r="BU540" i="10"/>
  <c r="BU541" i="10"/>
  <c r="BU542" i="10"/>
  <c r="BU543" i="10"/>
  <c r="BU544" i="10"/>
  <c r="BU545" i="10"/>
  <c r="BU546" i="10"/>
  <c r="BU547" i="10"/>
  <c r="BU548" i="10"/>
  <c r="BU549" i="10"/>
  <c r="BU550" i="10"/>
  <c r="BU552" i="10"/>
  <c r="BU551" i="10"/>
  <c r="BU553" i="10"/>
  <c r="BU554" i="10"/>
  <c r="BU555" i="10"/>
  <c r="BU556" i="10"/>
  <c r="BU557" i="10"/>
  <c r="BU558" i="10"/>
  <c r="BU559" i="10"/>
  <c r="BU560" i="10"/>
  <c r="BU561" i="10"/>
  <c r="BU562" i="10"/>
  <c r="BU563" i="10"/>
  <c r="BU564" i="10"/>
  <c r="BU565" i="10"/>
  <c r="BU566" i="10"/>
  <c r="BU567" i="10"/>
  <c r="BU568" i="10"/>
  <c r="BU569" i="10"/>
  <c r="BU570" i="10"/>
  <c r="BU577" i="10"/>
  <c r="BU574" i="10"/>
  <c r="BU571" i="10"/>
  <c r="BU578" i="10"/>
  <c r="BU572" i="10"/>
  <c r="BU573" i="10"/>
  <c r="BU575" i="10"/>
  <c r="BU576" i="10"/>
  <c r="BU579" i="10"/>
  <c r="BT12" i="10"/>
  <c r="BT13" i="10"/>
  <c r="BT14" i="10"/>
  <c r="BT15" i="10"/>
  <c r="BT16" i="10"/>
  <c r="BT17" i="10"/>
  <c r="BT18" i="10"/>
  <c r="BT19" i="10"/>
  <c r="BT20" i="10"/>
  <c r="BT21" i="10"/>
  <c r="BT22" i="10"/>
  <c r="BT23" i="10"/>
  <c r="BT24" i="10"/>
  <c r="BT25" i="10"/>
  <c r="BT26" i="10"/>
  <c r="BT27" i="10"/>
  <c r="BT28" i="10"/>
  <c r="BT29" i="10"/>
  <c r="BT30" i="10"/>
  <c r="BT31" i="10"/>
  <c r="BT32" i="10"/>
  <c r="BT33" i="10"/>
  <c r="BT34" i="10"/>
  <c r="BT35" i="10"/>
  <c r="BT36" i="10"/>
  <c r="BT37" i="10"/>
  <c r="BT38" i="10"/>
  <c r="BT39" i="10"/>
  <c r="BT40" i="10"/>
  <c r="BT41" i="10"/>
  <c r="BT42" i="10"/>
  <c r="BT43" i="10"/>
  <c r="BT44" i="10"/>
  <c r="BT45" i="10"/>
  <c r="BT46" i="10"/>
  <c r="BT47" i="10"/>
  <c r="BT48" i="10"/>
  <c r="BT49" i="10"/>
  <c r="BT50" i="10"/>
  <c r="BT51" i="10"/>
  <c r="BT52" i="10"/>
  <c r="BT53" i="10"/>
  <c r="BT54" i="10"/>
  <c r="BT55" i="10"/>
  <c r="BT56" i="10"/>
  <c r="BT57" i="10"/>
  <c r="BT58" i="10"/>
  <c r="BT59" i="10"/>
  <c r="BT60" i="10"/>
  <c r="BT61" i="10"/>
  <c r="BT62" i="10"/>
  <c r="BT63" i="10"/>
  <c r="BT64" i="10"/>
  <c r="BT65" i="10"/>
  <c r="BT66" i="10"/>
  <c r="BT67" i="10"/>
  <c r="BT68" i="10"/>
  <c r="BT69" i="10"/>
  <c r="BT70" i="10"/>
  <c r="BT71" i="10"/>
  <c r="BT72" i="10"/>
  <c r="BT73" i="10"/>
  <c r="BT74" i="10"/>
  <c r="BT75" i="10"/>
  <c r="BT76" i="10"/>
  <c r="BT77" i="10"/>
  <c r="BT78" i="10"/>
  <c r="BT79" i="10"/>
  <c r="BT80" i="10"/>
  <c r="BT81" i="10"/>
  <c r="BT82" i="10"/>
  <c r="BT83" i="10"/>
  <c r="BT84" i="10"/>
  <c r="BT85" i="10"/>
  <c r="BT86" i="10"/>
  <c r="BT87" i="10"/>
  <c r="BT88" i="10"/>
  <c r="BT89" i="10"/>
  <c r="BT90" i="10"/>
  <c r="BT91" i="10"/>
  <c r="BT92" i="10"/>
  <c r="BT93" i="10"/>
  <c r="BT94" i="10"/>
  <c r="BT95" i="10"/>
  <c r="BT96" i="10"/>
  <c r="BT97" i="10"/>
  <c r="BT98" i="10"/>
  <c r="BT99" i="10"/>
  <c r="BT100" i="10"/>
  <c r="BT101" i="10"/>
  <c r="BT102" i="10"/>
  <c r="BT103" i="10"/>
  <c r="BT104" i="10"/>
  <c r="BT105" i="10"/>
  <c r="BT106" i="10"/>
  <c r="BT107" i="10"/>
  <c r="BT108" i="10"/>
  <c r="BT109" i="10"/>
  <c r="BT110" i="10"/>
  <c r="BT111" i="10"/>
  <c r="BT112" i="10"/>
  <c r="BT113" i="10"/>
  <c r="BT114" i="10"/>
  <c r="BT115" i="10"/>
  <c r="BT116" i="10"/>
  <c r="BT117" i="10"/>
  <c r="BT118" i="10"/>
  <c r="BT119" i="10"/>
  <c r="BT120" i="10"/>
  <c r="BT121" i="10"/>
  <c r="BT122" i="10"/>
  <c r="BT123" i="10"/>
  <c r="BT124" i="10"/>
  <c r="BT125" i="10"/>
  <c r="BT126" i="10"/>
  <c r="BT127" i="10"/>
  <c r="BT128" i="10"/>
  <c r="BT129" i="10"/>
  <c r="BT130" i="10"/>
  <c r="BT131" i="10"/>
  <c r="BT132" i="10"/>
  <c r="BT133" i="10"/>
  <c r="BT135" i="10"/>
  <c r="BT134" i="10"/>
  <c r="BT136" i="10"/>
  <c r="BT137" i="10"/>
  <c r="BT138" i="10"/>
  <c r="BT139" i="10"/>
  <c r="BT140" i="10"/>
  <c r="BT141" i="10"/>
  <c r="BT142" i="10"/>
  <c r="BT143" i="10"/>
  <c r="BT144" i="10"/>
  <c r="BT145" i="10"/>
  <c r="BT146" i="10"/>
  <c r="BT147" i="10"/>
  <c r="BT148" i="10"/>
  <c r="BT149" i="10"/>
  <c r="BT150" i="10"/>
  <c r="BT151" i="10"/>
  <c r="BT152" i="10"/>
  <c r="BT153" i="10"/>
  <c r="BT154" i="10"/>
  <c r="BT156" i="10"/>
  <c r="BT155" i="10"/>
  <c r="BT157" i="10"/>
  <c r="BT158" i="10"/>
  <c r="BT159" i="10"/>
  <c r="BT160" i="10"/>
  <c r="BT161" i="10"/>
  <c r="BT162" i="10"/>
  <c r="BT163" i="10"/>
  <c r="BT164" i="10"/>
  <c r="BT165" i="10"/>
  <c r="BT166" i="10"/>
  <c r="BT167" i="10"/>
  <c r="BT168" i="10"/>
  <c r="BT169" i="10"/>
  <c r="BT170" i="10"/>
  <c r="BT171" i="10"/>
  <c r="BT172" i="10"/>
  <c r="BT173" i="10"/>
  <c r="BT174" i="10"/>
  <c r="BT175" i="10"/>
  <c r="BT176" i="10"/>
  <c r="BT177" i="10"/>
  <c r="BT178" i="10"/>
  <c r="BT179" i="10"/>
  <c r="BT180" i="10"/>
  <c r="BT181" i="10"/>
  <c r="BT182" i="10"/>
  <c r="BT183" i="10"/>
  <c r="BT184" i="10"/>
  <c r="BT185" i="10"/>
  <c r="BT186" i="10"/>
  <c r="BT187" i="10"/>
  <c r="BT188" i="10"/>
  <c r="BT189" i="10"/>
  <c r="BT190" i="10"/>
  <c r="BT191" i="10"/>
  <c r="BT192" i="10"/>
  <c r="BT193" i="10"/>
  <c r="BT194" i="10"/>
  <c r="BT195" i="10"/>
  <c r="BT196" i="10"/>
  <c r="BT197" i="10"/>
  <c r="BT198" i="10"/>
  <c r="BT199" i="10"/>
  <c r="BT200" i="10"/>
  <c r="BT201" i="10"/>
  <c r="BT202" i="10"/>
  <c r="BT203" i="10"/>
  <c r="BT204" i="10"/>
  <c r="BT205" i="10"/>
  <c r="BT206" i="10"/>
  <c r="BT207" i="10"/>
  <c r="BT208" i="10"/>
  <c r="BT209" i="10"/>
  <c r="BT210" i="10"/>
  <c r="BT211" i="10"/>
  <c r="BT212" i="10"/>
  <c r="BT213" i="10"/>
  <c r="BT214" i="10"/>
  <c r="BT215" i="10"/>
  <c r="BT216" i="10"/>
  <c r="BT217" i="10"/>
  <c r="BT218" i="10"/>
  <c r="BT219" i="10"/>
  <c r="BT220" i="10"/>
  <c r="BT221" i="10"/>
  <c r="BT222" i="10"/>
  <c r="BT223" i="10"/>
  <c r="BT224" i="10"/>
  <c r="BT225" i="10"/>
  <c r="BT226" i="10"/>
  <c r="BT227" i="10"/>
  <c r="BT228" i="10"/>
  <c r="BT229" i="10"/>
  <c r="BT230" i="10"/>
  <c r="BT231" i="10"/>
  <c r="BT233" i="10"/>
  <c r="BT234" i="10"/>
  <c r="BT232" i="10"/>
  <c r="BT235" i="10"/>
  <c r="BT236" i="10"/>
  <c r="BT237" i="10"/>
  <c r="BT238" i="10"/>
  <c r="BT239" i="10"/>
  <c r="BT240" i="10"/>
  <c r="BT241" i="10"/>
  <c r="BT242" i="10"/>
  <c r="BT243" i="10"/>
  <c r="BT244" i="10"/>
  <c r="BT245" i="10"/>
  <c r="BT246" i="10"/>
  <c r="BT247" i="10"/>
  <c r="BT248" i="10"/>
  <c r="BT249" i="10"/>
  <c r="BT250" i="10"/>
  <c r="BT251" i="10"/>
  <c r="BT252" i="10"/>
  <c r="BT253" i="10"/>
  <c r="BT254" i="10"/>
  <c r="BT255" i="10"/>
  <c r="BT256" i="10"/>
  <c r="BT257" i="10"/>
  <c r="BT258" i="10"/>
  <c r="BT259" i="10"/>
  <c r="BT260" i="10"/>
  <c r="BT261" i="10"/>
  <c r="BT262" i="10"/>
  <c r="BT263" i="10"/>
  <c r="BT264" i="10"/>
  <c r="BT265" i="10"/>
  <c r="BT266" i="10"/>
  <c r="BT267" i="10"/>
  <c r="BT268" i="10"/>
  <c r="BT269" i="10"/>
  <c r="BT270" i="10"/>
  <c r="BT271" i="10"/>
  <c r="BT272" i="10"/>
  <c r="BT273" i="10"/>
  <c r="BT274" i="10"/>
  <c r="BT275" i="10"/>
  <c r="BT276" i="10"/>
  <c r="BT277" i="10"/>
  <c r="BT278" i="10"/>
  <c r="BT279" i="10"/>
  <c r="BT280" i="10"/>
  <c r="BT281" i="10"/>
  <c r="BT282" i="10"/>
  <c r="BT283" i="10"/>
  <c r="BT284" i="10"/>
  <c r="BT285" i="10"/>
  <c r="BT286" i="10"/>
  <c r="BT287" i="10"/>
  <c r="BT288" i="10"/>
  <c r="BT289" i="10"/>
  <c r="BT290" i="10"/>
  <c r="BT291" i="10"/>
  <c r="BT292" i="10"/>
  <c r="BT293" i="10"/>
  <c r="BT294" i="10"/>
  <c r="BT295" i="10"/>
  <c r="BT296" i="10"/>
  <c r="BT297" i="10"/>
  <c r="BT298" i="10"/>
  <c r="BT299" i="10"/>
  <c r="BT300" i="10"/>
  <c r="BT301" i="10"/>
  <c r="BT302" i="10"/>
  <c r="BT303" i="10"/>
  <c r="BT304" i="10"/>
  <c r="BT305" i="10"/>
  <c r="BT306" i="10"/>
  <c r="BT307" i="10"/>
  <c r="BT309" i="10"/>
  <c r="BT308" i="10"/>
  <c r="BT311" i="10"/>
  <c r="BT310" i="10"/>
  <c r="BT312" i="10"/>
  <c r="BT313" i="10"/>
  <c r="BT314" i="10"/>
  <c r="BT315" i="10"/>
  <c r="BT316" i="10"/>
  <c r="BT317" i="10"/>
  <c r="BT318" i="10"/>
  <c r="BT319" i="10"/>
  <c r="BT320" i="10"/>
  <c r="BT321" i="10"/>
  <c r="BT322" i="10"/>
  <c r="BT323" i="10"/>
  <c r="BT324" i="10"/>
  <c r="BT326" i="10"/>
  <c r="BT325" i="10"/>
  <c r="BT327" i="10"/>
  <c r="BT328" i="10"/>
  <c r="BT329" i="10"/>
  <c r="BT330" i="10"/>
  <c r="BT331" i="10"/>
  <c r="BT332" i="10"/>
  <c r="BT333" i="10"/>
  <c r="BT334" i="10"/>
  <c r="BT335" i="10"/>
  <c r="BT336" i="10"/>
  <c r="BT337" i="10"/>
  <c r="BT338" i="10"/>
  <c r="BT339" i="10"/>
  <c r="BT340" i="10"/>
  <c r="BT341" i="10"/>
  <c r="BT342" i="10"/>
  <c r="BT343" i="10"/>
  <c r="BT344" i="10"/>
  <c r="BT345" i="10"/>
  <c r="BT346" i="10"/>
  <c r="BT347" i="10"/>
  <c r="BT348" i="10"/>
  <c r="BT349" i="10"/>
  <c r="BT351" i="10"/>
  <c r="BT350" i="10"/>
  <c r="BT352" i="10"/>
  <c r="BT353" i="10"/>
  <c r="BT354" i="10"/>
  <c r="BT356" i="10"/>
  <c r="BT355" i="10"/>
  <c r="BT357" i="10"/>
  <c r="BT358" i="10"/>
  <c r="BT359" i="10"/>
  <c r="BT360" i="10"/>
  <c r="BT361" i="10"/>
  <c r="BT362" i="10"/>
  <c r="BT363" i="10"/>
  <c r="BT364" i="10"/>
  <c r="BT365" i="10"/>
  <c r="BT366" i="10"/>
  <c r="BT367" i="10"/>
  <c r="BT368" i="10"/>
  <c r="BT369" i="10"/>
  <c r="BT370" i="10"/>
  <c r="BT371" i="10"/>
  <c r="BT372" i="10"/>
  <c r="BT373" i="10"/>
  <c r="BT374" i="10"/>
  <c r="BT375" i="10"/>
  <c r="BT376" i="10"/>
  <c r="BT377" i="10"/>
  <c r="BT378" i="10"/>
  <c r="BT379" i="10"/>
  <c r="BT380" i="10"/>
  <c r="BT381" i="10"/>
  <c r="BT382" i="10"/>
  <c r="BT383" i="10"/>
  <c r="BT384" i="10"/>
  <c r="BT385" i="10"/>
  <c r="BT386" i="10"/>
  <c r="BT387" i="10"/>
  <c r="BT388" i="10"/>
  <c r="BT390" i="10"/>
  <c r="BT389" i="10"/>
  <c r="BT391" i="10"/>
  <c r="BT392" i="10"/>
  <c r="BT393" i="10"/>
  <c r="BT394" i="10"/>
  <c r="BT395" i="10"/>
  <c r="BT396" i="10"/>
  <c r="BT397" i="10"/>
  <c r="BT398" i="10"/>
  <c r="BT399" i="10"/>
  <c r="BT400" i="10"/>
  <c r="BT401" i="10"/>
  <c r="BT403" i="10"/>
  <c r="BT402" i="10"/>
  <c r="BT404" i="10"/>
  <c r="BT405" i="10"/>
  <c r="BT406" i="10"/>
  <c r="BT407" i="10"/>
  <c r="BT409" i="10"/>
  <c r="BT408" i="10"/>
  <c r="BT410" i="10"/>
  <c r="BT411" i="10"/>
  <c r="BT412" i="10"/>
  <c r="BT413" i="10"/>
  <c r="BT415" i="10"/>
  <c r="BT414" i="10"/>
  <c r="BT416" i="10"/>
  <c r="BT417" i="10"/>
  <c r="BT418" i="10"/>
  <c r="BT420" i="10"/>
  <c r="BT419" i="10"/>
  <c r="BT421" i="10"/>
  <c r="BT422" i="10"/>
  <c r="BT423" i="10"/>
  <c r="BT424" i="10"/>
  <c r="BT425" i="10"/>
  <c r="BT426" i="10"/>
  <c r="BT427" i="10"/>
  <c r="BT428" i="10"/>
  <c r="BT429" i="10"/>
  <c r="BT430" i="10"/>
  <c r="BT431" i="10"/>
  <c r="BT432" i="10"/>
  <c r="BT433" i="10"/>
  <c r="BT434" i="10"/>
  <c r="BT435" i="10"/>
  <c r="BT436" i="10"/>
  <c r="BT437" i="10"/>
  <c r="BT438" i="10"/>
  <c r="BT439" i="10"/>
  <c r="BT440" i="10"/>
  <c r="BT441" i="10"/>
  <c r="BT442" i="10"/>
  <c r="BT443" i="10"/>
  <c r="BT444" i="10"/>
  <c r="BT445" i="10"/>
  <c r="BT446" i="10"/>
  <c r="BT447" i="10"/>
  <c r="BT448" i="10"/>
  <c r="BT449" i="10"/>
  <c r="BT450" i="10"/>
  <c r="BT451" i="10"/>
  <c r="BT452" i="10"/>
  <c r="BT453" i="10"/>
  <c r="BT454" i="10"/>
  <c r="BT455" i="10"/>
  <c r="BT456" i="10"/>
  <c r="BT457" i="10"/>
  <c r="BT458" i="10"/>
  <c r="BT459" i="10"/>
  <c r="BT460" i="10"/>
  <c r="BT462" i="10"/>
  <c r="BT461" i="10"/>
  <c r="BT463" i="10"/>
  <c r="BT464" i="10"/>
  <c r="BT465" i="10"/>
  <c r="BT466" i="10"/>
  <c r="BT467" i="10"/>
  <c r="BT468" i="10"/>
  <c r="BT469" i="10"/>
  <c r="BT470" i="10"/>
  <c r="BT471" i="10"/>
  <c r="BT472" i="10"/>
  <c r="BT473" i="10"/>
  <c r="BT474" i="10"/>
  <c r="BT475" i="10"/>
  <c r="BT476" i="10"/>
  <c r="BT477" i="10"/>
  <c r="BT478" i="10"/>
  <c r="BT480" i="10"/>
  <c r="BT479" i="10"/>
  <c r="BT481" i="10"/>
  <c r="BT482" i="10"/>
  <c r="BT483" i="10"/>
  <c r="BT484" i="10"/>
  <c r="BT485" i="10"/>
  <c r="BT486" i="10"/>
  <c r="BT487" i="10"/>
  <c r="BT488" i="10"/>
  <c r="BT489" i="10"/>
  <c r="BT490" i="10"/>
  <c r="BT491" i="10"/>
  <c r="BT492" i="10"/>
  <c r="BT493" i="10"/>
  <c r="BT494" i="10"/>
  <c r="BT495" i="10"/>
  <c r="BT496" i="10"/>
  <c r="BT497" i="10"/>
  <c r="BT498" i="10"/>
  <c r="BT499" i="10"/>
  <c r="BT500" i="10"/>
  <c r="BT501" i="10"/>
  <c r="BT502" i="10"/>
  <c r="BT503" i="10"/>
  <c r="BT504" i="10"/>
  <c r="BT505" i="10"/>
  <c r="BT506" i="10"/>
  <c r="BT507" i="10"/>
  <c r="BT508" i="10"/>
  <c r="BT509" i="10"/>
  <c r="BT510" i="10"/>
  <c r="BT511" i="10"/>
  <c r="BT512" i="10"/>
  <c r="BT513" i="10"/>
  <c r="BT514" i="10"/>
  <c r="BT515" i="10"/>
  <c r="BT516" i="10"/>
  <c r="BT517" i="10"/>
  <c r="BT518" i="10"/>
  <c r="BT519" i="10"/>
  <c r="BT520" i="10"/>
  <c r="BT522" i="10"/>
  <c r="BT521" i="10"/>
  <c r="BT523" i="10"/>
  <c r="BT524" i="10"/>
  <c r="BT525" i="10"/>
  <c r="BT526" i="10"/>
  <c r="BT527" i="10"/>
  <c r="BT528" i="10"/>
  <c r="BT529" i="10"/>
  <c r="BT530" i="10"/>
  <c r="BT531" i="10"/>
  <c r="BT532" i="10"/>
  <c r="BT533" i="10"/>
  <c r="BT534" i="10"/>
  <c r="BT536" i="10"/>
  <c r="BT535" i="10"/>
  <c r="BT537" i="10"/>
  <c r="BT538" i="10"/>
  <c r="BT539" i="10"/>
  <c r="BT540" i="10"/>
  <c r="BT541" i="10"/>
  <c r="BT542" i="10"/>
  <c r="BT543" i="10"/>
  <c r="BT544" i="10"/>
  <c r="BT545" i="10"/>
  <c r="BT546" i="10"/>
  <c r="BT547" i="10"/>
  <c r="BT548" i="10"/>
  <c r="BT549" i="10"/>
  <c r="BT550" i="10"/>
  <c r="BT552" i="10"/>
  <c r="BT551" i="10"/>
  <c r="BT553" i="10"/>
  <c r="BT554" i="10"/>
  <c r="BT555" i="10"/>
  <c r="BT556" i="10"/>
  <c r="BT557" i="10"/>
  <c r="BT558" i="10"/>
  <c r="BT559" i="10"/>
  <c r="BT560" i="10"/>
  <c r="BT561" i="10"/>
  <c r="BT562" i="10"/>
  <c r="BT563" i="10"/>
  <c r="BT564" i="10"/>
  <c r="BT565" i="10"/>
  <c r="BT566" i="10"/>
  <c r="BT567" i="10"/>
  <c r="BT568" i="10"/>
  <c r="BT569" i="10"/>
  <c r="BT570" i="10"/>
  <c r="BT577" i="10"/>
  <c r="BT574" i="10"/>
  <c r="BT571" i="10"/>
  <c r="BT578" i="10"/>
  <c r="BT572" i="10"/>
  <c r="BT573" i="10"/>
  <c r="BT575" i="10"/>
  <c r="BT576" i="10"/>
  <c r="BT579" i="10"/>
  <c r="BT11" i="10"/>
  <c r="BQ579" i="10"/>
  <c r="BO579" i="10"/>
  <c r="BP579" i="10" s="1"/>
  <c r="BM579" i="10"/>
  <c r="BL579" i="10"/>
  <c r="BK579" i="10"/>
  <c r="BJ579" i="10"/>
  <c r="BI579" i="10"/>
  <c r="BH579" i="10"/>
  <c r="BA579" i="10"/>
  <c r="BC579" i="10" s="1"/>
  <c r="AZ579" i="10"/>
  <c r="BE579" i="10" s="1"/>
  <c r="AY579" i="10"/>
  <c r="BD579" i="10" s="1"/>
  <c r="AX579" i="10"/>
  <c r="BG579" i="10" s="1"/>
  <c r="AW579" i="10"/>
  <c r="BF579" i="10" s="1"/>
  <c r="AV579" i="10"/>
  <c r="BR579" i="10" s="1"/>
  <c r="AU579" i="10"/>
  <c r="AT579" i="10"/>
  <c r="BB579" i="10" s="1"/>
  <c r="BQ576" i="10"/>
  <c r="BO576" i="10"/>
  <c r="BP576" i="10" s="1"/>
  <c r="BM576" i="10"/>
  <c r="BL576" i="10"/>
  <c r="BK576" i="10"/>
  <c r="BJ576" i="10"/>
  <c r="BI576" i="10"/>
  <c r="BH576" i="10"/>
  <c r="BA576" i="10"/>
  <c r="BC576" i="10" s="1"/>
  <c r="AZ576" i="10"/>
  <c r="BE576" i="10" s="1"/>
  <c r="AY576" i="10"/>
  <c r="BD576" i="10" s="1"/>
  <c r="AX576" i="10"/>
  <c r="BG576" i="10" s="1"/>
  <c r="AW576" i="10"/>
  <c r="BF576" i="10" s="1"/>
  <c r="AV576" i="10"/>
  <c r="BR576" i="10" s="1"/>
  <c r="AU576" i="10"/>
  <c r="AT576" i="10"/>
  <c r="BB576" i="10" s="1"/>
  <c r="BQ575" i="10"/>
  <c r="BO575" i="10"/>
  <c r="BP575" i="10" s="1"/>
  <c r="BM575" i="10"/>
  <c r="BL575" i="10"/>
  <c r="BK575" i="10"/>
  <c r="BJ575" i="10"/>
  <c r="BI575" i="10"/>
  <c r="BH575" i="10"/>
  <c r="BA575" i="10"/>
  <c r="BC575" i="10" s="1"/>
  <c r="AZ575" i="10"/>
  <c r="BE575" i="10" s="1"/>
  <c r="AY575" i="10"/>
  <c r="BD575" i="10" s="1"/>
  <c r="AX575" i="10"/>
  <c r="BG575" i="10" s="1"/>
  <c r="AW575" i="10"/>
  <c r="BF575" i="10" s="1"/>
  <c r="AV575" i="10"/>
  <c r="BR575" i="10" s="1"/>
  <c r="AU575" i="10"/>
  <c r="AT575" i="10"/>
  <c r="BB575" i="10" s="1"/>
  <c r="BQ573" i="10"/>
  <c r="BO573" i="10"/>
  <c r="BP573" i="10" s="1"/>
  <c r="BM573" i="10"/>
  <c r="BL573" i="10"/>
  <c r="BK573" i="10"/>
  <c r="BJ573" i="10"/>
  <c r="BI573" i="10"/>
  <c r="BH573" i="10"/>
  <c r="BA573" i="10"/>
  <c r="BC573" i="10" s="1"/>
  <c r="AZ573" i="10"/>
  <c r="BE573" i="10" s="1"/>
  <c r="AY573" i="10"/>
  <c r="BD573" i="10" s="1"/>
  <c r="AX573" i="10"/>
  <c r="BG573" i="10" s="1"/>
  <c r="AW573" i="10"/>
  <c r="BF573" i="10" s="1"/>
  <c r="AV573" i="10"/>
  <c r="BR573" i="10" s="1"/>
  <c r="AU573" i="10"/>
  <c r="AT573" i="10"/>
  <c r="BQ572" i="10"/>
  <c r="BO572" i="10"/>
  <c r="BP572" i="10" s="1"/>
  <c r="BM572" i="10"/>
  <c r="BL572" i="10"/>
  <c r="BK572" i="10"/>
  <c r="BJ572" i="10"/>
  <c r="BI572" i="10"/>
  <c r="BH572" i="10"/>
  <c r="BA572" i="10"/>
  <c r="BC572" i="10" s="1"/>
  <c r="AZ572" i="10"/>
  <c r="BE572" i="10" s="1"/>
  <c r="AY572" i="10"/>
  <c r="BD572" i="10" s="1"/>
  <c r="AX572" i="10"/>
  <c r="BG572" i="10" s="1"/>
  <c r="AW572" i="10"/>
  <c r="BF572" i="10" s="1"/>
  <c r="AV572" i="10"/>
  <c r="BR572" i="10" s="1"/>
  <c r="AU572" i="10"/>
  <c r="AT572" i="10"/>
  <c r="BQ578" i="10"/>
  <c r="BO578" i="10"/>
  <c r="BP578" i="10" s="1"/>
  <c r="BM578" i="10"/>
  <c r="BL578" i="10"/>
  <c r="BK578" i="10"/>
  <c r="BJ578" i="10"/>
  <c r="BI578" i="10"/>
  <c r="BH578" i="10"/>
  <c r="BA578" i="10"/>
  <c r="BC578" i="10" s="1"/>
  <c r="AZ578" i="10"/>
  <c r="BE578" i="10" s="1"/>
  <c r="AY578" i="10"/>
  <c r="BD578" i="10" s="1"/>
  <c r="AX578" i="10"/>
  <c r="BG578" i="10" s="1"/>
  <c r="AW578" i="10"/>
  <c r="BF578" i="10" s="1"/>
  <c r="AV578" i="10"/>
  <c r="BR578" i="10" s="1"/>
  <c r="AU578" i="10"/>
  <c r="AT578" i="10"/>
  <c r="BB578" i="10" s="1"/>
  <c r="BQ571" i="10"/>
  <c r="BO571" i="10"/>
  <c r="BP571" i="10" s="1"/>
  <c r="BM571" i="10"/>
  <c r="BL571" i="10"/>
  <c r="BK571" i="10"/>
  <c r="BJ571" i="10"/>
  <c r="BI571" i="10"/>
  <c r="BH571" i="10"/>
  <c r="BA571" i="10"/>
  <c r="BC571" i="10" s="1"/>
  <c r="AZ571" i="10"/>
  <c r="BE571" i="10" s="1"/>
  <c r="AY571" i="10"/>
  <c r="BD571" i="10" s="1"/>
  <c r="AX571" i="10"/>
  <c r="BG571" i="10" s="1"/>
  <c r="AW571" i="10"/>
  <c r="BF571" i="10" s="1"/>
  <c r="AV571" i="10"/>
  <c r="BR571" i="10" s="1"/>
  <c r="AU571" i="10"/>
  <c r="AT571" i="10"/>
  <c r="BQ574" i="10"/>
  <c r="BO574" i="10"/>
  <c r="BP574" i="10" s="1"/>
  <c r="BM574" i="10"/>
  <c r="BL574" i="10"/>
  <c r="BK574" i="10"/>
  <c r="BJ574" i="10"/>
  <c r="BI574" i="10"/>
  <c r="BH574" i="10"/>
  <c r="BA574" i="10"/>
  <c r="BC574" i="10" s="1"/>
  <c r="AZ574" i="10"/>
  <c r="BE574" i="10" s="1"/>
  <c r="AY574" i="10"/>
  <c r="BD574" i="10" s="1"/>
  <c r="AX574" i="10"/>
  <c r="BG574" i="10" s="1"/>
  <c r="AW574" i="10"/>
  <c r="BF574" i="10" s="1"/>
  <c r="AV574" i="10"/>
  <c r="BR574" i="10" s="1"/>
  <c r="AU574" i="10"/>
  <c r="AT574" i="10"/>
  <c r="BQ577" i="10"/>
  <c r="BO577" i="10"/>
  <c r="BP577" i="10" s="1"/>
  <c r="BM577" i="10"/>
  <c r="BL577" i="10"/>
  <c r="BK577" i="10"/>
  <c r="BJ577" i="10"/>
  <c r="BI577" i="10"/>
  <c r="BH577" i="10"/>
  <c r="BA577" i="10"/>
  <c r="BC577" i="10" s="1"/>
  <c r="AZ577" i="10"/>
  <c r="BE577" i="10" s="1"/>
  <c r="AY577" i="10"/>
  <c r="BD577" i="10" s="1"/>
  <c r="AX577" i="10"/>
  <c r="BG577" i="10" s="1"/>
  <c r="AW577" i="10"/>
  <c r="BF577" i="10" s="1"/>
  <c r="AV577" i="10"/>
  <c r="BR577" i="10" s="1"/>
  <c r="AU577" i="10"/>
  <c r="AT577" i="10"/>
  <c r="BB577" i="10" s="1"/>
  <c r="BQ570" i="10"/>
  <c r="BO570" i="10"/>
  <c r="BP570" i="10" s="1"/>
  <c r="BM570" i="10"/>
  <c r="BL570" i="10"/>
  <c r="BK570" i="10"/>
  <c r="BJ570" i="10"/>
  <c r="BI570" i="10"/>
  <c r="BH570" i="10"/>
  <c r="BA570" i="10"/>
  <c r="AZ570" i="10"/>
  <c r="BE570" i="10" s="1"/>
  <c r="AY570" i="10"/>
  <c r="BD570" i="10" s="1"/>
  <c r="AX570" i="10"/>
  <c r="BG570" i="10" s="1"/>
  <c r="AW570" i="10"/>
  <c r="BF570" i="10" s="1"/>
  <c r="AV570" i="10"/>
  <c r="BR570" i="10" s="1"/>
  <c r="AU570" i="10"/>
  <c r="AT570" i="10"/>
  <c r="BQ569" i="10"/>
  <c r="BO569" i="10"/>
  <c r="BP569" i="10" s="1"/>
  <c r="BM569" i="10"/>
  <c r="BL569" i="10"/>
  <c r="BK569" i="10"/>
  <c r="BJ569" i="10"/>
  <c r="BI569" i="10"/>
  <c r="BH569" i="10"/>
  <c r="BA569" i="10"/>
  <c r="AZ569" i="10"/>
  <c r="BE569" i="10" s="1"/>
  <c r="AY569" i="10"/>
  <c r="BD569" i="10" s="1"/>
  <c r="AX569" i="10"/>
  <c r="BG569" i="10" s="1"/>
  <c r="AW569" i="10"/>
  <c r="BF569" i="10" s="1"/>
  <c r="AV569" i="10"/>
  <c r="BR569" i="10" s="1"/>
  <c r="AU569" i="10"/>
  <c r="AT569" i="10"/>
  <c r="BB569" i="10" s="1"/>
  <c r="BQ555" i="10"/>
  <c r="BO555" i="10"/>
  <c r="BP555" i="10" s="1"/>
  <c r="BM555" i="10"/>
  <c r="BL555" i="10"/>
  <c r="BK555" i="10"/>
  <c r="BJ555" i="10"/>
  <c r="BI555" i="10"/>
  <c r="BH555" i="10"/>
  <c r="BA555" i="10"/>
  <c r="BC555" i="10" s="1"/>
  <c r="AZ555" i="10"/>
  <c r="BE555" i="10" s="1"/>
  <c r="AY555" i="10"/>
  <c r="BD555" i="10" s="1"/>
  <c r="AX555" i="10"/>
  <c r="BG555" i="10" s="1"/>
  <c r="AW555" i="10"/>
  <c r="BF555" i="10" s="1"/>
  <c r="AV555" i="10"/>
  <c r="BR555" i="10" s="1"/>
  <c r="AU555" i="10"/>
  <c r="AT555" i="10"/>
  <c r="BQ562" i="10"/>
  <c r="BO562" i="10"/>
  <c r="BP562" i="10" s="1"/>
  <c r="BM562" i="10"/>
  <c r="BL562" i="10"/>
  <c r="BK562" i="10"/>
  <c r="BJ562" i="10"/>
  <c r="BI562" i="10"/>
  <c r="BH562" i="10"/>
  <c r="BA562" i="10"/>
  <c r="AZ562" i="10"/>
  <c r="BE562" i="10" s="1"/>
  <c r="AY562" i="10"/>
  <c r="BD562" i="10" s="1"/>
  <c r="AX562" i="10"/>
  <c r="BG562" i="10" s="1"/>
  <c r="AW562" i="10"/>
  <c r="BF562" i="10" s="1"/>
  <c r="AV562" i="10"/>
  <c r="BR562" i="10" s="1"/>
  <c r="AU562" i="10"/>
  <c r="AT562" i="10"/>
  <c r="BQ568" i="10"/>
  <c r="BO568" i="10"/>
  <c r="BP568" i="10" s="1"/>
  <c r="BM568" i="10"/>
  <c r="BL568" i="10"/>
  <c r="BK568" i="10"/>
  <c r="BJ568" i="10"/>
  <c r="BI568" i="10"/>
  <c r="BH568" i="10"/>
  <c r="BA568" i="10"/>
  <c r="AZ568" i="10"/>
  <c r="BE568" i="10" s="1"/>
  <c r="AY568" i="10"/>
  <c r="BD568" i="10" s="1"/>
  <c r="AX568" i="10"/>
  <c r="BG568" i="10" s="1"/>
  <c r="AW568" i="10"/>
  <c r="BF568" i="10" s="1"/>
  <c r="AV568" i="10"/>
  <c r="BR568" i="10" s="1"/>
  <c r="AU568" i="10"/>
  <c r="AT568" i="10"/>
  <c r="BB568" i="10" s="1"/>
  <c r="BQ542" i="10"/>
  <c r="BO542" i="10"/>
  <c r="BP542" i="10" s="1"/>
  <c r="BM542" i="10"/>
  <c r="BL542" i="10"/>
  <c r="BK542" i="10"/>
  <c r="BJ542" i="10"/>
  <c r="BI542" i="10"/>
  <c r="BH542" i="10"/>
  <c r="BA542" i="10"/>
  <c r="AZ542" i="10"/>
  <c r="BE542" i="10" s="1"/>
  <c r="AY542" i="10"/>
  <c r="BD542" i="10" s="1"/>
  <c r="AX542" i="10"/>
  <c r="BG542" i="10" s="1"/>
  <c r="AW542" i="10"/>
  <c r="BF542" i="10" s="1"/>
  <c r="AV542" i="10"/>
  <c r="BR542" i="10" s="1"/>
  <c r="AU542" i="10"/>
  <c r="AT542" i="10"/>
  <c r="BQ554" i="10"/>
  <c r="BO554" i="10"/>
  <c r="BP554" i="10" s="1"/>
  <c r="BM554" i="10"/>
  <c r="BL554" i="10"/>
  <c r="BK554" i="10"/>
  <c r="BJ554" i="10"/>
  <c r="BI554" i="10"/>
  <c r="BH554" i="10"/>
  <c r="BA554" i="10"/>
  <c r="AZ554" i="10"/>
  <c r="BE554" i="10" s="1"/>
  <c r="AY554" i="10"/>
  <c r="BD554" i="10" s="1"/>
  <c r="AX554" i="10"/>
  <c r="BG554" i="10" s="1"/>
  <c r="AW554" i="10"/>
  <c r="BF554" i="10" s="1"/>
  <c r="AV554" i="10"/>
  <c r="BR554" i="10" s="1"/>
  <c r="AU554" i="10"/>
  <c r="AT554" i="10"/>
  <c r="BQ567" i="10"/>
  <c r="BO567" i="10"/>
  <c r="BP567" i="10" s="1"/>
  <c r="BM567" i="10"/>
  <c r="BL567" i="10"/>
  <c r="BK567" i="10"/>
  <c r="BJ567" i="10"/>
  <c r="BI567" i="10"/>
  <c r="BH567" i="10"/>
  <c r="BA567" i="10"/>
  <c r="BC567" i="10" s="1"/>
  <c r="AZ567" i="10"/>
  <c r="BE567" i="10" s="1"/>
  <c r="AY567" i="10"/>
  <c r="BD567" i="10" s="1"/>
  <c r="AX567" i="10"/>
  <c r="BG567" i="10" s="1"/>
  <c r="AW567" i="10"/>
  <c r="BF567" i="10" s="1"/>
  <c r="AV567" i="10"/>
  <c r="BR567" i="10" s="1"/>
  <c r="AU567" i="10"/>
  <c r="AT567" i="10"/>
  <c r="BB567" i="10" s="1"/>
  <c r="BQ559" i="10"/>
  <c r="BO559" i="10"/>
  <c r="BP559" i="10" s="1"/>
  <c r="BM559" i="10"/>
  <c r="BL559" i="10"/>
  <c r="BK559" i="10"/>
  <c r="BJ559" i="10"/>
  <c r="BI559" i="10"/>
  <c r="BH559" i="10"/>
  <c r="BA559" i="10"/>
  <c r="AZ559" i="10"/>
  <c r="BE559" i="10" s="1"/>
  <c r="AY559" i="10"/>
  <c r="BD559" i="10" s="1"/>
  <c r="AX559" i="10"/>
  <c r="BG559" i="10" s="1"/>
  <c r="AW559" i="10"/>
  <c r="BF559" i="10" s="1"/>
  <c r="AV559" i="10"/>
  <c r="BR559" i="10" s="1"/>
  <c r="AU559" i="10"/>
  <c r="AT559" i="10"/>
  <c r="BQ441" i="10"/>
  <c r="BO441" i="10"/>
  <c r="BP441" i="10" s="1"/>
  <c r="BM441" i="10"/>
  <c r="BL441" i="10"/>
  <c r="BK441" i="10"/>
  <c r="BJ441" i="10"/>
  <c r="BI441" i="10"/>
  <c r="BH441" i="10"/>
  <c r="BA441" i="10"/>
  <c r="BC441" i="10" s="1"/>
  <c r="AZ441" i="10"/>
  <c r="BE441" i="10" s="1"/>
  <c r="AY441" i="10"/>
  <c r="BD441" i="10" s="1"/>
  <c r="AX441" i="10"/>
  <c r="BG441" i="10" s="1"/>
  <c r="AW441" i="10"/>
  <c r="BF441" i="10" s="1"/>
  <c r="AV441" i="10"/>
  <c r="BR441" i="10" s="1"/>
  <c r="AU441" i="10"/>
  <c r="AT441" i="10"/>
  <c r="BB441" i="10" s="1"/>
  <c r="BQ563" i="10"/>
  <c r="BO563" i="10"/>
  <c r="BP563" i="10" s="1"/>
  <c r="BM563" i="10"/>
  <c r="BL563" i="10"/>
  <c r="BK563" i="10"/>
  <c r="BJ563" i="10"/>
  <c r="BI563" i="10"/>
  <c r="BH563" i="10"/>
  <c r="BA563" i="10"/>
  <c r="AZ563" i="10"/>
  <c r="BE563" i="10" s="1"/>
  <c r="AY563" i="10"/>
  <c r="BD563" i="10" s="1"/>
  <c r="AX563" i="10"/>
  <c r="BG563" i="10" s="1"/>
  <c r="AW563" i="10"/>
  <c r="BF563" i="10" s="1"/>
  <c r="AV563" i="10"/>
  <c r="BR563" i="10" s="1"/>
  <c r="AU563" i="10"/>
  <c r="AT563" i="10"/>
  <c r="BQ548" i="10"/>
  <c r="BO548" i="10"/>
  <c r="BP548" i="10" s="1"/>
  <c r="BM548" i="10"/>
  <c r="BL548" i="10"/>
  <c r="BK548" i="10"/>
  <c r="BJ548" i="10"/>
  <c r="BI548" i="10"/>
  <c r="BH548" i="10"/>
  <c r="BA548" i="10"/>
  <c r="BC548" i="10" s="1"/>
  <c r="AZ548" i="10"/>
  <c r="BE548" i="10" s="1"/>
  <c r="AY548" i="10"/>
  <c r="BD548" i="10" s="1"/>
  <c r="AX548" i="10"/>
  <c r="BG548" i="10" s="1"/>
  <c r="AW548" i="10"/>
  <c r="BF548" i="10" s="1"/>
  <c r="AV548" i="10"/>
  <c r="BR548" i="10" s="1"/>
  <c r="AU548" i="10"/>
  <c r="AT548" i="10"/>
  <c r="BQ393" i="10"/>
  <c r="BO393" i="10"/>
  <c r="BP393" i="10" s="1"/>
  <c r="BM393" i="10"/>
  <c r="BL393" i="10"/>
  <c r="BK393" i="10"/>
  <c r="BJ393" i="10"/>
  <c r="BI393" i="10"/>
  <c r="BH393" i="10"/>
  <c r="BA393" i="10"/>
  <c r="BC393" i="10" s="1"/>
  <c r="AZ393" i="10"/>
  <c r="BE393" i="10" s="1"/>
  <c r="AY393" i="10"/>
  <c r="BD393" i="10" s="1"/>
  <c r="AX393" i="10"/>
  <c r="BG393" i="10" s="1"/>
  <c r="AW393" i="10"/>
  <c r="BF393" i="10" s="1"/>
  <c r="AV393" i="10"/>
  <c r="BR393" i="10" s="1"/>
  <c r="AU393" i="10"/>
  <c r="AT393" i="10"/>
  <c r="BB393" i="10" s="1"/>
  <c r="BQ479" i="10"/>
  <c r="BO479" i="10"/>
  <c r="BP479" i="10" s="1"/>
  <c r="BM479" i="10"/>
  <c r="BL479" i="10"/>
  <c r="BK479" i="10"/>
  <c r="BJ479" i="10"/>
  <c r="BI479" i="10"/>
  <c r="BH479" i="10"/>
  <c r="BA479" i="10"/>
  <c r="AZ479" i="10"/>
  <c r="BE479" i="10" s="1"/>
  <c r="AY479" i="10"/>
  <c r="BD479" i="10" s="1"/>
  <c r="AX479" i="10"/>
  <c r="BG479" i="10" s="1"/>
  <c r="AW479" i="10"/>
  <c r="BF479" i="10" s="1"/>
  <c r="AV479" i="10"/>
  <c r="BR479" i="10" s="1"/>
  <c r="AU479" i="10"/>
  <c r="AT479" i="10"/>
  <c r="BQ355" i="10"/>
  <c r="BO355" i="10"/>
  <c r="BP355" i="10" s="1"/>
  <c r="BM355" i="10"/>
  <c r="BL355" i="10"/>
  <c r="BK355" i="10"/>
  <c r="BJ355" i="10"/>
  <c r="BI355" i="10"/>
  <c r="BH355" i="10"/>
  <c r="BA355" i="10"/>
  <c r="BC355" i="10" s="1"/>
  <c r="AZ355" i="10"/>
  <c r="BE355" i="10" s="1"/>
  <c r="AY355" i="10"/>
  <c r="BD355" i="10" s="1"/>
  <c r="AX355" i="10"/>
  <c r="BG355" i="10" s="1"/>
  <c r="AW355" i="10"/>
  <c r="BF355" i="10" s="1"/>
  <c r="AV355" i="10"/>
  <c r="BR355" i="10" s="1"/>
  <c r="AU355" i="10"/>
  <c r="AT355" i="10"/>
  <c r="BQ541" i="10"/>
  <c r="BO541" i="10"/>
  <c r="BP541" i="10" s="1"/>
  <c r="BM541" i="10"/>
  <c r="BL541" i="10"/>
  <c r="BK541" i="10"/>
  <c r="BJ541" i="10"/>
  <c r="BI541" i="10"/>
  <c r="BH541" i="10"/>
  <c r="BA541" i="10"/>
  <c r="BC541" i="10" s="1"/>
  <c r="AZ541" i="10"/>
  <c r="BE541" i="10" s="1"/>
  <c r="AY541" i="10"/>
  <c r="BD541" i="10" s="1"/>
  <c r="AX541" i="10"/>
  <c r="BG541" i="10" s="1"/>
  <c r="AW541" i="10"/>
  <c r="BF541" i="10" s="1"/>
  <c r="AV541" i="10"/>
  <c r="BR541" i="10" s="1"/>
  <c r="AU541" i="10"/>
  <c r="AT541" i="10"/>
  <c r="BB541" i="10" s="1"/>
  <c r="BQ356" i="10"/>
  <c r="BO356" i="10"/>
  <c r="BP356" i="10" s="1"/>
  <c r="BM356" i="10"/>
  <c r="BL356" i="10"/>
  <c r="BK356" i="10"/>
  <c r="BJ356" i="10"/>
  <c r="BI356" i="10"/>
  <c r="BH356" i="10"/>
  <c r="BA356" i="10"/>
  <c r="BC356" i="10" s="1"/>
  <c r="AZ356" i="10"/>
  <c r="BE356" i="10" s="1"/>
  <c r="AY356" i="10"/>
  <c r="BD356" i="10" s="1"/>
  <c r="AX356" i="10"/>
  <c r="BG356" i="10" s="1"/>
  <c r="AW356" i="10"/>
  <c r="BF356" i="10" s="1"/>
  <c r="AV356" i="10"/>
  <c r="BR356" i="10" s="1"/>
  <c r="AU356" i="10"/>
  <c r="AT356" i="10"/>
  <c r="BQ561" i="10"/>
  <c r="BO561" i="10"/>
  <c r="BP561" i="10" s="1"/>
  <c r="BM561" i="10"/>
  <c r="BL561" i="10"/>
  <c r="BK561" i="10"/>
  <c r="BJ561" i="10"/>
  <c r="BI561" i="10"/>
  <c r="BH561" i="10"/>
  <c r="BA561" i="10"/>
  <c r="AZ561" i="10"/>
  <c r="BE561" i="10" s="1"/>
  <c r="AY561" i="10"/>
  <c r="BD561" i="10" s="1"/>
  <c r="AX561" i="10"/>
  <c r="BG561" i="10" s="1"/>
  <c r="AW561" i="10"/>
  <c r="BF561" i="10" s="1"/>
  <c r="AV561" i="10"/>
  <c r="BR561" i="10" s="1"/>
  <c r="AU561" i="10"/>
  <c r="AT561" i="10"/>
  <c r="BB561" i="10" s="1"/>
  <c r="BQ553" i="10"/>
  <c r="BO553" i="10"/>
  <c r="BP553" i="10" s="1"/>
  <c r="BM553" i="10"/>
  <c r="BL553" i="10"/>
  <c r="BK553" i="10"/>
  <c r="BJ553" i="10"/>
  <c r="BI553" i="10"/>
  <c r="BH553" i="10"/>
  <c r="BA553" i="10"/>
  <c r="AZ553" i="10"/>
  <c r="BE553" i="10" s="1"/>
  <c r="AY553" i="10"/>
  <c r="BD553" i="10" s="1"/>
  <c r="AX553" i="10"/>
  <c r="BG553" i="10" s="1"/>
  <c r="AW553" i="10"/>
  <c r="BF553" i="10" s="1"/>
  <c r="AV553" i="10"/>
  <c r="BR553" i="10" s="1"/>
  <c r="AU553" i="10"/>
  <c r="AT553" i="10"/>
  <c r="BQ500" i="10"/>
  <c r="BO500" i="10"/>
  <c r="BP500" i="10" s="1"/>
  <c r="BM500" i="10"/>
  <c r="BL500" i="10"/>
  <c r="BK500" i="10"/>
  <c r="BJ500" i="10"/>
  <c r="BI500" i="10"/>
  <c r="BH500" i="10"/>
  <c r="BA500" i="10"/>
  <c r="BC500" i="10" s="1"/>
  <c r="AZ500" i="10"/>
  <c r="BE500" i="10" s="1"/>
  <c r="AY500" i="10"/>
  <c r="BD500" i="10" s="1"/>
  <c r="AX500" i="10"/>
  <c r="BG500" i="10" s="1"/>
  <c r="AW500" i="10"/>
  <c r="BF500" i="10" s="1"/>
  <c r="AV500" i="10"/>
  <c r="BR500" i="10" s="1"/>
  <c r="AU500" i="10"/>
  <c r="AT500" i="10"/>
  <c r="BQ532" i="10"/>
  <c r="BO532" i="10"/>
  <c r="BP532" i="10" s="1"/>
  <c r="BM532" i="10"/>
  <c r="BL532" i="10"/>
  <c r="BK532" i="10"/>
  <c r="BJ532" i="10"/>
  <c r="BI532" i="10"/>
  <c r="BH532" i="10"/>
  <c r="BA532" i="10"/>
  <c r="AZ532" i="10"/>
  <c r="BE532" i="10" s="1"/>
  <c r="AY532" i="10"/>
  <c r="BD532" i="10" s="1"/>
  <c r="AX532" i="10"/>
  <c r="BG532" i="10" s="1"/>
  <c r="AW532" i="10"/>
  <c r="BF532" i="10" s="1"/>
  <c r="AV532" i="10"/>
  <c r="BR532" i="10" s="1"/>
  <c r="AU532" i="10"/>
  <c r="AT532" i="10"/>
  <c r="BB532" i="10" s="1"/>
  <c r="BQ558" i="10"/>
  <c r="BO558" i="10"/>
  <c r="BP558" i="10" s="1"/>
  <c r="BM558" i="10"/>
  <c r="BL558" i="10"/>
  <c r="BK558" i="10"/>
  <c r="BJ558" i="10"/>
  <c r="BI558" i="10"/>
  <c r="BH558" i="10"/>
  <c r="BA558" i="10"/>
  <c r="AZ558" i="10"/>
  <c r="BE558" i="10" s="1"/>
  <c r="AY558" i="10"/>
  <c r="BD558" i="10" s="1"/>
  <c r="AX558" i="10"/>
  <c r="BG558" i="10" s="1"/>
  <c r="AW558" i="10"/>
  <c r="BF558" i="10" s="1"/>
  <c r="AV558" i="10"/>
  <c r="BR558" i="10" s="1"/>
  <c r="AU558" i="10"/>
  <c r="AT558" i="10"/>
  <c r="BQ566" i="10"/>
  <c r="BO566" i="10"/>
  <c r="BP566" i="10" s="1"/>
  <c r="BM566" i="10"/>
  <c r="BL566" i="10"/>
  <c r="BK566" i="10"/>
  <c r="BJ566" i="10"/>
  <c r="BI566" i="10"/>
  <c r="BH566" i="10"/>
  <c r="BA566" i="10"/>
  <c r="AZ566" i="10"/>
  <c r="BE566" i="10" s="1"/>
  <c r="AY566" i="10"/>
  <c r="BD566" i="10" s="1"/>
  <c r="AX566" i="10"/>
  <c r="BG566" i="10" s="1"/>
  <c r="AW566" i="10"/>
  <c r="BF566" i="10" s="1"/>
  <c r="AV566" i="10"/>
  <c r="BR566" i="10" s="1"/>
  <c r="AU566" i="10"/>
  <c r="AT566" i="10"/>
  <c r="BQ515" i="10"/>
  <c r="BO515" i="10"/>
  <c r="BP515" i="10" s="1"/>
  <c r="BM515" i="10"/>
  <c r="BL515" i="10"/>
  <c r="BK515" i="10"/>
  <c r="BJ515" i="10"/>
  <c r="BI515" i="10"/>
  <c r="BH515" i="10"/>
  <c r="BA515" i="10"/>
  <c r="AZ515" i="10"/>
  <c r="BE515" i="10" s="1"/>
  <c r="AY515" i="10"/>
  <c r="BD515" i="10" s="1"/>
  <c r="AX515" i="10"/>
  <c r="BG515" i="10" s="1"/>
  <c r="AW515" i="10"/>
  <c r="BF515" i="10" s="1"/>
  <c r="AV515" i="10"/>
  <c r="BR515" i="10" s="1"/>
  <c r="AU515" i="10"/>
  <c r="AT515" i="10"/>
  <c r="BB515" i="10" s="1"/>
  <c r="BQ549" i="10"/>
  <c r="BO549" i="10"/>
  <c r="BP549" i="10" s="1"/>
  <c r="BM549" i="10"/>
  <c r="BL549" i="10"/>
  <c r="BK549" i="10"/>
  <c r="BJ549" i="10"/>
  <c r="BI549" i="10"/>
  <c r="BH549" i="10"/>
  <c r="BA549" i="10"/>
  <c r="AZ549" i="10"/>
  <c r="BE549" i="10" s="1"/>
  <c r="AY549" i="10"/>
  <c r="BD549" i="10" s="1"/>
  <c r="BS549" i="10" s="1"/>
  <c r="AX549" i="10"/>
  <c r="BG549" i="10" s="1"/>
  <c r="AW549" i="10"/>
  <c r="BF549" i="10" s="1"/>
  <c r="AV549" i="10"/>
  <c r="BR549" i="10" s="1"/>
  <c r="AU549" i="10"/>
  <c r="AT549" i="10"/>
  <c r="BQ480" i="10"/>
  <c r="BO480" i="10"/>
  <c r="BP480" i="10" s="1"/>
  <c r="BM480" i="10"/>
  <c r="BL480" i="10"/>
  <c r="BK480" i="10"/>
  <c r="BJ480" i="10"/>
  <c r="BI480" i="10"/>
  <c r="BH480" i="10"/>
  <c r="BA480" i="10"/>
  <c r="AZ480" i="10"/>
  <c r="BE480" i="10" s="1"/>
  <c r="AY480" i="10"/>
  <c r="BD480" i="10" s="1"/>
  <c r="AX480" i="10"/>
  <c r="BG480" i="10" s="1"/>
  <c r="AW480" i="10"/>
  <c r="BF480" i="10" s="1"/>
  <c r="AV480" i="10"/>
  <c r="BR480" i="10" s="1"/>
  <c r="AU480" i="10"/>
  <c r="AT480" i="10"/>
  <c r="BB480" i="10" s="1"/>
  <c r="BQ564" i="10"/>
  <c r="BO564" i="10"/>
  <c r="BP564" i="10" s="1"/>
  <c r="BM564" i="10"/>
  <c r="BL564" i="10"/>
  <c r="BK564" i="10"/>
  <c r="BJ564" i="10"/>
  <c r="BI564" i="10"/>
  <c r="BH564" i="10"/>
  <c r="BA564" i="10"/>
  <c r="AZ564" i="10"/>
  <c r="BE564" i="10" s="1"/>
  <c r="AY564" i="10"/>
  <c r="BD564" i="10" s="1"/>
  <c r="AX564" i="10"/>
  <c r="BG564" i="10" s="1"/>
  <c r="AW564" i="10"/>
  <c r="BF564" i="10" s="1"/>
  <c r="AV564" i="10"/>
  <c r="BR564" i="10" s="1"/>
  <c r="AU564" i="10"/>
  <c r="AT564" i="10"/>
  <c r="BB564" i="10" s="1"/>
  <c r="BQ530" i="10"/>
  <c r="BO530" i="10"/>
  <c r="BP530" i="10" s="1"/>
  <c r="BM530" i="10"/>
  <c r="BL530" i="10"/>
  <c r="BK530" i="10"/>
  <c r="BJ530" i="10"/>
  <c r="BI530" i="10"/>
  <c r="BH530" i="10"/>
  <c r="BA530" i="10"/>
  <c r="BC530" i="10" s="1"/>
  <c r="AZ530" i="10"/>
  <c r="BE530" i="10" s="1"/>
  <c r="AY530" i="10"/>
  <c r="BD530" i="10" s="1"/>
  <c r="AX530" i="10"/>
  <c r="BG530" i="10" s="1"/>
  <c r="AW530" i="10"/>
  <c r="BF530" i="10" s="1"/>
  <c r="AV530" i="10"/>
  <c r="BR530" i="10" s="1"/>
  <c r="AU530" i="10"/>
  <c r="AT530" i="10"/>
  <c r="BQ521" i="10"/>
  <c r="BO521" i="10"/>
  <c r="BP521" i="10" s="1"/>
  <c r="BM521" i="10"/>
  <c r="BL521" i="10"/>
  <c r="BK521" i="10"/>
  <c r="BJ521" i="10"/>
  <c r="BI521" i="10"/>
  <c r="BH521" i="10"/>
  <c r="BA521" i="10"/>
  <c r="AZ521" i="10"/>
  <c r="BE521" i="10" s="1"/>
  <c r="AY521" i="10"/>
  <c r="BD521" i="10" s="1"/>
  <c r="AX521" i="10"/>
  <c r="BG521" i="10" s="1"/>
  <c r="AW521" i="10"/>
  <c r="BF521" i="10" s="1"/>
  <c r="AV521" i="10"/>
  <c r="BR521" i="10" s="1"/>
  <c r="AU521" i="10"/>
  <c r="AT521" i="10"/>
  <c r="BB521" i="10" s="1"/>
  <c r="BQ522" i="10"/>
  <c r="BO522" i="10"/>
  <c r="BP522" i="10" s="1"/>
  <c r="BM522" i="10"/>
  <c r="BL522" i="10"/>
  <c r="BK522" i="10"/>
  <c r="BJ522" i="10"/>
  <c r="BI522" i="10"/>
  <c r="BH522" i="10"/>
  <c r="BA522" i="10"/>
  <c r="AZ522" i="10"/>
  <c r="BE522" i="10" s="1"/>
  <c r="AY522" i="10"/>
  <c r="BD522" i="10" s="1"/>
  <c r="AX522" i="10"/>
  <c r="BG522" i="10" s="1"/>
  <c r="AW522" i="10"/>
  <c r="BF522" i="10" s="1"/>
  <c r="AV522" i="10"/>
  <c r="BR522" i="10" s="1"/>
  <c r="AU522" i="10"/>
  <c r="AT522" i="10"/>
  <c r="BQ551" i="10"/>
  <c r="BO551" i="10"/>
  <c r="BP551" i="10" s="1"/>
  <c r="BM551" i="10"/>
  <c r="BL551" i="10"/>
  <c r="BK551" i="10"/>
  <c r="BJ551" i="10"/>
  <c r="BI551" i="10"/>
  <c r="BH551" i="10"/>
  <c r="BA551" i="10"/>
  <c r="AZ551" i="10"/>
  <c r="BE551" i="10" s="1"/>
  <c r="AY551" i="10"/>
  <c r="BD551" i="10" s="1"/>
  <c r="AX551" i="10"/>
  <c r="BG551" i="10" s="1"/>
  <c r="AW551" i="10"/>
  <c r="BF551" i="10" s="1"/>
  <c r="AV551" i="10"/>
  <c r="BR551" i="10" s="1"/>
  <c r="AU551" i="10"/>
  <c r="AT551" i="10"/>
  <c r="BB551" i="10" s="1"/>
  <c r="BQ552" i="10"/>
  <c r="BO552" i="10"/>
  <c r="BP552" i="10" s="1"/>
  <c r="BM552" i="10"/>
  <c r="BL552" i="10"/>
  <c r="BK552" i="10"/>
  <c r="BJ552" i="10"/>
  <c r="BI552" i="10"/>
  <c r="BH552" i="10"/>
  <c r="BA552" i="10"/>
  <c r="AZ552" i="10"/>
  <c r="BE552" i="10" s="1"/>
  <c r="AY552" i="10"/>
  <c r="BD552" i="10" s="1"/>
  <c r="AX552" i="10"/>
  <c r="BG552" i="10" s="1"/>
  <c r="AW552" i="10"/>
  <c r="BF552" i="10" s="1"/>
  <c r="AV552" i="10"/>
  <c r="BR552" i="10" s="1"/>
  <c r="AU552" i="10"/>
  <c r="AT552" i="10"/>
  <c r="BB552" i="10" s="1"/>
  <c r="BQ399" i="10"/>
  <c r="BO399" i="10"/>
  <c r="BP399" i="10" s="1"/>
  <c r="BM399" i="10"/>
  <c r="BL399" i="10"/>
  <c r="BK399" i="10"/>
  <c r="BJ399" i="10"/>
  <c r="BI399" i="10"/>
  <c r="BH399" i="10"/>
  <c r="BA399" i="10"/>
  <c r="AZ399" i="10"/>
  <c r="BE399" i="10" s="1"/>
  <c r="AY399" i="10"/>
  <c r="BD399" i="10" s="1"/>
  <c r="AX399" i="10"/>
  <c r="BG399" i="10" s="1"/>
  <c r="AW399" i="10"/>
  <c r="BF399" i="10" s="1"/>
  <c r="AV399" i="10"/>
  <c r="BR399" i="10" s="1"/>
  <c r="AU399" i="10"/>
  <c r="AT399" i="10"/>
  <c r="BQ556" i="10"/>
  <c r="BO556" i="10"/>
  <c r="BP556" i="10" s="1"/>
  <c r="BM556" i="10"/>
  <c r="BL556" i="10"/>
  <c r="BK556" i="10"/>
  <c r="BJ556" i="10"/>
  <c r="BI556" i="10"/>
  <c r="BH556" i="10"/>
  <c r="BA556" i="10"/>
  <c r="AZ556" i="10"/>
  <c r="BE556" i="10" s="1"/>
  <c r="AY556" i="10"/>
  <c r="BD556" i="10" s="1"/>
  <c r="AX556" i="10"/>
  <c r="BG556" i="10" s="1"/>
  <c r="AW556" i="10"/>
  <c r="BF556" i="10" s="1"/>
  <c r="AV556" i="10"/>
  <c r="BR556" i="10" s="1"/>
  <c r="AU556" i="10"/>
  <c r="AT556" i="10"/>
  <c r="BB556" i="10" s="1"/>
  <c r="BQ535" i="10"/>
  <c r="BO535" i="10"/>
  <c r="BP535" i="10" s="1"/>
  <c r="BM535" i="10"/>
  <c r="BL535" i="10"/>
  <c r="BK535" i="10"/>
  <c r="BJ535" i="10"/>
  <c r="BI535" i="10"/>
  <c r="BH535" i="10"/>
  <c r="BA535" i="10"/>
  <c r="AZ535" i="10"/>
  <c r="BE535" i="10" s="1"/>
  <c r="AY535" i="10"/>
  <c r="BD535" i="10" s="1"/>
  <c r="AX535" i="10"/>
  <c r="BG535" i="10" s="1"/>
  <c r="AW535" i="10"/>
  <c r="BF535" i="10" s="1"/>
  <c r="AV535" i="10"/>
  <c r="BR535" i="10" s="1"/>
  <c r="AU535" i="10"/>
  <c r="AT535" i="10"/>
  <c r="BB535" i="10" s="1"/>
  <c r="BQ536" i="10"/>
  <c r="BO536" i="10"/>
  <c r="BP536" i="10" s="1"/>
  <c r="BM536" i="10"/>
  <c r="BL536" i="10"/>
  <c r="BK536" i="10"/>
  <c r="BJ536" i="10"/>
  <c r="BI536" i="10"/>
  <c r="BH536" i="10"/>
  <c r="BA536" i="10"/>
  <c r="AZ536" i="10"/>
  <c r="BE536" i="10" s="1"/>
  <c r="AY536" i="10"/>
  <c r="BD536" i="10" s="1"/>
  <c r="AX536" i="10"/>
  <c r="BG536" i="10" s="1"/>
  <c r="AW536" i="10"/>
  <c r="BF536" i="10" s="1"/>
  <c r="AV536" i="10"/>
  <c r="BR536" i="10" s="1"/>
  <c r="AU536" i="10"/>
  <c r="AT536" i="10"/>
  <c r="BQ124" i="10"/>
  <c r="BO124" i="10"/>
  <c r="BP124" i="10" s="1"/>
  <c r="BM124" i="10"/>
  <c r="BL124" i="10"/>
  <c r="BK124" i="10"/>
  <c r="BJ124" i="10"/>
  <c r="BI124" i="10"/>
  <c r="BH124" i="10"/>
  <c r="BA124" i="10"/>
  <c r="AZ124" i="10"/>
  <c r="BE124" i="10" s="1"/>
  <c r="AY124" i="10"/>
  <c r="BD124" i="10" s="1"/>
  <c r="AX124" i="10"/>
  <c r="BG124" i="10" s="1"/>
  <c r="AW124" i="10"/>
  <c r="BF124" i="10" s="1"/>
  <c r="AV124" i="10"/>
  <c r="BR124" i="10" s="1"/>
  <c r="AU124" i="10"/>
  <c r="AT124" i="10"/>
  <c r="BB124" i="10" s="1"/>
  <c r="BQ560" i="10"/>
  <c r="BO560" i="10"/>
  <c r="BP560" i="10" s="1"/>
  <c r="BM560" i="10"/>
  <c r="BL560" i="10"/>
  <c r="BK560" i="10"/>
  <c r="BJ560" i="10"/>
  <c r="BI560" i="10"/>
  <c r="BH560" i="10"/>
  <c r="BA560" i="10"/>
  <c r="AZ560" i="10"/>
  <c r="BE560" i="10" s="1"/>
  <c r="AY560" i="10"/>
  <c r="BD560" i="10" s="1"/>
  <c r="AX560" i="10"/>
  <c r="BG560" i="10" s="1"/>
  <c r="AW560" i="10"/>
  <c r="BF560" i="10" s="1"/>
  <c r="AV560" i="10"/>
  <c r="BR560" i="10" s="1"/>
  <c r="AU560" i="10"/>
  <c r="AT560" i="10"/>
  <c r="BQ565" i="10"/>
  <c r="BO565" i="10"/>
  <c r="BP565" i="10" s="1"/>
  <c r="BM565" i="10"/>
  <c r="BL565" i="10"/>
  <c r="BK565" i="10"/>
  <c r="BJ565" i="10"/>
  <c r="BI565" i="10"/>
  <c r="BH565" i="10"/>
  <c r="BA565" i="10"/>
  <c r="AZ565" i="10"/>
  <c r="BE565" i="10" s="1"/>
  <c r="AY565" i="10"/>
  <c r="BD565" i="10" s="1"/>
  <c r="AX565" i="10"/>
  <c r="BG565" i="10" s="1"/>
  <c r="AW565" i="10"/>
  <c r="BF565" i="10" s="1"/>
  <c r="AV565" i="10"/>
  <c r="BR565" i="10" s="1"/>
  <c r="AU565" i="10"/>
  <c r="AT565" i="10"/>
  <c r="BB565" i="10" s="1"/>
  <c r="BQ519" i="10"/>
  <c r="BO519" i="10"/>
  <c r="BP519" i="10" s="1"/>
  <c r="BM519" i="10"/>
  <c r="BL519" i="10"/>
  <c r="BK519" i="10"/>
  <c r="BJ519" i="10"/>
  <c r="BI519" i="10"/>
  <c r="BH519" i="10"/>
  <c r="BA519" i="10"/>
  <c r="AZ519" i="10"/>
  <c r="BE519" i="10" s="1"/>
  <c r="AY519" i="10"/>
  <c r="BD519" i="10" s="1"/>
  <c r="AX519" i="10"/>
  <c r="BG519" i="10" s="1"/>
  <c r="AW519" i="10"/>
  <c r="BF519" i="10" s="1"/>
  <c r="AV519" i="10"/>
  <c r="BR519" i="10" s="1"/>
  <c r="AU519" i="10"/>
  <c r="AT519" i="10"/>
  <c r="BB519" i="10" s="1"/>
  <c r="BQ487" i="10"/>
  <c r="BO487" i="10"/>
  <c r="BP487" i="10" s="1"/>
  <c r="BM487" i="10"/>
  <c r="BL487" i="10"/>
  <c r="BK487" i="10"/>
  <c r="BJ487" i="10"/>
  <c r="BI487" i="10"/>
  <c r="BH487" i="10"/>
  <c r="BA487" i="10"/>
  <c r="AZ487" i="10"/>
  <c r="BE487" i="10" s="1"/>
  <c r="AY487" i="10"/>
  <c r="BD487" i="10" s="1"/>
  <c r="AX487" i="10"/>
  <c r="BG487" i="10" s="1"/>
  <c r="AW487" i="10"/>
  <c r="BF487" i="10" s="1"/>
  <c r="AV487" i="10"/>
  <c r="BR487" i="10" s="1"/>
  <c r="AU487" i="10"/>
  <c r="AT487" i="10"/>
  <c r="BQ440" i="10"/>
  <c r="BO440" i="10"/>
  <c r="BP440" i="10" s="1"/>
  <c r="BM440" i="10"/>
  <c r="BL440" i="10"/>
  <c r="BK440" i="10"/>
  <c r="BJ440" i="10"/>
  <c r="BI440" i="10"/>
  <c r="BH440" i="10"/>
  <c r="BA440" i="10"/>
  <c r="AZ440" i="10"/>
  <c r="BE440" i="10" s="1"/>
  <c r="AY440" i="10"/>
  <c r="BD440" i="10" s="1"/>
  <c r="AX440" i="10"/>
  <c r="BG440" i="10" s="1"/>
  <c r="AW440" i="10"/>
  <c r="BF440" i="10" s="1"/>
  <c r="AV440" i="10"/>
  <c r="BR440" i="10" s="1"/>
  <c r="AU440" i="10"/>
  <c r="AT440" i="10"/>
  <c r="BB440" i="10" s="1"/>
  <c r="BQ557" i="10"/>
  <c r="BO557" i="10"/>
  <c r="BP557" i="10" s="1"/>
  <c r="BM557" i="10"/>
  <c r="BL557" i="10"/>
  <c r="BK557" i="10"/>
  <c r="BJ557" i="10"/>
  <c r="BI557" i="10"/>
  <c r="BH557" i="10"/>
  <c r="BA557" i="10"/>
  <c r="AZ557" i="10"/>
  <c r="BE557" i="10" s="1"/>
  <c r="AY557" i="10"/>
  <c r="BD557" i="10" s="1"/>
  <c r="AX557" i="10"/>
  <c r="BG557" i="10" s="1"/>
  <c r="AW557" i="10"/>
  <c r="BF557" i="10" s="1"/>
  <c r="AV557" i="10"/>
  <c r="BR557" i="10" s="1"/>
  <c r="AU557" i="10"/>
  <c r="AT557" i="10"/>
  <c r="BB557" i="10" s="1"/>
  <c r="BQ467" i="10"/>
  <c r="BO467" i="10"/>
  <c r="BP467" i="10" s="1"/>
  <c r="BM467" i="10"/>
  <c r="BL467" i="10"/>
  <c r="BK467" i="10"/>
  <c r="BJ467" i="10"/>
  <c r="BI467" i="10"/>
  <c r="BH467" i="10"/>
  <c r="BA467" i="10"/>
  <c r="AZ467" i="10"/>
  <c r="BE467" i="10" s="1"/>
  <c r="AY467" i="10"/>
  <c r="BD467" i="10" s="1"/>
  <c r="AX467" i="10"/>
  <c r="BG467" i="10" s="1"/>
  <c r="AW467" i="10"/>
  <c r="BF467" i="10" s="1"/>
  <c r="AV467" i="10"/>
  <c r="BR467" i="10" s="1"/>
  <c r="AU467" i="10"/>
  <c r="AT467" i="10"/>
  <c r="BQ544" i="10"/>
  <c r="BO544" i="10"/>
  <c r="BP544" i="10" s="1"/>
  <c r="BM544" i="10"/>
  <c r="BL544" i="10"/>
  <c r="BK544" i="10"/>
  <c r="BJ544" i="10"/>
  <c r="BI544" i="10"/>
  <c r="BH544" i="10"/>
  <c r="BA544" i="10"/>
  <c r="AZ544" i="10"/>
  <c r="BE544" i="10" s="1"/>
  <c r="AY544" i="10"/>
  <c r="BD544" i="10" s="1"/>
  <c r="AX544" i="10"/>
  <c r="BG544" i="10" s="1"/>
  <c r="AW544" i="10"/>
  <c r="BF544" i="10" s="1"/>
  <c r="AV544" i="10"/>
  <c r="BR544" i="10" s="1"/>
  <c r="AU544" i="10"/>
  <c r="AT544" i="10"/>
  <c r="BB544" i="10" s="1"/>
  <c r="BQ537" i="10"/>
  <c r="BO537" i="10"/>
  <c r="BP537" i="10" s="1"/>
  <c r="BM537" i="10"/>
  <c r="BL537" i="10"/>
  <c r="BK537" i="10"/>
  <c r="BJ537" i="10"/>
  <c r="BI537" i="10"/>
  <c r="BH537" i="10"/>
  <c r="BA537" i="10"/>
  <c r="AZ537" i="10"/>
  <c r="BE537" i="10" s="1"/>
  <c r="AY537" i="10"/>
  <c r="BD537" i="10" s="1"/>
  <c r="AX537" i="10"/>
  <c r="BG537" i="10" s="1"/>
  <c r="AW537" i="10"/>
  <c r="BF537" i="10" s="1"/>
  <c r="AV537" i="10"/>
  <c r="BR537" i="10" s="1"/>
  <c r="AU537" i="10"/>
  <c r="AT537" i="10"/>
  <c r="BQ454" i="10"/>
  <c r="BO454" i="10"/>
  <c r="BP454" i="10" s="1"/>
  <c r="BM454" i="10"/>
  <c r="BL454" i="10"/>
  <c r="BK454" i="10"/>
  <c r="BJ454" i="10"/>
  <c r="BI454" i="10"/>
  <c r="BH454" i="10"/>
  <c r="BA454" i="10"/>
  <c r="AZ454" i="10"/>
  <c r="BE454" i="10" s="1"/>
  <c r="AY454" i="10"/>
  <c r="BD454" i="10" s="1"/>
  <c r="AX454" i="10"/>
  <c r="BG454" i="10" s="1"/>
  <c r="AW454" i="10"/>
  <c r="BF454" i="10" s="1"/>
  <c r="AV454" i="10"/>
  <c r="BR454" i="10" s="1"/>
  <c r="AU454" i="10"/>
  <c r="AT454" i="10"/>
  <c r="BB454" i="10" s="1"/>
  <c r="BQ520" i="10"/>
  <c r="BO520" i="10"/>
  <c r="BP520" i="10" s="1"/>
  <c r="BM520" i="10"/>
  <c r="BL520" i="10"/>
  <c r="BK520" i="10"/>
  <c r="BJ520" i="10"/>
  <c r="BI520" i="10"/>
  <c r="BH520" i="10"/>
  <c r="BA520" i="10"/>
  <c r="AZ520" i="10"/>
  <c r="BE520" i="10" s="1"/>
  <c r="AY520" i="10"/>
  <c r="BD520" i="10" s="1"/>
  <c r="AX520" i="10"/>
  <c r="BG520" i="10" s="1"/>
  <c r="AW520" i="10"/>
  <c r="BF520" i="10" s="1"/>
  <c r="AV520" i="10"/>
  <c r="BR520" i="10" s="1"/>
  <c r="AU520" i="10"/>
  <c r="AT520" i="10"/>
  <c r="BB520" i="10" s="1"/>
  <c r="BQ502" i="10"/>
  <c r="BO502" i="10"/>
  <c r="BP502" i="10" s="1"/>
  <c r="BM502" i="10"/>
  <c r="BL502" i="10"/>
  <c r="BK502" i="10"/>
  <c r="BJ502" i="10"/>
  <c r="BI502" i="10"/>
  <c r="BH502" i="10"/>
  <c r="BA502" i="10"/>
  <c r="AZ502" i="10"/>
  <c r="BE502" i="10" s="1"/>
  <c r="AY502" i="10"/>
  <c r="BD502" i="10" s="1"/>
  <c r="AX502" i="10"/>
  <c r="BG502" i="10" s="1"/>
  <c r="AW502" i="10"/>
  <c r="BF502" i="10" s="1"/>
  <c r="AV502" i="10"/>
  <c r="BR502" i="10" s="1"/>
  <c r="AU502" i="10"/>
  <c r="AT502" i="10"/>
  <c r="BQ491" i="10"/>
  <c r="BO491" i="10"/>
  <c r="BP491" i="10" s="1"/>
  <c r="BM491" i="10"/>
  <c r="BL491" i="10"/>
  <c r="BK491" i="10"/>
  <c r="BJ491" i="10"/>
  <c r="BI491" i="10"/>
  <c r="BH491" i="10"/>
  <c r="BA491" i="10"/>
  <c r="AZ491" i="10"/>
  <c r="BE491" i="10" s="1"/>
  <c r="AY491" i="10"/>
  <c r="BD491" i="10" s="1"/>
  <c r="AX491" i="10"/>
  <c r="BG491" i="10" s="1"/>
  <c r="AW491" i="10"/>
  <c r="BF491" i="10" s="1"/>
  <c r="AV491" i="10"/>
  <c r="BR491" i="10" s="1"/>
  <c r="AU491" i="10"/>
  <c r="AT491" i="10"/>
  <c r="BB491" i="10" s="1"/>
  <c r="BQ525" i="10"/>
  <c r="BO525" i="10"/>
  <c r="BP525" i="10" s="1"/>
  <c r="BM525" i="10"/>
  <c r="BL525" i="10"/>
  <c r="BK525" i="10"/>
  <c r="BJ525" i="10"/>
  <c r="BI525" i="10"/>
  <c r="BH525" i="10"/>
  <c r="BA525" i="10"/>
  <c r="AZ525" i="10"/>
  <c r="BE525" i="10" s="1"/>
  <c r="AY525" i="10"/>
  <c r="BD525" i="10" s="1"/>
  <c r="AX525" i="10"/>
  <c r="BG525" i="10" s="1"/>
  <c r="AW525" i="10"/>
  <c r="BF525" i="10" s="1"/>
  <c r="AV525" i="10"/>
  <c r="BR525" i="10" s="1"/>
  <c r="AU525" i="10"/>
  <c r="AT525" i="10"/>
  <c r="BB525" i="10" s="1"/>
  <c r="BQ354" i="10"/>
  <c r="BO354" i="10"/>
  <c r="BP354" i="10" s="1"/>
  <c r="BM354" i="10"/>
  <c r="BL354" i="10"/>
  <c r="BK354" i="10"/>
  <c r="BJ354" i="10"/>
  <c r="BI354" i="10"/>
  <c r="BH354" i="10"/>
  <c r="BA354" i="10"/>
  <c r="AZ354" i="10"/>
  <c r="BE354" i="10" s="1"/>
  <c r="AY354" i="10"/>
  <c r="BD354" i="10" s="1"/>
  <c r="AX354" i="10"/>
  <c r="BG354" i="10" s="1"/>
  <c r="AW354" i="10"/>
  <c r="BF354" i="10" s="1"/>
  <c r="AV354" i="10"/>
  <c r="BR354" i="10" s="1"/>
  <c r="AU354" i="10"/>
  <c r="AT354" i="10"/>
  <c r="BQ540" i="10"/>
  <c r="BO540" i="10"/>
  <c r="BP540" i="10" s="1"/>
  <c r="BM540" i="10"/>
  <c r="BL540" i="10"/>
  <c r="BK540" i="10"/>
  <c r="BJ540" i="10"/>
  <c r="BI540" i="10"/>
  <c r="BH540" i="10"/>
  <c r="BA540" i="10"/>
  <c r="AZ540" i="10"/>
  <c r="BE540" i="10" s="1"/>
  <c r="AY540" i="10"/>
  <c r="BD540" i="10" s="1"/>
  <c r="AX540" i="10"/>
  <c r="BG540" i="10" s="1"/>
  <c r="AW540" i="10"/>
  <c r="BF540" i="10" s="1"/>
  <c r="AV540" i="10"/>
  <c r="BR540" i="10" s="1"/>
  <c r="AU540" i="10"/>
  <c r="AT540" i="10"/>
  <c r="BB540" i="10" s="1"/>
  <c r="BQ543" i="10"/>
  <c r="BO543" i="10"/>
  <c r="BP543" i="10" s="1"/>
  <c r="BM543" i="10"/>
  <c r="BL543" i="10"/>
  <c r="BK543" i="10"/>
  <c r="BJ543" i="10"/>
  <c r="BI543" i="10"/>
  <c r="BH543" i="10"/>
  <c r="BA543" i="10"/>
  <c r="AZ543" i="10"/>
  <c r="BE543" i="10" s="1"/>
  <c r="AY543" i="10"/>
  <c r="BD543" i="10" s="1"/>
  <c r="AX543" i="10"/>
  <c r="BG543" i="10" s="1"/>
  <c r="AW543" i="10"/>
  <c r="BF543" i="10" s="1"/>
  <c r="AV543" i="10"/>
  <c r="BR543" i="10" s="1"/>
  <c r="AU543" i="10"/>
  <c r="AT543" i="10"/>
  <c r="BQ546" i="10"/>
  <c r="BO546" i="10"/>
  <c r="BP546" i="10" s="1"/>
  <c r="BM546" i="10"/>
  <c r="BL546" i="10"/>
  <c r="BK546" i="10"/>
  <c r="BJ546" i="10"/>
  <c r="BI546" i="10"/>
  <c r="BH546" i="10"/>
  <c r="BA546" i="10"/>
  <c r="AZ546" i="10"/>
  <c r="BE546" i="10" s="1"/>
  <c r="AY546" i="10"/>
  <c r="BD546" i="10" s="1"/>
  <c r="AX546" i="10"/>
  <c r="BG546" i="10" s="1"/>
  <c r="AW546" i="10"/>
  <c r="BF546" i="10" s="1"/>
  <c r="AV546" i="10"/>
  <c r="BR546" i="10" s="1"/>
  <c r="AU546" i="10"/>
  <c r="AT546" i="10"/>
  <c r="BQ514" i="10"/>
  <c r="BO514" i="10"/>
  <c r="BP514" i="10" s="1"/>
  <c r="BM514" i="10"/>
  <c r="BL514" i="10"/>
  <c r="BK514" i="10"/>
  <c r="BJ514" i="10"/>
  <c r="BI514" i="10"/>
  <c r="BH514" i="10"/>
  <c r="BA514" i="10"/>
  <c r="AZ514" i="10"/>
  <c r="BE514" i="10" s="1"/>
  <c r="AY514" i="10"/>
  <c r="BD514" i="10" s="1"/>
  <c r="AX514" i="10"/>
  <c r="BG514" i="10" s="1"/>
  <c r="AW514" i="10"/>
  <c r="BF514" i="10" s="1"/>
  <c r="AV514" i="10"/>
  <c r="BR514" i="10" s="1"/>
  <c r="AU514" i="10"/>
  <c r="AT514" i="10"/>
  <c r="BB514" i="10" s="1"/>
  <c r="BQ308" i="10"/>
  <c r="BO308" i="10"/>
  <c r="BP308" i="10" s="1"/>
  <c r="BM308" i="10"/>
  <c r="BL308" i="10"/>
  <c r="BK308" i="10"/>
  <c r="BJ308" i="10"/>
  <c r="BI308" i="10"/>
  <c r="BH308" i="10"/>
  <c r="BA308" i="10"/>
  <c r="AZ308" i="10"/>
  <c r="BE308" i="10" s="1"/>
  <c r="AY308" i="10"/>
  <c r="BD308" i="10" s="1"/>
  <c r="AX308" i="10"/>
  <c r="BG308" i="10" s="1"/>
  <c r="AW308" i="10"/>
  <c r="BF308" i="10" s="1"/>
  <c r="AV308" i="10"/>
  <c r="BR308" i="10" s="1"/>
  <c r="AU308" i="10"/>
  <c r="AT308" i="10"/>
  <c r="BQ538" i="10"/>
  <c r="BO538" i="10"/>
  <c r="BP538" i="10" s="1"/>
  <c r="BM538" i="10"/>
  <c r="BL538" i="10"/>
  <c r="BK538" i="10"/>
  <c r="BJ538" i="10"/>
  <c r="BI538" i="10"/>
  <c r="BH538" i="10"/>
  <c r="BA538" i="10"/>
  <c r="AZ538" i="10"/>
  <c r="BE538" i="10" s="1"/>
  <c r="AY538" i="10"/>
  <c r="BD538" i="10" s="1"/>
  <c r="AX538" i="10"/>
  <c r="BG538" i="10" s="1"/>
  <c r="AW538" i="10"/>
  <c r="BF538" i="10" s="1"/>
  <c r="AV538" i="10"/>
  <c r="BR538" i="10" s="1"/>
  <c r="AU538" i="10"/>
  <c r="AT538" i="10"/>
  <c r="BB538" i="10" s="1"/>
  <c r="BQ545" i="10"/>
  <c r="BO545" i="10"/>
  <c r="BP545" i="10" s="1"/>
  <c r="BM545" i="10"/>
  <c r="BL545" i="10"/>
  <c r="BK545" i="10"/>
  <c r="BJ545" i="10"/>
  <c r="BI545" i="10"/>
  <c r="BH545" i="10"/>
  <c r="BA545" i="10"/>
  <c r="AZ545" i="10"/>
  <c r="BE545" i="10" s="1"/>
  <c r="AY545" i="10"/>
  <c r="BD545" i="10" s="1"/>
  <c r="AX545" i="10"/>
  <c r="BG545" i="10" s="1"/>
  <c r="AW545" i="10"/>
  <c r="BF545" i="10" s="1"/>
  <c r="AV545" i="10"/>
  <c r="BR545" i="10" s="1"/>
  <c r="AU545" i="10"/>
  <c r="AT545" i="10"/>
  <c r="BQ485" i="10"/>
  <c r="BO485" i="10"/>
  <c r="BP485" i="10" s="1"/>
  <c r="BM485" i="10"/>
  <c r="BL485" i="10"/>
  <c r="BK485" i="10"/>
  <c r="BJ485" i="10"/>
  <c r="BI485" i="10"/>
  <c r="BH485" i="10"/>
  <c r="BA485" i="10"/>
  <c r="AZ485" i="10"/>
  <c r="BE485" i="10" s="1"/>
  <c r="AY485" i="10"/>
  <c r="BD485" i="10" s="1"/>
  <c r="AX485" i="10"/>
  <c r="BG485" i="10" s="1"/>
  <c r="AW485" i="10"/>
  <c r="BF485" i="10" s="1"/>
  <c r="AV485" i="10"/>
  <c r="BR485" i="10" s="1"/>
  <c r="AU485" i="10"/>
  <c r="AT485" i="10"/>
  <c r="BQ526" i="10"/>
  <c r="BO526" i="10"/>
  <c r="BP526" i="10" s="1"/>
  <c r="BM526" i="10"/>
  <c r="BL526" i="10"/>
  <c r="BK526" i="10"/>
  <c r="BJ526" i="10"/>
  <c r="BI526" i="10"/>
  <c r="BH526" i="10"/>
  <c r="BA526" i="10"/>
  <c r="AZ526" i="10"/>
  <c r="BE526" i="10" s="1"/>
  <c r="AY526" i="10"/>
  <c r="BD526" i="10" s="1"/>
  <c r="AX526" i="10"/>
  <c r="BG526" i="10" s="1"/>
  <c r="AW526" i="10"/>
  <c r="BF526" i="10" s="1"/>
  <c r="AV526" i="10"/>
  <c r="BR526" i="10" s="1"/>
  <c r="AU526" i="10"/>
  <c r="AT526" i="10"/>
  <c r="BB526" i="10" s="1"/>
  <c r="BQ547" i="10"/>
  <c r="BO547" i="10"/>
  <c r="BP547" i="10" s="1"/>
  <c r="BM547" i="10"/>
  <c r="BL547" i="10"/>
  <c r="BK547" i="10"/>
  <c r="BJ547" i="10"/>
  <c r="BI547" i="10"/>
  <c r="BH547" i="10"/>
  <c r="BA547" i="10"/>
  <c r="AZ547" i="10"/>
  <c r="BE547" i="10" s="1"/>
  <c r="AY547" i="10"/>
  <c r="BD547" i="10" s="1"/>
  <c r="AX547" i="10"/>
  <c r="BG547" i="10" s="1"/>
  <c r="AW547" i="10"/>
  <c r="BF547" i="10" s="1"/>
  <c r="AV547" i="10"/>
  <c r="BR547" i="10" s="1"/>
  <c r="AU547" i="10"/>
  <c r="AT547" i="10"/>
  <c r="BQ472" i="10"/>
  <c r="BO472" i="10"/>
  <c r="BP472" i="10" s="1"/>
  <c r="BM472" i="10"/>
  <c r="BL472" i="10"/>
  <c r="BK472" i="10"/>
  <c r="BJ472" i="10"/>
  <c r="BI472" i="10"/>
  <c r="BH472" i="10"/>
  <c r="BA472" i="10"/>
  <c r="AZ472" i="10"/>
  <c r="BE472" i="10" s="1"/>
  <c r="AY472" i="10"/>
  <c r="BD472" i="10" s="1"/>
  <c r="AX472" i="10"/>
  <c r="BG472" i="10" s="1"/>
  <c r="AW472" i="10"/>
  <c r="BF472" i="10" s="1"/>
  <c r="AV472" i="10"/>
  <c r="BR472" i="10" s="1"/>
  <c r="AU472" i="10"/>
  <c r="AT472" i="10"/>
  <c r="BB472" i="10" s="1"/>
  <c r="BQ439" i="10"/>
  <c r="BO439" i="10"/>
  <c r="BP439" i="10" s="1"/>
  <c r="BM439" i="10"/>
  <c r="BL439" i="10"/>
  <c r="BK439" i="10"/>
  <c r="BJ439" i="10"/>
  <c r="BI439" i="10"/>
  <c r="BH439" i="10"/>
  <c r="BA439" i="10"/>
  <c r="AZ439" i="10"/>
  <c r="BE439" i="10" s="1"/>
  <c r="AY439" i="10"/>
  <c r="BD439" i="10" s="1"/>
  <c r="AX439" i="10"/>
  <c r="BG439" i="10" s="1"/>
  <c r="AW439" i="10"/>
  <c r="BF439" i="10" s="1"/>
  <c r="AV439" i="10"/>
  <c r="BR439" i="10" s="1"/>
  <c r="AU439" i="10"/>
  <c r="AT439" i="10"/>
  <c r="BB439" i="10" s="1"/>
  <c r="BQ529" i="10"/>
  <c r="BO529" i="10"/>
  <c r="BP529" i="10" s="1"/>
  <c r="BM529" i="10"/>
  <c r="BL529" i="10"/>
  <c r="BK529" i="10"/>
  <c r="BJ529" i="10"/>
  <c r="BI529" i="10"/>
  <c r="BH529" i="10"/>
  <c r="BA529" i="10"/>
  <c r="AZ529" i="10"/>
  <c r="BE529" i="10" s="1"/>
  <c r="AY529" i="10"/>
  <c r="BD529" i="10" s="1"/>
  <c r="AX529" i="10"/>
  <c r="BG529" i="10" s="1"/>
  <c r="AW529" i="10"/>
  <c r="BF529" i="10" s="1"/>
  <c r="AV529" i="10"/>
  <c r="BR529" i="10" s="1"/>
  <c r="AU529" i="10"/>
  <c r="AT529" i="10"/>
  <c r="BQ539" i="10"/>
  <c r="BO539" i="10"/>
  <c r="BP539" i="10" s="1"/>
  <c r="BM539" i="10"/>
  <c r="BL539" i="10"/>
  <c r="BK539" i="10"/>
  <c r="BJ539" i="10"/>
  <c r="BI539" i="10"/>
  <c r="BH539" i="10"/>
  <c r="BA539" i="10"/>
  <c r="AZ539" i="10"/>
  <c r="BE539" i="10" s="1"/>
  <c r="AY539" i="10"/>
  <c r="BD539" i="10" s="1"/>
  <c r="AX539" i="10"/>
  <c r="BG539" i="10" s="1"/>
  <c r="AW539" i="10"/>
  <c r="BF539" i="10" s="1"/>
  <c r="AV539" i="10"/>
  <c r="BR539" i="10" s="1"/>
  <c r="AU539" i="10"/>
  <c r="AT539" i="10"/>
  <c r="BB539" i="10" s="1"/>
  <c r="BQ550" i="10"/>
  <c r="BO550" i="10"/>
  <c r="BP550" i="10" s="1"/>
  <c r="BM550" i="10"/>
  <c r="BL550" i="10"/>
  <c r="BK550" i="10"/>
  <c r="BJ550" i="10"/>
  <c r="BI550" i="10"/>
  <c r="BH550" i="10"/>
  <c r="BA550" i="10"/>
  <c r="AZ550" i="10"/>
  <c r="BE550" i="10" s="1"/>
  <c r="AY550" i="10"/>
  <c r="BD550" i="10" s="1"/>
  <c r="AX550" i="10"/>
  <c r="BG550" i="10" s="1"/>
  <c r="AW550" i="10"/>
  <c r="BF550" i="10" s="1"/>
  <c r="AV550" i="10"/>
  <c r="BR550" i="10" s="1"/>
  <c r="AU550" i="10"/>
  <c r="AT550" i="10"/>
  <c r="BB550" i="10" s="1"/>
  <c r="BQ475" i="10"/>
  <c r="BO475" i="10"/>
  <c r="BP475" i="10" s="1"/>
  <c r="BM475" i="10"/>
  <c r="BL475" i="10"/>
  <c r="BK475" i="10"/>
  <c r="BJ475" i="10"/>
  <c r="BI475" i="10"/>
  <c r="BH475" i="10"/>
  <c r="BA475" i="10"/>
  <c r="AZ475" i="10"/>
  <c r="BE475" i="10" s="1"/>
  <c r="AY475" i="10"/>
  <c r="BD475" i="10" s="1"/>
  <c r="AX475" i="10"/>
  <c r="BG475" i="10" s="1"/>
  <c r="AW475" i="10"/>
  <c r="BF475" i="10" s="1"/>
  <c r="AV475" i="10"/>
  <c r="BR475" i="10" s="1"/>
  <c r="AU475" i="10"/>
  <c r="AT475" i="10"/>
  <c r="BB475" i="10" s="1"/>
  <c r="BQ507" i="10"/>
  <c r="BO507" i="10"/>
  <c r="BP507" i="10" s="1"/>
  <c r="BM507" i="10"/>
  <c r="BL507" i="10"/>
  <c r="BK507" i="10"/>
  <c r="BJ507" i="10"/>
  <c r="BI507" i="10"/>
  <c r="BH507" i="10"/>
  <c r="BA507" i="10"/>
  <c r="AZ507" i="10"/>
  <c r="BE507" i="10" s="1"/>
  <c r="AY507" i="10"/>
  <c r="BD507" i="10" s="1"/>
  <c r="AX507" i="10"/>
  <c r="BG507" i="10" s="1"/>
  <c r="AW507" i="10"/>
  <c r="BF507" i="10" s="1"/>
  <c r="AV507" i="10"/>
  <c r="BR507" i="10" s="1"/>
  <c r="AU507" i="10"/>
  <c r="AT507" i="10"/>
  <c r="BB507" i="10" s="1"/>
  <c r="BQ506" i="10"/>
  <c r="BO506" i="10"/>
  <c r="BP506" i="10" s="1"/>
  <c r="BM506" i="10"/>
  <c r="BL506" i="10"/>
  <c r="BK506" i="10"/>
  <c r="BJ506" i="10"/>
  <c r="BI506" i="10"/>
  <c r="BH506" i="10"/>
  <c r="BA506" i="10"/>
  <c r="AZ506" i="10"/>
  <c r="BE506" i="10" s="1"/>
  <c r="AY506" i="10"/>
  <c r="BD506" i="10" s="1"/>
  <c r="AX506" i="10"/>
  <c r="BG506" i="10" s="1"/>
  <c r="AW506" i="10"/>
  <c r="BF506" i="10" s="1"/>
  <c r="AV506" i="10"/>
  <c r="BR506" i="10" s="1"/>
  <c r="AU506" i="10"/>
  <c r="AT506" i="10"/>
  <c r="BB506" i="10" s="1"/>
  <c r="BQ534" i="10"/>
  <c r="BO534" i="10"/>
  <c r="BP534" i="10" s="1"/>
  <c r="BM534" i="10"/>
  <c r="BL534" i="10"/>
  <c r="BK534" i="10"/>
  <c r="BJ534" i="10"/>
  <c r="BI534" i="10"/>
  <c r="BH534" i="10"/>
  <c r="BA534" i="10"/>
  <c r="AZ534" i="10"/>
  <c r="BE534" i="10" s="1"/>
  <c r="AY534" i="10"/>
  <c r="BD534" i="10" s="1"/>
  <c r="AX534" i="10"/>
  <c r="BG534" i="10" s="1"/>
  <c r="AW534" i="10"/>
  <c r="BF534" i="10" s="1"/>
  <c r="AV534" i="10"/>
  <c r="BR534" i="10" s="1"/>
  <c r="AU534" i="10"/>
  <c r="AT534" i="10"/>
  <c r="BB534" i="10" s="1"/>
  <c r="BQ309" i="10"/>
  <c r="BO309" i="10"/>
  <c r="BP309" i="10" s="1"/>
  <c r="BM309" i="10"/>
  <c r="BL309" i="10"/>
  <c r="BK309" i="10"/>
  <c r="BJ309" i="10"/>
  <c r="BI309" i="10"/>
  <c r="BH309" i="10"/>
  <c r="BA309" i="10"/>
  <c r="AZ309" i="10"/>
  <c r="BE309" i="10" s="1"/>
  <c r="AY309" i="10"/>
  <c r="BD309" i="10" s="1"/>
  <c r="AX309" i="10"/>
  <c r="BG309" i="10" s="1"/>
  <c r="AW309" i="10"/>
  <c r="BF309" i="10" s="1"/>
  <c r="AV309" i="10"/>
  <c r="BR309" i="10" s="1"/>
  <c r="AU309" i="10"/>
  <c r="AT309" i="10"/>
  <c r="BB309" i="10" s="1"/>
  <c r="BQ527" i="10"/>
  <c r="BO527" i="10"/>
  <c r="BP527" i="10" s="1"/>
  <c r="BM527" i="10"/>
  <c r="BL527" i="10"/>
  <c r="BK527" i="10"/>
  <c r="BJ527" i="10"/>
  <c r="BI527" i="10"/>
  <c r="BH527" i="10"/>
  <c r="BA527" i="10"/>
  <c r="AZ527" i="10"/>
  <c r="BE527" i="10" s="1"/>
  <c r="AY527" i="10"/>
  <c r="BD527" i="10" s="1"/>
  <c r="AX527" i="10"/>
  <c r="BG527" i="10" s="1"/>
  <c r="AW527" i="10"/>
  <c r="BF527" i="10" s="1"/>
  <c r="AV527" i="10"/>
  <c r="BR527" i="10" s="1"/>
  <c r="AU527" i="10"/>
  <c r="AT527" i="10"/>
  <c r="BQ296" i="10"/>
  <c r="BO296" i="10"/>
  <c r="BP296" i="10" s="1"/>
  <c r="BM296" i="10"/>
  <c r="BL296" i="10"/>
  <c r="BK296" i="10"/>
  <c r="BJ296" i="10"/>
  <c r="BI296" i="10"/>
  <c r="BH296" i="10"/>
  <c r="BA296" i="10"/>
  <c r="AZ296" i="10"/>
  <c r="BE296" i="10" s="1"/>
  <c r="AY296" i="10"/>
  <c r="BD296" i="10" s="1"/>
  <c r="AX296" i="10"/>
  <c r="BG296" i="10" s="1"/>
  <c r="AW296" i="10"/>
  <c r="BF296" i="10" s="1"/>
  <c r="AV296" i="10"/>
  <c r="BR296" i="10" s="1"/>
  <c r="AU296" i="10"/>
  <c r="AT296" i="10"/>
  <c r="BB296" i="10" s="1"/>
  <c r="BQ508" i="10"/>
  <c r="BO508" i="10"/>
  <c r="BP508" i="10" s="1"/>
  <c r="BM508" i="10"/>
  <c r="BL508" i="10"/>
  <c r="BK508" i="10"/>
  <c r="BJ508" i="10"/>
  <c r="BI508" i="10"/>
  <c r="BH508" i="10"/>
  <c r="BA508" i="10"/>
  <c r="AZ508" i="10"/>
  <c r="BE508" i="10" s="1"/>
  <c r="AY508" i="10"/>
  <c r="BD508" i="10" s="1"/>
  <c r="AX508" i="10"/>
  <c r="BG508" i="10" s="1"/>
  <c r="AW508" i="10"/>
  <c r="BF508" i="10" s="1"/>
  <c r="AV508" i="10"/>
  <c r="BR508" i="10" s="1"/>
  <c r="AU508" i="10"/>
  <c r="AT508" i="10"/>
  <c r="BQ452" i="10"/>
  <c r="BO452" i="10"/>
  <c r="BP452" i="10" s="1"/>
  <c r="BM452" i="10"/>
  <c r="BL452" i="10"/>
  <c r="BK452" i="10"/>
  <c r="BJ452" i="10"/>
  <c r="BI452" i="10"/>
  <c r="BH452" i="10"/>
  <c r="BA452" i="10"/>
  <c r="AZ452" i="10"/>
  <c r="BE452" i="10" s="1"/>
  <c r="AY452" i="10"/>
  <c r="BD452" i="10" s="1"/>
  <c r="AX452" i="10"/>
  <c r="BG452" i="10" s="1"/>
  <c r="AW452" i="10"/>
  <c r="BF452" i="10" s="1"/>
  <c r="AV452" i="10"/>
  <c r="BR452" i="10" s="1"/>
  <c r="AU452" i="10"/>
  <c r="AT452" i="10"/>
  <c r="BB452" i="10" s="1"/>
  <c r="BQ481" i="10"/>
  <c r="BO481" i="10"/>
  <c r="BP481" i="10" s="1"/>
  <c r="BM481" i="10"/>
  <c r="BL481" i="10"/>
  <c r="BK481" i="10"/>
  <c r="BJ481" i="10"/>
  <c r="BI481" i="10"/>
  <c r="BH481" i="10"/>
  <c r="BA481" i="10"/>
  <c r="AZ481" i="10"/>
  <c r="BE481" i="10" s="1"/>
  <c r="AY481" i="10"/>
  <c r="BD481" i="10" s="1"/>
  <c r="AX481" i="10"/>
  <c r="BG481" i="10" s="1"/>
  <c r="AW481" i="10"/>
  <c r="BF481" i="10" s="1"/>
  <c r="AV481" i="10"/>
  <c r="BR481" i="10" s="1"/>
  <c r="AU481" i="10"/>
  <c r="AT481" i="10"/>
  <c r="BB481" i="10" s="1"/>
  <c r="BQ307" i="10"/>
  <c r="BO307" i="10"/>
  <c r="BP307" i="10" s="1"/>
  <c r="BM307" i="10"/>
  <c r="BL307" i="10"/>
  <c r="BK307" i="10"/>
  <c r="BJ307" i="10"/>
  <c r="BI307" i="10"/>
  <c r="BH307" i="10"/>
  <c r="BA307" i="10"/>
  <c r="AZ307" i="10"/>
  <c r="BE307" i="10" s="1"/>
  <c r="AY307" i="10"/>
  <c r="BD307" i="10" s="1"/>
  <c r="AX307" i="10"/>
  <c r="BG307" i="10" s="1"/>
  <c r="AW307" i="10"/>
  <c r="BF307" i="10" s="1"/>
  <c r="AV307" i="10"/>
  <c r="BR307" i="10" s="1"/>
  <c r="AU307" i="10"/>
  <c r="AT307" i="10"/>
  <c r="BQ486" i="10"/>
  <c r="BO486" i="10"/>
  <c r="BP486" i="10" s="1"/>
  <c r="BM486" i="10"/>
  <c r="BL486" i="10"/>
  <c r="BK486" i="10"/>
  <c r="BJ486" i="10"/>
  <c r="BI486" i="10"/>
  <c r="BH486" i="10"/>
  <c r="BA486" i="10"/>
  <c r="AZ486" i="10"/>
  <c r="BE486" i="10" s="1"/>
  <c r="AY486" i="10"/>
  <c r="BD486" i="10" s="1"/>
  <c r="AX486" i="10"/>
  <c r="BG486" i="10" s="1"/>
  <c r="AW486" i="10"/>
  <c r="BF486" i="10" s="1"/>
  <c r="AV486" i="10"/>
  <c r="BR486" i="10" s="1"/>
  <c r="AU486" i="10"/>
  <c r="AT486" i="10"/>
  <c r="BB486" i="10" s="1"/>
  <c r="BQ300" i="10"/>
  <c r="BO300" i="10"/>
  <c r="BP300" i="10" s="1"/>
  <c r="BM300" i="10"/>
  <c r="BL300" i="10"/>
  <c r="BK300" i="10"/>
  <c r="BJ300" i="10"/>
  <c r="BI300" i="10"/>
  <c r="BH300" i="10"/>
  <c r="BA300" i="10"/>
  <c r="AZ300" i="10"/>
  <c r="BE300" i="10" s="1"/>
  <c r="AY300" i="10"/>
  <c r="BD300" i="10" s="1"/>
  <c r="AX300" i="10"/>
  <c r="BG300" i="10" s="1"/>
  <c r="AW300" i="10"/>
  <c r="BF300" i="10" s="1"/>
  <c r="AV300" i="10"/>
  <c r="BR300" i="10" s="1"/>
  <c r="AU300" i="10"/>
  <c r="AT300" i="10"/>
  <c r="BB300" i="10" s="1"/>
  <c r="BQ512" i="10"/>
  <c r="BO512" i="10"/>
  <c r="BP512" i="10" s="1"/>
  <c r="BM512" i="10"/>
  <c r="BL512" i="10"/>
  <c r="BK512" i="10"/>
  <c r="BJ512" i="10"/>
  <c r="BI512" i="10"/>
  <c r="BH512" i="10"/>
  <c r="BA512" i="10"/>
  <c r="AZ512" i="10"/>
  <c r="BE512" i="10" s="1"/>
  <c r="AY512" i="10"/>
  <c r="BD512" i="10" s="1"/>
  <c r="AX512" i="10"/>
  <c r="BG512" i="10" s="1"/>
  <c r="AW512" i="10"/>
  <c r="BF512" i="10" s="1"/>
  <c r="AV512" i="10"/>
  <c r="BR512" i="10" s="1"/>
  <c r="AU512" i="10"/>
  <c r="AT512" i="10"/>
  <c r="BQ470" i="10"/>
  <c r="BO470" i="10"/>
  <c r="BP470" i="10" s="1"/>
  <c r="BM470" i="10"/>
  <c r="BL470" i="10"/>
  <c r="BK470" i="10"/>
  <c r="BJ470" i="10"/>
  <c r="BI470" i="10"/>
  <c r="BH470" i="10"/>
  <c r="BA470" i="10"/>
  <c r="AZ470" i="10"/>
  <c r="BE470" i="10" s="1"/>
  <c r="AY470" i="10"/>
  <c r="BD470" i="10" s="1"/>
  <c r="AX470" i="10"/>
  <c r="BG470" i="10" s="1"/>
  <c r="AW470" i="10"/>
  <c r="BF470" i="10" s="1"/>
  <c r="AV470" i="10"/>
  <c r="BR470" i="10" s="1"/>
  <c r="AU470" i="10"/>
  <c r="AT470" i="10"/>
  <c r="BQ516" i="10"/>
  <c r="BO516" i="10"/>
  <c r="BP516" i="10" s="1"/>
  <c r="BM516" i="10"/>
  <c r="BL516" i="10"/>
  <c r="BK516" i="10"/>
  <c r="BJ516" i="10"/>
  <c r="BI516" i="10"/>
  <c r="BH516" i="10"/>
  <c r="BA516" i="10"/>
  <c r="AZ516" i="10"/>
  <c r="BE516" i="10" s="1"/>
  <c r="AY516" i="10"/>
  <c r="BD516" i="10" s="1"/>
  <c r="AX516" i="10"/>
  <c r="BG516" i="10" s="1"/>
  <c r="AW516" i="10"/>
  <c r="BF516" i="10" s="1"/>
  <c r="AV516" i="10"/>
  <c r="BR516" i="10" s="1"/>
  <c r="AU516" i="10"/>
  <c r="AT516" i="10"/>
  <c r="BQ255" i="10"/>
  <c r="BO255" i="10"/>
  <c r="BP255" i="10" s="1"/>
  <c r="BM255" i="10"/>
  <c r="BL255" i="10"/>
  <c r="BK255" i="10"/>
  <c r="BJ255" i="10"/>
  <c r="BI255" i="10"/>
  <c r="BH255" i="10"/>
  <c r="BA255" i="10"/>
  <c r="AZ255" i="10"/>
  <c r="BE255" i="10" s="1"/>
  <c r="AY255" i="10"/>
  <c r="BD255" i="10" s="1"/>
  <c r="AX255" i="10"/>
  <c r="BG255" i="10" s="1"/>
  <c r="AW255" i="10"/>
  <c r="BF255" i="10" s="1"/>
  <c r="AV255" i="10"/>
  <c r="BR255" i="10" s="1"/>
  <c r="AU255" i="10"/>
  <c r="AT255" i="10"/>
  <c r="BB255" i="10" s="1"/>
  <c r="BQ518" i="10"/>
  <c r="BO518" i="10"/>
  <c r="BP518" i="10" s="1"/>
  <c r="BM518" i="10"/>
  <c r="BL518" i="10"/>
  <c r="BK518" i="10"/>
  <c r="BJ518" i="10"/>
  <c r="BI518" i="10"/>
  <c r="BH518" i="10"/>
  <c r="BA518" i="10"/>
  <c r="AZ518" i="10"/>
  <c r="BE518" i="10" s="1"/>
  <c r="AY518" i="10"/>
  <c r="BD518" i="10" s="1"/>
  <c r="AX518" i="10"/>
  <c r="BG518" i="10" s="1"/>
  <c r="AW518" i="10"/>
  <c r="BF518" i="10" s="1"/>
  <c r="AV518" i="10"/>
  <c r="BR518" i="10" s="1"/>
  <c r="AU518" i="10"/>
  <c r="AT518" i="10"/>
  <c r="BB518" i="10" s="1"/>
  <c r="BQ504" i="10"/>
  <c r="BO504" i="10"/>
  <c r="BP504" i="10" s="1"/>
  <c r="BM504" i="10"/>
  <c r="BL504" i="10"/>
  <c r="BK504" i="10"/>
  <c r="BJ504" i="10"/>
  <c r="BI504" i="10"/>
  <c r="BH504" i="10"/>
  <c r="BA504" i="10"/>
  <c r="AZ504" i="10"/>
  <c r="BE504" i="10" s="1"/>
  <c r="AY504" i="10"/>
  <c r="BD504" i="10" s="1"/>
  <c r="AX504" i="10"/>
  <c r="BG504" i="10" s="1"/>
  <c r="AW504" i="10"/>
  <c r="BF504" i="10" s="1"/>
  <c r="AV504" i="10"/>
  <c r="BR504" i="10" s="1"/>
  <c r="AU504" i="10"/>
  <c r="AT504" i="10"/>
  <c r="BB504" i="10" s="1"/>
  <c r="BQ363" i="10"/>
  <c r="BO363" i="10"/>
  <c r="BP363" i="10" s="1"/>
  <c r="BM363" i="10"/>
  <c r="BL363" i="10"/>
  <c r="BK363" i="10"/>
  <c r="BJ363" i="10"/>
  <c r="BI363" i="10"/>
  <c r="BH363" i="10"/>
  <c r="BA363" i="10"/>
  <c r="AZ363" i="10"/>
  <c r="BE363" i="10" s="1"/>
  <c r="AY363" i="10"/>
  <c r="BD363" i="10" s="1"/>
  <c r="AX363" i="10"/>
  <c r="BG363" i="10" s="1"/>
  <c r="AW363" i="10"/>
  <c r="BF363" i="10" s="1"/>
  <c r="AV363" i="10"/>
  <c r="BR363" i="10" s="1"/>
  <c r="AU363" i="10"/>
  <c r="AT363" i="10"/>
  <c r="BB363" i="10" s="1"/>
  <c r="BQ380" i="10"/>
  <c r="BO380" i="10"/>
  <c r="BP380" i="10" s="1"/>
  <c r="BM380" i="10"/>
  <c r="BL380" i="10"/>
  <c r="BK380" i="10"/>
  <c r="BJ380" i="10"/>
  <c r="BI380" i="10"/>
  <c r="BH380" i="10"/>
  <c r="BA380" i="10"/>
  <c r="AZ380" i="10"/>
  <c r="BE380" i="10" s="1"/>
  <c r="AY380" i="10"/>
  <c r="BD380" i="10" s="1"/>
  <c r="AX380" i="10"/>
  <c r="BG380" i="10" s="1"/>
  <c r="AW380" i="10"/>
  <c r="BF380" i="10" s="1"/>
  <c r="AV380" i="10"/>
  <c r="BR380" i="10" s="1"/>
  <c r="AU380" i="10"/>
  <c r="AT380" i="10"/>
  <c r="BB380" i="10" s="1"/>
  <c r="BQ238" i="10"/>
  <c r="BO238" i="10"/>
  <c r="BP238" i="10" s="1"/>
  <c r="BM238" i="10"/>
  <c r="BL238" i="10"/>
  <c r="BK238" i="10"/>
  <c r="BJ238" i="10"/>
  <c r="BI238" i="10"/>
  <c r="BH238" i="10"/>
  <c r="BA238" i="10"/>
  <c r="AZ238" i="10"/>
  <c r="BE238" i="10" s="1"/>
  <c r="AY238" i="10"/>
  <c r="BD238" i="10" s="1"/>
  <c r="BS238" i="10" s="1"/>
  <c r="AX238" i="10"/>
  <c r="BG238" i="10" s="1"/>
  <c r="AW238" i="10"/>
  <c r="BF238" i="10" s="1"/>
  <c r="AV238" i="10"/>
  <c r="BR238" i="10" s="1"/>
  <c r="AU238" i="10"/>
  <c r="AT238" i="10"/>
  <c r="BQ505" i="10"/>
  <c r="BO505" i="10"/>
  <c r="BP505" i="10" s="1"/>
  <c r="BM505" i="10"/>
  <c r="BL505" i="10"/>
  <c r="BK505" i="10"/>
  <c r="BJ505" i="10"/>
  <c r="BI505" i="10"/>
  <c r="BH505" i="10"/>
  <c r="BA505" i="10"/>
  <c r="AZ505" i="10"/>
  <c r="BE505" i="10" s="1"/>
  <c r="AY505" i="10"/>
  <c r="BD505" i="10" s="1"/>
  <c r="BS505" i="10" s="1"/>
  <c r="AX505" i="10"/>
  <c r="BG505" i="10" s="1"/>
  <c r="AW505" i="10"/>
  <c r="BF505" i="10" s="1"/>
  <c r="AV505" i="10"/>
  <c r="BR505" i="10" s="1"/>
  <c r="AU505" i="10"/>
  <c r="AT505" i="10"/>
  <c r="BB505" i="10" s="1"/>
  <c r="BQ277" i="10"/>
  <c r="BO277" i="10"/>
  <c r="BP277" i="10" s="1"/>
  <c r="BM277" i="10"/>
  <c r="BL277" i="10"/>
  <c r="BK277" i="10"/>
  <c r="BJ277" i="10"/>
  <c r="BI277" i="10"/>
  <c r="BH277" i="10"/>
  <c r="BA277" i="10"/>
  <c r="AZ277" i="10"/>
  <c r="BE277" i="10" s="1"/>
  <c r="AY277" i="10"/>
  <c r="BD277" i="10" s="1"/>
  <c r="AX277" i="10"/>
  <c r="BG277" i="10" s="1"/>
  <c r="AW277" i="10"/>
  <c r="BF277" i="10" s="1"/>
  <c r="AV277" i="10"/>
  <c r="BR277" i="10" s="1"/>
  <c r="AU277" i="10"/>
  <c r="AT277" i="10"/>
  <c r="BQ449" i="10"/>
  <c r="BO449" i="10"/>
  <c r="BP449" i="10" s="1"/>
  <c r="BM449" i="10"/>
  <c r="BL449" i="10"/>
  <c r="BK449" i="10"/>
  <c r="BJ449" i="10"/>
  <c r="BI449" i="10"/>
  <c r="BH449" i="10"/>
  <c r="BA449" i="10"/>
  <c r="AZ449" i="10"/>
  <c r="BE449" i="10" s="1"/>
  <c r="AY449" i="10"/>
  <c r="BD449" i="10" s="1"/>
  <c r="AX449" i="10"/>
  <c r="BG449" i="10" s="1"/>
  <c r="AW449" i="10"/>
  <c r="BF449" i="10" s="1"/>
  <c r="AV449" i="10"/>
  <c r="BR449" i="10" s="1"/>
  <c r="AU449" i="10"/>
  <c r="AT449" i="10"/>
  <c r="BQ463" i="10"/>
  <c r="BO463" i="10"/>
  <c r="BP463" i="10" s="1"/>
  <c r="BM463" i="10"/>
  <c r="BL463" i="10"/>
  <c r="BK463" i="10"/>
  <c r="BJ463" i="10"/>
  <c r="BI463" i="10"/>
  <c r="BH463" i="10"/>
  <c r="BA463" i="10"/>
  <c r="AZ463" i="10"/>
  <c r="BE463" i="10" s="1"/>
  <c r="AY463" i="10"/>
  <c r="BD463" i="10" s="1"/>
  <c r="AX463" i="10"/>
  <c r="BG463" i="10" s="1"/>
  <c r="AW463" i="10"/>
  <c r="BF463" i="10" s="1"/>
  <c r="AV463" i="10"/>
  <c r="BR463" i="10" s="1"/>
  <c r="AU463" i="10"/>
  <c r="AT463" i="10"/>
  <c r="BB463" i="10" s="1"/>
  <c r="BQ464" i="10"/>
  <c r="BO464" i="10"/>
  <c r="BP464" i="10" s="1"/>
  <c r="BM464" i="10"/>
  <c r="BL464" i="10"/>
  <c r="BK464" i="10"/>
  <c r="BJ464" i="10"/>
  <c r="BI464" i="10"/>
  <c r="BH464" i="10"/>
  <c r="BA464" i="10"/>
  <c r="AZ464" i="10"/>
  <c r="BE464" i="10" s="1"/>
  <c r="AY464" i="10"/>
  <c r="BD464" i="10" s="1"/>
  <c r="AX464" i="10"/>
  <c r="BG464" i="10" s="1"/>
  <c r="AW464" i="10"/>
  <c r="BF464" i="10" s="1"/>
  <c r="AV464" i="10"/>
  <c r="BR464" i="10" s="1"/>
  <c r="AU464" i="10"/>
  <c r="AT464" i="10"/>
  <c r="BB464" i="10" s="1"/>
  <c r="BQ361" i="10"/>
  <c r="BO361" i="10"/>
  <c r="BP361" i="10" s="1"/>
  <c r="BM361" i="10"/>
  <c r="BL361" i="10"/>
  <c r="BK361" i="10"/>
  <c r="BJ361" i="10"/>
  <c r="BI361" i="10"/>
  <c r="BH361" i="10"/>
  <c r="BA361" i="10"/>
  <c r="AZ361" i="10"/>
  <c r="BE361" i="10" s="1"/>
  <c r="AY361" i="10"/>
  <c r="BD361" i="10" s="1"/>
  <c r="AX361" i="10"/>
  <c r="BG361" i="10" s="1"/>
  <c r="AW361" i="10"/>
  <c r="BF361" i="10" s="1"/>
  <c r="AV361" i="10"/>
  <c r="BR361" i="10" s="1"/>
  <c r="AU361" i="10"/>
  <c r="AT361" i="10"/>
  <c r="BB361" i="10" s="1"/>
  <c r="BQ483" i="10"/>
  <c r="BO483" i="10"/>
  <c r="BP483" i="10" s="1"/>
  <c r="BM483" i="10"/>
  <c r="BL483" i="10"/>
  <c r="BK483" i="10"/>
  <c r="BJ483" i="10"/>
  <c r="BI483" i="10"/>
  <c r="BH483" i="10"/>
  <c r="BA483" i="10"/>
  <c r="AZ483" i="10"/>
  <c r="BE483" i="10" s="1"/>
  <c r="AY483" i="10"/>
  <c r="BD483" i="10" s="1"/>
  <c r="AX483" i="10"/>
  <c r="BG483" i="10" s="1"/>
  <c r="AW483" i="10"/>
  <c r="BF483" i="10" s="1"/>
  <c r="AV483" i="10"/>
  <c r="BR483" i="10" s="1"/>
  <c r="AU483" i="10"/>
  <c r="AT483" i="10"/>
  <c r="BB483" i="10" s="1"/>
  <c r="BQ503" i="10"/>
  <c r="BO503" i="10"/>
  <c r="BP503" i="10" s="1"/>
  <c r="BM503" i="10"/>
  <c r="BL503" i="10"/>
  <c r="BK503" i="10"/>
  <c r="BJ503" i="10"/>
  <c r="BI503" i="10"/>
  <c r="BH503" i="10"/>
  <c r="BA503" i="10"/>
  <c r="AZ503" i="10"/>
  <c r="BE503" i="10" s="1"/>
  <c r="AY503" i="10"/>
  <c r="BD503" i="10" s="1"/>
  <c r="BS503" i="10" s="1"/>
  <c r="AX503" i="10"/>
  <c r="BG503" i="10" s="1"/>
  <c r="AW503" i="10"/>
  <c r="BF503" i="10" s="1"/>
  <c r="AV503" i="10"/>
  <c r="BR503" i="10" s="1"/>
  <c r="AU503" i="10"/>
  <c r="AT503" i="10"/>
  <c r="BQ410" i="10"/>
  <c r="BO410" i="10"/>
  <c r="BP410" i="10" s="1"/>
  <c r="BM410" i="10"/>
  <c r="BL410" i="10"/>
  <c r="BK410" i="10"/>
  <c r="BJ410" i="10"/>
  <c r="BI410" i="10"/>
  <c r="BH410" i="10"/>
  <c r="BA410" i="10"/>
  <c r="AZ410" i="10"/>
  <c r="BE410" i="10" s="1"/>
  <c r="AY410" i="10"/>
  <c r="BD410" i="10" s="1"/>
  <c r="AX410" i="10"/>
  <c r="BG410" i="10" s="1"/>
  <c r="AW410" i="10"/>
  <c r="BF410" i="10" s="1"/>
  <c r="AV410" i="10"/>
  <c r="BR410" i="10" s="1"/>
  <c r="AU410" i="10"/>
  <c r="AT410" i="10"/>
  <c r="BB410" i="10" s="1"/>
  <c r="BQ187" i="10"/>
  <c r="BO187" i="10"/>
  <c r="BP187" i="10" s="1"/>
  <c r="BM187" i="10"/>
  <c r="BL187" i="10"/>
  <c r="BK187" i="10"/>
  <c r="BJ187" i="10"/>
  <c r="BI187" i="10"/>
  <c r="BH187" i="10"/>
  <c r="BA187" i="10"/>
  <c r="AZ187" i="10"/>
  <c r="BE187" i="10" s="1"/>
  <c r="AY187" i="10"/>
  <c r="BD187" i="10" s="1"/>
  <c r="AX187" i="10"/>
  <c r="BG187" i="10" s="1"/>
  <c r="AW187" i="10"/>
  <c r="BF187" i="10" s="1"/>
  <c r="AV187" i="10"/>
  <c r="BR187" i="10" s="1"/>
  <c r="AU187" i="10"/>
  <c r="AT187" i="10"/>
  <c r="BB187" i="10" s="1"/>
  <c r="BQ469" i="10"/>
  <c r="BO469" i="10"/>
  <c r="BP469" i="10" s="1"/>
  <c r="BM469" i="10"/>
  <c r="BL469" i="10"/>
  <c r="BK469" i="10"/>
  <c r="BJ469" i="10"/>
  <c r="BI469" i="10"/>
  <c r="BH469" i="10"/>
  <c r="BA469" i="10"/>
  <c r="AZ469" i="10"/>
  <c r="BE469" i="10" s="1"/>
  <c r="AY469" i="10"/>
  <c r="BD469" i="10" s="1"/>
  <c r="AX469" i="10"/>
  <c r="BG469" i="10" s="1"/>
  <c r="AW469" i="10"/>
  <c r="BF469" i="10" s="1"/>
  <c r="AV469" i="10"/>
  <c r="BR469" i="10" s="1"/>
  <c r="AU469" i="10"/>
  <c r="AT469" i="10"/>
  <c r="BQ321" i="10"/>
  <c r="BO321" i="10"/>
  <c r="BP321" i="10" s="1"/>
  <c r="BM321" i="10"/>
  <c r="BL321" i="10"/>
  <c r="BK321" i="10"/>
  <c r="BJ321" i="10"/>
  <c r="BI321" i="10"/>
  <c r="BH321" i="10"/>
  <c r="BA321" i="10"/>
  <c r="AZ321" i="10"/>
  <c r="BE321" i="10" s="1"/>
  <c r="AY321" i="10"/>
  <c r="BD321" i="10" s="1"/>
  <c r="AX321" i="10"/>
  <c r="BG321" i="10" s="1"/>
  <c r="AW321" i="10"/>
  <c r="BF321" i="10" s="1"/>
  <c r="AV321" i="10"/>
  <c r="BR321" i="10" s="1"/>
  <c r="AU321" i="10"/>
  <c r="AT321" i="10"/>
  <c r="BB321" i="10" s="1"/>
  <c r="BQ523" i="10"/>
  <c r="BO523" i="10"/>
  <c r="BP523" i="10" s="1"/>
  <c r="BM523" i="10"/>
  <c r="BL523" i="10"/>
  <c r="BK523" i="10"/>
  <c r="BJ523" i="10"/>
  <c r="BI523" i="10"/>
  <c r="BH523" i="10"/>
  <c r="BA523" i="10"/>
  <c r="AZ523" i="10"/>
  <c r="BE523" i="10" s="1"/>
  <c r="AY523" i="10"/>
  <c r="BD523" i="10" s="1"/>
  <c r="AX523" i="10"/>
  <c r="BG523" i="10" s="1"/>
  <c r="AW523" i="10"/>
  <c r="BF523" i="10" s="1"/>
  <c r="AV523" i="10"/>
  <c r="BR523" i="10" s="1"/>
  <c r="AU523" i="10"/>
  <c r="AT523" i="10"/>
  <c r="BB523" i="10" s="1"/>
  <c r="BQ263" i="10"/>
  <c r="BO263" i="10"/>
  <c r="BP263" i="10" s="1"/>
  <c r="BM263" i="10"/>
  <c r="BL263" i="10"/>
  <c r="BK263" i="10"/>
  <c r="BJ263" i="10"/>
  <c r="BI263" i="10"/>
  <c r="BH263" i="10"/>
  <c r="BA263" i="10"/>
  <c r="AZ263" i="10"/>
  <c r="BE263" i="10" s="1"/>
  <c r="AY263" i="10"/>
  <c r="BD263" i="10" s="1"/>
  <c r="AX263" i="10"/>
  <c r="BG263" i="10" s="1"/>
  <c r="AW263" i="10"/>
  <c r="BF263" i="10" s="1"/>
  <c r="AV263" i="10"/>
  <c r="BR263" i="10" s="1"/>
  <c r="AU263" i="10"/>
  <c r="AT263" i="10"/>
  <c r="BB263" i="10" s="1"/>
  <c r="BQ482" i="10"/>
  <c r="BO482" i="10"/>
  <c r="BP482" i="10" s="1"/>
  <c r="BM482" i="10"/>
  <c r="BL482" i="10"/>
  <c r="BK482" i="10"/>
  <c r="BJ482" i="10"/>
  <c r="BI482" i="10"/>
  <c r="BH482" i="10"/>
  <c r="BA482" i="10"/>
  <c r="AZ482" i="10"/>
  <c r="BE482" i="10" s="1"/>
  <c r="AY482" i="10"/>
  <c r="BD482" i="10" s="1"/>
  <c r="AX482" i="10"/>
  <c r="BG482" i="10" s="1"/>
  <c r="AW482" i="10"/>
  <c r="BF482" i="10" s="1"/>
  <c r="AV482" i="10"/>
  <c r="BR482" i="10" s="1"/>
  <c r="AU482" i="10"/>
  <c r="AT482" i="10"/>
  <c r="BQ528" i="10"/>
  <c r="BO528" i="10"/>
  <c r="BP528" i="10" s="1"/>
  <c r="BM528" i="10"/>
  <c r="BL528" i="10"/>
  <c r="BK528" i="10"/>
  <c r="BJ528" i="10"/>
  <c r="BI528" i="10"/>
  <c r="BH528" i="10"/>
  <c r="BA528" i="10"/>
  <c r="AZ528" i="10"/>
  <c r="BE528" i="10" s="1"/>
  <c r="AY528" i="10"/>
  <c r="BD528" i="10" s="1"/>
  <c r="BS528" i="10" s="1"/>
  <c r="AX528" i="10"/>
  <c r="BG528" i="10" s="1"/>
  <c r="AW528" i="10"/>
  <c r="BF528" i="10" s="1"/>
  <c r="AV528" i="10"/>
  <c r="BR528" i="10" s="1"/>
  <c r="AU528" i="10"/>
  <c r="AT528" i="10"/>
  <c r="BQ456" i="10"/>
  <c r="BO456" i="10"/>
  <c r="BP456" i="10" s="1"/>
  <c r="BM456" i="10"/>
  <c r="BL456" i="10"/>
  <c r="BK456" i="10"/>
  <c r="BJ456" i="10"/>
  <c r="BI456" i="10"/>
  <c r="BH456" i="10"/>
  <c r="BA456" i="10"/>
  <c r="AZ456" i="10"/>
  <c r="BE456" i="10" s="1"/>
  <c r="AY456" i="10"/>
  <c r="BD456" i="10" s="1"/>
  <c r="BS456" i="10" s="1"/>
  <c r="AX456" i="10"/>
  <c r="BG456" i="10" s="1"/>
  <c r="AW456" i="10"/>
  <c r="BF456" i="10" s="1"/>
  <c r="AV456" i="10"/>
  <c r="BR456" i="10" s="1"/>
  <c r="AU456" i="10"/>
  <c r="AT456" i="10"/>
  <c r="BQ531" i="10"/>
  <c r="BO531" i="10"/>
  <c r="BP531" i="10" s="1"/>
  <c r="BM531" i="10"/>
  <c r="BL531" i="10"/>
  <c r="BK531" i="10"/>
  <c r="BJ531" i="10"/>
  <c r="BI531" i="10"/>
  <c r="BH531" i="10"/>
  <c r="BA531" i="10"/>
  <c r="AZ531" i="10"/>
  <c r="BE531" i="10" s="1"/>
  <c r="AY531" i="10"/>
  <c r="BD531" i="10" s="1"/>
  <c r="BS531" i="10" s="1"/>
  <c r="AX531" i="10"/>
  <c r="BG531" i="10" s="1"/>
  <c r="AW531" i="10"/>
  <c r="BF531" i="10" s="1"/>
  <c r="AV531" i="10"/>
  <c r="BR531" i="10" s="1"/>
  <c r="AU531" i="10"/>
  <c r="AT531" i="10"/>
  <c r="BB531" i="10" s="1"/>
  <c r="BQ411" i="10"/>
  <c r="BO411" i="10"/>
  <c r="BP411" i="10" s="1"/>
  <c r="BM411" i="10"/>
  <c r="BL411" i="10"/>
  <c r="BK411" i="10"/>
  <c r="BJ411" i="10"/>
  <c r="BI411" i="10"/>
  <c r="BH411" i="10"/>
  <c r="BA411" i="10"/>
  <c r="AZ411" i="10"/>
  <c r="BE411" i="10" s="1"/>
  <c r="AY411" i="10"/>
  <c r="BD411" i="10" s="1"/>
  <c r="AX411" i="10"/>
  <c r="BG411" i="10" s="1"/>
  <c r="AW411" i="10"/>
  <c r="BF411" i="10" s="1"/>
  <c r="AV411" i="10"/>
  <c r="BR411" i="10" s="1"/>
  <c r="AU411" i="10"/>
  <c r="AT411" i="10"/>
  <c r="BB411" i="10" s="1"/>
  <c r="BQ367" i="10"/>
  <c r="BO367" i="10"/>
  <c r="BP367" i="10" s="1"/>
  <c r="BM367" i="10"/>
  <c r="BL367" i="10"/>
  <c r="BK367" i="10"/>
  <c r="BJ367" i="10"/>
  <c r="BI367" i="10"/>
  <c r="BH367" i="10"/>
  <c r="BA367" i="10"/>
  <c r="AZ367" i="10"/>
  <c r="BE367" i="10" s="1"/>
  <c r="AY367" i="10"/>
  <c r="BD367" i="10" s="1"/>
  <c r="AX367" i="10"/>
  <c r="BG367" i="10" s="1"/>
  <c r="AW367" i="10"/>
  <c r="BF367" i="10" s="1"/>
  <c r="AV367" i="10"/>
  <c r="BR367" i="10" s="1"/>
  <c r="AU367" i="10"/>
  <c r="AT367" i="10"/>
  <c r="BB367" i="10" s="1"/>
  <c r="BQ517" i="10"/>
  <c r="BO517" i="10"/>
  <c r="BP517" i="10" s="1"/>
  <c r="BM517" i="10"/>
  <c r="BL517" i="10"/>
  <c r="BK517" i="10"/>
  <c r="BJ517" i="10"/>
  <c r="BI517" i="10"/>
  <c r="BH517" i="10"/>
  <c r="BA517" i="10"/>
  <c r="AZ517" i="10"/>
  <c r="BE517" i="10" s="1"/>
  <c r="AY517" i="10"/>
  <c r="BD517" i="10" s="1"/>
  <c r="AX517" i="10"/>
  <c r="BG517" i="10" s="1"/>
  <c r="AW517" i="10"/>
  <c r="BF517" i="10" s="1"/>
  <c r="AV517" i="10"/>
  <c r="BR517" i="10" s="1"/>
  <c r="AU517" i="10"/>
  <c r="AT517" i="10"/>
  <c r="BQ385" i="10"/>
  <c r="BO385" i="10"/>
  <c r="BP385" i="10" s="1"/>
  <c r="BM385" i="10"/>
  <c r="BL385" i="10"/>
  <c r="BK385" i="10"/>
  <c r="BJ385" i="10"/>
  <c r="BI385" i="10"/>
  <c r="BH385" i="10"/>
  <c r="BA385" i="10"/>
  <c r="AZ385" i="10"/>
  <c r="BE385" i="10" s="1"/>
  <c r="AY385" i="10"/>
  <c r="BD385" i="10" s="1"/>
  <c r="AX385" i="10"/>
  <c r="BG385" i="10" s="1"/>
  <c r="AW385" i="10"/>
  <c r="BF385" i="10" s="1"/>
  <c r="AV385" i="10"/>
  <c r="BR385" i="10" s="1"/>
  <c r="AU385" i="10"/>
  <c r="AT385" i="10"/>
  <c r="BQ396" i="10"/>
  <c r="BO396" i="10"/>
  <c r="BP396" i="10" s="1"/>
  <c r="BM396" i="10"/>
  <c r="BL396" i="10"/>
  <c r="BK396" i="10"/>
  <c r="BJ396" i="10"/>
  <c r="BI396" i="10"/>
  <c r="BH396" i="10"/>
  <c r="BA396" i="10"/>
  <c r="AZ396" i="10"/>
  <c r="BE396" i="10" s="1"/>
  <c r="AY396" i="10"/>
  <c r="BD396" i="10" s="1"/>
  <c r="AX396" i="10"/>
  <c r="BG396" i="10" s="1"/>
  <c r="AW396" i="10"/>
  <c r="BF396" i="10" s="1"/>
  <c r="AV396" i="10"/>
  <c r="BR396" i="10" s="1"/>
  <c r="AU396" i="10"/>
  <c r="AT396" i="10"/>
  <c r="BB396" i="10" s="1"/>
  <c r="BQ501" i="10"/>
  <c r="BO501" i="10"/>
  <c r="BP501" i="10" s="1"/>
  <c r="BM501" i="10"/>
  <c r="BL501" i="10"/>
  <c r="BK501" i="10"/>
  <c r="BJ501" i="10"/>
  <c r="BI501" i="10"/>
  <c r="BH501" i="10"/>
  <c r="BA501" i="10"/>
  <c r="AZ501" i="10"/>
  <c r="BE501" i="10" s="1"/>
  <c r="AY501" i="10"/>
  <c r="BD501" i="10" s="1"/>
  <c r="BS501" i="10" s="1"/>
  <c r="AX501" i="10"/>
  <c r="BG501" i="10" s="1"/>
  <c r="AW501" i="10"/>
  <c r="BF501" i="10" s="1"/>
  <c r="AV501" i="10"/>
  <c r="BR501" i="10" s="1"/>
  <c r="AU501" i="10"/>
  <c r="AT501" i="10"/>
  <c r="BB501" i="10" s="1"/>
  <c r="BQ497" i="10"/>
  <c r="BO497" i="10"/>
  <c r="BP497" i="10" s="1"/>
  <c r="BM497" i="10"/>
  <c r="BL497" i="10"/>
  <c r="BK497" i="10"/>
  <c r="BJ497" i="10"/>
  <c r="BI497" i="10"/>
  <c r="BH497" i="10"/>
  <c r="BA497" i="10"/>
  <c r="AZ497" i="10"/>
  <c r="BE497" i="10" s="1"/>
  <c r="AY497" i="10"/>
  <c r="BD497" i="10" s="1"/>
  <c r="AX497" i="10"/>
  <c r="BG497" i="10" s="1"/>
  <c r="AW497" i="10"/>
  <c r="BF497" i="10" s="1"/>
  <c r="AV497" i="10"/>
  <c r="BR497" i="10" s="1"/>
  <c r="AU497" i="10"/>
  <c r="AT497" i="10"/>
  <c r="BQ513" i="10"/>
  <c r="BO513" i="10"/>
  <c r="BP513" i="10" s="1"/>
  <c r="BM513" i="10"/>
  <c r="BL513" i="10"/>
  <c r="BK513" i="10"/>
  <c r="BJ513" i="10"/>
  <c r="BI513" i="10"/>
  <c r="BH513" i="10"/>
  <c r="BA513" i="10"/>
  <c r="AZ513" i="10"/>
  <c r="BE513" i="10" s="1"/>
  <c r="AY513" i="10"/>
  <c r="BD513" i="10" s="1"/>
  <c r="AX513" i="10"/>
  <c r="BG513" i="10" s="1"/>
  <c r="AW513" i="10"/>
  <c r="BF513" i="10" s="1"/>
  <c r="AV513" i="10"/>
  <c r="BR513" i="10" s="1"/>
  <c r="AU513" i="10"/>
  <c r="AT513" i="10"/>
  <c r="BB513" i="10" s="1"/>
  <c r="BQ468" i="10"/>
  <c r="BO468" i="10"/>
  <c r="BP468" i="10" s="1"/>
  <c r="BM468" i="10"/>
  <c r="BL468" i="10"/>
  <c r="BK468" i="10"/>
  <c r="BJ468" i="10"/>
  <c r="BI468" i="10"/>
  <c r="BH468" i="10"/>
  <c r="BA468" i="10"/>
  <c r="AZ468" i="10"/>
  <c r="BE468" i="10" s="1"/>
  <c r="AY468" i="10"/>
  <c r="BD468" i="10" s="1"/>
  <c r="AX468" i="10"/>
  <c r="BG468" i="10" s="1"/>
  <c r="AW468" i="10"/>
  <c r="BF468" i="10" s="1"/>
  <c r="AV468" i="10"/>
  <c r="BR468" i="10" s="1"/>
  <c r="AU468" i="10"/>
  <c r="AT468" i="10"/>
  <c r="BB468" i="10" s="1"/>
  <c r="BQ533" i="10"/>
  <c r="BO533" i="10"/>
  <c r="BP533" i="10" s="1"/>
  <c r="BM533" i="10"/>
  <c r="BL533" i="10"/>
  <c r="BK533" i="10"/>
  <c r="BJ533" i="10"/>
  <c r="BI533" i="10"/>
  <c r="BH533" i="10"/>
  <c r="BA533" i="10"/>
  <c r="AZ533" i="10"/>
  <c r="BE533" i="10" s="1"/>
  <c r="AY533" i="10"/>
  <c r="BD533" i="10" s="1"/>
  <c r="AX533" i="10"/>
  <c r="BG533" i="10" s="1"/>
  <c r="AW533" i="10"/>
  <c r="BF533" i="10" s="1"/>
  <c r="AV533" i="10"/>
  <c r="BR533" i="10" s="1"/>
  <c r="AU533" i="10"/>
  <c r="AT533" i="10"/>
  <c r="BB533" i="10" s="1"/>
  <c r="BQ461" i="10"/>
  <c r="BO461" i="10"/>
  <c r="BP461" i="10" s="1"/>
  <c r="BM461" i="10"/>
  <c r="BL461" i="10"/>
  <c r="BK461" i="10"/>
  <c r="BJ461" i="10"/>
  <c r="BI461" i="10"/>
  <c r="BH461" i="10"/>
  <c r="BA461" i="10"/>
  <c r="AZ461" i="10"/>
  <c r="BE461" i="10" s="1"/>
  <c r="AY461" i="10"/>
  <c r="BD461" i="10" s="1"/>
  <c r="AX461" i="10"/>
  <c r="BG461" i="10" s="1"/>
  <c r="AW461" i="10"/>
  <c r="BF461" i="10" s="1"/>
  <c r="AV461" i="10"/>
  <c r="BR461" i="10" s="1"/>
  <c r="AU461" i="10"/>
  <c r="AT461" i="10"/>
  <c r="BB461" i="10" s="1"/>
  <c r="BQ322" i="10"/>
  <c r="BO322" i="10"/>
  <c r="BP322" i="10" s="1"/>
  <c r="BM322" i="10"/>
  <c r="BL322" i="10"/>
  <c r="BK322" i="10"/>
  <c r="BJ322" i="10"/>
  <c r="BI322" i="10"/>
  <c r="BH322" i="10"/>
  <c r="BA322" i="10"/>
  <c r="AZ322" i="10"/>
  <c r="BE322" i="10" s="1"/>
  <c r="AY322" i="10"/>
  <c r="BD322" i="10" s="1"/>
  <c r="AX322" i="10"/>
  <c r="BG322" i="10" s="1"/>
  <c r="AW322" i="10"/>
  <c r="BF322" i="10" s="1"/>
  <c r="AV322" i="10"/>
  <c r="BR322" i="10" s="1"/>
  <c r="AU322" i="10"/>
  <c r="AT322" i="10"/>
  <c r="BQ386" i="10"/>
  <c r="BO386" i="10"/>
  <c r="BP386" i="10" s="1"/>
  <c r="BM386" i="10"/>
  <c r="BL386" i="10"/>
  <c r="BK386" i="10"/>
  <c r="BJ386" i="10"/>
  <c r="BI386" i="10"/>
  <c r="BH386" i="10"/>
  <c r="BA386" i="10"/>
  <c r="AZ386" i="10"/>
  <c r="BE386" i="10" s="1"/>
  <c r="AY386" i="10"/>
  <c r="BD386" i="10" s="1"/>
  <c r="AX386" i="10"/>
  <c r="BG386" i="10" s="1"/>
  <c r="AW386" i="10"/>
  <c r="BF386" i="10" s="1"/>
  <c r="AV386" i="10"/>
  <c r="BR386" i="10" s="1"/>
  <c r="AU386" i="10"/>
  <c r="AT386" i="10"/>
  <c r="BB386" i="10" s="1"/>
  <c r="BQ344" i="10"/>
  <c r="BO344" i="10"/>
  <c r="BP344" i="10" s="1"/>
  <c r="BM344" i="10"/>
  <c r="BL344" i="10"/>
  <c r="BK344" i="10"/>
  <c r="BJ344" i="10"/>
  <c r="BI344" i="10"/>
  <c r="BH344" i="10"/>
  <c r="BA344" i="10"/>
  <c r="AZ344" i="10"/>
  <c r="BE344" i="10" s="1"/>
  <c r="AY344" i="10"/>
  <c r="BD344" i="10" s="1"/>
  <c r="BS344" i="10" s="1"/>
  <c r="AX344" i="10"/>
  <c r="BG344" i="10" s="1"/>
  <c r="AW344" i="10"/>
  <c r="BF344" i="10" s="1"/>
  <c r="AV344" i="10"/>
  <c r="BR344" i="10" s="1"/>
  <c r="AU344" i="10"/>
  <c r="AT344" i="10"/>
  <c r="BB344" i="10" s="1"/>
  <c r="BQ498" i="10"/>
  <c r="BO498" i="10"/>
  <c r="BP498" i="10" s="1"/>
  <c r="BM498" i="10"/>
  <c r="BL498" i="10"/>
  <c r="BK498" i="10"/>
  <c r="BJ498" i="10"/>
  <c r="BI498" i="10"/>
  <c r="BH498" i="10"/>
  <c r="BA498" i="10"/>
  <c r="AZ498" i="10"/>
  <c r="BE498" i="10" s="1"/>
  <c r="AY498" i="10"/>
  <c r="BD498" i="10" s="1"/>
  <c r="BS498" i="10" s="1"/>
  <c r="AX498" i="10"/>
  <c r="BG498" i="10" s="1"/>
  <c r="AW498" i="10"/>
  <c r="BF498" i="10" s="1"/>
  <c r="AV498" i="10"/>
  <c r="BR498" i="10" s="1"/>
  <c r="AU498" i="10"/>
  <c r="AT498" i="10"/>
  <c r="BB498" i="10" s="1"/>
  <c r="BQ488" i="10"/>
  <c r="BO488" i="10"/>
  <c r="BP488" i="10" s="1"/>
  <c r="BM488" i="10"/>
  <c r="BL488" i="10"/>
  <c r="BK488" i="10"/>
  <c r="BJ488" i="10"/>
  <c r="BI488" i="10"/>
  <c r="BH488" i="10"/>
  <c r="BA488" i="10"/>
  <c r="AZ488" i="10"/>
  <c r="BE488" i="10" s="1"/>
  <c r="AY488" i="10"/>
  <c r="BD488" i="10" s="1"/>
  <c r="BS488" i="10" s="1"/>
  <c r="AX488" i="10"/>
  <c r="BG488" i="10" s="1"/>
  <c r="AW488" i="10"/>
  <c r="BF488" i="10" s="1"/>
  <c r="AV488" i="10"/>
  <c r="BR488" i="10" s="1"/>
  <c r="AU488" i="10"/>
  <c r="AT488" i="10"/>
  <c r="BB488" i="10" s="1"/>
  <c r="BQ524" i="10"/>
  <c r="BO524" i="10"/>
  <c r="BP524" i="10" s="1"/>
  <c r="BM524" i="10"/>
  <c r="BL524" i="10"/>
  <c r="BK524" i="10"/>
  <c r="BJ524" i="10"/>
  <c r="BI524" i="10"/>
  <c r="BH524" i="10"/>
  <c r="BA524" i="10"/>
  <c r="AZ524" i="10"/>
  <c r="BE524" i="10" s="1"/>
  <c r="AY524" i="10"/>
  <c r="BD524" i="10" s="1"/>
  <c r="AX524" i="10"/>
  <c r="BG524" i="10" s="1"/>
  <c r="AW524" i="10"/>
  <c r="BF524" i="10" s="1"/>
  <c r="AV524" i="10"/>
  <c r="BR524" i="10" s="1"/>
  <c r="AU524" i="10"/>
  <c r="AT524" i="10"/>
  <c r="BB524" i="10" s="1"/>
  <c r="BQ496" i="10"/>
  <c r="BO496" i="10"/>
  <c r="BP496" i="10" s="1"/>
  <c r="BM496" i="10"/>
  <c r="BL496" i="10"/>
  <c r="BK496" i="10"/>
  <c r="BJ496" i="10"/>
  <c r="BI496" i="10"/>
  <c r="BH496" i="10"/>
  <c r="BA496" i="10"/>
  <c r="AZ496" i="10"/>
  <c r="BE496" i="10" s="1"/>
  <c r="AY496" i="10"/>
  <c r="BD496" i="10" s="1"/>
  <c r="AX496" i="10"/>
  <c r="BG496" i="10" s="1"/>
  <c r="AW496" i="10"/>
  <c r="BF496" i="10" s="1"/>
  <c r="AV496" i="10"/>
  <c r="BR496" i="10" s="1"/>
  <c r="AU496" i="10"/>
  <c r="AT496" i="10"/>
  <c r="BB496" i="10" s="1"/>
  <c r="BQ510" i="10"/>
  <c r="BO510" i="10"/>
  <c r="BP510" i="10" s="1"/>
  <c r="BM510" i="10"/>
  <c r="BL510" i="10"/>
  <c r="BK510" i="10"/>
  <c r="BJ510" i="10"/>
  <c r="BI510" i="10"/>
  <c r="BH510" i="10"/>
  <c r="BA510" i="10"/>
  <c r="AZ510" i="10"/>
  <c r="BE510" i="10" s="1"/>
  <c r="AY510" i="10"/>
  <c r="BD510" i="10" s="1"/>
  <c r="AX510" i="10"/>
  <c r="BG510" i="10" s="1"/>
  <c r="AW510" i="10"/>
  <c r="BF510" i="10" s="1"/>
  <c r="AV510" i="10"/>
  <c r="BR510" i="10" s="1"/>
  <c r="AU510" i="10"/>
  <c r="AT510" i="10"/>
  <c r="BB510" i="10" s="1"/>
  <c r="BQ492" i="10"/>
  <c r="BO492" i="10"/>
  <c r="BP492" i="10" s="1"/>
  <c r="BM492" i="10"/>
  <c r="BL492" i="10"/>
  <c r="BK492" i="10"/>
  <c r="BJ492" i="10"/>
  <c r="BI492" i="10"/>
  <c r="BH492" i="10"/>
  <c r="BA492" i="10"/>
  <c r="AZ492" i="10"/>
  <c r="BE492" i="10" s="1"/>
  <c r="AY492" i="10"/>
  <c r="BD492" i="10" s="1"/>
  <c r="AX492" i="10"/>
  <c r="BG492" i="10" s="1"/>
  <c r="AW492" i="10"/>
  <c r="BF492" i="10" s="1"/>
  <c r="AV492" i="10"/>
  <c r="BR492" i="10" s="1"/>
  <c r="AU492" i="10"/>
  <c r="AT492" i="10"/>
  <c r="BQ478" i="10"/>
  <c r="BO478" i="10"/>
  <c r="BP478" i="10" s="1"/>
  <c r="BM478" i="10"/>
  <c r="BL478" i="10"/>
  <c r="BK478" i="10"/>
  <c r="BJ478" i="10"/>
  <c r="BI478" i="10"/>
  <c r="BH478" i="10"/>
  <c r="BA478" i="10"/>
  <c r="AZ478" i="10"/>
  <c r="BE478" i="10" s="1"/>
  <c r="AY478" i="10"/>
  <c r="BD478" i="10" s="1"/>
  <c r="AX478" i="10"/>
  <c r="BG478" i="10" s="1"/>
  <c r="AW478" i="10"/>
  <c r="BF478" i="10" s="1"/>
  <c r="AV478" i="10"/>
  <c r="BR478" i="10" s="1"/>
  <c r="AU478" i="10"/>
  <c r="AT478" i="10"/>
  <c r="BQ424" i="10"/>
  <c r="BO424" i="10"/>
  <c r="BP424" i="10" s="1"/>
  <c r="BM424" i="10"/>
  <c r="BL424" i="10"/>
  <c r="BK424" i="10"/>
  <c r="BJ424" i="10"/>
  <c r="BI424" i="10"/>
  <c r="BH424" i="10"/>
  <c r="BA424" i="10"/>
  <c r="AZ424" i="10"/>
  <c r="BE424" i="10" s="1"/>
  <c r="AY424" i="10"/>
  <c r="BD424" i="10" s="1"/>
  <c r="BS424" i="10" s="1"/>
  <c r="AX424" i="10"/>
  <c r="BG424" i="10" s="1"/>
  <c r="AW424" i="10"/>
  <c r="BF424" i="10" s="1"/>
  <c r="AV424" i="10"/>
  <c r="BR424" i="10" s="1"/>
  <c r="AU424" i="10"/>
  <c r="AT424" i="10"/>
  <c r="BB424" i="10" s="1"/>
  <c r="BQ511" i="10"/>
  <c r="BO511" i="10"/>
  <c r="BP511" i="10" s="1"/>
  <c r="BM511" i="10"/>
  <c r="BL511" i="10"/>
  <c r="BK511" i="10"/>
  <c r="BJ511" i="10"/>
  <c r="BI511" i="10"/>
  <c r="BH511" i="10"/>
  <c r="BA511" i="10"/>
  <c r="AZ511" i="10"/>
  <c r="BE511" i="10" s="1"/>
  <c r="AY511" i="10"/>
  <c r="BD511" i="10" s="1"/>
  <c r="AX511" i="10"/>
  <c r="BG511" i="10" s="1"/>
  <c r="AW511" i="10"/>
  <c r="BF511" i="10" s="1"/>
  <c r="AV511" i="10"/>
  <c r="BR511" i="10" s="1"/>
  <c r="AU511" i="10"/>
  <c r="AT511" i="10"/>
  <c r="BB511" i="10" s="1"/>
  <c r="BQ283" i="10"/>
  <c r="BO283" i="10"/>
  <c r="BP283" i="10" s="1"/>
  <c r="BM283" i="10"/>
  <c r="BL283" i="10"/>
  <c r="BK283" i="10"/>
  <c r="BJ283" i="10"/>
  <c r="BI283" i="10"/>
  <c r="BH283" i="10"/>
  <c r="BA283" i="10"/>
  <c r="AZ283" i="10"/>
  <c r="BE283" i="10" s="1"/>
  <c r="AY283" i="10"/>
  <c r="BD283" i="10" s="1"/>
  <c r="AX283" i="10"/>
  <c r="BG283" i="10" s="1"/>
  <c r="AW283" i="10"/>
  <c r="BF283" i="10" s="1"/>
  <c r="AV283" i="10"/>
  <c r="BR283" i="10" s="1"/>
  <c r="AU283" i="10"/>
  <c r="AT283" i="10"/>
  <c r="BB283" i="10" s="1"/>
  <c r="BQ471" i="10"/>
  <c r="BO471" i="10"/>
  <c r="BP471" i="10" s="1"/>
  <c r="BM471" i="10"/>
  <c r="BL471" i="10"/>
  <c r="BK471" i="10"/>
  <c r="BJ471" i="10"/>
  <c r="BI471" i="10"/>
  <c r="BH471" i="10"/>
  <c r="BA471" i="10"/>
  <c r="AZ471" i="10"/>
  <c r="BE471" i="10" s="1"/>
  <c r="AY471" i="10"/>
  <c r="BD471" i="10" s="1"/>
  <c r="AX471" i="10"/>
  <c r="BG471" i="10" s="1"/>
  <c r="AW471" i="10"/>
  <c r="BF471" i="10" s="1"/>
  <c r="AV471" i="10"/>
  <c r="BR471" i="10" s="1"/>
  <c r="AU471" i="10"/>
  <c r="AT471" i="10"/>
  <c r="BQ301" i="10"/>
  <c r="BO301" i="10"/>
  <c r="BP301" i="10" s="1"/>
  <c r="BM301" i="10"/>
  <c r="BL301" i="10"/>
  <c r="BK301" i="10"/>
  <c r="BJ301" i="10"/>
  <c r="BI301" i="10"/>
  <c r="BH301" i="10"/>
  <c r="BA301" i="10"/>
  <c r="AZ301" i="10"/>
  <c r="BE301" i="10" s="1"/>
  <c r="AY301" i="10"/>
  <c r="BD301" i="10" s="1"/>
  <c r="AX301" i="10"/>
  <c r="BG301" i="10" s="1"/>
  <c r="AW301" i="10"/>
  <c r="BF301" i="10" s="1"/>
  <c r="AV301" i="10"/>
  <c r="BR301" i="10" s="1"/>
  <c r="AU301" i="10"/>
  <c r="AT301" i="10"/>
  <c r="BQ484" i="10"/>
  <c r="BO484" i="10"/>
  <c r="BP484" i="10" s="1"/>
  <c r="BM484" i="10"/>
  <c r="BL484" i="10"/>
  <c r="BK484" i="10"/>
  <c r="BJ484" i="10"/>
  <c r="BI484" i="10"/>
  <c r="BH484" i="10"/>
  <c r="BA484" i="10"/>
  <c r="AZ484" i="10"/>
  <c r="BE484" i="10" s="1"/>
  <c r="AY484" i="10"/>
  <c r="BD484" i="10" s="1"/>
  <c r="AX484" i="10"/>
  <c r="BG484" i="10" s="1"/>
  <c r="AW484" i="10"/>
  <c r="BF484" i="10" s="1"/>
  <c r="AV484" i="10"/>
  <c r="BR484" i="10" s="1"/>
  <c r="AU484" i="10"/>
  <c r="AT484" i="10"/>
  <c r="BB484" i="10" s="1"/>
  <c r="BQ493" i="10"/>
  <c r="BO493" i="10"/>
  <c r="BP493" i="10" s="1"/>
  <c r="BM493" i="10"/>
  <c r="BL493" i="10"/>
  <c r="BK493" i="10"/>
  <c r="BJ493" i="10"/>
  <c r="BI493" i="10"/>
  <c r="BH493" i="10"/>
  <c r="BA493" i="10"/>
  <c r="AZ493" i="10"/>
  <c r="BE493" i="10" s="1"/>
  <c r="AY493" i="10"/>
  <c r="BD493" i="10" s="1"/>
  <c r="AX493" i="10"/>
  <c r="BG493" i="10" s="1"/>
  <c r="AW493" i="10"/>
  <c r="BF493" i="10" s="1"/>
  <c r="AV493" i="10"/>
  <c r="BR493" i="10" s="1"/>
  <c r="AU493" i="10"/>
  <c r="AT493" i="10"/>
  <c r="BQ428" i="10"/>
  <c r="BO428" i="10"/>
  <c r="BP428" i="10" s="1"/>
  <c r="BM428" i="10"/>
  <c r="BL428" i="10"/>
  <c r="BK428" i="10"/>
  <c r="BJ428" i="10"/>
  <c r="BI428" i="10"/>
  <c r="BH428" i="10"/>
  <c r="BA428" i="10"/>
  <c r="AZ428" i="10"/>
  <c r="BE428" i="10" s="1"/>
  <c r="AY428" i="10"/>
  <c r="BD428" i="10" s="1"/>
  <c r="AX428" i="10"/>
  <c r="BG428" i="10" s="1"/>
  <c r="AW428" i="10"/>
  <c r="BF428" i="10" s="1"/>
  <c r="AV428" i="10"/>
  <c r="BR428" i="10" s="1"/>
  <c r="AU428" i="10"/>
  <c r="AT428" i="10"/>
  <c r="BB428" i="10" s="1"/>
  <c r="BQ152" i="10"/>
  <c r="BO152" i="10"/>
  <c r="BP152" i="10" s="1"/>
  <c r="BM152" i="10"/>
  <c r="BL152" i="10"/>
  <c r="BK152" i="10"/>
  <c r="BJ152" i="10"/>
  <c r="BI152" i="10"/>
  <c r="BH152" i="10"/>
  <c r="BA152" i="10"/>
  <c r="AZ152" i="10"/>
  <c r="BE152" i="10" s="1"/>
  <c r="AY152" i="10"/>
  <c r="BD152" i="10" s="1"/>
  <c r="BS152" i="10" s="1"/>
  <c r="AX152" i="10"/>
  <c r="BG152" i="10" s="1"/>
  <c r="AW152" i="10"/>
  <c r="BF152" i="10" s="1"/>
  <c r="AV152" i="10"/>
  <c r="BR152" i="10" s="1"/>
  <c r="AU152" i="10"/>
  <c r="AT152" i="10"/>
  <c r="BQ499" i="10"/>
  <c r="BO499" i="10"/>
  <c r="BP499" i="10" s="1"/>
  <c r="BM499" i="10"/>
  <c r="BL499" i="10"/>
  <c r="BK499" i="10"/>
  <c r="BJ499" i="10"/>
  <c r="BI499" i="10"/>
  <c r="BH499" i="10"/>
  <c r="BA499" i="10"/>
  <c r="AZ499" i="10"/>
  <c r="BE499" i="10" s="1"/>
  <c r="AY499" i="10"/>
  <c r="BD499" i="10" s="1"/>
  <c r="BS499" i="10" s="1"/>
  <c r="AX499" i="10"/>
  <c r="BG499" i="10" s="1"/>
  <c r="AW499" i="10"/>
  <c r="BF499" i="10" s="1"/>
  <c r="AV499" i="10"/>
  <c r="BR499" i="10" s="1"/>
  <c r="AU499" i="10"/>
  <c r="AT499" i="10"/>
  <c r="BB499" i="10" s="1"/>
  <c r="BQ448" i="10"/>
  <c r="BO448" i="10"/>
  <c r="BP448" i="10" s="1"/>
  <c r="BM448" i="10"/>
  <c r="BL448" i="10"/>
  <c r="BK448" i="10"/>
  <c r="BJ448" i="10"/>
  <c r="BI448" i="10"/>
  <c r="BH448" i="10"/>
  <c r="BA448" i="10"/>
  <c r="AZ448" i="10"/>
  <c r="BE448" i="10" s="1"/>
  <c r="AY448" i="10"/>
  <c r="BD448" i="10" s="1"/>
  <c r="BS448" i="10" s="1"/>
  <c r="AX448" i="10"/>
  <c r="BG448" i="10" s="1"/>
  <c r="AW448" i="10"/>
  <c r="BF448" i="10" s="1"/>
  <c r="AV448" i="10"/>
  <c r="BR448" i="10" s="1"/>
  <c r="AU448" i="10"/>
  <c r="AT448" i="10"/>
  <c r="BB448" i="10" s="1"/>
  <c r="BQ289" i="10"/>
  <c r="BO289" i="10"/>
  <c r="BP289" i="10" s="1"/>
  <c r="BM289" i="10"/>
  <c r="BL289" i="10"/>
  <c r="BK289" i="10"/>
  <c r="BJ289" i="10"/>
  <c r="BI289" i="10"/>
  <c r="BH289" i="10"/>
  <c r="BA289" i="10"/>
  <c r="AZ289" i="10"/>
  <c r="BE289" i="10" s="1"/>
  <c r="AY289" i="10"/>
  <c r="BD289" i="10" s="1"/>
  <c r="AX289" i="10"/>
  <c r="BG289" i="10" s="1"/>
  <c r="AW289" i="10"/>
  <c r="BF289" i="10" s="1"/>
  <c r="AV289" i="10"/>
  <c r="BR289" i="10" s="1"/>
  <c r="AU289" i="10"/>
  <c r="AT289" i="10"/>
  <c r="BB289" i="10" s="1"/>
  <c r="BQ455" i="10"/>
  <c r="BO455" i="10"/>
  <c r="BP455" i="10" s="1"/>
  <c r="BM455" i="10"/>
  <c r="BL455" i="10"/>
  <c r="BK455" i="10"/>
  <c r="BJ455" i="10"/>
  <c r="BI455" i="10"/>
  <c r="BH455" i="10"/>
  <c r="BA455" i="10"/>
  <c r="AZ455" i="10"/>
  <c r="BE455" i="10" s="1"/>
  <c r="AY455" i="10"/>
  <c r="BD455" i="10" s="1"/>
  <c r="AX455" i="10"/>
  <c r="BG455" i="10" s="1"/>
  <c r="AW455" i="10"/>
  <c r="BF455" i="10" s="1"/>
  <c r="AV455" i="10"/>
  <c r="BR455" i="10" s="1"/>
  <c r="AU455" i="10"/>
  <c r="AT455" i="10"/>
  <c r="BQ284" i="10"/>
  <c r="BO284" i="10"/>
  <c r="BP284" i="10" s="1"/>
  <c r="BM284" i="10"/>
  <c r="BL284" i="10"/>
  <c r="BK284" i="10"/>
  <c r="BJ284" i="10"/>
  <c r="BI284" i="10"/>
  <c r="BH284" i="10"/>
  <c r="BA284" i="10"/>
  <c r="AZ284" i="10"/>
  <c r="BE284" i="10" s="1"/>
  <c r="AY284" i="10"/>
  <c r="BD284" i="10" s="1"/>
  <c r="AX284" i="10"/>
  <c r="BG284" i="10" s="1"/>
  <c r="AW284" i="10"/>
  <c r="BF284" i="10" s="1"/>
  <c r="AV284" i="10"/>
  <c r="BR284" i="10" s="1"/>
  <c r="AU284" i="10"/>
  <c r="AT284" i="10"/>
  <c r="BQ370" i="10"/>
  <c r="BO370" i="10"/>
  <c r="BP370" i="10" s="1"/>
  <c r="BM370" i="10"/>
  <c r="BL370" i="10"/>
  <c r="BK370" i="10"/>
  <c r="BJ370" i="10"/>
  <c r="BI370" i="10"/>
  <c r="BH370" i="10"/>
  <c r="BA370" i="10"/>
  <c r="AZ370" i="10"/>
  <c r="BE370" i="10" s="1"/>
  <c r="AY370" i="10"/>
  <c r="BD370" i="10" s="1"/>
  <c r="AX370" i="10"/>
  <c r="BG370" i="10" s="1"/>
  <c r="AW370" i="10"/>
  <c r="BF370" i="10" s="1"/>
  <c r="AV370" i="10"/>
  <c r="BR370" i="10" s="1"/>
  <c r="AU370" i="10"/>
  <c r="AT370" i="10"/>
  <c r="BQ433" i="10"/>
  <c r="BO433" i="10"/>
  <c r="BP433" i="10" s="1"/>
  <c r="BM433" i="10"/>
  <c r="BL433" i="10"/>
  <c r="BK433" i="10"/>
  <c r="BJ433" i="10"/>
  <c r="BI433" i="10"/>
  <c r="BH433" i="10"/>
  <c r="BA433" i="10"/>
  <c r="AZ433" i="10"/>
  <c r="BE433" i="10" s="1"/>
  <c r="AY433" i="10"/>
  <c r="BD433" i="10" s="1"/>
  <c r="AX433" i="10"/>
  <c r="BG433" i="10" s="1"/>
  <c r="AW433" i="10"/>
  <c r="BF433" i="10" s="1"/>
  <c r="AV433" i="10"/>
  <c r="BR433" i="10" s="1"/>
  <c r="AU433" i="10"/>
  <c r="AT433" i="10"/>
  <c r="BQ364" i="10"/>
  <c r="BO364" i="10"/>
  <c r="BP364" i="10" s="1"/>
  <c r="BM364" i="10"/>
  <c r="BL364" i="10"/>
  <c r="BK364" i="10"/>
  <c r="BJ364" i="10"/>
  <c r="BI364" i="10"/>
  <c r="BH364" i="10"/>
  <c r="BA364" i="10"/>
  <c r="AZ364" i="10"/>
  <c r="BE364" i="10" s="1"/>
  <c r="AY364" i="10"/>
  <c r="BD364" i="10" s="1"/>
  <c r="BS364" i="10" s="1"/>
  <c r="AX364" i="10"/>
  <c r="BG364" i="10" s="1"/>
  <c r="AW364" i="10"/>
  <c r="BF364" i="10" s="1"/>
  <c r="AV364" i="10"/>
  <c r="BR364" i="10" s="1"/>
  <c r="AU364" i="10"/>
  <c r="AT364" i="10"/>
  <c r="BB364" i="10" s="1"/>
  <c r="BQ509" i="10"/>
  <c r="BO509" i="10"/>
  <c r="BP509" i="10" s="1"/>
  <c r="BM509" i="10"/>
  <c r="BL509" i="10"/>
  <c r="BK509" i="10"/>
  <c r="BJ509" i="10"/>
  <c r="BI509" i="10"/>
  <c r="BH509" i="10"/>
  <c r="BA509" i="10"/>
  <c r="AZ509" i="10"/>
  <c r="BE509" i="10" s="1"/>
  <c r="AY509" i="10"/>
  <c r="BD509" i="10" s="1"/>
  <c r="AX509" i="10"/>
  <c r="BG509" i="10" s="1"/>
  <c r="AW509" i="10"/>
  <c r="BF509" i="10" s="1"/>
  <c r="AV509" i="10"/>
  <c r="BR509" i="10" s="1"/>
  <c r="AU509" i="10"/>
  <c r="AT509" i="10"/>
  <c r="BB509" i="10" s="1"/>
  <c r="BQ261" i="10"/>
  <c r="BO261" i="10"/>
  <c r="BP261" i="10" s="1"/>
  <c r="BM261" i="10"/>
  <c r="BL261" i="10"/>
  <c r="BK261" i="10"/>
  <c r="BJ261" i="10"/>
  <c r="BI261" i="10"/>
  <c r="BH261" i="10"/>
  <c r="BA261" i="10"/>
  <c r="AZ261" i="10"/>
  <c r="BE261" i="10" s="1"/>
  <c r="AY261" i="10"/>
  <c r="BD261" i="10" s="1"/>
  <c r="AX261" i="10"/>
  <c r="BG261" i="10" s="1"/>
  <c r="AW261" i="10"/>
  <c r="BF261" i="10" s="1"/>
  <c r="AV261" i="10"/>
  <c r="BR261" i="10" s="1"/>
  <c r="AU261" i="10"/>
  <c r="AT261" i="10"/>
  <c r="BB261" i="10" s="1"/>
  <c r="BQ489" i="10"/>
  <c r="BO489" i="10"/>
  <c r="BP489" i="10" s="1"/>
  <c r="BM489" i="10"/>
  <c r="BL489" i="10"/>
  <c r="BK489" i="10"/>
  <c r="BJ489" i="10"/>
  <c r="BI489" i="10"/>
  <c r="BH489" i="10"/>
  <c r="BA489" i="10"/>
  <c r="AZ489" i="10"/>
  <c r="BE489" i="10" s="1"/>
  <c r="AY489" i="10"/>
  <c r="BD489" i="10" s="1"/>
  <c r="AX489" i="10"/>
  <c r="BG489" i="10" s="1"/>
  <c r="AW489" i="10"/>
  <c r="BF489" i="10" s="1"/>
  <c r="AV489" i="10"/>
  <c r="BR489" i="10" s="1"/>
  <c r="AU489" i="10"/>
  <c r="AT489" i="10"/>
  <c r="BB489" i="10" s="1"/>
  <c r="BQ353" i="10"/>
  <c r="BO353" i="10"/>
  <c r="BP353" i="10" s="1"/>
  <c r="BM353" i="10"/>
  <c r="BL353" i="10"/>
  <c r="BK353" i="10"/>
  <c r="BJ353" i="10"/>
  <c r="BI353" i="10"/>
  <c r="BH353" i="10"/>
  <c r="BA353" i="10"/>
  <c r="AZ353" i="10"/>
  <c r="BE353" i="10" s="1"/>
  <c r="AY353" i="10"/>
  <c r="BD353" i="10" s="1"/>
  <c r="AX353" i="10"/>
  <c r="BG353" i="10" s="1"/>
  <c r="AW353" i="10"/>
  <c r="BF353" i="10" s="1"/>
  <c r="AV353" i="10"/>
  <c r="BR353" i="10" s="1"/>
  <c r="AU353" i="10"/>
  <c r="AT353" i="10"/>
  <c r="BQ398" i="10"/>
  <c r="BO398" i="10"/>
  <c r="BP398" i="10" s="1"/>
  <c r="BM398" i="10"/>
  <c r="BL398" i="10"/>
  <c r="BK398" i="10"/>
  <c r="BJ398" i="10"/>
  <c r="BI398" i="10"/>
  <c r="BH398" i="10"/>
  <c r="BA398" i="10"/>
  <c r="AZ398" i="10"/>
  <c r="BE398" i="10" s="1"/>
  <c r="AY398" i="10"/>
  <c r="BD398" i="10" s="1"/>
  <c r="AX398" i="10"/>
  <c r="BG398" i="10" s="1"/>
  <c r="AW398" i="10"/>
  <c r="BF398" i="10" s="1"/>
  <c r="AV398" i="10"/>
  <c r="BR398" i="10" s="1"/>
  <c r="AU398" i="10"/>
  <c r="AT398" i="10"/>
  <c r="BB398" i="10" s="1"/>
  <c r="BQ445" i="10"/>
  <c r="BO445" i="10"/>
  <c r="BP445" i="10" s="1"/>
  <c r="BM445" i="10"/>
  <c r="BL445" i="10"/>
  <c r="BK445" i="10"/>
  <c r="BJ445" i="10"/>
  <c r="BI445" i="10"/>
  <c r="BH445" i="10"/>
  <c r="BA445" i="10"/>
  <c r="AZ445" i="10"/>
  <c r="BE445" i="10" s="1"/>
  <c r="AY445" i="10"/>
  <c r="BD445" i="10" s="1"/>
  <c r="AX445" i="10"/>
  <c r="BG445" i="10" s="1"/>
  <c r="AW445" i="10"/>
  <c r="BF445" i="10" s="1"/>
  <c r="AV445" i="10"/>
  <c r="BR445" i="10" s="1"/>
  <c r="AU445" i="10"/>
  <c r="AT445" i="10"/>
  <c r="BQ378" i="10"/>
  <c r="BO378" i="10"/>
  <c r="BP378" i="10" s="1"/>
  <c r="BM378" i="10"/>
  <c r="BL378" i="10"/>
  <c r="BK378" i="10"/>
  <c r="BJ378" i="10"/>
  <c r="BI378" i="10"/>
  <c r="BH378" i="10"/>
  <c r="BA378" i="10"/>
  <c r="AZ378" i="10"/>
  <c r="BE378" i="10" s="1"/>
  <c r="AY378" i="10"/>
  <c r="BD378" i="10" s="1"/>
  <c r="AX378" i="10"/>
  <c r="BG378" i="10" s="1"/>
  <c r="AW378" i="10"/>
  <c r="BF378" i="10" s="1"/>
  <c r="AV378" i="10"/>
  <c r="BR378" i="10" s="1"/>
  <c r="AU378" i="10"/>
  <c r="AT378" i="10"/>
  <c r="BB378" i="10" s="1"/>
  <c r="BQ474" i="10"/>
  <c r="BO474" i="10"/>
  <c r="BP474" i="10" s="1"/>
  <c r="BM474" i="10"/>
  <c r="BL474" i="10"/>
  <c r="BK474" i="10"/>
  <c r="BJ474" i="10"/>
  <c r="BI474" i="10"/>
  <c r="BH474" i="10"/>
  <c r="BA474" i="10"/>
  <c r="AZ474" i="10"/>
  <c r="BE474" i="10" s="1"/>
  <c r="AY474" i="10"/>
  <c r="BD474" i="10" s="1"/>
  <c r="BS474" i="10" s="1"/>
  <c r="AX474" i="10"/>
  <c r="BG474" i="10" s="1"/>
  <c r="AW474" i="10"/>
  <c r="BF474" i="10" s="1"/>
  <c r="AV474" i="10"/>
  <c r="BR474" i="10" s="1"/>
  <c r="AU474" i="10"/>
  <c r="AT474" i="10"/>
  <c r="BB474" i="10" s="1"/>
  <c r="BQ494" i="10"/>
  <c r="BO494" i="10"/>
  <c r="BP494" i="10" s="1"/>
  <c r="BM494" i="10"/>
  <c r="BL494" i="10"/>
  <c r="BK494" i="10"/>
  <c r="BJ494" i="10"/>
  <c r="BI494" i="10"/>
  <c r="BH494" i="10"/>
  <c r="BA494" i="10"/>
  <c r="AZ494" i="10"/>
  <c r="BE494" i="10" s="1"/>
  <c r="AY494" i="10"/>
  <c r="BD494" i="10" s="1"/>
  <c r="BS494" i="10" s="1"/>
  <c r="AX494" i="10"/>
  <c r="BG494" i="10" s="1"/>
  <c r="AW494" i="10"/>
  <c r="BF494" i="10" s="1"/>
  <c r="AV494" i="10"/>
  <c r="BR494" i="10" s="1"/>
  <c r="AU494" i="10"/>
  <c r="AT494" i="10"/>
  <c r="BB494" i="10" s="1"/>
  <c r="BQ490" i="10"/>
  <c r="BO490" i="10"/>
  <c r="BP490" i="10" s="1"/>
  <c r="BM490" i="10"/>
  <c r="BL490" i="10"/>
  <c r="BK490" i="10"/>
  <c r="BJ490" i="10"/>
  <c r="BI490" i="10"/>
  <c r="BH490" i="10"/>
  <c r="BA490" i="10"/>
  <c r="AZ490" i="10"/>
  <c r="BE490" i="10" s="1"/>
  <c r="AY490" i="10"/>
  <c r="BD490" i="10" s="1"/>
  <c r="BS490" i="10" s="1"/>
  <c r="AX490" i="10"/>
  <c r="BG490" i="10" s="1"/>
  <c r="AW490" i="10"/>
  <c r="BF490" i="10" s="1"/>
  <c r="AV490" i="10"/>
  <c r="BR490" i="10" s="1"/>
  <c r="AU490" i="10"/>
  <c r="AT490" i="10"/>
  <c r="BB490" i="10" s="1"/>
  <c r="BQ495" i="10"/>
  <c r="BO495" i="10"/>
  <c r="BP495" i="10" s="1"/>
  <c r="BM495" i="10"/>
  <c r="BL495" i="10"/>
  <c r="BK495" i="10"/>
  <c r="BJ495" i="10"/>
  <c r="BI495" i="10"/>
  <c r="BH495" i="10"/>
  <c r="BA495" i="10"/>
  <c r="AZ495" i="10"/>
  <c r="BE495" i="10" s="1"/>
  <c r="AY495" i="10"/>
  <c r="BD495" i="10" s="1"/>
  <c r="AX495" i="10"/>
  <c r="BG495" i="10" s="1"/>
  <c r="AW495" i="10"/>
  <c r="BF495" i="10" s="1"/>
  <c r="AV495" i="10"/>
  <c r="BR495" i="10" s="1"/>
  <c r="AU495" i="10"/>
  <c r="AT495" i="10"/>
  <c r="BB495" i="10" s="1"/>
  <c r="BQ466" i="10"/>
  <c r="BO466" i="10"/>
  <c r="BP466" i="10" s="1"/>
  <c r="BM466" i="10"/>
  <c r="BL466" i="10"/>
  <c r="BK466" i="10"/>
  <c r="BJ466" i="10"/>
  <c r="BI466" i="10"/>
  <c r="BH466" i="10"/>
  <c r="BA466" i="10"/>
  <c r="AZ466" i="10"/>
  <c r="BE466" i="10" s="1"/>
  <c r="AY466" i="10"/>
  <c r="BD466" i="10" s="1"/>
  <c r="AX466" i="10"/>
  <c r="BG466" i="10" s="1"/>
  <c r="AW466" i="10"/>
  <c r="BF466" i="10" s="1"/>
  <c r="AV466" i="10"/>
  <c r="BR466" i="10" s="1"/>
  <c r="AU466" i="10"/>
  <c r="AT466" i="10"/>
  <c r="BB466" i="10" s="1"/>
  <c r="BQ414" i="10"/>
  <c r="BO414" i="10"/>
  <c r="BP414" i="10" s="1"/>
  <c r="BM414" i="10"/>
  <c r="BL414" i="10"/>
  <c r="BK414" i="10"/>
  <c r="BJ414" i="10"/>
  <c r="BI414" i="10"/>
  <c r="BH414" i="10"/>
  <c r="BA414" i="10"/>
  <c r="AZ414" i="10"/>
  <c r="BE414" i="10" s="1"/>
  <c r="AY414" i="10"/>
  <c r="BD414" i="10" s="1"/>
  <c r="AX414" i="10"/>
  <c r="BG414" i="10" s="1"/>
  <c r="AW414" i="10"/>
  <c r="BF414" i="10" s="1"/>
  <c r="AV414" i="10"/>
  <c r="BR414" i="10" s="1"/>
  <c r="AU414" i="10"/>
  <c r="AT414" i="10"/>
  <c r="BB414" i="10" s="1"/>
  <c r="BQ415" i="10"/>
  <c r="BO415" i="10"/>
  <c r="BP415" i="10" s="1"/>
  <c r="BM415" i="10"/>
  <c r="BL415" i="10"/>
  <c r="BK415" i="10"/>
  <c r="BJ415" i="10"/>
  <c r="BI415" i="10"/>
  <c r="BH415" i="10"/>
  <c r="BA415" i="10"/>
  <c r="AZ415" i="10"/>
  <c r="BE415" i="10" s="1"/>
  <c r="AY415" i="10"/>
  <c r="BD415" i="10" s="1"/>
  <c r="AX415" i="10"/>
  <c r="BG415" i="10" s="1"/>
  <c r="AW415" i="10"/>
  <c r="BF415" i="10" s="1"/>
  <c r="AV415" i="10"/>
  <c r="BR415" i="10" s="1"/>
  <c r="AU415" i="10"/>
  <c r="AT415" i="10"/>
  <c r="BQ447" i="10"/>
  <c r="BO447" i="10"/>
  <c r="BP447" i="10" s="1"/>
  <c r="BM447" i="10"/>
  <c r="BL447" i="10"/>
  <c r="BK447" i="10"/>
  <c r="BJ447" i="10"/>
  <c r="BI447" i="10"/>
  <c r="BH447" i="10"/>
  <c r="BA447" i="10"/>
  <c r="AZ447" i="10"/>
  <c r="BE447" i="10" s="1"/>
  <c r="AY447" i="10"/>
  <c r="BD447" i="10" s="1"/>
  <c r="AX447" i="10"/>
  <c r="BG447" i="10" s="1"/>
  <c r="AW447" i="10"/>
  <c r="BF447" i="10" s="1"/>
  <c r="AV447" i="10"/>
  <c r="BR447" i="10" s="1"/>
  <c r="AU447" i="10"/>
  <c r="AT447" i="10"/>
  <c r="BB447" i="10" s="1"/>
  <c r="BQ442" i="10"/>
  <c r="BO442" i="10"/>
  <c r="BP442" i="10" s="1"/>
  <c r="BM442" i="10"/>
  <c r="BL442" i="10"/>
  <c r="BK442" i="10"/>
  <c r="BJ442" i="10"/>
  <c r="BI442" i="10"/>
  <c r="BH442" i="10"/>
  <c r="BA442" i="10"/>
  <c r="AZ442" i="10"/>
  <c r="BE442" i="10" s="1"/>
  <c r="AY442" i="10"/>
  <c r="BD442" i="10" s="1"/>
  <c r="BS442" i="10" s="1"/>
  <c r="AX442" i="10"/>
  <c r="BG442" i="10" s="1"/>
  <c r="AW442" i="10"/>
  <c r="BF442" i="10" s="1"/>
  <c r="AV442" i="10"/>
  <c r="BR442" i="10" s="1"/>
  <c r="AU442" i="10"/>
  <c r="AT442" i="10"/>
  <c r="BQ459" i="10"/>
  <c r="BO459" i="10"/>
  <c r="BP459" i="10" s="1"/>
  <c r="BM459" i="10"/>
  <c r="BL459" i="10"/>
  <c r="BK459" i="10"/>
  <c r="BJ459" i="10"/>
  <c r="BI459" i="10"/>
  <c r="BH459" i="10"/>
  <c r="BA459" i="10"/>
  <c r="AZ459" i="10"/>
  <c r="BE459" i="10" s="1"/>
  <c r="AY459" i="10"/>
  <c r="BD459" i="10" s="1"/>
  <c r="AX459" i="10"/>
  <c r="BG459" i="10" s="1"/>
  <c r="AW459" i="10"/>
  <c r="BF459" i="10" s="1"/>
  <c r="AV459" i="10"/>
  <c r="BR459" i="10" s="1"/>
  <c r="AU459" i="10"/>
  <c r="AT459" i="10"/>
  <c r="BB459" i="10" s="1"/>
  <c r="BQ417" i="10"/>
  <c r="BO417" i="10"/>
  <c r="BP417" i="10" s="1"/>
  <c r="BM417" i="10"/>
  <c r="BL417" i="10"/>
  <c r="BK417" i="10"/>
  <c r="BJ417" i="10"/>
  <c r="BI417" i="10"/>
  <c r="BH417" i="10"/>
  <c r="BA417" i="10"/>
  <c r="AZ417" i="10"/>
  <c r="BE417" i="10" s="1"/>
  <c r="AY417" i="10"/>
  <c r="BD417" i="10" s="1"/>
  <c r="AX417" i="10"/>
  <c r="BG417" i="10" s="1"/>
  <c r="AW417" i="10"/>
  <c r="BF417" i="10" s="1"/>
  <c r="AV417" i="10"/>
  <c r="BR417" i="10" s="1"/>
  <c r="AU417" i="10"/>
  <c r="AT417" i="10"/>
  <c r="BB417" i="10" s="1"/>
  <c r="BQ416" i="10"/>
  <c r="BO416" i="10"/>
  <c r="BP416" i="10" s="1"/>
  <c r="BM416" i="10"/>
  <c r="BL416" i="10"/>
  <c r="BK416" i="10"/>
  <c r="BJ416" i="10"/>
  <c r="BI416" i="10"/>
  <c r="BH416" i="10"/>
  <c r="BA416" i="10"/>
  <c r="AZ416" i="10"/>
  <c r="BE416" i="10" s="1"/>
  <c r="AY416" i="10"/>
  <c r="BD416" i="10" s="1"/>
  <c r="AX416" i="10"/>
  <c r="BG416" i="10" s="1"/>
  <c r="AW416" i="10"/>
  <c r="BF416" i="10" s="1"/>
  <c r="AV416" i="10"/>
  <c r="BR416" i="10" s="1"/>
  <c r="AU416" i="10"/>
  <c r="AT416" i="10"/>
  <c r="BQ446" i="10"/>
  <c r="BO446" i="10"/>
  <c r="BP446" i="10" s="1"/>
  <c r="BM446" i="10"/>
  <c r="BL446" i="10"/>
  <c r="BK446" i="10"/>
  <c r="BJ446" i="10"/>
  <c r="BI446" i="10"/>
  <c r="BH446" i="10"/>
  <c r="BA446" i="10"/>
  <c r="AZ446" i="10"/>
  <c r="BE446" i="10" s="1"/>
  <c r="AY446" i="10"/>
  <c r="BD446" i="10" s="1"/>
  <c r="AX446" i="10"/>
  <c r="BG446" i="10" s="1"/>
  <c r="AW446" i="10"/>
  <c r="BF446" i="10" s="1"/>
  <c r="AV446" i="10"/>
  <c r="BR446" i="10" s="1"/>
  <c r="AU446" i="10"/>
  <c r="AT446" i="10"/>
  <c r="BB446" i="10" s="1"/>
  <c r="BQ199" i="10"/>
  <c r="BO199" i="10"/>
  <c r="BP199" i="10" s="1"/>
  <c r="BM199" i="10"/>
  <c r="BL199" i="10"/>
  <c r="BK199" i="10"/>
  <c r="BJ199" i="10"/>
  <c r="BI199" i="10"/>
  <c r="BH199" i="10"/>
  <c r="BA199" i="10"/>
  <c r="AZ199" i="10"/>
  <c r="BE199" i="10" s="1"/>
  <c r="AY199" i="10"/>
  <c r="BD199" i="10" s="1"/>
  <c r="AX199" i="10"/>
  <c r="BG199" i="10" s="1"/>
  <c r="AW199" i="10"/>
  <c r="BF199" i="10" s="1"/>
  <c r="AV199" i="10"/>
  <c r="BR199" i="10" s="1"/>
  <c r="AU199" i="10"/>
  <c r="AT199" i="10"/>
  <c r="BB199" i="10" s="1"/>
  <c r="BQ387" i="10"/>
  <c r="BO387" i="10"/>
  <c r="BP387" i="10" s="1"/>
  <c r="BM387" i="10"/>
  <c r="BL387" i="10"/>
  <c r="BK387" i="10"/>
  <c r="BJ387" i="10"/>
  <c r="BI387" i="10"/>
  <c r="BH387" i="10"/>
  <c r="BA387" i="10"/>
  <c r="AZ387" i="10"/>
  <c r="BE387" i="10" s="1"/>
  <c r="AY387" i="10"/>
  <c r="BD387" i="10" s="1"/>
  <c r="AX387" i="10"/>
  <c r="BG387" i="10" s="1"/>
  <c r="AW387" i="10"/>
  <c r="BF387" i="10" s="1"/>
  <c r="AV387" i="10"/>
  <c r="BR387" i="10" s="1"/>
  <c r="AU387" i="10"/>
  <c r="AT387" i="10"/>
  <c r="BQ477" i="10"/>
  <c r="BO477" i="10"/>
  <c r="BP477" i="10" s="1"/>
  <c r="BM477" i="10"/>
  <c r="BL477" i="10"/>
  <c r="BK477" i="10"/>
  <c r="BJ477" i="10"/>
  <c r="BI477" i="10"/>
  <c r="BH477" i="10"/>
  <c r="BA477" i="10"/>
  <c r="AZ477" i="10"/>
  <c r="BE477" i="10" s="1"/>
  <c r="AY477" i="10"/>
  <c r="BD477" i="10" s="1"/>
  <c r="AX477" i="10"/>
  <c r="BG477" i="10" s="1"/>
  <c r="AW477" i="10"/>
  <c r="BF477" i="10" s="1"/>
  <c r="AV477" i="10"/>
  <c r="BR477" i="10" s="1"/>
  <c r="AU477" i="10"/>
  <c r="AT477" i="10"/>
  <c r="BQ462" i="10"/>
  <c r="BO462" i="10"/>
  <c r="BP462" i="10" s="1"/>
  <c r="BM462" i="10"/>
  <c r="BL462" i="10"/>
  <c r="BK462" i="10"/>
  <c r="BJ462" i="10"/>
  <c r="BI462" i="10"/>
  <c r="BH462" i="10"/>
  <c r="BA462" i="10"/>
  <c r="AZ462" i="10"/>
  <c r="BE462" i="10" s="1"/>
  <c r="AY462" i="10"/>
  <c r="BD462" i="10" s="1"/>
  <c r="BS462" i="10" s="1"/>
  <c r="AX462" i="10"/>
  <c r="BG462" i="10" s="1"/>
  <c r="AW462" i="10"/>
  <c r="BF462" i="10" s="1"/>
  <c r="AV462" i="10"/>
  <c r="BR462" i="10" s="1"/>
  <c r="AU462" i="10"/>
  <c r="AT462" i="10"/>
  <c r="BB462" i="10" s="1"/>
  <c r="BQ423" i="10"/>
  <c r="BO423" i="10"/>
  <c r="BP423" i="10" s="1"/>
  <c r="BM423" i="10"/>
  <c r="BL423" i="10"/>
  <c r="BK423" i="10"/>
  <c r="BJ423" i="10"/>
  <c r="BI423" i="10"/>
  <c r="BH423" i="10"/>
  <c r="BA423" i="10"/>
  <c r="AZ423" i="10"/>
  <c r="BE423" i="10" s="1"/>
  <c r="AY423" i="10"/>
  <c r="BD423" i="10" s="1"/>
  <c r="BS423" i="10" s="1"/>
  <c r="AX423" i="10"/>
  <c r="BG423" i="10" s="1"/>
  <c r="AW423" i="10"/>
  <c r="BF423" i="10" s="1"/>
  <c r="AV423" i="10"/>
  <c r="BR423" i="10" s="1"/>
  <c r="AU423" i="10"/>
  <c r="AT423" i="10"/>
  <c r="BB423" i="10" s="1"/>
  <c r="BQ430" i="10"/>
  <c r="BO430" i="10"/>
  <c r="BP430" i="10" s="1"/>
  <c r="BM430" i="10"/>
  <c r="BL430" i="10"/>
  <c r="BK430" i="10"/>
  <c r="BJ430" i="10"/>
  <c r="BI430" i="10"/>
  <c r="BH430" i="10"/>
  <c r="BA430" i="10"/>
  <c r="AZ430" i="10"/>
  <c r="BE430" i="10" s="1"/>
  <c r="AY430" i="10"/>
  <c r="BD430" i="10" s="1"/>
  <c r="BS430" i="10" s="1"/>
  <c r="AX430" i="10"/>
  <c r="BG430" i="10" s="1"/>
  <c r="AW430" i="10"/>
  <c r="BF430" i="10" s="1"/>
  <c r="AV430" i="10"/>
  <c r="BR430" i="10" s="1"/>
  <c r="AU430" i="10"/>
  <c r="AT430" i="10"/>
  <c r="BB430" i="10" s="1"/>
  <c r="BQ345" i="10"/>
  <c r="BO345" i="10"/>
  <c r="BP345" i="10" s="1"/>
  <c r="BM345" i="10"/>
  <c r="BL345" i="10"/>
  <c r="BK345" i="10"/>
  <c r="BJ345" i="10"/>
  <c r="BI345" i="10"/>
  <c r="BH345" i="10"/>
  <c r="BA345" i="10"/>
  <c r="AZ345" i="10"/>
  <c r="BE345" i="10" s="1"/>
  <c r="AY345" i="10"/>
  <c r="BD345" i="10" s="1"/>
  <c r="AX345" i="10"/>
  <c r="BG345" i="10" s="1"/>
  <c r="AW345" i="10"/>
  <c r="BF345" i="10" s="1"/>
  <c r="AV345" i="10"/>
  <c r="BR345" i="10" s="1"/>
  <c r="AU345" i="10"/>
  <c r="AT345" i="10"/>
  <c r="BQ427" i="10"/>
  <c r="BO427" i="10"/>
  <c r="BP427" i="10" s="1"/>
  <c r="BM427" i="10"/>
  <c r="BL427" i="10"/>
  <c r="BK427" i="10"/>
  <c r="BJ427" i="10"/>
  <c r="BI427" i="10"/>
  <c r="BH427" i="10"/>
  <c r="BA427" i="10"/>
  <c r="AZ427" i="10"/>
  <c r="BE427" i="10" s="1"/>
  <c r="AY427" i="10"/>
  <c r="BD427" i="10" s="1"/>
  <c r="AX427" i="10"/>
  <c r="BG427" i="10" s="1"/>
  <c r="AW427" i="10"/>
  <c r="BF427" i="10" s="1"/>
  <c r="AV427" i="10"/>
  <c r="BR427" i="10" s="1"/>
  <c r="AU427" i="10"/>
  <c r="AT427" i="10"/>
  <c r="BQ395" i="10"/>
  <c r="BO395" i="10"/>
  <c r="BP395" i="10" s="1"/>
  <c r="BM395" i="10"/>
  <c r="BL395" i="10"/>
  <c r="BK395" i="10"/>
  <c r="BJ395" i="10"/>
  <c r="BI395" i="10"/>
  <c r="BH395" i="10"/>
  <c r="BA395" i="10"/>
  <c r="AZ395" i="10"/>
  <c r="BE395" i="10" s="1"/>
  <c r="AY395" i="10"/>
  <c r="BD395" i="10" s="1"/>
  <c r="BS395" i="10" s="1"/>
  <c r="AX395" i="10"/>
  <c r="BG395" i="10" s="1"/>
  <c r="AW395" i="10"/>
  <c r="BF395" i="10" s="1"/>
  <c r="AV395" i="10"/>
  <c r="BR395" i="10" s="1"/>
  <c r="AU395" i="10"/>
  <c r="AT395" i="10"/>
  <c r="BB395" i="10" s="1"/>
  <c r="BQ431" i="10"/>
  <c r="BO431" i="10"/>
  <c r="BP431" i="10" s="1"/>
  <c r="BM431" i="10"/>
  <c r="BL431" i="10"/>
  <c r="BK431" i="10"/>
  <c r="BJ431" i="10"/>
  <c r="BI431" i="10"/>
  <c r="BH431" i="10"/>
  <c r="BA431" i="10"/>
  <c r="AZ431" i="10"/>
  <c r="BE431" i="10" s="1"/>
  <c r="AY431" i="10"/>
  <c r="BD431" i="10" s="1"/>
  <c r="BS431" i="10" s="1"/>
  <c r="AX431" i="10"/>
  <c r="BG431" i="10" s="1"/>
  <c r="AW431" i="10"/>
  <c r="BF431" i="10" s="1"/>
  <c r="AV431" i="10"/>
  <c r="BR431" i="10" s="1"/>
  <c r="AU431" i="10"/>
  <c r="AT431" i="10"/>
  <c r="BQ401" i="10"/>
  <c r="BO401" i="10"/>
  <c r="BP401" i="10" s="1"/>
  <c r="BM401" i="10"/>
  <c r="BL401" i="10"/>
  <c r="BK401" i="10"/>
  <c r="BJ401" i="10"/>
  <c r="BI401" i="10"/>
  <c r="BH401" i="10"/>
  <c r="BA401" i="10"/>
  <c r="AZ401" i="10"/>
  <c r="BE401" i="10" s="1"/>
  <c r="AY401" i="10"/>
  <c r="BD401" i="10" s="1"/>
  <c r="BS401" i="10" s="1"/>
  <c r="AX401" i="10"/>
  <c r="BG401" i="10" s="1"/>
  <c r="AW401" i="10"/>
  <c r="BF401" i="10" s="1"/>
  <c r="AV401" i="10"/>
  <c r="BR401" i="10" s="1"/>
  <c r="AU401" i="10"/>
  <c r="AT401" i="10"/>
  <c r="BQ418" i="10"/>
  <c r="BO418" i="10"/>
  <c r="BP418" i="10" s="1"/>
  <c r="BM418" i="10"/>
  <c r="BL418" i="10"/>
  <c r="BK418" i="10"/>
  <c r="BJ418" i="10"/>
  <c r="BI418" i="10"/>
  <c r="BH418" i="10"/>
  <c r="BA418" i="10"/>
  <c r="AZ418" i="10"/>
  <c r="BE418" i="10" s="1"/>
  <c r="AY418" i="10"/>
  <c r="BD418" i="10" s="1"/>
  <c r="BS418" i="10" s="1"/>
  <c r="AX418" i="10"/>
  <c r="BG418" i="10" s="1"/>
  <c r="AW418" i="10"/>
  <c r="BF418" i="10" s="1"/>
  <c r="AV418" i="10"/>
  <c r="BR418" i="10" s="1"/>
  <c r="AU418" i="10"/>
  <c r="AT418" i="10"/>
  <c r="BB418" i="10" s="1"/>
  <c r="BQ438" i="10"/>
  <c r="BO438" i="10"/>
  <c r="BP438" i="10" s="1"/>
  <c r="BM438" i="10"/>
  <c r="BL438" i="10"/>
  <c r="BK438" i="10"/>
  <c r="BJ438" i="10"/>
  <c r="BI438" i="10"/>
  <c r="BH438" i="10"/>
  <c r="BA438" i="10"/>
  <c r="AZ438" i="10"/>
  <c r="BE438" i="10" s="1"/>
  <c r="AY438" i="10"/>
  <c r="BD438" i="10" s="1"/>
  <c r="BS438" i="10" s="1"/>
  <c r="AX438" i="10"/>
  <c r="BG438" i="10" s="1"/>
  <c r="AW438" i="10"/>
  <c r="BF438" i="10" s="1"/>
  <c r="AV438" i="10"/>
  <c r="BR438" i="10" s="1"/>
  <c r="AU438" i="10"/>
  <c r="AT438" i="10"/>
  <c r="BQ476" i="10"/>
  <c r="BO476" i="10"/>
  <c r="BP476" i="10" s="1"/>
  <c r="BM476" i="10"/>
  <c r="BL476" i="10"/>
  <c r="BK476" i="10"/>
  <c r="BJ476" i="10"/>
  <c r="BI476" i="10"/>
  <c r="BH476" i="10"/>
  <c r="BA476" i="10"/>
  <c r="AZ476" i="10"/>
  <c r="BE476" i="10" s="1"/>
  <c r="AY476" i="10"/>
  <c r="BD476" i="10" s="1"/>
  <c r="BS476" i="10" s="1"/>
  <c r="AX476" i="10"/>
  <c r="BG476" i="10" s="1"/>
  <c r="AW476" i="10"/>
  <c r="BF476" i="10" s="1"/>
  <c r="AV476" i="10"/>
  <c r="BR476" i="10" s="1"/>
  <c r="AU476" i="10"/>
  <c r="AT476" i="10"/>
  <c r="BB476" i="10" s="1"/>
  <c r="BQ413" i="10"/>
  <c r="BO413" i="10"/>
  <c r="BP413" i="10" s="1"/>
  <c r="BM413" i="10"/>
  <c r="BL413" i="10"/>
  <c r="BK413" i="10"/>
  <c r="BJ413" i="10"/>
  <c r="BI413" i="10"/>
  <c r="BH413" i="10"/>
  <c r="BA413" i="10"/>
  <c r="AZ413" i="10"/>
  <c r="BE413" i="10" s="1"/>
  <c r="AY413" i="10"/>
  <c r="BD413" i="10" s="1"/>
  <c r="BS413" i="10" s="1"/>
  <c r="AX413" i="10"/>
  <c r="BG413" i="10" s="1"/>
  <c r="AW413" i="10"/>
  <c r="BF413" i="10" s="1"/>
  <c r="AV413" i="10"/>
  <c r="BR413" i="10" s="1"/>
  <c r="AU413" i="10"/>
  <c r="AT413" i="10"/>
  <c r="BB413" i="10" s="1"/>
  <c r="BQ371" i="10"/>
  <c r="BO371" i="10"/>
  <c r="BP371" i="10" s="1"/>
  <c r="BM371" i="10"/>
  <c r="BL371" i="10"/>
  <c r="BK371" i="10"/>
  <c r="BJ371" i="10"/>
  <c r="BI371" i="10"/>
  <c r="BH371" i="10"/>
  <c r="BA371" i="10"/>
  <c r="AZ371" i="10"/>
  <c r="BE371" i="10" s="1"/>
  <c r="AY371" i="10"/>
  <c r="BD371" i="10" s="1"/>
  <c r="BS371" i="10" s="1"/>
  <c r="AX371" i="10"/>
  <c r="BG371" i="10" s="1"/>
  <c r="AW371" i="10"/>
  <c r="BF371" i="10" s="1"/>
  <c r="AV371" i="10"/>
  <c r="BR371" i="10" s="1"/>
  <c r="AU371" i="10"/>
  <c r="AT371" i="10"/>
  <c r="BB371" i="10" s="1"/>
  <c r="BQ366" i="10"/>
  <c r="BO366" i="10"/>
  <c r="BP366" i="10" s="1"/>
  <c r="BM366" i="10"/>
  <c r="BL366" i="10"/>
  <c r="BK366" i="10"/>
  <c r="BJ366" i="10"/>
  <c r="BI366" i="10"/>
  <c r="BH366" i="10"/>
  <c r="BA366" i="10"/>
  <c r="AZ366" i="10"/>
  <c r="BE366" i="10" s="1"/>
  <c r="AY366" i="10"/>
  <c r="BD366" i="10" s="1"/>
  <c r="BS366" i="10" s="1"/>
  <c r="AX366" i="10"/>
  <c r="BG366" i="10" s="1"/>
  <c r="AW366" i="10"/>
  <c r="BF366" i="10" s="1"/>
  <c r="AV366" i="10"/>
  <c r="BR366" i="10" s="1"/>
  <c r="AU366" i="10"/>
  <c r="AT366" i="10"/>
  <c r="BB366" i="10" s="1"/>
  <c r="BQ419" i="10"/>
  <c r="BO419" i="10"/>
  <c r="BP419" i="10" s="1"/>
  <c r="BM419" i="10"/>
  <c r="BL419" i="10"/>
  <c r="BK419" i="10"/>
  <c r="BJ419" i="10"/>
  <c r="BI419" i="10"/>
  <c r="BH419" i="10"/>
  <c r="BA419" i="10"/>
  <c r="AZ419" i="10"/>
  <c r="BE419" i="10" s="1"/>
  <c r="AY419" i="10"/>
  <c r="BD419" i="10" s="1"/>
  <c r="BS419" i="10" s="1"/>
  <c r="AX419" i="10"/>
  <c r="BG419" i="10" s="1"/>
  <c r="AW419" i="10"/>
  <c r="BF419" i="10" s="1"/>
  <c r="AV419" i="10"/>
  <c r="BR419" i="10" s="1"/>
  <c r="AU419" i="10"/>
  <c r="AT419" i="10"/>
  <c r="BQ420" i="10"/>
  <c r="BO420" i="10"/>
  <c r="BP420" i="10" s="1"/>
  <c r="BM420" i="10"/>
  <c r="BL420" i="10"/>
  <c r="BK420" i="10"/>
  <c r="BJ420" i="10"/>
  <c r="BI420" i="10"/>
  <c r="BH420" i="10"/>
  <c r="BA420" i="10"/>
  <c r="AZ420" i="10"/>
  <c r="BE420" i="10" s="1"/>
  <c r="AY420" i="10"/>
  <c r="BD420" i="10" s="1"/>
  <c r="BS420" i="10" s="1"/>
  <c r="AX420" i="10"/>
  <c r="BG420" i="10" s="1"/>
  <c r="AW420" i="10"/>
  <c r="BF420" i="10" s="1"/>
  <c r="AV420" i="10"/>
  <c r="BR420" i="10" s="1"/>
  <c r="AU420" i="10"/>
  <c r="AT420" i="10"/>
  <c r="BQ436" i="10"/>
  <c r="BO436" i="10"/>
  <c r="BP436" i="10" s="1"/>
  <c r="BM436" i="10"/>
  <c r="BL436" i="10"/>
  <c r="BK436" i="10"/>
  <c r="BJ436" i="10"/>
  <c r="BI436" i="10"/>
  <c r="BH436" i="10"/>
  <c r="BA436" i="10"/>
  <c r="AZ436" i="10"/>
  <c r="BE436" i="10" s="1"/>
  <c r="AY436" i="10"/>
  <c r="BD436" i="10" s="1"/>
  <c r="BS436" i="10" s="1"/>
  <c r="AX436" i="10"/>
  <c r="BG436" i="10" s="1"/>
  <c r="AW436" i="10"/>
  <c r="BF436" i="10" s="1"/>
  <c r="AV436" i="10"/>
  <c r="BR436" i="10" s="1"/>
  <c r="AU436" i="10"/>
  <c r="AT436" i="10"/>
  <c r="BB436" i="10" s="1"/>
  <c r="BQ186" i="10"/>
  <c r="BO186" i="10"/>
  <c r="BP186" i="10" s="1"/>
  <c r="BM186" i="10"/>
  <c r="BL186" i="10"/>
  <c r="BK186" i="10"/>
  <c r="BJ186" i="10"/>
  <c r="BI186" i="10"/>
  <c r="BH186" i="10"/>
  <c r="BA186" i="10"/>
  <c r="AZ186" i="10"/>
  <c r="BE186" i="10" s="1"/>
  <c r="AY186" i="10"/>
  <c r="BD186" i="10" s="1"/>
  <c r="BS186" i="10" s="1"/>
  <c r="AX186" i="10"/>
  <c r="BG186" i="10" s="1"/>
  <c r="AW186" i="10"/>
  <c r="BF186" i="10" s="1"/>
  <c r="AV186" i="10"/>
  <c r="BR186" i="10" s="1"/>
  <c r="AU186" i="10"/>
  <c r="AT186" i="10"/>
  <c r="BB186" i="10" s="1"/>
  <c r="BQ377" i="10"/>
  <c r="BO377" i="10"/>
  <c r="BP377" i="10" s="1"/>
  <c r="BM377" i="10"/>
  <c r="BL377" i="10"/>
  <c r="BK377" i="10"/>
  <c r="BJ377" i="10"/>
  <c r="BI377" i="10"/>
  <c r="BH377" i="10"/>
  <c r="BA377" i="10"/>
  <c r="AZ377" i="10"/>
  <c r="BE377" i="10" s="1"/>
  <c r="AY377" i="10"/>
  <c r="BD377" i="10" s="1"/>
  <c r="BS377" i="10" s="1"/>
  <c r="AX377" i="10"/>
  <c r="BG377" i="10" s="1"/>
  <c r="AW377" i="10"/>
  <c r="BF377" i="10" s="1"/>
  <c r="AV377" i="10"/>
  <c r="BR377" i="10" s="1"/>
  <c r="AU377" i="10"/>
  <c r="AT377" i="10"/>
  <c r="BB377" i="10" s="1"/>
  <c r="BQ422" i="10"/>
  <c r="BO422" i="10"/>
  <c r="BP422" i="10" s="1"/>
  <c r="BM422" i="10"/>
  <c r="BL422" i="10"/>
  <c r="BK422" i="10"/>
  <c r="BJ422" i="10"/>
  <c r="BI422" i="10"/>
  <c r="BH422" i="10"/>
  <c r="BA422" i="10"/>
  <c r="AZ422" i="10"/>
  <c r="BE422" i="10" s="1"/>
  <c r="AY422" i="10"/>
  <c r="BD422" i="10" s="1"/>
  <c r="BS422" i="10" s="1"/>
  <c r="AX422" i="10"/>
  <c r="BG422" i="10" s="1"/>
  <c r="AW422" i="10"/>
  <c r="BF422" i="10" s="1"/>
  <c r="AV422" i="10"/>
  <c r="BR422" i="10" s="1"/>
  <c r="AU422" i="10"/>
  <c r="AT422" i="10"/>
  <c r="BB422" i="10" s="1"/>
  <c r="BQ458" i="10"/>
  <c r="BO458" i="10"/>
  <c r="BP458" i="10" s="1"/>
  <c r="BM458" i="10"/>
  <c r="BL458" i="10"/>
  <c r="BK458" i="10"/>
  <c r="BJ458" i="10"/>
  <c r="BI458" i="10"/>
  <c r="BH458" i="10"/>
  <c r="BA458" i="10"/>
  <c r="AZ458" i="10"/>
  <c r="BE458" i="10" s="1"/>
  <c r="AY458" i="10"/>
  <c r="BD458" i="10" s="1"/>
  <c r="BS458" i="10" s="1"/>
  <c r="AX458" i="10"/>
  <c r="BG458" i="10" s="1"/>
  <c r="AW458" i="10"/>
  <c r="BF458" i="10" s="1"/>
  <c r="AV458" i="10"/>
  <c r="BR458" i="10" s="1"/>
  <c r="AU458" i="10"/>
  <c r="AT458" i="10"/>
  <c r="BQ375" i="10"/>
  <c r="BO375" i="10"/>
  <c r="BP375" i="10" s="1"/>
  <c r="BM375" i="10"/>
  <c r="BL375" i="10"/>
  <c r="BK375" i="10"/>
  <c r="BJ375" i="10"/>
  <c r="BI375" i="10"/>
  <c r="BH375" i="10"/>
  <c r="BA375" i="10"/>
  <c r="AZ375" i="10"/>
  <c r="BE375" i="10" s="1"/>
  <c r="AY375" i="10"/>
  <c r="BD375" i="10" s="1"/>
  <c r="BS375" i="10" s="1"/>
  <c r="AX375" i="10"/>
  <c r="BG375" i="10" s="1"/>
  <c r="AW375" i="10"/>
  <c r="BF375" i="10" s="1"/>
  <c r="AV375" i="10"/>
  <c r="BR375" i="10" s="1"/>
  <c r="AU375" i="10"/>
  <c r="AT375" i="10"/>
  <c r="BB375" i="10" s="1"/>
  <c r="BQ252" i="10"/>
  <c r="BO252" i="10"/>
  <c r="BP252" i="10" s="1"/>
  <c r="BM252" i="10"/>
  <c r="BL252" i="10"/>
  <c r="BK252" i="10"/>
  <c r="BJ252" i="10"/>
  <c r="BI252" i="10"/>
  <c r="BH252" i="10"/>
  <c r="BA252" i="10"/>
  <c r="AZ252" i="10"/>
  <c r="BE252" i="10" s="1"/>
  <c r="AY252" i="10"/>
  <c r="BD252" i="10" s="1"/>
  <c r="BS252" i="10" s="1"/>
  <c r="AX252" i="10"/>
  <c r="BG252" i="10" s="1"/>
  <c r="AW252" i="10"/>
  <c r="BF252" i="10" s="1"/>
  <c r="AV252" i="10"/>
  <c r="BR252" i="10" s="1"/>
  <c r="AU252" i="10"/>
  <c r="AT252" i="10"/>
  <c r="BQ460" i="10"/>
  <c r="BO460" i="10"/>
  <c r="BP460" i="10" s="1"/>
  <c r="BM460" i="10"/>
  <c r="BL460" i="10"/>
  <c r="BK460" i="10"/>
  <c r="BJ460" i="10"/>
  <c r="BI460" i="10"/>
  <c r="BH460" i="10"/>
  <c r="BA460" i="10"/>
  <c r="AZ460" i="10"/>
  <c r="BE460" i="10" s="1"/>
  <c r="AY460" i="10"/>
  <c r="BD460" i="10" s="1"/>
  <c r="BS460" i="10" s="1"/>
  <c r="AX460" i="10"/>
  <c r="BG460" i="10" s="1"/>
  <c r="AW460" i="10"/>
  <c r="BF460" i="10" s="1"/>
  <c r="AV460" i="10"/>
  <c r="BR460" i="10" s="1"/>
  <c r="AU460" i="10"/>
  <c r="AT460" i="10"/>
  <c r="BB460" i="10" s="1"/>
  <c r="BQ327" i="10"/>
  <c r="BO327" i="10"/>
  <c r="BP327" i="10" s="1"/>
  <c r="BM327" i="10"/>
  <c r="BL327" i="10"/>
  <c r="BK327" i="10"/>
  <c r="BJ327" i="10"/>
  <c r="BI327" i="10"/>
  <c r="BH327" i="10"/>
  <c r="BA327" i="10"/>
  <c r="AZ327" i="10"/>
  <c r="BE327" i="10" s="1"/>
  <c r="AY327" i="10"/>
  <c r="BD327" i="10" s="1"/>
  <c r="BS327" i="10" s="1"/>
  <c r="AX327" i="10"/>
  <c r="BG327" i="10" s="1"/>
  <c r="AW327" i="10"/>
  <c r="BF327" i="10" s="1"/>
  <c r="AV327" i="10"/>
  <c r="BR327" i="10" s="1"/>
  <c r="AU327" i="10"/>
  <c r="AT327" i="10"/>
  <c r="BQ473" i="10"/>
  <c r="BO473" i="10"/>
  <c r="BP473" i="10" s="1"/>
  <c r="BM473" i="10"/>
  <c r="BL473" i="10"/>
  <c r="BK473" i="10"/>
  <c r="BJ473" i="10"/>
  <c r="BI473" i="10"/>
  <c r="BH473" i="10"/>
  <c r="BA473" i="10"/>
  <c r="AZ473" i="10"/>
  <c r="BE473" i="10" s="1"/>
  <c r="AY473" i="10"/>
  <c r="BD473" i="10" s="1"/>
  <c r="BS473" i="10" s="1"/>
  <c r="AX473" i="10"/>
  <c r="BG473" i="10" s="1"/>
  <c r="AW473" i="10"/>
  <c r="BF473" i="10" s="1"/>
  <c r="AV473" i="10"/>
  <c r="BR473" i="10" s="1"/>
  <c r="AU473" i="10"/>
  <c r="AT473" i="10"/>
  <c r="BB473" i="10" s="1"/>
  <c r="BQ121" i="10"/>
  <c r="BO121" i="10"/>
  <c r="BP121" i="10" s="1"/>
  <c r="BM121" i="10"/>
  <c r="BL121" i="10"/>
  <c r="BK121" i="10"/>
  <c r="BJ121" i="10"/>
  <c r="BI121" i="10"/>
  <c r="BH121" i="10"/>
  <c r="BA121" i="10"/>
  <c r="AZ121" i="10"/>
  <c r="BE121" i="10" s="1"/>
  <c r="AY121" i="10"/>
  <c r="BD121" i="10" s="1"/>
  <c r="BS121" i="10" s="1"/>
  <c r="AX121" i="10"/>
  <c r="BG121" i="10" s="1"/>
  <c r="AW121" i="10"/>
  <c r="BF121" i="10" s="1"/>
  <c r="AV121" i="10"/>
  <c r="BR121" i="10" s="1"/>
  <c r="AU121" i="10"/>
  <c r="AT121" i="10"/>
  <c r="BB121" i="10" s="1"/>
  <c r="BQ429" i="10"/>
  <c r="BO429" i="10"/>
  <c r="BP429" i="10" s="1"/>
  <c r="BM429" i="10"/>
  <c r="BL429" i="10"/>
  <c r="BK429" i="10"/>
  <c r="BJ429" i="10"/>
  <c r="BI429" i="10"/>
  <c r="BH429" i="10"/>
  <c r="BA429" i="10"/>
  <c r="AZ429" i="10"/>
  <c r="BE429" i="10" s="1"/>
  <c r="AY429" i="10"/>
  <c r="BD429" i="10" s="1"/>
  <c r="BS429" i="10" s="1"/>
  <c r="AX429" i="10"/>
  <c r="BG429" i="10" s="1"/>
  <c r="AW429" i="10"/>
  <c r="BF429" i="10" s="1"/>
  <c r="AV429" i="10"/>
  <c r="BR429" i="10" s="1"/>
  <c r="AU429" i="10"/>
  <c r="AT429" i="10"/>
  <c r="BQ457" i="10"/>
  <c r="BO457" i="10"/>
  <c r="BP457" i="10" s="1"/>
  <c r="BM457" i="10"/>
  <c r="BL457" i="10"/>
  <c r="BK457" i="10"/>
  <c r="BJ457" i="10"/>
  <c r="BI457" i="10"/>
  <c r="BH457" i="10"/>
  <c r="BA457" i="10"/>
  <c r="AZ457" i="10"/>
  <c r="BE457" i="10" s="1"/>
  <c r="AY457" i="10"/>
  <c r="BD457" i="10" s="1"/>
  <c r="BS457" i="10" s="1"/>
  <c r="AX457" i="10"/>
  <c r="BG457" i="10" s="1"/>
  <c r="AW457" i="10"/>
  <c r="BF457" i="10" s="1"/>
  <c r="AV457" i="10"/>
  <c r="BR457" i="10" s="1"/>
  <c r="AU457" i="10"/>
  <c r="AT457" i="10"/>
  <c r="BQ451" i="10"/>
  <c r="BO451" i="10"/>
  <c r="BP451" i="10" s="1"/>
  <c r="BM451" i="10"/>
  <c r="BL451" i="10"/>
  <c r="BK451" i="10"/>
  <c r="BJ451" i="10"/>
  <c r="BI451" i="10"/>
  <c r="BH451" i="10"/>
  <c r="BA451" i="10"/>
  <c r="AZ451" i="10"/>
  <c r="BE451" i="10" s="1"/>
  <c r="AY451" i="10"/>
  <c r="BD451" i="10" s="1"/>
  <c r="BS451" i="10" s="1"/>
  <c r="AX451" i="10"/>
  <c r="BG451" i="10" s="1"/>
  <c r="AW451" i="10"/>
  <c r="BF451" i="10" s="1"/>
  <c r="AV451" i="10"/>
  <c r="BR451" i="10" s="1"/>
  <c r="AU451" i="10"/>
  <c r="AT451" i="10"/>
  <c r="BQ426" i="10"/>
  <c r="BO426" i="10"/>
  <c r="BP426" i="10" s="1"/>
  <c r="BM426" i="10"/>
  <c r="BL426" i="10"/>
  <c r="BK426" i="10"/>
  <c r="BJ426" i="10"/>
  <c r="BI426" i="10"/>
  <c r="BH426" i="10"/>
  <c r="BA426" i="10"/>
  <c r="AZ426" i="10"/>
  <c r="BE426" i="10" s="1"/>
  <c r="AY426" i="10"/>
  <c r="BD426" i="10" s="1"/>
  <c r="BS426" i="10" s="1"/>
  <c r="AX426" i="10"/>
  <c r="BG426" i="10" s="1"/>
  <c r="AW426" i="10"/>
  <c r="BF426" i="10" s="1"/>
  <c r="AV426" i="10"/>
  <c r="BR426" i="10" s="1"/>
  <c r="AU426" i="10"/>
  <c r="AT426" i="10"/>
  <c r="BQ357" i="10"/>
  <c r="BO357" i="10"/>
  <c r="BP357" i="10" s="1"/>
  <c r="BM357" i="10"/>
  <c r="BL357" i="10"/>
  <c r="BK357" i="10"/>
  <c r="BJ357" i="10"/>
  <c r="BI357" i="10"/>
  <c r="BH357" i="10"/>
  <c r="BA357" i="10"/>
  <c r="AZ357" i="10"/>
  <c r="BE357" i="10" s="1"/>
  <c r="AY357" i="10"/>
  <c r="BD357" i="10" s="1"/>
  <c r="BS357" i="10" s="1"/>
  <c r="AX357" i="10"/>
  <c r="BG357" i="10" s="1"/>
  <c r="AW357" i="10"/>
  <c r="BF357" i="10" s="1"/>
  <c r="AV357" i="10"/>
  <c r="BR357" i="10" s="1"/>
  <c r="AU357" i="10"/>
  <c r="AT357" i="10"/>
  <c r="BB357" i="10" s="1"/>
  <c r="BQ381" i="10"/>
  <c r="BO381" i="10"/>
  <c r="BP381" i="10" s="1"/>
  <c r="BM381" i="10"/>
  <c r="BL381" i="10"/>
  <c r="BK381" i="10"/>
  <c r="BJ381" i="10"/>
  <c r="BI381" i="10"/>
  <c r="BH381" i="10"/>
  <c r="BA381" i="10"/>
  <c r="AZ381" i="10"/>
  <c r="BE381" i="10" s="1"/>
  <c r="AY381" i="10"/>
  <c r="BD381" i="10" s="1"/>
  <c r="BS381" i="10" s="1"/>
  <c r="AX381" i="10"/>
  <c r="BG381" i="10" s="1"/>
  <c r="AW381" i="10"/>
  <c r="BF381" i="10" s="1"/>
  <c r="AV381" i="10"/>
  <c r="BR381" i="10" s="1"/>
  <c r="AU381" i="10"/>
  <c r="AT381" i="10"/>
  <c r="BQ352" i="10"/>
  <c r="BO352" i="10"/>
  <c r="BP352" i="10" s="1"/>
  <c r="BM352" i="10"/>
  <c r="BL352" i="10"/>
  <c r="BK352" i="10"/>
  <c r="BJ352" i="10"/>
  <c r="BI352" i="10"/>
  <c r="BH352" i="10"/>
  <c r="BA352" i="10"/>
  <c r="AZ352" i="10"/>
  <c r="BE352" i="10" s="1"/>
  <c r="AY352" i="10"/>
  <c r="BD352" i="10" s="1"/>
  <c r="BS352" i="10" s="1"/>
  <c r="AX352" i="10"/>
  <c r="BG352" i="10" s="1"/>
  <c r="AW352" i="10"/>
  <c r="BF352" i="10" s="1"/>
  <c r="AV352" i="10"/>
  <c r="BR352" i="10" s="1"/>
  <c r="AU352" i="10"/>
  <c r="AT352" i="10"/>
  <c r="BB352" i="10" s="1"/>
  <c r="BQ392" i="10"/>
  <c r="BO392" i="10"/>
  <c r="BP392" i="10" s="1"/>
  <c r="BM392" i="10"/>
  <c r="BL392" i="10"/>
  <c r="BK392" i="10"/>
  <c r="BJ392" i="10"/>
  <c r="BI392" i="10"/>
  <c r="BH392" i="10"/>
  <c r="BA392" i="10"/>
  <c r="AZ392" i="10"/>
  <c r="BE392" i="10" s="1"/>
  <c r="AY392" i="10"/>
  <c r="BD392" i="10" s="1"/>
  <c r="BS392" i="10" s="1"/>
  <c r="AX392" i="10"/>
  <c r="BG392" i="10" s="1"/>
  <c r="AW392" i="10"/>
  <c r="BF392" i="10" s="1"/>
  <c r="AV392" i="10"/>
  <c r="BR392" i="10" s="1"/>
  <c r="AU392" i="10"/>
  <c r="AT392" i="10"/>
  <c r="BB392" i="10" s="1"/>
  <c r="BQ435" i="10"/>
  <c r="BO435" i="10"/>
  <c r="BP435" i="10" s="1"/>
  <c r="BM435" i="10"/>
  <c r="BL435" i="10"/>
  <c r="BK435" i="10"/>
  <c r="BJ435" i="10"/>
  <c r="BI435" i="10"/>
  <c r="BH435" i="10"/>
  <c r="BA435" i="10"/>
  <c r="AZ435" i="10"/>
  <c r="BE435" i="10" s="1"/>
  <c r="AY435" i="10"/>
  <c r="BD435" i="10" s="1"/>
  <c r="BS435" i="10" s="1"/>
  <c r="AX435" i="10"/>
  <c r="BG435" i="10" s="1"/>
  <c r="AW435" i="10"/>
  <c r="BF435" i="10" s="1"/>
  <c r="AV435" i="10"/>
  <c r="BR435" i="10" s="1"/>
  <c r="AU435" i="10"/>
  <c r="AT435" i="10"/>
  <c r="BQ397" i="10"/>
  <c r="BO397" i="10"/>
  <c r="BP397" i="10" s="1"/>
  <c r="BM397" i="10"/>
  <c r="BL397" i="10"/>
  <c r="BK397" i="10"/>
  <c r="BJ397" i="10"/>
  <c r="BI397" i="10"/>
  <c r="BH397" i="10"/>
  <c r="BA397" i="10"/>
  <c r="AZ397" i="10"/>
  <c r="BE397" i="10" s="1"/>
  <c r="AY397" i="10"/>
  <c r="BD397" i="10" s="1"/>
  <c r="BS397" i="10" s="1"/>
  <c r="AX397" i="10"/>
  <c r="BG397" i="10" s="1"/>
  <c r="AW397" i="10"/>
  <c r="BF397" i="10" s="1"/>
  <c r="AV397" i="10"/>
  <c r="BR397" i="10" s="1"/>
  <c r="AU397" i="10"/>
  <c r="AT397" i="10"/>
  <c r="BQ443" i="10"/>
  <c r="BO443" i="10"/>
  <c r="BP443" i="10" s="1"/>
  <c r="BM443" i="10"/>
  <c r="BL443" i="10"/>
  <c r="BK443" i="10"/>
  <c r="BJ443" i="10"/>
  <c r="BI443" i="10"/>
  <c r="BH443" i="10"/>
  <c r="BA443" i="10"/>
  <c r="AZ443" i="10"/>
  <c r="BE443" i="10" s="1"/>
  <c r="AY443" i="10"/>
  <c r="BD443" i="10" s="1"/>
  <c r="BS443" i="10" s="1"/>
  <c r="AX443" i="10"/>
  <c r="BG443" i="10" s="1"/>
  <c r="AW443" i="10"/>
  <c r="BF443" i="10" s="1"/>
  <c r="AV443" i="10"/>
  <c r="BR443" i="10" s="1"/>
  <c r="AU443" i="10"/>
  <c r="AT443" i="10"/>
  <c r="BB443" i="10" s="1"/>
  <c r="BQ260" i="10"/>
  <c r="BO260" i="10"/>
  <c r="BP260" i="10" s="1"/>
  <c r="BM260" i="10"/>
  <c r="BL260" i="10"/>
  <c r="BK260" i="10"/>
  <c r="BJ260" i="10"/>
  <c r="BI260" i="10"/>
  <c r="BH260" i="10"/>
  <c r="BA260" i="10"/>
  <c r="AZ260" i="10"/>
  <c r="BE260" i="10" s="1"/>
  <c r="AY260" i="10"/>
  <c r="BD260" i="10" s="1"/>
  <c r="BS260" i="10" s="1"/>
  <c r="AX260" i="10"/>
  <c r="BG260" i="10" s="1"/>
  <c r="AW260" i="10"/>
  <c r="BF260" i="10" s="1"/>
  <c r="AV260" i="10"/>
  <c r="BR260" i="10" s="1"/>
  <c r="AU260" i="10"/>
  <c r="AT260" i="10"/>
  <c r="BQ191" i="10"/>
  <c r="BO191" i="10"/>
  <c r="BP191" i="10" s="1"/>
  <c r="BM191" i="10"/>
  <c r="BL191" i="10"/>
  <c r="BK191" i="10"/>
  <c r="BJ191" i="10"/>
  <c r="BI191" i="10"/>
  <c r="BH191" i="10"/>
  <c r="BA191" i="10"/>
  <c r="AZ191" i="10"/>
  <c r="BE191" i="10" s="1"/>
  <c r="AY191" i="10"/>
  <c r="BD191" i="10" s="1"/>
  <c r="BS191" i="10" s="1"/>
  <c r="AX191" i="10"/>
  <c r="BG191" i="10" s="1"/>
  <c r="AW191" i="10"/>
  <c r="BF191" i="10" s="1"/>
  <c r="AV191" i="10"/>
  <c r="BR191" i="10" s="1"/>
  <c r="AU191" i="10"/>
  <c r="AT191" i="10"/>
  <c r="BQ453" i="10"/>
  <c r="BO453" i="10"/>
  <c r="BP453" i="10" s="1"/>
  <c r="BM453" i="10"/>
  <c r="BL453" i="10"/>
  <c r="BK453" i="10"/>
  <c r="BJ453" i="10"/>
  <c r="BI453" i="10"/>
  <c r="BH453" i="10"/>
  <c r="BA453" i="10"/>
  <c r="AZ453" i="10"/>
  <c r="BE453" i="10" s="1"/>
  <c r="AY453" i="10"/>
  <c r="BD453" i="10" s="1"/>
  <c r="BS453" i="10" s="1"/>
  <c r="AX453" i="10"/>
  <c r="BG453" i="10" s="1"/>
  <c r="AW453" i="10"/>
  <c r="BF453" i="10" s="1"/>
  <c r="AV453" i="10"/>
  <c r="BR453" i="10" s="1"/>
  <c r="AU453" i="10"/>
  <c r="AT453" i="10"/>
  <c r="BQ293" i="10"/>
  <c r="BO293" i="10"/>
  <c r="BP293" i="10" s="1"/>
  <c r="BM293" i="10"/>
  <c r="BL293" i="10"/>
  <c r="BK293" i="10"/>
  <c r="BJ293" i="10"/>
  <c r="BI293" i="10"/>
  <c r="BH293" i="10"/>
  <c r="BA293" i="10"/>
  <c r="AZ293" i="10"/>
  <c r="BE293" i="10" s="1"/>
  <c r="AY293" i="10"/>
  <c r="BD293" i="10" s="1"/>
  <c r="BS293" i="10" s="1"/>
  <c r="AX293" i="10"/>
  <c r="BG293" i="10" s="1"/>
  <c r="AW293" i="10"/>
  <c r="BF293" i="10" s="1"/>
  <c r="AV293" i="10"/>
  <c r="BR293" i="10" s="1"/>
  <c r="AU293" i="10"/>
  <c r="AT293" i="10"/>
  <c r="BQ450" i="10"/>
  <c r="BO450" i="10"/>
  <c r="BP450" i="10" s="1"/>
  <c r="BM450" i="10"/>
  <c r="BL450" i="10"/>
  <c r="BK450" i="10"/>
  <c r="BJ450" i="10"/>
  <c r="BI450" i="10"/>
  <c r="BH450" i="10"/>
  <c r="BA450" i="10"/>
  <c r="AZ450" i="10"/>
  <c r="BE450" i="10" s="1"/>
  <c r="AY450" i="10"/>
  <c r="BD450" i="10" s="1"/>
  <c r="BS450" i="10" s="1"/>
  <c r="AX450" i="10"/>
  <c r="BG450" i="10" s="1"/>
  <c r="AW450" i="10"/>
  <c r="BF450" i="10" s="1"/>
  <c r="AV450" i="10"/>
  <c r="BR450" i="10" s="1"/>
  <c r="AU450" i="10"/>
  <c r="AT450" i="10"/>
  <c r="BB450" i="10" s="1"/>
  <c r="BQ382" i="10"/>
  <c r="BO382" i="10"/>
  <c r="BP382" i="10" s="1"/>
  <c r="BM382" i="10"/>
  <c r="BL382" i="10"/>
  <c r="BK382" i="10"/>
  <c r="BJ382" i="10"/>
  <c r="BI382" i="10"/>
  <c r="BH382" i="10"/>
  <c r="BA382" i="10"/>
  <c r="AZ382" i="10"/>
  <c r="BE382" i="10" s="1"/>
  <c r="AY382" i="10"/>
  <c r="BD382" i="10" s="1"/>
  <c r="BS382" i="10" s="1"/>
  <c r="AX382" i="10"/>
  <c r="BG382" i="10" s="1"/>
  <c r="AW382" i="10"/>
  <c r="BF382" i="10" s="1"/>
  <c r="AV382" i="10"/>
  <c r="BR382" i="10" s="1"/>
  <c r="AU382" i="10"/>
  <c r="AT382" i="10"/>
  <c r="BQ282" i="10"/>
  <c r="BO282" i="10"/>
  <c r="BP282" i="10" s="1"/>
  <c r="BM282" i="10"/>
  <c r="BL282" i="10"/>
  <c r="BK282" i="10"/>
  <c r="BJ282" i="10"/>
  <c r="BI282" i="10"/>
  <c r="BH282" i="10"/>
  <c r="BA282" i="10"/>
  <c r="AZ282" i="10"/>
  <c r="BE282" i="10" s="1"/>
  <c r="AY282" i="10"/>
  <c r="BD282" i="10" s="1"/>
  <c r="BS282" i="10" s="1"/>
  <c r="AX282" i="10"/>
  <c r="BG282" i="10" s="1"/>
  <c r="AW282" i="10"/>
  <c r="BF282" i="10" s="1"/>
  <c r="AV282" i="10"/>
  <c r="BR282" i="10" s="1"/>
  <c r="AU282" i="10"/>
  <c r="AT282" i="10"/>
  <c r="BQ405" i="10"/>
  <c r="BO405" i="10"/>
  <c r="BP405" i="10" s="1"/>
  <c r="BM405" i="10"/>
  <c r="BL405" i="10"/>
  <c r="BK405" i="10"/>
  <c r="BJ405" i="10"/>
  <c r="BI405" i="10"/>
  <c r="BH405" i="10"/>
  <c r="BA405" i="10"/>
  <c r="AZ405" i="10"/>
  <c r="BE405" i="10" s="1"/>
  <c r="AY405" i="10"/>
  <c r="BD405" i="10" s="1"/>
  <c r="BS405" i="10" s="1"/>
  <c r="AX405" i="10"/>
  <c r="BG405" i="10" s="1"/>
  <c r="AW405" i="10"/>
  <c r="BF405" i="10" s="1"/>
  <c r="AV405" i="10"/>
  <c r="BR405" i="10" s="1"/>
  <c r="AU405" i="10"/>
  <c r="AT405" i="10"/>
  <c r="BQ444" i="10"/>
  <c r="BO444" i="10"/>
  <c r="BP444" i="10" s="1"/>
  <c r="BM444" i="10"/>
  <c r="BL444" i="10"/>
  <c r="BK444" i="10"/>
  <c r="BJ444" i="10"/>
  <c r="BI444" i="10"/>
  <c r="BH444" i="10"/>
  <c r="BA444" i="10"/>
  <c r="AZ444" i="10"/>
  <c r="BE444" i="10" s="1"/>
  <c r="AY444" i="10"/>
  <c r="BD444" i="10" s="1"/>
  <c r="BS444" i="10" s="1"/>
  <c r="AX444" i="10"/>
  <c r="BG444" i="10" s="1"/>
  <c r="AW444" i="10"/>
  <c r="BF444" i="10" s="1"/>
  <c r="AV444" i="10"/>
  <c r="BR444" i="10" s="1"/>
  <c r="AU444" i="10"/>
  <c r="AT444" i="10"/>
  <c r="BQ465" i="10"/>
  <c r="BO465" i="10"/>
  <c r="BP465" i="10" s="1"/>
  <c r="BM465" i="10"/>
  <c r="BL465" i="10"/>
  <c r="BK465" i="10"/>
  <c r="BJ465" i="10"/>
  <c r="BI465" i="10"/>
  <c r="BH465" i="10"/>
  <c r="BA465" i="10"/>
  <c r="AZ465" i="10"/>
  <c r="BE465" i="10" s="1"/>
  <c r="AY465" i="10"/>
  <c r="BD465" i="10" s="1"/>
  <c r="BS465" i="10" s="1"/>
  <c r="AX465" i="10"/>
  <c r="BG465" i="10" s="1"/>
  <c r="AW465" i="10"/>
  <c r="BF465" i="10" s="1"/>
  <c r="AV465" i="10"/>
  <c r="BR465" i="10" s="1"/>
  <c r="AU465" i="10"/>
  <c r="AT465" i="10"/>
  <c r="BQ288" i="10"/>
  <c r="BO288" i="10"/>
  <c r="BP288" i="10" s="1"/>
  <c r="BM288" i="10"/>
  <c r="BL288" i="10"/>
  <c r="BK288" i="10"/>
  <c r="BJ288" i="10"/>
  <c r="BI288" i="10"/>
  <c r="BH288" i="10"/>
  <c r="BA288" i="10"/>
  <c r="AZ288" i="10"/>
  <c r="BE288" i="10" s="1"/>
  <c r="AY288" i="10"/>
  <c r="BD288" i="10" s="1"/>
  <c r="BS288" i="10" s="1"/>
  <c r="AX288" i="10"/>
  <c r="BG288" i="10" s="1"/>
  <c r="AW288" i="10"/>
  <c r="BF288" i="10" s="1"/>
  <c r="AV288" i="10"/>
  <c r="BR288" i="10" s="1"/>
  <c r="AU288" i="10"/>
  <c r="AT288" i="10"/>
  <c r="BB288" i="10" s="1"/>
  <c r="BQ412" i="10"/>
  <c r="BO412" i="10"/>
  <c r="BP412" i="10" s="1"/>
  <c r="BM412" i="10"/>
  <c r="BL412" i="10"/>
  <c r="BK412" i="10"/>
  <c r="BJ412" i="10"/>
  <c r="BI412" i="10"/>
  <c r="BH412" i="10"/>
  <c r="BA412" i="10"/>
  <c r="AZ412" i="10"/>
  <c r="BE412" i="10" s="1"/>
  <c r="AY412" i="10"/>
  <c r="BD412" i="10" s="1"/>
  <c r="BS412" i="10" s="1"/>
  <c r="AX412" i="10"/>
  <c r="BG412" i="10" s="1"/>
  <c r="AW412" i="10"/>
  <c r="BF412" i="10" s="1"/>
  <c r="AV412" i="10"/>
  <c r="BR412" i="10" s="1"/>
  <c r="AU412" i="10"/>
  <c r="AT412" i="10"/>
  <c r="BQ402" i="10"/>
  <c r="BO402" i="10"/>
  <c r="BP402" i="10" s="1"/>
  <c r="BM402" i="10"/>
  <c r="BL402" i="10"/>
  <c r="BK402" i="10"/>
  <c r="BJ402" i="10"/>
  <c r="BI402" i="10"/>
  <c r="BH402" i="10"/>
  <c r="BA402" i="10"/>
  <c r="AZ402" i="10"/>
  <c r="BE402" i="10" s="1"/>
  <c r="AY402" i="10"/>
  <c r="BD402" i="10" s="1"/>
  <c r="BS402" i="10" s="1"/>
  <c r="AX402" i="10"/>
  <c r="BG402" i="10" s="1"/>
  <c r="AW402" i="10"/>
  <c r="BF402" i="10" s="1"/>
  <c r="AV402" i="10"/>
  <c r="BR402" i="10" s="1"/>
  <c r="AU402" i="10"/>
  <c r="AT402" i="10"/>
  <c r="BB402" i="10" s="1"/>
  <c r="BQ432" i="10"/>
  <c r="BO432" i="10"/>
  <c r="BP432" i="10" s="1"/>
  <c r="BM432" i="10"/>
  <c r="BL432" i="10"/>
  <c r="BK432" i="10"/>
  <c r="BJ432" i="10"/>
  <c r="BI432" i="10"/>
  <c r="BH432" i="10"/>
  <c r="BA432" i="10"/>
  <c r="AZ432" i="10"/>
  <c r="BE432" i="10" s="1"/>
  <c r="AY432" i="10"/>
  <c r="BD432" i="10" s="1"/>
  <c r="BS432" i="10" s="1"/>
  <c r="AX432" i="10"/>
  <c r="BG432" i="10" s="1"/>
  <c r="AW432" i="10"/>
  <c r="BF432" i="10" s="1"/>
  <c r="AV432" i="10"/>
  <c r="BR432" i="10" s="1"/>
  <c r="AU432" i="10"/>
  <c r="AT432" i="10"/>
  <c r="BQ384" i="10"/>
  <c r="BO384" i="10"/>
  <c r="BP384" i="10" s="1"/>
  <c r="BM384" i="10"/>
  <c r="BL384" i="10"/>
  <c r="BK384" i="10"/>
  <c r="BJ384" i="10"/>
  <c r="BI384" i="10"/>
  <c r="BH384" i="10"/>
  <c r="BA384" i="10"/>
  <c r="AZ384" i="10"/>
  <c r="BE384" i="10" s="1"/>
  <c r="AY384" i="10"/>
  <c r="BD384" i="10" s="1"/>
  <c r="BS384" i="10" s="1"/>
  <c r="AX384" i="10"/>
  <c r="BG384" i="10" s="1"/>
  <c r="AW384" i="10"/>
  <c r="BF384" i="10" s="1"/>
  <c r="AV384" i="10"/>
  <c r="BR384" i="10" s="1"/>
  <c r="AU384" i="10"/>
  <c r="AT384" i="10"/>
  <c r="BQ335" i="10"/>
  <c r="BO335" i="10"/>
  <c r="BP335" i="10" s="1"/>
  <c r="BM335" i="10"/>
  <c r="BL335" i="10"/>
  <c r="BK335" i="10"/>
  <c r="BJ335" i="10"/>
  <c r="BI335" i="10"/>
  <c r="BH335" i="10"/>
  <c r="BA335" i="10"/>
  <c r="AZ335" i="10"/>
  <c r="BE335" i="10" s="1"/>
  <c r="AY335" i="10"/>
  <c r="BD335" i="10" s="1"/>
  <c r="BS335" i="10" s="1"/>
  <c r="AX335" i="10"/>
  <c r="BG335" i="10" s="1"/>
  <c r="AW335" i="10"/>
  <c r="BF335" i="10" s="1"/>
  <c r="AV335" i="10"/>
  <c r="BR335" i="10" s="1"/>
  <c r="AU335" i="10"/>
  <c r="AT335" i="10"/>
  <c r="BQ391" i="10"/>
  <c r="BO391" i="10"/>
  <c r="BP391" i="10" s="1"/>
  <c r="BM391" i="10"/>
  <c r="BL391" i="10"/>
  <c r="BK391" i="10"/>
  <c r="BJ391" i="10"/>
  <c r="BI391" i="10"/>
  <c r="BH391" i="10"/>
  <c r="BA391" i="10"/>
  <c r="AZ391" i="10"/>
  <c r="BE391" i="10" s="1"/>
  <c r="AY391" i="10"/>
  <c r="BD391" i="10" s="1"/>
  <c r="BS391" i="10" s="1"/>
  <c r="AX391" i="10"/>
  <c r="BG391" i="10" s="1"/>
  <c r="AW391" i="10"/>
  <c r="BF391" i="10" s="1"/>
  <c r="AV391" i="10"/>
  <c r="BR391" i="10" s="1"/>
  <c r="AU391" i="10"/>
  <c r="AT391" i="10"/>
  <c r="BQ225" i="10"/>
  <c r="BO225" i="10"/>
  <c r="BP225" i="10" s="1"/>
  <c r="BM225" i="10"/>
  <c r="BL225" i="10"/>
  <c r="BK225" i="10"/>
  <c r="BJ225" i="10"/>
  <c r="BI225" i="10"/>
  <c r="BH225" i="10"/>
  <c r="BA225" i="10"/>
  <c r="AZ225" i="10"/>
  <c r="BE225" i="10" s="1"/>
  <c r="AY225" i="10"/>
  <c r="BD225" i="10" s="1"/>
  <c r="BS225" i="10" s="1"/>
  <c r="AX225" i="10"/>
  <c r="BG225" i="10" s="1"/>
  <c r="AW225" i="10"/>
  <c r="BF225" i="10" s="1"/>
  <c r="AV225" i="10"/>
  <c r="BR225" i="10" s="1"/>
  <c r="AU225" i="10"/>
  <c r="AT225" i="10"/>
  <c r="BB225" i="10" s="1"/>
  <c r="BQ434" i="10"/>
  <c r="BO434" i="10"/>
  <c r="BP434" i="10" s="1"/>
  <c r="BM434" i="10"/>
  <c r="BL434" i="10"/>
  <c r="BK434" i="10"/>
  <c r="BJ434" i="10"/>
  <c r="BI434" i="10"/>
  <c r="BH434" i="10"/>
  <c r="BA434" i="10"/>
  <c r="AZ434" i="10"/>
  <c r="BE434" i="10" s="1"/>
  <c r="AY434" i="10"/>
  <c r="BD434" i="10" s="1"/>
  <c r="BS434" i="10" s="1"/>
  <c r="AX434" i="10"/>
  <c r="BG434" i="10" s="1"/>
  <c r="AW434" i="10"/>
  <c r="BF434" i="10" s="1"/>
  <c r="AV434" i="10"/>
  <c r="BR434" i="10" s="1"/>
  <c r="AU434" i="10"/>
  <c r="AT434" i="10"/>
  <c r="BQ316" i="10"/>
  <c r="BO316" i="10"/>
  <c r="BP316" i="10" s="1"/>
  <c r="BM316" i="10"/>
  <c r="BL316" i="10"/>
  <c r="BK316" i="10"/>
  <c r="BJ316" i="10"/>
  <c r="BI316" i="10"/>
  <c r="BH316" i="10"/>
  <c r="BA316" i="10"/>
  <c r="AZ316" i="10"/>
  <c r="BE316" i="10" s="1"/>
  <c r="AY316" i="10"/>
  <c r="BD316" i="10" s="1"/>
  <c r="BS316" i="10" s="1"/>
  <c r="AX316" i="10"/>
  <c r="BG316" i="10" s="1"/>
  <c r="AW316" i="10"/>
  <c r="BF316" i="10" s="1"/>
  <c r="AV316" i="10"/>
  <c r="BR316" i="10" s="1"/>
  <c r="AU316" i="10"/>
  <c r="AT316" i="10"/>
  <c r="BB316" i="10" s="1"/>
  <c r="BQ144" i="10"/>
  <c r="BO144" i="10"/>
  <c r="BP144" i="10" s="1"/>
  <c r="BM144" i="10"/>
  <c r="BL144" i="10"/>
  <c r="BK144" i="10"/>
  <c r="BJ144" i="10"/>
  <c r="BI144" i="10"/>
  <c r="BH144" i="10"/>
  <c r="BA144" i="10"/>
  <c r="AZ144" i="10"/>
  <c r="BE144" i="10" s="1"/>
  <c r="AY144" i="10"/>
  <c r="BD144" i="10" s="1"/>
  <c r="BS144" i="10" s="1"/>
  <c r="AX144" i="10"/>
  <c r="BG144" i="10" s="1"/>
  <c r="AW144" i="10"/>
  <c r="BF144" i="10" s="1"/>
  <c r="AV144" i="10"/>
  <c r="BR144" i="10" s="1"/>
  <c r="AU144" i="10"/>
  <c r="AT144" i="10"/>
  <c r="BB144" i="10" s="1"/>
  <c r="BQ403" i="10"/>
  <c r="BO403" i="10"/>
  <c r="BP403" i="10" s="1"/>
  <c r="BM403" i="10"/>
  <c r="BL403" i="10"/>
  <c r="BK403" i="10"/>
  <c r="BJ403" i="10"/>
  <c r="BI403" i="10"/>
  <c r="BH403" i="10"/>
  <c r="BA403" i="10"/>
  <c r="AZ403" i="10"/>
  <c r="BE403" i="10" s="1"/>
  <c r="AY403" i="10"/>
  <c r="BD403" i="10" s="1"/>
  <c r="BS403" i="10" s="1"/>
  <c r="AX403" i="10"/>
  <c r="BG403" i="10" s="1"/>
  <c r="AW403" i="10"/>
  <c r="BF403" i="10" s="1"/>
  <c r="AV403" i="10"/>
  <c r="BR403" i="10" s="1"/>
  <c r="AU403" i="10"/>
  <c r="AT403" i="10"/>
  <c r="BQ389" i="10"/>
  <c r="BO389" i="10"/>
  <c r="BP389" i="10" s="1"/>
  <c r="BM389" i="10"/>
  <c r="BL389" i="10"/>
  <c r="BK389" i="10"/>
  <c r="BJ389" i="10"/>
  <c r="BI389" i="10"/>
  <c r="BH389" i="10"/>
  <c r="BA389" i="10"/>
  <c r="AZ389" i="10"/>
  <c r="BE389" i="10" s="1"/>
  <c r="AY389" i="10"/>
  <c r="BD389" i="10" s="1"/>
  <c r="BS389" i="10" s="1"/>
  <c r="AX389" i="10"/>
  <c r="BG389" i="10" s="1"/>
  <c r="AW389" i="10"/>
  <c r="BF389" i="10" s="1"/>
  <c r="AV389" i="10"/>
  <c r="BR389" i="10" s="1"/>
  <c r="AU389" i="10"/>
  <c r="AT389" i="10"/>
  <c r="BQ394" i="10"/>
  <c r="BO394" i="10"/>
  <c r="BP394" i="10" s="1"/>
  <c r="BM394" i="10"/>
  <c r="BL394" i="10"/>
  <c r="BK394" i="10"/>
  <c r="BJ394" i="10"/>
  <c r="BI394" i="10"/>
  <c r="BH394" i="10"/>
  <c r="BA394" i="10"/>
  <c r="AZ394" i="10"/>
  <c r="BE394" i="10" s="1"/>
  <c r="AY394" i="10"/>
  <c r="BD394" i="10" s="1"/>
  <c r="BS394" i="10" s="1"/>
  <c r="AX394" i="10"/>
  <c r="BG394" i="10" s="1"/>
  <c r="AW394" i="10"/>
  <c r="BF394" i="10" s="1"/>
  <c r="AV394" i="10"/>
  <c r="BR394" i="10" s="1"/>
  <c r="AU394" i="10"/>
  <c r="AT394" i="10"/>
  <c r="BQ425" i="10"/>
  <c r="BO425" i="10"/>
  <c r="BP425" i="10" s="1"/>
  <c r="BM425" i="10"/>
  <c r="BL425" i="10"/>
  <c r="BK425" i="10"/>
  <c r="BJ425" i="10"/>
  <c r="BI425" i="10"/>
  <c r="BH425" i="10"/>
  <c r="BA425" i="10"/>
  <c r="AZ425" i="10"/>
  <c r="BE425" i="10" s="1"/>
  <c r="AY425" i="10"/>
  <c r="BD425" i="10" s="1"/>
  <c r="BS425" i="10" s="1"/>
  <c r="AX425" i="10"/>
  <c r="BG425" i="10" s="1"/>
  <c r="AW425" i="10"/>
  <c r="BF425" i="10" s="1"/>
  <c r="AV425" i="10"/>
  <c r="BR425" i="10" s="1"/>
  <c r="AU425" i="10"/>
  <c r="AT425" i="10"/>
  <c r="BQ318" i="10"/>
  <c r="BO318" i="10"/>
  <c r="BP318" i="10" s="1"/>
  <c r="BM318" i="10"/>
  <c r="BL318" i="10"/>
  <c r="BK318" i="10"/>
  <c r="BJ318" i="10"/>
  <c r="BI318" i="10"/>
  <c r="BH318" i="10"/>
  <c r="BA318" i="10"/>
  <c r="AZ318" i="10"/>
  <c r="BE318" i="10" s="1"/>
  <c r="AY318" i="10"/>
  <c r="BD318" i="10" s="1"/>
  <c r="BS318" i="10" s="1"/>
  <c r="AX318" i="10"/>
  <c r="BG318" i="10" s="1"/>
  <c r="AW318" i="10"/>
  <c r="BF318" i="10" s="1"/>
  <c r="AV318" i="10"/>
  <c r="BR318" i="10" s="1"/>
  <c r="AU318" i="10"/>
  <c r="AT318" i="10"/>
  <c r="BB318" i="10" s="1"/>
  <c r="BQ281" i="10"/>
  <c r="BO281" i="10"/>
  <c r="BP281" i="10" s="1"/>
  <c r="BM281" i="10"/>
  <c r="BL281" i="10"/>
  <c r="BK281" i="10"/>
  <c r="BJ281" i="10"/>
  <c r="BI281" i="10"/>
  <c r="BH281" i="10"/>
  <c r="BA281" i="10"/>
  <c r="AZ281" i="10"/>
  <c r="BE281" i="10" s="1"/>
  <c r="AY281" i="10"/>
  <c r="BD281" i="10" s="1"/>
  <c r="BS281" i="10" s="1"/>
  <c r="AX281" i="10"/>
  <c r="BG281" i="10" s="1"/>
  <c r="AW281" i="10"/>
  <c r="BF281" i="10" s="1"/>
  <c r="AV281" i="10"/>
  <c r="BR281" i="10" s="1"/>
  <c r="AU281" i="10"/>
  <c r="AT281" i="10"/>
  <c r="BQ215" i="10"/>
  <c r="BO215" i="10"/>
  <c r="BP215" i="10" s="1"/>
  <c r="BM215" i="10"/>
  <c r="BL215" i="10"/>
  <c r="BK215" i="10"/>
  <c r="BJ215" i="10"/>
  <c r="BI215" i="10"/>
  <c r="BH215" i="10"/>
  <c r="BA215" i="10"/>
  <c r="AZ215" i="10"/>
  <c r="BE215" i="10" s="1"/>
  <c r="AY215" i="10"/>
  <c r="BD215" i="10" s="1"/>
  <c r="BS215" i="10" s="1"/>
  <c r="AX215" i="10"/>
  <c r="BG215" i="10" s="1"/>
  <c r="AW215" i="10"/>
  <c r="BF215" i="10" s="1"/>
  <c r="AV215" i="10"/>
  <c r="BR215" i="10" s="1"/>
  <c r="AU215" i="10"/>
  <c r="AT215" i="10"/>
  <c r="BB215" i="10" s="1"/>
  <c r="BQ408" i="10"/>
  <c r="BO408" i="10"/>
  <c r="BP408" i="10" s="1"/>
  <c r="BM408" i="10"/>
  <c r="BL408" i="10"/>
  <c r="BK408" i="10"/>
  <c r="BJ408" i="10"/>
  <c r="BI408" i="10"/>
  <c r="BH408" i="10"/>
  <c r="BA408" i="10"/>
  <c r="AZ408" i="10"/>
  <c r="BE408" i="10" s="1"/>
  <c r="AY408" i="10"/>
  <c r="BD408" i="10" s="1"/>
  <c r="BS408" i="10" s="1"/>
  <c r="AX408" i="10"/>
  <c r="BG408" i="10" s="1"/>
  <c r="AW408" i="10"/>
  <c r="BF408" i="10" s="1"/>
  <c r="AV408" i="10"/>
  <c r="BR408" i="10" s="1"/>
  <c r="AU408" i="10"/>
  <c r="AT408" i="10"/>
  <c r="BB408" i="10" s="1"/>
  <c r="BQ323" i="10"/>
  <c r="BO323" i="10"/>
  <c r="BP323" i="10" s="1"/>
  <c r="BM323" i="10"/>
  <c r="BL323" i="10"/>
  <c r="BK323" i="10"/>
  <c r="BJ323" i="10"/>
  <c r="BI323" i="10"/>
  <c r="BH323" i="10"/>
  <c r="BA323" i="10"/>
  <c r="AZ323" i="10"/>
  <c r="BE323" i="10" s="1"/>
  <c r="AY323" i="10"/>
  <c r="BD323" i="10" s="1"/>
  <c r="BS323" i="10" s="1"/>
  <c r="AX323" i="10"/>
  <c r="BG323" i="10" s="1"/>
  <c r="AW323" i="10"/>
  <c r="BF323" i="10" s="1"/>
  <c r="AV323" i="10"/>
  <c r="BR323" i="10" s="1"/>
  <c r="AU323" i="10"/>
  <c r="AT323" i="10"/>
  <c r="BQ264" i="10"/>
  <c r="BO264" i="10"/>
  <c r="BP264" i="10" s="1"/>
  <c r="BM264" i="10"/>
  <c r="BL264" i="10"/>
  <c r="BK264" i="10"/>
  <c r="BJ264" i="10"/>
  <c r="BI264" i="10"/>
  <c r="BH264" i="10"/>
  <c r="BA264" i="10"/>
  <c r="AZ264" i="10"/>
  <c r="BE264" i="10" s="1"/>
  <c r="AY264" i="10"/>
  <c r="BD264" i="10" s="1"/>
  <c r="BS264" i="10" s="1"/>
  <c r="AX264" i="10"/>
  <c r="BG264" i="10" s="1"/>
  <c r="AW264" i="10"/>
  <c r="BF264" i="10" s="1"/>
  <c r="AV264" i="10"/>
  <c r="BR264" i="10" s="1"/>
  <c r="AU264" i="10"/>
  <c r="AT264" i="10"/>
  <c r="BB264" i="10" s="1"/>
  <c r="BQ339" i="10"/>
  <c r="BO339" i="10"/>
  <c r="BP339" i="10" s="1"/>
  <c r="BM339" i="10"/>
  <c r="BL339" i="10"/>
  <c r="BK339" i="10"/>
  <c r="BJ339" i="10"/>
  <c r="BI339" i="10"/>
  <c r="BH339" i="10"/>
  <c r="BA339" i="10"/>
  <c r="AZ339" i="10"/>
  <c r="BE339" i="10" s="1"/>
  <c r="AY339" i="10"/>
  <c r="BD339" i="10" s="1"/>
  <c r="BS339" i="10" s="1"/>
  <c r="AX339" i="10"/>
  <c r="BG339" i="10" s="1"/>
  <c r="AW339" i="10"/>
  <c r="BF339" i="10" s="1"/>
  <c r="AV339" i="10"/>
  <c r="BR339" i="10" s="1"/>
  <c r="AU339" i="10"/>
  <c r="AT339" i="10"/>
  <c r="BQ362" i="10"/>
  <c r="BO362" i="10"/>
  <c r="BP362" i="10" s="1"/>
  <c r="BM362" i="10"/>
  <c r="BL362" i="10"/>
  <c r="BK362" i="10"/>
  <c r="BJ362" i="10"/>
  <c r="BI362" i="10"/>
  <c r="BH362" i="10"/>
  <c r="BA362" i="10"/>
  <c r="AZ362" i="10"/>
  <c r="BE362" i="10" s="1"/>
  <c r="AY362" i="10"/>
  <c r="BD362" i="10" s="1"/>
  <c r="BS362" i="10" s="1"/>
  <c r="AX362" i="10"/>
  <c r="BG362" i="10" s="1"/>
  <c r="AW362" i="10"/>
  <c r="BF362" i="10" s="1"/>
  <c r="AV362" i="10"/>
  <c r="BR362" i="10" s="1"/>
  <c r="AU362" i="10"/>
  <c r="AT362" i="10"/>
  <c r="BQ400" i="10"/>
  <c r="BO400" i="10"/>
  <c r="BP400" i="10" s="1"/>
  <c r="BM400" i="10"/>
  <c r="BL400" i="10"/>
  <c r="BK400" i="10"/>
  <c r="BJ400" i="10"/>
  <c r="BI400" i="10"/>
  <c r="BH400" i="10"/>
  <c r="BA400" i="10"/>
  <c r="AZ400" i="10"/>
  <c r="BE400" i="10" s="1"/>
  <c r="AY400" i="10"/>
  <c r="BD400" i="10" s="1"/>
  <c r="BS400" i="10" s="1"/>
  <c r="AX400" i="10"/>
  <c r="BG400" i="10" s="1"/>
  <c r="AW400" i="10"/>
  <c r="BF400" i="10" s="1"/>
  <c r="AV400" i="10"/>
  <c r="BR400" i="10" s="1"/>
  <c r="AU400" i="10"/>
  <c r="AT400" i="10"/>
  <c r="BQ278" i="10"/>
  <c r="BO278" i="10"/>
  <c r="BP278" i="10" s="1"/>
  <c r="BM278" i="10"/>
  <c r="BL278" i="10"/>
  <c r="BK278" i="10"/>
  <c r="BJ278" i="10"/>
  <c r="BI278" i="10"/>
  <c r="BH278" i="10"/>
  <c r="BA278" i="10"/>
  <c r="AZ278" i="10"/>
  <c r="BE278" i="10" s="1"/>
  <c r="AY278" i="10"/>
  <c r="BD278" i="10" s="1"/>
  <c r="BS278" i="10" s="1"/>
  <c r="AX278" i="10"/>
  <c r="BG278" i="10" s="1"/>
  <c r="AW278" i="10"/>
  <c r="BF278" i="10" s="1"/>
  <c r="AV278" i="10"/>
  <c r="BR278" i="10" s="1"/>
  <c r="AU278" i="10"/>
  <c r="AT278" i="10"/>
  <c r="BQ304" i="10"/>
  <c r="BO304" i="10"/>
  <c r="BP304" i="10" s="1"/>
  <c r="BM304" i="10"/>
  <c r="BL304" i="10"/>
  <c r="BK304" i="10"/>
  <c r="BJ304" i="10"/>
  <c r="BI304" i="10"/>
  <c r="BH304" i="10"/>
  <c r="BA304" i="10"/>
  <c r="AZ304" i="10"/>
  <c r="BE304" i="10" s="1"/>
  <c r="AY304" i="10"/>
  <c r="BD304" i="10" s="1"/>
  <c r="BS304" i="10" s="1"/>
  <c r="AX304" i="10"/>
  <c r="BG304" i="10" s="1"/>
  <c r="AW304" i="10"/>
  <c r="BF304" i="10" s="1"/>
  <c r="AV304" i="10"/>
  <c r="BR304" i="10" s="1"/>
  <c r="AU304" i="10"/>
  <c r="AT304" i="10"/>
  <c r="BB304" i="10" s="1"/>
  <c r="BQ369" i="10"/>
  <c r="BO369" i="10"/>
  <c r="BP369" i="10" s="1"/>
  <c r="BM369" i="10"/>
  <c r="BL369" i="10"/>
  <c r="BK369" i="10"/>
  <c r="BJ369" i="10"/>
  <c r="BI369" i="10"/>
  <c r="BH369" i="10"/>
  <c r="BA369" i="10"/>
  <c r="AZ369" i="10"/>
  <c r="BE369" i="10" s="1"/>
  <c r="AY369" i="10"/>
  <c r="BD369" i="10" s="1"/>
  <c r="BS369" i="10" s="1"/>
  <c r="AX369" i="10"/>
  <c r="BG369" i="10" s="1"/>
  <c r="AW369" i="10"/>
  <c r="BF369" i="10" s="1"/>
  <c r="AV369" i="10"/>
  <c r="BR369" i="10" s="1"/>
  <c r="AU369" i="10"/>
  <c r="AT369" i="10"/>
  <c r="BB369" i="10" s="1"/>
  <c r="BQ306" i="10"/>
  <c r="BO306" i="10"/>
  <c r="BP306" i="10" s="1"/>
  <c r="BM306" i="10"/>
  <c r="BL306" i="10"/>
  <c r="BK306" i="10"/>
  <c r="BJ306" i="10"/>
  <c r="BI306" i="10"/>
  <c r="BH306" i="10"/>
  <c r="BA306" i="10"/>
  <c r="AZ306" i="10"/>
  <c r="BE306" i="10" s="1"/>
  <c r="AY306" i="10"/>
  <c r="BD306" i="10" s="1"/>
  <c r="BS306" i="10" s="1"/>
  <c r="AX306" i="10"/>
  <c r="BG306" i="10" s="1"/>
  <c r="AW306" i="10"/>
  <c r="BF306" i="10" s="1"/>
  <c r="AV306" i="10"/>
  <c r="BR306" i="10" s="1"/>
  <c r="AU306" i="10"/>
  <c r="AT306" i="10"/>
  <c r="BB306" i="10" s="1"/>
  <c r="BQ421" i="10"/>
  <c r="BO421" i="10"/>
  <c r="BP421" i="10" s="1"/>
  <c r="BM421" i="10"/>
  <c r="BL421" i="10"/>
  <c r="BK421" i="10"/>
  <c r="BJ421" i="10"/>
  <c r="BI421" i="10"/>
  <c r="BH421" i="10"/>
  <c r="BA421" i="10"/>
  <c r="AZ421" i="10"/>
  <c r="BE421" i="10" s="1"/>
  <c r="AY421" i="10"/>
  <c r="BD421" i="10" s="1"/>
  <c r="BS421" i="10" s="1"/>
  <c r="AX421" i="10"/>
  <c r="BG421" i="10" s="1"/>
  <c r="AW421" i="10"/>
  <c r="BF421" i="10" s="1"/>
  <c r="AV421" i="10"/>
  <c r="BR421" i="10" s="1"/>
  <c r="AU421" i="10"/>
  <c r="AT421" i="10"/>
  <c r="BB421" i="10" s="1"/>
  <c r="BQ292" i="10"/>
  <c r="BO292" i="10"/>
  <c r="BP292" i="10" s="1"/>
  <c r="BM292" i="10"/>
  <c r="BL292" i="10"/>
  <c r="BK292" i="10"/>
  <c r="BJ292" i="10"/>
  <c r="BI292" i="10"/>
  <c r="BH292" i="10"/>
  <c r="BA292" i="10"/>
  <c r="AZ292" i="10"/>
  <c r="BE292" i="10" s="1"/>
  <c r="AY292" i="10"/>
  <c r="BD292" i="10" s="1"/>
  <c r="BS292" i="10" s="1"/>
  <c r="AX292" i="10"/>
  <c r="BG292" i="10" s="1"/>
  <c r="AW292" i="10"/>
  <c r="BF292" i="10" s="1"/>
  <c r="AV292" i="10"/>
  <c r="BR292" i="10" s="1"/>
  <c r="AU292" i="10"/>
  <c r="AT292" i="10"/>
  <c r="BQ310" i="10"/>
  <c r="BO310" i="10"/>
  <c r="BP310" i="10" s="1"/>
  <c r="BM310" i="10"/>
  <c r="BL310" i="10"/>
  <c r="BK310" i="10"/>
  <c r="BJ310" i="10"/>
  <c r="BI310" i="10"/>
  <c r="BH310" i="10"/>
  <c r="BA310" i="10"/>
  <c r="AZ310" i="10"/>
  <c r="BE310" i="10" s="1"/>
  <c r="AY310" i="10"/>
  <c r="BD310" i="10" s="1"/>
  <c r="BS310" i="10" s="1"/>
  <c r="AX310" i="10"/>
  <c r="BG310" i="10" s="1"/>
  <c r="AW310" i="10"/>
  <c r="BF310" i="10" s="1"/>
  <c r="AV310" i="10"/>
  <c r="BR310" i="10" s="1"/>
  <c r="AU310" i="10"/>
  <c r="AT310" i="10"/>
  <c r="BQ311" i="10"/>
  <c r="BO311" i="10"/>
  <c r="BP311" i="10" s="1"/>
  <c r="BM311" i="10"/>
  <c r="BL311" i="10"/>
  <c r="BK311" i="10"/>
  <c r="BJ311" i="10"/>
  <c r="BI311" i="10"/>
  <c r="BH311" i="10"/>
  <c r="BA311" i="10"/>
  <c r="AZ311" i="10"/>
  <c r="BE311" i="10" s="1"/>
  <c r="AY311" i="10"/>
  <c r="BD311" i="10" s="1"/>
  <c r="BS311" i="10" s="1"/>
  <c r="AX311" i="10"/>
  <c r="BG311" i="10" s="1"/>
  <c r="AW311" i="10"/>
  <c r="BF311" i="10" s="1"/>
  <c r="AV311" i="10"/>
  <c r="BR311" i="10" s="1"/>
  <c r="AU311" i="10"/>
  <c r="AT311" i="10"/>
  <c r="BQ137" i="10"/>
  <c r="BO137" i="10"/>
  <c r="BP137" i="10" s="1"/>
  <c r="BM137" i="10"/>
  <c r="BL137" i="10"/>
  <c r="BK137" i="10"/>
  <c r="BJ137" i="10"/>
  <c r="BI137" i="10"/>
  <c r="BH137" i="10"/>
  <c r="BA137" i="10"/>
  <c r="AZ137" i="10"/>
  <c r="BE137" i="10" s="1"/>
  <c r="AY137" i="10"/>
  <c r="BD137" i="10" s="1"/>
  <c r="BS137" i="10" s="1"/>
  <c r="AX137" i="10"/>
  <c r="BG137" i="10" s="1"/>
  <c r="AW137" i="10"/>
  <c r="BF137" i="10" s="1"/>
  <c r="AV137" i="10"/>
  <c r="BR137" i="10" s="1"/>
  <c r="AU137" i="10"/>
  <c r="AT137" i="10"/>
  <c r="BQ237" i="10"/>
  <c r="BO237" i="10"/>
  <c r="BP237" i="10" s="1"/>
  <c r="BM237" i="10"/>
  <c r="BL237" i="10"/>
  <c r="BK237" i="10"/>
  <c r="BJ237" i="10"/>
  <c r="BI237" i="10"/>
  <c r="BH237" i="10"/>
  <c r="BA237" i="10"/>
  <c r="AZ237" i="10"/>
  <c r="BE237" i="10" s="1"/>
  <c r="AY237" i="10"/>
  <c r="BD237" i="10" s="1"/>
  <c r="BS237" i="10" s="1"/>
  <c r="AX237" i="10"/>
  <c r="BG237" i="10" s="1"/>
  <c r="AW237" i="10"/>
  <c r="BF237" i="10" s="1"/>
  <c r="AV237" i="10"/>
  <c r="BR237" i="10" s="1"/>
  <c r="AU237" i="10"/>
  <c r="AT237" i="10"/>
  <c r="BB237" i="10" s="1"/>
  <c r="BQ390" i="10"/>
  <c r="BO390" i="10"/>
  <c r="BP390" i="10" s="1"/>
  <c r="BM390" i="10"/>
  <c r="BL390" i="10"/>
  <c r="BK390" i="10"/>
  <c r="BJ390" i="10"/>
  <c r="BI390" i="10"/>
  <c r="BH390" i="10"/>
  <c r="BA390" i="10"/>
  <c r="AZ390" i="10"/>
  <c r="BE390" i="10" s="1"/>
  <c r="AY390" i="10"/>
  <c r="BD390" i="10" s="1"/>
  <c r="BS390" i="10" s="1"/>
  <c r="AX390" i="10"/>
  <c r="BG390" i="10" s="1"/>
  <c r="AW390" i="10"/>
  <c r="BF390" i="10" s="1"/>
  <c r="AV390" i="10"/>
  <c r="BR390" i="10" s="1"/>
  <c r="AU390" i="10"/>
  <c r="AT390" i="10"/>
  <c r="BB390" i="10" s="1"/>
  <c r="BQ383" i="10"/>
  <c r="BO383" i="10"/>
  <c r="BP383" i="10" s="1"/>
  <c r="BM383" i="10"/>
  <c r="BL383" i="10"/>
  <c r="BK383" i="10"/>
  <c r="BJ383" i="10"/>
  <c r="BI383" i="10"/>
  <c r="BH383" i="10"/>
  <c r="BA383" i="10"/>
  <c r="AZ383" i="10"/>
  <c r="BE383" i="10" s="1"/>
  <c r="AY383" i="10"/>
  <c r="BD383" i="10" s="1"/>
  <c r="BS383" i="10" s="1"/>
  <c r="AX383" i="10"/>
  <c r="BG383" i="10" s="1"/>
  <c r="AW383" i="10"/>
  <c r="BF383" i="10" s="1"/>
  <c r="AV383" i="10"/>
  <c r="BR383" i="10" s="1"/>
  <c r="AU383" i="10"/>
  <c r="AT383" i="10"/>
  <c r="BQ437" i="10"/>
  <c r="BO437" i="10"/>
  <c r="BP437" i="10" s="1"/>
  <c r="BM437" i="10"/>
  <c r="BL437" i="10"/>
  <c r="BK437" i="10"/>
  <c r="BJ437" i="10"/>
  <c r="BI437" i="10"/>
  <c r="BH437" i="10"/>
  <c r="BA437" i="10"/>
  <c r="AZ437" i="10"/>
  <c r="BE437" i="10" s="1"/>
  <c r="AY437" i="10"/>
  <c r="BD437" i="10" s="1"/>
  <c r="BS437" i="10" s="1"/>
  <c r="AX437" i="10"/>
  <c r="BG437" i="10" s="1"/>
  <c r="AW437" i="10"/>
  <c r="BF437" i="10" s="1"/>
  <c r="AV437" i="10"/>
  <c r="BR437" i="10" s="1"/>
  <c r="AU437" i="10"/>
  <c r="AT437" i="10"/>
  <c r="BB437" i="10" s="1"/>
  <c r="BQ254" i="10"/>
  <c r="BO254" i="10"/>
  <c r="BP254" i="10" s="1"/>
  <c r="BM254" i="10"/>
  <c r="BL254" i="10"/>
  <c r="BK254" i="10"/>
  <c r="BJ254" i="10"/>
  <c r="BI254" i="10"/>
  <c r="BH254" i="10"/>
  <c r="BA254" i="10"/>
  <c r="AZ254" i="10"/>
  <c r="BE254" i="10" s="1"/>
  <c r="AY254" i="10"/>
  <c r="BD254" i="10" s="1"/>
  <c r="BS254" i="10" s="1"/>
  <c r="AX254" i="10"/>
  <c r="BG254" i="10" s="1"/>
  <c r="AW254" i="10"/>
  <c r="BF254" i="10" s="1"/>
  <c r="AV254" i="10"/>
  <c r="BR254" i="10" s="1"/>
  <c r="AU254" i="10"/>
  <c r="AT254" i="10"/>
  <c r="BB254" i="10" s="1"/>
  <c r="BQ372" i="10"/>
  <c r="BO372" i="10"/>
  <c r="BP372" i="10" s="1"/>
  <c r="BM372" i="10"/>
  <c r="BL372" i="10"/>
  <c r="BK372" i="10"/>
  <c r="BJ372" i="10"/>
  <c r="BI372" i="10"/>
  <c r="BH372" i="10"/>
  <c r="BA372" i="10"/>
  <c r="AZ372" i="10"/>
  <c r="BE372" i="10" s="1"/>
  <c r="AY372" i="10"/>
  <c r="BD372" i="10" s="1"/>
  <c r="BS372" i="10" s="1"/>
  <c r="AX372" i="10"/>
  <c r="BG372" i="10" s="1"/>
  <c r="AW372" i="10"/>
  <c r="BF372" i="10" s="1"/>
  <c r="AV372" i="10"/>
  <c r="BR372" i="10" s="1"/>
  <c r="AU372" i="10"/>
  <c r="AT372" i="10"/>
  <c r="BQ320" i="10"/>
  <c r="BO320" i="10"/>
  <c r="BP320" i="10" s="1"/>
  <c r="BM320" i="10"/>
  <c r="BL320" i="10"/>
  <c r="BK320" i="10"/>
  <c r="BJ320" i="10"/>
  <c r="BI320" i="10"/>
  <c r="BH320" i="10"/>
  <c r="BA320" i="10"/>
  <c r="AZ320" i="10"/>
  <c r="BE320" i="10" s="1"/>
  <c r="AY320" i="10"/>
  <c r="BD320" i="10" s="1"/>
  <c r="BS320" i="10" s="1"/>
  <c r="AX320" i="10"/>
  <c r="BG320" i="10" s="1"/>
  <c r="AW320" i="10"/>
  <c r="BF320" i="10" s="1"/>
  <c r="AV320" i="10"/>
  <c r="BR320" i="10" s="1"/>
  <c r="AU320" i="10"/>
  <c r="AT320" i="10"/>
  <c r="BB320" i="10" s="1"/>
  <c r="BQ374" i="10"/>
  <c r="BO374" i="10"/>
  <c r="BP374" i="10" s="1"/>
  <c r="BM374" i="10"/>
  <c r="BL374" i="10"/>
  <c r="BK374" i="10"/>
  <c r="BJ374" i="10"/>
  <c r="BI374" i="10"/>
  <c r="BH374" i="10"/>
  <c r="BA374" i="10"/>
  <c r="AZ374" i="10"/>
  <c r="BE374" i="10" s="1"/>
  <c r="AY374" i="10"/>
  <c r="BD374" i="10" s="1"/>
  <c r="BS374" i="10" s="1"/>
  <c r="AX374" i="10"/>
  <c r="BG374" i="10" s="1"/>
  <c r="AW374" i="10"/>
  <c r="BF374" i="10" s="1"/>
  <c r="AV374" i="10"/>
  <c r="BR374" i="10" s="1"/>
  <c r="AU374" i="10"/>
  <c r="AT374" i="10"/>
  <c r="BB374" i="10" s="1"/>
  <c r="BQ280" i="10"/>
  <c r="BO280" i="10"/>
  <c r="BP280" i="10" s="1"/>
  <c r="BM280" i="10"/>
  <c r="BL280" i="10"/>
  <c r="BK280" i="10"/>
  <c r="BJ280" i="10"/>
  <c r="BI280" i="10"/>
  <c r="BH280" i="10"/>
  <c r="BA280" i="10"/>
  <c r="AZ280" i="10"/>
  <c r="BE280" i="10" s="1"/>
  <c r="AY280" i="10"/>
  <c r="BD280" i="10" s="1"/>
  <c r="BS280" i="10" s="1"/>
  <c r="AX280" i="10"/>
  <c r="BG280" i="10" s="1"/>
  <c r="AW280" i="10"/>
  <c r="BF280" i="10" s="1"/>
  <c r="AV280" i="10"/>
  <c r="BR280" i="10" s="1"/>
  <c r="AU280" i="10"/>
  <c r="AT280" i="10"/>
  <c r="BB280" i="10" s="1"/>
  <c r="BQ219" i="10"/>
  <c r="BO219" i="10"/>
  <c r="BP219" i="10" s="1"/>
  <c r="BM219" i="10"/>
  <c r="BL219" i="10"/>
  <c r="BK219" i="10"/>
  <c r="BJ219" i="10"/>
  <c r="BI219" i="10"/>
  <c r="BH219" i="10"/>
  <c r="BA219" i="10"/>
  <c r="AZ219" i="10"/>
  <c r="BE219" i="10" s="1"/>
  <c r="AY219" i="10"/>
  <c r="BD219" i="10" s="1"/>
  <c r="BS219" i="10" s="1"/>
  <c r="AX219" i="10"/>
  <c r="BG219" i="10" s="1"/>
  <c r="AW219" i="10"/>
  <c r="BF219" i="10" s="1"/>
  <c r="AV219" i="10"/>
  <c r="BR219" i="10" s="1"/>
  <c r="AU219" i="10"/>
  <c r="AT219" i="10"/>
  <c r="BB219" i="10" s="1"/>
  <c r="BQ406" i="10"/>
  <c r="BO406" i="10"/>
  <c r="BP406" i="10" s="1"/>
  <c r="BM406" i="10"/>
  <c r="BL406" i="10"/>
  <c r="BK406" i="10"/>
  <c r="BJ406" i="10"/>
  <c r="BI406" i="10"/>
  <c r="BH406" i="10"/>
  <c r="BA406" i="10"/>
  <c r="AZ406" i="10"/>
  <c r="BE406" i="10" s="1"/>
  <c r="AY406" i="10"/>
  <c r="BD406" i="10" s="1"/>
  <c r="BS406" i="10" s="1"/>
  <c r="AX406" i="10"/>
  <c r="BG406" i="10" s="1"/>
  <c r="AW406" i="10"/>
  <c r="BF406" i="10" s="1"/>
  <c r="AV406" i="10"/>
  <c r="BR406" i="10" s="1"/>
  <c r="AU406" i="10"/>
  <c r="AT406" i="10"/>
  <c r="BB406" i="10" s="1"/>
  <c r="BQ298" i="10"/>
  <c r="BO298" i="10"/>
  <c r="BP298" i="10" s="1"/>
  <c r="BM298" i="10"/>
  <c r="BL298" i="10"/>
  <c r="BK298" i="10"/>
  <c r="BJ298" i="10"/>
  <c r="BI298" i="10"/>
  <c r="BH298" i="10"/>
  <c r="BA298" i="10"/>
  <c r="AZ298" i="10"/>
  <c r="BE298" i="10" s="1"/>
  <c r="AY298" i="10"/>
  <c r="BD298" i="10" s="1"/>
  <c r="BS298" i="10" s="1"/>
  <c r="AX298" i="10"/>
  <c r="BG298" i="10" s="1"/>
  <c r="AW298" i="10"/>
  <c r="BF298" i="10" s="1"/>
  <c r="AV298" i="10"/>
  <c r="BR298" i="10" s="1"/>
  <c r="AU298" i="10"/>
  <c r="AT298" i="10"/>
  <c r="BQ409" i="10"/>
  <c r="BO409" i="10"/>
  <c r="BP409" i="10" s="1"/>
  <c r="BM409" i="10"/>
  <c r="BL409" i="10"/>
  <c r="BK409" i="10"/>
  <c r="BJ409" i="10"/>
  <c r="BI409" i="10"/>
  <c r="BH409" i="10"/>
  <c r="BA409" i="10"/>
  <c r="AZ409" i="10"/>
  <c r="BE409" i="10" s="1"/>
  <c r="AY409" i="10"/>
  <c r="BD409" i="10" s="1"/>
  <c r="BS409" i="10" s="1"/>
  <c r="AX409" i="10"/>
  <c r="BG409" i="10" s="1"/>
  <c r="AW409" i="10"/>
  <c r="BF409" i="10" s="1"/>
  <c r="AV409" i="10"/>
  <c r="BR409" i="10" s="1"/>
  <c r="AU409" i="10"/>
  <c r="AT409" i="10"/>
  <c r="BQ245" i="10"/>
  <c r="BO245" i="10"/>
  <c r="BP245" i="10" s="1"/>
  <c r="BM245" i="10"/>
  <c r="BL245" i="10"/>
  <c r="BK245" i="10"/>
  <c r="BJ245" i="10"/>
  <c r="BI245" i="10"/>
  <c r="BH245" i="10"/>
  <c r="BA245" i="10"/>
  <c r="AZ245" i="10"/>
  <c r="BE245" i="10" s="1"/>
  <c r="AY245" i="10"/>
  <c r="BD245" i="10" s="1"/>
  <c r="BS245" i="10" s="1"/>
  <c r="AX245" i="10"/>
  <c r="BG245" i="10" s="1"/>
  <c r="AW245" i="10"/>
  <c r="BF245" i="10" s="1"/>
  <c r="AV245" i="10"/>
  <c r="BR245" i="10" s="1"/>
  <c r="AU245" i="10"/>
  <c r="AT245" i="10"/>
  <c r="BQ379" i="10"/>
  <c r="BO379" i="10"/>
  <c r="BP379" i="10" s="1"/>
  <c r="BM379" i="10"/>
  <c r="BL379" i="10"/>
  <c r="BK379" i="10"/>
  <c r="BJ379" i="10"/>
  <c r="BI379" i="10"/>
  <c r="BH379" i="10"/>
  <c r="BA379" i="10"/>
  <c r="AZ379" i="10"/>
  <c r="BE379" i="10" s="1"/>
  <c r="AY379" i="10"/>
  <c r="BD379" i="10" s="1"/>
  <c r="BS379" i="10" s="1"/>
  <c r="AX379" i="10"/>
  <c r="BG379" i="10" s="1"/>
  <c r="AW379" i="10"/>
  <c r="BF379" i="10" s="1"/>
  <c r="AV379" i="10"/>
  <c r="BR379" i="10" s="1"/>
  <c r="AU379" i="10"/>
  <c r="AT379" i="10"/>
  <c r="BB379" i="10" s="1"/>
  <c r="BQ365" i="10"/>
  <c r="BO365" i="10"/>
  <c r="BP365" i="10" s="1"/>
  <c r="BM365" i="10"/>
  <c r="BL365" i="10"/>
  <c r="BK365" i="10"/>
  <c r="BJ365" i="10"/>
  <c r="BI365" i="10"/>
  <c r="BH365" i="10"/>
  <c r="BA365" i="10"/>
  <c r="AZ365" i="10"/>
  <c r="BE365" i="10" s="1"/>
  <c r="AY365" i="10"/>
  <c r="BD365" i="10" s="1"/>
  <c r="BS365" i="10" s="1"/>
  <c r="AX365" i="10"/>
  <c r="BG365" i="10" s="1"/>
  <c r="AW365" i="10"/>
  <c r="BF365" i="10" s="1"/>
  <c r="AV365" i="10"/>
  <c r="BR365" i="10" s="1"/>
  <c r="AU365" i="10"/>
  <c r="AT365" i="10"/>
  <c r="BQ348" i="10"/>
  <c r="BO348" i="10"/>
  <c r="BP348" i="10" s="1"/>
  <c r="BM348" i="10"/>
  <c r="BL348" i="10"/>
  <c r="BK348" i="10"/>
  <c r="BJ348" i="10"/>
  <c r="BI348" i="10"/>
  <c r="BH348" i="10"/>
  <c r="BA348" i="10"/>
  <c r="AZ348" i="10"/>
  <c r="BE348" i="10" s="1"/>
  <c r="AY348" i="10"/>
  <c r="BD348" i="10" s="1"/>
  <c r="BS348" i="10" s="1"/>
  <c r="AX348" i="10"/>
  <c r="BG348" i="10" s="1"/>
  <c r="AW348" i="10"/>
  <c r="BF348" i="10" s="1"/>
  <c r="AV348" i="10"/>
  <c r="BR348" i="10" s="1"/>
  <c r="AU348" i="10"/>
  <c r="AT348" i="10"/>
  <c r="BB348" i="10" s="1"/>
  <c r="BQ268" i="10"/>
  <c r="BO268" i="10"/>
  <c r="BP268" i="10" s="1"/>
  <c r="BM268" i="10"/>
  <c r="BL268" i="10"/>
  <c r="BK268" i="10"/>
  <c r="BJ268" i="10"/>
  <c r="BI268" i="10"/>
  <c r="BH268" i="10"/>
  <c r="BA268" i="10"/>
  <c r="AZ268" i="10"/>
  <c r="BE268" i="10" s="1"/>
  <c r="AY268" i="10"/>
  <c r="BD268" i="10" s="1"/>
  <c r="BS268" i="10" s="1"/>
  <c r="AX268" i="10"/>
  <c r="BG268" i="10" s="1"/>
  <c r="AW268" i="10"/>
  <c r="BF268" i="10" s="1"/>
  <c r="AV268" i="10"/>
  <c r="BR268" i="10" s="1"/>
  <c r="AU268" i="10"/>
  <c r="AT268" i="10"/>
  <c r="BB268" i="10" s="1"/>
  <c r="BQ273" i="10"/>
  <c r="BO273" i="10"/>
  <c r="BP273" i="10" s="1"/>
  <c r="BM273" i="10"/>
  <c r="BL273" i="10"/>
  <c r="BK273" i="10"/>
  <c r="BJ273" i="10"/>
  <c r="BI273" i="10"/>
  <c r="BH273" i="10"/>
  <c r="BA273" i="10"/>
  <c r="AZ273" i="10"/>
  <c r="BE273" i="10" s="1"/>
  <c r="AY273" i="10"/>
  <c r="BD273" i="10" s="1"/>
  <c r="BS273" i="10" s="1"/>
  <c r="AX273" i="10"/>
  <c r="BG273" i="10" s="1"/>
  <c r="AW273" i="10"/>
  <c r="BF273" i="10" s="1"/>
  <c r="AV273" i="10"/>
  <c r="BR273" i="10" s="1"/>
  <c r="AU273" i="10"/>
  <c r="AT273" i="10"/>
  <c r="BQ373" i="10"/>
  <c r="BO373" i="10"/>
  <c r="BP373" i="10" s="1"/>
  <c r="BM373" i="10"/>
  <c r="BL373" i="10"/>
  <c r="BK373" i="10"/>
  <c r="BJ373" i="10"/>
  <c r="BI373" i="10"/>
  <c r="BH373" i="10"/>
  <c r="BA373" i="10"/>
  <c r="AZ373" i="10"/>
  <c r="BE373" i="10" s="1"/>
  <c r="AY373" i="10"/>
  <c r="BD373" i="10" s="1"/>
  <c r="BS373" i="10" s="1"/>
  <c r="AX373" i="10"/>
  <c r="BG373" i="10" s="1"/>
  <c r="AW373" i="10"/>
  <c r="BF373" i="10" s="1"/>
  <c r="AV373" i="10"/>
  <c r="BR373" i="10" s="1"/>
  <c r="AU373" i="10"/>
  <c r="AT373" i="10"/>
  <c r="BB373" i="10" s="1"/>
  <c r="BQ407" i="10"/>
  <c r="BO407" i="10"/>
  <c r="BP407" i="10" s="1"/>
  <c r="BM407" i="10"/>
  <c r="BL407" i="10"/>
  <c r="BK407" i="10"/>
  <c r="BJ407" i="10"/>
  <c r="BI407" i="10"/>
  <c r="BH407" i="10"/>
  <c r="BA407" i="10"/>
  <c r="AZ407" i="10"/>
  <c r="BE407" i="10" s="1"/>
  <c r="AY407" i="10"/>
  <c r="BD407" i="10" s="1"/>
  <c r="BS407" i="10" s="1"/>
  <c r="AX407" i="10"/>
  <c r="BG407" i="10" s="1"/>
  <c r="AW407" i="10"/>
  <c r="BF407" i="10" s="1"/>
  <c r="AV407" i="10"/>
  <c r="BR407" i="10" s="1"/>
  <c r="AU407" i="10"/>
  <c r="AT407" i="10"/>
  <c r="BQ347" i="10"/>
  <c r="BO347" i="10"/>
  <c r="BP347" i="10" s="1"/>
  <c r="BM347" i="10"/>
  <c r="BL347" i="10"/>
  <c r="BK347" i="10"/>
  <c r="BJ347" i="10"/>
  <c r="BI347" i="10"/>
  <c r="BH347" i="10"/>
  <c r="BA347" i="10"/>
  <c r="AZ347" i="10"/>
  <c r="BE347" i="10" s="1"/>
  <c r="AY347" i="10"/>
  <c r="BD347" i="10" s="1"/>
  <c r="BS347" i="10" s="1"/>
  <c r="AX347" i="10"/>
  <c r="BG347" i="10" s="1"/>
  <c r="AW347" i="10"/>
  <c r="BF347" i="10" s="1"/>
  <c r="AV347" i="10"/>
  <c r="BR347" i="10" s="1"/>
  <c r="AU347" i="10"/>
  <c r="AT347" i="10"/>
  <c r="BQ388" i="10"/>
  <c r="BO388" i="10"/>
  <c r="BP388" i="10" s="1"/>
  <c r="BM388" i="10"/>
  <c r="BL388" i="10"/>
  <c r="BK388" i="10"/>
  <c r="BJ388" i="10"/>
  <c r="BI388" i="10"/>
  <c r="BH388" i="10"/>
  <c r="BA388" i="10"/>
  <c r="AZ388" i="10"/>
  <c r="BE388" i="10" s="1"/>
  <c r="AY388" i="10"/>
  <c r="BD388" i="10" s="1"/>
  <c r="BS388" i="10" s="1"/>
  <c r="AX388" i="10"/>
  <c r="BG388" i="10" s="1"/>
  <c r="AW388" i="10"/>
  <c r="BF388" i="10" s="1"/>
  <c r="AV388" i="10"/>
  <c r="BR388" i="10" s="1"/>
  <c r="AU388" i="10"/>
  <c r="AT388" i="10"/>
  <c r="BQ101" i="10"/>
  <c r="BO101" i="10"/>
  <c r="BP101" i="10" s="1"/>
  <c r="BM101" i="10"/>
  <c r="BL101" i="10"/>
  <c r="BK101" i="10"/>
  <c r="BJ101" i="10"/>
  <c r="BI101" i="10"/>
  <c r="BH101" i="10"/>
  <c r="BA101" i="10"/>
  <c r="AZ101" i="10"/>
  <c r="BE101" i="10" s="1"/>
  <c r="AY101" i="10"/>
  <c r="BD101" i="10" s="1"/>
  <c r="BS101" i="10" s="1"/>
  <c r="AX101" i="10"/>
  <c r="BG101" i="10" s="1"/>
  <c r="AW101" i="10"/>
  <c r="BF101" i="10" s="1"/>
  <c r="AV101" i="10"/>
  <c r="BR101" i="10" s="1"/>
  <c r="AU101" i="10"/>
  <c r="AT101" i="10"/>
  <c r="BQ285" i="10"/>
  <c r="BO285" i="10"/>
  <c r="BP285" i="10" s="1"/>
  <c r="BM285" i="10"/>
  <c r="BL285" i="10"/>
  <c r="BK285" i="10"/>
  <c r="BJ285" i="10"/>
  <c r="BI285" i="10"/>
  <c r="BH285" i="10"/>
  <c r="BA285" i="10"/>
  <c r="AZ285" i="10"/>
  <c r="BE285" i="10" s="1"/>
  <c r="AY285" i="10"/>
  <c r="BD285" i="10" s="1"/>
  <c r="BS285" i="10" s="1"/>
  <c r="AX285" i="10"/>
  <c r="BG285" i="10" s="1"/>
  <c r="AW285" i="10"/>
  <c r="BF285" i="10" s="1"/>
  <c r="AV285" i="10"/>
  <c r="BR285" i="10" s="1"/>
  <c r="AU285" i="10"/>
  <c r="AT285" i="10"/>
  <c r="BB285" i="10" s="1"/>
  <c r="BQ360" i="10"/>
  <c r="BO360" i="10"/>
  <c r="BP360" i="10" s="1"/>
  <c r="BM360" i="10"/>
  <c r="BL360" i="10"/>
  <c r="BK360" i="10"/>
  <c r="BJ360" i="10"/>
  <c r="BI360" i="10"/>
  <c r="BH360" i="10"/>
  <c r="BA360" i="10"/>
  <c r="AZ360" i="10"/>
  <c r="BE360" i="10" s="1"/>
  <c r="AY360" i="10"/>
  <c r="BD360" i="10" s="1"/>
  <c r="BS360" i="10" s="1"/>
  <c r="AX360" i="10"/>
  <c r="BG360" i="10" s="1"/>
  <c r="AW360" i="10"/>
  <c r="BF360" i="10" s="1"/>
  <c r="AV360" i="10"/>
  <c r="BR360" i="10" s="1"/>
  <c r="AU360" i="10"/>
  <c r="AT360" i="10"/>
  <c r="BB360" i="10" s="1"/>
  <c r="BQ274" i="10"/>
  <c r="BO274" i="10"/>
  <c r="BP274" i="10" s="1"/>
  <c r="BM274" i="10"/>
  <c r="BL274" i="10"/>
  <c r="BK274" i="10"/>
  <c r="BJ274" i="10"/>
  <c r="BI274" i="10"/>
  <c r="BH274" i="10"/>
  <c r="BA274" i="10"/>
  <c r="AZ274" i="10"/>
  <c r="BE274" i="10" s="1"/>
  <c r="AY274" i="10"/>
  <c r="BD274" i="10" s="1"/>
  <c r="BS274" i="10" s="1"/>
  <c r="AX274" i="10"/>
  <c r="BG274" i="10" s="1"/>
  <c r="AW274" i="10"/>
  <c r="BF274" i="10" s="1"/>
  <c r="AV274" i="10"/>
  <c r="BR274" i="10" s="1"/>
  <c r="AU274" i="10"/>
  <c r="AT274" i="10"/>
  <c r="BB274" i="10" s="1"/>
  <c r="BQ290" i="10"/>
  <c r="BO290" i="10"/>
  <c r="BP290" i="10" s="1"/>
  <c r="BM290" i="10"/>
  <c r="BL290" i="10"/>
  <c r="BK290" i="10"/>
  <c r="BJ290" i="10"/>
  <c r="BI290" i="10"/>
  <c r="BH290" i="10"/>
  <c r="BA290" i="10"/>
  <c r="AZ290" i="10"/>
  <c r="BE290" i="10" s="1"/>
  <c r="AY290" i="10"/>
  <c r="BD290" i="10" s="1"/>
  <c r="BS290" i="10" s="1"/>
  <c r="AX290" i="10"/>
  <c r="BG290" i="10" s="1"/>
  <c r="AW290" i="10"/>
  <c r="BF290" i="10" s="1"/>
  <c r="AV290" i="10"/>
  <c r="BR290" i="10" s="1"/>
  <c r="AU290" i="10"/>
  <c r="AT290" i="10"/>
  <c r="BQ319" i="10"/>
  <c r="BO319" i="10"/>
  <c r="BP319" i="10" s="1"/>
  <c r="BM319" i="10"/>
  <c r="BL319" i="10"/>
  <c r="BK319" i="10"/>
  <c r="BJ319" i="10"/>
  <c r="BI319" i="10"/>
  <c r="BH319" i="10"/>
  <c r="BA319" i="10"/>
  <c r="AZ319" i="10"/>
  <c r="BE319" i="10" s="1"/>
  <c r="AY319" i="10"/>
  <c r="BD319" i="10" s="1"/>
  <c r="BS319" i="10" s="1"/>
  <c r="AX319" i="10"/>
  <c r="BG319" i="10" s="1"/>
  <c r="AW319" i="10"/>
  <c r="BF319" i="10" s="1"/>
  <c r="AV319" i="10"/>
  <c r="BR319" i="10" s="1"/>
  <c r="AU319" i="10"/>
  <c r="AT319" i="10"/>
  <c r="BB319" i="10" s="1"/>
  <c r="BQ359" i="10"/>
  <c r="BO359" i="10"/>
  <c r="BP359" i="10" s="1"/>
  <c r="BM359" i="10"/>
  <c r="BL359" i="10"/>
  <c r="BK359" i="10"/>
  <c r="BJ359" i="10"/>
  <c r="BI359" i="10"/>
  <c r="BH359" i="10"/>
  <c r="BA359" i="10"/>
  <c r="AZ359" i="10"/>
  <c r="BE359" i="10" s="1"/>
  <c r="AY359" i="10"/>
  <c r="BD359" i="10" s="1"/>
  <c r="BS359" i="10" s="1"/>
  <c r="AX359" i="10"/>
  <c r="BG359" i="10" s="1"/>
  <c r="AW359" i="10"/>
  <c r="BF359" i="10" s="1"/>
  <c r="AV359" i="10"/>
  <c r="BR359" i="10" s="1"/>
  <c r="AU359" i="10"/>
  <c r="AT359" i="10"/>
  <c r="BQ404" i="10"/>
  <c r="BO404" i="10"/>
  <c r="BP404" i="10" s="1"/>
  <c r="BM404" i="10"/>
  <c r="BL404" i="10"/>
  <c r="BK404" i="10"/>
  <c r="BJ404" i="10"/>
  <c r="BI404" i="10"/>
  <c r="BH404" i="10"/>
  <c r="BA404" i="10"/>
  <c r="AZ404" i="10"/>
  <c r="BE404" i="10" s="1"/>
  <c r="AY404" i="10"/>
  <c r="BD404" i="10" s="1"/>
  <c r="BS404" i="10" s="1"/>
  <c r="AX404" i="10"/>
  <c r="BG404" i="10" s="1"/>
  <c r="AW404" i="10"/>
  <c r="BF404" i="10" s="1"/>
  <c r="AV404" i="10"/>
  <c r="BR404" i="10" s="1"/>
  <c r="AU404" i="10"/>
  <c r="AT404" i="10"/>
  <c r="BQ325" i="10"/>
  <c r="BO325" i="10"/>
  <c r="BP325" i="10" s="1"/>
  <c r="BM325" i="10"/>
  <c r="BL325" i="10"/>
  <c r="BK325" i="10"/>
  <c r="BJ325" i="10"/>
  <c r="BI325" i="10"/>
  <c r="BH325" i="10"/>
  <c r="BA325" i="10"/>
  <c r="AZ325" i="10"/>
  <c r="BE325" i="10" s="1"/>
  <c r="AY325" i="10"/>
  <c r="BD325" i="10" s="1"/>
  <c r="BS325" i="10" s="1"/>
  <c r="AX325" i="10"/>
  <c r="BG325" i="10" s="1"/>
  <c r="AW325" i="10"/>
  <c r="BF325" i="10" s="1"/>
  <c r="AV325" i="10"/>
  <c r="BR325" i="10" s="1"/>
  <c r="AU325" i="10"/>
  <c r="AT325" i="10"/>
  <c r="BB325" i="10" s="1"/>
  <c r="BQ326" i="10"/>
  <c r="BO326" i="10"/>
  <c r="BP326" i="10" s="1"/>
  <c r="BM326" i="10"/>
  <c r="BL326" i="10"/>
  <c r="BK326" i="10"/>
  <c r="BJ326" i="10"/>
  <c r="BI326" i="10"/>
  <c r="BH326" i="10"/>
  <c r="BA326" i="10"/>
  <c r="AZ326" i="10"/>
  <c r="BE326" i="10" s="1"/>
  <c r="AY326" i="10"/>
  <c r="BD326" i="10" s="1"/>
  <c r="BS326" i="10" s="1"/>
  <c r="AX326" i="10"/>
  <c r="BG326" i="10" s="1"/>
  <c r="AW326" i="10"/>
  <c r="BF326" i="10" s="1"/>
  <c r="AV326" i="10"/>
  <c r="BR326" i="10" s="1"/>
  <c r="AU326" i="10"/>
  <c r="AT326" i="10"/>
  <c r="BB326" i="10" s="1"/>
  <c r="BQ334" i="10"/>
  <c r="BO334" i="10"/>
  <c r="BP334" i="10" s="1"/>
  <c r="BM334" i="10"/>
  <c r="BL334" i="10"/>
  <c r="BK334" i="10"/>
  <c r="BJ334" i="10"/>
  <c r="BI334" i="10"/>
  <c r="BH334" i="10"/>
  <c r="BA334" i="10"/>
  <c r="AZ334" i="10"/>
  <c r="BE334" i="10" s="1"/>
  <c r="AY334" i="10"/>
  <c r="BD334" i="10" s="1"/>
  <c r="BS334" i="10" s="1"/>
  <c r="AX334" i="10"/>
  <c r="BG334" i="10" s="1"/>
  <c r="AW334" i="10"/>
  <c r="BF334" i="10" s="1"/>
  <c r="AV334" i="10"/>
  <c r="BR334" i="10" s="1"/>
  <c r="AU334" i="10"/>
  <c r="AT334" i="10"/>
  <c r="BB334" i="10" s="1"/>
  <c r="BQ317" i="10"/>
  <c r="BO317" i="10"/>
  <c r="BP317" i="10" s="1"/>
  <c r="BM317" i="10"/>
  <c r="BL317" i="10"/>
  <c r="BK317" i="10"/>
  <c r="BJ317" i="10"/>
  <c r="BI317" i="10"/>
  <c r="BH317" i="10"/>
  <c r="BA317" i="10"/>
  <c r="AZ317" i="10"/>
  <c r="BE317" i="10" s="1"/>
  <c r="AY317" i="10"/>
  <c r="BD317" i="10" s="1"/>
  <c r="BS317" i="10" s="1"/>
  <c r="AX317" i="10"/>
  <c r="BG317" i="10" s="1"/>
  <c r="AW317" i="10"/>
  <c r="BF317" i="10" s="1"/>
  <c r="AV317" i="10"/>
  <c r="BR317" i="10" s="1"/>
  <c r="AU317" i="10"/>
  <c r="AT317" i="10"/>
  <c r="BQ376" i="10"/>
  <c r="BO376" i="10"/>
  <c r="BP376" i="10" s="1"/>
  <c r="BM376" i="10"/>
  <c r="BL376" i="10"/>
  <c r="BK376" i="10"/>
  <c r="BJ376" i="10"/>
  <c r="BI376" i="10"/>
  <c r="BH376" i="10"/>
  <c r="BA376" i="10"/>
  <c r="AZ376" i="10"/>
  <c r="BE376" i="10" s="1"/>
  <c r="AY376" i="10"/>
  <c r="BD376" i="10" s="1"/>
  <c r="BS376" i="10" s="1"/>
  <c r="AX376" i="10"/>
  <c r="BG376" i="10" s="1"/>
  <c r="AW376" i="10"/>
  <c r="BF376" i="10" s="1"/>
  <c r="AV376" i="10"/>
  <c r="BR376" i="10" s="1"/>
  <c r="AU376" i="10"/>
  <c r="AT376" i="10"/>
  <c r="BB376" i="10" s="1"/>
  <c r="BQ305" i="10"/>
  <c r="BO305" i="10"/>
  <c r="BP305" i="10" s="1"/>
  <c r="BM305" i="10"/>
  <c r="BL305" i="10"/>
  <c r="BK305" i="10"/>
  <c r="BJ305" i="10"/>
  <c r="BI305" i="10"/>
  <c r="BH305" i="10"/>
  <c r="BA305" i="10"/>
  <c r="AZ305" i="10"/>
  <c r="BE305" i="10" s="1"/>
  <c r="AY305" i="10"/>
  <c r="BD305" i="10" s="1"/>
  <c r="BS305" i="10" s="1"/>
  <c r="AX305" i="10"/>
  <c r="BG305" i="10" s="1"/>
  <c r="AW305" i="10"/>
  <c r="BF305" i="10" s="1"/>
  <c r="AV305" i="10"/>
  <c r="BR305" i="10" s="1"/>
  <c r="AU305" i="10"/>
  <c r="AT305" i="10"/>
  <c r="BQ247" i="10"/>
  <c r="BO247" i="10"/>
  <c r="BP247" i="10" s="1"/>
  <c r="BM247" i="10"/>
  <c r="BL247" i="10"/>
  <c r="BK247" i="10"/>
  <c r="BJ247" i="10"/>
  <c r="BI247" i="10"/>
  <c r="BH247" i="10"/>
  <c r="BA247" i="10"/>
  <c r="AZ247" i="10"/>
  <c r="BE247" i="10" s="1"/>
  <c r="AY247" i="10"/>
  <c r="BD247" i="10" s="1"/>
  <c r="BS247" i="10" s="1"/>
  <c r="AX247" i="10"/>
  <c r="BG247" i="10" s="1"/>
  <c r="AW247" i="10"/>
  <c r="BF247" i="10" s="1"/>
  <c r="AV247" i="10"/>
  <c r="BR247" i="10" s="1"/>
  <c r="AU247" i="10"/>
  <c r="AT247" i="10"/>
  <c r="BQ343" i="10"/>
  <c r="BO343" i="10"/>
  <c r="BP343" i="10" s="1"/>
  <c r="BM343" i="10"/>
  <c r="BL343" i="10"/>
  <c r="BK343" i="10"/>
  <c r="BJ343" i="10"/>
  <c r="BI343" i="10"/>
  <c r="BH343" i="10"/>
  <c r="BA343" i="10"/>
  <c r="AZ343" i="10"/>
  <c r="BE343" i="10" s="1"/>
  <c r="AY343" i="10"/>
  <c r="BD343" i="10" s="1"/>
  <c r="BS343" i="10" s="1"/>
  <c r="AX343" i="10"/>
  <c r="BG343" i="10" s="1"/>
  <c r="AW343" i="10"/>
  <c r="BF343" i="10" s="1"/>
  <c r="AV343" i="10"/>
  <c r="BR343" i="10" s="1"/>
  <c r="AU343" i="10"/>
  <c r="AT343" i="10"/>
  <c r="BB343" i="10" s="1"/>
  <c r="BQ136" i="10"/>
  <c r="BO136" i="10"/>
  <c r="BP136" i="10" s="1"/>
  <c r="BM136" i="10"/>
  <c r="BL136" i="10"/>
  <c r="BK136" i="10"/>
  <c r="BJ136" i="10"/>
  <c r="BI136" i="10"/>
  <c r="BH136" i="10"/>
  <c r="BA136" i="10"/>
  <c r="AZ136" i="10"/>
  <c r="BE136" i="10" s="1"/>
  <c r="AY136" i="10"/>
  <c r="BD136" i="10" s="1"/>
  <c r="BS136" i="10" s="1"/>
  <c r="AX136" i="10"/>
  <c r="BG136" i="10" s="1"/>
  <c r="AW136" i="10"/>
  <c r="BF136" i="10" s="1"/>
  <c r="AV136" i="10"/>
  <c r="BR136" i="10" s="1"/>
  <c r="AU136" i="10"/>
  <c r="AT136" i="10"/>
  <c r="BB136" i="10" s="1"/>
  <c r="BQ346" i="10"/>
  <c r="BO346" i="10"/>
  <c r="BP346" i="10" s="1"/>
  <c r="BM346" i="10"/>
  <c r="BL346" i="10"/>
  <c r="BK346" i="10"/>
  <c r="BJ346" i="10"/>
  <c r="BI346" i="10"/>
  <c r="BH346" i="10"/>
  <c r="BA346" i="10"/>
  <c r="AZ346" i="10"/>
  <c r="BE346" i="10" s="1"/>
  <c r="AY346" i="10"/>
  <c r="BD346" i="10" s="1"/>
  <c r="BS346" i="10" s="1"/>
  <c r="AX346" i="10"/>
  <c r="BG346" i="10" s="1"/>
  <c r="AW346" i="10"/>
  <c r="BF346" i="10" s="1"/>
  <c r="AV346" i="10"/>
  <c r="BR346" i="10" s="1"/>
  <c r="AU346" i="10"/>
  <c r="AT346" i="10"/>
  <c r="BB346" i="10" s="1"/>
  <c r="BQ276" i="10"/>
  <c r="BO276" i="10"/>
  <c r="BP276" i="10" s="1"/>
  <c r="BM276" i="10"/>
  <c r="BL276" i="10"/>
  <c r="BK276" i="10"/>
  <c r="BJ276" i="10"/>
  <c r="BI276" i="10"/>
  <c r="BH276" i="10"/>
  <c r="BA276" i="10"/>
  <c r="AZ276" i="10"/>
  <c r="BE276" i="10" s="1"/>
  <c r="AY276" i="10"/>
  <c r="BD276" i="10" s="1"/>
  <c r="BS276" i="10" s="1"/>
  <c r="AX276" i="10"/>
  <c r="BG276" i="10" s="1"/>
  <c r="AW276" i="10"/>
  <c r="BF276" i="10" s="1"/>
  <c r="AV276" i="10"/>
  <c r="BR276" i="10" s="1"/>
  <c r="AU276" i="10"/>
  <c r="AT276" i="10"/>
  <c r="BB276" i="10" s="1"/>
  <c r="BQ42" i="10"/>
  <c r="BO42" i="10"/>
  <c r="BP42" i="10" s="1"/>
  <c r="BM42" i="10"/>
  <c r="BL42" i="10"/>
  <c r="BK42" i="10"/>
  <c r="BJ42" i="10"/>
  <c r="BI42" i="10"/>
  <c r="BH42" i="10"/>
  <c r="BA42" i="10"/>
  <c r="AZ42" i="10"/>
  <c r="BE42" i="10" s="1"/>
  <c r="AY42" i="10"/>
  <c r="BD42" i="10" s="1"/>
  <c r="BS42" i="10" s="1"/>
  <c r="AX42" i="10"/>
  <c r="BG42" i="10" s="1"/>
  <c r="AW42" i="10"/>
  <c r="BF42" i="10" s="1"/>
  <c r="AV42" i="10"/>
  <c r="BR42" i="10" s="1"/>
  <c r="AU42" i="10"/>
  <c r="AT42" i="10"/>
  <c r="BB42" i="10" s="1"/>
  <c r="BQ333" i="10"/>
  <c r="BO333" i="10"/>
  <c r="BP333" i="10" s="1"/>
  <c r="BM333" i="10"/>
  <c r="BL333" i="10"/>
  <c r="BK333" i="10"/>
  <c r="BJ333" i="10"/>
  <c r="BI333" i="10"/>
  <c r="BH333" i="10"/>
  <c r="BA333" i="10"/>
  <c r="AZ333" i="10"/>
  <c r="BE333" i="10" s="1"/>
  <c r="AY333" i="10"/>
  <c r="BD333" i="10" s="1"/>
  <c r="BS333" i="10" s="1"/>
  <c r="AX333" i="10"/>
  <c r="BG333" i="10" s="1"/>
  <c r="AW333" i="10"/>
  <c r="BF333" i="10" s="1"/>
  <c r="AV333" i="10"/>
  <c r="BR333" i="10" s="1"/>
  <c r="AU333" i="10"/>
  <c r="AT333" i="10"/>
  <c r="BQ368" i="10"/>
  <c r="BO368" i="10"/>
  <c r="BP368" i="10" s="1"/>
  <c r="BM368" i="10"/>
  <c r="BL368" i="10"/>
  <c r="BK368" i="10"/>
  <c r="BJ368" i="10"/>
  <c r="BI368" i="10"/>
  <c r="BH368" i="10"/>
  <c r="BA368" i="10"/>
  <c r="AZ368" i="10"/>
  <c r="BE368" i="10" s="1"/>
  <c r="AY368" i="10"/>
  <c r="BD368" i="10" s="1"/>
  <c r="BS368" i="10" s="1"/>
  <c r="AX368" i="10"/>
  <c r="BG368" i="10" s="1"/>
  <c r="AW368" i="10"/>
  <c r="BF368" i="10" s="1"/>
  <c r="AV368" i="10"/>
  <c r="BR368" i="10" s="1"/>
  <c r="AU368" i="10"/>
  <c r="AT368" i="10"/>
  <c r="BQ324" i="10"/>
  <c r="BO324" i="10"/>
  <c r="BP324" i="10" s="1"/>
  <c r="BM324" i="10"/>
  <c r="BL324" i="10"/>
  <c r="BK324" i="10"/>
  <c r="BJ324" i="10"/>
  <c r="BI324" i="10"/>
  <c r="BH324" i="10"/>
  <c r="BA324" i="10"/>
  <c r="AZ324" i="10"/>
  <c r="BE324" i="10" s="1"/>
  <c r="AY324" i="10"/>
  <c r="BD324" i="10" s="1"/>
  <c r="BS324" i="10" s="1"/>
  <c r="AX324" i="10"/>
  <c r="BG324" i="10" s="1"/>
  <c r="AW324" i="10"/>
  <c r="BF324" i="10" s="1"/>
  <c r="AV324" i="10"/>
  <c r="BR324" i="10" s="1"/>
  <c r="AU324" i="10"/>
  <c r="AT324" i="10"/>
  <c r="BQ336" i="10"/>
  <c r="BO336" i="10"/>
  <c r="BP336" i="10" s="1"/>
  <c r="BM336" i="10"/>
  <c r="BL336" i="10"/>
  <c r="BK336" i="10"/>
  <c r="BJ336" i="10"/>
  <c r="BI336" i="10"/>
  <c r="BH336" i="10"/>
  <c r="BA336" i="10"/>
  <c r="AZ336" i="10"/>
  <c r="BE336" i="10" s="1"/>
  <c r="AY336" i="10"/>
  <c r="BD336" i="10" s="1"/>
  <c r="BS336" i="10" s="1"/>
  <c r="AX336" i="10"/>
  <c r="BG336" i="10" s="1"/>
  <c r="AW336" i="10"/>
  <c r="BF336" i="10" s="1"/>
  <c r="AV336" i="10"/>
  <c r="BR336" i="10" s="1"/>
  <c r="AU336" i="10"/>
  <c r="AT336" i="10"/>
  <c r="BQ299" i="10"/>
  <c r="BO299" i="10"/>
  <c r="BP299" i="10" s="1"/>
  <c r="BM299" i="10"/>
  <c r="BL299" i="10"/>
  <c r="BK299" i="10"/>
  <c r="BJ299" i="10"/>
  <c r="BI299" i="10"/>
  <c r="BH299" i="10"/>
  <c r="BA299" i="10"/>
  <c r="AZ299" i="10"/>
  <c r="BE299" i="10" s="1"/>
  <c r="AY299" i="10"/>
  <c r="BD299" i="10" s="1"/>
  <c r="BS299" i="10" s="1"/>
  <c r="AX299" i="10"/>
  <c r="BG299" i="10" s="1"/>
  <c r="AW299" i="10"/>
  <c r="BF299" i="10" s="1"/>
  <c r="AV299" i="10"/>
  <c r="BR299" i="10" s="1"/>
  <c r="AU299" i="10"/>
  <c r="AT299" i="10"/>
  <c r="BQ342" i="10"/>
  <c r="BO342" i="10"/>
  <c r="BP342" i="10" s="1"/>
  <c r="BM342" i="10"/>
  <c r="BL342" i="10"/>
  <c r="BK342" i="10"/>
  <c r="BJ342" i="10"/>
  <c r="BI342" i="10"/>
  <c r="BH342" i="10"/>
  <c r="BA342" i="10"/>
  <c r="AZ342" i="10"/>
  <c r="BE342" i="10" s="1"/>
  <c r="AY342" i="10"/>
  <c r="BD342" i="10" s="1"/>
  <c r="BS342" i="10" s="1"/>
  <c r="AX342" i="10"/>
  <c r="BG342" i="10" s="1"/>
  <c r="AW342" i="10"/>
  <c r="BF342" i="10" s="1"/>
  <c r="AV342" i="10"/>
  <c r="BR342" i="10" s="1"/>
  <c r="AU342" i="10"/>
  <c r="AT342" i="10"/>
  <c r="BB342" i="10" s="1"/>
  <c r="BQ303" i="10"/>
  <c r="BO303" i="10"/>
  <c r="BP303" i="10" s="1"/>
  <c r="BM303" i="10"/>
  <c r="BL303" i="10"/>
  <c r="BK303" i="10"/>
  <c r="BJ303" i="10"/>
  <c r="BI303" i="10"/>
  <c r="BH303" i="10"/>
  <c r="BA303" i="10"/>
  <c r="AZ303" i="10"/>
  <c r="BE303" i="10" s="1"/>
  <c r="AY303" i="10"/>
  <c r="BD303" i="10" s="1"/>
  <c r="BS303" i="10" s="1"/>
  <c r="AX303" i="10"/>
  <c r="BG303" i="10" s="1"/>
  <c r="AW303" i="10"/>
  <c r="BF303" i="10" s="1"/>
  <c r="AV303" i="10"/>
  <c r="BR303" i="10" s="1"/>
  <c r="AU303" i="10"/>
  <c r="AT303" i="10"/>
  <c r="BB303" i="10" s="1"/>
  <c r="BQ226" i="10"/>
  <c r="BO226" i="10"/>
  <c r="BP226" i="10" s="1"/>
  <c r="BM226" i="10"/>
  <c r="BL226" i="10"/>
  <c r="BK226" i="10"/>
  <c r="BJ226" i="10"/>
  <c r="BI226" i="10"/>
  <c r="BH226" i="10"/>
  <c r="BA226" i="10"/>
  <c r="AZ226" i="10"/>
  <c r="BE226" i="10" s="1"/>
  <c r="AY226" i="10"/>
  <c r="BD226" i="10" s="1"/>
  <c r="BS226" i="10" s="1"/>
  <c r="AX226" i="10"/>
  <c r="BG226" i="10" s="1"/>
  <c r="AW226" i="10"/>
  <c r="BF226" i="10" s="1"/>
  <c r="AV226" i="10"/>
  <c r="BR226" i="10" s="1"/>
  <c r="AU226" i="10"/>
  <c r="AT226" i="10"/>
  <c r="BB226" i="10" s="1"/>
  <c r="BQ332" i="10"/>
  <c r="BO332" i="10"/>
  <c r="BP332" i="10" s="1"/>
  <c r="BM332" i="10"/>
  <c r="BL332" i="10"/>
  <c r="BK332" i="10"/>
  <c r="BJ332" i="10"/>
  <c r="BI332" i="10"/>
  <c r="BH332" i="10"/>
  <c r="BA332" i="10"/>
  <c r="AZ332" i="10"/>
  <c r="BE332" i="10" s="1"/>
  <c r="AY332" i="10"/>
  <c r="BD332" i="10" s="1"/>
  <c r="BS332" i="10" s="1"/>
  <c r="AX332" i="10"/>
  <c r="BG332" i="10" s="1"/>
  <c r="AW332" i="10"/>
  <c r="BF332" i="10" s="1"/>
  <c r="AV332" i="10"/>
  <c r="BR332" i="10" s="1"/>
  <c r="AU332" i="10"/>
  <c r="AT332" i="10"/>
  <c r="BQ350" i="10"/>
  <c r="BO350" i="10"/>
  <c r="BP350" i="10" s="1"/>
  <c r="BM350" i="10"/>
  <c r="BL350" i="10"/>
  <c r="BK350" i="10"/>
  <c r="BJ350" i="10"/>
  <c r="BI350" i="10"/>
  <c r="BH350" i="10"/>
  <c r="BA350" i="10"/>
  <c r="AZ350" i="10"/>
  <c r="BE350" i="10" s="1"/>
  <c r="AY350" i="10"/>
  <c r="BD350" i="10" s="1"/>
  <c r="BS350" i="10" s="1"/>
  <c r="AX350" i="10"/>
  <c r="BG350" i="10" s="1"/>
  <c r="AW350" i="10"/>
  <c r="BF350" i="10" s="1"/>
  <c r="AV350" i="10"/>
  <c r="BR350" i="10" s="1"/>
  <c r="AU350" i="10"/>
  <c r="AT350" i="10"/>
  <c r="BQ341" i="10"/>
  <c r="BO341" i="10"/>
  <c r="BP341" i="10" s="1"/>
  <c r="BM341" i="10"/>
  <c r="BL341" i="10"/>
  <c r="BK341" i="10"/>
  <c r="BJ341" i="10"/>
  <c r="BI341" i="10"/>
  <c r="BH341" i="10"/>
  <c r="BA341" i="10"/>
  <c r="AZ341" i="10"/>
  <c r="BE341" i="10" s="1"/>
  <c r="AY341" i="10"/>
  <c r="BD341" i="10" s="1"/>
  <c r="BS341" i="10" s="1"/>
  <c r="AX341" i="10"/>
  <c r="BG341" i="10" s="1"/>
  <c r="AW341" i="10"/>
  <c r="BF341" i="10" s="1"/>
  <c r="AV341" i="10"/>
  <c r="BR341" i="10" s="1"/>
  <c r="AU341" i="10"/>
  <c r="AT341" i="10"/>
  <c r="BQ328" i="10"/>
  <c r="BO328" i="10"/>
  <c r="BP328" i="10" s="1"/>
  <c r="BM328" i="10"/>
  <c r="BL328" i="10"/>
  <c r="BK328" i="10"/>
  <c r="BJ328" i="10"/>
  <c r="BI328" i="10"/>
  <c r="BH328" i="10"/>
  <c r="BA328" i="10"/>
  <c r="AZ328" i="10"/>
  <c r="BE328" i="10" s="1"/>
  <c r="AY328" i="10"/>
  <c r="BD328" i="10" s="1"/>
  <c r="BS328" i="10" s="1"/>
  <c r="AX328" i="10"/>
  <c r="BG328" i="10" s="1"/>
  <c r="AW328" i="10"/>
  <c r="BF328" i="10" s="1"/>
  <c r="AV328" i="10"/>
  <c r="BR328" i="10" s="1"/>
  <c r="AU328" i="10"/>
  <c r="AT328" i="10"/>
  <c r="BQ351" i="10"/>
  <c r="BO351" i="10"/>
  <c r="BP351" i="10" s="1"/>
  <c r="BM351" i="10"/>
  <c r="BL351" i="10"/>
  <c r="BK351" i="10"/>
  <c r="BJ351" i="10"/>
  <c r="BI351" i="10"/>
  <c r="BH351" i="10"/>
  <c r="BA351" i="10"/>
  <c r="AZ351" i="10"/>
  <c r="BE351" i="10" s="1"/>
  <c r="AY351" i="10"/>
  <c r="BD351" i="10" s="1"/>
  <c r="BS351" i="10" s="1"/>
  <c r="AX351" i="10"/>
  <c r="BG351" i="10" s="1"/>
  <c r="AW351" i="10"/>
  <c r="BF351" i="10" s="1"/>
  <c r="AV351" i="10"/>
  <c r="BR351" i="10" s="1"/>
  <c r="AU351" i="10"/>
  <c r="AT351" i="10"/>
  <c r="BB351" i="10" s="1"/>
  <c r="BQ158" i="10"/>
  <c r="BO158" i="10"/>
  <c r="BP158" i="10" s="1"/>
  <c r="BM158" i="10"/>
  <c r="BL158" i="10"/>
  <c r="BK158" i="10"/>
  <c r="BJ158" i="10"/>
  <c r="BI158" i="10"/>
  <c r="BH158" i="10"/>
  <c r="BA158" i="10"/>
  <c r="AZ158" i="10"/>
  <c r="BE158" i="10" s="1"/>
  <c r="AY158" i="10"/>
  <c r="BD158" i="10" s="1"/>
  <c r="BS158" i="10" s="1"/>
  <c r="AX158" i="10"/>
  <c r="BG158" i="10" s="1"/>
  <c r="AW158" i="10"/>
  <c r="BF158" i="10" s="1"/>
  <c r="AV158" i="10"/>
  <c r="BR158" i="10" s="1"/>
  <c r="AU158" i="10"/>
  <c r="AT158" i="10"/>
  <c r="BB158" i="10" s="1"/>
  <c r="BQ312" i="10"/>
  <c r="BO312" i="10"/>
  <c r="BP312" i="10" s="1"/>
  <c r="BM312" i="10"/>
  <c r="BL312" i="10"/>
  <c r="BK312" i="10"/>
  <c r="BJ312" i="10"/>
  <c r="BI312" i="10"/>
  <c r="BH312" i="10"/>
  <c r="BA312" i="10"/>
  <c r="AZ312" i="10"/>
  <c r="BE312" i="10" s="1"/>
  <c r="AY312" i="10"/>
  <c r="BD312" i="10" s="1"/>
  <c r="BS312" i="10" s="1"/>
  <c r="AX312" i="10"/>
  <c r="BG312" i="10" s="1"/>
  <c r="AW312" i="10"/>
  <c r="BF312" i="10" s="1"/>
  <c r="AV312" i="10"/>
  <c r="BR312" i="10" s="1"/>
  <c r="AU312" i="10"/>
  <c r="AT312" i="10"/>
  <c r="BQ331" i="10"/>
  <c r="BO331" i="10"/>
  <c r="BP331" i="10" s="1"/>
  <c r="BM331" i="10"/>
  <c r="BL331" i="10"/>
  <c r="BK331" i="10"/>
  <c r="BJ331" i="10"/>
  <c r="BI331" i="10"/>
  <c r="BH331" i="10"/>
  <c r="BA331" i="10"/>
  <c r="AZ331" i="10"/>
  <c r="BE331" i="10" s="1"/>
  <c r="AY331" i="10"/>
  <c r="BD331" i="10" s="1"/>
  <c r="BS331" i="10" s="1"/>
  <c r="AX331" i="10"/>
  <c r="BG331" i="10" s="1"/>
  <c r="AW331" i="10"/>
  <c r="BF331" i="10" s="1"/>
  <c r="AV331" i="10"/>
  <c r="BR331" i="10" s="1"/>
  <c r="AU331" i="10"/>
  <c r="AT331" i="10"/>
  <c r="BB331" i="10" s="1"/>
  <c r="BQ358" i="10"/>
  <c r="BO358" i="10"/>
  <c r="BP358" i="10" s="1"/>
  <c r="BM358" i="10"/>
  <c r="BL358" i="10"/>
  <c r="BK358" i="10"/>
  <c r="BJ358" i="10"/>
  <c r="BI358" i="10"/>
  <c r="BH358" i="10"/>
  <c r="BA358" i="10"/>
  <c r="AZ358" i="10"/>
  <c r="BE358" i="10" s="1"/>
  <c r="AY358" i="10"/>
  <c r="BD358" i="10" s="1"/>
  <c r="BS358" i="10" s="1"/>
  <c r="AX358" i="10"/>
  <c r="BG358" i="10" s="1"/>
  <c r="AW358" i="10"/>
  <c r="BF358" i="10" s="1"/>
  <c r="AV358" i="10"/>
  <c r="BR358" i="10" s="1"/>
  <c r="AU358" i="10"/>
  <c r="AT358" i="10"/>
  <c r="BB358" i="10" s="1"/>
  <c r="BQ198" i="10"/>
  <c r="BO198" i="10"/>
  <c r="BP198" i="10" s="1"/>
  <c r="BM198" i="10"/>
  <c r="BL198" i="10"/>
  <c r="BK198" i="10"/>
  <c r="BJ198" i="10"/>
  <c r="BI198" i="10"/>
  <c r="BH198" i="10"/>
  <c r="BA198" i="10"/>
  <c r="AZ198" i="10"/>
  <c r="BE198" i="10" s="1"/>
  <c r="AY198" i="10"/>
  <c r="BD198" i="10" s="1"/>
  <c r="BS198" i="10" s="1"/>
  <c r="AX198" i="10"/>
  <c r="BG198" i="10" s="1"/>
  <c r="AW198" i="10"/>
  <c r="BF198" i="10" s="1"/>
  <c r="AV198" i="10"/>
  <c r="BR198" i="10" s="1"/>
  <c r="AU198" i="10"/>
  <c r="AT198" i="10"/>
  <c r="BQ258" i="10"/>
  <c r="BO258" i="10"/>
  <c r="BP258" i="10" s="1"/>
  <c r="BM258" i="10"/>
  <c r="BL258" i="10"/>
  <c r="BK258" i="10"/>
  <c r="BJ258" i="10"/>
  <c r="BI258" i="10"/>
  <c r="BH258" i="10"/>
  <c r="BA258" i="10"/>
  <c r="AZ258" i="10"/>
  <c r="BE258" i="10" s="1"/>
  <c r="AY258" i="10"/>
  <c r="BD258" i="10" s="1"/>
  <c r="BS258" i="10" s="1"/>
  <c r="AX258" i="10"/>
  <c r="BG258" i="10" s="1"/>
  <c r="AW258" i="10"/>
  <c r="BF258" i="10" s="1"/>
  <c r="AV258" i="10"/>
  <c r="BR258" i="10" s="1"/>
  <c r="AU258" i="10"/>
  <c r="AT258" i="10"/>
  <c r="BQ329" i="10"/>
  <c r="BO329" i="10"/>
  <c r="BP329" i="10" s="1"/>
  <c r="BM329" i="10"/>
  <c r="BL329" i="10"/>
  <c r="BK329" i="10"/>
  <c r="BJ329" i="10"/>
  <c r="BI329" i="10"/>
  <c r="BH329" i="10"/>
  <c r="BA329" i="10"/>
  <c r="AZ329" i="10"/>
  <c r="BE329" i="10" s="1"/>
  <c r="AY329" i="10"/>
  <c r="BD329" i="10" s="1"/>
  <c r="BS329" i="10" s="1"/>
  <c r="AX329" i="10"/>
  <c r="BG329" i="10" s="1"/>
  <c r="AW329" i="10"/>
  <c r="BF329" i="10" s="1"/>
  <c r="AV329" i="10"/>
  <c r="BR329" i="10" s="1"/>
  <c r="AU329" i="10"/>
  <c r="AT329" i="10"/>
  <c r="BQ178" i="10"/>
  <c r="BO178" i="10"/>
  <c r="BP178" i="10" s="1"/>
  <c r="BM178" i="10"/>
  <c r="BL178" i="10"/>
  <c r="BK178" i="10"/>
  <c r="BJ178" i="10"/>
  <c r="BI178" i="10"/>
  <c r="BH178" i="10"/>
  <c r="BA178" i="10"/>
  <c r="AZ178" i="10"/>
  <c r="BE178" i="10" s="1"/>
  <c r="AY178" i="10"/>
  <c r="BD178" i="10" s="1"/>
  <c r="BS178" i="10" s="1"/>
  <c r="AX178" i="10"/>
  <c r="BG178" i="10" s="1"/>
  <c r="AW178" i="10"/>
  <c r="BF178" i="10" s="1"/>
  <c r="AV178" i="10"/>
  <c r="BR178" i="10" s="1"/>
  <c r="AU178" i="10"/>
  <c r="AT178" i="10"/>
  <c r="BB178" i="10" s="1"/>
  <c r="BQ192" i="10"/>
  <c r="BO192" i="10"/>
  <c r="BP192" i="10" s="1"/>
  <c r="BM192" i="10"/>
  <c r="BL192" i="10"/>
  <c r="BK192" i="10"/>
  <c r="BJ192" i="10"/>
  <c r="BI192" i="10"/>
  <c r="BH192" i="10"/>
  <c r="BA192" i="10"/>
  <c r="AZ192" i="10"/>
  <c r="BE192" i="10" s="1"/>
  <c r="AY192" i="10"/>
  <c r="BD192" i="10" s="1"/>
  <c r="BS192" i="10" s="1"/>
  <c r="AX192" i="10"/>
  <c r="BG192" i="10" s="1"/>
  <c r="AW192" i="10"/>
  <c r="BF192" i="10" s="1"/>
  <c r="AV192" i="10"/>
  <c r="BR192" i="10" s="1"/>
  <c r="AU192" i="10"/>
  <c r="AT192" i="10"/>
  <c r="BB192" i="10" s="1"/>
  <c r="BQ37" i="10"/>
  <c r="BO37" i="10"/>
  <c r="BP37" i="10" s="1"/>
  <c r="BM37" i="10"/>
  <c r="BL37" i="10"/>
  <c r="BK37" i="10"/>
  <c r="BJ37" i="10"/>
  <c r="BI37" i="10"/>
  <c r="BH37" i="10"/>
  <c r="BA37" i="10"/>
  <c r="AZ37" i="10"/>
  <c r="BE37" i="10" s="1"/>
  <c r="AY37" i="10"/>
  <c r="BD37" i="10" s="1"/>
  <c r="BS37" i="10" s="1"/>
  <c r="AX37" i="10"/>
  <c r="BG37" i="10" s="1"/>
  <c r="AW37" i="10"/>
  <c r="BF37" i="10" s="1"/>
  <c r="AV37" i="10"/>
  <c r="BR37" i="10" s="1"/>
  <c r="AU37" i="10"/>
  <c r="AT37" i="10"/>
  <c r="BQ242" i="10"/>
  <c r="BO242" i="10"/>
  <c r="BP242" i="10" s="1"/>
  <c r="BM242" i="10"/>
  <c r="BL242" i="10"/>
  <c r="BK242" i="10"/>
  <c r="BJ242" i="10"/>
  <c r="BI242" i="10"/>
  <c r="BH242" i="10"/>
  <c r="BA242" i="10"/>
  <c r="AZ242" i="10"/>
  <c r="BE242" i="10" s="1"/>
  <c r="AY242" i="10"/>
  <c r="BD242" i="10" s="1"/>
  <c r="BS242" i="10" s="1"/>
  <c r="AX242" i="10"/>
  <c r="BG242" i="10" s="1"/>
  <c r="AW242" i="10"/>
  <c r="BF242" i="10" s="1"/>
  <c r="AV242" i="10"/>
  <c r="BR242" i="10" s="1"/>
  <c r="AU242" i="10"/>
  <c r="AT242" i="10"/>
  <c r="BQ315" i="10"/>
  <c r="BO315" i="10"/>
  <c r="BP315" i="10" s="1"/>
  <c r="BM315" i="10"/>
  <c r="BL315" i="10"/>
  <c r="BK315" i="10"/>
  <c r="BJ315" i="10"/>
  <c r="BI315" i="10"/>
  <c r="BH315" i="10"/>
  <c r="BA315" i="10"/>
  <c r="AZ315" i="10"/>
  <c r="BE315" i="10" s="1"/>
  <c r="AY315" i="10"/>
  <c r="BD315" i="10" s="1"/>
  <c r="BS315" i="10" s="1"/>
  <c r="AX315" i="10"/>
  <c r="BG315" i="10" s="1"/>
  <c r="AW315" i="10"/>
  <c r="BF315" i="10" s="1"/>
  <c r="AV315" i="10"/>
  <c r="BR315" i="10" s="1"/>
  <c r="AU315" i="10"/>
  <c r="AT315" i="10"/>
  <c r="BQ349" i="10"/>
  <c r="BO349" i="10"/>
  <c r="BP349" i="10" s="1"/>
  <c r="BM349" i="10"/>
  <c r="BL349" i="10"/>
  <c r="BK349" i="10"/>
  <c r="BJ349" i="10"/>
  <c r="BI349" i="10"/>
  <c r="BH349" i="10"/>
  <c r="BA349" i="10"/>
  <c r="AZ349" i="10"/>
  <c r="BE349" i="10" s="1"/>
  <c r="AY349" i="10"/>
  <c r="BD349" i="10" s="1"/>
  <c r="BS349" i="10" s="1"/>
  <c r="AX349" i="10"/>
  <c r="BG349" i="10" s="1"/>
  <c r="AW349" i="10"/>
  <c r="BF349" i="10" s="1"/>
  <c r="AV349" i="10"/>
  <c r="BR349" i="10" s="1"/>
  <c r="AU349" i="10"/>
  <c r="AT349" i="10"/>
  <c r="BQ338" i="10"/>
  <c r="BO338" i="10"/>
  <c r="BP338" i="10" s="1"/>
  <c r="BM338" i="10"/>
  <c r="BL338" i="10"/>
  <c r="BK338" i="10"/>
  <c r="BJ338" i="10"/>
  <c r="BI338" i="10"/>
  <c r="BH338" i="10"/>
  <c r="BA338" i="10"/>
  <c r="AZ338" i="10"/>
  <c r="BE338" i="10" s="1"/>
  <c r="AY338" i="10"/>
  <c r="BD338" i="10" s="1"/>
  <c r="BS338" i="10" s="1"/>
  <c r="AX338" i="10"/>
  <c r="BG338" i="10" s="1"/>
  <c r="AW338" i="10"/>
  <c r="BF338" i="10" s="1"/>
  <c r="AV338" i="10"/>
  <c r="BR338" i="10" s="1"/>
  <c r="AU338" i="10"/>
  <c r="AT338" i="10"/>
  <c r="BQ218" i="10"/>
  <c r="BO218" i="10"/>
  <c r="BP218" i="10" s="1"/>
  <c r="BM218" i="10"/>
  <c r="BL218" i="10"/>
  <c r="BK218" i="10"/>
  <c r="BJ218" i="10"/>
  <c r="BI218" i="10"/>
  <c r="BH218" i="10"/>
  <c r="BA218" i="10"/>
  <c r="AZ218" i="10"/>
  <c r="BE218" i="10" s="1"/>
  <c r="AY218" i="10"/>
  <c r="BD218" i="10" s="1"/>
  <c r="BS218" i="10" s="1"/>
  <c r="AX218" i="10"/>
  <c r="BG218" i="10" s="1"/>
  <c r="AW218" i="10"/>
  <c r="BF218" i="10" s="1"/>
  <c r="AV218" i="10"/>
  <c r="BR218" i="10" s="1"/>
  <c r="AU218" i="10"/>
  <c r="AT218" i="10"/>
  <c r="BQ337" i="10"/>
  <c r="BO337" i="10"/>
  <c r="BP337" i="10" s="1"/>
  <c r="BM337" i="10"/>
  <c r="BL337" i="10"/>
  <c r="BK337" i="10"/>
  <c r="BJ337" i="10"/>
  <c r="BI337" i="10"/>
  <c r="BH337" i="10"/>
  <c r="BA337" i="10"/>
  <c r="AZ337" i="10"/>
  <c r="BE337" i="10" s="1"/>
  <c r="AY337" i="10"/>
  <c r="BD337" i="10" s="1"/>
  <c r="BS337" i="10" s="1"/>
  <c r="AX337" i="10"/>
  <c r="BG337" i="10" s="1"/>
  <c r="AW337" i="10"/>
  <c r="BF337" i="10" s="1"/>
  <c r="AV337" i="10"/>
  <c r="BR337" i="10" s="1"/>
  <c r="AU337" i="10"/>
  <c r="AT337" i="10"/>
  <c r="BQ221" i="10"/>
  <c r="BO221" i="10"/>
  <c r="BP221" i="10" s="1"/>
  <c r="BM221" i="10"/>
  <c r="BL221" i="10"/>
  <c r="BK221" i="10"/>
  <c r="BJ221" i="10"/>
  <c r="BI221" i="10"/>
  <c r="BH221" i="10"/>
  <c r="BA221" i="10"/>
  <c r="AZ221" i="10"/>
  <c r="BE221" i="10" s="1"/>
  <c r="AY221" i="10"/>
  <c r="BD221" i="10" s="1"/>
  <c r="BS221" i="10" s="1"/>
  <c r="AX221" i="10"/>
  <c r="BG221" i="10" s="1"/>
  <c r="AW221" i="10"/>
  <c r="BF221" i="10" s="1"/>
  <c r="AV221" i="10"/>
  <c r="BR221" i="10" s="1"/>
  <c r="AU221" i="10"/>
  <c r="AT221" i="10"/>
  <c r="BB221" i="10" s="1"/>
  <c r="BQ105" i="10"/>
  <c r="BO105" i="10"/>
  <c r="BP105" i="10" s="1"/>
  <c r="BM105" i="10"/>
  <c r="BL105" i="10"/>
  <c r="BK105" i="10"/>
  <c r="BJ105" i="10"/>
  <c r="BI105" i="10"/>
  <c r="BH105" i="10"/>
  <c r="BA105" i="10"/>
  <c r="AZ105" i="10"/>
  <c r="BE105" i="10" s="1"/>
  <c r="AY105" i="10"/>
  <c r="BD105" i="10" s="1"/>
  <c r="BS105" i="10" s="1"/>
  <c r="AX105" i="10"/>
  <c r="BG105" i="10" s="1"/>
  <c r="AW105" i="10"/>
  <c r="BF105" i="10" s="1"/>
  <c r="AV105" i="10"/>
  <c r="BR105" i="10" s="1"/>
  <c r="AU105" i="10"/>
  <c r="AT105" i="10"/>
  <c r="BQ330" i="10"/>
  <c r="BO330" i="10"/>
  <c r="BP330" i="10" s="1"/>
  <c r="BM330" i="10"/>
  <c r="BL330" i="10"/>
  <c r="BK330" i="10"/>
  <c r="BJ330" i="10"/>
  <c r="BI330" i="10"/>
  <c r="BH330" i="10"/>
  <c r="BA330" i="10"/>
  <c r="AZ330" i="10"/>
  <c r="BE330" i="10" s="1"/>
  <c r="AY330" i="10"/>
  <c r="BD330" i="10" s="1"/>
  <c r="BS330" i="10" s="1"/>
  <c r="AX330" i="10"/>
  <c r="BG330" i="10" s="1"/>
  <c r="AW330" i="10"/>
  <c r="BF330" i="10" s="1"/>
  <c r="AV330" i="10"/>
  <c r="BR330" i="10" s="1"/>
  <c r="AU330" i="10"/>
  <c r="AT330" i="10"/>
  <c r="BQ239" i="10"/>
  <c r="BO239" i="10"/>
  <c r="BP239" i="10" s="1"/>
  <c r="BM239" i="10"/>
  <c r="BL239" i="10"/>
  <c r="BK239" i="10"/>
  <c r="BJ239" i="10"/>
  <c r="BI239" i="10"/>
  <c r="BH239" i="10"/>
  <c r="BA239" i="10"/>
  <c r="AZ239" i="10"/>
  <c r="BE239" i="10" s="1"/>
  <c r="AY239" i="10"/>
  <c r="BD239" i="10" s="1"/>
  <c r="BS239" i="10" s="1"/>
  <c r="AX239" i="10"/>
  <c r="BG239" i="10" s="1"/>
  <c r="AW239" i="10"/>
  <c r="BF239" i="10" s="1"/>
  <c r="AV239" i="10"/>
  <c r="BR239" i="10" s="1"/>
  <c r="AU239" i="10"/>
  <c r="AT239" i="10"/>
  <c r="BQ177" i="10"/>
  <c r="BO177" i="10"/>
  <c r="BP177" i="10" s="1"/>
  <c r="BM177" i="10"/>
  <c r="BL177" i="10"/>
  <c r="BK177" i="10"/>
  <c r="BJ177" i="10"/>
  <c r="BI177" i="10"/>
  <c r="BH177" i="10"/>
  <c r="BA177" i="10"/>
  <c r="AZ177" i="10"/>
  <c r="BE177" i="10" s="1"/>
  <c r="AY177" i="10"/>
  <c r="BD177" i="10" s="1"/>
  <c r="BS177" i="10" s="1"/>
  <c r="AX177" i="10"/>
  <c r="BG177" i="10" s="1"/>
  <c r="AW177" i="10"/>
  <c r="BF177" i="10" s="1"/>
  <c r="AV177" i="10"/>
  <c r="BR177" i="10" s="1"/>
  <c r="AU177" i="10"/>
  <c r="AT177" i="10"/>
  <c r="BQ249" i="10"/>
  <c r="BO249" i="10"/>
  <c r="BP249" i="10" s="1"/>
  <c r="BM249" i="10"/>
  <c r="BL249" i="10"/>
  <c r="BK249" i="10"/>
  <c r="BJ249" i="10"/>
  <c r="BI249" i="10"/>
  <c r="BH249" i="10"/>
  <c r="BA249" i="10"/>
  <c r="AZ249" i="10"/>
  <c r="BE249" i="10" s="1"/>
  <c r="AY249" i="10"/>
  <c r="BD249" i="10" s="1"/>
  <c r="BS249" i="10" s="1"/>
  <c r="AX249" i="10"/>
  <c r="BG249" i="10" s="1"/>
  <c r="AW249" i="10"/>
  <c r="BF249" i="10" s="1"/>
  <c r="AV249" i="10"/>
  <c r="BR249" i="10" s="1"/>
  <c r="AU249" i="10"/>
  <c r="AT249" i="10"/>
  <c r="BB249" i="10" s="1"/>
  <c r="BQ314" i="10"/>
  <c r="BO314" i="10"/>
  <c r="BP314" i="10" s="1"/>
  <c r="BM314" i="10"/>
  <c r="BL314" i="10"/>
  <c r="BK314" i="10"/>
  <c r="BJ314" i="10"/>
  <c r="BI314" i="10"/>
  <c r="BH314" i="10"/>
  <c r="BA314" i="10"/>
  <c r="AZ314" i="10"/>
  <c r="BE314" i="10" s="1"/>
  <c r="AY314" i="10"/>
  <c r="BD314" i="10" s="1"/>
  <c r="BS314" i="10" s="1"/>
  <c r="AX314" i="10"/>
  <c r="BG314" i="10" s="1"/>
  <c r="AW314" i="10"/>
  <c r="BF314" i="10" s="1"/>
  <c r="AV314" i="10"/>
  <c r="BR314" i="10" s="1"/>
  <c r="AU314" i="10"/>
  <c r="AT314" i="10"/>
  <c r="BB314" i="10" s="1"/>
  <c r="BQ202" i="10"/>
  <c r="BO202" i="10"/>
  <c r="BP202" i="10" s="1"/>
  <c r="BM202" i="10"/>
  <c r="BL202" i="10"/>
  <c r="BK202" i="10"/>
  <c r="BJ202" i="10"/>
  <c r="BI202" i="10"/>
  <c r="BH202" i="10"/>
  <c r="BA202" i="10"/>
  <c r="AZ202" i="10"/>
  <c r="BE202" i="10" s="1"/>
  <c r="AY202" i="10"/>
  <c r="BD202" i="10" s="1"/>
  <c r="BS202" i="10" s="1"/>
  <c r="AX202" i="10"/>
  <c r="BG202" i="10" s="1"/>
  <c r="AW202" i="10"/>
  <c r="BF202" i="10" s="1"/>
  <c r="AV202" i="10"/>
  <c r="BR202" i="10" s="1"/>
  <c r="AU202" i="10"/>
  <c r="AT202" i="10"/>
  <c r="BB202" i="10" s="1"/>
  <c r="BQ287" i="10"/>
  <c r="BO287" i="10"/>
  <c r="BP287" i="10" s="1"/>
  <c r="BM287" i="10"/>
  <c r="BL287" i="10"/>
  <c r="BK287" i="10"/>
  <c r="BJ287" i="10"/>
  <c r="BI287" i="10"/>
  <c r="BH287" i="10"/>
  <c r="BA287" i="10"/>
  <c r="AZ287" i="10"/>
  <c r="BE287" i="10" s="1"/>
  <c r="AY287" i="10"/>
  <c r="BD287" i="10" s="1"/>
  <c r="BS287" i="10" s="1"/>
  <c r="AX287" i="10"/>
  <c r="BG287" i="10" s="1"/>
  <c r="AW287" i="10"/>
  <c r="BF287" i="10" s="1"/>
  <c r="AV287" i="10"/>
  <c r="BR287" i="10" s="1"/>
  <c r="AU287" i="10"/>
  <c r="AT287" i="10"/>
  <c r="BQ295" i="10"/>
  <c r="BO295" i="10"/>
  <c r="BP295" i="10" s="1"/>
  <c r="BM295" i="10"/>
  <c r="BL295" i="10"/>
  <c r="BK295" i="10"/>
  <c r="BJ295" i="10"/>
  <c r="BI295" i="10"/>
  <c r="BH295" i="10"/>
  <c r="BA295" i="10"/>
  <c r="AZ295" i="10"/>
  <c r="BE295" i="10" s="1"/>
  <c r="AY295" i="10"/>
  <c r="BD295" i="10" s="1"/>
  <c r="BS295" i="10" s="1"/>
  <c r="AX295" i="10"/>
  <c r="BG295" i="10" s="1"/>
  <c r="AW295" i="10"/>
  <c r="BF295" i="10" s="1"/>
  <c r="AV295" i="10"/>
  <c r="BR295" i="10" s="1"/>
  <c r="AU295" i="10"/>
  <c r="AT295" i="10"/>
  <c r="BQ313" i="10"/>
  <c r="BO313" i="10"/>
  <c r="BP313" i="10" s="1"/>
  <c r="BM313" i="10"/>
  <c r="BL313" i="10"/>
  <c r="BK313" i="10"/>
  <c r="BJ313" i="10"/>
  <c r="BI313" i="10"/>
  <c r="BH313" i="10"/>
  <c r="BA313" i="10"/>
  <c r="AZ313" i="10"/>
  <c r="BE313" i="10" s="1"/>
  <c r="AY313" i="10"/>
  <c r="BD313" i="10" s="1"/>
  <c r="BS313" i="10" s="1"/>
  <c r="AX313" i="10"/>
  <c r="BG313" i="10" s="1"/>
  <c r="AW313" i="10"/>
  <c r="BF313" i="10" s="1"/>
  <c r="AV313" i="10"/>
  <c r="BR313" i="10" s="1"/>
  <c r="AU313" i="10"/>
  <c r="AT313" i="10"/>
  <c r="BB313" i="10" s="1"/>
  <c r="BQ297" i="10"/>
  <c r="BO297" i="10"/>
  <c r="BP297" i="10" s="1"/>
  <c r="BM297" i="10"/>
  <c r="BL297" i="10"/>
  <c r="BK297" i="10"/>
  <c r="BJ297" i="10"/>
  <c r="BI297" i="10"/>
  <c r="BH297" i="10"/>
  <c r="BA297" i="10"/>
  <c r="AZ297" i="10"/>
  <c r="BE297" i="10" s="1"/>
  <c r="AY297" i="10"/>
  <c r="BD297" i="10" s="1"/>
  <c r="BS297" i="10" s="1"/>
  <c r="AX297" i="10"/>
  <c r="BG297" i="10" s="1"/>
  <c r="AW297" i="10"/>
  <c r="BF297" i="10" s="1"/>
  <c r="AV297" i="10"/>
  <c r="BR297" i="10" s="1"/>
  <c r="AU297" i="10"/>
  <c r="AT297" i="10"/>
  <c r="BB297" i="10" s="1"/>
  <c r="BQ279" i="10"/>
  <c r="BO279" i="10"/>
  <c r="BP279" i="10" s="1"/>
  <c r="BM279" i="10"/>
  <c r="BL279" i="10"/>
  <c r="BK279" i="10"/>
  <c r="BJ279" i="10"/>
  <c r="BI279" i="10"/>
  <c r="BH279" i="10"/>
  <c r="BA279" i="10"/>
  <c r="AZ279" i="10"/>
  <c r="BE279" i="10" s="1"/>
  <c r="AY279" i="10"/>
  <c r="BD279" i="10" s="1"/>
  <c r="BS279" i="10" s="1"/>
  <c r="AX279" i="10"/>
  <c r="BG279" i="10" s="1"/>
  <c r="AW279" i="10"/>
  <c r="BF279" i="10" s="1"/>
  <c r="AV279" i="10"/>
  <c r="BR279" i="10" s="1"/>
  <c r="AU279" i="10"/>
  <c r="AT279" i="10"/>
  <c r="BB279" i="10" s="1"/>
  <c r="BQ340" i="10"/>
  <c r="BO340" i="10"/>
  <c r="BP340" i="10" s="1"/>
  <c r="BM340" i="10"/>
  <c r="BL340" i="10"/>
  <c r="BK340" i="10"/>
  <c r="BJ340" i="10"/>
  <c r="BI340" i="10"/>
  <c r="BH340" i="10"/>
  <c r="BA340" i="10"/>
  <c r="AZ340" i="10"/>
  <c r="BE340" i="10" s="1"/>
  <c r="AY340" i="10"/>
  <c r="BD340" i="10" s="1"/>
  <c r="BS340" i="10" s="1"/>
  <c r="AX340" i="10"/>
  <c r="BG340" i="10" s="1"/>
  <c r="AW340" i="10"/>
  <c r="BF340" i="10" s="1"/>
  <c r="AV340" i="10"/>
  <c r="BR340" i="10" s="1"/>
  <c r="AU340" i="10"/>
  <c r="AT340" i="10"/>
  <c r="BB340" i="10" s="1"/>
  <c r="BQ251" i="10"/>
  <c r="BO251" i="10"/>
  <c r="BP251" i="10" s="1"/>
  <c r="BM251" i="10"/>
  <c r="BL251" i="10"/>
  <c r="BK251" i="10"/>
  <c r="BJ251" i="10"/>
  <c r="BI251" i="10"/>
  <c r="BH251" i="10"/>
  <c r="BA251" i="10"/>
  <c r="AZ251" i="10"/>
  <c r="BE251" i="10" s="1"/>
  <c r="AY251" i="10"/>
  <c r="BD251" i="10" s="1"/>
  <c r="BS251" i="10" s="1"/>
  <c r="AX251" i="10"/>
  <c r="BG251" i="10" s="1"/>
  <c r="AW251" i="10"/>
  <c r="BF251" i="10" s="1"/>
  <c r="AV251" i="10"/>
  <c r="BR251" i="10" s="1"/>
  <c r="AU251" i="10"/>
  <c r="AT251" i="10"/>
  <c r="BB251" i="10" s="1"/>
  <c r="BQ269" i="10"/>
  <c r="BO269" i="10"/>
  <c r="BP269" i="10" s="1"/>
  <c r="BM269" i="10"/>
  <c r="BL269" i="10"/>
  <c r="BK269" i="10"/>
  <c r="BJ269" i="10"/>
  <c r="BI269" i="10"/>
  <c r="BH269" i="10"/>
  <c r="BA269" i="10"/>
  <c r="AZ269" i="10"/>
  <c r="BE269" i="10" s="1"/>
  <c r="AY269" i="10"/>
  <c r="BD269" i="10" s="1"/>
  <c r="BS269" i="10" s="1"/>
  <c r="AX269" i="10"/>
  <c r="BG269" i="10" s="1"/>
  <c r="AW269" i="10"/>
  <c r="BF269" i="10" s="1"/>
  <c r="AV269" i="10"/>
  <c r="BR269" i="10" s="1"/>
  <c r="AU269" i="10"/>
  <c r="AT269" i="10"/>
  <c r="BQ81" i="10"/>
  <c r="BO81" i="10"/>
  <c r="BP81" i="10" s="1"/>
  <c r="BM81" i="10"/>
  <c r="BL81" i="10"/>
  <c r="BK81" i="10"/>
  <c r="BJ81" i="10"/>
  <c r="BI81" i="10"/>
  <c r="BH81" i="10"/>
  <c r="BA81" i="10"/>
  <c r="AZ81" i="10"/>
  <c r="BE81" i="10" s="1"/>
  <c r="AY81" i="10"/>
  <c r="BD81" i="10" s="1"/>
  <c r="BS81" i="10" s="1"/>
  <c r="AX81" i="10"/>
  <c r="BG81" i="10" s="1"/>
  <c r="AW81" i="10"/>
  <c r="BF81" i="10" s="1"/>
  <c r="AV81" i="10"/>
  <c r="BR81" i="10" s="1"/>
  <c r="AU81" i="10"/>
  <c r="AT81" i="10"/>
  <c r="BQ222" i="10"/>
  <c r="BO222" i="10"/>
  <c r="BP222" i="10" s="1"/>
  <c r="BM222" i="10"/>
  <c r="BL222" i="10"/>
  <c r="BK222" i="10"/>
  <c r="BJ222" i="10"/>
  <c r="BI222" i="10"/>
  <c r="BH222" i="10"/>
  <c r="BA222" i="10"/>
  <c r="AZ222" i="10"/>
  <c r="BE222" i="10" s="1"/>
  <c r="AY222" i="10"/>
  <c r="BD222" i="10" s="1"/>
  <c r="BS222" i="10" s="1"/>
  <c r="AX222" i="10"/>
  <c r="BG222" i="10" s="1"/>
  <c r="AW222" i="10"/>
  <c r="BF222" i="10" s="1"/>
  <c r="AV222" i="10"/>
  <c r="BR222" i="10" s="1"/>
  <c r="AU222" i="10"/>
  <c r="AT222" i="10"/>
  <c r="BQ267" i="10"/>
  <c r="BO267" i="10"/>
  <c r="BP267" i="10" s="1"/>
  <c r="BM267" i="10"/>
  <c r="BL267" i="10"/>
  <c r="BK267" i="10"/>
  <c r="BJ267" i="10"/>
  <c r="BI267" i="10"/>
  <c r="BH267" i="10"/>
  <c r="BA267" i="10"/>
  <c r="AZ267" i="10"/>
  <c r="BE267" i="10" s="1"/>
  <c r="AY267" i="10"/>
  <c r="BD267" i="10" s="1"/>
  <c r="BS267" i="10" s="1"/>
  <c r="AX267" i="10"/>
  <c r="BG267" i="10" s="1"/>
  <c r="AW267" i="10"/>
  <c r="BF267" i="10" s="1"/>
  <c r="AV267" i="10"/>
  <c r="BR267" i="10" s="1"/>
  <c r="AU267" i="10"/>
  <c r="AT267" i="10"/>
  <c r="BQ302" i="10"/>
  <c r="BO302" i="10"/>
  <c r="BP302" i="10" s="1"/>
  <c r="BM302" i="10"/>
  <c r="BL302" i="10"/>
  <c r="BK302" i="10"/>
  <c r="BJ302" i="10"/>
  <c r="BI302" i="10"/>
  <c r="BH302" i="10"/>
  <c r="BA302" i="10"/>
  <c r="AZ302" i="10"/>
  <c r="BE302" i="10" s="1"/>
  <c r="AY302" i="10"/>
  <c r="BD302" i="10" s="1"/>
  <c r="BS302" i="10" s="1"/>
  <c r="AX302" i="10"/>
  <c r="BG302" i="10" s="1"/>
  <c r="AW302" i="10"/>
  <c r="BF302" i="10" s="1"/>
  <c r="AV302" i="10"/>
  <c r="BR302" i="10" s="1"/>
  <c r="AU302" i="10"/>
  <c r="AT302" i="10"/>
  <c r="BB302" i="10" s="1"/>
  <c r="BQ291" i="10"/>
  <c r="BO291" i="10"/>
  <c r="BP291" i="10" s="1"/>
  <c r="BM291" i="10"/>
  <c r="BL291" i="10"/>
  <c r="BK291" i="10"/>
  <c r="BJ291" i="10"/>
  <c r="BI291" i="10"/>
  <c r="BH291" i="10"/>
  <c r="BA291" i="10"/>
  <c r="AZ291" i="10"/>
  <c r="BE291" i="10" s="1"/>
  <c r="AY291" i="10"/>
  <c r="BD291" i="10" s="1"/>
  <c r="BS291" i="10" s="1"/>
  <c r="AX291" i="10"/>
  <c r="BG291" i="10" s="1"/>
  <c r="AW291" i="10"/>
  <c r="BF291" i="10" s="1"/>
  <c r="AV291" i="10"/>
  <c r="BR291" i="10" s="1"/>
  <c r="AU291" i="10"/>
  <c r="AT291" i="10"/>
  <c r="BQ294" i="10"/>
  <c r="BO294" i="10"/>
  <c r="BP294" i="10" s="1"/>
  <c r="BM294" i="10"/>
  <c r="BL294" i="10"/>
  <c r="BK294" i="10"/>
  <c r="BJ294" i="10"/>
  <c r="BI294" i="10"/>
  <c r="BH294" i="10"/>
  <c r="BA294" i="10"/>
  <c r="AZ294" i="10"/>
  <c r="BE294" i="10" s="1"/>
  <c r="AY294" i="10"/>
  <c r="BD294" i="10" s="1"/>
  <c r="BS294" i="10" s="1"/>
  <c r="AX294" i="10"/>
  <c r="BG294" i="10" s="1"/>
  <c r="AW294" i="10"/>
  <c r="BF294" i="10" s="1"/>
  <c r="AV294" i="10"/>
  <c r="BR294" i="10" s="1"/>
  <c r="AU294" i="10"/>
  <c r="AT294" i="10"/>
  <c r="BB294" i="10" s="1"/>
  <c r="BQ236" i="10"/>
  <c r="BO236" i="10"/>
  <c r="BP236" i="10" s="1"/>
  <c r="BM236" i="10"/>
  <c r="BL236" i="10"/>
  <c r="BK236" i="10"/>
  <c r="BJ236" i="10"/>
  <c r="BI236" i="10"/>
  <c r="BH236" i="10"/>
  <c r="BA236" i="10"/>
  <c r="AZ236" i="10"/>
  <c r="BE236" i="10" s="1"/>
  <c r="AY236" i="10"/>
  <c r="BD236" i="10" s="1"/>
  <c r="BS236" i="10" s="1"/>
  <c r="AX236" i="10"/>
  <c r="BG236" i="10" s="1"/>
  <c r="AW236" i="10"/>
  <c r="BF236" i="10" s="1"/>
  <c r="AV236" i="10"/>
  <c r="BR236" i="10" s="1"/>
  <c r="AU236" i="10"/>
  <c r="AT236" i="10"/>
  <c r="BQ286" i="10"/>
  <c r="BO286" i="10"/>
  <c r="BP286" i="10" s="1"/>
  <c r="BM286" i="10"/>
  <c r="BL286" i="10"/>
  <c r="BK286" i="10"/>
  <c r="BJ286" i="10"/>
  <c r="BI286" i="10"/>
  <c r="BH286" i="10"/>
  <c r="BA286" i="10"/>
  <c r="AZ286" i="10"/>
  <c r="BE286" i="10" s="1"/>
  <c r="AY286" i="10"/>
  <c r="BD286" i="10" s="1"/>
  <c r="BS286" i="10" s="1"/>
  <c r="AX286" i="10"/>
  <c r="BG286" i="10" s="1"/>
  <c r="AW286" i="10"/>
  <c r="BF286" i="10" s="1"/>
  <c r="AV286" i="10"/>
  <c r="BR286" i="10" s="1"/>
  <c r="AU286" i="10"/>
  <c r="AT286" i="10"/>
  <c r="BQ157" i="10"/>
  <c r="BO157" i="10"/>
  <c r="BP157" i="10" s="1"/>
  <c r="BM157" i="10"/>
  <c r="BL157" i="10"/>
  <c r="BK157" i="10"/>
  <c r="BJ157" i="10"/>
  <c r="BI157" i="10"/>
  <c r="BH157" i="10"/>
  <c r="BA157" i="10"/>
  <c r="AZ157" i="10"/>
  <c r="BE157" i="10" s="1"/>
  <c r="AY157" i="10"/>
  <c r="BD157" i="10" s="1"/>
  <c r="BS157" i="10" s="1"/>
  <c r="AX157" i="10"/>
  <c r="BG157" i="10" s="1"/>
  <c r="AW157" i="10"/>
  <c r="BF157" i="10" s="1"/>
  <c r="AV157" i="10"/>
  <c r="BR157" i="10" s="1"/>
  <c r="AU157" i="10"/>
  <c r="AT157" i="10"/>
  <c r="BQ235" i="10"/>
  <c r="BO235" i="10"/>
  <c r="BP235" i="10" s="1"/>
  <c r="BM235" i="10"/>
  <c r="BL235" i="10"/>
  <c r="BK235" i="10"/>
  <c r="BJ235" i="10"/>
  <c r="BI235" i="10"/>
  <c r="BH235" i="10"/>
  <c r="BA235" i="10"/>
  <c r="AZ235" i="10"/>
  <c r="BE235" i="10" s="1"/>
  <c r="AY235" i="10"/>
  <c r="BD235" i="10" s="1"/>
  <c r="BS235" i="10" s="1"/>
  <c r="AX235" i="10"/>
  <c r="BG235" i="10" s="1"/>
  <c r="AW235" i="10"/>
  <c r="BF235" i="10" s="1"/>
  <c r="AV235" i="10"/>
  <c r="BR235" i="10" s="1"/>
  <c r="AU235" i="10"/>
  <c r="AT235" i="10"/>
  <c r="BQ83" i="10"/>
  <c r="BO83" i="10"/>
  <c r="BP83" i="10" s="1"/>
  <c r="BM83" i="10"/>
  <c r="BL83" i="10"/>
  <c r="BK83" i="10"/>
  <c r="BJ83" i="10"/>
  <c r="BI83" i="10"/>
  <c r="BH83" i="10"/>
  <c r="BA83" i="10"/>
  <c r="AZ83" i="10"/>
  <c r="BE83" i="10" s="1"/>
  <c r="AY83" i="10"/>
  <c r="BD83" i="10" s="1"/>
  <c r="BS83" i="10" s="1"/>
  <c r="AX83" i="10"/>
  <c r="BG83" i="10" s="1"/>
  <c r="AW83" i="10"/>
  <c r="BF83" i="10" s="1"/>
  <c r="AV83" i="10"/>
  <c r="BR83" i="10" s="1"/>
  <c r="AU83" i="10"/>
  <c r="AT83" i="10"/>
  <c r="BB83" i="10" s="1"/>
  <c r="BQ243" i="10"/>
  <c r="BO243" i="10"/>
  <c r="BP243" i="10" s="1"/>
  <c r="BM243" i="10"/>
  <c r="BL243" i="10"/>
  <c r="BK243" i="10"/>
  <c r="BJ243" i="10"/>
  <c r="BI243" i="10"/>
  <c r="BH243" i="10"/>
  <c r="BA243" i="10"/>
  <c r="AZ243" i="10"/>
  <c r="BE243" i="10" s="1"/>
  <c r="AY243" i="10"/>
  <c r="BD243" i="10" s="1"/>
  <c r="BS243" i="10" s="1"/>
  <c r="AX243" i="10"/>
  <c r="BG243" i="10" s="1"/>
  <c r="AW243" i="10"/>
  <c r="BF243" i="10" s="1"/>
  <c r="AV243" i="10"/>
  <c r="BR243" i="10" s="1"/>
  <c r="AU243" i="10"/>
  <c r="AT243" i="10"/>
  <c r="BB243" i="10" s="1"/>
  <c r="BQ253" i="10"/>
  <c r="BO253" i="10"/>
  <c r="BP253" i="10" s="1"/>
  <c r="BM253" i="10"/>
  <c r="BL253" i="10"/>
  <c r="BK253" i="10"/>
  <c r="BJ253" i="10"/>
  <c r="BI253" i="10"/>
  <c r="BH253" i="10"/>
  <c r="BA253" i="10"/>
  <c r="AZ253" i="10"/>
  <c r="BE253" i="10" s="1"/>
  <c r="AY253" i="10"/>
  <c r="BD253" i="10" s="1"/>
  <c r="BS253" i="10" s="1"/>
  <c r="AX253" i="10"/>
  <c r="BG253" i="10" s="1"/>
  <c r="AW253" i="10"/>
  <c r="BF253" i="10" s="1"/>
  <c r="AV253" i="10"/>
  <c r="BR253" i="10" s="1"/>
  <c r="AU253" i="10"/>
  <c r="AT253" i="10"/>
  <c r="BQ272" i="10"/>
  <c r="BO272" i="10"/>
  <c r="BP272" i="10" s="1"/>
  <c r="BM272" i="10"/>
  <c r="BL272" i="10"/>
  <c r="BK272" i="10"/>
  <c r="BJ272" i="10"/>
  <c r="BI272" i="10"/>
  <c r="BH272" i="10"/>
  <c r="BA272" i="10"/>
  <c r="AZ272" i="10"/>
  <c r="BE272" i="10" s="1"/>
  <c r="AY272" i="10"/>
  <c r="BD272" i="10" s="1"/>
  <c r="BS272" i="10" s="1"/>
  <c r="AX272" i="10"/>
  <c r="BG272" i="10" s="1"/>
  <c r="AW272" i="10"/>
  <c r="BF272" i="10" s="1"/>
  <c r="AV272" i="10"/>
  <c r="BR272" i="10" s="1"/>
  <c r="AU272" i="10"/>
  <c r="AT272" i="10"/>
  <c r="BQ266" i="10"/>
  <c r="BO266" i="10"/>
  <c r="BP266" i="10" s="1"/>
  <c r="BM266" i="10"/>
  <c r="BL266" i="10"/>
  <c r="BK266" i="10"/>
  <c r="BJ266" i="10"/>
  <c r="BI266" i="10"/>
  <c r="BH266" i="10"/>
  <c r="BA266" i="10"/>
  <c r="AZ266" i="10"/>
  <c r="BE266" i="10" s="1"/>
  <c r="AY266" i="10"/>
  <c r="BD266" i="10" s="1"/>
  <c r="BS266" i="10" s="1"/>
  <c r="AX266" i="10"/>
  <c r="BG266" i="10" s="1"/>
  <c r="AW266" i="10"/>
  <c r="BF266" i="10" s="1"/>
  <c r="AV266" i="10"/>
  <c r="BR266" i="10" s="1"/>
  <c r="AU266" i="10"/>
  <c r="AT266" i="10"/>
  <c r="BQ86" i="10"/>
  <c r="BO86" i="10"/>
  <c r="BP86" i="10" s="1"/>
  <c r="BM86" i="10"/>
  <c r="BL86" i="10"/>
  <c r="BK86" i="10"/>
  <c r="BJ86" i="10"/>
  <c r="BI86" i="10"/>
  <c r="BH86" i="10"/>
  <c r="BA86" i="10"/>
  <c r="AZ86" i="10"/>
  <c r="BE86" i="10" s="1"/>
  <c r="AY86" i="10"/>
  <c r="BD86" i="10" s="1"/>
  <c r="BS86" i="10" s="1"/>
  <c r="AX86" i="10"/>
  <c r="BG86" i="10" s="1"/>
  <c r="AW86" i="10"/>
  <c r="BF86" i="10" s="1"/>
  <c r="AV86" i="10"/>
  <c r="BR86" i="10" s="1"/>
  <c r="AU86" i="10"/>
  <c r="AT86" i="10"/>
  <c r="BQ148" i="10"/>
  <c r="BO148" i="10"/>
  <c r="BP148" i="10" s="1"/>
  <c r="BM148" i="10"/>
  <c r="BL148" i="10"/>
  <c r="BK148" i="10"/>
  <c r="BJ148" i="10"/>
  <c r="BI148" i="10"/>
  <c r="BH148" i="10"/>
  <c r="BA148" i="10"/>
  <c r="AZ148" i="10"/>
  <c r="BE148" i="10" s="1"/>
  <c r="AY148" i="10"/>
  <c r="BD148" i="10" s="1"/>
  <c r="BS148" i="10" s="1"/>
  <c r="AX148" i="10"/>
  <c r="BG148" i="10" s="1"/>
  <c r="AW148" i="10"/>
  <c r="BF148" i="10" s="1"/>
  <c r="AV148" i="10"/>
  <c r="BR148" i="10" s="1"/>
  <c r="AU148" i="10"/>
  <c r="AT148" i="10"/>
  <c r="BQ95" i="10"/>
  <c r="BO95" i="10"/>
  <c r="BP95" i="10" s="1"/>
  <c r="BM95" i="10"/>
  <c r="BL95" i="10"/>
  <c r="BK95" i="10"/>
  <c r="BJ95" i="10"/>
  <c r="BI95" i="10"/>
  <c r="BH95" i="10"/>
  <c r="BA95" i="10"/>
  <c r="AZ95" i="10"/>
  <c r="BE95" i="10" s="1"/>
  <c r="AY95" i="10"/>
  <c r="BD95" i="10" s="1"/>
  <c r="BS95" i="10" s="1"/>
  <c r="AX95" i="10"/>
  <c r="BG95" i="10" s="1"/>
  <c r="AW95" i="10"/>
  <c r="BF95" i="10" s="1"/>
  <c r="AV95" i="10"/>
  <c r="BR95" i="10" s="1"/>
  <c r="AU95" i="10"/>
  <c r="AT95" i="10"/>
  <c r="BQ232" i="10"/>
  <c r="BO232" i="10"/>
  <c r="BP232" i="10" s="1"/>
  <c r="BM232" i="10"/>
  <c r="BL232" i="10"/>
  <c r="BK232" i="10"/>
  <c r="BJ232" i="10"/>
  <c r="BI232" i="10"/>
  <c r="BH232" i="10"/>
  <c r="BA232" i="10"/>
  <c r="AZ232" i="10"/>
  <c r="BE232" i="10" s="1"/>
  <c r="AY232" i="10"/>
  <c r="BD232" i="10" s="1"/>
  <c r="BS232" i="10" s="1"/>
  <c r="AX232" i="10"/>
  <c r="BG232" i="10" s="1"/>
  <c r="AW232" i="10"/>
  <c r="BF232" i="10" s="1"/>
  <c r="AV232" i="10"/>
  <c r="BR232" i="10" s="1"/>
  <c r="AU232" i="10"/>
  <c r="AT232" i="10"/>
  <c r="BQ54" i="10"/>
  <c r="BO54" i="10"/>
  <c r="BP54" i="10" s="1"/>
  <c r="BM54" i="10"/>
  <c r="BL54" i="10"/>
  <c r="BK54" i="10"/>
  <c r="BJ54" i="10"/>
  <c r="BI54" i="10"/>
  <c r="BH54" i="10"/>
  <c r="BA54" i="10"/>
  <c r="AZ54" i="10"/>
  <c r="BE54" i="10" s="1"/>
  <c r="AY54" i="10"/>
  <c r="BD54" i="10" s="1"/>
  <c r="BS54" i="10" s="1"/>
  <c r="AX54" i="10"/>
  <c r="BG54" i="10" s="1"/>
  <c r="AW54" i="10"/>
  <c r="BF54" i="10" s="1"/>
  <c r="AV54" i="10"/>
  <c r="BR54" i="10" s="1"/>
  <c r="AU54" i="10"/>
  <c r="AT54" i="10"/>
  <c r="BB54" i="10" s="1"/>
  <c r="BQ256" i="10"/>
  <c r="BO256" i="10"/>
  <c r="BP256" i="10" s="1"/>
  <c r="BM256" i="10"/>
  <c r="BL256" i="10"/>
  <c r="BK256" i="10"/>
  <c r="BJ256" i="10"/>
  <c r="BI256" i="10"/>
  <c r="BH256" i="10"/>
  <c r="BA256" i="10"/>
  <c r="AZ256" i="10"/>
  <c r="BE256" i="10" s="1"/>
  <c r="AY256" i="10"/>
  <c r="BD256" i="10" s="1"/>
  <c r="BS256" i="10" s="1"/>
  <c r="AX256" i="10"/>
  <c r="BG256" i="10" s="1"/>
  <c r="AW256" i="10"/>
  <c r="BF256" i="10" s="1"/>
  <c r="AV256" i="10"/>
  <c r="BR256" i="10" s="1"/>
  <c r="AU256" i="10"/>
  <c r="AT256" i="10"/>
  <c r="BQ241" i="10"/>
  <c r="BO241" i="10"/>
  <c r="BP241" i="10" s="1"/>
  <c r="BM241" i="10"/>
  <c r="BL241" i="10"/>
  <c r="BK241" i="10"/>
  <c r="BJ241" i="10"/>
  <c r="BI241" i="10"/>
  <c r="BH241" i="10"/>
  <c r="BA241" i="10"/>
  <c r="AZ241" i="10"/>
  <c r="BE241" i="10" s="1"/>
  <c r="AY241" i="10"/>
  <c r="BD241" i="10" s="1"/>
  <c r="BS241" i="10" s="1"/>
  <c r="AX241" i="10"/>
  <c r="BG241" i="10" s="1"/>
  <c r="AW241" i="10"/>
  <c r="BF241" i="10" s="1"/>
  <c r="AV241" i="10"/>
  <c r="BR241" i="10" s="1"/>
  <c r="AU241" i="10"/>
  <c r="AT241" i="10"/>
  <c r="BQ262" i="10"/>
  <c r="BO262" i="10"/>
  <c r="BP262" i="10" s="1"/>
  <c r="BM262" i="10"/>
  <c r="BL262" i="10"/>
  <c r="BK262" i="10"/>
  <c r="BJ262" i="10"/>
  <c r="BI262" i="10"/>
  <c r="BH262" i="10"/>
  <c r="BA262" i="10"/>
  <c r="AZ262" i="10"/>
  <c r="BE262" i="10" s="1"/>
  <c r="AY262" i="10"/>
  <c r="BD262" i="10" s="1"/>
  <c r="BS262" i="10" s="1"/>
  <c r="AX262" i="10"/>
  <c r="BG262" i="10" s="1"/>
  <c r="AW262" i="10"/>
  <c r="BF262" i="10" s="1"/>
  <c r="AV262" i="10"/>
  <c r="BR262" i="10" s="1"/>
  <c r="AU262" i="10"/>
  <c r="AT262" i="10"/>
  <c r="BB262" i="10" s="1"/>
  <c r="BQ115" i="10"/>
  <c r="BO115" i="10"/>
  <c r="BP115" i="10" s="1"/>
  <c r="BM115" i="10"/>
  <c r="BL115" i="10"/>
  <c r="BK115" i="10"/>
  <c r="BJ115" i="10"/>
  <c r="BI115" i="10"/>
  <c r="BH115" i="10"/>
  <c r="BA115" i="10"/>
  <c r="AZ115" i="10"/>
  <c r="BE115" i="10" s="1"/>
  <c r="AY115" i="10"/>
  <c r="BD115" i="10" s="1"/>
  <c r="BS115" i="10" s="1"/>
  <c r="AX115" i="10"/>
  <c r="BG115" i="10" s="1"/>
  <c r="AW115" i="10"/>
  <c r="BF115" i="10" s="1"/>
  <c r="AV115" i="10"/>
  <c r="BR115" i="10" s="1"/>
  <c r="AU115" i="10"/>
  <c r="AT115" i="10"/>
  <c r="BB115" i="10" s="1"/>
  <c r="BQ189" i="10"/>
  <c r="BO189" i="10"/>
  <c r="BP189" i="10" s="1"/>
  <c r="BM189" i="10"/>
  <c r="BL189" i="10"/>
  <c r="BK189" i="10"/>
  <c r="BJ189" i="10"/>
  <c r="BI189" i="10"/>
  <c r="BH189" i="10"/>
  <c r="BA189" i="10"/>
  <c r="AZ189" i="10"/>
  <c r="BE189" i="10" s="1"/>
  <c r="AY189" i="10"/>
  <c r="BD189" i="10" s="1"/>
  <c r="BS189" i="10" s="1"/>
  <c r="AX189" i="10"/>
  <c r="BG189" i="10" s="1"/>
  <c r="AW189" i="10"/>
  <c r="BF189" i="10" s="1"/>
  <c r="AV189" i="10"/>
  <c r="BR189" i="10" s="1"/>
  <c r="AU189" i="10"/>
  <c r="AT189" i="10"/>
  <c r="BB189" i="10" s="1"/>
  <c r="BQ240" i="10"/>
  <c r="BO240" i="10"/>
  <c r="BP240" i="10" s="1"/>
  <c r="BM240" i="10"/>
  <c r="BL240" i="10"/>
  <c r="BK240" i="10"/>
  <c r="BJ240" i="10"/>
  <c r="BI240" i="10"/>
  <c r="BH240" i="10"/>
  <c r="BA240" i="10"/>
  <c r="AZ240" i="10"/>
  <c r="BE240" i="10" s="1"/>
  <c r="AY240" i="10"/>
  <c r="BD240" i="10" s="1"/>
  <c r="BS240" i="10" s="1"/>
  <c r="AX240" i="10"/>
  <c r="BG240" i="10" s="1"/>
  <c r="AW240" i="10"/>
  <c r="BF240" i="10" s="1"/>
  <c r="AV240" i="10"/>
  <c r="BR240" i="10" s="1"/>
  <c r="AU240" i="10"/>
  <c r="AT240" i="10"/>
  <c r="BB240" i="10" s="1"/>
  <c r="BQ271" i="10"/>
  <c r="BO271" i="10"/>
  <c r="BP271" i="10" s="1"/>
  <c r="BM271" i="10"/>
  <c r="BL271" i="10"/>
  <c r="BK271" i="10"/>
  <c r="BJ271" i="10"/>
  <c r="BI271" i="10"/>
  <c r="BH271" i="10"/>
  <c r="BA271" i="10"/>
  <c r="AZ271" i="10"/>
  <c r="BE271" i="10" s="1"/>
  <c r="AY271" i="10"/>
  <c r="BD271" i="10" s="1"/>
  <c r="BS271" i="10" s="1"/>
  <c r="AX271" i="10"/>
  <c r="BG271" i="10" s="1"/>
  <c r="AW271" i="10"/>
  <c r="BF271" i="10" s="1"/>
  <c r="AV271" i="10"/>
  <c r="BR271" i="10" s="1"/>
  <c r="AU271" i="10"/>
  <c r="AT271" i="10"/>
  <c r="BB271" i="10" s="1"/>
  <c r="BQ176" i="10"/>
  <c r="BO176" i="10"/>
  <c r="BP176" i="10" s="1"/>
  <c r="BM176" i="10"/>
  <c r="BL176" i="10"/>
  <c r="BK176" i="10"/>
  <c r="BJ176" i="10"/>
  <c r="BI176" i="10"/>
  <c r="BH176" i="10"/>
  <c r="BA176" i="10"/>
  <c r="AZ176" i="10"/>
  <c r="BE176" i="10" s="1"/>
  <c r="AY176" i="10"/>
  <c r="BD176" i="10" s="1"/>
  <c r="BS176" i="10" s="1"/>
  <c r="AX176" i="10"/>
  <c r="BG176" i="10" s="1"/>
  <c r="AW176" i="10"/>
  <c r="BF176" i="10" s="1"/>
  <c r="AV176" i="10"/>
  <c r="BR176" i="10" s="1"/>
  <c r="AU176" i="10"/>
  <c r="AT176" i="10"/>
  <c r="BB176" i="10" s="1"/>
  <c r="BQ275" i="10"/>
  <c r="BO275" i="10"/>
  <c r="BP275" i="10" s="1"/>
  <c r="BM275" i="10"/>
  <c r="BL275" i="10"/>
  <c r="BK275" i="10"/>
  <c r="BJ275" i="10"/>
  <c r="BI275" i="10"/>
  <c r="BH275" i="10"/>
  <c r="BA275" i="10"/>
  <c r="AZ275" i="10"/>
  <c r="BE275" i="10" s="1"/>
  <c r="AY275" i="10"/>
  <c r="BD275" i="10" s="1"/>
  <c r="BS275" i="10" s="1"/>
  <c r="AX275" i="10"/>
  <c r="BG275" i="10" s="1"/>
  <c r="AW275" i="10"/>
  <c r="BF275" i="10" s="1"/>
  <c r="AV275" i="10"/>
  <c r="BR275" i="10" s="1"/>
  <c r="AU275" i="10"/>
  <c r="AT275" i="10"/>
  <c r="BB275" i="10" s="1"/>
  <c r="BQ234" i="10"/>
  <c r="BO234" i="10"/>
  <c r="BP234" i="10" s="1"/>
  <c r="BM234" i="10"/>
  <c r="BL234" i="10"/>
  <c r="BK234" i="10"/>
  <c r="BJ234" i="10"/>
  <c r="BI234" i="10"/>
  <c r="BH234" i="10"/>
  <c r="BA234" i="10"/>
  <c r="AZ234" i="10"/>
  <c r="BE234" i="10" s="1"/>
  <c r="AY234" i="10"/>
  <c r="BD234" i="10" s="1"/>
  <c r="BS234" i="10" s="1"/>
  <c r="AX234" i="10"/>
  <c r="BG234" i="10" s="1"/>
  <c r="AW234" i="10"/>
  <c r="BF234" i="10" s="1"/>
  <c r="AV234" i="10"/>
  <c r="BR234" i="10" s="1"/>
  <c r="AU234" i="10"/>
  <c r="AT234" i="10"/>
  <c r="BB234" i="10" s="1"/>
  <c r="BQ246" i="10"/>
  <c r="BO246" i="10"/>
  <c r="BP246" i="10" s="1"/>
  <c r="BM246" i="10"/>
  <c r="BL246" i="10"/>
  <c r="BK246" i="10"/>
  <c r="BJ246" i="10"/>
  <c r="BI246" i="10"/>
  <c r="BH246" i="10"/>
  <c r="BA246" i="10"/>
  <c r="AZ246" i="10"/>
  <c r="BE246" i="10" s="1"/>
  <c r="AY246" i="10"/>
  <c r="BD246" i="10" s="1"/>
  <c r="BS246" i="10" s="1"/>
  <c r="AX246" i="10"/>
  <c r="BG246" i="10" s="1"/>
  <c r="AW246" i="10"/>
  <c r="BF246" i="10" s="1"/>
  <c r="AV246" i="10"/>
  <c r="BR246" i="10" s="1"/>
  <c r="AU246" i="10"/>
  <c r="AT246" i="10"/>
  <c r="BB246" i="10" s="1"/>
  <c r="BQ204" i="10"/>
  <c r="BO204" i="10"/>
  <c r="BP204" i="10" s="1"/>
  <c r="BM204" i="10"/>
  <c r="BL204" i="10"/>
  <c r="BK204" i="10"/>
  <c r="BJ204" i="10"/>
  <c r="BI204" i="10"/>
  <c r="BH204" i="10"/>
  <c r="BA204" i="10"/>
  <c r="AZ204" i="10"/>
  <c r="BE204" i="10" s="1"/>
  <c r="AY204" i="10"/>
  <c r="BD204" i="10" s="1"/>
  <c r="BS204" i="10" s="1"/>
  <c r="AX204" i="10"/>
  <c r="BG204" i="10" s="1"/>
  <c r="AW204" i="10"/>
  <c r="BF204" i="10" s="1"/>
  <c r="AV204" i="10"/>
  <c r="BR204" i="10" s="1"/>
  <c r="AU204" i="10"/>
  <c r="AT204" i="10"/>
  <c r="BQ223" i="10"/>
  <c r="BO223" i="10"/>
  <c r="BP223" i="10" s="1"/>
  <c r="BM223" i="10"/>
  <c r="BL223" i="10"/>
  <c r="BK223" i="10"/>
  <c r="BJ223" i="10"/>
  <c r="BI223" i="10"/>
  <c r="BH223" i="10"/>
  <c r="BA223" i="10"/>
  <c r="AZ223" i="10"/>
  <c r="BE223" i="10" s="1"/>
  <c r="AY223" i="10"/>
  <c r="BD223" i="10" s="1"/>
  <c r="BS223" i="10" s="1"/>
  <c r="AX223" i="10"/>
  <c r="BG223" i="10" s="1"/>
  <c r="AW223" i="10"/>
  <c r="BF223" i="10" s="1"/>
  <c r="AV223" i="10"/>
  <c r="BR223" i="10" s="1"/>
  <c r="AU223" i="10"/>
  <c r="AT223" i="10"/>
  <c r="BB223" i="10" s="1"/>
  <c r="BQ196" i="10"/>
  <c r="BO196" i="10"/>
  <c r="BP196" i="10" s="1"/>
  <c r="BM196" i="10"/>
  <c r="BL196" i="10"/>
  <c r="BK196" i="10"/>
  <c r="BJ196" i="10"/>
  <c r="BI196" i="10"/>
  <c r="BH196" i="10"/>
  <c r="BA196" i="10"/>
  <c r="AZ196" i="10"/>
  <c r="BE196" i="10" s="1"/>
  <c r="AY196" i="10"/>
  <c r="BD196" i="10" s="1"/>
  <c r="BS196" i="10" s="1"/>
  <c r="AX196" i="10"/>
  <c r="BG196" i="10" s="1"/>
  <c r="AW196" i="10"/>
  <c r="BF196" i="10" s="1"/>
  <c r="AV196" i="10"/>
  <c r="BR196" i="10" s="1"/>
  <c r="AU196" i="10"/>
  <c r="AT196" i="10"/>
  <c r="BB196" i="10" s="1"/>
  <c r="BQ97" i="10"/>
  <c r="BO97" i="10"/>
  <c r="BP97" i="10" s="1"/>
  <c r="BM97" i="10"/>
  <c r="BL97" i="10"/>
  <c r="BK97" i="10"/>
  <c r="BJ97" i="10"/>
  <c r="BI97" i="10"/>
  <c r="BH97" i="10"/>
  <c r="BA97" i="10"/>
  <c r="AZ97" i="10"/>
  <c r="BE97" i="10" s="1"/>
  <c r="AY97" i="10"/>
  <c r="BD97" i="10" s="1"/>
  <c r="BS97" i="10" s="1"/>
  <c r="AX97" i="10"/>
  <c r="BG97" i="10" s="1"/>
  <c r="AW97" i="10"/>
  <c r="BF97" i="10" s="1"/>
  <c r="AV97" i="10"/>
  <c r="BR97" i="10" s="1"/>
  <c r="AU97" i="10"/>
  <c r="AT97" i="10"/>
  <c r="BB97" i="10" s="1"/>
  <c r="BQ35" i="10"/>
  <c r="BO35" i="10"/>
  <c r="BP35" i="10" s="1"/>
  <c r="BM35" i="10"/>
  <c r="BL35" i="10"/>
  <c r="BK35" i="10"/>
  <c r="BJ35" i="10"/>
  <c r="BI35" i="10"/>
  <c r="BH35" i="10"/>
  <c r="BA35" i="10"/>
  <c r="AZ35" i="10"/>
  <c r="BE35" i="10" s="1"/>
  <c r="AY35" i="10"/>
  <c r="BD35" i="10" s="1"/>
  <c r="BS35" i="10" s="1"/>
  <c r="AX35" i="10"/>
  <c r="BG35" i="10" s="1"/>
  <c r="AW35" i="10"/>
  <c r="BF35" i="10" s="1"/>
  <c r="AV35" i="10"/>
  <c r="BR35" i="10" s="1"/>
  <c r="AU35" i="10"/>
  <c r="AT35" i="10"/>
  <c r="BB35" i="10" s="1"/>
  <c r="BQ259" i="10"/>
  <c r="BO259" i="10"/>
  <c r="BP259" i="10" s="1"/>
  <c r="BM259" i="10"/>
  <c r="BL259" i="10"/>
  <c r="BK259" i="10"/>
  <c r="BJ259" i="10"/>
  <c r="BI259" i="10"/>
  <c r="BH259" i="10"/>
  <c r="BA259" i="10"/>
  <c r="AZ259" i="10"/>
  <c r="BE259" i="10" s="1"/>
  <c r="AY259" i="10"/>
  <c r="BD259" i="10" s="1"/>
  <c r="BS259" i="10" s="1"/>
  <c r="AX259" i="10"/>
  <c r="BG259" i="10" s="1"/>
  <c r="AW259" i="10"/>
  <c r="BF259" i="10" s="1"/>
  <c r="AV259" i="10"/>
  <c r="BR259" i="10" s="1"/>
  <c r="AU259" i="10"/>
  <c r="AT259" i="10"/>
  <c r="BB259" i="10" s="1"/>
  <c r="BQ175" i="10"/>
  <c r="BO175" i="10"/>
  <c r="BP175" i="10" s="1"/>
  <c r="BM175" i="10"/>
  <c r="BL175" i="10"/>
  <c r="BK175" i="10"/>
  <c r="BJ175" i="10"/>
  <c r="BI175" i="10"/>
  <c r="BH175" i="10"/>
  <c r="BA175" i="10"/>
  <c r="AZ175" i="10"/>
  <c r="BE175" i="10" s="1"/>
  <c r="AY175" i="10"/>
  <c r="BD175" i="10" s="1"/>
  <c r="BS175" i="10" s="1"/>
  <c r="AX175" i="10"/>
  <c r="BG175" i="10" s="1"/>
  <c r="AW175" i="10"/>
  <c r="BF175" i="10" s="1"/>
  <c r="AV175" i="10"/>
  <c r="BR175" i="10" s="1"/>
  <c r="AU175" i="10"/>
  <c r="AT175" i="10"/>
  <c r="BB175" i="10" s="1"/>
  <c r="BQ224" i="10"/>
  <c r="BO224" i="10"/>
  <c r="BP224" i="10" s="1"/>
  <c r="BM224" i="10"/>
  <c r="BL224" i="10"/>
  <c r="BK224" i="10"/>
  <c r="BJ224" i="10"/>
  <c r="BI224" i="10"/>
  <c r="BH224" i="10"/>
  <c r="BA224" i="10"/>
  <c r="AZ224" i="10"/>
  <c r="BE224" i="10" s="1"/>
  <c r="AY224" i="10"/>
  <c r="BD224" i="10" s="1"/>
  <c r="BS224" i="10" s="1"/>
  <c r="AX224" i="10"/>
  <c r="BG224" i="10" s="1"/>
  <c r="AW224" i="10"/>
  <c r="BF224" i="10" s="1"/>
  <c r="AV224" i="10"/>
  <c r="BR224" i="10" s="1"/>
  <c r="AU224" i="10"/>
  <c r="AT224" i="10"/>
  <c r="BB224" i="10" s="1"/>
  <c r="BQ214" i="10"/>
  <c r="BO214" i="10"/>
  <c r="BP214" i="10" s="1"/>
  <c r="BM214" i="10"/>
  <c r="BL214" i="10"/>
  <c r="BK214" i="10"/>
  <c r="BJ214" i="10"/>
  <c r="BI214" i="10"/>
  <c r="BH214" i="10"/>
  <c r="BA214" i="10"/>
  <c r="AZ214" i="10"/>
  <c r="BE214" i="10" s="1"/>
  <c r="AY214" i="10"/>
  <c r="BD214" i="10" s="1"/>
  <c r="BS214" i="10" s="1"/>
  <c r="AX214" i="10"/>
  <c r="BG214" i="10" s="1"/>
  <c r="AW214" i="10"/>
  <c r="BF214" i="10" s="1"/>
  <c r="AV214" i="10"/>
  <c r="BR214" i="10" s="1"/>
  <c r="AU214" i="10"/>
  <c r="AT214" i="10"/>
  <c r="BQ233" i="10"/>
  <c r="BO233" i="10"/>
  <c r="BP233" i="10" s="1"/>
  <c r="BM233" i="10"/>
  <c r="BL233" i="10"/>
  <c r="BK233" i="10"/>
  <c r="BJ233" i="10"/>
  <c r="BI233" i="10"/>
  <c r="BH233" i="10"/>
  <c r="BA233" i="10"/>
  <c r="AZ233" i="10"/>
  <c r="BE233" i="10" s="1"/>
  <c r="AY233" i="10"/>
  <c r="BD233" i="10" s="1"/>
  <c r="BS233" i="10" s="1"/>
  <c r="AX233" i="10"/>
  <c r="BG233" i="10" s="1"/>
  <c r="AW233" i="10"/>
  <c r="BF233" i="10" s="1"/>
  <c r="AV233" i="10"/>
  <c r="BR233" i="10" s="1"/>
  <c r="AU233" i="10"/>
  <c r="AT233" i="10"/>
  <c r="BB233" i="10" s="1"/>
  <c r="BQ163" i="10"/>
  <c r="BO163" i="10"/>
  <c r="BP163" i="10" s="1"/>
  <c r="BM163" i="10"/>
  <c r="BL163" i="10"/>
  <c r="BK163" i="10"/>
  <c r="BJ163" i="10"/>
  <c r="BI163" i="10"/>
  <c r="BH163" i="10"/>
  <c r="BA163" i="10"/>
  <c r="AZ163" i="10"/>
  <c r="BE163" i="10" s="1"/>
  <c r="AY163" i="10"/>
  <c r="BD163" i="10" s="1"/>
  <c r="BS163" i="10" s="1"/>
  <c r="AX163" i="10"/>
  <c r="BG163" i="10" s="1"/>
  <c r="AW163" i="10"/>
  <c r="BF163" i="10" s="1"/>
  <c r="AV163" i="10"/>
  <c r="BR163" i="10" s="1"/>
  <c r="AU163" i="10"/>
  <c r="AT163" i="10"/>
  <c r="BB163" i="10" s="1"/>
  <c r="BQ248" i="10"/>
  <c r="BO248" i="10"/>
  <c r="BP248" i="10" s="1"/>
  <c r="BM248" i="10"/>
  <c r="BL248" i="10"/>
  <c r="BK248" i="10"/>
  <c r="BJ248" i="10"/>
  <c r="BI248" i="10"/>
  <c r="BH248" i="10"/>
  <c r="BA248" i="10"/>
  <c r="AZ248" i="10"/>
  <c r="BE248" i="10" s="1"/>
  <c r="AY248" i="10"/>
  <c r="BD248" i="10" s="1"/>
  <c r="BS248" i="10" s="1"/>
  <c r="AX248" i="10"/>
  <c r="BG248" i="10" s="1"/>
  <c r="AW248" i="10"/>
  <c r="BF248" i="10" s="1"/>
  <c r="AV248" i="10"/>
  <c r="BR248" i="10" s="1"/>
  <c r="AU248" i="10"/>
  <c r="AT248" i="10"/>
  <c r="BB248" i="10" s="1"/>
  <c r="BQ228" i="10"/>
  <c r="BO228" i="10"/>
  <c r="BP228" i="10" s="1"/>
  <c r="BM228" i="10"/>
  <c r="BL228" i="10"/>
  <c r="BK228" i="10"/>
  <c r="BJ228" i="10"/>
  <c r="BI228" i="10"/>
  <c r="BH228" i="10"/>
  <c r="BA228" i="10"/>
  <c r="AZ228" i="10"/>
  <c r="BE228" i="10" s="1"/>
  <c r="AY228" i="10"/>
  <c r="BD228" i="10" s="1"/>
  <c r="BS228" i="10" s="1"/>
  <c r="AX228" i="10"/>
  <c r="BG228" i="10" s="1"/>
  <c r="AW228" i="10"/>
  <c r="BF228" i="10" s="1"/>
  <c r="AV228" i="10"/>
  <c r="BR228" i="10" s="1"/>
  <c r="AU228" i="10"/>
  <c r="AT228" i="10"/>
  <c r="BB228" i="10" s="1"/>
  <c r="BQ216" i="10"/>
  <c r="BO216" i="10"/>
  <c r="BP216" i="10" s="1"/>
  <c r="BM216" i="10"/>
  <c r="BL216" i="10"/>
  <c r="BK216" i="10"/>
  <c r="BJ216" i="10"/>
  <c r="BI216" i="10"/>
  <c r="BH216" i="10"/>
  <c r="BA216" i="10"/>
  <c r="AZ216" i="10"/>
  <c r="BE216" i="10" s="1"/>
  <c r="AY216" i="10"/>
  <c r="BD216" i="10" s="1"/>
  <c r="BS216" i="10" s="1"/>
  <c r="AX216" i="10"/>
  <c r="BG216" i="10" s="1"/>
  <c r="AW216" i="10"/>
  <c r="BF216" i="10" s="1"/>
  <c r="AV216" i="10"/>
  <c r="BR216" i="10" s="1"/>
  <c r="AU216" i="10"/>
  <c r="AT216" i="10"/>
  <c r="BB216" i="10" s="1"/>
  <c r="BQ201" i="10"/>
  <c r="BO201" i="10"/>
  <c r="BP201" i="10" s="1"/>
  <c r="BM201" i="10"/>
  <c r="BL201" i="10"/>
  <c r="BK201" i="10"/>
  <c r="BJ201" i="10"/>
  <c r="BI201" i="10"/>
  <c r="BH201" i="10"/>
  <c r="BA201" i="10"/>
  <c r="AZ201" i="10"/>
  <c r="BE201" i="10" s="1"/>
  <c r="AY201" i="10"/>
  <c r="BD201" i="10" s="1"/>
  <c r="BS201" i="10" s="1"/>
  <c r="AX201" i="10"/>
  <c r="BG201" i="10" s="1"/>
  <c r="AW201" i="10"/>
  <c r="BF201" i="10" s="1"/>
  <c r="AV201" i="10"/>
  <c r="BR201" i="10" s="1"/>
  <c r="AU201" i="10"/>
  <c r="AT201" i="10"/>
  <c r="BB201" i="10" s="1"/>
  <c r="BQ165" i="10"/>
  <c r="BO165" i="10"/>
  <c r="BP165" i="10" s="1"/>
  <c r="BM165" i="10"/>
  <c r="BL165" i="10"/>
  <c r="BK165" i="10"/>
  <c r="BJ165" i="10"/>
  <c r="BI165" i="10"/>
  <c r="BH165" i="10"/>
  <c r="BA165" i="10"/>
  <c r="AZ165" i="10"/>
  <c r="BE165" i="10" s="1"/>
  <c r="AY165" i="10"/>
  <c r="BD165" i="10" s="1"/>
  <c r="BS165" i="10" s="1"/>
  <c r="AX165" i="10"/>
  <c r="BG165" i="10" s="1"/>
  <c r="AW165" i="10"/>
  <c r="BF165" i="10" s="1"/>
  <c r="AV165" i="10"/>
  <c r="BR165" i="10" s="1"/>
  <c r="AU165" i="10"/>
  <c r="AT165" i="10"/>
  <c r="BB165" i="10" s="1"/>
  <c r="BQ166" i="10"/>
  <c r="BO166" i="10"/>
  <c r="BP166" i="10" s="1"/>
  <c r="BM166" i="10"/>
  <c r="BL166" i="10"/>
  <c r="BK166" i="10"/>
  <c r="BJ166" i="10"/>
  <c r="BI166" i="10"/>
  <c r="BH166" i="10"/>
  <c r="BA166" i="10"/>
  <c r="AZ166" i="10"/>
  <c r="BE166" i="10" s="1"/>
  <c r="AY166" i="10"/>
  <c r="BD166" i="10" s="1"/>
  <c r="BS166" i="10" s="1"/>
  <c r="AX166" i="10"/>
  <c r="BG166" i="10" s="1"/>
  <c r="AW166" i="10"/>
  <c r="BF166" i="10" s="1"/>
  <c r="AV166" i="10"/>
  <c r="BR166" i="10" s="1"/>
  <c r="AU166" i="10"/>
  <c r="AT166" i="10"/>
  <c r="BQ200" i="10"/>
  <c r="BO200" i="10"/>
  <c r="BP200" i="10" s="1"/>
  <c r="BM200" i="10"/>
  <c r="BL200" i="10"/>
  <c r="BK200" i="10"/>
  <c r="BJ200" i="10"/>
  <c r="BI200" i="10"/>
  <c r="BH200" i="10"/>
  <c r="BA200" i="10"/>
  <c r="AZ200" i="10"/>
  <c r="BE200" i="10" s="1"/>
  <c r="AY200" i="10"/>
  <c r="BD200" i="10" s="1"/>
  <c r="BS200" i="10" s="1"/>
  <c r="AX200" i="10"/>
  <c r="BG200" i="10" s="1"/>
  <c r="AW200" i="10"/>
  <c r="BF200" i="10" s="1"/>
  <c r="AV200" i="10"/>
  <c r="BR200" i="10" s="1"/>
  <c r="AU200" i="10"/>
  <c r="AT200" i="10"/>
  <c r="BB200" i="10" s="1"/>
  <c r="BQ270" i="10"/>
  <c r="BO270" i="10"/>
  <c r="BP270" i="10" s="1"/>
  <c r="BM270" i="10"/>
  <c r="BL270" i="10"/>
  <c r="BK270" i="10"/>
  <c r="BJ270" i="10"/>
  <c r="BI270" i="10"/>
  <c r="BH270" i="10"/>
  <c r="BA270" i="10"/>
  <c r="AZ270" i="10"/>
  <c r="BE270" i="10" s="1"/>
  <c r="AY270" i="10"/>
  <c r="BD270" i="10" s="1"/>
  <c r="BS270" i="10" s="1"/>
  <c r="AX270" i="10"/>
  <c r="BG270" i="10" s="1"/>
  <c r="AW270" i="10"/>
  <c r="BF270" i="10" s="1"/>
  <c r="AV270" i="10"/>
  <c r="BR270" i="10" s="1"/>
  <c r="AU270" i="10"/>
  <c r="AT270" i="10"/>
  <c r="BB270" i="10" s="1"/>
  <c r="BQ265" i="10"/>
  <c r="BO265" i="10"/>
  <c r="BP265" i="10" s="1"/>
  <c r="BM265" i="10"/>
  <c r="BL265" i="10"/>
  <c r="BK265" i="10"/>
  <c r="BJ265" i="10"/>
  <c r="BI265" i="10"/>
  <c r="BH265" i="10"/>
  <c r="BA265" i="10"/>
  <c r="AZ265" i="10"/>
  <c r="BE265" i="10" s="1"/>
  <c r="AY265" i="10"/>
  <c r="BD265" i="10" s="1"/>
  <c r="BS265" i="10" s="1"/>
  <c r="AX265" i="10"/>
  <c r="BG265" i="10" s="1"/>
  <c r="AW265" i="10"/>
  <c r="BF265" i="10" s="1"/>
  <c r="AV265" i="10"/>
  <c r="BR265" i="10" s="1"/>
  <c r="AU265" i="10"/>
  <c r="AT265" i="10"/>
  <c r="BB265" i="10" s="1"/>
  <c r="BQ96" i="10"/>
  <c r="BO96" i="10"/>
  <c r="BP96" i="10" s="1"/>
  <c r="BM96" i="10"/>
  <c r="BL96" i="10"/>
  <c r="BK96" i="10"/>
  <c r="BJ96" i="10"/>
  <c r="BI96" i="10"/>
  <c r="BH96" i="10"/>
  <c r="BA96" i="10"/>
  <c r="AZ96" i="10"/>
  <c r="BE96" i="10" s="1"/>
  <c r="AY96" i="10"/>
  <c r="BD96" i="10" s="1"/>
  <c r="BS96" i="10" s="1"/>
  <c r="AX96" i="10"/>
  <c r="BG96" i="10" s="1"/>
  <c r="AW96" i="10"/>
  <c r="BF96" i="10" s="1"/>
  <c r="AV96" i="10"/>
  <c r="BR96" i="10" s="1"/>
  <c r="AU96" i="10"/>
  <c r="AT96" i="10"/>
  <c r="BB96" i="10" s="1"/>
  <c r="BQ231" i="10"/>
  <c r="BO231" i="10"/>
  <c r="BP231" i="10" s="1"/>
  <c r="BM231" i="10"/>
  <c r="BL231" i="10"/>
  <c r="BK231" i="10"/>
  <c r="BJ231" i="10"/>
  <c r="BI231" i="10"/>
  <c r="BH231" i="10"/>
  <c r="BA231" i="10"/>
  <c r="AZ231" i="10"/>
  <c r="BE231" i="10" s="1"/>
  <c r="AY231" i="10"/>
  <c r="BD231" i="10" s="1"/>
  <c r="BS231" i="10" s="1"/>
  <c r="AX231" i="10"/>
  <c r="BG231" i="10" s="1"/>
  <c r="AW231" i="10"/>
  <c r="BF231" i="10" s="1"/>
  <c r="AV231" i="10"/>
  <c r="BR231" i="10" s="1"/>
  <c r="AU231" i="10"/>
  <c r="AT231" i="10"/>
  <c r="BB231" i="10" s="1"/>
  <c r="BQ183" i="10"/>
  <c r="BO183" i="10"/>
  <c r="BP183" i="10" s="1"/>
  <c r="BM183" i="10"/>
  <c r="BL183" i="10"/>
  <c r="BK183" i="10"/>
  <c r="BJ183" i="10"/>
  <c r="BI183" i="10"/>
  <c r="BH183" i="10"/>
  <c r="BA183" i="10"/>
  <c r="AZ183" i="10"/>
  <c r="BE183" i="10" s="1"/>
  <c r="AY183" i="10"/>
  <c r="BD183" i="10" s="1"/>
  <c r="BS183" i="10" s="1"/>
  <c r="AX183" i="10"/>
  <c r="BG183" i="10" s="1"/>
  <c r="AW183" i="10"/>
  <c r="BF183" i="10" s="1"/>
  <c r="AV183" i="10"/>
  <c r="BR183" i="10" s="1"/>
  <c r="AU183" i="10"/>
  <c r="AT183" i="10"/>
  <c r="BB183" i="10" s="1"/>
  <c r="BQ250" i="10"/>
  <c r="BO250" i="10"/>
  <c r="BP250" i="10" s="1"/>
  <c r="BM250" i="10"/>
  <c r="BL250" i="10"/>
  <c r="BK250" i="10"/>
  <c r="BJ250" i="10"/>
  <c r="BI250" i="10"/>
  <c r="BH250" i="10"/>
  <c r="BA250" i="10"/>
  <c r="AZ250" i="10"/>
  <c r="BE250" i="10" s="1"/>
  <c r="AY250" i="10"/>
  <c r="BD250" i="10" s="1"/>
  <c r="BS250" i="10" s="1"/>
  <c r="AX250" i="10"/>
  <c r="BG250" i="10" s="1"/>
  <c r="AW250" i="10"/>
  <c r="BF250" i="10" s="1"/>
  <c r="AV250" i="10"/>
  <c r="BR250" i="10" s="1"/>
  <c r="AU250" i="10"/>
  <c r="AT250" i="10"/>
  <c r="BB250" i="10" s="1"/>
  <c r="BQ103" i="10"/>
  <c r="BO103" i="10"/>
  <c r="BP103" i="10" s="1"/>
  <c r="BM103" i="10"/>
  <c r="BL103" i="10"/>
  <c r="BK103" i="10"/>
  <c r="BJ103" i="10"/>
  <c r="BI103" i="10"/>
  <c r="BH103" i="10"/>
  <c r="BA103" i="10"/>
  <c r="AZ103" i="10"/>
  <c r="BE103" i="10" s="1"/>
  <c r="AY103" i="10"/>
  <c r="BD103" i="10" s="1"/>
  <c r="BS103" i="10" s="1"/>
  <c r="AX103" i="10"/>
  <c r="BG103" i="10" s="1"/>
  <c r="AW103" i="10"/>
  <c r="BF103" i="10" s="1"/>
  <c r="AV103" i="10"/>
  <c r="BR103" i="10" s="1"/>
  <c r="AU103" i="10"/>
  <c r="AT103" i="10"/>
  <c r="BQ114" i="10"/>
  <c r="BO114" i="10"/>
  <c r="BP114" i="10" s="1"/>
  <c r="BM114" i="10"/>
  <c r="BL114" i="10"/>
  <c r="BK114" i="10"/>
  <c r="BJ114" i="10"/>
  <c r="BI114" i="10"/>
  <c r="BH114" i="10"/>
  <c r="BA114" i="10"/>
  <c r="AZ114" i="10"/>
  <c r="BE114" i="10" s="1"/>
  <c r="AY114" i="10"/>
  <c r="BD114" i="10" s="1"/>
  <c r="BS114" i="10" s="1"/>
  <c r="AX114" i="10"/>
  <c r="BG114" i="10" s="1"/>
  <c r="AW114" i="10"/>
  <c r="BF114" i="10" s="1"/>
  <c r="AV114" i="10"/>
  <c r="BR114" i="10" s="1"/>
  <c r="AU114" i="10"/>
  <c r="AT114" i="10"/>
  <c r="BQ181" i="10"/>
  <c r="BO181" i="10"/>
  <c r="BP181" i="10" s="1"/>
  <c r="BM181" i="10"/>
  <c r="BL181" i="10"/>
  <c r="BK181" i="10"/>
  <c r="BJ181" i="10"/>
  <c r="BI181" i="10"/>
  <c r="BH181" i="10"/>
  <c r="BA181" i="10"/>
  <c r="AZ181" i="10"/>
  <c r="BE181" i="10" s="1"/>
  <c r="AY181" i="10"/>
  <c r="BD181" i="10" s="1"/>
  <c r="BS181" i="10" s="1"/>
  <c r="AX181" i="10"/>
  <c r="BG181" i="10" s="1"/>
  <c r="AW181" i="10"/>
  <c r="BF181" i="10" s="1"/>
  <c r="AV181" i="10"/>
  <c r="BR181" i="10" s="1"/>
  <c r="AU181" i="10"/>
  <c r="AT181" i="10"/>
  <c r="BQ180" i="10"/>
  <c r="BO180" i="10"/>
  <c r="BP180" i="10" s="1"/>
  <c r="BM180" i="10"/>
  <c r="BL180" i="10"/>
  <c r="BK180" i="10"/>
  <c r="BJ180" i="10"/>
  <c r="BI180" i="10"/>
  <c r="BH180" i="10"/>
  <c r="BA180" i="10"/>
  <c r="AZ180" i="10"/>
  <c r="BE180" i="10" s="1"/>
  <c r="AY180" i="10"/>
  <c r="BD180" i="10" s="1"/>
  <c r="BS180" i="10" s="1"/>
  <c r="AX180" i="10"/>
  <c r="BG180" i="10" s="1"/>
  <c r="AW180" i="10"/>
  <c r="BF180" i="10" s="1"/>
  <c r="AV180" i="10"/>
  <c r="BR180" i="10" s="1"/>
  <c r="AU180" i="10"/>
  <c r="AT180" i="10"/>
  <c r="BB180" i="10" s="1"/>
  <c r="BQ69" i="10"/>
  <c r="BO69" i="10"/>
  <c r="BP69" i="10" s="1"/>
  <c r="BM69" i="10"/>
  <c r="BL69" i="10"/>
  <c r="BK69" i="10"/>
  <c r="BJ69" i="10"/>
  <c r="BI69" i="10"/>
  <c r="BH69" i="10"/>
  <c r="BA69" i="10"/>
  <c r="AZ69" i="10"/>
  <c r="BE69" i="10" s="1"/>
  <c r="AY69" i="10"/>
  <c r="BD69" i="10" s="1"/>
  <c r="BS69" i="10" s="1"/>
  <c r="AX69" i="10"/>
  <c r="BG69" i="10" s="1"/>
  <c r="AW69" i="10"/>
  <c r="BF69" i="10" s="1"/>
  <c r="AV69" i="10"/>
  <c r="BR69" i="10" s="1"/>
  <c r="AU69" i="10"/>
  <c r="AT69" i="10"/>
  <c r="BB69" i="10" s="1"/>
  <c r="BQ125" i="10"/>
  <c r="BO125" i="10"/>
  <c r="BP125" i="10" s="1"/>
  <c r="BM125" i="10"/>
  <c r="BL125" i="10"/>
  <c r="BK125" i="10"/>
  <c r="BJ125" i="10"/>
  <c r="BI125" i="10"/>
  <c r="BH125" i="10"/>
  <c r="BA125" i="10"/>
  <c r="AZ125" i="10"/>
  <c r="BE125" i="10" s="1"/>
  <c r="AY125" i="10"/>
  <c r="BD125" i="10" s="1"/>
  <c r="BS125" i="10" s="1"/>
  <c r="AX125" i="10"/>
  <c r="BG125" i="10" s="1"/>
  <c r="AW125" i="10"/>
  <c r="BF125" i="10" s="1"/>
  <c r="AV125" i="10"/>
  <c r="BR125" i="10" s="1"/>
  <c r="AU125" i="10"/>
  <c r="AT125" i="10"/>
  <c r="BQ227" i="10"/>
  <c r="BO227" i="10"/>
  <c r="BP227" i="10" s="1"/>
  <c r="BM227" i="10"/>
  <c r="BL227" i="10"/>
  <c r="BK227" i="10"/>
  <c r="BJ227" i="10"/>
  <c r="BI227" i="10"/>
  <c r="BH227" i="10"/>
  <c r="BA227" i="10"/>
  <c r="AZ227" i="10"/>
  <c r="BE227" i="10" s="1"/>
  <c r="AY227" i="10"/>
  <c r="BD227" i="10" s="1"/>
  <c r="BS227" i="10" s="1"/>
  <c r="AX227" i="10"/>
  <c r="BG227" i="10" s="1"/>
  <c r="AW227" i="10"/>
  <c r="BF227" i="10" s="1"/>
  <c r="AV227" i="10"/>
  <c r="BR227" i="10" s="1"/>
  <c r="AU227" i="10"/>
  <c r="AT227" i="10"/>
  <c r="BB227" i="10" s="1"/>
  <c r="BQ207" i="10"/>
  <c r="BO207" i="10"/>
  <c r="BP207" i="10" s="1"/>
  <c r="BM207" i="10"/>
  <c r="BL207" i="10"/>
  <c r="BK207" i="10"/>
  <c r="BJ207" i="10"/>
  <c r="BI207" i="10"/>
  <c r="BH207" i="10"/>
  <c r="BA207" i="10"/>
  <c r="AZ207" i="10"/>
  <c r="BE207" i="10" s="1"/>
  <c r="AY207" i="10"/>
  <c r="BD207" i="10" s="1"/>
  <c r="BS207" i="10" s="1"/>
  <c r="AX207" i="10"/>
  <c r="BG207" i="10" s="1"/>
  <c r="AW207" i="10"/>
  <c r="BF207" i="10" s="1"/>
  <c r="AV207" i="10"/>
  <c r="BR207" i="10" s="1"/>
  <c r="AU207" i="10"/>
  <c r="AT207" i="10"/>
  <c r="BQ155" i="10"/>
  <c r="BO155" i="10"/>
  <c r="BP155" i="10" s="1"/>
  <c r="BM155" i="10"/>
  <c r="BL155" i="10"/>
  <c r="BK155" i="10"/>
  <c r="BJ155" i="10"/>
  <c r="BI155" i="10"/>
  <c r="BH155" i="10"/>
  <c r="BA155" i="10"/>
  <c r="AZ155" i="10"/>
  <c r="BE155" i="10" s="1"/>
  <c r="AY155" i="10"/>
  <c r="BD155" i="10" s="1"/>
  <c r="BS155" i="10" s="1"/>
  <c r="AX155" i="10"/>
  <c r="BG155" i="10" s="1"/>
  <c r="AW155" i="10"/>
  <c r="BF155" i="10" s="1"/>
  <c r="AV155" i="10"/>
  <c r="BR155" i="10" s="1"/>
  <c r="AU155" i="10"/>
  <c r="AT155" i="10"/>
  <c r="BQ257" i="10"/>
  <c r="BO257" i="10"/>
  <c r="BP257" i="10" s="1"/>
  <c r="BM257" i="10"/>
  <c r="BL257" i="10"/>
  <c r="BK257" i="10"/>
  <c r="BJ257" i="10"/>
  <c r="BI257" i="10"/>
  <c r="BH257" i="10"/>
  <c r="BA257" i="10"/>
  <c r="AZ257" i="10"/>
  <c r="BE257" i="10" s="1"/>
  <c r="AY257" i="10"/>
  <c r="BD257" i="10" s="1"/>
  <c r="BS257" i="10" s="1"/>
  <c r="AX257" i="10"/>
  <c r="BG257" i="10" s="1"/>
  <c r="AW257" i="10"/>
  <c r="BF257" i="10" s="1"/>
  <c r="AV257" i="10"/>
  <c r="BR257" i="10" s="1"/>
  <c r="AU257" i="10"/>
  <c r="AT257" i="10"/>
  <c r="BQ168" i="10"/>
  <c r="BO168" i="10"/>
  <c r="BP168" i="10" s="1"/>
  <c r="BM168" i="10"/>
  <c r="BL168" i="10"/>
  <c r="BK168" i="10"/>
  <c r="BJ168" i="10"/>
  <c r="BI168" i="10"/>
  <c r="BH168" i="10"/>
  <c r="BA168" i="10"/>
  <c r="AZ168" i="10"/>
  <c r="BE168" i="10" s="1"/>
  <c r="AY168" i="10"/>
  <c r="BD168" i="10" s="1"/>
  <c r="BS168" i="10" s="1"/>
  <c r="AX168" i="10"/>
  <c r="BG168" i="10" s="1"/>
  <c r="AW168" i="10"/>
  <c r="BF168" i="10" s="1"/>
  <c r="AV168" i="10"/>
  <c r="BR168" i="10" s="1"/>
  <c r="AU168" i="10"/>
  <c r="AT168" i="10"/>
  <c r="BQ212" i="10"/>
  <c r="BO212" i="10"/>
  <c r="BP212" i="10" s="1"/>
  <c r="BM212" i="10"/>
  <c r="BL212" i="10"/>
  <c r="BK212" i="10"/>
  <c r="BJ212" i="10"/>
  <c r="BI212" i="10"/>
  <c r="BH212" i="10"/>
  <c r="BA212" i="10"/>
  <c r="AZ212" i="10"/>
  <c r="BE212" i="10" s="1"/>
  <c r="AY212" i="10"/>
  <c r="BD212" i="10" s="1"/>
  <c r="BS212" i="10" s="1"/>
  <c r="AX212" i="10"/>
  <c r="BG212" i="10" s="1"/>
  <c r="AW212" i="10"/>
  <c r="BF212" i="10" s="1"/>
  <c r="AV212" i="10"/>
  <c r="BR212" i="10" s="1"/>
  <c r="AU212" i="10"/>
  <c r="AT212" i="10"/>
  <c r="BQ151" i="10"/>
  <c r="BO151" i="10"/>
  <c r="BP151" i="10" s="1"/>
  <c r="BM151" i="10"/>
  <c r="BL151" i="10"/>
  <c r="BK151" i="10"/>
  <c r="BJ151" i="10"/>
  <c r="BI151" i="10"/>
  <c r="BH151" i="10"/>
  <c r="BA151" i="10"/>
  <c r="AZ151" i="10"/>
  <c r="BE151" i="10" s="1"/>
  <c r="AY151" i="10"/>
  <c r="BD151" i="10" s="1"/>
  <c r="BS151" i="10" s="1"/>
  <c r="AX151" i="10"/>
  <c r="BG151" i="10" s="1"/>
  <c r="AW151" i="10"/>
  <c r="BF151" i="10" s="1"/>
  <c r="AV151" i="10"/>
  <c r="BR151" i="10" s="1"/>
  <c r="AU151" i="10"/>
  <c r="AT151" i="10"/>
  <c r="BB151" i="10" s="1"/>
  <c r="BQ210" i="10"/>
  <c r="BO210" i="10"/>
  <c r="BP210" i="10" s="1"/>
  <c r="BM210" i="10"/>
  <c r="BL210" i="10"/>
  <c r="BK210" i="10"/>
  <c r="BJ210" i="10"/>
  <c r="BI210" i="10"/>
  <c r="BH210" i="10"/>
  <c r="BA210" i="10"/>
  <c r="AZ210" i="10"/>
  <c r="BE210" i="10" s="1"/>
  <c r="AY210" i="10"/>
  <c r="BD210" i="10" s="1"/>
  <c r="BS210" i="10" s="1"/>
  <c r="AX210" i="10"/>
  <c r="BG210" i="10" s="1"/>
  <c r="AW210" i="10"/>
  <c r="BF210" i="10" s="1"/>
  <c r="AV210" i="10"/>
  <c r="BR210" i="10" s="1"/>
  <c r="AU210" i="10"/>
  <c r="AT210" i="10"/>
  <c r="BQ149" i="10"/>
  <c r="BO149" i="10"/>
  <c r="BP149" i="10" s="1"/>
  <c r="BM149" i="10"/>
  <c r="BL149" i="10"/>
  <c r="BK149" i="10"/>
  <c r="BJ149" i="10"/>
  <c r="BI149" i="10"/>
  <c r="BH149" i="10"/>
  <c r="BA149" i="10"/>
  <c r="AZ149" i="10"/>
  <c r="BE149" i="10" s="1"/>
  <c r="AY149" i="10"/>
  <c r="BD149" i="10" s="1"/>
  <c r="BS149" i="10" s="1"/>
  <c r="AX149" i="10"/>
  <c r="BG149" i="10" s="1"/>
  <c r="AW149" i="10"/>
  <c r="BF149" i="10" s="1"/>
  <c r="AV149" i="10"/>
  <c r="BR149" i="10" s="1"/>
  <c r="AU149" i="10"/>
  <c r="AT149" i="10"/>
  <c r="BQ162" i="10"/>
  <c r="BO162" i="10"/>
  <c r="BP162" i="10" s="1"/>
  <c r="BM162" i="10"/>
  <c r="BL162" i="10"/>
  <c r="BK162" i="10"/>
  <c r="BJ162" i="10"/>
  <c r="BI162" i="10"/>
  <c r="BH162" i="10"/>
  <c r="BA162" i="10"/>
  <c r="AZ162" i="10"/>
  <c r="BE162" i="10" s="1"/>
  <c r="AY162" i="10"/>
  <c r="BD162" i="10" s="1"/>
  <c r="BS162" i="10" s="1"/>
  <c r="AX162" i="10"/>
  <c r="BG162" i="10" s="1"/>
  <c r="AW162" i="10"/>
  <c r="BF162" i="10" s="1"/>
  <c r="AV162" i="10"/>
  <c r="BR162" i="10" s="1"/>
  <c r="AU162" i="10"/>
  <c r="AT162" i="10"/>
  <c r="BQ229" i="10"/>
  <c r="BO229" i="10"/>
  <c r="BP229" i="10" s="1"/>
  <c r="BM229" i="10"/>
  <c r="BL229" i="10"/>
  <c r="BK229" i="10"/>
  <c r="BJ229" i="10"/>
  <c r="BI229" i="10"/>
  <c r="BH229" i="10"/>
  <c r="BA229" i="10"/>
  <c r="AZ229" i="10"/>
  <c r="BE229" i="10" s="1"/>
  <c r="AY229" i="10"/>
  <c r="BD229" i="10" s="1"/>
  <c r="BS229" i="10" s="1"/>
  <c r="AX229" i="10"/>
  <c r="BG229" i="10" s="1"/>
  <c r="AW229" i="10"/>
  <c r="BF229" i="10" s="1"/>
  <c r="AV229" i="10"/>
  <c r="BR229" i="10" s="1"/>
  <c r="AU229" i="10"/>
  <c r="AT229" i="10"/>
  <c r="BB229" i="10" s="1"/>
  <c r="BQ197" i="10"/>
  <c r="BO197" i="10"/>
  <c r="BP197" i="10" s="1"/>
  <c r="BM197" i="10"/>
  <c r="BL197" i="10"/>
  <c r="BK197" i="10"/>
  <c r="BJ197" i="10"/>
  <c r="BI197" i="10"/>
  <c r="BH197" i="10"/>
  <c r="BA197" i="10"/>
  <c r="AZ197" i="10"/>
  <c r="BE197" i="10" s="1"/>
  <c r="AY197" i="10"/>
  <c r="BD197" i="10" s="1"/>
  <c r="BS197" i="10" s="1"/>
  <c r="AX197" i="10"/>
  <c r="BG197" i="10" s="1"/>
  <c r="AW197" i="10"/>
  <c r="BF197" i="10" s="1"/>
  <c r="AV197" i="10"/>
  <c r="BR197" i="10" s="1"/>
  <c r="AU197" i="10"/>
  <c r="AT197" i="10"/>
  <c r="BQ230" i="10"/>
  <c r="BO230" i="10"/>
  <c r="BP230" i="10" s="1"/>
  <c r="BM230" i="10"/>
  <c r="BL230" i="10"/>
  <c r="BK230" i="10"/>
  <c r="BJ230" i="10"/>
  <c r="BI230" i="10"/>
  <c r="BH230" i="10"/>
  <c r="BA230" i="10"/>
  <c r="AZ230" i="10"/>
  <c r="BE230" i="10" s="1"/>
  <c r="AY230" i="10"/>
  <c r="BD230" i="10" s="1"/>
  <c r="BS230" i="10" s="1"/>
  <c r="AX230" i="10"/>
  <c r="BG230" i="10" s="1"/>
  <c r="AW230" i="10"/>
  <c r="BF230" i="10" s="1"/>
  <c r="AV230" i="10"/>
  <c r="BR230" i="10" s="1"/>
  <c r="AU230" i="10"/>
  <c r="AT230" i="10"/>
  <c r="BQ102" i="10"/>
  <c r="BO102" i="10"/>
  <c r="BP102" i="10" s="1"/>
  <c r="BM102" i="10"/>
  <c r="BL102" i="10"/>
  <c r="BK102" i="10"/>
  <c r="BJ102" i="10"/>
  <c r="BI102" i="10"/>
  <c r="BH102" i="10"/>
  <c r="BA102" i="10"/>
  <c r="AZ102" i="10"/>
  <c r="BE102" i="10" s="1"/>
  <c r="AY102" i="10"/>
  <c r="BD102" i="10" s="1"/>
  <c r="BS102" i="10" s="1"/>
  <c r="AX102" i="10"/>
  <c r="BG102" i="10" s="1"/>
  <c r="AW102" i="10"/>
  <c r="BF102" i="10" s="1"/>
  <c r="AV102" i="10"/>
  <c r="BR102" i="10" s="1"/>
  <c r="AU102" i="10"/>
  <c r="AT102" i="10"/>
  <c r="BQ190" i="10"/>
  <c r="BO190" i="10"/>
  <c r="BP190" i="10" s="1"/>
  <c r="BM190" i="10"/>
  <c r="BL190" i="10"/>
  <c r="BK190" i="10"/>
  <c r="BJ190" i="10"/>
  <c r="BI190" i="10"/>
  <c r="BH190" i="10"/>
  <c r="BA190" i="10"/>
  <c r="AZ190" i="10"/>
  <c r="BE190" i="10" s="1"/>
  <c r="AY190" i="10"/>
  <c r="BD190" i="10" s="1"/>
  <c r="BS190" i="10" s="1"/>
  <c r="AX190" i="10"/>
  <c r="BG190" i="10" s="1"/>
  <c r="AW190" i="10"/>
  <c r="BF190" i="10" s="1"/>
  <c r="AV190" i="10"/>
  <c r="BR190" i="10" s="1"/>
  <c r="AU190" i="10"/>
  <c r="AT190" i="10"/>
  <c r="BB190" i="10" s="1"/>
  <c r="BQ244" i="10"/>
  <c r="BO244" i="10"/>
  <c r="BP244" i="10" s="1"/>
  <c r="BM244" i="10"/>
  <c r="BL244" i="10"/>
  <c r="BK244" i="10"/>
  <c r="BJ244" i="10"/>
  <c r="BI244" i="10"/>
  <c r="BH244" i="10"/>
  <c r="BA244" i="10"/>
  <c r="AZ244" i="10"/>
  <c r="BE244" i="10" s="1"/>
  <c r="AY244" i="10"/>
  <c r="BD244" i="10" s="1"/>
  <c r="BS244" i="10" s="1"/>
  <c r="AX244" i="10"/>
  <c r="BG244" i="10" s="1"/>
  <c r="AW244" i="10"/>
  <c r="BF244" i="10" s="1"/>
  <c r="AV244" i="10"/>
  <c r="BR244" i="10" s="1"/>
  <c r="AU244" i="10"/>
  <c r="AT244" i="10"/>
  <c r="BQ161" i="10"/>
  <c r="BO161" i="10"/>
  <c r="BP161" i="10" s="1"/>
  <c r="BM161" i="10"/>
  <c r="BL161" i="10"/>
  <c r="BK161" i="10"/>
  <c r="BJ161" i="10"/>
  <c r="BI161" i="10"/>
  <c r="BH161" i="10"/>
  <c r="BA161" i="10"/>
  <c r="AZ161" i="10"/>
  <c r="BE161" i="10" s="1"/>
  <c r="AY161" i="10"/>
  <c r="BD161" i="10" s="1"/>
  <c r="BS161" i="10" s="1"/>
  <c r="AX161" i="10"/>
  <c r="BG161" i="10" s="1"/>
  <c r="AW161" i="10"/>
  <c r="BF161" i="10" s="1"/>
  <c r="AV161" i="10"/>
  <c r="BR161" i="10" s="1"/>
  <c r="AU161" i="10"/>
  <c r="AT161" i="10"/>
  <c r="BQ209" i="10"/>
  <c r="BO209" i="10"/>
  <c r="BP209" i="10" s="1"/>
  <c r="BM209" i="10"/>
  <c r="BL209" i="10"/>
  <c r="BK209" i="10"/>
  <c r="BJ209" i="10"/>
  <c r="BI209" i="10"/>
  <c r="BH209" i="10"/>
  <c r="BA209" i="10"/>
  <c r="AZ209" i="10"/>
  <c r="BE209" i="10" s="1"/>
  <c r="AY209" i="10"/>
  <c r="BD209" i="10" s="1"/>
  <c r="BS209" i="10" s="1"/>
  <c r="AX209" i="10"/>
  <c r="BG209" i="10" s="1"/>
  <c r="AW209" i="10"/>
  <c r="BF209" i="10" s="1"/>
  <c r="AV209" i="10"/>
  <c r="BR209" i="10" s="1"/>
  <c r="AU209" i="10"/>
  <c r="AT209" i="10"/>
  <c r="BB209" i="10" s="1"/>
  <c r="BQ146" i="10"/>
  <c r="BO146" i="10"/>
  <c r="BP146" i="10" s="1"/>
  <c r="BM146" i="10"/>
  <c r="BL146" i="10"/>
  <c r="BK146" i="10"/>
  <c r="BJ146" i="10"/>
  <c r="BI146" i="10"/>
  <c r="BH146" i="10"/>
  <c r="BA146" i="10"/>
  <c r="AZ146" i="10"/>
  <c r="BE146" i="10" s="1"/>
  <c r="AY146" i="10"/>
  <c r="BD146" i="10" s="1"/>
  <c r="BS146" i="10" s="1"/>
  <c r="AX146" i="10"/>
  <c r="BG146" i="10" s="1"/>
  <c r="AW146" i="10"/>
  <c r="BF146" i="10" s="1"/>
  <c r="AV146" i="10"/>
  <c r="BR146" i="10" s="1"/>
  <c r="AU146" i="10"/>
  <c r="AT146" i="10"/>
  <c r="BQ140" i="10"/>
  <c r="BO140" i="10"/>
  <c r="BP140" i="10" s="1"/>
  <c r="BM140" i="10"/>
  <c r="BL140" i="10"/>
  <c r="BK140" i="10"/>
  <c r="BJ140" i="10"/>
  <c r="BI140" i="10"/>
  <c r="BH140" i="10"/>
  <c r="BA140" i="10"/>
  <c r="AZ140" i="10"/>
  <c r="BE140" i="10" s="1"/>
  <c r="AY140" i="10"/>
  <c r="BD140" i="10" s="1"/>
  <c r="BS140" i="10" s="1"/>
  <c r="AX140" i="10"/>
  <c r="BG140" i="10" s="1"/>
  <c r="AW140" i="10"/>
  <c r="BF140" i="10" s="1"/>
  <c r="AV140" i="10"/>
  <c r="BR140" i="10" s="1"/>
  <c r="AU140" i="10"/>
  <c r="AT140" i="10"/>
  <c r="BB140" i="10" s="1"/>
  <c r="BQ220" i="10"/>
  <c r="BO220" i="10"/>
  <c r="BP220" i="10" s="1"/>
  <c r="BM220" i="10"/>
  <c r="BL220" i="10"/>
  <c r="BK220" i="10"/>
  <c r="BJ220" i="10"/>
  <c r="BI220" i="10"/>
  <c r="BH220" i="10"/>
  <c r="BA220" i="10"/>
  <c r="AZ220" i="10"/>
  <c r="BE220" i="10" s="1"/>
  <c r="AY220" i="10"/>
  <c r="BD220" i="10" s="1"/>
  <c r="BS220" i="10" s="1"/>
  <c r="AX220" i="10"/>
  <c r="BG220" i="10" s="1"/>
  <c r="AW220" i="10"/>
  <c r="BF220" i="10" s="1"/>
  <c r="AV220" i="10"/>
  <c r="BR220" i="10" s="1"/>
  <c r="AU220" i="10"/>
  <c r="AT220" i="10"/>
  <c r="BB220" i="10" s="1"/>
  <c r="BQ27" i="10"/>
  <c r="BO27" i="10"/>
  <c r="BP27" i="10" s="1"/>
  <c r="BM27" i="10"/>
  <c r="BL27" i="10"/>
  <c r="BK27" i="10"/>
  <c r="BJ27" i="10"/>
  <c r="BI27" i="10"/>
  <c r="BH27" i="10"/>
  <c r="BA27" i="10"/>
  <c r="AZ27" i="10"/>
  <c r="BE27" i="10" s="1"/>
  <c r="AY27" i="10"/>
  <c r="BD27" i="10" s="1"/>
  <c r="BS27" i="10" s="1"/>
  <c r="AX27" i="10"/>
  <c r="BG27" i="10" s="1"/>
  <c r="AW27" i="10"/>
  <c r="BF27" i="10" s="1"/>
  <c r="AV27" i="10"/>
  <c r="BR27" i="10" s="1"/>
  <c r="AU27" i="10"/>
  <c r="AT27" i="10"/>
  <c r="BQ160" i="10"/>
  <c r="BO160" i="10"/>
  <c r="BP160" i="10" s="1"/>
  <c r="BM160" i="10"/>
  <c r="BL160" i="10"/>
  <c r="BK160" i="10"/>
  <c r="BJ160" i="10"/>
  <c r="BI160" i="10"/>
  <c r="BH160" i="10"/>
  <c r="BA160" i="10"/>
  <c r="AZ160" i="10"/>
  <c r="BE160" i="10" s="1"/>
  <c r="AY160" i="10"/>
  <c r="BD160" i="10" s="1"/>
  <c r="BS160" i="10" s="1"/>
  <c r="AX160" i="10"/>
  <c r="BG160" i="10" s="1"/>
  <c r="AW160" i="10"/>
  <c r="BF160" i="10" s="1"/>
  <c r="AV160" i="10"/>
  <c r="BR160" i="10" s="1"/>
  <c r="AU160" i="10"/>
  <c r="AT160" i="10"/>
  <c r="BB160" i="10" s="1"/>
  <c r="BQ211" i="10"/>
  <c r="BO211" i="10"/>
  <c r="BP211" i="10" s="1"/>
  <c r="BM211" i="10"/>
  <c r="BL211" i="10"/>
  <c r="BK211" i="10"/>
  <c r="BJ211" i="10"/>
  <c r="BI211" i="10"/>
  <c r="BH211" i="10"/>
  <c r="BA211" i="10"/>
  <c r="AZ211" i="10"/>
  <c r="BE211" i="10" s="1"/>
  <c r="AY211" i="10"/>
  <c r="BD211" i="10" s="1"/>
  <c r="BS211" i="10" s="1"/>
  <c r="AX211" i="10"/>
  <c r="BG211" i="10" s="1"/>
  <c r="AW211" i="10"/>
  <c r="BF211" i="10" s="1"/>
  <c r="AV211" i="10"/>
  <c r="BR211" i="10" s="1"/>
  <c r="AU211" i="10"/>
  <c r="AT211" i="10"/>
  <c r="BQ107" i="10"/>
  <c r="BO107" i="10"/>
  <c r="BP107" i="10" s="1"/>
  <c r="BM107" i="10"/>
  <c r="BL107" i="10"/>
  <c r="BK107" i="10"/>
  <c r="BJ107" i="10"/>
  <c r="BI107" i="10"/>
  <c r="BH107" i="10"/>
  <c r="BA107" i="10"/>
  <c r="AZ107" i="10"/>
  <c r="BE107" i="10" s="1"/>
  <c r="AY107" i="10"/>
  <c r="BD107" i="10" s="1"/>
  <c r="BS107" i="10" s="1"/>
  <c r="AX107" i="10"/>
  <c r="BG107" i="10" s="1"/>
  <c r="AW107" i="10"/>
  <c r="BF107" i="10" s="1"/>
  <c r="AV107" i="10"/>
  <c r="BR107" i="10" s="1"/>
  <c r="AU107" i="10"/>
  <c r="AT107" i="10"/>
  <c r="BQ213" i="10"/>
  <c r="BO213" i="10"/>
  <c r="BP213" i="10" s="1"/>
  <c r="BM213" i="10"/>
  <c r="BL213" i="10"/>
  <c r="BK213" i="10"/>
  <c r="BJ213" i="10"/>
  <c r="BI213" i="10"/>
  <c r="BH213" i="10"/>
  <c r="BA213" i="10"/>
  <c r="AZ213" i="10"/>
  <c r="BE213" i="10" s="1"/>
  <c r="AY213" i="10"/>
  <c r="BD213" i="10" s="1"/>
  <c r="BS213" i="10" s="1"/>
  <c r="AX213" i="10"/>
  <c r="BG213" i="10" s="1"/>
  <c r="AW213" i="10"/>
  <c r="BF213" i="10" s="1"/>
  <c r="AV213" i="10"/>
  <c r="BR213" i="10" s="1"/>
  <c r="AU213" i="10"/>
  <c r="AT213" i="10"/>
  <c r="BQ193" i="10"/>
  <c r="BO193" i="10"/>
  <c r="BP193" i="10" s="1"/>
  <c r="BM193" i="10"/>
  <c r="BL193" i="10"/>
  <c r="BK193" i="10"/>
  <c r="BJ193" i="10"/>
  <c r="BI193" i="10"/>
  <c r="BH193" i="10"/>
  <c r="BA193" i="10"/>
  <c r="AZ193" i="10"/>
  <c r="BE193" i="10" s="1"/>
  <c r="AY193" i="10"/>
  <c r="BD193" i="10" s="1"/>
  <c r="BS193" i="10" s="1"/>
  <c r="AX193" i="10"/>
  <c r="BG193" i="10" s="1"/>
  <c r="AW193" i="10"/>
  <c r="BF193" i="10" s="1"/>
  <c r="AV193" i="10"/>
  <c r="BR193" i="10" s="1"/>
  <c r="AU193" i="10"/>
  <c r="AT193" i="10"/>
  <c r="BQ68" i="10"/>
  <c r="BO68" i="10"/>
  <c r="BP68" i="10" s="1"/>
  <c r="BM68" i="10"/>
  <c r="BL68" i="10"/>
  <c r="BK68" i="10"/>
  <c r="BJ68" i="10"/>
  <c r="BI68" i="10"/>
  <c r="BH68" i="10"/>
  <c r="BA68" i="10"/>
  <c r="AZ68" i="10"/>
  <c r="BE68" i="10" s="1"/>
  <c r="AY68" i="10"/>
  <c r="BD68" i="10" s="1"/>
  <c r="BS68" i="10" s="1"/>
  <c r="AX68" i="10"/>
  <c r="BG68" i="10" s="1"/>
  <c r="AW68" i="10"/>
  <c r="BF68" i="10" s="1"/>
  <c r="AV68" i="10"/>
  <c r="BR68" i="10" s="1"/>
  <c r="AU68" i="10"/>
  <c r="AT68" i="10"/>
  <c r="BB68" i="10" s="1"/>
  <c r="BQ173" i="10"/>
  <c r="BO173" i="10"/>
  <c r="BP173" i="10" s="1"/>
  <c r="BM173" i="10"/>
  <c r="BL173" i="10"/>
  <c r="BK173" i="10"/>
  <c r="BJ173" i="10"/>
  <c r="BI173" i="10"/>
  <c r="BH173" i="10"/>
  <c r="BA173" i="10"/>
  <c r="AZ173" i="10"/>
  <c r="BE173" i="10" s="1"/>
  <c r="AY173" i="10"/>
  <c r="BD173" i="10" s="1"/>
  <c r="BS173" i="10" s="1"/>
  <c r="AX173" i="10"/>
  <c r="BG173" i="10" s="1"/>
  <c r="AW173" i="10"/>
  <c r="BF173" i="10" s="1"/>
  <c r="AV173" i="10"/>
  <c r="BR173" i="10" s="1"/>
  <c r="AU173" i="10"/>
  <c r="AT173" i="10"/>
  <c r="BB173" i="10" s="1"/>
  <c r="BQ217" i="10"/>
  <c r="BO217" i="10"/>
  <c r="BP217" i="10" s="1"/>
  <c r="BM217" i="10"/>
  <c r="BL217" i="10"/>
  <c r="BK217" i="10"/>
  <c r="BJ217" i="10"/>
  <c r="BI217" i="10"/>
  <c r="BH217" i="10"/>
  <c r="BA217" i="10"/>
  <c r="AZ217" i="10"/>
  <c r="BE217" i="10" s="1"/>
  <c r="AY217" i="10"/>
  <c r="BD217" i="10" s="1"/>
  <c r="BS217" i="10" s="1"/>
  <c r="AX217" i="10"/>
  <c r="BG217" i="10" s="1"/>
  <c r="AW217" i="10"/>
  <c r="BF217" i="10" s="1"/>
  <c r="AV217" i="10"/>
  <c r="BR217" i="10" s="1"/>
  <c r="AU217" i="10"/>
  <c r="AT217" i="10"/>
  <c r="BQ188" i="10"/>
  <c r="BO188" i="10"/>
  <c r="BP188" i="10" s="1"/>
  <c r="BM188" i="10"/>
  <c r="BL188" i="10"/>
  <c r="BK188" i="10"/>
  <c r="BJ188" i="10"/>
  <c r="BI188" i="10"/>
  <c r="BH188" i="10"/>
  <c r="BA188" i="10"/>
  <c r="AZ188" i="10"/>
  <c r="BE188" i="10" s="1"/>
  <c r="AY188" i="10"/>
  <c r="BD188" i="10" s="1"/>
  <c r="BS188" i="10" s="1"/>
  <c r="AX188" i="10"/>
  <c r="BG188" i="10" s="1"/>
  <c r="AW188" i="10"/>
  <c r="BF188" i="10" s="1"/>
  <c r="AV188" i="10"/>
  <c r="BR188" i="10" s="1"/>
  <c r="AU188" i="10"/>
  <c r="AT188" i="10"/>
  <c r="BB188" i="10" s="1"/>
  <c r="BQ133" i="10"/>
  <c r="BO133" i="10"/>
  <c r="BP133" i="10" s="1"/>
  <c r="BM133" i="10"/>
  <c r="BL133" i="10"/>
  <c r="BK133" i="10"/>
  <c r="BJ133" i="10"/>
  <c r="BI133" i="10"/>
  <c r="BH133" i="10"/>
  <c r="BA133" i="10"/>
  <c r="AZ133" i="10"/>
  <c r="BE133" i="10" s="1"/>
  <c r="AY133" i="10"/>
  <c r="BD133" i="10" s="1"/>
  <c r="BS133" i="10" s="1"/>
  <c r="AX133" i="10"/>
  <c r="BG133" i="10" s="1"/>
  <c r="AW133" i="10"/>
  <c r="BF133" i="10" s="1"/>
  <c r="AV133" i="10"/>
  <c r="BR133" i="10" s="1"/>
  <c r="AU133" i="10"/>
  <c r="AT133" i="10"/>
  <c r="BB133" i="10" s="1"/>
  <c r="BQ174" i="10"/>
  <c r="BO174" i="10"/>
  <c r="BP174" i="10" s="1"/>
  <c r="BM174" i="10"/>
  <c r="BL174" i="10"/>
  <c r="BK174" i="10"/>
  <c r="BJ174" i="10"/>
  <c r="BI174" i="10"/>
  <c r="BH174" i="10"/>
  <c r="BA174" i="10"/>
  <c r="AZ174" i="10"/>
  <c r="BE174" i="10" s="1"/>
  <c r="AY174" i="10"/>
  <c r="BD174" i="10" s="1"/>
  <c r="BS174" i="10" s="1"/>
  <c r="AX174" i="10"/>
  <c r="BG174" i="10" s="1"/>
  <c r="AW174" i="10"/>
  <c r="BF174" i="10" s="1"/>
  <c r="AV174" i="10"/>
  <c r="BR174" i="10" s="1"/>
  <c r="AU174" i="10"/>
  <c r="AT174" i="10"/>
  <c r="BB174" i="10" s="1"/>
  <c r="BQ153" i="10"/>
  <c r="BO153" i="10"/>
  <c r="BP153" i="10" s="1"/>
  <c r="BM153" i="10"/>
  <c r="BL153" i="10"/>
  <c r="BK153" i="10"/>
  <c r="BJ153" i="10"/>
  <c r="BI153" i="10"/>
  <c r="BH153" i="10"/>
  <c r="BA153" i="10"/>
  <c r="AZ153" i="10"/>
  <c r="BE153" i="10" s="1"/>
  <c r="AY153" i="10"/>
  <c r="BD153" i="10" s="1"/>
  <c r="BS153" i="10" s="1"/>
  <c r="AX153" i="10"/>
  <c r="BG153" i="10" s="1"/>
  <c r="AW153" i="10"/>
  <c r="BF153" i="10" s="1"/>
  <c r="AV153" i="10"/>
  <c r="BR153" i="10" s="1"/>
  <c r="AU153" i="10"/>
  <c r="AT153" i="10"/>
  <c r="BB153" i="10" s="1"/>
  <c r="BQ113" i="10"/>
  <c r="BO113" i="10"/>
  <c r="BP113" i="10" s="1"/>
  <c r="BM113" i="10"/>
  <c r="BL113" i="10"/>
  <c r="BK113" i="10"/>
  <c r="BJ113" i="10"/>
  <c r="BI113" i="10"/>
  <c r="BH113" i="10"/>
  <c r="BA113" i="10"/>
  <c r="AZ113" i="10"/>
  <c r="BE113" i="10" s="1"/>
  <c r="AY113" i="10"/>
  <c r="BD113" i="10" s="1"/>
  <c r="BS113" i="10" s="1"/>
  <c r="AX113" i="10"/>
  <c r="BG113" i="10" s="1"/>
  <c r="AW113" i="10"/>
  <c r="BF113" i="10" s="1"/>
  <c r="AV113" i="10"/>
  <c r="BR113" i="10" s="1"/>
  <c r="AU113" i="10"/>
  <c r="AT113" i="10"/>
  <c r="BQ195" i="10"/>
  <c r="BO195" i="10"/>
  <c r="BP195" i="10" s="1"/>
  <c r="BM195" i="10"/>
  <c r="BL195" i="10"/>
  <c r="BK195" i="10"/>
  <c r="BJ195" i="10"/>
  <c r="BI195" i="10"/>
  <c r="BH195" i="10"/>
  <c r="BA195" i="10"/>
  <c r="AZ195" i="10"/>
  <c r="BE195" i="10" s="1"/>
  <c r="AY195" i="10"/>
  <c r="BD195" i="10" s="1"/>
  <c r="BS195" i="10" s="1"/>
  <c r="AX195" i="10"/>
  <c r="BG195" i="10" s="1"/>
  <c r="AW195" i="10"/>
  <c r="BF195" i="10" s="1"/>
  <c r="AV195" i="10"/>
  <c r="BR195" i="10" s="1"/>
  <c r="AU195" i="10"/>
  <c r="AT195" i="10"/>
  <c r="BB195" i="10" s="1"/>
  <c r="BQ206" i="10"/>
  <c r="BO206" i="10"/>
  <c r="BP206" i="10" s="1"/>
  <c r="BM206" i="10"/>
  <c r="BL206" i="10"/>
  <c r="BK206" i="10"/>
  <c r="BJ206" i="10"/>
  <c r="BI206" i="10"/>
  <c r="BH206" i="10"/>
  <c r="BA206" i="10"/>
  <c r="AZ206" i="10"/>
  <c r="BE206" i="10" s="1"/>
  <c r="AY206" i="10"/>
  <c r="BD206" i="10" s="1"/>
  <c r="BS206" i="10" s="1"/>
  <c r="AX206" i="10"/>
  <c r="BG206" i="10" s="1"/>
  <c r="AW206" i="10"/>
  <c r="BF206" i="10" s="1"/>
  <c r="AV206" i="10"/>
  <c r="BR206" i="10" s="1"/>
  <c r="AU206" i="10"/>
  <c r="AT206" i="10"/>
  <c r="BB206" i="10" s="1"/>
  <c r="BQ205" i="10"/>
  <c r="BO205" i="10"/>
  <c r="BP205" i="10" s="1"/>
  <c r="BM205" i="10"/>
  <c r="BL205" i="10"/>
  <c r="BK205" i="10"/>
  <c r="BJ205" i="10"/>
  <c r="BI205" i="10"/>
  <c r="BH205" i="10"/>
  <c r="BA205" i="10"/>
  <c r="AZ205" i="10"/>
  <c r="BE205" i="10" s="1"/>
  <c r="AY205" i="10"/>
  <c r="BD205" i="10" s="1"/>
  <c r="BS205" i="10" s="1"/>
  <c r="AX205" i="10"/>
  <c r="BG205" i="10" s="1"/>
  <c r="AW205" i="10"/>
  <c r="BF205" i="10" s="1"/>
  <c r="AV205" i="10"/>
  <c r="BR205" i="10" s="1"/>
  <c r="AU205" i="10"/>
  <c r="AT205" i="10"/>
  <c r="BB205" i="10" s="1"/>
  <c r="BQ48" i="10"/>
  <c r="BO48" i="10"/>
  <c r="BP48" i="10" s="1"/>
  <c r="BM48" i="10"/>
  <c r="BL48" i="10"/>
  <c r="BK48" i="10"/>
  <c r="BJ48" i="10"/>
  <c r="BI48" i="10"/>
  <c r="BH48" i="10"/>
  <c r="BA48" i="10"/>
  <c r="AZ48" i="10"/>
  <c r="BE48" i="10" s="1"/>
  <c r="AY48" i="10"/>
  <c r="BD48" i="10" s="1"/>
  <c r="BS48" i="10" s="1"/>
  <c r="AX48" i="10"/>
  <c r="BG48" i="10" s="1"/>
  <c r="AW48" i="10"/>
  <c r="BF48" i="10" s="1"/>
  <c r="AV48" i="10"/>
  <c r="BR48" i="10" s="1"/>
  <c r="AU48" i="10"/>
  <c r="AT48" i="10"/>
  <c r="BB48" i="10" s="1"/>
  <c r="BQ208" i="10"/>
  <c r="BO208" i="10"/>
  <c r="BP208" i="10" s="1"/>
  <c r="BM208" i="10"/>
  <c r="BL208" i="10"/>
  <c r="BK208" i="10"/>
  <c r="BJ208" i="10"/>
  <c r="BI208" i="10"/>
  <c r="BH208" i="10"/>
  <c r="BA208" i="10"/>
  <c r="AZ208" i="10"/>
  <c r="BE208" i="10" s="1"/>
  <c r="AY208" i="10"/>
  <c r="BD208" i="10" s="1"/>
  <c r="BS208" i="10" s="1"/>
  <c r="AX208" i="10"/>
  <c r="BG208" i="10" s="1"/>
  <c r="AW208" i="10"/>
  <c r="BF208" i="10" s="1"/>
  <c r="AV208" i="10"/>
  <c r="BR208" i="10" s="1"/>
  <c r="AU208" i="10"/>
  <c r="AT208" i="10"/>
  <c r="BB208" i="10" s="1"/>
  <c r="BQ203" i="10"/>
  <c r="BO203" i="10"/>
  <c r="BP203" i="10" s="1"/>
  <c r="BM203" i="10"/>
  <c r="BL203" i="10"/>
  <c r="BK203" i="10"/>
  <c r="BJ203" i="10"/>
  <c r="BI203" i="10"/>
  <c r="BH203" i="10"/>
  <c r="BA203" i="10"/>
  <c r="AZ203" i="10"/>
  <c r="BE203" i="10" s="1"/>
  <c r="AY203" i="10"/>
  <c r="BD203" i="10" s="1"/>
  <c r="BS203" i="10" s="1"/>
  <c r="AX203" i="10"/>
  <c r="BG203" i="10" s="1"/>
  <c r="AW203" i="10"/>
  <c r="BF203" i="10" s="1"/>
  <c r="AV203" i="10"/>
  <c r="BR203" i="10" s="1"/>
  <c r="AU203" i="10"/>
  <c r="AT203" i="10"/>
  <c r="BB203" i="10" s="1"/>
  <c r="BQ142" i="10"/>
  <c r="BO142" i="10"/>
  <c r="BP142" i="10" s="1"/>
  <c r="BM142" i="10"/>
  <c r="BL142" i="10"/>
  <c r="BK142" i="10"/>
  <c r="BJ142" i="10"/>
  <c r="BI142" i="10"/>
  <c r="BH142" i="10"/>
  <c r="BA142" i="10"/>
  <c r="AZ142" i="10"/>
  <c r="BE142" i="10" s="1"/>
  <c r="AY142" i="10"/>
  <c r="BD142" i="10" s="1"/>
  <c r="BS142" i="10" s="1"/>
  <c r="AX142" i="10"/>
  <c r="BG142" i="10" s="1"/>
  <c r="AW142" i="10"/>
  <c r="BF142" i="10" s="1"/>
  <c r="AV142" i="10"/>
  <c r="BR142" i="10" s="1"/>
  <c r="AU142" i="10"/>
  <c r="AT142" i="10"/>
  <c r="BB142" i="10" s="1"/>
  <c r="BQ172" i="10"/>
  <c r="BO172" i="10"/>
  <c r="BP172" i="10" s="1"/>
  <c r="BM172" i="10"/>
  <c r="BL172" i="10"/>
  <c r="BK172" i="10"/>
  <c r="BJ172" i="10"/>
  <c r="BI172" i="10"/>
  <c r="BH172" i="10"/>
  <c r="BA172" i="10"/>
  <c r="AZ172" i="10"/>
  <c r="BE172" i="10" s="1"/>
  <c r="AY172" i="10"/>
  <c r="BD172" i="10" s="1"/>
  <c r="BS172" i="10" s="1"/>
  <c r="AX172" i="10"/>
  <c r="BG172" i="10" s="1"/>
  <c r="AW172" i="10"/>
  <c r="BF172" i="10" s="1"/>
  <c r="AV172" i="10"/>
  <c r="BR172" i="10" s="1"/>
  <c r="AU172" i="10"/>
  <c r="AT172" i="10"/>
  <c r="BQ61" i="10"/>
  <c r="BO61" i="10"/>
  <c r="BP61" i="10" s="1"/>
  <c r="BM61" i="10"/>
  <c r="BL61" i="10"/>
  <c r="BK61" i="10"/>
  <c r="BJ61" i="10"/>
  <c r="BI61" i="10"/>
  <c r="BH61" i="10"/>
  <c r="BA61" i="10"/>
  <c r="AZ61" i="10"/>
  <c r="BE61" i="10" s="1"/>
  <c r="AY61" i="10"/>
  <c r="BD61" i="10" s="1"/>
  <c r="BS61" i="10" s="1"/>
  <c r="AX61" i="10"/>
  <c r="BG61" i="10" s="1"/>
  <c r="AW61" i="10"/>
  <c r="BF61" i="10" s="1"/>
  <c r="AV61" i="10"/>
  <c r="BR61" i="10" s="1"/>
  <c r="AU61" i="10"/>
  <c r="AT61" i="10"/>
  <c r="BB61" i="10" s="1"/>
  <c r="BQ169" i="10"/>
  <c r="BO169" i="10"/>
  <c r="BP169" i="10" s="1"/>
  <c r="BM169" i="10"/>
  <c r="BL169" i="10"/>
  <c r="BK169" i="10"/>
  <c r="BJ169" i="10"/>
  <c r="BI169" i="10"/>
  <c r="BH169" i="10"/>
  <c r="BA169" i="10"/>
  <c r="AZ169" i="10"/>
  <c r="BE169" i="10" s="1"/>
  <c r="AY169" i="10"/>
  <c r="BD169" i="10" s="1"/>
  <c r="BS169" i="10" s="1"/>
  <c r="AX169" i="10"/>
  <c r="BG169" i="10" s="1"/>
  <c r="AW169" i="10"/>
  <c r="BF169" i="10" s="1"/>
  <c r="AV169" i="10"/>
  <c r="BR169" i="10" s="1"/>
  <c r="AU169" i="10"/>
  <c r="AT169" i="10"/>
  <c r="BB169" i="10" s="1"/>
  <c r="BQ184" i="10"/>
  <c r="BO184" i="10"/>
  <c r="BP184" i="10" s="1"/>
  <c r="BM184" i="10"/>
  <c r="BL184" i="10"/>
  <c r="BK184" i="10"/>
  <c r="BJ184" i="10"/>
  <c r="BI184" i="10"/>
  <c r="BH184" i="10"/>
  <c r="BA184" i="10"/>
  <c r="AZ184" i="10"/>
  <c r="BE184" i="10" s="1"/>
  <c r="AY184" i="10"/>
  <c r="BD184" i="10" s="1"/>
  <c r="BS184" i="10" s="1"/>
  <c r="AX184" i="10"/>
  <c r="BG184" i="10" s="1"/>
  <c r="AW184" i="10"/>
  <c r="BF184" i="10" s="1"/>
  <c r="AV184" i="10"/>
  <c r="BR184" i="10" s="1"/>
  <c r="AU184" i="10"/>
  <c r="AT184" i="10"/>
  <c r="BB184" i="10" s="1"/>
  <c r="BQ194" i="10"/>
  <c r="BO194" i="10"/>
  <c r="BP194" i="10" s="1"/>
  <c r="BM194" i="10"/>
  <c r="BL194" i="10"/>
  <c r="BK194" i="10"/>
  <c r="BJ194" i="10"/>
  <c r="BI194" i="10"/>
  <c r="BH194" i="10"/>
  <c r="BA194" i="10"/>
  <c r="AZ194" i="10"/>
  <c r="BE194" i="10" s="1"/>
  <c r="AY194" i="10"/>
  <c r="BD194" i="10" s="1"/>
  <c r="BS194" i="10" s="1"/>
  <c r="AX194" i="10"/>
  <c r="BG194" i="10" s="1"/>
  <c r="AW194" i="10"/>
  <c r="BF194" i="10" s="1"/>
  <c r="AV194" i="10"/>
  <c r="BR194" i="10" s="1"/>
  <c r="AU194" i="10"/>
  <c r="AT194" i="10"/>
  <c r="BB194" i="10" s="1"/>
  <c r="BQ112" i="10"/>
  <c r="BO112" i="10"/>
  <c r="BP112" i="10" s="1"/>
  <c r="BM112" i="10"/>
  <c r="BL112" i="10"/>
  <c r="BK112" i="10"/>
  <c r="BJ112" i="10"/>
  <c r="BI112" i="10"/>
  <c r="BH112" i="10"/>
  <c r="BA112" i="10"/>
  <c r="AZ112" i="10"/>
  <c r="BE112" i="10" s="1"/>
  <c r="AY112" i="10"/>
  <c r="BD112" i="10" s="1"/>
  <c r="BS112" i="10" s="1"/>
  <c r="AX112" i="10"/>
  <c r="BG112" i="10" s="1"/>
  <c r="AW112" i="10"/>
  <c r="BF112" i="10" s="1"/>
  <c r="AV112" i="10"/>
  <c r="BR112" i="10" s="1"/>
  <c r="AU112" i="10"/>
  <c r="AT112" i="10"/>
  <c r="BB112" i="10" s="1"/>
  <c r="BQ182" i="10"/>
  <c r="BO182" i="10"/>
  <c r="BP182" i="10" s="1"/>
  <c r="BM182" i="10"/>
  <c r="BL182" i="10"/>
  <c r="BK182" i="10"/>
  <c r="BJ182" i="10"/>
  <c r="BI182" i="10"/>
  <c r="BH182" i="10"/>
  <c r="BA182" i="10"/>
  <c r="AZ182" i="10"/>
  <c r="BE182" i="10" s="1"/>
  <c r="AY182" i="10"/>
  <c r="BD182" i="10" s="1"/>
  <c r="BS182" i="10" s="1"/>
  <c r="AX182" i="10"/>
  <c r="BG182" i="10" s="1"/>
  <c r="AW182" i="10"/>
  <c r="BF182" i="10" s="1"/>
  <c r="AV182" i="10"/>
  <c r="BR182" i="10" s="1"/>
  <c r="AU182" i="10"/>
  <c r="AT182" i="10"/>
  <c r="BB182" i="10" s="1"/>
  <c r="BQ179" i="10"/>
  <c r="BO179" i="10"/>
  <c r="BP179" i="10" s="1"/>
  <c r="BM179" i="10"/>
  <c r="BL179" i="10"/>
  <c r="BK179" i="10"/>
  <c r="BJ179" i="10"/>
  <c r="BI179" i="10"/>
  <c r="BH179" i="10"/>
  <c r="BA179" i="10"/>
  <c r="AZ179" i="10"/>
  <c r="BE179" i="10" s="1"/>
  <c r="AY179" i="10"/>
  <c r="BD179" i="10" s="1"/>
  <c r="BS179" i="10" s="1"/>
  <c r="AX179" i="10"/>
  <c r="BG179" i="10" s="1"/>
  <c r="AW179" i="10"/>
  <c r="BF179" i="10" s="1"/>
  <c r="AV179" i="10"/>
  <c r="BR179" i="10" s="1"/>
  <c r="AU179" i="10"/>
  <c r="AT179" i="10"/>
  <c r="BB179" i="10" s="1"/>
  <c r="BQ139" i="10"/>
  <c r="BO139" i="10"/>
  <c r="BP139" i="10" s="1"/>
  <c r="BM139" i="10"/>
  <c r="BL139" i="10"/>
  <c r="BK139" i="10"/>
  <c r="BJ139" i="10"/>
  <c r="BI139" i="10"/>
  <c r="BH139" i="10"/>
  <c r="BA139" i="10"/>
  <c r="AZ139" i="10"/>
  <c r="BE139" i="10" s="1"/>
  <c r="AY139" i="10"/>
  <c r="BD139" i="10" s="1"/>
  <c r="BS139" i="10" s="1"/>
  <c r="AX139" i="10"/>
  <c r="BG139" i="10" s="1"/>
  <c r="AW139" i="10"/>
  <c r="BF139" i="10" s="1"/>
  <c r="AV139" i="10"/>
  <c r="BR139" i="10" s="1"/>
  <c r="AU139" i="10"/>
  <c r="AT139" i="10"/>
  <c r="BQ109" i="10"/>
  <c r="BO109" i="10"/>
  <c r="BP109" i="10" s="1"/>
  <c r="BM109" i="10"/>
  <c r="BL109" i="10"/>
  <c r="BK109" i="10"/>
  <c r="BJ109" i="10"/>
  <c r="BI109" i="10"/>
  <c r="BH109" i="10"/>
  <c r="BA109" i="10"/>
  <c r="AZ109" i="10"/>
  <c r="BE109" i="10" s="1"/>
  <c r="AY109" i="10"/>
  <c r="BD109" i="10" s="1"/>
  <c r="BS109" i="10" s="1"/>
  <c r="AX109" i="10"/>
  <c r="BG109" i="10" s="1"/>
  <c r="AW109" i="10"/>
  <c r="BF109" i="10" s="1"/>
  <c r="AV109" i="10"/>
  <c r="BR109" i="10" s="1"/>
  <c r="AU109" i="10"/>
  <c r="AT109" i="10"/>
  <c r="BB109" i="10" s="1"/>
  <c r="BQ185" i="10"/>
  <c r="BO185" i="10"/>
  <c r="BP185" i="10" s="1"/>
  <c r="BM185" i="10"/>
  <c r="BL185" i="10"/>
  <c r="BK185" i="10"/>
  <c r="BJ185" i="10"/>
  <c r="BI185" i="10"/>
  <c r="BH185" i="10"/>
  <c r="BA185" i="10"/>
  <c r="AZ185" i="10"/>
  <c r="BE185" i="10" s="1"/>
  <c r="AY185" i="10"/>
  <c r="BD185" i="10" s="1"/>
  <c r="BS185" i="10" s="1"/>
  <c r="AX185" i="10"/>
  <c r="BG185" i="10" s="1"/>
  <c r="AW185" i="10"/>
  <c r="BF185" i="10" s="1"/>
  <c r="AV185" i="10"/>
  <c r="BR185" i="10" s="1"/>
  <c r="AU185" i="10"/>
  <c r="AT185" i="10"/>
  <c r="BB185" i="10" s="1"/>
  <c r="BQ120" i="10"/>
  <c r="BO120" i="10"/>
  <c r="BP120" i="10" s="1"/>
  <c r="BM120" i="10"/>
  <c r="BL120" i="10"/>
  <c r="BK120" i="10"/>
  <c r="BJ120" i="10"/>
  <c r="BI120" i="10"/>
  <c r="BH120" i="10"/>
  <c r="BA120" i="10"/>
  <c r="AZ120" i="10"/>
  <c r="BE120" i="10" s="1"/>
  <c r="AY120" i="10"/>
  <c r="BD120" i="10" s="1"/>
  <c r="BS120" i="10" s="1"/>
  <c r="AX120" i="10"/>
  <c r="BG120" i="10" s="1"/>
  <c r="AW120" i="10"/>
  <c r="BF120" i="10" s="1"/>
  <c r="AV120" i="10"/>
  <c r="BR120" i="10" s="1"/>
  <c r="AU120" i="10"/>
  <c r="AT120" i="10"/>
  <c r="BB120" i="10" s="1"/>
  <c r="BQ171" i="10"/>
  <c r="BO171" i="10"/>
  <c r="BP171" i="10" s="1"/>
  <c r="BM171" i="10"/>
  <c r="BL171" i="10"/>
  <c r="BK171" i="10"/>
  <c r="BJ171" i="10"/>
  <c r="BI171" i="10"/>
  <c r="BH171" i="10"/>
  <c r="BA171" i="10"/>
  <c r="AZ171" i="10"/>
  <c r="BE171" i="10" s="1"/>
  <c r="AY171" i="10"/>
  <c r="BD171" i="10" s="1"/>
  <c r="BS171" i="10" s="1"/>
  <c r="AX171" i="10"/>
  <c r="BG171" i="10" s="1"/>
  <c r="AW171" i="10"/>
  <c r="BF171" i="10" s="1"/>
  <c r="AV171" i="10"/>
  <c r="BR171" i="10" s="1"/>
  <c r="AU171" i="10"/>
  <c r="AT171" i="10"/>
  <c r="BB171" i="10" s="1"/>
  <c r="BQ156" i="10"/>
  <c r="BO156" i="10"/>
  <c r="BP156" i="10" s="1"/>
  <c r="BM156" i="10"/>
  <c r="BL156" i="10"/>
  <c r="BK156" i="10"/>
  <c r="BJ156" i="10"/>
  <c r="BI156" i="10"/>
  <c r="BH156" i="10"/>
  <c r="BA156" i="10"/>
  <c r="AZ156" i="10"/>
  <c r="BE156" i="10" s="1"/>
  <c r="AY156" i="10"/>
  <c r="BD156" i="10" s="1"/>
  <c r="BS156" i="10" s="1"/>
  <c r="AX156" i="10"/>
  <c r="BG156" i="10" s="1"/>
  <c r="AW156" i="10"/>
  <c r="BF156" i="10" s="1"/>
  <c r="AV156" i="10"/>
  <c r="BR156" i="10" s="1"/>
  <c r="AU156" i="10"/>
  <c r="AT156" i="10"/>
  <c r="BB156" i="10" s="1"/>
  <c r="BQ170" i="10"/>
  <c r="BO170" i="10"/>
  <c r="BP170" i="10" s="1"/>
  <c r="BM170" i="10"/>
  <c r="BL170" i="10"/>
  <c r="BK170" i="10"/>
  <c r="BJ170" i="10"/>
  <c r="BI170" i="10"/>
  <c r="BH170" i="10"/>
  <c r="BA170" i="10"/>
  <c r="AZ170" i="10"/>
  <c r="BE170" i="10" s="1"/>
  <c r="AY170" i="10"/>
  <c r="BD170" i="10" s="1"/>
  <c r="BS170" i="10" s="1"/>
  <c r="AX170" i="10"/>
  <c r="BG170" i="10" s="1"/>
  <c r="AW170" i="10"/>
  <c r="BF170" i="10" s="1"/>
  <c r="AV170" i="10"/>
  <c r="BR170" i="10" s="1"/>
  <c r="AU170" i="10"/>
  <c r="AT170" i="10"/>
  <c r="BB170" i="10" s="1"/>
  <c r="BQ134" i="10"/>
  <c r="BO134" i="10"/>
  <c r="BP134" i="10" s="1"/>
  <c r="BM134" i="10"/>
  <c r="BL134" i="10"/>
  <c r="BK134" i="10"/>
  <c r="BJ134" i="10"/>
  <c r="BI134" i="10"/>
  <c r="BH134" i="10"/>
  <c r="BA134" i="10"/>
  <c r="AZ134" i="10"/>
  <c r="BE134" i="10" s="1"/>
  <c r="AY134" i="10"/>
  <c r="BD134" i="10" s="1"/>
  <c r="BS134" i="10" s="1"/>
  <c r="AX134" i="10"/>
  <c r="BG134" i="10" s="1"/>
  <c r="AW134" i="10"/>
  <c r="BF134" i="10" s="1"/>
  <c r="AV134" i="10"/>
  <c r="BR134" i="10" s="1"/>
  <c r="AU134" i="10"/>
  <c r="AT134" i="10"/>
  <c r="BB134" i="10" s="1"/>
  <c r="BQ143" i="10"/>
  <c r="BO143" i="10"/>
  <c r="BP143" i="10" s="1"/>
  <c r="BM143" i="10"/>
  <c r="BL143" i="10"/>
  <c r="BK143" i="10"/>
  <c r="BJ143" i="10"/>
  <c r="BI143" i="10"/>
  <c r="BH143" i="10"/>
  <c r="BA143" i="10"/>
  <c r="AZ143" i="10"/>
  <c r="BE143" i="10" s="1"/>
  <c r="AY143" i="10"/>
  <c r="BD143" i="10" s="1"/>
  <c r="BS143" i="10" s="1"/>
  <c r="AX143" i="10"/>
  <c r="BG143" i="10" s="1"/>
  <c r="AW143" i="10"/>
  <c r="BF143" i="10" s="1"/>
  <c r="AV143" i="10"/>
  <c r="BR143" i="10" s="1"/>
  <c r="AU143" i="10"/>
  <c r="AT143" i="10"/>
  <c r="BQ164" i="10"/>
  <c r="BO164" i="10"/>
  <c r="BP164" i="10" s="1"/>
  <c r="BM164" i="10"/>
  <c r="BL164" i="10"/>
  <c r="BK164" i="10"/>
  <c r="BJ164" i="10"/>
  <c r="BI164" i="10"/>
  <c r="BH164" i="10"/>
  <c r="BA164" i="10"/>
  <c r="AZ164" i="10"/>
  <c r="BE164" i="10" s="1"/>
  <c r="AY164" i="10"/>
  <c r="BD164" i="10" s="1"/>
  <c r="BS164" i="10" s="1"/>
  <c r="AX164" i="10"/>
  <c r="BG164" i="10" s="1"/>
  <c r="AW164" i="10"/>
  <c r="BF164" i="10" s="1"/>
  <c r="AV164" i="10"/>
  <c r="BR164" i="10" s="1"/>
  <c r="AU164" i="10"/>
  <c r="AT164" i="10"/>
  <c r="BB164" i="10" s="1"/>
  <c r="BQ67" i="10"/>
  <c r="BO67" i="10"/>
  <c r="BP67" i="10" s="1"/>
  <c r="BM67" i="10"/>
  <c r="BL67" i="10"/>
  <c r="BK67" i="10"/>
  <c r="BJ67" i="10"/>
  <c r="BI67" i="10"/>
  <c r="BH67" i="10"/>
  <c r="BA67" i="10"/>
  <c r="AZ67" i="10"/>
  <c r="BE67" i="10" s="1"/>
  <c r="AY67" i="10"/>
  <c r="BD67" i="10" s="1"/>
  <c r="BS67" i="10" s="1"/>
  <c r="AX67" i="10"/>
  <c r="BG67" i="10" s="1"/>
  <c r="AW67" i="10"/>
  <c r="BF67" i="10" s="1"/>
  <c r="AV67" i="10"/>
  <c r="BR67" i="10" s="1"/>
  <c r="AU67" i="10"/>
  <c r="AT67" i="10"/>
  <c r="BQ88" i="10"/>
  <c r="BO88" i="10"/>
  <c r="BP88" i="10" s="1"/>
  <c r="BM88" i="10"/>
  <c r="BL88" i="10"/>
  <c r="BK88" i="10"/>
  <c r="BJ88" i="10"/>
  <c r="BI88" i="10"/>
  <c r="BH88" i="10"/>
  <c r="BA88" i="10"/>
  <c r="AZ88" i="10"/>
  <c r="BE88" i="10" s="1"/>
  <c r="AY88" i="10"/>
  <c r="BD88" i="10" s="1"/>
  <c r="BS88" i="10" s="1"/>
  <c r="AX88" i="10"/>
  <c r="BG88" i="10" s="1"/>
  <c r="AW88" i="10"/>
  <c r="BF88" i="10" s="1"/>
  <c r="AV88" i="10"/>
  <c r="BR88" i="10" s="1"/>
  <c r="AU88" i="10"/>
  <c r="AT88" i="10"/>
  <c r="BQ104" i="10"/>
  <c r="BO104" i="10"/>
  <c r="BP104" i="10" s="1"/>
  <c r="BM104" i="10"/>
  <c r="BL104" i="10"/>
  <c r="BK104" i="10"/>
  <c r="BJ104" i="10"/>
  <c r="BI104" i="10"/>
  <c r="BH104" i="10"/>
  <c r="BA104" i="10"/>
  <c r="AZ104" i="10"/>
  <c r="BE104" i="10" s="1"/>
  <c r="AY104" i="10"/>
  <c r="BD104" i="10" s="1"/>
  <c r="BS104" i="10" s="1"/>
  <c r="AX104" i="10"/>
  <c r="BG104" i="10" s="1"/>
  <c r="AW104" i="10"/>
  <c r="BF104" i="10" s="1"/>
  <c r="AV104" i="10"/>
  <c r="BR104" i="10" s="1"/>
  <c r="AU104" i="10"/>
  <c r="AT104" i="10"/>
  <c r="BB104" i="10" s="1"/>
  <c r="BQ167" i="10"/>
  <c r="BO167" i="10"/>
  <c r="BP167" i="10" s="1"/>
  <c r="BM167" i="10"/>
  <c r="BL167" i="10"/>
  <c r="BK167" i="10"/>
  <c r="BJ167" i="10"/>
  <c r="BI167" i="10"/>
  <c r="BH167" i="10"/>
  <c r="BA167" i="10"/>
  <c r="AZ167" i="10"/>
  <c r="BE167" i="10" s="1"/>
  <c r="AY167" i="10"/>
  <c r="BD167" i="10" s="1"/>
  <c r="BS167" i="10" s="1"/>
  <c r="AX167" i="10"/>
  <c r="BG167" i="10" s="1"/>
  <c r="AW167" i="10"/>
  <c r="BF167" i="10" s="1"/>
  <c r="AV167" i="10"/>
  <c r="BR167" i="10" s="1"/>
  <c r="AU167" i="10"/>
  <c r="AT167" i="10"/>
  <c r="BB167" i="10" s="1"/>
  <c r="BQ131" i="10"/>
  <c r="BO131" i="10"/>
  <c r="BP131" i="10" s="1"/>
  <c r="BM131" i="10"/>
  <c r="BL131" i="10"/>
  <c r="BK131" i="10"/>
  <c r="BJ131" i="10"/>
  <c r="BI131" i="10"/>
  <c r="BH131" i="10"/>
  <c r="BA131" i="10"/>
  <c r="AZ131" i="10"/>
  <c r="BE131" i="10" s="1"/>
  <c r="AY131" i="10"/>
  <c r="BD131" i="10" s="1"/>
  <c r="BS131" i="10" s="1"/>
  <c r="AX131" i="10"/>
  <c r="BG131" i="10" s="1"/>
  <c r="AW131" i="10"/>
  <c r="BF131" i="10" s="1"/>
  <c r="AV131" i="10"/>
  <c r="BR131" i="10" s="1"/>
  <c r="AU131" i="10"/>
  <c r="AT131" i="10"/>
  <c r="BB131" i="10" s="1"/>
  <c r="BQ154" i="10"/>
  <c r="BO154" i="10"/>
  <c r="BP154" i="10" s="1"/>
  <c r="BM154" i="10"/>
  <c r="BL154" i="10"/>
  <c r="BK154" i="10"/>
  <c r="BJ154" i="10"/>
  <c r="BI154" i="10"/>
  <c r="BH154" i="10"/>
  <c r="BA154" i="10"/>
  <c r="AZ154" i="10"/>
  <c r="BE154" i="10" s="1"/>
  <c r="AY154" i="10"/>
  <c r="BD154" i="10" s="1"/>
  <c r="BS154" i="10" s="1"/>
  <c r="AX154" i="10"/>
  <c r="BG154" i="10" s="1"/>
  <c r="AW154" i="10"/>
  <c r="BF154" i="10" s="1"/>
  <c r="AV154" i="10"/>
  <c r="BR154" i="10" s="1"/>
  <c r="AU154" i="10"/>
  <c r="AT154" i="10"/>
  <c r="BB154" i="10" s="1"/>
  <c r="BQ159" i="10"/>
  <c r="BO159" i="10"/>
  <c r="BP159" i="10" s="1"/>
  <c r="BM159" i="10"/>
  <c r="BL159" i="10"/>
  <c r="BK159" i="10"/>
  <c r="BJ159" i="10"/>
  <c r="BI159" i="10"/>
  <c r="BH159" i="10"/>
  <c r="BA159" i="10"/>
  <c r="AZ159" i="10"/>
  <c r="BE159" i="10" s="1"/>
  <c r="AY159" i="10"/>
  <c r="BD159" i="10" s="1"/>
  <c r="BS159" i="10" s="1"/>
  <c r="AX159" i="10"/>
  <c r="BG159" i="10" s="1"/>
  <c r="AW159" i="10"/>
  <c r="BF159" i="10" s="1"/>
  <c r="AV159" i="10"/>
  <c r="BR159" i="10" s="1"/>
  <c r="AU159" i="10"/>
  <c r="AT159" i="10"/>
  <c r="BQ145" i="10"/>
  <c r="BO145" i="10"/>
  <c r="BP145" i="10" s="1"/>
  <c r="BM145" i="10"/>
  <c r="BL145" i="10"/>
  <c r="BK145" i="10"/>
  <c r="BJ145" i="10"/>
  <c r="BI145" i="10"/>
  <c r="BH145" i="10"/>
  <c r="BA145" i="10"/>
  <c r="AZ145" i="10"/>
  <c r="BE145" i="10" s="1"/>
  <c r="AY145" i="10"/>
  <c r="BD145" i="10" s="1"/>
  <c r="BS145" i="10" s="1"/>
  <c r="AX145" i="10"/>
  <c r="BG145" i="10" s="1"/>
  <c r="AW145" i="10"/>
  <c r="BF145" i="10" s="1"/>
  <c r="AV145" i="10"/>
  <c r="BR145" i="10" s="1"/>
  <c r="AU145" i="10"/>
  <c r="AT145" i="10"/>
  <c r="BQ141" i="10"/>
  <c r="BO141" i="10"/>
  <c r="BP141" i="10" s="1"/>
  <c r="BM141" i="10"/>
  <c r="BL141" i="10"/>
  <c r="BK141" i="10"/>
  <c r="BJ141" i="10"/>
  <c r="BI141" i="10"/>
  <c r="BH141" i="10"/>
  <c r="BA141" i="10"/>
  <c r="AZ141" i="10"/>
  <c r="BE141" i="10" s="1"/>
  <c r="AY141" i="10"/>
  <c r="BD141" i="10" s="1"/>
  <c r="BS141" i="10" s="1"/>
  <c r="AX141" i="10"/>
  <c r="BG141" i="10" s="1"/>
  <c r="AW141" i="10"/>
  <c r="BF141" i="10" s="1"/>
  <c r="AV141" i="10"/>
  <c r="BR141" i="10" s="1"/>
  <c r="AU141" i="10"/>
  <c r="AT141" i="10"/>
  <c r="BB141" i="10" s="1"/>
  <c r="BQ106" i="10"/>
  <c r="BO106" i="10"/>
  <c r="BP106" i="10" s="1"/>
  <c r="BM106" i="10"/>
  <c r="BL106" i="10"/>
  <c r="BK106" i="10"/>
  <c r="BJ106" i="10"/>
  <c r="BI106" i="10"/>
  <c r="BH106" i="10"/>
  <c r="BA106" i="10"/>
  <c r="AZ106" i="10"/>
  <c r="BE106" i="10" s="1"/>
  <c r="AY106" i="10"/>
  <c r="BD106" i="10" s="1"/>
  <c r="BS106" i="10" s="1"/>
  <c r="AX106" i="10"/>
  <c r="BG106" i="10" s="1"/>
  <c r="AW106" i="10"/>
  <c r="BF106" i="10" s="1"/>
  <c r="AV106" i="10"/>
  <c r="BR106" i="10" s="1"/>
  <c r="AU106" i="10"/>
  <c r="AT106" i="10"/>
  <c r="BQ84" i="10"/>
  <c r="BO84" i="10"/>
  <c r="BP84" i="10" s="1"/>
  <c r="BM84" i="10"/>
  <c r="BL84" i="10"/>
  <c r="BK84" i="10"/>
  <c r="BJ84" i="10"/>
  <c r="BI84" i="10"/>
  <c r="BH84" i="10"/>
  <c r="BA84" i="10"/>
  <c r="AZ84" i="10"/>
  <c r="BE84" i="10" s="1"/>
  <c r="AY84" i="10"/>
  <c r="BD84" i="10" s="1"/>
  <c r="BS84" i="10" s="1"/>
  <c r="AX84" i="10"/>
  <c r="BG84" i="10" s="1"/>
  <c r="AW84" i="10"/>
  <c r="BF84" i="10" s="1"/>
  <c r="AV84" i="10"/>
  <c r="BR84" i="10" s="1"/>
  <c r="AU84" i="10"/>
  <c r="AT84" i="10"/>
  <c r="BB84" i="10" s="1"/>
  <c r="BQ119" i="10"/>
  <c r="BO119" i="10"/>
  <c r="BP119" i="10" s="1"/>
  <c r="BM119" i="10"/>
  <c r="BL119" i="10"/>
  <c r="BK119" i="10"/>
  <c r="BJ119" i="10"/>
  <c r="BI119" i="10"/>
  <c r="BH119" i="10"/>
  <c r="BA119" i="10"/>
  <c r="AZ119" i="10"/>
  <c r="BE119" i="10" s="1"/>
  <c r="AY119" i="10"/>
  <c r="BD119" i="10" s="1"/>
  <c r="BS119" i="10" s="1"/>
  <c r="AX119" i="10"/>
  <c r="BG119" i="10" s="1"/>
  <c r="AW119" i="10"/>
  <c r="BF119" i="10" s="1"/>
  <c r="AV119" i="10"/>
  <c r="BR119" i="10" s="1"/>
  <c r="AU119" i="10"/>
  <c r="AT119" i="10"/>
  <c r="BQ138" i="10"/>
  <c r="BO138" i="10"/>
  <c r="BP138" i="10" s="1"/>
  <c r="BM138" i="10"/>
  <c r="BL138" i="10"/>
  <c r="BK138" i="10"/>
  <c r="BJ138" i="10"/>
  <c r="BI138" i="10"/>
  <c r="BH138" i="10"/>
  <c r="BA138" i="10"/>
  <c r="AZ138" i="10"/>
  <c r="BE138" i="10" s="1"/>
  <c r="AY138" i="10"/>
  <c r="BD138" i="10" s="1"/>
  <c r="BS138" i="10" s="1"/>
  <c r="AX138" i="10"/>
  <c r="BG138" i="10" s="1"/>
  <c r="AW138" i="10"/>
  <c r="BF138" i="10" s="1"/>
  <c r="AV138" i="10"/>
  <c r="BR138" i="10" s="1"/>
  <c r="AU138" i="10"/>
  <c r="AT138" i="10"/>
  <c r="BB138" i="10" s="1"/>
  <c r="BQ132" i="10"/>
  <c r="BO132" i="10"/>
  <c r="BP132" i="10" s="1"/>
  <c r="BM132" i="10"/>
  <c r="BL132" i="10"/>
  <c r="BK132" i="10"/>
  <c r="BJ132" i="10"/>
  <c r="BI132" i="10"/>
  <c r="BH132" i="10"/>
  <c r="BA132" i="10"/>
  <c r="AZ132" i="10"/>
  <c r="BE132" i="10" s="1"/>
  <c r="AY132" i="10"/>
  <c r="BD132" i="10" s="1"/>
  <c r="BS132" i="10" s="1"/>
  <c r="AX132" i="10"/>
  <c r="BG132" i="10" s="1"/>
  <c r="AW132" i="10"/>
  <c r="BF132" i="10" s="1"/>
  <c r="AV132" i="10"/>
  <c r="BR132" i="10" s="1"/>
  <c r="AU132" i="10"/>
  <c r="AT132" i="10"/>
  <c r="BB132" i="10" s="1"/>
  <c r="BQ129" i="10"/>
  <c r="BO129" i="10"/>
  <c r="BP129" i="10" s="1"/>
  <c r="BM129" i="10"/>
  <c r="BL129" i="10"/>
  <c r="BK129" i="10"/>
  <c r="BJ129" i="10"/>
  <c r="BI129" i="10"/>
  <c r="BH129" i="10"/>
  <c r="BA129" i="10"/>
  <c r="AZ129" i="10"/>
  <c r="BE129" i="10" s="1"/>
  <c r="AY129" i="10"/>
  <c r="BD129" i="10" s="1"/>
  <c r="BS129" i="10" s="1"/>
  <c r="AX129" i="10"/>
  <c r="BG129" i="10" s="1"/>
  <c r="AW129" i="10"/>
  <c r="BF129" i="10" s="1"/>
  <c r="AV129" i="10"/>
  <c r="BR129" i="10" s="1"/>
  <c r="AU129" i="10"/>
  <c r="AT129" i="10"/>
  <c r="BQ130" i="10"/>
  <c r="BO130" i="10"/>
  <c r="BP130" i="10" s="1"/>
  <c r="BM130" i="10"/>
  <c r="BL130" i="10"/>
  <c r="BK130" i="10"/>
  <c r="BJ130" i="10"/>
  <c r="BI130" i="10"/>
  <c r="BH130" i="10"/>
  <c r="BA130" i="10"/>
  <c r="AZ130" i="10"/>
  <c r="BE130" i="10" s="1"/>
  <c r="AY130" i="10"/>
  <c r="BD130" i="10" s="1"/>
  <c r="BS130" i="10" s="1"/>
  <c r="AX130" i="10"/>
  <c r="BG130" i="10" s="1"/>
  <c r="AW130" i="10"/>
  <c r="BF130" i="10" s="1"/>
  <c r="AV130" i="10"/>
  <c r="BR130" i="10" s="1"/>
  <c r="AU130" i="10"/>
  <c r="AT130" i="10"/>
  <c r="BQ150" i="10"/>
  <c r="BO150" i="10"/>
  <c r="BP150" i="10" s="1"/>
  <c r="BM150" i="10"/>
  <c r="BL150" i="10"/>
  <c r="BK150" i="10"/>
  <c r="BJ150" i="10"/>
  <c r="BI150" i="10"/>
  <c r="BH150" i="10"/>
  <c r="BA150" i="10"/>
  <c r="AZ150" i="10"/>
  <c r="BE150" i="10" s="1"/>
  <c r="AY150" i="10"/>
  <c r="BD150" i="10" s="1"/>
  <c r="BS150" i="10" s="1"/>
  <c r="AX150" i="10"/>
  <c r="BG150" i="10" s="1"/>
  <c r="AW150" i="10"/>
  <c r="BF150" i="10" s="1"/>
  <c r="AV150" i="10"/>
  <c r="BR150" i="10" s="1"/>
  <c r="AU150" i="10"/>
  <c r="AT150" i="10"/>
  <c r="BQ126" i="10"/>
  <c r="BO126" i="10"/>
  <c r="BP126" i="10" s="1"/>
  <c r="BM126" i="10"/>
  <c r="BL126" i="10"/>
  <c r="BK126" i="10"/>
  <c r="BJ126" i="10"/>
  <c r="BI126" i="10"/>
  <c r="BH126" i="10"/>
  <c r="BA126" i="10"/>
  <c r="AZ126" i="10"/>
  <c r="BE126" i="10" s="1"/>
  <c r="AY126" i="10"/>
  <c r="BD126" i="10" s="1"/>
  <c r="BS126" i="10" s="1"/>
  <c r="AX126" i="10"/>
  <c r="BG126" i="10" s="1"/>
  <c r="AW126" i="10"/>
  <c r="BF126" i="10" s="1"/>
  <c r="AV126" i="10"/>
  <c r="BR126" i="10" s="1"/>
  <c r="AU126" i="10"/>
  <c r="AT126" i="10"/>
  <c r="BQ123" i="10"/>
  <c r="BO123" i="10"/>
  <c r="BP123" i="10" s="1"/>
  <c r="BM123" i="10"/>
  <c r="BL123" i="10"/>
  <c r="BK123" i="10"/>
  <c r="BJ123" i="10"/>
  <c r="BI123" i="10"/>
  <c r="BH123" i="10"/>
  <c r="BA123" i="10"/>
  <c r="AZ123" i="10"/>
  <c r="BE123" i="10" s="1"/>
  <c r="AY123" i="10"/>
  <c r="BD123" i="10" s="1"/>
  <c r="BS123" i="10" s="1"/>
  <c r="AX123" i="10"/>
  <c r="BG123" i="10" s="1"/>
  <c r="AW123" i="10"/>
  <c r="BF123" i="10" s="1"/>
  <c r="AV123" i="10"/>
  <c r="BR123" i="10" s="1"/>
  <c r="AU123" i="10"/>
  <c r="AT123" i="10"/>
  <c r="BB123" i="10" s="1"/>
  <c r="BQ147" i="10"/>
  <c r="BO147" i="10"/>
  <c r="BP147" i="10" s="1"/>
  <c r="BM147" i="10"/>
  <c r="BL147" i="10"/>
  <c r="BK147" i="10"/>
  <c r="BJ147" i="10"/>
  <c r="BI147" i="10"/>
  <c r="BH147" i="10"/>
  <c r="BA147" i="10"/>
  <c r="AZ147" i="10"/>
  <c r="BE147" i="10" s="1"/>
  <c r="AY147" i="10"/>
  <c r="BD147" i="10" s="1"/>
  <c r="BS147" i="10" s="1"/>
  <c r="AX147" i="10"/>
  <c r="BG147" i="10" s="1"/>
  <c r="AW147" i="10"/>
  <c r="BF147" i="10" s="1"/>
  <c r="AV147" i="10"/>
  <c r="BR147" i="10" s="1"/>
  <c r="AU147" i="10"/>
  <c r="AT147" i="10"/>
  <c r="BQ111" i="10"/>
  <c r="BO111" i="10"/>
  <c r="BP111" i="10" s="1"/>
  <c r="BM111" i="10"/>
  <c r="BL111" i="10"/>
  <c r="BK111" i="10"/>
  <c r="BJ111" i="10"/>
  <c r="BI111" i="10"/>
  <c r="BH111" i="10"/>
  <c r="BA111" i="10"/>
  <c r="AZ111" i="10"/>
  <c r="BE111" i="10" s="1"/>
  <c r="AY111" i="10"/>
  <c r="BD111" i="10" s="1"/>
  <c r="BS111" i="10" s="1"/>
  <c r="AX111" i="10"/>
  <c r="BG111" i="10" s="1"/>
  <c r="AW111" i="10"/>
  <c r="BF111" i="10" s="1"/>
  <c r="AV111" i="10"/>
  <c r="BR111" i="10" s="1"/>
  <c r="AU111" i="10"/>
  <c r="AT111" i="10"/>
  <c r="BQ135" i="10"/>
  <c r="BO135" i="10"/>
  <c r="BP135" i="10" s="1"/>
  <c r="BM135" i="10"/>
  <c r="BL135" i="10"/>
  <c r="BK135" i="10"/>
  <c r="BJ135" i="10"/>
  <c r="BI135" i="10"/>
  <c r="BH135" i="10"/>
  <c r="BA135" i="10"/>
  <c r="AZ135" i="10"/>
  <c r="BE135" i="10" s="1"/>
  <c r="AY135" i="10"/>
  <c r="BD135" i="10" s="1"/>
  <c r="BS135" i="10" s="1"/>
  <c r="AX135" i="10"/>
  <c r="BG135" i="10" s="1"/>
  <c r="AW135" i="10"/>
  <c r="BF135" i="10" s="1"/>
  <c r="AV135" i="10"/>
  <c r="BR135" i="10" s="1"/>
  <c r="AU135" i="10"/>
  <c r="AT135" i="10"/>
  <c r="BQ94" i="10"/>
  <c r="BO94" i="10"/>
  <c r="BP94" i="10" s="1"/>
  <c r="BM94" i="10"/>
  <c r="BL94" i="10"/>
  <c r="BK94" i="10"/>
  <c r="BJ94" i="10"/>
  <c r="BI94" i="10"/>
  <c r="BH94" i="10"/>
  <c r="BA94" i="10"/>
  <c r="AZ94" i="10"/>
  <c r="BE94" i="10" s="1"/>
  <c r="AY94" i="10"/>
  <c r="BD94" i="10" s="1"/>
  <c r="BS94" i="10" s="1"/>
  <c r="AX94" i="10"/>
  <c r="BG94" i="10" s="1"/>
  <c r="AW94" i="10"/>
  <c r="BF94" i="10" s="1"/>
  <c r="AV94" i="10"/>
  <c r="BR94" i="10" s="1"/>
  <c r="AU94" i="10"/>
  <c r="AT94" i="10"/>
  <c r="BQ127" i="10"/>
  <c r="BO127" i="10"/>
  <c r="BP127" i="10" s="1"/>
  <c r="BM127" i="10"/>
  <c r="BL127" i="10"/>
  <c r="BK127" i="10"/>
  <c r="BJ127" i="10"/>
  <c r="BI127" i="10"/>
  <c r="BH127" i="10"/>
  <c r="BA127" i="10"/>
  <c r="AZ127" i="10"/>
  <c r="BE127" i="10" s="1"/>
  <c r="AY127" i="10"/>
  <c r="BD127" i="10" s="1"/>
  <c r="BS127" i="10" s="1"/>
  <c r="AX127" i="10"/>
  <c r="BG127" i="10" s="1"/>
  <c r="AW127" i="10"/>
  <c r="BF127" i="10" s="1"/>
  <c r="AV127" i="10"/>
  <c r="BR127" i="10" s="1"/>
  <c r="AU127" i="10"/>
  <c r="AT127" i="10"/>
  <c r="BQ122" i="10"/>
  <c r="BO122" i="10"/>
  <c r="BP122" i="10" s="1"/>
  <c r="BM122" i="10"/>
  <c r="BL122" i="10"/>
  <c r="BK122" i="10"/>
  <c r="BJ122" i="10"/>
  <c r="BI122" i="10"/>
  <c r="BH122" i="10"/>
  <c r="BA122" i="10"/>
  <c r="AZ122" i="10"/>
  <c r="BE122" i="10" s="1"/>
  <c r="AY122" i="10"/>
  <c r="BD122" i="10" s="1"/>
  <c r="BS122" i="10" s="1"/>
  <c r="AX122" i="10"/>
  <c r="BG122" i="10" s="1"/>
  <c r="AW122" i="10"/>
  <c r="BF122" i="10" s="1"/>
  <c r="AV122" i="10"/>
  <c r="BR122" i="10" s="1"/>
  <c r="AU122" i="10"/>
  <c r="AT122" i="10"/>
  <c r="BQ70" i="10"/>
  <c r="BO70" i="10"/>
  <c r="BP70" i="10" s="1"/>
  <c r="BM70" i="10"/>
  <c r="BL70" i="10"/>
  <c r="BK70" i="10"/>
  <c r="BJ70" i="10"/>
  <c r="BI70" i="10"/>
  <c r="BH70" i="10"/>
  <c r="BA70" i="10"/>
  <c r="AZ70" i="10"/>
  <c r="BE70" i="10" s="1"/>
  <c r="AY70" i="10"/>
  <c r="BD70" i="10" s="1"/>
  <c r="BS70" i="10" s="1"/>
  <c r="AX70" i="10"/>
  <c r="BG70" i="10" s="1"/>
  <c r="AW70" i="10"/>
  <c r="BF70" i="10" s="1"/>
  <c r="AV70" i="10"/>
  <c r="BR70" i="10" s="1"/>
  <c r="AU70" i="10"/>
  <c r="AT70" i="10"/>
  <c r="BQ118" i="10"/>
  <c r="BO118" i="10"/>
  <c r="BP118" i="10" s="1"/>
  <c r="BM118" i="10"/>
  <c r="BL118" i="10"/>
  <c r="BK118" i="10"/>
  <c r="BJ118" i="10"/>
  <c r="BI118" i="10"/>
  <c r="BH118" i="10"/>
  <c r="BA118" i="10"/>
  <c r="AZ118" i="10"/>
  <c r="BE118" i="10" s="1"/>
  <c r="AY118" i="10"/>
  <c r="BD118" i="10" s="1"/>
  <c r="BS118" i="10" s="1"/>
  <c r="AX118" i="10"/>
  <c r="BG118" i="10" s="1"/>
  <c r="AW118" i="10"/>
  <c r="BF118" i="10" s="1"/>
  <c r="AV118" i="10"/>
  <c r="BR118" i="10" s="1"/>
  <c r="AU118" i="10"/>
  <c r="AT118" i="10"/>
  <c r="BQ80" i="10"/>
  <c r="BO80" i="10"/>
  <c r="BP80" i="10" s="1"/>
  <c r="BM80" i="10"/>
  <c r="BL80" i="10"/>
  <c r="BK80" i="10"/>
  <c r="BJ80" i="10"/>
  <c r="BI80" i="10"/>
  <c r="BH80" i="10"/>
  <c r="BA80" i="10"/>
  <c r="AZ80" i="10"/>
  <c r="BE80" i="10" s="1"/>
  <c r="AY80" i="10"/>
  <c r="BD80" i="10" s="1"/>
  <c r="BS80" i="10" s="1"/>
  <c r="AX80" i="10"/>
  <c r="BG80" i="10" s="1"/>
  <c r="AW80" i="10"/>
  <c r="BF80" i="10" s="1"/>
  <c r="AV80" i="10"/>
  <c r="BR80" i="10" s="1"/>
  <c r="AU80" i="10"/>
  <c r="AT80" i="10"/>
  <c r="BQ87" i="10"/>
  <c r="BO87" i="10"/>
  <c r="BP87" i="10" s="1"/>
  <c r="BM87" i="10"/>
  <c r="BL87" i="10"/>
  <c r="BK87" i="10"/>
  <c r="BJ87" i="10"/>
  <c r="BI87" i="10"/>
  <c r="BH87" i="10"/>
  <c r="BA87" i="10"/>
  <c r="AZ87" i="10"/>
  <c r="BE87" i="10" s="1"/>
  <c r="AY87" i="10"/>
  <c r="BD87" i="10" s="1"/>
  <c r="BS87" i="10" s="1"/>
  <c r="AX87" i="10"/>
  <c r="BG87" i="10" s="1"/>
  <c r="AW87" i="10"/>
  <c r="BF87" i="10" s="1"/>
  <c r="AV87" i="10"/>
  <c r="BR87" i="10" s="1"/>
  <c r="AU87" i="10"/>
  <c r="AT87" i="10"/>
  <c r="BQ110" i="10"/>
  <c r="BO110" i="10"/>
  <c r="BP110" i="10" s="1"/>
  <c r="BM110" i="10"/>
  <c r="BL110" i="10"/>
  <c r="BK110" i="10"/>
  <c r="BJ110" i="10"/>
  <c r="BI110" i="10"/>
  <c r="BH110" i="10"/>
  <c r="BA110" i="10"/>
  <c r="AZ110" i="10"/>
  <c r="BE110" i="10" s="1"/>
  <c r="AY110" i="10"/>
  <c r="BD110" i="10" s="1"/>
  <c r="BS110" i="10" s="1"/>
  <c r="AX110" i="10"/>
  <c r="BG110" i="10" s="1"/>
  <c r="AW110" i="10"/>
  <c r="BF110" i="10" s="1"/>
  <c r="AV110" i="10"/>
  <c r="BR110" i="10" s="1"/>
  <c r="AU110" i="10"/>
  <c r="AT110" i="10"/>
  <c r="BQ128" i="10"/>
  <c r="BO128" i="10"/>
  <c r="BP128" i="10" s="1"/>
  <c r="BM128" i="10"/>
  <c r="BL128" i="10"/>
  <c r="BK128" i="10"/>
  <c r="BJ128" i="10"/>
  <c r="BI128" i="10"/>
  <c r="BH128" i="10"/>
  <c r="BA128" i="10"/>
  <c r="AZ128" i="10"/>
  <c r="BE128" i="10" s="1"/>
  <c r="AY128" i="10"/>
  <c r="BD128" i="10" s="1"/>
  <c r="BS128" i="10" s="1"/>
  <c r="AX128" i="10"/>
  <c r="BG128" i="10" s="1"/>
  <c r="AW128" i="10"/>
  <c r="BF128" i="10" s="1"/>
  <c r="AV128" i="10"/>
  <c r="BR128" i="10" s="1"/>
  <c r="AU128" i="10"/>
  <c r="AT128" i="10"/>
  <c r="BB128" i="10" s="1"/>
  <c r="BQ31" i="10"/>
  <c r="BO31" i="10"/>
  <c r="BP31" i="10" s="1"/>
  <c r="BM31" i="10"/>
  <c r="BL31" i="10"/>
  <c r="BK31" i="10"/>
  <c r="BJ31" i="10"/>
  <c r="BI31" i="10"/>
  <c r="BH31" i="10"/>
  <c r="BA31" i="10"/>
  <c r="AZ31" i="10"/>
  <c r="BE31" i="10" s="1"/>
  <c r="AY31" i="10"/>
  <c r="BD31" i="10" s="1"/>
  <c r="BS31" i="10" s="1"/>
  <c r="AX31" i="10"/>
  <c r="BG31" i="10" s="1"/>
  <c r="AW31" i="10"/>
  <c r="BF31" i="10" s="1"/>
  <c r="AV31" i="10"/>
  <c r="BR31" i="10" s="1"/>
  <c r="AU31" i="10"/>
  <c r="AT31" i="10"/>
  <c r="BB31" i="10" s="1"/>
  <c r="BQ85" i="10"/>
  <c r="BO85" i="10"/>
  <c r="BP85" i="10" s="1"/>
  <c r="BM85" i="10"/>
  <c r="BL85" i="10"/>
  <c r="BK85" i="10"/>
  <c r="BJ85" i="10"/>
  <c r="BI85" i="10"/>
  <c r="BH85" i="10"/>
  <c r="BA85" i="10"/>
  <c r="AZ85" i="10"/>
  <c r="BE85" i="10" s="1"/>
  <c r="AY85" i="10"/>
  <c r="BD85" i="10" s="1"/>
  <c r="BS85" i="10" s="1"/>
  <c r="AX85" i="10"/>
  <c r="BG85" i="10" s="1"/>
  <c r="AW85" i="10"/>
  <c r="BF85" i="10" s="1"/>
  <c r="AV85" i="10"/>
  <c r="BR85" i="10" s="1"/>
  <c r="AU85" i="10"/>
  <c r="AT85" i="10"/>
  <c r="BB85" i="10" s="1"/>
  <c r="BQ99" i="10"/>
  <c r="BO99" i="10"/>
  <c r="BP99" i="10" s="1"/>
  <c r="BM99" i="10"/>
  <c r="BL99" i="10"/>
  <c r="BK99" i="10"/>
  <c r="BJ99" i="10"/>
  <c r="BI99" i="10"/>
  <c r="BH99" i="10"/>
  <c r="BA99" i="10"/>
  <c r="AZ99" i="10"/>
  <c r="BE99" i="10" s="1"/>
  <c r="AY99" i="10"/>
  <c r="BD99" i="10" s="1"/>
  <c r="BS99" i="10" s="1"/>
  <c r="AX99" i="10"/>
  <c r="BG99" i="10" s="1"/>
  <c r="AW99" i="10"/>
  <c r="BF99" i="10" s="1"/>
  <c r="AV99" i="10"/>
  <c r="BR99" i="10" s="1"/>
  <c r="AU99" i="10"/>
  <c r="AT99" i="10"/>
  <c r="BB99" i="10" s="1"/>
  <c r="BQ50" i="10"/>
  <c r="BO50" i="10"/>
  <c r="BP50" i="10" s="1"/>
  <c r="BM50" i="10"/>
  <c r="BL50" i="10"/>
  <c r="BK50" i="10"/>
  <c r="BJ50" i="10"/>
  <c r="BI50" i="10"/>
  <c r="BH50" i="10"/>
  <c r="BA50" i="10"/>
  <c r="AZ50" i="10"/>
  <c r="BE50" i="10" s="1"/>
  <c r="AY50" i="10"/>
  <c r="BD50" i="10" s="1"/>
  <c r="BS50" i="10" s="1"/>
  <c r="AX50" i="10"/>
  <c r="BG50" i="10" s="1"/>
  <c r="AW50" i="10"/>
  <c r="BF50" i="10" s="1"/>
  <c r="AV50" i="10"/>
  <c r="BR50" i="10" s="1"/>
  <c r="AU50" i="10"/>
  <c r="AT50" i="10"/>
  <c r="BQ90" i="10"/>
  <c r="BO90" i="10"/>
  <c r="BP90" i="10" s="1"/>
  <c r="BM90" i="10"/>
  <c r="BL90" i="10"/>
  <c r="BK90" i="10"/>
  <c r="BJ90" i="10"/>
  <c r="BI90" i="10"/>
  <c r="BH90" i="10"/>
  <c r="BA90" i="10"/>
  <c r="AZ90" i="10"/>
  <c r="BE90" i="10" s="1"/>
  <c r="AY90" i="10"/>
  <c r="BD90" i="10" s="1"/>
  <c r="BS90" i="10" s="1"/>
  <c r="AX90" i="10"/>
  <c r="BG90" i="10" s="1"/>
  <c r="AW90" i="10"/>
  <c r="BF90" i="10" s="1"/>
  <c r="AV90" i="10"/>
  <c r="BR90" i="10" s="1"/>
  <c r="AU90" i="10"/>
  <c r="AT90" i="10"/>
  <c r="BQ117" i="10"/>
  <c r="BO117" i="10"/>
  <c r="BP117" i="10" s="1"/>
  <c r="BM117" i="10"/>
  <c r="BL117" i="10"/>
  <c r="BK117" i="10"/>
  <c r="BJ117" i="10"/>
  <c r="BI117" i="10"/>
  <c r="BH117" i="10"/>
  <c r="BA117" i="10"/>
  <c r="AZ117" i="10"/>
  <c r="BE117" i="10" s="1"/>
  <c r="AY117" i="10"/>
  <c r="BD117" i="10" s="1"/>
  <c r="BS117" i="10" s="1"/>
  <c r="AX117" i="10"/>
  <c r="BG117" i="10" s="1"/>
  <c r="AW117" i="10"/>
  <c r="BF117" i="10" s="1"/>
  <c r="AV117" i="10"/>
  <c r="BR117" i="10" s="1"/>
  <c r="AU117" i="10"/>
  <c r="AT117" i="10"/>
  <c r="BB117" i="10" s="1"/>
  <c r="BQ116" i="10"/>
  <c r="BO116" i="10"/>
  <c r="BP116" i="10" s="1"/>
  <c r="BM116" i="10"/>
  <c r="BL116" i="10"/>
  <c r="BK116" i="10"/>
  <c r="BJ116" i="10"/>
  <c r="BI116" i="10"/>
  <c r="BH116" i="10"/>
  <c r="BA116" i="10"/>
  <c r="AZ116" i="10"/>
  <c r="BE116" i="10" s="1"/>
  <c r="AY116" i="10"/>
  <c r="BD116" i="10" s="1"/>
  <c r="BS116" i="10" s="1"/>
  <c r="AX116" i="10"/>
  <c r="BG116" i="10" s="1"/>
  <c r="AW116" i="10"/>
  <c r="BF116" i="10" s="1"/>
  <c r="AV116" i="10"/>
  <c r="BR116" i="10" s="1"/>
  <c r="AU116" i="10"/>
  <c r="AT116" i="10"/>
  <c r="BQ76" i="10"/>
  <c r="BO76" i="10"/>
  <c r="BP76" i="10" s="1"/>
  <c r="BM76" i="10"/>
  <c r="BL76" i="10"/>
  <c r="BK76" i="10"/>
  <c r="BJ76" i="10"/>
  <c r="BI76" i="10"/>
  <c r="BH76" i="10"/>
  <c r="BA76" i="10"/>
  <c r="AZ76" i="10"/>
  <c r="BE76" i="10" s="1"/>
  <c r="AY76" i="10"/>
  <c r="BD76" i="10" s="1"/>
  <c r="BS76" i="10" s="1"/>
  <c r="AX76" i="10"/>
  <c r="BG76" i="10" s="1"/>
  <c r="AW76" i="10"/>
  <c r="BF76" i="10" s="1"/>
  <c r="AV76" i="10"/>
  <c r="BR76" i="10" s="1"/>
  <c r="AU76" i="10"/>
  <c r="AT76" i="10"/>
  <c r="BB76" i="10" s="1"/>
  <c r="BQ98" i="10"/>
  <c r="BO98" i="10"/>
  <c r="BP98" i="10" s="1"/>
  <c r="BM98" i="10"/>
  <c r="BL98" i="10"/>
  <c r="BK98" i="10"/>
  <c r="BJ98" i="10"/>
  <c r="BI98" i="10"/>
  <c r="BH98" i="10"/>
  <c r="BA98" i="10"/>
  <c r="AZ98" i="10"/>
  <c r="BE98" i="10" s="1"/>
  <c r="AY98" i="10"/>
  <c r="BD98" i="10" s="1"/>
  <c r="BS98" i="10" s="1"/>
  <c r="AX98" i="10"/>
  <c r="BG98" i="10" s="1"/>
  <c r="AW98" i="10"/>
  <c r="BF98" i="10" s="1"/>
  <c r="AV98" i="10"/>
  <c r="BR98" i="10" s="1"/>
  <c r="AU98" i="10"/>
  <c r="AT98" i="10"/>
  <c r="BB98" i="10" s="1"/>
  <c r="BQ40" i="10"/>
  <c r="BO40" i="10"/>
  <c r="BP40" i="10" s="1"/>
  <c r="BM40" i="10"/>
  <c r="BL40" i="10"/>
  <c r="BK40" i="10"/>
  <c r="BJ40" i="10"/>
  <c r="BI40" i="10"/>
  <c r="BH40" i="10"/>
  <c r="BA40" i="10"/>
  <c r="AZ40" i="10"/>
  <c r="BE40" i="10" s="1"/>
  <c r="AY40" i="10"/>
  <c r="BD40" i="10" s="1"/>
  <c r="BS40" i="10" s="1"/>
  <c r="AX40" i="10"/>
  <c r="BG40" i="10" s="1"/>
  <c r="AW40" i="10"/>
  <c r="BF40" i="10" s="1"/>
  <c r="AV40" i="10"/>
  <c r="BR40" i="10" s="1"/>
  <c r="AU40" i="10"/>
  <c r="AT40" i="10"/>
  <c r="BB40" i="10" s="1"/>
  <c r="BQ51" i="10"/>
  <c r="BO51" i="10"/>
  <c r="BP51" i="10" s="1"/>
  <c r="BM51" i="10"/>
  <c r="BL51" i="10"/>
  <c r="BK51" i="10"/>
  <c r="BJ51" i="10"/>
  <c r="BI51" i="10"/>
  <c r="BH51" i="10"/>
  <c r="BA51" i="10"/>
  <c r="AZ51" i="10"/>
  <c r="BE51" i="10" s="1"/>
  <c r="AY51" i="10"/>
  <c r="BD51" i="10" s="1"/>
  <c r="BS51" i="10" s="1"/>
  <c r="AX51" i="10"/>
  <c r="BG51" i="10" s="1"/>
  <c r="AW51" i="10"/>
  <c r="BF51" i="10" s="1"/>
  <c r="AV51" i="10"/>
  <c r="BR51" i="10" s="1"/>
  <c r="AU51" i="10"/>
  <c r="AT51" i="10"/>
  <c r="BB51" i="10" s="1"/>
  <c r="BQ23" i="10"/>
  <c r="BO23" i="10"/>
  <c r="BP23" i="10" s="1"/>
  <c r="BM23" i="10"/>
  <c r="BL23" i="10"/>
  <c r="BK23" i="10"/>
  <c r="BJ23" i="10"/>
  <c r="BI23" i="10"/>
  <c r="BH23" i="10"/>
  <c r="BA23" i="10"/>
  <c r="AZ23" i="10"/>
  <c r="BE23" i="10" s="1"/>
  <c r="AY23" i="10"/>
  <c r="BD23" i="10" s="1"/>
  <c r="BS23" i="10" s="1"/>
  <c r="AX23" i="10"/>
  <c r="BG23" i="10" s="1"/>
  <c r="AW23" i="10"/>
  <c r="BF23" i="10" s="1"/>
  <c r="AV23" i="10"/>
  <c r="BR23" i="10" s="1"/>
  <c r="AU23" i="10"/>
  <c r="AT23" i="10"/>
  <c r="BQ108" i="10"/>
  <c r="BO108" i="10"/>
  <c r="BP108" i="10" s="1"/>
  <c r="BM108" i="10"/>
  <c r="BL108" i="10"/>
  <c r="BK108" i="10"/>
  <c r="BJ108" i="10"/>
  <c r="BI108" i="10"/>
  <c r="BH108" i="10"/>
  <c r="BA108" i="10"/>
  <c r="AZ108" i="10"/>
  <c r="BE108" i="10" s="1"/>
  <c r="AY108" i="10"/>
  <c r="BD108" i="10" s="1"/>
  <c r="BS108" i="10" s="1"/>
  <c r="AX108" i="10"/>
  <c r="BG108" i="10" s="1"/>
  <c r="AW108" i="10"/>
  <c r="BF108" i="10" s="1"/>
  <c r="AV108" i="10"/>
  <c r="BR108" i="10" s="1"/>
  <c r="AU108" i="10"/>
  <c r="AT108" i="10"/>
  <c r="BQ21" i="10"/>
  <c r="BO21" i="10"/>
  <c r="BP21" i="10" s="1"/>
  <c r="BM21" i="10"/>
  <c r="BL21" i="10"/>
  <c r="BK21" i="10"/>
  <c r="BJ21" i="10"/>
  <c r="BI21" i="10"/>
  <c r="BH21" i="10"/>
  <c r="BA21" i="10"/>
  <c r="AZ21" i="10"/>
  <c r="BE21" i="10" s="1"/>
  <c r="AY21" i="10"/>
  <c r="BD21" i="10" s="1"/>
  <c r="BS21" i="10" s="1"/>
  <c r="AX21" i="10"/>
  <c r="BG21" i="10" s="1"/>
  <c r="AW21" i="10"/>
  <c r="BF21" i="10" s="1"/>
  <c r="AV21" i="10"/>
  <c r="BR21" i="10" s="1"/>
  <c r="AU21" i="10"/>
  <c r="AT21" i="10"/>
  <c r="BQ89" i="10"/>
  <c r="BO89" i="10"/>
  <c r="BP89" i="10" s="1"/>
  <c r="BM89" i="10"/>
  <c r="BL89" i="10"/>
  <c r="BK89" i="10"/>
  <c r="BJ89" i="10"/>
  <c r="BI89" i="10"/>
  <c r="BH89" i="10"/>
  <c r="BA89" i="10"/>
  <c r="AZ89" i="10"/>
  <c r="BE89" i="10" s="1"/>
  <c r="AY89" i="10"/>
  <c r="BD89" i="10" s="1"/>
  <c r="BS89" i="10" s="1"/>
  <c r="AX89" i="10"/>
  <c r="BG89" i="10" s="1"/>
  <c r="AW89" i="10"/>
  <c r="BF89" i="10" s="1"/>
  <c r="AV89" i="10"/>
  <c r="BR89" i="10" s="1"/>
  <c r="AU89" i="10"/>
  <c r="AT89" i="10"/>
  <c r="BQ100" i="10"/>
  <c r="BO100" i="10"/>
  <c r="BP100" i="10" s="1"/>
  <c r="BM100" i="10"/>
  <c r="BL100" i="10"/>
  <c r="BK100" i="10"/>
  <c r="BJ100" i="10"/>
  <c r="BI100" i="10"/>
  <c r="BH100" i="10"/>
  <c r="BA100" i="10"/>
  <c r="AZ100" i="10"/>
  <c r="BE100" i="10" s="1"/>
  <c r="AY100" i="10"/>
  <c r="BD100" i="10" s="1"/>
  <c r="BS100" i="10" s="1"/>
  <c r="AX100" i="10"/>
  <c r="BG100" i="10" s="1"/>
  <c r="AW100" i="10"/>
  <c r="BF100" i="10" s="1"/>
  <c r="AV100" i="10"/>
  <c r="BR100" i="10" s="1"/>
  <c r="AU100" i="10"/>
  <c r="AT100" i="10"/>
  <c r="BB100" i="10" s="1"/>
  <c r="BQ52" i="10"/>
  <c r="BO52" i="10"/>
  <c r="BP52" i="10" s="1"/>
  <c r="BM52" i="10"/>
  <c r="BL52" i="10"/>
  <c r="BK52" i="10"/>
  <c r="BJ52" i="10"/>
  <c r="BI52" i="10"/>
  <c r="BH52" i="10"/>
  <c r="BA52" i="10"/>
  <c r="AZ52" i="10"/>
  <c r="BE52" i="10" s="1"/>
  <c r="AY52" i="10"/>
  <c r="BD52" i="10" s="1"/>
  <c r="BS52" i="10" s="1"/>
  <c r="AX52" i="10"/>
  <c r="BG52" i="10" s="1"/>
  <c r="AW52" i="10"/>
  <c r="BF52" i="10" s="1"/>
  <c r="AV52" i="10"/>
  <c r="BR52" i="10" s="1"/>
  <c r="AU52" i="10"/>
  <c r="AT52" i="10"/>
  <c r="BB52" i="10" s="1"/>
  <c r="BQ26" i="10"/>
  <c r="BO26" i="10"/>
  <c r="BP26" i="10" s="1"/>
  <c r="BM26" i="10"/>
  <c r="BL26" i="10"/>
  <c r="BK26" i="10"/>
  <c r="BJ26" i="10"/>
  <c r="BI26" i="10"/>
  <c r="BH26" i="10"/>
  <c r="BA26" i="10"/>
  <c r="AZ26" i="10"/>
  <c r="BE26" i="10" s="1"/>
  <c r="AY26" i="10"/>
  <c r="BD26" i="10" s="1"/>
  <c r="BS26" i="10" s="1"/>
  <c r="AX26" i="10"/>
  <c r="BG26" i="10" s="1"/>
  <c r="AW26" i="10"/>
  <c r="BF26" i="10" s="1"/>
  <c r="AV26" i="10"/>
  <c r="BR26" i="10" s="1"/>
  <c r="AU26" i="10"/>
  <c r="AT26" i="10"/>
  <c r="BB26" i="10" s="1"/>
  <c r="BQ92" i="10"/>
  <c r="BO92" i="10"/>
  <c r="BP92" i="10" s="1"/>
  <c r="BM92" i="10"/>
  <c r="BL92" i="10"/>
  <c r="BK92" i="10"/>
  <c r="BJ92" i="10"/>
  <c r="BI92" i="10"/>
  <c r="BH92" i="10"/>
  <c r="BA92" i="10"/>
  <c r="AZ92" i="10"/>
  <c r="BE92" i="10" s="1"/>
  <c r="AY92" i="10"/>
  <c r="BD92" i="10" s="1"/>
  <c r="BS92" i="10" s="1"/>
  <c r="AX92" i="10"/>
  <c r="BG92" i="10" s="1"/>
  <c r="AW92" i="10"/>
  <c r="BF92" i="10" s="1"/>
  <c r="AV92" i="10"/>
  <c r="BR92" i="10" s="1"/>
  <c r="AU92" i="10"/>
  <c r="AT92" i="10"/>
  <c r="BQ62" i="10"/>
  <c r="BO62" i="10"/>
  <c r="BP62" i="10" s="1"/>
  <c r="BM62" i="10"/>
  <c r="BL62" i="10"/>
  <c r="BK62" i="10"/>
  <c r="BJ62" i="10"/>
  <c r="BI62" i="10"/>
  <c r="BH62" i="10"/>
  <c r="BA62" i="10"/>
  <c r="AZ62" i="10"/>
  <c r="BE62" i="10" s="1"/>
  <c r="AY62" i="10"/>
  <c r="BD62" i="10" s="1"/>
  <c r="BS62" i="10" s="1"/>
  <c r="AX62" i="10"/>
  <c r="BG62" i="10" s="1"/>
  <c r="AW62" i="10"/>
  <c r="BF62" i="10" s="1"/>
  <c r="AV62" i="10"/>
  <c r="BR62" i="10" s="1"/>
  <c r="AU62" i="10"/>
  <c r="AT62" i="10"/>
  <c r="BQ25" i="10"/>
  <c r="BO25" i="10"/>
  <c r="BP25" i="10" s="1"/>
  <c r="BM25" i="10"/>
  <c r="BL25" i="10"/>
  <c r="BK25" i="10"/>
  <c r="BJ25" i="10"/>
  <c r="BI25" i="10"/>
  <c r="BH25" i="10"/>
  <c r="BA25" i="10"/>
  <c r="AZ25" i="10"/>
  <c r="BE25" i="10" s="1"/>
  <c r="AY25" i="10"/>
  <c r="BD25" i="10" s="1"/>
  <c r="BS25" i="10" s="1"/>
  <c r="AX25" i="10"/>
  <c r="BG25" i="10" s="1"/>
  <c r="AW25" i="10"/>
  <c r="BF25" i="10" s="1"/>
  <c r="AV25" i="10"/>
  <c r="BR25" i="10" s="1"/>
  <c r="AU25" i="10"/>
  <c r="AT25" i="10"/>
  <c r="BQ71" i="10"/>
  <c r="BO71" i="10"/>
  <c r="BP71" i="10" s="1"/>
  <c r="BM71" i="10"/>
  <c r="BL71" i="10"/>
  <c r="BK71" i="10"/>
  <c r="BJ71" i="10"/>
  <c r="BI71" i="10"/>
  <c r="BH71" i="10"/>
  <c r="BA71" i="10"/>
  <c r="AZ71" i="10"/>
  <c r="BE71" i="10" s="1"/>
  <c r="AY71" i="10"/>
  <c r="BD71" i="10" s="1"/>
  <c r="BS71" i="10" s="1"/>
  <c r="AX71" i="10"/>
  <c r="BG71" i="10" s="1"/>
  <c r="AW71" i="10"/>
  <c r="BF71" i="10" s="1"/>
  <c r="AV71" i="10"/>
  <c r="BR71" i="10" s="1"/>
  <c r="AU71" i="10"/>
  <c r="AT71" i="10"/>
  <c r="BB71" i="10" s="1"/>
  <c r="BQ58" i="10"/>
  <c r="BO58" i="10"/>
  <c r="BP58" i="10" s="1"/>
  <c r="BM58" i="10"/>
  <c r="BL58" i="10"/>
  <c r="BK58" i="10"/>
  <c r="BJ58" i="10"/>
  <c r="BI58" i="10"/>
  <c r="BH58" i="10"/>
  <c r="BA58" i="10"/>
  <c r="AZ58" i="10"/>
  <c r="BE58" i="10" s="1"/>
  <c r="AY58" i="10"/>
  <c r="BD58" i="10" s="1"/>
  <c r="BS58" i="10" s="1"/>
  <c r="AX58" i="10"/>
  <c r="BG58" i="10" s="1"/>
  <c r="AW58" i="10"/>
  <c r="BF58" i="10" s="1"/>
  <c r="AV58" i="10"/>
  <c r="BR58" i="10" s="1"/>
  <c r="AU58" i="10"/>
  <c r="AT58" i="10"/>
  <c r="BB58" i="10" s="1"/>
  <c r="BQ46" i="10"/>
  <c r="BO46" i="10"/>
  <c r="BP46" i="10" s="1"/>
  <c r="BM46" i="10"/>
  <c r="BL46" i="10"/>
  <c r="BK46" i="10"/>
  <c r="BJ46" i="10"/>
  <c r="BI46" i="10"/>
  <c r="BH46" i="10"/>
  <c r="BA46" i="10"/>
  <c r="AZ46" i="10"/>
  <c r="BE46" i="10" s="1"/>
  <c r="AY46" i="10"/>
  <c r="BD46" i="10" s="1"/>
  <c r="BS46" i="10" s="1"/>
  <c r="AX46" i="10"/>
  <c r="BG46" i="10" s="1"/>
  <c r="AW46" i="10"/>
  <c r="BF46" i="10" s="1"/>
  <c r="AV46" i="10"/>
  <c r="BR46" i="10" s="1"/>
  <c r="AU46" i="10"/>
  <c r="AT46" i="10"/>
  <c r="BB46" i="10" s="1"/>
  <c r="BQ73" i="10"/>
  <c r="BO73" i="10"/>
  <c r="BP73" i="10" s="1"/>
  <c r="BM73" i="10"/>
  <c r="BL73" i="10"/>
  <c r="BK73" i="10"/>
  <c r="BJ73" i="10"/>
  <c r="BI73" i="10"/>
  <c r="BH73" i="10"/>
  <c r="BA73" i="10"/>
  <c r="AZ73" i="10"/>
  <c r="BE73" i="10" s="1"/>
  <c r="AY73" i="10"/>
  <c r="BD73" i="10" s="1"/>
  <c r="BS73" i="10" s="1"/>
  <c r="AX73" i="10"/>
  <c r="BG73" i="10" s="1"/>
  <c r="AW73" i="10"/>
  <c r="BF73" i="10" s="1"/>
  <c r="AV73" i="10"/>
  <c r="BR73" i="10" s="1"/>
  <c r="AU73" i="10"/>
  <c r="AT73" i="10"/>
  <c r="BB73" i="10" s="1"/>
  <c r="BQ64" i="10"/>
  <c r="BO64" i="10"/>
  <c r="BP64" i="10" s="1"/>
  <c r="BM64" i="10"/>
  <c r="BL64" i="10"/>
  <c r="BK64" i="10"/>
  <c r="BJ64" i="10"/>
  <c r="BI64" i="10"/>
  <c r="BH64" i="10"/>
  <c r="BA64" i="10"/>
  <c r="AZ64" i="10"/>
  <c r="BE64" i="10" s="1"/>
  <c r="AY64" i="10"/>
  <c r="BD64" i="10" s="1"/>
  <c r="BS64" i="10" s="1"/>
  <c r="AX64" i="10"/>
  <c r="BG64" i="10" s="1"/>
  <c r="AW64" i="10"/>
  <c r="BF64" i="10" s="1"/>
  <c r="AV64" i="10"/>
  <c r="BR64" i="10" s="1"/>
  <c r="AU64" i="10"/>
  <c r="AT64" i="10"/>
  <c r="BB64" i="10" s="1"/>
  <c r="BQ75" i="10"/>
  <c r="BO75" i="10"/>
  <c r="BP75" i="10" s="1"/>
  <c r="BM75" i="10"/>
  <c r="BL75" i="10"/>
  <c r="BK75" i="10"/>
  <c r="BJ75" i="10"/>
  <c r="BI75" i="10"/>
  <c r="BH75" i="10"/>
  <c r="BA75" i="10"/>
  <c r="AZ75" i="10"/>
  <c r="BE75" i="10" s="1"/>
  <c r="AY75" i="10"/>
  <c r="BD75" i="10" s="1"/>
  <c r="BS75" i="10" s="1"/>
  <c r="AX75" i="10"/>
  <c r="BG75" i="10" s="1"/>
  <c r="AW75" i="10"/>
  <c r="BF75" i="10" s="1"/>
  <c r="AV75" i="10"/>
  <c r="BR75" i="10" s="1"/>
  <c r="AU75" i="10"/>
  <c r="AT75" i="10"/>
  <c r="BB75" i="10" s="1"/>
  <c r="BQ79" i="10"/>
  <c r="BO79" i="10"/>
  <c r="BP79" i="10" s="1"/>
  <c r="BM79" i="10"/>
  <c r="BL79" i="10"/>
  <c r="BK79" i="10"/>
  <c r="BJ79" i="10"/>
  <c r="BI79" i="10"/>
  <c r="BH79" i="10"/>
  <c r="BA79" i="10"/>
  <c r="AZ79" i="10"/>
  <c r="BE79" i="10" s="1"/>
  <c r="AY79" i="10"/>
  <c r="BD79" i="10" s="1"/>
  <c r="BS79" i="10" s="1"/>
  <c r="AX79" i="10"/>
  <c r="BG79" i="10" s="1"/>
  <c r="AW79" i="10"/>
  <c r="BF79" i="10" s="1"/>
  <c r="AV79" i="10"/>
  <c r="BR79" i="10" s="1"/>
  <c r="AU79" i="10"/>
  <c r="AT79" i="10"/>
  <c r="BQ66" i="10"/>
  <c r="BO66" i="10"/>
  <c r="BP66" i="10" s="1"/>
  <c r="BM66" i="10"/>
  <c r="BL66" i="10"/>
  <c r="BK66" i="10"/>
  <c r="BJ66" i="10"/>
  <c r="BI66" i="10"/>
  <c r="BH66" i="10"/>
  <c r="BA66" i="10"/>
  <c r="AZ66" i="10"/>
  <c r="BE66" i="10" s="1"/>
  <c r="AY66" i="10"/>
  <c r="BD66" i="10" s="1"/>
  <c r="BS66" i="10" s="1"/>
  <c r="AX66" i="10"/>
  <c r="BG66" i="10" s="1"/>
  <c r="AW66" i="10"/>
  <c r="BF66" i="10" s="1"/>
  <c r="AV66" i="10"/>
  <c r="BR66" i="10" s="1"/>
  <c r="AU66" i="10"/>
  <c r="AT66" i="10"/>
  <c r="BQ93" i="10"/>
  <c r="BO93" i="10"/>
  <c r="BP93" i="10" s="1"/>
  <c r="BM93" i="10"/>
  <c r="BL93" i="10"/>
  <c r="BK93" i="10"/>
  <c r="BJ93" i="10"/>
  <c r="BI93" i="10"/>
  <c r="BH93" i="10"/>
  <c r="BA93" i="10"/>
  <c r="AZ93" i="10"/>
  <c r="BE93" i="10" s="1"/>
  <c r="AY93" i="10"/>
  <c r="BD93" i="10" s="1"/>
  <c r="BS93" i="10" s="1"/>
  <c r="AX93" i="10"/>
  <c r="BG93" i="10" s="1"/>
  <c r="AW93" i="10"/>
  <c r="BF93" i="10" s="1"/>
  <c r="AV93" i="10"/>
  <c r="BR93" i="10" s="1"/>
  <c r="AU93" i="10"/>
  <c r="AT93" i="10"/>
  <c r="BB93" i="10" s="1"/>
  <c r="BQ91" i="10"/>
  <c r="BO91" i="10"/>
  <c r="BP91" i="10" s="1"/>
  <c r="BM91" i="10"/>
  <c r="BL91" i="10"/>
  <c r="BK91" i="10"/>
  <c r="BJ91" i="10"/>
  <c r="BI91" i="10"/>
  <c r="BH91" i="10"/>
  <c r="BA91" i="10"/>
  <c r="AZ91" i="10"/>
  <c r="BE91" i="10" s="1"/>
  <c r="AY91" i="10"/>
  <c r="BD91" i="10" s="1"/>
  <c r="BS91" i="10" s="1"/>
  <c r="AX91" i="10"/>
  <c r="BG91" i="10" s="1"/>
  <c r="AW91" i="10"/>
  <c r="BF91" i="10" s="1"/>
  <c r="AV91" i="10"/>
  <c r="BR91" i="10" s="1"/>
  <c r="AU91" i="10"/>
  <c r="AT91" i="10"/>
  <c r="BB91" i="10" s="1"/>
  <c r="BQ63" i="10"/>
  <c r="BO63" i="10"/>
  <c r="BP63" i="10" s="1"/>
  <c r="BM63" i="10"/>
  <c r="BL63" i="10"/>
  <c r="BK63" i="10"/>
  <c r="BJ63" i="10"/>
  <c r="BI63" i="10"/>
  <c r="BH63" i="10"/>
  <c r="BA63" i="10"/>
  <c r="AZ63" i="10"/>
  <c r="BE63" i="10" s="1"/>
  <c r="AY63" i="10"/>
  <c r="BD63" i="10" s="1"/>
  <c r="BS63" i="10" s="1"/>
  <c r="AX63" i="10"/>
  <c r="BG63" i="10" s="1"/>
  <c r="AW63" i="10"/>
  <c r="BF63" i="10" s="1"/>
  <c r="AV63" i="10"/>
  <c r="BR63" i="10" s="1"/>
  <c r="AU63" i="10"/>
  <c r="AT63" i="10"/>
  <c r="BB63" i="10" s="1"/>
  <c r="BQ74" i="10"/>
  <c r="BO74" i="10"/>
  <c r="BP74" i="10" s="1"/>
  <c r="BM74" i="10"/>
  <c r="BL74" i="10"/>
  <c r="BK74" i="10"/>
  <c r="BJ74" i="10"/>
  <c r="BI74" i="10"/>
  <c r="BH74" i="10"/>
  <c r="BA74" i="10"/>
  <c r="AZ74" i="10"/>
  <c r="BE74" i="10" s="1"/>
  <c r="AY74" i="10"/>
  <c r="BD74" i="10" s="1"/>
  <c r="BS74" i="10" s="1"/>
  <c r="AX74" i="10"/>
  <c r="BG74" i="10" s="1"/>
  <c r="AW74" i="10"/>
  <c r="BF74" i="10" s="1"/>
  <c r="AV74" i="10"/>
  <c r="BR74" i="10" s="1"/>
  <c r="AU74" i="10"/>
  <c r="AT74" i="10"/>
  <c r="BB74" i="10" s="1"/>
  <c r="BQ72" i="10"/>
  <c r="BO72" i="10"/>
  <c r="BP72" i="10" s="1"/>
  <c r="BM72" i="10"/>
  <c r="BL72" i="10"/>
  <c r="BK72" i="10"/>
  <c r="BJ72" i="10"/>
  <c r="BI72" i="10"/>
  <c r="BH72" i="10"/>
  <c r="BA72" i="10"/>
  <c r="AZ72" i="10"/>
  <c r="BE72" i="10" s="1"/>
  <c r="AY72" i="10"/>
  <c r="BD72" i="10" s="1"/>
  <c r="BS72" i="10" s="1"/>
  <c r="AX72" i="10"/>
  <c r="BG72" i="10" s="1"/>
  <c r="AW72" i="10"/>
  <c r="BF72" i="10" s="1"/>
  <c r="AV72" i="10"/>
  <c r="BR72" i="10" s="1"/>
  <c r="AU72" i="10"/>
  <c r="AT72" i="10"/>
  <c r="BQ18" i="10"/>
  <c r="BO18" i="10"/>
  <c r="BP18" i="10" s="1"/>
  <c r="BM18" i="10"/>
  <c r="BL18" i="10"/>
  <c r="BK18" i="10"/>
  <c r="BJ18" i="10"/>
  <c r="BI18" i="10"/>
  <c r="BH18" i="10"/>
  <c r="BA18" i="10"/>
  <c r="AZ18" i="10"/>
  <c r="BE18" i="10" s="1"/>
  <c r="AY18" i="10"/>
  <c r="BD18" i="10" s="1"/>
  <c r="BS18" i="10" s="1"/>
  <c r="AX18" i="10"/>
  <c r="BG18" i="10" s="1"/>
  <c r="AW18" i="10"/>
  <c r="BF18" i="10" s="1"/>
  <c r="AV18" i="10"/>
  <c r="BR18" i="10" s="1"/>
  <c r="AU18" i="10"/>
  <c r="AT18" i="10"/>
  <c r="BB18" i="10" s="1"/>
  <c r="BQ56" i="10"/>
  <c r="BO56" i="10"/>
  <c r="BP56" i="10" s="1"/>
  <c r="BM56" i="10"/>
  <c r="BL56" i="10"/>
  <c r="BK56" i="10"/>
  <c r="BJ56" i="10"/>
  <c r="BI56" i="10"/>
  <c r="BH56" i="10"/>
  <c r="BA56" i="10"/>
  <c r="AZ56" i="10"/>
  <c r="BE56" i="10" s="1"/>
  <c r="AY56" i="10"/>
  <c r="BD56" i="10" s="1"/>
  <c r="BS56" i="10" s="1"/>
  <c r="AX56" i="10"/>
  <c r="BG56" i="10" s="1"/>
  <c r="AW56" i="10"/>
  <c r="BF56" i="10" s="1"/>
  <c r="AV56" i="10"/>
  <c r="BR56" i="10" s="1"/>
  <c r="AU56" i="10"/>
  <c r="AT56" i="10"/>
  <c r="BQ43" i="10"/>
  <c r="BO43" i="10"/>
  <c r="BP43" i="10" s="1"/>
  <c r="BM43" i="10"/>
  <c r="BL43" i="10"/>
  <c r="BK43" i="10"/>
  <c r="BJ43" i="10"/>
  <c r="BI43" i="10"/>
  <c r="BH43" i="10"/>
  <c r="BA43" i="10"/>
  <c r="AZ43" i="10"/>
  <c r="BE43" i="10" s="1"/>
  <c r="AY43" i="10"/>
  <c r="BD43" i="10" s="1"/>
  <c r="BS43" i="10" s="1"/>
  <c r="AX43" i="10"/>
  <c r="BG43" i="10" s="1"/>
  <c r="AW43" i="10"/>
  <c r="BF43" i="10" s="1"/>
  <c r="AV43" i="10"/>
  <c r="BR43" i="10" s="1"/>
  <c r="AU43" i="10"/>
  <c r="AT43" i="10"/>
  <c r="BQ77" i="10"/>
  <c r="BO77" i="10"/>
  <c r="BP77" i="10" s="1"/>
  <c r="BM77" i="10"/>
  <c r="BL77" i="10"/>
  <c r="BK77" i="10"/>
  <c r="BJ77" i="10"/>
  <c r="BI77" i="10"/>
  <c r="BH77" i="10"/>
  <c r="BA77" i="10"/>
  <c r="AZ77" i="10"/>
  <c r="BE77" i="10" s="1"/>
  <c r="AY77" i="10"/>
  <c r="BD77" i="10" s="1"/>
  <c r="BS77" i="10" s="1"/>
  <c r="AX77" i="10"/>
  <c r="BG77" i="10" s="1"/>
  <c r="AW77" i="10"/>
  <c r="BF77" i="10" s="1"/>
  <c r="AV77" i="10"/>
  <c r="BR77" i="10" s="1"/>
  <c r="AU77" i="10"/>
  <c r="AT77" i="10"/>
  <c r="BQ14" i="10"/>
  <c r="BO14" i="10"/>
  <c r="BP14" i="10" s="1"/>
  <c r="BM14" i="10"/>
  <c r="BL14" i="10"/>
  <c r="BK14" i="10"/>
  <c r="BJ14" i="10"/>
  <c r="BI14" i="10"/>
  <c r="BH14" i="10"/>
  <c r="BA14" i="10"/>
  <c r="AZ14" i="10"/>
  <c r="BE14" i="10" s="1"/>
  <c r="AY14" i="10"/>
  <c r="BD14" i="10" s="1"/>
  <c r="BS14" i="10" s="1"/>
  <c r="AX14" i="10"/>
  <c r="BG14" i="10" s="1"/>
  <c r="AW14" i="10"/>
  <c r="BF14" i="10" s="1"/>
  <c r="AV14" i="10"/>
  <c r="BR14" i="10" s="1"/>
  <c r="AU14" i="10"/>
  <c r="AT14" i="10"/>
  <c r="BB14" i="10" s="1"/>
  <c r="BQ78" i="10"/>
  <c r="BO78" i="10"/>
  <c r="BP78" i="10" s="1"/>
  <c r="BM78" i="10"/>
  <c r="BL78" i="10"/>
  <c r="BK78" i="10"/>
  <c r="BJ78" i="10"/>
  <c r="BI78" i="10"/>
  <c r="BH78" i="10"/>
  <c r="BA78" i="10"/>
  <c r="AZ78" i="10"/>
  <c r="BE78" i="10" s="1"/>
  <c r="AY78" i="10"/>
  <c r="BD78" i="10" s="1"/>
  <c r="BS78" i="10" s="1"/>
  <c r="AX78" i="10"/>
  <c r="BG78" i="10" s="1"/>
  <c r="AW78" i="10"/>
  <c r="BF78" i="10" s="1"/>
  <c r="AV78" i="10"/>
  <c r="BR78" i="10" s="1"/>
  <c r="AU78" i="10"/>
  <c r="AT78" i="10"/>
  <c r="BB78" i="10" s="1"/>
  <c r="BQ49" i="10"/>
  <c r="BO49" i="10"/>
  <c r="BP49" i="10" s="1"/>
  <c r="BM49" i="10"/>
  <c r="BL49" i="10"/>
  <c r="BK49" i="10"/>
  <c r="BJ49" i="10"/>
  <c r="BI49" i="10"/>
  <c r="BH49" i="10"/>
  <c r="BA49" i="10"/>
  <c r="AZ49" i="10"/>
  <c r="BE49" i="10" s="1"/>
  <c r="AY49" i="10"/>
  <c r="BD49" i="10" s="1"/>
  <c r="BS49" i="10" s="1"/>
  <c r="AX49" i="10"/>
  <c r="BG49" i="10" s="1"/>
  <c r="AW49" i="10"/>
  <c r="BF49" i="10" s="1"/>
  <c r="AV49" i="10"/>
  <c r="BR49" i="10" s="1"/>
  <c r="AU49" i="10"/>
  <c r="AT49" i="10"/>
  <c r="BB49" i="10" s="1"/>
  <c r="BQ82" i="10"/>
  <c r="BO82" i="10"/>
  <c r="BP82" i="10" s="1"/>
  <c r="BM82" i="10"/>
  <c r="BL82" i="10"/>
  <c r="BK82" i="10"/>
  <c r="BJ82" i="10"/>
  <c r="BI82" i="10"/>
  <c r="BH82" i="10"/>
  <c r="BA82" i="10"/>
  <c r="AZ82" i="10"/>
  <c r="BE82" i="10" s="1"/>
  <c r="AY82" i="10"/>
  <c r="BD82" i="10" s="1"/>
  <c r="BS82" i="10" s="1"/>
  <c r="AX82" i="10"/>
  <c r="BG82" i="10" s="1"/>
  <c r="AW82" i="10"/>
  <c r="BF82" i="10" s="1"/>
  <c r="AV82" i="10"/>
  <c r="BR82" i="10" s="1"/>
  <c r="AU82" i="10"/>
  <c r="AT82" i="10"/>
  <c r="BB82" i="10" s="1"/>
  <c r="BQ24" i="10"/>
  <c r="BO24" i="10"/>
  <c r="BP24" i="10" s="1"/>
  <c r="BM24" i="10"/>
  <c r="BL24" i="10"/>
  <c r="BK24" i="10"/>
  <c r="BJ24" i="10"/>
  <c r="BI24" i="10"/>
  <c r="BH24" i="10"/>
  <c r="BA24" i="10"/>
  <c r="AZ24" i="10"/>
  <c r="BE24" i="10" s="1"/>
  <c r="AY24" i="10"/>
  <c r="BD24" i="10" s="1"/>
  <c r="BS24" i="10" s="1"/>
  <c r="AX24" i="10"/>
  <c r="BG24" i="10" s="1"/>
  <c r="AW24" i="10"/>
  <c r="BF24" i="10" s="1"/>
  <c r="AV24" i="10"/>
  <c r="BR24" i="10" s="1"/>
  <c r="AU24" i="10"/>
  <c r="AT24" i="10"/>
  <c r="BB24" i="10" s="1"/>
  <c r="BQ32" i="10"/>
  <c r="BO32" i="10"/>
  <c r="BP32" i="10" s="1"/>
  <c r="BM32" i="10"/>
  <c r="BL32" i="10"/>
  <c r="BK32" i="10"/>
  <c r="BJ32" i="10"/>
  <c r="BI32" i="10"/>
  <c r="BH32" i="10"/>
  <c r="BA32" i="10"/>
  <c r="AZ32" i="10"/>
  <c r="BE32" i="10" s="1"/>
  <c r="AY32" i="10"/>
  <c r="BD32" i="10" s="1"/>
  <c r="BS32" i="10" s="1"/>
  <c r="AX32" i="10"/>
  <c r="BG32" i="10" s="1"/>
  <c r="AW32" i="10"/>
  <c r="BF32" i="10" s="1"/>
  <c r="AV32" i="10"/>
  <c r="BR32" i="10" s="1"/>
  <c r="AU32" i="10"/>
  <c r="AT32" i="10"/>
  <c r="BQ65" i="10"/>
  <c r="BO65" i="10"/>
  <c r="BP65" i="10" s="1"/>
  <c r="BM65" i="10"/>
  <c r="BL65" i="10"/>
  <c r="BK65" i="10"/>
  <c r="BJ65" i="10"/>
  <c r="BI65" i="10"/>
  <c r="BH65" i="10"/>
  <c r="BA65" i="10"/>
  <c r="AZ65" i="10"/>
  <c r="BE65" i="10" s="1"/>
  <c r="AY65" i="10"/>
  <c r="BD65" i="10" s="1"/>
  <c r="BS65" i="10" s="1"/>
  <c r="AX65" i="10"/>
  <c r="BG65" i="10" s="1"/>
  <c r="AW65" i="10"/>
  <c r="BF65" i="10" s="1"/>
  <c r="AV65" i="10"/>
  <c r="BR65" i="10" s="1"/>
  <c r="AU65" i="10"/>
  <c r="AT65" i="10"/>
  <c r="BQ38" i="10"/>
  <c r="BO38" i="10"/>
  <c r="BP38" i="10" s="1"/>
  <c r="BM38" i="10"/>
  <c r="BL38" i="10"/>
  <c r="BK38" i="10"/>
  <c r="BJ38" i="10"/>
  <c r="BI38" i="10"/>
  <c r="BH38" i="10"/>
  <c r="BA38" i="10"/>
  <c r="AZ38" i="10"/>
  <c r="BE38" i="10" s="1"/>
  <c r="AY38" i="10"/>
  <c r="BD38" i="10" s="1"/>
  <c r="BS38" i="10" s="1"/>
  <c r="AX38" i="10"/>
  <c r="BG38" i="10" s="1"/>
  <c r="AW38" i="10"/>
  <c r="BF38" i="10" s="1"/>
  <c r="AV38" i="10"/>
  <c r="BR38" i="10" s="1"/>
  <c r="AU38" i="10"/>
  <c r="AT38" i="10"/>
  <c r="BQ59" i="10"/>
  <c r="BO59" i="10"/>
  <c r="BP59" i="10" s="1"/>
  <c r="BM59" i="10"/>
  <c r="BL59" i="10"/>
  <c r="BK59" i="10"/>
  <c r="BJ59" i="10"/>
  <c r="BI59" i="10"/>
  <c r="BH59" i="10"/>
  <c r="BA59" i="10"/>
  <c r="AZ59" i="10"/>
  <c r="BE59" i="10" s="1"/>
  <c r="AY59" i="10"/>
  <c r="BD59" i="10" s="1"/>
  <c r="BS59" i="10" s="1"/>
  <c r="AX59" i="10"/>
  <c r="BG59" i="10" s="1"/>
  <c r="AW59" i="10"/>
  <c r="BF59" i="10" s="1"/>
  <c r="AV59" i="10"/>
  <c r="BR59" i="10" s="1"/>
  <c r="AU59" i="10"/>
  <c r="AT59" i="10"/>
  <c r="BQ47" i="10"/>
  <c r="BO47" i="10"/>
  <c r="BP47" i="10" s="1"/>
  <c r="BM47" i="10"/>
  <c r="BL47" i="10"/>
  <c r="BK47" i="10"/>
  <c r="BJ47" i="10"/>
  <c r="BI47" i="10"/>
  <c r="BH47" i="10"/>
  <c r="BA47" i="10"/>
  <c r="AZ47" i="10"/>
  <c r="BE47" i="10" s="1"/>
  <c r="AY47" i="10"/>
  <c r="BD47" i="10" s="1"/>
  <c r="BS47" i="10" s="1"/>
  <c r="AX47" i="10"/>
  <c r="BG47" i="10" s="1"/>
  <c r="AW47" i="10"/>
  <c r="BF47" i="10" s="1"/>
  <c r="AV47" i="10"/>
  <c r="BR47" i="10" s="1"/>
  <c r="AU47" i="10"/>
  <c r="AT47" i="10"/>
  <c r="BB47" i="10" s="1"/>
  <c r="BQ57" i="10"/>
  <c r="BO57" i="10"/>
  <c r="BP57" i="10" s="1"/>
  <c r="BM57" i="10"/>
  <c r="BL57" i="10"/>
  <c r="BK57" i="10"/>
  <c r="BJ57" i="10"/>
  <c r="BI57" i="10"/>
  <c r="BH57" i="10"/>
  <c r="BA57" i="10"/>
  <c r="AZ57" i="10"/>
  <c r="BE57" i="10" s="1"/>
  <c r="AY57" i="10"/>
  <c r="BD57" i="10" s="1"/>
  <c r="BS57" i="10" s="1"/>
  <c r="AX57" i="10"/>
  <c r="BG57" i="10" s="1"/>
  <c r="AW57" i="10"/>
  <c r="BF57" i="10" s="1"/>
  <c r="AV57" i="10"/>
  <c r="BR57" i="10" s="1"/>
  <c r="AU57" i="10"/>
  <c r="AT57" i="10"/>
  <c r="BB57" i="10" s="1"/>
  <c r="BQ55" i="10"/>
  <c r="BO55" i="10"/>
  <c r="BP55" i="10" s="1"/>
  <c r="BM55" i="10"/>
  <c r="BL55" i="10"/>
  <c r="BK55" i="10"/>
  <c r="BJ55" i="10"/>
  <c r="BI55" i="10"/>
  <c r="BH55" i="10"/>
  <c r="BA55" i="10"/>
  <c r="AZ55" i="10"/>
  <c r="BE55" i="10" s="1"/>
  <c r="AY55" i="10"/>
  <c r="BD55" i="10" s="1"/>
  <c r="BS55" i="10" s="1"/>
  <c r="AX55" i="10"/>
  <c r="BG55" i="10" s="1"/>
  <c r="AW55" i="10"/>
  <c r="BF55" i="10" s="1"/>
  <c r="AV55" i="10"/>
  <c r="BR55" i="10" s="1"/>
  <c r="AU55" i="10"/>
  <c r="AT55" i="10"/>
  <c r="BB55" i="10" s="1"/>
  <c r="BQ60" i="10"/>
  <c r="BO60" i="10"/>
  <c r="BP60" i="10" s="1"/>
  <c r="BM60" i="10"/>
  <c r="BL60" i="10"/>
  <c r="BK60" i="10"/>
  <c r="BJ60" i="10"/>
  <c r="BI60" i="10"/>
  <c r="BH60" i="10"/>
  <c r="BA60" i="10"/>
  <c r="AZ60" i="10"/>
  <c r="BE60" i="10" s="1"/>
  <c r="AY60" i="10"/>
  <c r="BD60" i="10" s="1"/>
  <c r="BS60" i="10" s="1"/>
  <c r="AX60" i="10"/>
  <c r="BG60" i="10" s="1"/>
  <c r="AW60" i="10"/>
  <c r="BF60" i="10" s="1"/>
  <c r="AV60" i="10"/>
  <c r="BR60" i="10" s="1"/>
  <c r="AU60" i="10"/>
  <c r="AT60" i="10"/>
  <c r="BQ44" i="10"/>
  <c r="BO44" i="10"/>
  <c r="BP44" i="10" s="1"/>
  <c r="BM44" i="10"/>
  <c r="BL44" i="10"/>
  <c r="BK44" i="10"/>
  <c r="BJ44" i="10"/>
  <c r="BI44" i="10"/>
  <c r="BH44" i="10"/>
  <c r="BA44" i="10"/>
  <c r="AZ44" i="10"/>
  <c r="BE44" i="10" s="1"/>
  <c r="AY44" i="10"/>
  <c r="BD44" i="10" s="1"/>
  <c r="BS44" i="10" s="1"/>
  <c r="AX44" i="10"/>
  <c r="BG44" i="10" s="1"/>
  <c r="AW44" i="10"/>
  <c r="BF44" i="10" s="1"/>
  <c r="AV44" i="10"/>
  <c r="BR44" i="10" s="1"/>
  <c r="AU44" i="10"/>
  <c r="AT44" i="10"/>
  <c r="BQ17" i="10"/>
  <c r="BO17" i="10"/>
  <c r="BP17" i="10" s="1"/>
  <c r="BM17" i="10"/>
  <c r="BL17" i="10"/>
  <c r="BK17" i="10"/>
  <c r="BJ17" i="10"/>
  <c r="BI17" i="10"/>
  <c r="BH17" i="10"/>
  <c r="BA17" i="10"/>
  <c r="AZ17" i="10"/>
  <c r="BE17" i="10" s="1"/>
  <c r="AY17" i="10"/>
  <c r="BD17" i="10" s="1"/>
  <c r="BS17" i="10" s="1"/>
  <c r="AX17" i="10"/>
  <c r="BG17" i="10" s="1"/>
  <c r="AW17" i="10"/>
  <c r="BF17" i="10" s="1"/>
  <c r="AV17" i="10"/>
  <c r="BR17" i="10" s="1"/>
  <c r="AU17" i="10"/>
  <c r="AT17" i="10"/>
  <c r="BQ20" i="10"/>
  <c r="BO20" i="10"/>
  <c r="BP20" i="10" s="1"/>
  <c r="BM20" i="10"/>
  <c r="BL20" i="10"/>
  <c r="BK20" i="10"/>
  <c r="BJ20" i="10"/>
  <c r="BI20" i="10"/>
  <c r="BH20" i="10"/>
  <c r="BA20" i="10"/>
  <c r="AZ20" i="10"/>
  <c r="BE20" i="10" s="1"/>
  <c r="AY20" i="10"/>
  <c r="BD20" i="10" s="1"/>
  <c r="BS20" i="10" s="1"/>
  <c r="AX20" i="10"/>
  <c r="BG20" i="10" s="1"/>
  <c r="AW20" i="10"/>
  <c r="BF20" i="10" s="1"/>
  <c r="AV20" i="10"/>
  <c r="BR20" i="10" s="1"/>
  <c r="AU20" i="10"/>
  <c r="AT20" i="10"/>
  <c r="BB20" i="10" s="1"/>
  <c r="BQ34" i="10"/>
  <c r="BO34" i="10"/>
  <c r="BP34" i="10" s="1"/>
  <c r="BM34" i="10"/>
  <c r="BL34" i="10"/>
  <c r="BK34" i="10"/>
  <c r="BJ34" i="10"/>
  <c r="BI34" i="10"/>
  <c r="BH34" i="10"/>
  <c r="BA34" i="10"/>
  <c r="AZ34" i="10"/>
  <c r="BE34" i="10" s="1"/>
  <c r="AY34" i="10"/>
  <c r="BD34" i="10" s="1"/>
  <c r="BS34" i="10" s="1"/>
  <c r="AX34" i="10"/>
  <c r="BG34" i="10" s="1"/>
  <c r="AW34" i="10"/>
  <c r="BF34" i="10" s="1"/>
  <c r="AV34" i="10"/>
  <c r="BR34" i="10" s="1"/>
  <c r="AU34" i="10"/>
  <c r="AT34" i="10"/>
  <c r="BB34" i="10" s="1"/>
  <c r="BQ30" i="10"/>
  <c r="BO30" i="10"/>
  <c r="BP30" i="10" s="1"/>
  <c r="BM30" i="10"/>
  <c r="BL30" i="10"/>
  <c r="BK30" i="10"/>
  <c r="BJ30" i="10"/>
  <c r="BI30" i="10"/>
  <c r="BH30" i="10"/>
  <c r="BA30" i="10"/>
  <c r="AZ30" i="10"/>
  <c r="BE30" i="10" s="1"/>
  <c r="AY30" i="10"/>
  <c r="BD30" i="10" s="1"/>
  <c r="BS30" i="10" s="1"/>
  <c r="AX30" i="10"/>
  <c r="BG30" i="10" s="1"/>
  <c r="AW30" i="10"/>
  <c r="BF30" i="10" s="1"/>
  <c r="AV30" i="10"/>
  <c r="BR30" i="10" s="1"/>
  <c r="AU30" i="10"/>
  <c r="AT30" i="10"/>
  <c r="BB30" i="10" s="1"/>
  <c r="BQ45" i="10"/>
  <c r="BO45" i="10"/>
  <c r="BP45" i="10" s="1"/>
  <c r="BM45" i="10"/>
  <c r="BL45" i="10"/>
  <c r="BK45" i="10"/>
  <c r="BJ45" i="10"/>
  <c r="BI45" i="10"/>
  <c r="BH45" i="10"/>
  <c r="BA45" i="10"/>
  <c r="AZ45" i="10"/>
  <c r="BE45" i="10" s="1"/>
  <c r="AY45" i="10"/>
  <c r="BD45" i="10" s="1"/>
  <c r="BS45" i="10" s="1"/>
  <c r="AX45" i="10"/>
  <c r="BG45" i="10" s="1"/>
  <c r="AW45" i="10"/>
  <c r="BF45" i="10" s="1"/>
  <c r="AV45" i="10"/>
  <c r="BR45" i="10" s="1"/>
  <c r="AU45" i="10"/>
  <c r="AT45" i="10"/>
  <c r="BB45" i="10" s="1"/>
  <c r="BQ28" i="10"/>
  <c r="BO28" i="10"/>
  <c r="BP28" i="10" s="1"/>
  <c r="BM28" i="10"/>
  <c r="BL28" i="10"/>
  <c r="BK28" i="10"/>
  <c r="BJ28" i="10"/>
  <c r="BI28" i="10"/>
  <c r="BH28" i="10"/>
  <c r="BA28" i="10"/>
  <c r="AZ28" i="10"/>
  <c r="BE28" i="10" s="1"/>
  <c r="AY28" i="10"/>
  <c r="BD28" i="10" s="1"/>
  <c r="BS28" i="10" s="1"/>
  <c r="AX28" i="10"/>
  <c r="BG28" i="10" s="1"/>
  <c r="AW28" i="10"/>
  <c r="BF28" i="10" s="1"/>
  <c r="AV28" i="10"/>
  <c r="BR28" i="10" s="1"/>
  <c r="AU28" i="10"/>
  <c r="AT28" i="10"/>
  <c r="BQ53" i="10"/>
  <c r="BO53" i="10"/>
  <c r="BP53" i="10" s="1"/>
  <c r="BM53" i="10"/>
  <c r="BL53" i="10"/>
  <c r="BK53" i="10"/>
  <c r="BJ53" i="10"/>
  <c r="BI53" i="10"/>
  <c r="BH53" i="10"/>
  <c r="BA53" i="10"/>
  <c r="AZ53" i="10"/>
  <c r="BE53" i="10" s="1"/>
  <c r="AY53" i="10"/>
  <c r="BD53" i="10" s="1"/>
  <c r="BS53" i="10" s="1"/>
  <c r="AX53" i="10"/>
  <c r="BG53" i="10" s="1"/>
  <c r="AW53" i="10"/>
  <c r="BF53" i="10" s="1"/>
  <c r="AV53" i="10"/>
  <c r="BR53" i="10" s="1"/>
  <c r="AU53" i="10"/>
  <c r="AT53" i="10"/>
  <c r="BQ39" i="10"/>
  <c r="BO39" i="10"/>
  <c r="BP39" i="10" s="1"/>
  <c r="BM39" i="10"/>
  <c r="BL39" i="10"/>
  <c r="BK39" i="10"/>
  <c r="BJ39" i="10"/>
  <c r="BI39" i="10"/>
  <c r="BH39" i="10"/>
  <c r="BA39" i="10"/>
  <c r="AZ39" i="10"/>
  <c r="BE39" i="10" s="1"/>
  <c r="AY39" i="10"/>
  <c r="BD39" i="10" s="1"/>
  <c r="BS39" i="10" s="1"/>
  <c r="AX39" i="10"/>
  <c r="BG39" i="10" s="1"/>
  <c r="AW39" i="10"/>
  <c r="BF39" i="10" s="1"/>
  <c r="AV39" i="10"/>
  <c r="BR39" i="10" s="1"/>
  <c r="AU39" i="10"/>
  <c r="AT39" i="10"/>
  <c r="BQ29" i="10"/>
  <c r="BO29" i="10"/>
  <c r="BP29" i="10" s="1"/>
  <c r="BM29" i="10"/>
  <c r="BL29" i="10"/>
  <c r="BK29" i="10"/>
  <c r="BJ29" i="10"/>
  <c r="BI29" i="10"/>
  <c r="BH29" i="10"/>
  <c r="BA29" i="10"/>
  <c r="AZ29" i="10"/>
  <c r="BE29" i="10" s="1"/>
  <c r="AY29" i="10"/>
  <c r="BD29" i="10" s="1"/>
  <c r="BS29" i="10" s="1"/>
  <c r="AX29" i="10"/>
  <c r="BG29" i="10" s="1"/>
  <c r="AW29" i="10"/>
  <c r="BF29" i="10" s="1"/>
  <c r="AV29" i="10"/>
  <c r="BR29" i="10" s="1"/>
  <c r="AU29" i="10"/>
  <c r="AT29" i="10"/>
  <c r="BQ41" i="10"/>
  <c r="BO41" i="10"/>
  <c r="BP41" i="10" s="1"/>
  <c r="BM41" i="10"/>
  <c r="BL41" i="10"/>
  <c r="BK41" i="10"/>
  <c r="BJ41" i="10"/>
  <c r="BI41" i="10"/>
  <c r="BH41" i="10"/>
  <c r="BA41" i="10"/>
  <c r="AZ41" i="10"/>
  <c r="BE41" i="10" s="1"/>
  <c r="AY41" i="10"/>
  <c r="BD41" i="10" s="1"/>
  <c r="BS41" i="10" s="1"/>
  <c r="AX41" i="10"/>
  <c r="BG41" i="10" s="1"/>
  <c r="AW41" i="10"/>
  <c r="BF41" i="10" s="1"/>
  <c r="AV41" i="10"/>
  <c r="BR41" i="10" s="1"/>
  <c r="AU41" i="10"/>
  <c r="AT41" i="10"/>
  <c r="BB41" i="10" s="1"/>
  <c r="BQ19" i="10"/>
  <c r="BO19" i="10"/>
  <c r="BP19" i="10" s="1"/>
  <c r="BM19" i="10"/>
  <c r="BL19" i="10"/>
  <c r="BK19" i="10"/>
  <c r="BJ19" i="10"/>
  <c r="BI19" i="10"/>
  <c r="BH19" i="10"/>
  <c r="BA19" i="10"/>
  <c r="AZ19" i="10"/>
  <c r="BE19" i="10" s="1"/>
  <c r="AY19" i="10"/>
  <c r="BD19" i="10" s="1"/>
  <c r="BS19" i="10" s="1"/>
  <c r="AX19" i="10"/>
  <c r="BG19" i="10" s="1"/>
  <c r="AW19" i="10"/>
  <c r="BF19" i="10" s="1"/>
  <c r="AV19" i="10"/>
  <c r="BR19" i="10" s="1"/>
  <c r="AU19" i="10"/>
  <c r="AT19" i="10"/>
  <c r="BQ33" i="10"/>
  <c r="BO33" i="10"/>
  <c r="BP33" i="10" s="1"/>
  <c r="BM33" i="10"/>
  <c r="BL33" i="10"/>
  <c r="BK33" i="10"/>
  <c r="BJ33" i="10"/>
  <c r="BI33" i="10"/>
  <c r="BH33" i="10"/>
  <c r="BA33" i="10"/>
  <c r="AZ33" i="10"/>
  <c r="BE33" i="10" s="1"/>
  <c r="AY33" i="10"/>
  <c r="BD33" i="10" s="1"/>
  <c r="BS33" i="10" s="1"/>
  <c r="AX33" i="10"/>
  <c r="BG33" i="10" s="1"/>
  <c r="AW33" i="10"/>
  <c r="BF33" i="10" s="1"/>
  <c r="AV33" i="10"/>
  <c r="BR33" i="10" s="1"/>
  <c r="AU33" i="10"/>
  <c r="AT33" i="10"/>
  <c r="BB33" i="10" s="1"/>
  <c r="BQ36" i="10"/>
  <c r="BO36" i="10"/>
  <c r="BP36" i="10" s="1"/>
  <c r="BM36" i="10"/>
  <c r="BL36" i="10"/>
  <c r="BK36" i="10"/>
  <c r="BJ36" i="10"/>
  <c r="BI36" i="10"/>
  <c r="BH36" i="10"/>
  <c r="BA36" i="10"/>
  <c r="AZ36" i="10"/>
  <c r="BE36" i="10" s="1"/>
  <c r="AY36" i="10"/>
  <c r="BD36" i="10" s="1"/>
  <c r="BS36" i="10" s="1"/>
  <c r="AX36" i="10"/>
  <c r="BG36" i="10" s="1"/>
  <c r="AW36" i="10"/>
  <c r="BF36" i="10" s="1"/>
  <c r="AV36" i="10"/>
  <c r="BR36" i="10" s="1"/>
  <c r="AU36" i="10"/>
  <c r="AT36" i="10"/>
  <c r="BB36" i="10" s="1"/>
  <c r="BQ22" i="10"/>
  <c r="BO22" i="10"/>
  <c r="BP22" i="10" s="1"/>
  <c r="BM22" i="10"/>
  <c r="BL22" i="10"/>
  <c r="BK22" i="10"/>
  <c r="BJ22" i="10"/>
  <c r="BI22" i="10"/>
  <c r="BH22" i="10"/>
  <c r="BA22" i="10"/>
  <c r="AZ22" i="10"/>
  <c r="BE22" i="10" s="1"/>
  <c r="AY22" i="10"/>
  <c r="BD22" i="10" s="1"/>
  <c r="BS22" i="10" s="1"/>
  <c r="AX22" i="10"/>
  <c r="BG22" i="10" s="1"/>
  <c r="AW22" i="10"/>
  <c r="BF22" i="10" s="1"/>
  <c r="AV22" i="10"/>
  <c r="BR22" i="10" s="1"/>
  <c r="AU22" i="10"/>
  <c r="AT22" i="10"/>
  <c r="BQ16" i="10"/>
  <c r="BO16" i="10"/>
  <c r="BP16" i="10" s="1"/>
  <c r="BM16" i="10"/>
  <c r="BL16" i="10"/>
  <c r="BK16" i="10"/>
  <c r="BJ16" i="10"/>
  <c r="BI16" i="10"/>
  <c r="BH16" i="10"/>
  <c r="BA16" i="10"/>
  <c r="AZ16" i="10"/>
  <c r="BE16" i="10" s="1"/>
  <c r="AY16" i="10"/>
  <c r="BD16" i="10" s="1"/>
  <c r="BS16" i="10" s="1"/>
  <c r="AX16" i="10"/>
  <c r="BG16" i="10" s="1"/>
  <c r="AW16" i="10"/>
  <c r="BF16" i="10" s="1"/>
  <c r="AV16" i="10"/>
  <c r="BR16" i="10" s="1"/>
  <c r="AU16" i="10"/>
  <c r="AT16" i="10"/>
  <c r="BB16" i="10" s="1"/>
  <c r="BQ12" i="10"/>
  <c r="BO12" i="10"/>
  <c r="BP12" i="10" s="1"/>
  <c r="BM12" i="10"/>
  <c r="BL12" i="10"/>
  <c r="BK12" i="10"/>
  <c r="BJ12" i="10"/>
  <c r="BI12" i="10"/>
  <c r="BH12" i="10"/>
  <c r="BA12" i="10"/>
  <c r="AZ12" i="10"/>
  <c r="BE12" i="10" s="1"/>
  <c r="AY12" i="10"/>
  <c r="BD12" i="10" s="1"/>
  <c r="BS12" i="10" s="1"/>
  <c r="AX12" i="10"/>
  <c r="BG12" i="10" s="1"/>
  <c r="AW12" i="10"/>
  <c r="BF12" i="10" s="1"/>
  <c r="AV12" i="10"/>
  <c r="BR12" i="10" s="1"/>
  <c r="AU12" i="10"/>
  <c r="AT12" i="10"/>
  <c r="BQ13" i="10"/>
  <c r="BO13" i="10"/>
  <c r="BP13" i="10" s="1"/>
  <c r="BM13" i="10"/>
  <c r="BL13" i="10"/>
  <c r="BK13" i="10"/>
  <c r="BJ13" i="10"/>
  <c r="BI13" i="10"/>
  <c r="BH13" i="10"/>
  <c r="BA13" i="10"/>
  <c r="AZ13" i="10"/>
  <c r="BE13" i="10" s="1"/>
  <c r="AY13" i="10"/>
  <c r="BD13" i="10" s="1"/>
  <c r="BS13" i="10" s="1"/>
  <c r="AX13" i="10"/>
  <c r="BG13" i="10" s="1"/>
  <c r="AW13" i="10"/>
  <c r="BF13" i="10" s="1"/>
  <c r="AV13" i="10"/>
  <c r="BR13" i="10" s="1"/>
  <c r="AU13" i="10"/>
  <c r="AT13" i="10"/>
  <c r="BQ15" i="10"/>
  <c r="BO15" i="10"/>
  <c r="BP15" i="10" s="1"/>
  <c r="BM15" i="10"/>
  <c r="BL15" i="10"/>
  <c r="BK15" i="10"/>
  <c r="BJ15" i="10"/>
  <c r="BI15" i="10"/>
  <c r="BH15" i="10"/>
  <c r="BA15" i="10"/>
  <c r="AZ15" i="10"/>
  <c r="BE15" i="10" s="1"/>
  <c r="AY15" i="10"/>
  <c r="BD15" i="10" s="1"/>
  <c r="BS15" i="10" s="1"/>
  <c r="AX15" i="10"/>
  <c r="BG15" i="10" s="1"/>
  <c r="AW15" i="10"/>
  <c r="BF15" i="10" s="1"/>
  <c r="AV15" i="10"/>
  <c r="BR15" i="10" s="1"/>
  <c r="AU15" i="10"/>
  <c r="AT15" i="10"/>
  <c r="BQ11" i="10"/>
  <c r="BO11" i="10"/>
  <c r="BP11" i="10" s="1"/>
  <c r="BM11" i="10"/>
  <c r="BL11" i="10"/>
  <c r="BK11" i="10"/>
  <c r="BJ11" i="10"/>
  <c r="BI11" i="10"/>
  <c r="BH11" i="10"/>
  <c r="BA11" i="10"/>
  <c r="AZ11" i="10"/>
  <c r="BE11" i="10" s="1"/>
  <c r="AY11" i="10"/>
  <c r="BD11" i="10" s="1"/>
  <c r="BS11" i="10" s="1"/>
  <c r="AX11" i="10"/>
  <c r="BG11" i="10" s="1"/>
  <c r="AW11" i="10"/>
  <c r="BF11" i="10" s="1"/>
  <c r="AV11" i="10"/>
  <c r="BR11" i="10" s="1"/>
  <c r="AU11" i="10"/>
  <c r="AT11" i="10"/>
  <c r="BQ6" i="1"/>
  <c r="BQ4" i="1"/>
  <c r="BQ3" i="1"/>
  <c r="BQ7" i="1"/>
  <c r="BQ13" i="1"/>
  <c r="BQ27" i="1"/>
  <c r="BQ24" i="1"/>
  <c r="BQ10" i="1"/>
  <c r="BQ32" i="1"/>
  <c r="BQ20" i="1"/>
  <c r="BQ30" i="1"/>
  <c r="BQ44" i="1"/>
  <c r="BQ19" i="1"/>
  <c r="BQ36" i="1"/>
  <c r="BQ21" i="1"/>
  <c r="BQ25" i="1"/>
  <c r="BQ11" i="1"/>
  <c r="BQ8" i="1"/>
  <c r="BQ35" i="1"/>
  <c r="BQ51" i="1"/>
  <c r="BQ46" i="1"/>
  <c r="BQ48" i="1"/>
  <c r="BQ38" i="1"/>
  <c r="BQ50" i="1"/>
  <c r="BQ29" i="1"/>
  <c r="BQ56" i="1"/>
  <c r="BQ23" i="1"/>
  <c r="BQ15" i="1"/>
  <c r="BQ73" i="1"/>
  <c r="BQ40" i="1"/>
  <c r="BQ69" i="1"/>
  <c r="BQ5" i="1"/>
  <c r="BQ68" i="1"/>
  <c r="BQ34" i="1"/>
  <c r="BQ47" i="1"/>
  <c r="BQ9" i="1"/>
  <c r="BQ63" i="1"/>
  <c r="BQ65" i="1"/>
  <c r="BQ54" i="1"/>
  <c r="BQ82" i="1"/>
  <c r="BQ84" i="1"/>
  <c r="BQ57" i="1"/>
  <c r="BQ70" i="1"/>
  <c r="BQ66" i="1"/>
  <c r="BQ55" i="1"/>
  <c r="BQ64" i="1"/>
  <c r="BQ37" i="1"/>
  <c r="BQ49" i="1"/>
  <c r="BQ62" i="1"/>
  <c r="BQ16" i="1"/>
  <c r="BQ53" i="1"/>
  <c r="BQ83" i="1"/>
  <c r="BQ17" i="1"/>
  <c r="BQ43" i="1"/>
  <c r="BQ91" i="1"/>
  <c r="BQ80" i="1"/>
  <c r="BQ12" i="1"/>
  <c r="BQ99" i="1"/>
  <c r="BQ14" i="1"/>
  <c r="BQ42" i="1"/>
  <c r="BQ31" i="1"/>
  <c r="BQ89" i="1"/>
  <c r="BQ67" i="1"/>
  <c r="BQ107" i="1"/>
  <c r="BQ108" i="1"/>
  <c r="BQ81" i="1"/>
  <c r="BQ41" i="1"/>
  <c r="BQ90" i="1"/>
  <c r="BQ76" i="1"/>
  <c r="BQ22" i="1"/>
  <c r="BQ119" i="1"/>
  <c r="BQ101" i="1"/>
  <c r="BQ78" i="1"/>
  <c r="BQ71" i="1"/>
  <c r="BQ109" i="1"/>
  <c r="BQ61" i="1"/>
  <c r="BQ113" i="1"/>
  <c r="BQ118" i="1"/>
  <c r="BQ85" i="1"/>
  <c r="BQ125" i="1"/>
  <c r="BQ102" i="1"/>
  <c r="BQ138" i="1"/>
  <c r="BQ114" i="1"/>
  <c r="BQ117" i="1"/>
  <c r="BQ141" i="1"/>
  <c r="BQ121" i="1"/>
  <c r="BQ120" i="1"/>
  <c r="BQ123" i="1"/>
  <c r="BQ129" i="1"/>
  <c r="BQ110" i="1"/>
  <c r="BQ75" i="1"/>
  <c r="BQ97" i="1"/>
  <c r="BQ132" i="1"/>
  <c r="BQ136" i="1"/>
  <c r="BQ150" i="1"/>
  <c r="BQ145" i="1"/>
  <c r="BQ122" i="1"/>
  <c r="BQ158" i="1"/>
  <c r="BQ95" i="1"/>
  <c r="BQ79" i="1"/>
  <c r="BQ58" i="1"/>
  <c r="BQ155" i="1"/>
  <c r="BQ134" i="1"/>
  <c r="BQ126" i="1"/>
  <c r="BQ161" i="1"/>
  <c r="BQ146" i="1"/>
  <c r="BQ162" i="1"/>
  <c r="BQ111" i="1"/>
  <c r="BQ176" i="1"/>
  <c r="BQ100" i="1"/>
  <c r="BQ130" i="1"/>
  <c r="BQ170" i="1"/>
  <c r="BQ173" i="1"/>
  <c r="BQ103" i="1"/>
  <c r="BQ185" i="1"/>
  <c r="BQ175" i="1"/>
  <c r="BQ160" i="1"/>
  <c r="BQ52" i="1"/>
  <c r="BQ163" i="1"/>
  <c r="BQ133" i="1"/>
  <c r="BQ194" i="1"/>
  <c r="BQ199" i="1"/>
  <c r="BQ39" i="1"/>
  <c r="BQ196" i="1"/>
  <c r="BQ197" i="1"/>
  <c r="BQ186" i="1"/>
  <c r="BQ104" i="1"/>
  <c r="BQ144" i="1"/>
  <c r="BQ165" i="1"/>
  <c r="BQ124" i="1"/>
  <c r="BQ179" i="1"/>
  <c r="BQ208" i="1"/>
  <c r="BQ164" i="1"/>
  <c r="BQ59" i="1"/>
  <c r="BQ184" i="1"/>
  <c r="BQ204" i="1"/>
  <c r="BQ98" i="1"/>
  <c r="BQ202" i="1"/>
  <c r="BQ151" i="1"/>
  <c r="BQ18" i="1"/>
  <c r="BQ211" i="1"/>
  <c r="BQ131" i="1"/>
  <c r="BQ137" i="1"/>
  <c r="BQ200" i="1"/>
  <c r="BQ152" i="1"/>
  <c r="BQ235" i="1"/>
  <c r="BQ181" i="1"/>
  <c r="BQ93" i="1"/>
  <c r="BQ221" i="1"/>
  <c r="BQ188" i="1"/>
  <c r="BQ220" i="1"/>
  <c r="BQ153" i="1"/>
  <c r="BQ140" i="1"/>
  <c r="BQ201" i="1"/>
  <c r="BQ142" i="1"/>
  <c r="BQ203" i="1"/>
  <c r="BQ159" i="1"/>
  <c r="BQ248" i="1"/>
  <c r="BQ147" i="1"/>
  <c r="BQ198" i="1"/>
  <c r="BQ218" i="1"/>
  <c r="BQ116" i="1"/>
  <c r="BQ60" i="1"/>
  <c r="BQ171" i="1"/>
  <c r="BQ172" i="1"/>
  <c r="BQ105" i="1"/>
  <c r="BQ94" i="1"/>
  <c r="BQ241" i="1"/>
  <c r="BQ174" i="1"/>
  <c r="BQ222" i="1"/>
  <c r="BQ87" i="1"/>
  <c r="BQ256" i="1"/>
  <c r="BQ261" i="1"/>
  <c r="BQ191" i="1"/>
  <c r="BQ157" i="1"/>
  <c r="BQ156" i="1"/>
  <c r="BQ192" i="1"/>
  <c r="BQ207" i="1"/>
  <c r="BQ219" i="1"/>
  <c r="BQ239" i="1"/>
  <c r="BQ154" i="1"/>
  <c r="BQ223" i="1"/>
  <c r="BQ205" i="1"/>
  <c r="BQ215" i="1"/>
  <c r="BQ166" i="1"/>
  <c r="BQ250" i="1"/>
  <c r="BQ26" i="1"/>
  <c r="BQ88" i="1"/>
  <c r="BQ187" i="1"/>
  <c r="BQ214" i="1"/>
  <c r="BQ195" i="1"/>
  <c r="BQ237" i="1"/>
  <c r="BQ224" i="1"/>
  <c r="BQ266" i="1"/>
  <c r="BQ167" i="1"/>
  <c r="BQ262" i="1"/>
  <c r="BQ231" i="1"/>
  <c r="BQ180" i="1"/>
  <c r="BQ106" i="1"/>
  <c r="BQ253" i="1"/>
  <c r="BQ232" i="1"/>
  <c r="BQ247" i="1"/>
  <c r="BQ45" i="1"/>
  <c r="BQ225" i="1"/>
  <c r="BQ86" i="1"/>
  <c r="BQ139" i="1"/>
  <c r="BQ77" i="1"/>
  <c r="BQ257" i="1"/>
  <c r="BQ263" i="1"/>
  <c r="BQ244" i="1"/>
  <c r="BQ234" i="1"/>
  <c r="BQ74" i="1"/>
  <c r="BQ226" i="1"/>
  <c r="BQ148" i="1"/>
  <c r="BQ277" i="1"/>
  <c r="BQ227" i="1"/>
  <c r="BQ285" i="1"/>
  <c r="BQ282" i="1"/>
  <c r="BQ293" i="1"/>
  <c r="BQ258" i="1"/>
  <c r="BQ213" i="1"/>
  <c r="BQ72" i="1"/>
  <c r="BQ260" i="1"/>
  <c r="BQ242" i="1"/>
  <c r="BQ331" i="1"/>
  <c r="BQ270" i="1"/>
  <c r="BQ288" i="1"/>
  <c r="BQ304" i="1"/>
  <c r="BQ286" i="1"/>
  <c r="BQ278" i="1"/>
  <c r="BQ193" i="1"/>
  <c r="BQ305" i="1"/>
  <c r="BQ240" i="1"/>
  <c r="BQ168" i="1"/>
  <c r="BQ230" i="1"/>
  <c r="BQ321" i="1"/>
  <c r="BQ96" i="1"/>
  <c r="BQ212" i="1"/>
  <c r="BQ328" i="1"/>
  <c r="BQ209" i="1"/>
  <c r="BQ329" i="1"/>
  <c r="BQ340" i="1"/>
  <c r="BQ306" i="1"/>
  <c r="BQ233" i="1"/>
  <c r="BQ28" i="1"/>
  <c r="BQ183" i="1"/>
  <c r="BQ169" i="1"/>
  <c r="BQ320" i="1"/>
  <c r="BQ249" i="1"/>
  <c r="BQ189" i="1"/>
  <c r="BQ349" i="1"/>
  <c r="BQ322" i="1"/>
  <c r="BQ303" i="1"/>
  <c r="BQ149" i="1"/>
  <c r="BQ341" i="1"/>
  <c r="BQ319" i="1"/>
  <c r="BQ332" i="1"/>
  <c r="BQ342" i="1"/>
  <c r="BQ323" i="1"/>
  <c r="BQ217" i="1"/>
  <c r="BQ294" i="1"/>
  <c r="BQ333" i="1"/>
  <c r="BQ290" i="1"/>
  <c r="BQ327" i="1"/>
  <c r="BQ315" i="1"/>
  <c r="BQ359" i="1"/>
  <c r="BQ324" i="1"/>
  <c r="BQ33" i="1"/>
  <c r="BQ267" i="1"/>
  <c r="BQ337" i="1"/>
  <c r="BQ127" i="1"/>
  <c r="BQ334" i="1"/>
  <c r="BQ238" i="1"/>
  <c r="BQ296" i="1"/>
  <c r="BQ367" i="1"/>
  <c r="BQ308" i="1"/>
  <c r="BQ325" i="1"/>
  <c r="BQ316" i="1"/>
  <c r="BQ317" i="1"/>
  <c r="BQ395" i="1"/>
  <c r="BQ350" i="1"/>
  <c r="BQ310" i="1"/>
  <c r="BQ281" i="1"/>
  <c r="BQ265" i="1"/>
  <c r="BQ351" i="1"/>
  <c r="BQ276" i="1"/>
  <c r="BQ92" i="1"/>
  <c r="BQ379" i="1"/>
  <c r="BQ338" i="1"/>
  <c r="BQ398" i="1"/>
  <c r="BQ364" i="1"/>
  <c r="BQ264" i="1"/>
  <c r="BQ259" i="1"/>
  <c r="BQ339" i="1"/>
  <c r="BQ356" i="1"/>
  <c r="BQ370" i="1"/>
  <c r="BQ236" i="1"/>
  <c r="BQ399" i="1"/>
  <c r="BQ289" i="1"/>
  <c r="BQ397" i="1"/>
  <c r="BQ210" i="1"/>
  <c r="BQ271" i="1"/>
  <c r="BQ365" i="1"/>
  <c r="BQ311" i="1"/>
  <c r="BQ363" i="1"/>
  <c r="BQ245" i="1"/>
  <c r="BQ428" i="1"/>
  <c r="BQ374" i="1"/>
  <c r="BQ380" i="1"/>
  <c r="BQ228" i="1"/>
  <c r="BQ128" i="1"/>
  <c r="BQ301" i="1"/>
  <c r="BQ302" i="1"/>
  <c r="BQ283" i="1"/>
  <c r="BQ412" i="1"/>
  <c r="BQ297" i="1"/>
  <c r="BQ360" i="1"/>
  <c r="BQ295" i="1"/>
  <c r="BQ269" i="1"/>
  <c r="BQ391" i="1"/>
  <c r="BQ353" i="1"/>
  <c r="BQ330" i="1"/>
  <c r="BQ255" i="1"/>
  <c r="BQ314" i="1"/>
  <c r="BQ400" i="1"/>
  <c r="BQ206" i="1"/>
  <c r="BQ272" i="1"/>
  <c r="BQ309" i="1"/>
  <c r="BQ416" i="1"/>
  <c r="BQ385" i="1"/>
  <c r="BQ381" i="1"/>
  <c r="BQ393" i="1"/>
  <c r="BQ135" i="1"/>
  <c r="BQ307" i="1"/>
  <c r="BQ425" i="1"/>
  <c r="BQ216" i="1"/>
  <c r="BQ382" i="1"/>
  <c r="BQ326" i="1"/>
  <c r="BQ375" i="1"/>
  <c r="BQ423" i="1"/>
  <c r="BQ394" i="1"/>
  <c r="BQ403" i="1"/>
  <c r="BQ279" i="1"/>
  <c r="BQ456" i="1"/>
  <c r="BQ435" i="1"/>
  <c r="BQ396" i="1"/>
  <c r="BQ273" i="1"/>
  <c r="BQ373" i="1"/>
  <c r="BQ441" i="1"/>
  <c r="BQ284" i="1"/>
  <c r="BQ444" i="1"/>
  <c r="BQ182" i="1"/>
  <c r="BQ251" i="1"/>
  <c r="BQ434" i="1"/>
  <c r="BQ388" i="1"/>
  <c r="BQ426" i="1"/>
  <c r="BQ383" i="1"/>
  <c r="BQ343" i="1"/>
  <c r="BQ372" i="1"/>
  <c r="BQ348" i="1"/>
  <c r="BQ417" i="1"/>
  <c r="BQ442" i="1"/>
  <c r="BQ448" i="1"/>
  <c r="BQ420" i="1"/>
  <c r="BQ112" i="1"/>
  <c r="BQ464" i="1"/>
  <c r="BQ318" i="1"/>
  <c r="BQ451" i="1"/>
  <c r="BQ243" i="1"/>
  <c r="BQ366" i="1"/>
  <c r="BQ449" i="1"/>
  <c r="BQ413" i="1"/>
  <c r="BQ368" i="1"/>
  <c r="BQ177" i="1"/>
  <c r="BQ427" i="1"/>
  <c r="BQ410" i="1"/>
  <c r="BQ411" i="1"/>
  <c r="BQ357" i="1"/>
  <c r="BQ362" i="1"/>
  <c r="BQ404" i="1"/>
  <c r="BQ467" i="1"/>
  <c r="BQ429" i="1"/>
  <c r="BQ409" i="1"/>
  <c r="BQ392" i="1"/>
  <c r="BQ422" i="1"/>
  <c r="BQ386" i="1"/>
  <c r="BQ418" i="1"/>
  <c r="BQ336" i="1"/>
  <c r="BQ421" i="1"/>
  <c r="BQ414" i="1"/>
  <c r="BQ452" i="1"/>
  <c r="BQ468" i="1"/>
  <c r="BQ378" i="1"/>
  <c r="BQ190" i="1"/>
  <c r="BQ437" i="1"/>
  <c r="BQ407" i="1"/>
  <c r="BQ408" i="1"/>
  <c r="BQ450" i="1"/>
  <c r="BQ433" i="1"/>
  <c r="BQ438" i="1"/>
  <c r="BQ405" i="1"/>
  <c r="BQ406" i="1"/>
  <c r="BQ457" i="1"/>
  <c r="BQ486" i="1"/>
  <c r="BQ481" i="1"/>
  <c r="BQ485" i="1"/>
  <c r="BQ465" i="1"/>
  <c r="BQ369" i="1"/>
  <c r="BQ436" i="1"/>
  <c r="BQ389" i="1"/>
  <c r="BQ344" i="1"/>
  <c r="BQ480" i="1"/>
  <c r="BQ252" i="1"/>
  <c r="BQ500" i="1"/>
  <c r="BQ355" i="1"/>
  <c r="BQ424" i="1"/>
  <c r="BQ361" i="1"/>
  <c r="BQ275" i="1"/>
  <c r="BQ446" i="1"/>
  <c r="BQ280" i="1"/>
  <c r="BQ439" i="1"/>
  <c r="BQ490" i="1"/>
  <c r="BQ143" i="1"/>
  <c r="BQ419" i="1"/>
  <c r="BQ484" i="1"/>
  <c r="BQ475" i="1"/>
  <c r="BQ292" i="1"/>
  <c r="BQ462" i="1"/>
  <c r="BQ274" i="1"/>
  <c r="BQ502" i="1"/>
  <c r="BQ415" i="1"/>
  <c r="BQ469" i="1"/>
  <c r="BQ483" i="1"/>
  <c r="BQ501" i="1"/>
  <c r="BQ487" i="1"/>
  <c r="BQ515" i="1"/>
  <c r="BQ479" i="1"/>
  <c r="BQ489" i="1"/>
  <c r="BQ335" i="1"/>
  <c r="BQ377" i="1"/>
  <c r="BQ313" i="1"/>
  <c r="BQ453" i="1"/>
  <c r="BQ524" i="1"/>
  <c r="BQ459" i="1"/>
  <c r="BQ504" i="1"/>
  <c r="BQ488" i="1"/>
  <c r="BQ492" i="1"/>
  <c r="BQ387" i="1"/>
  <c r="BQ376" i="1"/>
  <c r="BQ508" i="1"/>
  <c r="BQ358" i="1"/>
  <c r="BQ402" i="1"/>
  <c r="BQ522" i="1"/>
  <c r="BQ447" i="1"/>
  <c r="BQ519" i="1"/>
  <c r="BQ473" i="1"/>
  <c r="BQ254" i="1"/>
  <c r="BQ514" i="1"/>
  <c r="BQ312" i="1"/>
  <c r="BQ460" i="1"/>
  <c r="BQ178" i="1"/>
  <c r="BQ401" i="1"/>
  <c r="BQ494" i="1"/>
  <c r="BQ474" i="1"/>
  <c r="BQ352" i="1"/>
  <c r="BQ455" i="1"/>
  <c r="BQ454" i="1"/>
  <c r="BQ440" i="1"/>
  <c r="BQ268" i="1"/>
  <c r="BQ496" i="1"/>
  <c r="BQ229" i="1"/>
  <c r="BQ371" i="1"/>
  <c r="BQ354" i="1"/>
  <c r="BQ495" i="1"/>
  <c r="BQ509" i="1"/>
  <c r="BQ246" i="1"/>
  <c r="BQ507" i="1"/>
  <c r="BQ461" i="1"/>
  <c r="BQ503" i="1"/>
  <c r="BQ291" i="1"/>
  <c r="BQ477" i="1"/>
  <c r="BQ298" i="1"/>
  <c r="BQ472" i="1"/>
  <c r="BQ443" i="1"/>
  <c r="BQ499" i="1"/>
  <c r="BQ287" i="1"/>
  <c r="BQ518" i="1"/>
  <c r="BQ299" i="1"/>
  <c r="BQ525" i="1"/>
  <c r="BQ497" i="1"/>
  <c r="BQ498" i="1"/>
  <c r="BQ466" i="1"/>
  <c r="BQ541" i="1"/>
  <c r="BQ530" i="1"/>
  <c r="BQ520" i="1"/>
  <c r="BQ430" i="1"/>
  <c r="BQ463" i="1"/>
  <c r="BQ538" i="1"/>
  <c r="BQ517" i="1"/>
  <c r="BQ476" i="1"/>
  <c r="BQ536" i="1"/>
  <c r="BQ529" i="1"/>
  <c r="BQ300" i="1"/>
  <c r="BQ505" i="1"/>
  <c r="BQ537" i="1"/>
  <c r="BQ534" i="1"/>
  <c r="BQ531" i="1"/>
  <c r="BQ345" i="1"/>
  <c r="BQ516" i="1"/>
  <c r="BQ482" i="1"/>
  <c r="BQ493" i="1"/>
  <c r="BQ511" i="1"/>
  <c r="BQ445" i="1"/>
  <c r="BQ528" i="1"/>
  <c r="BQ535" i="1"/>
  <c r="BQ458" i="1"/>
  <c r="BQ548" i="1"/>
  <c r="BQ431" i="1"/>
  <c r="BQ478" i="1"/>
  <c r="BQ510" i="1"/>
  <c r="BQ556" i="1"/>
  <c r="BQ551" i="1"/>
  <c r="BQ115" i="1"/>
  <c r="BQ526" i="1"/>
  <c r="BQ527" i="1"/>
  <c r="BQ547" i="1"/>
  <c r="BQ390" i="1"/>
  <c r="BQ542" i="1"/>
  <c r="BQ543" i="1"/>
  <c r="BQ512" i="1"/>
  <c r="BQ513" i="1"/>
  <c r="BQ521" i="1"/>
  <c r="BQ555" i="1"/>
  <c r="BQ470" i="1"/>
  <c r="BQ540" i="1"/>
  <c r="BQ506" i="1"/>
  <c r="BQ557" i="1"/>
  <c r="BQ549" i="1"/>
  <c r="BQ523" i="1"/>
  <c r="BQ491" i="1"/>
  <c r="BQ544" i="1"/>
  <c r="BQ552" i="1"/>
  <c r="BQ346" i="1"/>
  <c r="BQ532" i="1"/>
  <c r="BQ347" i="1"/>
  <c r="BQ471" i="1"/>
  <c r="BQ384" i="1"/>
  <c r="BQ539" i="1"/>
  <c r="BQ554" i="1"/>
  <c r="BQ432" i="1"/>
  <c r="BQ550" i="1"/>
  <c r="BQ558" i="1"/>
  <c r="BQ545" i="1"/>
  <c r="BQ533" i="1"/>
  <c r="BQ559" i="1"/>
  <c r="BQ553" i="1"/>
  <c r="BQ546" i="1"/>
  <c r="BQ560" i="1"/>
  <c r="BQ561" i="1"/>
  <c r="BQ562" i="1"/>
  <c r="BQ563" i="1"/>
  <c r="BQ564" i="1"/>
  <c r="BQ565" i="1"/>
  <c r="BQ566" i="1"/>
  <c r="BQ567" i="1"/>
  <c r="BQ568" i="1"/>
  <c r="BQ569" i="1"/>
  <c r="BQ570" i="1"/>
  <c r="BQ2" i="1"/>
  <c r="BO570" i="1"/>
  <c r="BP570" i="1" s="1"/>
  <c r="BO6" i="1"/>
  <c r="BP6" i="1" s="1"/>
  <c r="BO4" i="1"/>
  <c r="BP4" i="1" s="1"/>
  <c r="BO3" i="1"/>
  <c r="BP3" i="1" s="1"/>
  <c r="BO7" i="1"/>
  <c r="BP7" i="1" s="1"/>
  <c r="BO13" i="1"/>
  <c r="BP13" i="1" s="1"/>
  <c r="BO27" i="1"/>
  <c r="BP27" i="1" s="1"/>
  <c r="BO24" i="1"/>
  <c r="BP24" i="1" s="1"/>
  <c r="BO10" i="1"/>
  <c r="BP10" i="1" s="1"/>
  <c r="BO32" i="1"/>
  <c r="BP32" i="1" s="1"/>
  <c r="BO20" i="1"/>
  <c r="BP20" i="1" s="1"/>
  <c r="BO30" i="1"/>
  <c r="BP30" i="1" s="1"/>
  <c r="BO44" i="1"/>
  <c r="BP44" i="1" s="1"/>
  <c r="BO19" i="1"/>
  <c r="BP19" i="1" s="1"/>
  <c r="BO36" i="1"/>
  <c r="BP36" i="1" s="1"/>
  <c r="BO21" i="1"/>
  <c r="BP21" i="1" s="1"/>
  <c r="BO25" i="1"/>
  <c r="BP25" i="1" s="1"/>
  <c r="BO11" i="1"/>
  <c r="BP11" i="1" s="1"/>
  <c r="BO8" i="1"/>
  <c r="BP8" i="1" s="1"/>
  <c r="BO35" i="1"/>
  <c r="BP35" i="1" s="1"/>
  <c r="BO51" i="1"/>
  <c r="BP51" i="1" s="1"/>
  <c r="BO46" i="1"/>
  <c r="BP46" i="1" s="1"/>
  <c r="BO48" i="1"/>
  <c r="BP48" i="1" s="1"/>
  <c r="BO38" i="1"/>
  <c r="BP38" i="1" s="1"/>
  <c r="BO50" i="1"/>
  <c r="BP50" i="1" s="1"/>
  <c r="BO29" i="1"/>
  <c r="BP29" i="1" s="1"/>
  <c r="BO56" i="1"/>
  <c r="BP56" i="1" s="1"/>
  <c r="BO23" i="1"/>
  <c r="BP23" i="1" s="1"/>
  <c r="BO15" i="1"/>
  <c r="BP15" i="1" s="1"/>
  <c r="BO73" i="1"/>
  <c r="BP73" i="1" s="1"/>
  <c r="BO40" i="1"/>
  <c r="BP40" i="1" s="1"/>
  <c r="BO69" i="1"/>
  <c r="BP69" i="1" s="1"/>
  <c r="BO5" i="1"/>
  <c r="BP5" i="1" s="1"/>
  <c r="BO68" i="1"/>
  <c r="BP68" i="1" s="1"/>
  <c r="BO34" i="1"/>
  <c r="BP34" i="1" s="1"/>
  <c r="BO47" i="1"/>
  <c r="BP47" i="1" s="1"/>
  <c r="BO9" i="1"/>
  <c r="BP9" i="1" s="1"/>
  <c r="BO63" i="1"/>
  <c r="BP63" i="1" s="1"/>
  <c r="BO65" i="1"/>
  <c r="BP65" i="1" s="1"/>
  <c r="BO54" i="1"/>
  <c r="BP54" i="1" s="1"/>
  <c r="BO82" i="1"/>
  <c r="BP82" i="1" s="1"/>
  <c r="BO84" i="1"/>
  <c r="BP84" i="1" s="1"/>
  <c r="BO57" i="1"/>
  <c r="BP57" i="1" s="1"/>
  <c r="BO70" i="1"/>
  <c r="BP70" i="1" s="1"/>
  <c r="BO66" i="1"/>
  <c r="BP66" i="1" s="1"/>
  <c r="BO55" i="1"/>
  <c r="BP55" i="1" s="1"/>
  <c r="BO64" i="1"/>
  <c r="BP64" i="1" s="1"/>
  <c r="BO37" i="1"/>
  <c r="BP37" i="1" s="1"/>
  <c r="BO49" i="1"/>
  <c r="BP49" i="1" s="1"/>
  <c r="BO62" i="1"/>
  <c r="BP62" i="1" s="1"/>
  <c r="BO16" i="1"/>
  <c r="BP16" i="1" s="1"/>
  <c r="BO53" i="1"/>
  <c r="BP53" i="1" s="1"/>
  <c r="BO83" i="1"/>
  <c r="BP83" i="1" s="1"/>
  <c r="BO17" i="1"/>
  <c r="BP17" i="1" s="1"/>
  <c r="BO43" i="1"/>
  <c r="BP43" i="1" s="1"/>
  <c r="BO91" i="1"/>
  <c r="BP91" i="1" s="1"/>
  <c r="BO80" i="1"/>
  <c r="BP80" i="1" s="1"/>
  <c r="BO12" i="1"/>
  <c r="BP12" i="1" s="1"/>
  <c r="BO99" i="1"/>
  <c r="BP99" i="1" s="1"/>
  <c r="BO14" i="1"/>
  <c r="BP14" i="1" s="1"/>
  <c r="BO42" i="1"/>
  <c r="BP42" i="1" s="1"/>
  <c r="BO31" i="1"/>
  <c r="BP31" i="1" s="1"/>
  <c r="BO89" i="1"/>
  <c r="BP89" i="1" s="1"/>
  <c r="BO67" i="1"/>
  <c r="BP67" i="1" s="1"/>
  <c r="BO107" i="1"/>
  <c r="BP107" i="1" s="1"/>
  <c r="BO108" i="1"/>
  <c r="BP108" i="1" s="1"/>
  <c r="BO81" i="1"/>
  <c r="BP81" i="1" s="1"/>
  <c r="BO41" i="1"/>
  <c r="BP41" i="1" s="1"/>
  <c r="BO90" i="1"/>
  <c r="BP90" i="1" s="1"/>
  <c r="BO76" i="1"/>
  <c r="BP76" i="1" s="1"/>
  <c r="BO22" i="1"/>
  <c r="BP22" i="1" s="1"/>
  <c r="BO119" i="1"/>
  <c r="BP119" i="1" s="1"/>
  <c r="BO101" i="1"/>
  <c r="BP101" i="1" s="1"/>
  <c r="BO78" i="1"/>
  <c r="BP78" i="1" s="1"/>
  <c r="BO71" i="1"/>
  <c r="BP71" i="1" s="1"/>
  <c r="BO109" i="1"/>
  <c r="BP109" i="1" s="1"/>
  <c r="BO61" i="1"/>
  <c r="BP61" i="1" s="1"/>
  <c r="BO113" i="1"/>
  <c r="BP113" i="1" s="1"/>
  <c r="BO118" i="1"/>
  <c r="BP118" i="1" s="1"/>
  <c r="BO85" i="1"/>
  <c r="BP85" i="1" s="1"/>
  <c r="BO125" i="1"/>
  <c r="BP125" i="1" s="1"/>
  <c r="BO102" i="1"/>
  <c r="BP102" i="1" s="1"/>
  <c r="BO138" i="1"/>
  <c r="BP138" i="1" s="1"/>
  <c r="BO114" i="1"/>
  <c r="BP114" i="1" s="1"/>
  <c r="BO117" i="1"/>
  <c r="BP117" i="1" s="1"/>
  <c r="BO141" i="1"/>
  <c r="BP141" i="1" s="1"/>
  <c r="BO121" i="1"/>
  <c r="BP121" i="1" s="1"/>
  <c r="BO120" i="1"/>
  <c r="BP120" i="1" s="1"/>
  <c r="BO123" i="1"/>
  <c r="BP123" i="1" s="1"/>
  <c r="BO129" i="1"/>
  <c r="BP129" i="1" s="1"/>
  <c r="BO110" i="1"/>
  <c r="BP110" i="1" s="1"/>
  <c r="BO75" i="1"/>
  <c r="BP75" i="1" s="1"/>
  <c r="BO97" i="1"/>
  <c r="BP97" i="1" s="1"/>
  <c r="BO132" i="1"/>
  <c r="BP132" i="1" s="1"/>
  <c r="BO136" i="1"/>
  <c r="BP136" i="1" s="1"/>
  <c r="BO150" i="1"/>
  <c r="BP150" i="1" s="1"/>
  <c r="BO145" i="1"/>
  <c r="BP145" i="1" s="1"/>
  <c r="BO122" i="1"/>
  <c r="BP122" i="1" s="1"/>
  <c r="BO158" i="1"/>
  <c r="BP158" i="1" s="1"/>
  <c r="BO95" i="1"/>
  <c r="BP95" i="1" s="1"/>
  <c r="BO79" i="1"/>
  <c r="BP79" i="1" s="1"/>
  <c r="BO58" i="1"/>
  <c r="BP58" i="1" s="1"/>
  <c r="BO155" i="1"/>
  <c r="BP155" i="1" s="1"/>
  <c r="BO134" i="1"/>
  <c r="BP134" i="1" s="1"/>
  <c r="BO126" i="1"/>
  <c r="BP126" i="1" s="1"/>
  <c r="BO161" i="1"/>
  <c r="BP161" i="1" s="1"/>
  <c r="BO146" i="1"/>
  <c r="BP146" i="1" s="1"/>
  <c r="BO162" i="1"/>
  <c r="BP162" i="1" s="1"/>
  <c r="BO111" i="1"/>
  <c r="BP111" i="1" s="1"/>
  <c r="BO176" i="1"/>
  <c r="BP176" i="1" s="1"/>
  <c r="BO100" i="1"/>
  <c r="BP100" i="1" s="1"/>
  <c r="BO130" i="1"/>
  <c r="BP130" i="1" s="1"/>
  <c r="BO170" i="1"/>
  <c r="BP170" i="1" s="1"/>
  <c r="BO173" i="1"/>
  <c r="BP173" i="1" s="1"/>
  <c r="BO103" i="1"/>
  <c r="BP103" i="1" s="1"/>
  <c r="BO185" i="1"/>
  <c r="BP185" i="1" s="1"/>
  <c r="BO175" i="1"/>
  <c r="BP175" i="1" s="1"/>
  <c r="BO160" i="1"/>
  <c r="BP160" i="1" s="1"/>
  <c r="BO52" i="1"/>
  <c r="BP52" i="1" s="1"/>
  <c r="BO163" i="1"/>
  <c r="BP163" i="1" s="1"/>
  <c r="BO133" i="1"/>
  <c r="BP133" i="1" s="1"/>
  <c r="BO194" i="1"/>
  <c r="BP194" i="1" s="1"/>
  <c r="BO199" i="1"/>
  <c r="BP199" i="1" s="1"/>
  <c r="BO39" i="1"/>
  <c r="BP39" i="1" s="1"/>
  <c r="BO196" i="1"/>
  <c r="BP196" i="1" s="1"/>
  <c r="BO197" i="1"/>
  <c r="BP197" i="1" s="1"/>
  <c r="BO186" i="1"/>
  <c r="BP186" i="1" s="1"/>
  <c r="BO104" i="1"/>
  <c r="BP104" i="1" s="1"/>
  <c r="BO144" i="1"/>
  <c r="BP144" i="1" s="1"/>
  <c r="BO165" i="1"/>
  <c r="BP165" i="1" s="1"/>
  <c r="BO124" i="1"/>
  <c r="BP124" i="1" s="1"/>
  <c r="BO179" i="1"/>
  <c r="BP179" i="1" s="1"/>
  <c r="BO208" i="1"/>
  <c r="BP208" i="1" s="1"/>
  <c r="BO164" i="1"/>
  <c r="BP164" i="1" s="1"/>
  <c r="BO59" i="1"/>
  <c r="BP59" i="1" s="1"/>
  <c r="BO184" i="1"/>
  <c r="BP184" i="1" s="1"/>
  <c r="BO204" i="1"/>
  <c r="BP204" i="1" s="1"/>
  <c r="BO98" i="1"/>
  <c r="BP98" i="1" s="1"/>
  <c r="BO202" i="1"/>
  <c r="BP202" i="1" s="1"/>
  <c r="BO151" i="1"/>
  <c r="BP151" i="1" s="1"/>
  <c r="BO18" i="1"/>
  <c r="BP18" i="1" s="1"/>
  <c r="BO211" i="1"/>
  <c r="BP211" i="1" s="1"/>
  <c r="BO131" i="1"/>
  <c r="BP131" i="1" s="1"/>
  <c r="BO137" i="1"/>
  <c r="BP137" i="1" s="1"/>
  <c r="BO200" i="1"/>
  <c r="BP200" i="1" s="1"/>
  <c r="BO152" i="1"/>
  <c r="BP152" i="1" s="1"/>
  <c r="BO235" i="1"/>
  <c r="BP235" i="1" s="1"/>
  <c r="BO181" i="1"/>
  <c r="BP181" i="1" s="1"/>
  <c r="BO93" i="1"/>
  <c r="BP93" i="1" s="1"/>
  <c r="BO221" i="1"/>
  <c r="BP221" i="1" s="1"/>
  <c r="BO188" i="1"/>
  <c r="BP188" i="1" s="1"/>
  <c r="BO220" i="1"/>
  <c r="BP220" i="1" s="1"/>
  <c r="BO153" i="1"/>
  <c r="BP153" i="1" s="1"/>
  <c r="BO140" i="1"/>
  <c r="BP140" i="1" s="1"/>
  <c r="BO201" i="1"/>
  <c r="BP201" i="1" s="1"/>
  <c r="BO142" i="1"/>
  <c r="BP142" i="1" s="1"/>
  <c r="BO203" i="1"/>
  <c r="BP203" i="1" s="1"/>
  <c r="BO159" i="1"/>
  <c r="BP159" i="1" s="1"/>
  <c r="BO248" i="1"/>
  <c r="BP248" i="1" s="1"/>
  <c r="BO147" i="1"/>
  <c r="BP147" i="1" s="1"/>
  <c r="BO198" i="1"/>
  <c r="BP198" i="1" s="1"/>
  <c r="BO218" i="1"/>
  <c r="BP218" i="1" s="1"/>
  <c r="BO116" i="1"/>
  <c r="BP116" i="1" s="1"/>
  <c r="BO60" i="1"/>
  <c r="BP60" i="1" s="1"/>
  <c r="BO171" i="1"/>
  <c r="BP171" i="1" s="1"/>
  <c r="BO172" i="1"/>
  <c r="BP172" i="1" s="1"/>
  <c r="BO105" i="1"/>
  <c r="BP105" i="1" s="1"/>
  <c r="BO94" i="1"/>
  <c r="BP94" i="1" s="1"/>
  <c r="BO241" i="1"/>
  <c r="BP241" i="1" s="1"/>
  <c r="BO174" i="1"/>
  <c r="BP174" i="1" s="1"/>
  <c r="BO222" i="1"/>
  <c r="BP222" i="1" s="1"/>
  <c r="BO87" i="1"/>
  <c r="BP87" i="1" s="1"/>
  <c r="BO256" i="1"/>
  <c r="BP256" i="1" s="1"/>
  <c r="BO261" i="1"/>
  <c r="BP261" i="1" s="1"/>
  <c r="BO191" i="1"/>
  <c r="BP191" i="1" s="1"/>
  <c r="BO157" i="1"/>
  <c r="BP157" i="1" s="1"/>
  <c r="BO156" i="1"/>
  <c r="BP156" i="1" s="1"/>
  <c r="BO192" i="1"/>
  <c r="BP192" i="1" s="1"/>
  <c r="BO207" i="1"/>
  <c r="BP207" i="1" s="1"/>
  <c r="BO219" i="1"/>
  <c r="BP219" i="1" s="1"/>
  <c r="BO239" i="1"/>
  <c r="BP239" i="1" s="1"/>
  <c r="BO154" i="1"/>
  <c r="BP154" i="1" s="1"/>
  <c r="BO223" i="1"/>
  <c r="BP223" i="1" s="1"/>
  <c r="BO205" i="1"/>
  <c r="BP205" i="1" s="1"/>
  <c r="BO215" i="1"/>
  <c r="BP215" i="1" s="1"/>
  <c r="BO166" i="1"/>
  <c r="BP166" i="1" s="1"/>
  <c r="BO250" i="1"/>
  <c r="BP250" i="1" s="1"/>
  <c r="BO26" i="1"/>
  <c r="BP26" i="1" s="1"/>
  <c r="BO88" i="1"/>
  <c r="BP88" i="1" s="1"/>
  <c r="BO187" i="1"/>
  <c r="BP187" i="1" s="1"/>
  <c r="BO214" i="1"/>
  <c r="BP214" i="1" s="1"/>
  <c r="BO195" i="1"/>
  <c r="BP195" i="1" s="1"/>
  <c r="BO237" i="1"/>
  <c r="BP237" i="1" s="1"/>
  <c r="BO224" i="1"/>
  <c r="BP224" i="1" s="1"/>
  <c r="BO266" i="1"/>
  <c r="BP266" i="1" s="1"/>
  <c r="BO167" i="1"/>
  <c r="BP167" i="1" s="1"/>
  <c r="BO262" i="1"/>
  <c r="BP262" i="1" s="1"/>
  <c r="BO231" i="1"/>
  <c r="BP231" i="1" s="1"/>
  <c r="BO180" i="1"/>
  <c r="BP180" i="1" s="1"/>
  <c r="BO106" i="1"/>
  <c r="BP106" i="1" s="1"/>
  <c r="BO253" i="1"/>
  <c r="BP253" i="1" s="1"/>
  <c r="BO232" i="1"/>
  <c r="BP232" i="1" s="1"/>
  <c r="BO247" i="1"/>
  <c r="BP247" i="1" s="1"/>
  <c r="BO45" i="1"/>
  <c r="BP45" i="1" s="1"/>
  <c r="BO225" i="1"/>
  <c r="BP225" i="1" s="1"/>
  <c r="BO86" i="1"/>
  <c r="BP86" i="1" s="1"/>
  <c r="BO139" i="1"/>
  <c r="BP139" i="1" s="1"/>
  <c r="BO77" i="1"/>
  <c r="BP77" i="1" s="1"/>
  <c r="BO257" i="1"/>
  <c r="BP257" i="1" s="1"/>
  <c r="BO263" i="1"/>
  <c r="BP263" i="1" s="1"/>
  <c r="BO244" i="1"/>
  <c r="BP244" i="1" s="1"/>
  <c r="BO234" i="1"/>
  <c r="BP234" i="1" s="1"/>
  <c r="BO74" i="1"/>
  <c r="BP74" i="1" s="1"/>
  <c r="BO226" i="1"/>
  <c r="BP226" i="1" s="1"/>
  <c r="BO148" i="1"/>
  <c r="BP148" i="1" s="1"/>
  <c r="BO277" i="1"/>
  <c r="BP277" i="1" s="1"/>
  <c r="BO227" i="1"/>
  <c r="BP227" i="1" s="1"/>
  <c r="BO285" i="1"/>
  <c r="BP285" i="1" s="1"/>
  <c r="BO282" i="1"/>
  <c r="BP282" i="1" s="1"/>
  <c r="BO293" i="1"/>
  <c r="BP293" i="1" s="1"/>
  <c r="BO258" i="1"/>
  <c r="BP258" i="1" s="1"/>
  <c r="BO213" i="1"/>
  <c r="BP213" i="1" s="1"/>
  <c r="BO72" i="1"/>
  <c r="BP72" i="1" s="1"/>
  <c r="BO260" i="1"/>
  <c r="BP260" i="1" s="1"/>
  <c r="BO242" i="1"/>
  <c r="BP242" i="1" s="1"/>
  <c r="BO331" i="1"/>
  <c r="BP331" i="1" s="1"/>
  <c r="BO270" i="1"/>
  <c r="BP270" i="1" s="1"/>
  <c r="BO288" i="1"/>
  <c r="BP288" i="1" s="1"/>
  <c r="BO304" i="1"/>
  <c r="BP304" i="1" s="1"/>
  <c r="BO286" i="1"/>
  <c r="BP286" i="1" s="1"/>
  <c r="BO278" i="1"/>
  <c r="BP278" i="1" s="1"/>
  <c r="BO193" i="1"/>
  <c r="BP193" i="1" s="1"/>
  <c r="BO305" i="1"/>
  <c r="BP305" i="1" s="1"/>
  <c r="BO240" i="1"/>
  <c r="BP240" i="1" s="1"/>
  <c r="BO168" i="1"/>
  <c r="BP168" i="1" s="1"/>
  <c r="BO230" i="1"/>
  <c r="BP230" i="1" s="1"/>
  <c r="BO321" i="1"/>
  <c r="BP321" i="1" s="1"/>
  <c r="BO96" i="1"/>
  <c r="BP96" i="1" s="1"/>
  <c r="BO212" i="1"/>
  <c r="BP212" i="1" s="1"/>
  <c r="BO328" i="1"/>
  <c r="BP328" i="1" s="1"/>
  <c r="BO209" i="1"/>
  <c r="BP209" i="1" s="1"/>
  <c r="BO329" i="1"/>
  <c r="BP329" i="1" s="1"/>
  <c r="BO340" i="1"/>
  <c r="BP340" i="1" s="1"/>
  <c r="BO306" i="1"/>
  <c r="BP306" i="1" s="1"/>
  <c r="BO233" i="1"/>
  <c r="BP233" i="1" s="1"/>
  <c r="BO28" i="1"/>
  <c r="BP28" i="1" s="1"/>
  <c r="BO183" i="1"/>
  <c r="BP183" i="1" s="1"/>
  <c r="BO169" i="1"/>
  <c r="BP169" i="1" s="1"/>
  <c r="BO320" i="1"/>
  <c r="BP320" i="1" s="1"/>
  <c r="BO249" i="1"/>
  <c r="BP249" i="1" s="1"/>
  <c r="BO189" i="1"/>
  <c r="BP189" i="1" s="1"/>
  <c r="BO349" i="1"/>
  <c r="BP349" i="1" s="1"/>
  <c r="BO322" i="1"/>
  <c r="BP322" i="1" s="1"/>
  <c r="BO303" i="1"/>
  <c r="BP303" i="1" s="1"/>
  <c r="BO149" i="1"/>
  <c r="BP149" i="1" s="1"/>
  <c r="BO341" i="1"/>
  <c r="BP341" i="1" s="1"/>
  <c r="BO319" i="1"/>
  <c r="BP319" i="1" s="1"/>
  <c r="BO332" i="1"/>
  <c r="BP332" i="1" s="1"/>
  <c r="BO342" i="1"/>
  <c r="BP342" i="1" s="1"/>
  <c r="BO323" i="1"/>
  <c r="BP323" i="1" s="1"/>
  <c r="BO217" i="1"/>
  <c r="BP217" i="1" s="1"/>
  <c r="BO294" i="1"/>
  <c r="BP294" i="1" s="1"/>
  <c r="BO333" i="1"/>
  <c r="BP333" i="1" s="1"/>
  <c r="BO290" i="1"/>
  <c r="BP290" i="1" s="1"/>
  <c r="BO327" i="1"/>
  <c r="BP327" i="1" s="1"/>
  <c r="BO315" i="1"/>
  <c r="BP315" i="1" s="1"/>
  <c r="BO359" i="1"/>
  <c r="BP359" i="1" s="1"/>
  <c r="BO324" i="1"/>
  <c r="BP324" i="1" s="1"/>
  <c r="BO33" i="1"/>
  <c r="BP33" i="1" s="1"/>
  <c r="BO267" i="1"/>
  <c r="BP267" i="1" s="1"/>
  <c r="BO337" i="1"/>
  <c r="BP337" i="1" s="1"/>
  <c r="BO127" i="1"/>
  <c r="BP127" i="1" s="1"/>
  <c r="BO334" i="1"/>
  <c r="BP334" i="1" s="1"/>
  <c r="BO238" i="1"/>
  <c r="BP238" i="1" s="1"/>
  <c r="BO296" i="1"/>
  <c r="BP296" i="1" s="1"/>
  <c r="BO367" i="1"/>
  <c r="BP367" i="1" s="1"/>
  <c r="BO308" i="1"/>
  <c r="BP308" i="1" s="1"/>
  <c r="BO325" i="1"/>
  <c r="BP325" i="1" s="1"/>
  <c r="BO316" i="1"/>
  <c r="BP316" i="1" s="1"/>
  <c r="BO317" i="1"/>
  <c r="BP317" i="1" s="1"/>
  <c r="BO395" i="1"/>
  <c r="BP395" i="1" s="1"/>
  <c r="BO350" i="1"/>
  <c r="BP350" i="1" s="1"/>
  <c r="BO310" i="1"/>
  <c r="BP310" i="1" s="1"/>
  <c r="BO281" i="1"/>
  <c r="BP281" i="1" s="1"/>
  <c r="BO265" i="1"/>
  <c r="BP265" i="1" s="1"/>
  <c r="BO351" i="1"/>
  <c r="BP351" i="1" s="1"/>
  <c r="BO276" i="1"/>
  <c r="BP276" i="1" s="1"/>
  <c r="BO92" i="1"/>
  <c r="BP92" i="1" s="1"/>
  <c r="BO379" i="1"/>
  <c r="BP379" i="1" s="1"/>
  <c r="BO338" i="1"/>
  <c r="BP338" i="1" s="1"/>
  <c r="BO398" i="1"/>
  <c r="BP398" i="1" s="1"/>
  <c r="BO364" i="1"/>
  <c r="BP364" i="1" s="1"/>
  <c r="BO264" i="1"/>
  <c r="BP264" i="1" s="1"/>
  <c r="BO259" i="1"/>
  <c r="BP259" i="1" s="1"/>
  <c r="BO339" i="1"/>
  <c r="BP339" i="1" s="1"/>
  <c r="BO356" i="1"/>
  <c r="BP356" i="1" s="1"/>
  <c r="BO370" i="1"/>
  <c r="BP370" i="1" s="1"/>
  <c r="BO236" i="1"/>
  <c r="BP236" i="1" s="1"/>
  <c r="BO399" i="1"/>
  <c r="BP399" i="1" s="1"/>
  <c r="BO289" i="1"/>
  <c r="BP289" i="1" s="1"/>
  <c r="BO397" i="1"/>
  <c r="BP397" i="1" s="1"/>
  <c r="BO210" i="1"/>
  <c r="BP210" i="1" s="1"/>
  <c r="BO271" i="1"/>
  <c r="BP271" i="1" s="1"/>
  <c r="BO365" i="1"/>
  <c r="BP365" i="1" s="1"/>
  <c r="BO311" i="1"/>
  <c r="BP311" i="1" s="1"/>
  <c r="BO363" i="1"/>
  <c r="BP363" i="1" s="1"/>
  <c r="BO245" i="1"/>
  <c r="BP245" i="1" s="1"/>
  <c r="BO428" i="1"/>
  <c r="BP428" i="1" s="1"/>
  <c r="BO374" i="1"/>
  <c r="BP374" i="1" s="1"/>
  <c r="BO380" i="1"/>
  <c r="BP380" i="1" s="1"/>
  <c r="BO228" i="1"/>
  <c r="BP228" i="1" s="1"/>
  <c r="BO128" i="1"/>
  <c r="BP128" i="1" s="1"/>
  <c r="BO301" i="1"/>
  <c r="BP301" i="1" s="1"/>
  <c r="BO302" i="1"/>
  <c r="BP302" i="1" s="1"/>
  <c r="BO283" i="1"/>
  <c r="BP283" i="1" s="1"/>
  <c r="BO412" i="1"/>
  <c r="BP412" i="1" s="1"/>
  <c r="BO297" i="1"/>
  <c r="BP297" i="1" s="1"/>
  <c r="BO360" i="1"/>
  <c r="BP360" i="1" s="1"/>
  <c r="BO295" i="1"/>
  <c r="BP295" i="1" s="1"/>
  <c r="BO269" i="1"/>
  <c r="BP269" i="1" s="1"/>
  <c r="BO391" i="1"/>
  <c r="BP391" i="1" s="1"/>
  <c r="BO353" i="1"/>
  <c r="BP353" i="1" s="1"/>
  <c r="BO330" i="1"/>
  <c r="BP330" i="1" s="1"/>
  <c r="BO255" i="1"/>
  <c r="BP255" i="1" s="1"/>
  <c r="BO314" i="1"/>
  <c r="BP314" i="1" s="1"/>
  <c r="BO400" i="1"/>
  <c r="BP400" i="1" s="1"/>
  <c r="BO206" i="1"/>
  <c r="BP206" i="1" s="1"/>
  <c r="BO272" i="1"/>
  <c r="BP272" i="1" s="1"/>
  <c r="BO309" i="1"/>
  <c r="BP309" i="1" s="1"/>
  <c r="BO416" i="1"/>
  <c r="BP416" i="1" s="1"/>
  <c r="BO385" i="1"/>
  <c r="BP385" i="1" s="1"/>
  <c r="BO381" i="1"/>
  <c r="BP381" i="1" s="1"/>
  <c r="BO393" i="1"/>
  <c r="BP393" i="1" s="1"/>
  <c r="BO135" i="1"/>
  <c r="BP135" i="1" s="1"/>
  <c r="BO307" i="1"/>
  <c r="BP307" i="1" s="1"/>
  <c r="BO425" i="1"/>
  <c r="BP425" i="1" s="1"/>
  <c r="BO216" i="1"/>
  <c r="BP216" i="1" s="1"/>
  <c r="BO382" i="1"/>
  <c r="BP382" i="1" s="1"/>
  <c r="BO326" i="1"/>
  <c r="BP326" i="1" s="1"/>
  <c r="BO375" i="1"/>
  <c r="BP375" i="1" s="1"/>
  <c r="BO423" i="1"/>
  <c r="BP423" i="1" s="1"/>
  <c r="BO394" i="1"/>
  <c r="BP394" i="1" s="1"/>
  <c r="BO403" i="1"/>
  <c r="BP403" i="1" s="1"/>
  <c r="BO279" i="1"/>
  <c r="BP279" i="1" s="1"/>
  <c r="BO456" i="1"/>
  <c r="BP456" i="1" s="1"/>
  <c r="BO435" i="1"/>
  <c r="BP435" i="1" s="1"/>
  <c r="BO396" i="1"/>
  <c r="BP396" i="1" s="1"/>
  <c r="BO273" i="1"/>
  <c r="BP273" i="1" s="1"/>
  <c r="BO373" i="1"/>
  <c r="BP373" i="1" s="1"/>
  <c r="BO441" i="1"/>
  <c r="BP441" i="1" s="1"/>
  <c r="BO284" i="1"/>
  <c r="BP284" i="1" s="1"/>
  <c r="BO444" i="1"/>
  <c r="BP444" i="1" s="1"/>
  <c r="BO182" i="1"/>
  <c r="BP182" i="1" s="1"/>
  <c r="BO251" i="1"/>
  <c r="BP251" i="1" s="1"/>
  <c r="BO434" i="1"/>
  <c r="BP434" i="1" s="1"/>
  <c r="BO388" i="1"/>
  <c r="BP388" i="1" s="1"/>
  <c r="BO426" i="1"/>
  <c r="BP426" i="1" s="1"/>
  <c r="BO383" i="1"/>
  <c r="BP383" i="1" s="1"/>
  <c r="BO343" i="1"/>
  <c r="BP343" i="1" s="1"/>
  <c r="BO372" i="1"/>
  <c r="BP372" i="1" s="1"/>
  <c r="BO348" i="1"/>
  <c r="BP348" i="1" s="1"/>
  <c r="BO417" i="1"/>
  <c r="BP417" i="1" s="1"/>
  <c r="BO442" i="1"/>
  <c r="BP442" i="1" s="1"/>
  <c r="BO448" i="1"/>
  <c r="BP448" i="1" s="1"/>
  <c r="BO420" i="1"/>
  <c r="BP420" i="1" s="1"/>
  <c r="BO112" i="1"/>
  <c r="BP112" i="1" s="1"/>
  <c r="BO464" i="1"/>
  <c r="BP464" i="1" s="1"/>
  <c r="BO318" i="1"/>
  <c r="BP318" i="1" s="1"/>
  <c r="BO451" i="1"/>
  <c r="BP451" i="1" s="1"/>
  <c r="BO243" i="1"/>
  <c r="BP243" i="1" s="1"/>
  <c r="BO366" i="1"/>
  <c r="BP366" i="1" s="1"/>
  <c r="BO449" i="1"/>
  <c r="BP449" i="1" s="1"/>
  <c r="BO413" i="1"/>
  <c r="BP413" i="1" s="1"/>
  <c r="BO368" i="1"/>
  <c r="BP368" i="1" s="1"/>
  <c r="BO177" i="1"/>
  <c r="BP177" i="1" s="1"/>
  <c r="BO427" i="1"/>
  <c r="BP427" i="1" s="1"/>
  <c r="BO410" i="1"/>
  <c r="BP410" i="1" s="1"/>
  <c r="BO411" i="1"/>
  <c r="BP411" i="1" s="1"/>
  <c r="BO357" i="1"/>
  <c r="BP357" i="1" s="1"/>
  <c r="BO362" i="1"/>
  <c r="BP362" i="1" s="1"/>
  <c r="BO404" i="1"/>
  <c r="BP404" i="1" s="1"/>
  <c r="BO467" i="1"/>
  <c r="BP467" i="1" s="1"/>
  <c r="BO429" i="1"/>
  <c r="BP429" i="1" s="1"/>
  <c r="BO409" i="1"/>
  <c r="BP409" i="1" s="1"/>
  <c r="BO392" i="1"/>
  <c r="BP392" i="1" s="1"/>
  <c r="BO422" i="1"/>
  <c r="BP422" i="1" s="1"/>
  <c r="BO386" i="1"/>
  <c r="BP386" i="1" s="1"/>
  <c r="BO418" i="1"/>
  <c r="BP418" i="1" s="1"/>
  <c r="BO336" i="1"/>
  <c r="BP336" i="1" s="1"/>
  <c r="BO421" i="1"/>
  <c r="BP421" i="1" s="1"/>
  <c r="BO414" i="1"/>
  <c r="BP414" i="1" s="1"/>
  <c r="BO452" i="1"/>
  <c r="BP452" i="1" s="1"/>
  <c r="BO468" i="1"/>
  <c r="BP468" i="1" s="1"/>
  <c r="BO378" i="1"/>
  <c r="BP378" i="1" s="1"/>
  <c r="BO190" i="1"/>
  <c r="BP190" i="1" s="1"/>
  <c r="BO437" i="1"/>
  <c r="BP437" i="1" s="1"/>
  <c r="BO407" i="1"/>
  <c r="BP407" i="1" s="1"/>
  <c r="BO408" i="1"/>
  <c r="BP408" i="1" s="1"/>
  <c r="BO450" i="1"/>
  <c r="BP450" i="1" s="1"/>
  <c r="BO433" i="1"/>
  <c r="BP433" i="1" s="1"/>
  <c r="BO438" i="1"/>
  <c r="BP438" i="1" s="1"/>
  <c r="BO405" i="1"/>
  <c r="BP405" i="1" s="1"/>
  <c r="BO406" i="1"/>
  <c r="BP406" i="1" s="1"/>
  <c r="BO457" i="1"/>
  <c r="BP457" i="1" s="1"/>
  <c r="BO486" i="1"/>
  <c r="BP486" i="1" s="1"/>
  <c r="BO481" i="1"/>
  <c r="BP481" i="1" s="1"/>
  <c r="BO485" i="1"/>
  <c r="BP485" i="1" s="1"/>
  <c r="BO465" i="1"/>
  <c r="BP465" i="1" s="1"/>
  <c r="BO369" i="1"/>
  <c r="BP369" i="1" s="1"/>
  <c r="BO436" i="1"/>
  <c r="BP436" i="1" s="1"/>
  <c r="BO389" i="1"/>
  <c r="BP389" i="1" s="1"/>
  <c r="BO344" i="1"/>
  <c r="BP344" i="1" s="1"/>
  <c r="BO480" i="1"/>
  <c r="BP480" i="1" s="1"/>
  <c r="BO252" i="1"/>
  <c r="BP252" i="1" s="1"/>
  <c r="BO500" i="1"/>
  <c r="BP500" i="1" s="1"/>
  <c r="BO355" i="1"/>
  <c r="BP355" i="1" s="1"/>
  <c r="BO424" i="1"/>
  <c r="BP424" i="1" s="1"/>
  <c r="BO361" i="1"/>
  <c r="BP361" i="1" s="1"/>
  <c r="BO275" i="1"/>
  <c r="BP275" i="1" s="1"/>
  <c r="BO446" i="1"/>
  <c r="BP446" i="1" s="1"/>
  <c r="BO280" i="1"/>
  <c r="BP280" i="1" s="1"/>
  <c r="BO439" i="1"/>
  <c r="BP439" i="1" s="1"/>
  <c r="BO490" i="1"/>
  <c r="BP490" i="1" s="1"/>
  <c r="BO143" i="1"/>
  <c r="BP143" i="1" s="1"/>
  <c r="BO419" i="1"/>
  <c r="BP419" i="1" s="1"/>
  <c r="BO484" i="1"/>
  <c r="BP484" i="1" s="1"/>
  <c r="BO475" i="1"/>
  <c r="BP475" i="1" s="1"/>
  <c r="BO292" i="1"/>
  <c r="BP292" i="1" s="1"/>
  <c r="BO462" i="1"/>
  <c r="BP462" i="1" s="1"/>
  <c r="BO274" i="1"/>
  <c r="BP274" i="1" s="1"/>
  <c r="BO502" i="1"/>
  <c r="BP502" i="1" s="1"/>
  <c r="BO415" i="1"/>
  <c r="BP415" i="1" s="1"/>
  <c r="BO469" i="1"/>
  <c r="BP469" i="1" s="1"/>
  <c r="BO483" i="1"/>
  <c r="BP483" i="1" s="1"/>
  <c r="BO501" i="1"/>
  <c r="BP501" i="1" s="1"/>
  <c r="BO487" i="1"/>
  <c r="BP487" i="1" s="1"/>
  <c r="BO515" i="1"/>
  <c r="BP515" i="1" s="1"/>
  <c r="BO479" i="1"/>
  <c r="BP479" i="1" s="1"/>
  <c r="BO489" i="1"/>
  <c r="BP489" i="1" s="1"/>
  <c r="BO335" i="1"/>
  <c r="BP335" i="1" s="1"/>
  <c r="BO377" i="1"/>
  <c r="BP377" i="1" s="1"/>
  <c r="BO313" i="1"/>
  <c r="BP313" i="1" s="1"/>
  <c r="BO453" i="1"/>
  <c r="BP453" i="1" s="1"/>
  <c r="BO524" i="1"/>
  <c r="BP524" i="1" s="1"/>
  <c r="BO459" i="1"/>
  <c r="BP459" i="1" s="1"/>
  <c r="BO504" i="1"/>
  <c r="BP504" i="1" s="1"/>
  <c r="BO488" i="1"/>
  <c r="BP488" i="1" s="1"/>
  <c r="BO492" i="1"/>
  <c r="BP492" i="1" s="1"/>
  <c r="BO387" i="1"/>
  <c r="BP387" i="1" s="1"/>
  <c r="BO376" i="1"/>
  <c r="BP376" i="1" s="1"/>
  <c r="BO508" i="1"/>
  <c r="BP508" i="1" s="1"/>
  <c r="BO358" i="1"/>
  <c r="BP358" i="1" s="1"/>
  <c r="BO402" i="1"/>
  <c r="BP402" i="1" s="1"/>
  <c r="BO522" i="1"/>
  <c r="BP522" i="1" s="1"/>
  <c r="BO447" i="1"/>
  <c r="BP447" i="1" s="1"/>
  <c r="BO519" i="1"/>
  <c r="BP519" i="1" s="1"/>
  <c r="BO473" i="1"/>
  <c r="BP473" i="1" s="1"/>
  <c r="BO254" i="1"/>
  <c r="BP254" i="1" s="1"/>
  <c r="BO514" i="1"/>
  <c r="BP514" i="1" s="1"/>
  <c r="BO312" i="1"/>
  <c r="BP312" i="1" s="1"/>
  <c r="BO460" i="1"/>
  <c r="BP460" i="1" s="1"/>
  <c r="BO178" i="1"/>
  <c r="BP178" i="1" s="1"/>
  <c r="BO401" i="1"/>
  <c r="BP401" i="1" s="1"/>
  <c r="BO494" i="1"/>
  <c r="BP494" i="1" s="1"/>
  <c r="BO474" i="1"/>
  <c r="BP474" i="1" s="1"/>
  <c r="BO352" i="1"/>
  <c r="BP352" i="1" s="1"/>
  <c r="BO455" i="1"/>
  <c r="BP455" i="1" s="1"/>
  <c r="BO454" i="1"/>
  <c r="BP454" i="1" s="1"/>
  <c r="BO440" i="1"/>
  <c r="BP440" i="1" s="1"/>
  <c r="BO268" i="1"/>
  <c r="BP268" i="1" s="1"/>
  <c r="BO496" i="1"/>
  <c r="BP496" i="1" s="1"/>
  <c r="BO229" i="1"/>
  <c r="BP229" i="1" s="1"/>
  <c r="BO371" i="1"/>
  <c r="BP371" i="1" s="1"/>
  <c r="BO354" i="1"/>
  <c r="BP354" i="1" s="1"/>
  <c r="BO495" i="1"/>
  <c r="BP495" i="1" s="1"/>
  <c r="BO509" i="1"/>
  <c r="BP509" i="1" s="1"/>
  <c r="BO246" i="1"/>
  <c r="BP246" i="1" s="1"/>
  <c r="BO507" i="1"/>
  <c r="BP507" i="1" s="1"/>
  <c r="BO461" i="1"/>
  <c r="BP461" i="1" s="1"/>
  <c r="BO503" i="1"/>
  <c r="BP503" i="1" s="1"/>
  <c r="BO291" i="1"/>
  <c r="BP291" i="1" s="1"/>
  <c r="BO477" i="1"/>
  <c r="BP477" i="1" s="1"/>
  <c r="BO298" i="1"/>
  <c r="BP298" i="1" s="1"/>
  <c r="BO472" i="1"/>
  <c r="BP472" i="1" s="1"/>
  <c r="BO443" i="1"/>
  <c r="BP443" i="1" s="1"/>
  <c r="BO499" i="1"/>
  <c r="BP499" i="1" s="1"/>
  <c r="BO287" i="1"/>
  <c r="BP287" i="1" s="1"/>
  <c r="BO518" i="1"/>
  <c r="BP518" i="1" s="1"/>
  <c r="BO299" i="1"/>
  <c r="BP299" i="1" s="1"/>
  <c r="BO525" i="1"/>
  <c r="BP525" i="1" s="1"/>
  <c r="BO497" i="1"/>
  <c r="BP497" i="1" s="1"/>
  <c r="BO498" i="1"/>
  <c r="BP498" i="1" s="1"/>
  <c r="BO466" i="1"/>
  <c r="BP466" i="1" s="1"/>
  <c r="BO541" i="1"/>
  <c r="BP541" i="1" s="1"/>
  <c r="BO530" i="1"/>
  <c r="BP530" i="1" s="1"/>
  <c r="BO520" i="1"/>
  <c r="BP520" i="1" s="1"/>
  <c r="BO430" i="1"/>
  <c r="BP430" i="1" s="1"/>
  <c r="BO463" i="1"/>
  <c r="BP463" i="1" s="1"/>
  <c r="BO538" i="1"/>
  <c r="BP538" i="1" s="1"/>
  <c r="BO517" i="1"/>
  <c r="BP517" i="1" s="1"/>
  <c r="BO476" i="1"/>
  <c r="BP476" i="1" s="1"/>
  <c r="BO536" i="1"/>
  <c r="BP536" i="1" s="1"/>
  <c r="BO529" i="1"/>
  <c r="BP529" i="1" s="1"/>
  <c r="BO300" i="1"/>
  <c r="BP300" i="1" s="1"/>
  <c r="BO505" i="1"/>
  <c r="BP505" i="1" s="1"/>
  <c r="BO537" i="1"/>
  <c r="BP537" i="1" s="1"/>
  <c r="BO534" i="1"/>
  <c r="BP534" i="1" s="1"/>
  <c r="BO531" i="1"/>
  <c r="BP531" i="1" s="1"/>
  <c r="BO345" i="1"/>
  <c r="BP345" i="1" s="1"/>
  <c r="BO516" i="1"/>
  <c r="BP516" i="1" s="1"/>
  <c r="BO482" i="1"/>
  <c r="BP482" i="1" s="1"/>
  <c r="BO493" i="1"/>
  <c r="BP493" i="1" s="1"/>
  <c r="BO511" i="1"/>
  <c r="BP511" i="1" s="1"/>
  <c r="BO445" i="1"/>
  <c r="BP445" i="1" s="1"/>
  <c r="BO528" i="1"/>
  <c r="BP528" i="1" s="1"/>
  <c r="BO535" i="1"/>
  <c r="BP535" i="1" s="1"/>
  <c r="BO458" i="1"/>
  <c r="BP458" i="1" s="1"/>
  <c r="BO548" i="1"/>
  <c r="BP548" i="1" s="1"/>
  <c r="BO431" i="1"/>
  <c r="BP431" i="1" s="1"/>
  <c r="BO478" i="1"/>
  <c r="BP478" i="1" s="1"/>
  <c r="BO510" i="1"/>
  <c r="BP510" i="1" s="1"/>
  <c r="BO556" i="1"/>
  <c r="BP556" i="1" s="1"/>
  <c r="BO551" i="1"/>
  <c r="BP551" i="1" s="1"/>
  <c r="BO115" i="1"/>
  <c r="BP115" i="1" s="1"/>
  <c r="BO526" i="1"/>
  <c r="BP526" i="1" s="1"/>
  <c r="BO527" i="1"/>
  <c r="BP527" i="1" s="1"/>
  <c r="BO547" i="1"/>
  <c r="BP547" i="1" s="1"/>
  <c r="BO390" i="1"/>
  <c r="BP390" i="1" s="1"/>
  <c r="BO542" i="1"/>
  <c r="BP542" i="1" s="1"/>
  <c r="BO543" i="1"/>
  <c r="BP543" i="1" s="1"/>
  <c r="BO512" i="1"/>
  <c r="BP512" i="1" s="1"/>
  <c r="BO513" i="1"/>
  <c r="BP513" i="1" s="1"/>
  <c r="BO521" i="1"/>
  <c r="BP521" i="1" s="1"/>
  <c r="BO555" i="1"/>
  <c r="BP555" i="1" s="1"/>
  <c r="BO470" i="1"/>
  <c r="BP470" i="1" s="1"/>
  <c r="BO540" i="1"/>
  <c r="BP540" i="1" s="1"/>
  <c r="BO506" i="1"/>
  <c r="BP506" i="1" s="1"/>
  <c r="BO557" i="1"/>
  <c r="BP557" i="1" s="1"/>
  <c r="BO549" i="1"/>
  <c r="BP549" i="1" s="1"/>
  <c r="BO523" i="1"/>
  <c r="BP523" i="1" s="1"/>
  <c r="BO491" i="1"/>
  <c r="BP491" i="1" s="1"/>
  <c r="BO544" i="1"/>
  <c r="BP544" i="1" s="1"/>
  <c r="BO552" i="1"/>
  <c r="BP552" i="1" s="1"/>
  <c r="BO346" i="1"/>
  <c r="BP346" i="1" s="1"/>
  <c r="BO532" i="1"/>
  <c r="BP532" i="1" s="1"/>
  <c r="BO347" i="1"/>
  <c r="BP347" i="1" s="1"/>
  <c r="BO471" i="1"/>
  <c r="BP471" i="1" s="1"/>
  <c r="BO384" i="1"/>
  <c r="BP384" i="1" s="1"/>
  <c r="BO539" i="1"/>
  <c r="BP539" i="1" s="1"/>
  <c r="BO554" i="1"/>
  <c r="BP554" i="1" s="1"/>
  <c r="BO432" i="1"/>
  <c r="BP432" i="1" s="1"/>
  <c r="BO550" i="1"/>
  <c r="BP550" i="1" s="1"/>
  <c r="BO558" i="1"/>
  <c r="BP558" i="1" s="1"/>
  <c r="BO545" i="1"/>
  <c r="BP545" i="1" s="1"/>
  <c r="BO533" i="1"/>
  <c r="BP533" i="1" s="1"/>
  <c r="BO559" i="1"/>
  <c r="BP559" i="1" s="1"/>
  <c r="BO553" i="1"/>
  <c r="BP553" i="1" s="1"/>
  <c r="BO546" i="1"/>
  <c r="BP546" i="1" s="1"/>
  <c r="BO560" i="1"/>
  <c r="BP560" i="1" s="1"/>
  <c r="BO561" i="1"/>
  <c r="BP561" i="1" s="1"/>
  <c r="BO562" i="1"/>
  <c r="BP562" i="1" s="1"/>
  <c r="BO563" i="1"/>
  <c r="BP563" i="1" s="1"/>
  <c r="BO564" i="1"/>
  <c r="BP564" i="1" s="1"/>
  <c r="BO565" i="1"/>
  <c r="BP565" i="1" s="1"/>
  <c r="BO566" i="1"/>
  <c r="BP566" i="1" s="1"/>
  <c r="BO567" i="1"/>
  <c r="BP567" i="1" s="1"/>
  <c r="BO568" i="1"/>
  <c r="BP568" i="1" s="1"/>
  <c r="BO569" i="1"/>
  <c r="BP569" i="1" s="1"/>
  <c r="BO2" i="1"/>
  <c r="BP2" i="1" s="1"/>
  <c r="B15" i="4"/>
  <c r="B14" i="4"/>
  <c r="B183" i="4"/>
  <c r="B13" i="4"/>
  <c r="B12" i="4"/>
  <c r="B11" i="4"/>
  <c r="B180" i="4"/>
  <c r="B10" i="4"/>
  <c r="B179" i="4"/>
  <c r="B9" i="4"/>
  <c r="B178" i="4"/>
  <c r="B8" i="4"/>
  <c r="B7" i="4"/>
  <c r="B6" i="4"/>
  <c r="A30" i="3"/>
  <c r="BM570" i="1"/>
  <c r="BL570" i="1"/>
  <c r="BK570" i="1"/>
  <c r="BJ570" i="1"/>
  <c r="BI570" i="1"/>
  <c r="BH570" i="1"/>
  <c r="BA570" i="1"/>
  <c r="BC570" i="1" s="1"/>
  <c r="AZ570" i="1"/>
  <c r="BE570" i="1" s="1"/>
  <c r="AY570" i="1"/>
  <c r="BD570" i="1" s="1"/>
  <c r="AX570" i="1"/>
  <c r="BG570" i="1" s="1"/>
  <c r="AW570" i="1"/>
  <c r="BF570" i="1" s="1"/>
  <c r="AV570" i="1"/>
  <c r="BR570" i="1" s="1"/>
  <c r="AU570" i="1"/>
  <c r="AT570" i="1"/>
  <c r="BB570" i="1" s="1"/>
  <c r="BM569" i="1"/>
  <c r="BL569" i="1"/>
  <c r="BK569" i="1"/>
  <c r="BJ569" i="1"/>
  <c r="BI569" i="1"/>
  <c r="BH569" i="1"/>
  <c r="BA569" i="1"/>
  <c r="BC569" i="1" s="1"/>
  <c r="AZ569" i="1"/>
  <c r="BE569" i="1" s="1"/>
  <c r="AY569" i="1"/>
  <c r="BD569" i="1" s="1"/>
  <c r="AX569" i="1"/>
  <c r="BG569" i="1" s="1"/>
  <c r="AW569" i="1"/>
  <c r="BF569" i="1" s="1"/>
  <c r="AV569" i="1"/>
  <c r="BR569" i="1" s="1"/>
  <c r="AU569" i="1"/>
  <c r="AT569" i="1"/>
  <c r="BB569" i="1" s="1"/>
  <c r="BM568" i="1"/>
  <c r="BL568" i="1"/>
  <c r="BK568" i="1"/>
  <c r="BJ568" i="1"/>
  <c r="BI568" i="1"/>
  <c r="BH568" i="1"/>
  <c r="BA568" i="1"/>
  <c r="BC568" i="1" s="1"/>
  <c r="AZ568" i="1"/>
  <c r="BE568" i="1" s="1"/>
  <c r="AY568" i="1"/>
  <c r="BD568" i="1" s="1"/>
  <c r="AX568" i="1"/>
  <c r="BG568" i="1" s="1"/>
  <c r="AW568" i="1"/>
  <c r="BF568" i="1" s="1"/>
  <c r="AV568" i="1"/>
  <c r="BR568" i="1" s="1"/>
  <c r="AU568" i="1"/>
  <c r="AT568" i="1"/>
  <c r="BB568" i="1" s="1"/>
  <c r="BM567" i="1"/>
  <c r="BL567" i="1"/>
  <c r="BK567" i="1"/>
  <c r="BJ567" i="1"/>
  <c r="BI567" i="1"/>
  <c r="BH567" i="1"/>
  <c r="BA567" i="1"/>
  <c r="BC567" i="1" s="1"/>
  <c r="AZ567" i="1"/>
  <c r="BE567" i="1" s="1"/>
  <c r="AY567" i="1"/>
  <c r="BD567" i="1" s="1"/>
  <c r="AX567" i="1"/>
  <c r="BG567" i="1" s="1"/>
  <c r="AW567" i="1"/>
  <c r="BF567" i="1" s="1"/>
  <c r="AV567" i="1"/>
  <c r="BR567" i="1" s="1"/>
  <c r="AU567" i="1"/>
  <c r="AT567" i="1"/>
  <c r="BB567" i="1" s="1"/>
  <c r="BM566" i="1"/>
  <c r="BL566" i="1"/>
  <c r="BK566" i="1"/>
  <c r="BJ566" i="1"/>
  <c r="BI566" i="1"/>
  <c r="BH566" i="1"/>
  <c r="BA566" i="1"/>
  <c r="BC566" i="1" s="1"/>
  <c r="AZ566" i="1"/>
  <c r="BE566" i="1" s="1"/>
  <c r="AY566" i="1"/>
  <c r="BD566" i="1" s="1"/>
  <c r="AX566" i="1"/>
  <c r="BG566" i="1" s="1"/>
  <c r="AW566" i="1"/>
  <c r="BF566" i="1" s="1"/>
  <c r="AV566" i="1"/>
  <c r="BR566" i="1" s="1"/>
  <c r="AU566" i="1"/>
  <c r="AT566" i="1"/>
  <c r="BB566" i="1" s="1"/>
  <c r="BM565" i="1"/>
  <c r="BL565" i="1"/>
  <c r="BK565" i="1"/>
  <c r="BJ565" i="1"/>
  <c r="BI565" i="1"/>
  <c r="BH565" i="1"/>
  <c r="BA565" i="1"/>
  <c r="BC565" i="1" s="1"/>
  <c r="AZ565" i="1"/>
  <c r="BE565" i="1" s="1"/>
  <c r="AY565" i="1"/>
  <c r="BD565" i="1" s="1"/>
  <c r="AX565" i="1"/>
  <c r="BG565" i="1" s="1"/>
  <c r="AW565" i="1"/>
  <c r="BF565" i="1" s="1"/>
  <c r="AV565" i="1"/>
  <c r="BR565" i="1" s="1"/>
  <c r="AU565" i="1"/>
  <c r="AT565" i="1"/>
  <c r="BB565" i="1" s="1"/>
  <c r="BM564" i="1"/>
  <c r="BL564" i="1"/>
  <c r="BK564" i="1"/>
  <c r="BJ564" i="1"/>
  <c r="BI564" i="1"/>
  <c r="BH564" i="1"/>
  <c r="BA564" i="1"/>
  <c r="BC564" i="1" s="1"/>
  <c r="AZ564" i="1"/>
  <c r="BE564" i="1" s="1"/>
  <c r="AY564" i="1"/>
  <c r="BD564" i="1" s="1"/>
  <c r="AX564" i="1"/>
  <c r="BG564" i="1" s="1"/>
  <c r="AW564" i="1"/>
  <c r="BF564" i="1" s="1"/>
  <c r="AV564" i="1"/>
  <c r="BR564" i="1" s="1"/>
  <c r="AU564" i="1"/>
  <c r="AT564" i="1"/>
  <c r="BB564" i="1" s="1"/>
  <c r="BM563" i="1"/>
  <c r="BL563" i="1"/>
  <c r="BK563" i="1"/>
  <c r="BJ563" i="1"/>
  <c r="BI563" i="1"/>
  <c r="BH563" i="1"/>
  <c r="BA563" i="1"/>
  <c r="BC563" i="1" s="1"/>
  <c r="AZ563" i="1"/>
  <c r="BE563" i="1" s="1"/>
  <c r="AY563" i="1"/>
  <c r="BD563" i="1" s="1"/>
  <c r="AX563" i="1"/>
  <c r="BG563" i="1" s="1"/>
  <c r="AW563" i="1"/>
  <c r="BF563" i="1" s="1"/>
  <c r="AV563" i="1"/>
  <c r="BR563" i="1" s="1"/>
  <c r="AU563" i="1"/>
  <c r="AT563" i="1"/>
  <c r="BM562" i="1"/>
  <c r="BL562" i="1"/>
  <c r="BK562" i="1"/>
  <c r="BJ562" i="1"/>
  <c r="BI562" i="1"/>
  <c r="BH562" i="1"/>
  <c r="BA562" i="1"/>
  <c r="BC562" i="1" s="1"/>
  <c r="AZ562" i="1"/>
  <c r="BE562" i="1" s="1"/>
  <c r="AY562" i="1"/>
  <c r="BD562" i="1" s="1"/>
  <c r="AX562" i="1"/>
  <c r="BG562" i="1" s="1"/>
  <c r="AW562" i="1"/>
  <c r="BF562" i="1" s="1"/>
  <c r="AV562" i="1"/>
  <c r="BR562" i="1" s="1"/>
  <c r="AU562" i="1"/>
  <c r="AT562" i="1"/>
  <c r="BB562" i="1" s="1"/>
  <c r="BM561" i="1"/>
  <c r="BL561" i="1"/>
  <c r="BK561" i="1"/>
  <c r="BJ561" i="1"/>
  <c r="BI561" i="1"/>
  <c r="BH561" i="1"/>
  <c r="BA561" i="1"/>
  <c r="AZ561" i="1"/>
  <c r="BE561" i="1" s="1"/>
  <c r="AY561" i="1"/>
  <c r="BD561" i="1" s="1"/>
  <c r="AX561" i="1"/>
  <c r="BG561" i="1" s="1"/>
  <c r="AW561" i="1"/>
  <c r="BF561" i="1" s="1"/>
  <c r="AV561" i="1"/>
  <c r="BR561" i="1" s="1"/>
  <c r="AU561" i="1"/>
  <c r="AT561" i="1"/>
  <c r="BB561" i="1" s="1"/>
  <c r="BM560" i="1"/>
  <c r="BL560" i="1"/>
  <c r="BK560" i="1"/>
  <c r="BJ560" i="1"/>
  <c r="BI560" i="1"/>
  <c r="BH560" i="1"/>
  <c r="BA560" i="1"/>
  <c r="AZ560" i="1"/>
  <c r="BE560" i="1" s="1"/>
  <c r="AY560" i="1"/>
  <c r="BD560" i="1" s="1"/>
  <c r="AX560" i="1"/>
  <c r="BG560" i="1" s="1"/>
  <c r="AW560" i="1"/>
  <c r="BF560" i="1" s="1"/>
  <c r="AV560" i="1"/>
  <c r="BR560" i="1" s="1"/>
  <c r="AU560" i="1"/>
  <c r="AT560" i="1"/>
  <c r="BB560" i="1" s="1"/>
  <c r="BM546" i="1"/>
  <c r="BL546" i="1"/>
  <c r="BK546" i="1"/>
  <c r="BJ546" i="1"/>
  <c r="BI546" i="1"/>
  <c r="BH546" i="1"/>
  <c r="BA546" i="1"/>
  <c r="BC546" i="1" s="1"/>
  <c r="AZ546" i="1"/>
  <c r="BE546" i="1" s="1"/>
  <c r="AY546" i="1"/>
  <c r="BD546" i="1" s="1"/>
  <c r="AX546" i="1"/>
  <c r="BG546" i="1" s="1"/>
  <c r="AW546" i="1"/>
  <c r="BF546" i="1" s="1"/>
  <c r="AV546" i="1"/>
  <c r="BR546" i="1" s="1"/>
  <c r="AU546" i="1"/>
  <c r="AT546" i="1"/>
  <c r="BM553" i="1"/>
  <c r="BL553" i="1"/>
  <c r="BK553" i="1"/>
  <c r="BJ553" i="1"/>
  <c r="BI553" i="1"/>
  <c r="BH553" i="1"/>
  <c r="BA553" i="1"/>
  <c r="AZ553" i="1"/>
  <c r="BE553" i="1" s="1"/>
  <c r="AY553" i="1"/>
  <c r="BD553" i="1" s="1"/>
  <c r="AX553" i="1"/>
  <c r="BG553" i="1" s="1"/>
  <c r="AW553" i="1"/>
  <c r="BF553" i="1" s="1"/>
  <c r="AV553" i="1"/>
  <c r="BR553" i="1" s="1"/>
  <c r="AU553" i="1"/>
  <c r="AT553" i="1"/>
  <c r="BM559" i="1"/>
  <c r="BL559" i="1"/>
  <c r="BK559" i="1"/>
  <c r="BJ559" i="1"/>
  <c r="BI559" i="1"/>
  <c r="BH559" i="1"/>
  <c r="BA559" i="1"/>
  <c r="AZ559" i="1"/>
  <c r="BE559" i="1" s="1"/>
  <c r="AY559" i="1"/>
  <c r="BD559" i="1" s="1"/>
  <c r="AX559" i="1"/>
  <c r="BG559" i="1" s="1"/>
  <c r="AW559" i="1"/>
  <c r="BF559" i="1" s="1"/>
  <c r="AV559" i="1"/>
  <c r="BR559" i="1" s="1"/>
  <c r="AU559" i="1"/>
  <c r="AT559" i="1"/>
  <c r="BM533" i="1"/>
  <c r="BL533" i="1"/>
  <c r="BK533" i="1"/>
  <c r="BJ533" i="1"/>
  <c r="BI533" i="1"/>
  <c r="BH533" i="1"/>
  <c r="BA533" i="1"/>
  <c r="AZ533" i="1"/>
  <c r="BE533" i="1" s="1"/>
  <c r="AY533" i="1"/>
  <c r="BD533" i="1" s="1"/>
  <c r="AX533" i="1"/>
  <c r="BG533" i="1" s="1"/>
  <c r="AW533" i="1"/>
  <c r="BF533" i="1" s="1"/>
  <c r="AV533" i="1"/>
  <c r="BR533" i="1" s="1"/>
  <c r="AU533" i="1"/>
  <c r="AT533" i="1"/>
  <c r="BM545" i="1"/>
  <c r="BL545" i="1"/>
  <c r="BK545" i="1"/>
  <c r="BJ545" i="1"/>
  <c r="BI545" i="1"/>
  <c r="BH545" i="1"/>
  <c r="BA545" i="1"/>
  <c r="AZ545" i="1"/>
  <c r="BE545" i="1" s="1"/>
  <c r="AY545" i="1"/>
  <c r="BD545" i="1" s="1"/>
  <c r="AX545" i="1"/>
  <c r="BG545" i="1" s="1"/>
  <c r="AW545" i="1"/>
  <c r="BF545" i="1" s="1"/>
  <c r="AV545" i="1"/>
  <c r="BR545" i="1" s="1"/>
  <c r="AU545" i="1"/>
  <c r="AT545" i="1"/>
  <c r="BM558" i="1"/>
  <c r="BL558" i="1"/>
  <c r="BK558" i="1"/>
  <c r="BJ558" i="1"/>
  <c r="BI558" i="1"/>
  <c r="BH558" i="1"/>
  <c r="BA558" i="1"/>
  <c r="BC558" i="1" s="1"/>
  <c r="AZ558" i="1"/>
  <c r="BE558" i="1" s="1"/>
  <c r="AY558" i="1"/>
  <c r="BD558" i="1" s="1"/>
  <c r="AX558" i="1"/>
  <c r="BG558" i="1" s="1"/>
  <c r="AW558" i="1"/>
  <c r="BF558" i="1" s="1"/>
  <c r="AV558" i="1"/>
  <c r="BR558" i="1" s="1"/>
  <c r="AU558" i="1"/>
  <c r="AT558" i="1"/>
  <c r="BB558" i="1" s="1"/>
  <c r="BM550" i="1"/>
  <c r="BL550" i="1"/>
  <c r="BK550" i="1"/>
  <c r="BJ550" i="1"/>
  <c r="BI550" i="1"/>
  <c r="BH550" i="1"/>
  <c r="BA550" i="1"/>
  <c r="AZ550" i="1"/>
  <c r="BE550" i="1" s="1"/>
  <c r="AY550" i="1"/>
  <c r="BD550" i="1" s="1"/>
  <c r="AX550" i="1"/>
  <c r="BG550" i="1" s="1"/>
  <c r="AW550" i="1"/>
  <c r="BF550" i="1" s="1"/>
  <c r="AV550" i="1"/>
  <c r="BR550" i="1" s="1"/>
  <c r="AU550" i="1"/>
  <c r="AT550" i="1"/>
  <c r="BM432" i="1"/>
  <c r="BL432" i="1"/>
  <c r="BK432" i="1"/>
  <c r="BJ432" i="1"/>
  <c r="BI432" i="1"/>
  <c r="BH432" i="1"/>
  <c r="BA432" i="1"/>
  <c r="BC432" i="1" s="1"/>
  <c r="AZ432" i="1"/>
  <c r="BE432" i="1" s="1"/>
  <c r="AY432" i="1"/>
  <c r="BD432" i="1" s="1"/>
  <c r="AX432" i="1"/>
  <c r="BG432" i="1" s="1"/>
  <c r="AW432" i="1"/>
  <c r="BF432" i="1" s="1"/>
  <c r="AV432" i="1"/>
  <c r="BR432" i="1" s="1"/>
  <c r="AU432" i="1"/>
  <c r="AT432" i="1"/>
  <c r="BB432" i="1" s="1"/>
  <c r="BM554" i="1"/>
  <c r="BL554" i="1"/>
  <c r="BK554" i="1"/>
  <c r="BJ554" i="1"/>
  <c r="BI554" i="1"/>
  <c r="BH554" i="1"/>
  <c r="BA554" i="1"/>
  <c r="AZ554" i="1"/>
  <c r="BE554" i="1" s="1"/>
  <c r="AY554" i="1"/>
  <c r="BD554" i="1" s="1"/>
  <c r="AX554" i="1"/>
  <c r="BG554" i="1" s="1"/>
  <c r="AW554" i="1"/>
  <c r="BF554" i="1" s="1"/>
  <c r="AV554" i="1"/>
  <c r="BR554" i="1" s="1"/>
  <c r="AU554" i="1"/>
  <c r="AT554" i="1"/>
  <c r="BB554" i="1" s="1"/>
  <c r="BM539" i="1"/>
  <c r="BL539" i="1"/>
  <c r="BK539" i="1"/>
  <c r="BJ539" i="1"/>
  <c r="BI539" i="1"/>
  <c r="BH539" i="1"/>
  <c r="BA539" i="1"/>
  <c r="BC539" i="1" s="1"/>
  <c r="AZ539" i="1"/>
  <c r="BE539" i="1" s="1"/>
  <c r="AY539" i="1"/>
  <c r="BD539" i="1" s="1"/>
  <c r="AX539" i="1"/>
  <c r="BG539" i="1" s="1"/>
  <c r="AW539" i="1"/>
  <c r="BF539" i="1" s="1"/>
  <c r="AV539" i="1"/>
  <c r="BR539" i="1" s="1"/>
  <c r="AU539" i="1"/>
  <c r="AT539" i="1"/>
  <c r="BM384" i="1"/>
  <c r="BL384" i="1"/>
  <c r="BK384" i="1"/>
  <c r="BJ384" i="1"/>
  <c r="BI384" i="1"/>
  <c r="BH384" i="1"/>
  <c r="BA384" i="1"/>
  <c r="BC384" i="1" s="1"/>
  <c r="AZ384" i="1"/>
  <c r="BE384" i="1" s="1"/>
  <c r="AY384" i="1"/>
  <c r="BD384" i="1" s="1"/>
  <c r="AX384" i="1"/>
  <c r="BG384" i="1" s="1"/>
  <c r="AW384" i="1"/>
  <c r="BF384" i="1" s="1"/>
  <c r="AV384" i="1"/>
  <c r="BR384" i="1" s="1"/>
  <c r="AU384" i="1"/>
  <c r="AT384" i="1"/>
  <c r="BM471" i="1"/>
  <c r="BL471" i="1"/>
  <c r="BK471" i="1"/>
  <c r="BJ471" i="1"/>
  <c r="BI471" i="1"/>
  <c r="BH471" i="1"/>
  <c r="BA471" i="1"/>
  <c r="AZ471" i="1"/>
  <c r="BE471" i="1" s="1"/>
  <c r="AY471" i="1"/>
  <c r="BD471" i="1" s="1"/>
  <c r="AX471" i="1"/>
  <c r="BG471" i="1" s="1"/>
  <c r="AW471" i="1"/>
  <c r="BF471" i="1" s="1"/>
  <c r="AV471" i="1"/>
  <c r="BR471" i="1" s="1"/>
  <c r="AU471" i="1"/>
  <c r="AT471" i="1"/>
  <c r="BM347" i="1"/>
  <c r="BL347" i="1"/>
  <c r="BK347" i="1"/>
  <c r="BJ347" i="1"/>
  <c r="BI347" i="1"/>
  <c r="BH347" i="1"/>
  <c r="BA347" i="1"/>
  <c r="BC347" i="1" s="1"/>
  <c r="AZ347" i="1"/>
  <c r="BE347" i="1" s="1"/>
  <c r="AY347" i="1"/>
  <c r="BD347" i="1" s="1"/>
  <c r="AX347" i="1"/>
  <c r="BG347" i="1" s="1"/>
  <c r="AW347" i="1"/>
  <c r="BF347" i="1" s="1"/>
  <c r="AV347" i="1"/>
  <c r="BR347" i="1" s="1"/>
  <c r="AU347" i="1"/>
  <c r="AT347" i="1"/>
  <c r="BM532" i="1"/>
  <c r="BL532" i="1"/>
  <c r="BK532" i="1"/>
  <c r="BJ532" i="1"/>
  <c r="BI532" i="1"/>
  <c r="BH532" i="1"/>
  <c r="BA532" i="1"/>
  <c r="BC532" i="1" s="1"/>
  <c r="AZ532" i="1"/>
  <c r="BE532" i="1" s="1"/>
  <c r="AY532" i="1"/>
  <c r="BD532" i="1" s="1"/>
  <c r="AX532" i="1"/>
  <c r="BG532" i="1" s="1"/>
  <c r="AW532" i="1"/>
  <c r="BF532" i="1" s="1"/>
  <c r="AV532" i="1"/>
  <c r="BR532" i="1" s="1"/>
  <c r="AU532" i="1"/>
  <c r="AT532" i="1"/>
  <c r="BB532" i="1" s="1"/>
  <c r="BM346" i="1"/>
  <c r="BL346" i="1"/>
  <c r="BK346" i="1"/>
  <c r="BJ346" i="1"/>
  <c r="BI346" i="1"/>
  <c r="BH346" i="1"/>
  <c r="BA346" i="1"/>
  <c r="BC346" i="1" s="1"/>
  <c r="AZ346" i="1"/>
  <c r="BE346" i="1" s="1"/>
  <c r="AY346" i="1"/>
  <c r="BD346" i="1" s="1"/>
  <c r="AX346" i="1"/>
  <c r="BG346" i="1" s="1"/>
  <c r="AW346" i="1"/>
  <c r="BF346" i="1" s="1"/>
  <c r="AV346" i="1"/>
  <c r="BR346" i="1" s="1"/>
  <c r="AU346" i="1"/>
  <c r="AT346" i="1"/>
  <c r="BM552" i="1"/>
  <c r="BL552" i="1"/>
  <c r="BK552" i="1"/>
  <c r="BJ552" i="1"/>
  <c r="BI552" i="1"/>
  <c r="BH552" i="1"/>
  <c r="BA552" i="1"/>
  <c r="AZ552" i="1"/>
  <c r="BE552" i="1" s="1"/>
  <c r="AY552" i="1"/>
  <c r="BD552" i="1" s="1"/>
  <c r="AX552" i="1"/>
  <c r="BG552" i="1" s="1"/>
  <c r="AW552" i="1"/>
  <c r="BF552" i="1" s="1"/>
  <c r="AV552" i="1"/>
  <c r="BR552" i="1" s="1"/>
  <c r="AU552" i="1"/>
  <c r="AT552" i="1"/>
  <c r="BB552" i="1" s="1"/>
  <c r="BM544" i="1"/>
  <c r="BL544" i="1"/>
  <c r="BK544" i="1"/>
  <c r="BJ544" i="1"/>
  <c r="BI544" i="1"/>
  <c r="BH544" i="1"/>
  <c r="BA544" i="1"/>
  <c r="AZ544" i="1"/>
  <c r="BE544" i="1" s="1"/>
  <c r="AY544" i="1"/>
  <c r="BD544" i="1" s="1"/>
  <c r="AX544" i="1"/>
  <c r="BG544" i="1" s="1"/>
  <c r="AW544" i="1"/>
  <c r="BF544" i="1" s="1"/>
  <c r="AV544" i="1"/>
  <c r="BR544" i="1" s="1"/>
  <c r="AU544" i="1"/>
  <c r="AT544" i="1"/>
  <c r="BM491" i="1"/>
  <c r="BL491" i="1"/>
  <c r="BK491" i="1"/>
  <c r="BJ491" i="1"/>
  <c r="BI491" i="1"/>
  <c r="BH491" i="1"/>
  <c r="BA491" i="1"/>
  <c r="BC491" i="1" s="1"/>
  <c r="AZ491" i="1"/>
  <c r="BE491" i="1" s="1"/>
  <c r="AY491" i="1"/>
  <c r="BD491" i="1" s="1"/>
  <c r="AX491" i="1"/>
  <c r="BG491" i="1" s="1"/>
  <c r="AW491" i="1"/>
  <c r="BF491" i="1" s="1"/>
  <c r="AV491" i="1"/>
  <c r="BR491" i="1" s="1"/>
  <c r="AU491" i="1"/>
  <c r="AT491" i="1"/>
  <c r="BM523" i="1"/>
  <c r="BL523" i="1"/>
  <c r="BK523" i="1"/>
  <c r="BJ523" i="1"/>
  <c r="BI523" i="1"/>
  <c r="BH523" i="1"/>
  <c r="BA523" i="1"/>
  <c r="AZ523" i="1"/>
  <c r="BE523" i="1" s="1"/>
  <c r="AY523" i="1"/>
  <c r="BD523" i="1" s="1"/>
  <c r="AX523" i="1"/>
  <c r="BG523" i="1" s="1"/>
  <c r="AW523" i="1"/>
  <c r="BF523" i="1" s="1"/>
  <c r="AV523" i="1"/>
  <c r="BR523" i="1" s="1"/>
  <c r="AU523" i="1"/>
  <c r="AT523" i="1"/>
  <c r="BM549" i="1"/>
  <c r="BL549" i="1"/>
  <c r="BK549" i="1"/>
  <c r="BJ549" i="1"/>
  <c r="BI549" i="1"/>
  <c r="BH549" i="1"/>
  <c r="BA549" i="1"/>
  <c r="AZ549" i="1"/>
  <c r="BE549" i="1" s="1"/>
  <c r="AY549" i="1"/>
  <c r="BD549" i="1" s="1"/>
  <c r="AX549" i="1"/>
  <c r="BG549" i="1" s="1"/>
  <c r="AW549" i="1"/>
  <c r="BF549" i="1" s="1"/>
  <c r="AV549" i="1"/>
  <c r="BR549" i="1" s="1"/>
  <c r="AU549" i="1"/>
  <c r="AT549" i="1"/>
  <c r="BM557" i="1"/>
  <c r="BL557" i="1"/>
  <c r="BK557" i="1"/>
  <c r="BJ557" i="1"/>
  <c r="BI557" i="1"/>
  <c r="BH557" i="1"/>
  <c r="BA557" i="1"/>
  <c r="AZ557" i="1"/>
  <c r="BE557" i="1" s="1"/>
  <c r="AY557" i="1"/>
  <c r="BD557" i="1" s="1"/>
  <c r="AX557" i="1"/>
  <c r="BG557" i="1" s="1"/>
  <c r="AW557" i="1"/>
  <c r="BF557" i="1" s="1"/>
  <c r="AV557" i="1"/>
  <c r="BR557" i="1" s="1"/>
  <c r="AU557" i="1"/>
  <c r="AT557" i="1"/>
  <c r="BM506" i="1"/>
  <c r="BL506" i="1"/>
  <c r="BK506" i="1"/>
  <c r="BJ506" i="1"/>
  <c r="BI506" i="1"/>
  <c r="BH506" i="1"/>
  <c r="BA506" i="1"/>
  <c r="AZ506" i="1"/>
  <c r="BE506" i="1" s="1"/>
  <c r="AY506" i="1"/>
  <c r="BD506" i="1" s="1"/>
  <c r="AX506" i="1"/>
  <c r="BG506" i="1" s="1"/>
  <c r="AW506" i="1"/>
  <c r="BF506" i="1" s="1"/>
  <c r="AV506" i="1"/>
  <c r="BR506" i="1" s="1"/>
  <c r="AU506" i="1"/>
  <c r="AT506" i="1"/>
  <c r="BB506" i="1" s="1"/>
  <c r="BM540" i="1"/>
  <c r="BL540" i="1"/>
  <c r="BK540" i="1"/>
  <c r="BJ540" i="1"/>
  <c r="BI540" i="1"/>
  <c r="BH540" i="1"/>
  <c r="BA540" i="1"/>
  <c r="AZ540" i="1"/>
  <c r="BE540" i="1" s="1"/>
  <c r="AY540" i="1"/>
  <c r="BD540" i="1" s="1"/>
  <c r="AX540" i="1"/>
  <c r="BG540" i="1" s="1"/>
  <c r="AW540" i="1"/>
  <c r="BF540" i="1" s="1"/>
  <c r="AV540" i="1"/>
  <c r="BR540" i="1" s="1"/>
  <c r="AU540" i="1"/>
  <c r="AT540" i="1"/>
  <c r="BB540" i="1" s="1"/>
  <c r="BM470" i="1"/>
  <c r="BL470" i="1"/>
  <c r="BK470" i="1"/>
  <c r="BJ470" i="1"/>
  <c r="BI470" i="1"/>
  <c r="BH470" i="1"/>
  <c r="BA470" i="1"/>
  <c r="AZ470" i="1"/>
  <c r="BE470" i="1" s="1"/>
  <c r="AY470" i="1"/>
  <c r="BD470" i="1" s="1"/>
  <c r="AX470" i="1"/>
  <c r="BG470" i="1" s="1"/>
  <c r="AW470" i="1"/>
  <c r="BF470" i="1" s="1"/>
  <c r="AV470" i="1"/>
  <c r="BR470" i="1" s="1"/>
  <c r="AU470" i="1"/>
  <c r="AT470" i="1"/>
  <c r="BM555" i="1"/>
  <c r="BL555" i="1"/>
  <c r="BK555" i="1"/>
  <c r="BJ555" i="1"/>
  <c r="BI555" i="1"/>
  <c r="BH555" i="1"/>
  <c r="BA555" i="1"/>
  <c r="AZ555" i="1"/>
  <c r="BE555" i="1" s="1"/>
  <c r="AY555" i="1"/>
  <c r="BD555" i="1" s="1"/>
  <c r="AX555" i="1"/>
  <c r="BG555" i="1" s="1"/>
  <c r="AW555" i="1"/>
  <c r="BF555" i="1" s="1"/>
  <c r="AV555" i="1"/>
  <c r="BR555" i="1" s="1"/>
  <c r="AU555" i="1"/>
  <c r="AT555" i="1"/>
  <c r="BM521" i="1"/>
  <c r="BL521" i="1"/>
  <c r="BK521" i="1"/>
  <c r="BJ521" i="1"/>
  <c r="BI521" i="1"/>
  <c r="BH521" i="1"/>
  <c r="BA521" i="1"/>
  <c r="BC521" i="1" s="1"/>
  <c r="AZ521" i="1"/>
  <c r="BE521" i="1" s="1"/>
  <c r="AY521" i="1"/>
  <c r="BD521" i="1" s="1"/>
  <c r="AX521" i="1"/>
  <c r="BG521" i="1" s="1"/>
  <c r="AW521" i="1"/>
  <c r="BF521" i="1" s="1"/>
  <c r="AV521" i="1"/>
  <c r="BR521" i="1" s="1"/>
  <c r="AU521" i="1"/>
  <c r="AT521" i="1"/>
  <c r="BM513" i="1"/>
  <c r="BL513" i="1"/>
  <c r="BK513" i="1"/>
  <c r="BJ513" i="1"/>
  <c r="BI513" i="1"/>
  <c r="BH513" i="1"/>
  <c r="BA513" i="1"/>
  <c r="AZ513" i="1"/>
  <c r="BE513" i="1" s="1"/>
  <c r="AY513" i="1"/>
  <c r="BD513" i="1" s="1"/>
  <c r="AX513" i="1"/>
  <c r="BG513" i="1" s="1"/>
  <c r="AW513" i="1"/>
  <c r="BF513" i="1" s="1"/>
  <c r="AV513" i="1"/>
  <c r="BR513" i="1" s="1"/>
  <c r="AU513" i="1"/>
  <c r="AT513" i="1"/>
  <c r="BM512" i="1"/>
  <c r="BL512" i="1"/>
  <c r="BK512" i="1"/>
  <c r="BJ512" i="1"/>
  <c r="BI512" i="1"/>
  <c r="BH512" i="1"/>
  <c r="BA512" i="1"/>
  <c r="AZ512" i="1"/>
  <c r="BE512" i="1" s="1"/>
  <c r="AY512" i="1"/>
  <c r="BD512" i="1" s="1"/>
  <c r="AX512" i="1"/>
  <c r="BG512" i="1" s="1"/>
  <c r="AW512" i="1"/>
  <c r="BF512" i="1" s="1"/>
  <c r="AV512" i="1"/>
  <c r="BR512" i="1" s="1"/>
  <c r="AU512" i="1"/>
  <c r="AT512" i="1"/>
  <c r="BM543" i="1"/>
  <c r="BL543" i="1"/>
  <c r="BK543" i="1"/>
  <c r="BJ543" i="1"/>
  <c r="BI543" i="1"/>
  <c r="BH543" i="1"/>
  <c r="BA543" i="1"/>
  <c r="AZ543" i="1"/>
  <c r="BE543" i="1" s="1"/>
  <c r="AY543" i="1"/>
  <c r="BD543" i="1" s="1"/>
  <c r="AX543" i="1"/>
  <c r="BG543" i="1" s="1"/>
  <c r="AW543" i="1"/>
  <c r="BF543" i="1" s="1"/>
  <c r="AV543" i="1"/>
  <c r="BR543" i="1" s="1"/>
  <c r="AU543" i="1"/>
  <c r="AT543" i="1"/>
  <c r="BM542" i="1"/>
  <c r="BL542" i="1"/>
  <c r="BK542" i="1"/>
  <c r="BJ542" i="1"/>
  <c r="BI542" i="1"/>
  <c r="BH542" i="1"/>
  <c r="BA542" i="1"/>
  <c r="AZ542" i="1"/>
  <c r="BE542" i="1" s="1"/>
  <c r="AY542" i="1"/>
  <c r="BD542" i="1" s="1"/>
  <c r="AX542" i="1"/>
  <c r="BG542" i="1" s="1"/>
  <c r="AW542" i="1"/>
  <c r="BF542" i="1" s="1"/>
  <c r="AV542" i="1"/>
  <c r="BR542" i="1" s="1"/>
  <c r="AU542" i="1"/>
  <c r="AT542" i="1"/>
  <c r="BB542" i="1" s="1"/>
  <c r="BM390" i="1"/>
  <c r="BL390" i="1"/>
  <c r="BK390" i="1"/>
  <c r="BJ390" i="1"/>
  <c r="BI390" i="1"/>
  <c r="BH390" i="1"/>
  <c r="BA390" i="1"/>
  <c r="AZ390" i="1"/>
  <c r="BE390" i="1" s="1"/>
  <c r="AY390" i="1"/>
  <c r="BD390" i="1" s="1"/>
  <c r="AX390" i="1"/>
  <c r="BG390" i="1" s="1"/>
  <c r="AW390" i="1"/>
  <c r="BF390" i="1" s="1"/>
  <c r="AV390" i="1"/>
  <c r="BR390" i="1" s="1"/>
  <c r="AU390" i="1"/>
  <c r="AT390" i="1"/>
  <c r="BM547" i="1"/>
  <c r="BL547" i="1"/>
  <c r="BK547" i="1"/>
  <c r="BJ547" i="1"/>
  <c r="BI547" i="1"/>
  <c r="BH547" i="1"/>
  <c r="BA547" i="1"/>
  <c r="AZ547" i="1"/>
  <c r="BE547" i="1" s="1"/>
  <c r="AY547" i="1"/>
  <c r="BD547" i="1" s="1"/>
  <c r="AX547" i="1"/>
  <c r="BG547" i="1" s="1"/>
  <c r="AW547" i="1"/>
  <c r="BF547" i="1" s="1"/>
  <c r="AV547" i="1"/>
  <c r="BR547" i="1" s="1"/>
  <c r="AU547" i="1"/>
  <c r="AT547" i="1"/>
  <c r="BB547" i="1" s="1"/>
  <c r="BM527" i="1"/>
  <c r="BL527" i="1"/>
  <c r="BK527" i="1"/>
  <c r="BJ527" i="1"/>
  <c r="BI527" i="1"/>
  <c r="BH527" i="1"/>
  <c r="BA527" i="1"/>
  <c r="AZ527" i="1"/>
  <c r="BE527" i="1" s="1"/>
  <c r="AY527" i="1"/>
  <c r="BD527" i="1" s="1"/>
  <c r="AX527" i="1"/>
  <c r="BG527" i="1" s="1"/>
  <c r="AW527" i="1"/>
  <c r="BF527" i="1" s="1"/>
  <c r="AV527" i="1"/>
  <c r="BR527" i="1" s="1"/>
  <c r="AU527" i="1"/>
  <c r="AT527" i="1"/>
  <c r="BB527" i="1" s="1"/>
  <c r="BM526" i="1"/>
  <c r="BL526" i="1"/>
  <c r="BK526" i="1"/>
  <c r="BJ526" i="1"/>
  <c r="BI526" i="1"/>
  <c r="BH526" i="1"/>
  <c r="BA526" i="1"/>
  <c r="AZ526" i="1"/>
  <c r="BE526" i="1" s="1"/>
  <c r="AY526" i="1"/>
  <c r="BD526" i="1" s="1"/>
  <c r="AX526" i="1"/>
  <c r="BG526" i="1" s="1"/>
  <c r="AW526" i="1"/>
  <c r="BF526" i="1" s="1"/>
  <c r="AV526" i="1"/>
  <c r="BR526" i="1" s="1"/>
  <c r="AU526" i="1"/>
  <c r="AT526" i="1"/>
  <c r="BM115" i="1"/>
  <c r="BL115" i="1"/>
  <c r="BK115" i="1"/>
  <c r="BJ115" i="1"/>
  <c r="BI115" i="1"/>
  <c r="BH115" i="1"/>
  <c r="BA115" i="1"/>
  <c r="AZ115" i="1"/>
  <c r="BE115" i="1" s="1"/>
  <c r="AY115" i="1"/>
  <c r="BD115" i="1" s="1"/>
  <c r="AX115" i="1"/>
  <c r="BG115" i="1" s="1"/>
  <c r="AW115" i="1"/>
  <c r="BF115" i="1" s="1"/>
  <c r="AV115" i="1"/>
  <c r="BR115" i="1" s="1"/>
  <c r="AU115" i="1"/>
  <c r="AT115" i="1"/>
  <c r="BB115" i="1" s="1"/>
  <c r="BM551" i="1"/>
  <c r="BL551" i="1"/>
  <c r="BK551" i="1"/>
  <c r="BJ551" i="1"/>
  <c r="BI551" i="1"/>
  <c r="BH551" i="1"/>
  <c r="BA551" i="1"/>
  <c r="AZ551" i="1"/>
  <c r="BE551" i="1" s="1"/>
  <c r="AY551" i="1"/>
  <c r="BD551" i="1" s="1"/>
  <c r="AX551" i="1"/>
  <c r="BG551" i="1" s="1"/>
  <c r="AW551" i="1"/>
  <c r="BF551" i="1" s="1"/>
  <c r="AV551" i="1"/>
  <c r="BR551" i="1" s="1"/>
  <c r="AU551" i="1"/>
  <c r="AT551" i="1"/>
  <c r="BM556" i="1"/>
  <c r="BL556" i="1"/>
  <c r="BK556" i="1"/>
  <c r="BJ556" i="1"/>
  <c r="BI556" i="1"/>
  <c r="BH556" i="1"/>
  <c r="BA556" i="1"/>
  <c r="AZ556" i="1"/>
  <c r="BE556" i="1" s="1"/>
  <c r="AY556" i="1"/>
  <c r="BD556" i="1" s="1"/>
  <c r="AX556" i="1"/>
  <c r="BG556" i="1" s="1"/>
  <c r="AW556" i="1"/>
  <c r="BF556" i="1" s="1"/>
  <c r="AV556" i="1"/>
  <c r="BR556" i="1" s="1"/>
  <c r="AU556" i="1"/>
  <c r="AT556" i="1"/>
  <c r="BM510" i="1"/>
  <c r="BL510" i="1"/>
  <c r="BK510" i="1"/>
  <c r="BJ510" i="1"/>
  <c r="BI510" i="1"/>
  <c r="BH510" i="1"/>
  <c r="BA510" i="1"/>
  <c r="AZ510" i="1"/>
  <c r="BE510" i="1" s="1"/>
  <c r="AY510" i="1"/>
  <c r="BD510" i="1" s="1"/>
  <c r="AX510" i="1"/>
  <c r="BG510" i="1" s="1"/>
  <c r="AW510" i="1"/>
  <c r="BF510" i="1" s="1"/>
  <c r="AV510" i="1"/>
  <c r="BR510" i="1" s="1"/>
  <c r="AU510" i="1"/>
  <c r="AT510" i="1"/>
  <c r="BB510" i="1" s="1"/>
  <c r="BM478" i="1"/>
  <c r="BL478" i="1"/>
  <c r="BK478" i="1"/>
  <c r="BJ478" i="1"/>
  <c r="BI478" i="1"/>
  <c r="BH478" i="1"/>
  <c r="BA478" i="1"/>
  <c r="AZ478" i="1"/>
  <c r="BE478" i="1" s="1"/>
  <c r="AY478" i="1"/>
  <c r="BD478" i="1" s="1"/>
  <c r="AX478" i="1"/>
  <c r="BG478" i="1" s="1"/>
  <c r="AW478" i="1"/>
  <c r="BF478" i="1" s="1"/>
  <c r="AV478" i="1"/>
  <c r="BR478" i="1" s="1"/>
  <c r="AU478" i="1"/>
  <c r="AT478" i="1"/>
  <c r="BM431" i="1"/>
  <c r="BL431" i="1"/>
  <c r="BK431" i="1"/>
  <c r="BJ431" i="1"/>
  <c r="BI431" i="1"/>
  <c r="BH431" i="1"/>
  <c r="BA431" i="1"/>
  <c r="AZ431" i="1"/>
  <c r="BE431" i="1" s="1"/>
  <c r="AY431" i="1"/>
  <c r="BD431" i="1" s="1"/>
  <c r="AX431" i="1"/>
  <c r="BG431" i="1" s="1"/>
  <c r="AW431" i="1"/>
  <c r="BF431" i="1" s="1"/>
  <c r="AV431" i="1"/>
  <c r="BR431" i="1" s="1"/>
  <c r="AU431" i="1"/>
  <c r="AT431" i="1"/>
  <c r="BM548" i="1"/>
  <c r="BL548" i="1"/>
  <c r="BK548" i="1"/>
  <c r="BJ548" i="1"/>
  <c r="BI548" i="1"/>
  <c r="BH548" i="1"/>
  <c r="BA548" i="1"/>
  <c r="AZ548" i="1"/>
  <c r="BE548" i="1" s="1"/>
  <c r="AY548" i="1"/>
  <c r="BD548" i="1" s="1"/>
  <c r="AX548" i="1"/>
  <c r="BG548" i="1" s="1"/>
  <c r="AW548" i="1"/>
  <c r="BF548" i="1" s="1"/>
  <c r="AV548" i="1"/>
  <c r="BR548" i="1" s="1"/>
  <c r="AU548" i="1"/>
  <c r="AT548" i="1"/>
  <c r="BB548" i="1" s="1"/>
  <c r="BM458" i="1"/>
  <c r="BL458" i="1"/>
  <c r="BK458" i="1"/>
  <c r="BJ458" i="1"/>
  <c r="BI458" i="1"/>
  <c r="BH458" i="1"/>
  <c r="BA458" i="1"/>
  <c r="AZ458" i="1"/>
  <c r="BE458" i="1" s="1"/>
  <c r="AY458" i="1"/>
  <c r="BD458" i="1" s="1"/>
  <c r="AX458" i="1"/>
  <c r="BG458" i="1" s="1"/>
  <c r="AW458" i="1"/>
  <c r="BF458" i="1" s="1"/>
  <c r="AV458" i="1"/>
  <c r="BR458" i="1" s="1"/>
  <c r="AU458" i="1"/>
  <c r="AT458" i="1"/>
  <c r="BM535" i="1"/>
  <c r="BL535" i="1"/>
  <c r="BK535" i="1"/>
  <c r="BJ535" i="1"/>
  <c r="BI535" i="1"/>
  <c r="BH535" i="1"/>
  <c r="BA535" i="1"/>
  <c r="AZ535" i="1"/>
  <c r="BE535" i="1" s="1"/>
  <c r="AY535" i="1"/>
  <c r="BD535" i="1" s="1"/>
  <c r="AX535" i="1"/>
  <c r="BG535" i="1" s="1"/>
  <c r="AW535" i="1"/>
  <c r="BF535" i="1" s="1"/>
  <c r="AV535" i="1"/>
  <c r="BR535" i="1" s="1"/>
  <c r="AU535" i="1"/>
  <c r="AT535" i="1"/>
  <c r="BM528" i="1"/>
  <c r="BL528" i="1"/>
  <c r="BK528" i="1"/>
  <c r="BJ528" i="1"/>
  <c r="BI528" i="1"/>
  <c r="BH528" i="1"/>
  <c r="BA528" i="1"/>
  <c r="AZ528" i="1"/>
  <c r="BE528" i="1" s="1"/>
  <c r="AY528" i="1"/>
  <c r="BD528" i="1" s="1"/>
  <c r="AX528" i="1"/>
  <c r="BG528" i="1" s="1"/>
  <c r="AW528" i="1"/>
  <c r="BF528" i="1" s="1"/>
  <c r="AV528" i="1"/>
  <c r="BR528" i="1" s="1"/>
  <c r="AU528" i="1"/>
  <c r="AT528" i="1"/>
  <c r="BB528" i="1" s="1"/>
  <c r="BM445" i="1"/>
  <c r="BL445" i="1"/>
  <c r="BK445" i="1"/>
  <c r="BJ445" i="1"/>
  <c r="BI445" i="1"/>
  <c r="BH445" i="1"/>
  <c r="BA445" i="1"/>
  <c r="AZ445" i="1"/>
  <c r="BE445" i="1" s="1"/>
  <c r="AY445" i="1"/>
  <c r="BD445" i="1" s="1"/>
  <c r="AX445" i="1"/>
  <c r="BG445" i="1" s="1"/>
  <c r="AW445" i="1"/>
  <c r="BF445" i="1" s="1"/>
  <c r="AV445" i="1"/>
  <c r="BR445" i="1" s="1"/>
  <c r="AU445" i="1"/>
  <c r="AT445" i="1"/>
  <c r="BB445" i="1" s="1"/>
  <c r="BM511" i="1"/>
  <c r="BL511" i="1"/>
  <c r="BK511" i="1"/>
  <c r="BJ511" i="1"/>
  <c r="BI511" i="1"/>
  <c r="BH511" i="1"/>
  <c r="BA511" i="1"/>
  <c r="AZ511" i="1"/>
  <c r="BE511" i="1" s="1"/>
  <c r="AY511" i="1"/>
  <c r="BD511" i="1" s="1"/>
  <c r="AX511" i="1"/>
  <c r="BG511" i="1" s="1"/>
  <c r="AW511" i="1"/>
  <c r="BF511" i="1" s="1"/>
  <c r="AV511" i="1"/>
  <c r="BR511" i="1" s="1"/>
  <c r="AU511" i="1"/>
  <c r="AT511" i="1"/>
  <c r="BM493" i="1"/>
  <c r="BL493" i="1"/>
  <c r="BK493" i="1"/>
  <c r="BJ493" i="1"/>
  <c r="BI493" i="1"/>
  <c r="BH493" i="1"/>
  <c r="BA493" i="1"/>
  <c r="AZ493" i="1"/>
  <c r="BE493" i="1" s="1"/>
  <c r="AY493" i="1"/>
  <c r="BD493" i="1" s="1"/>
  <c r="AX493" i="1"/>
  <c r="BG493" i="1" s="1"/>
  <c r="AW493" i="1"/>
  <c r="BF493" i="1" s="1"/>
  <c r="AV493" i="1"/>
  <c r="BR493" i="1" s="1"/>
  <c r="AU493" i="1"/>
  <c r="AT493" i="1"/>
  <c r="BB493" i="1" s="1"/>
  <c r="BM482" i="1"/>
  <c r="BL482" i="1"/>
  <c r="BK482" i="1"/>
  <c r="BJ482" i="1"/>
  <c r="BI482" i="1"/>
  <c r="BH482" i="1"/>
  <c r="BA482" i="1"/>
  <c r="AZ482" i="1"/>
  <c r="BE482" i="1" s="1"/>
  <c r="AY482" i="1"/>
  <c r="BD482" i="1" s="1"/>
  <c r="AX482" i="1"/>
  <c r="BG482" i="1" s="1"/>
  <c r="AW482" i="1"/>
  <c r="BF482" i="1" s="1"/>
  <c r="AV482" i="1"/>
  <c r="BR482" i="1" s="1"/>
  <c r="AU482" i="1"/>
  <c r="AT482" i="1"/>
  <c r="BB482" i="1" s="1"/>
  <c r="BM516" i="1"/>
  <c r="BL516" i="1"/>
  <c r="BK516" i="1"/>
  <c r="BJ516" i="1"/>
  <c r="BI516" i="1"/>
  <c r="BH516" i="1"/>
  <c r="BA516" i="1"/>
  <c r="AZ516" i="1"/>
  <c r="BE516" i="1" s="1"/>
  <c r="AY516" i="1"/>
  <c r="BD516" i="1" s="1"/>
  <c r="AX516" i="1"/>
  <c r="BG516" i="1" s="1"/>
  <c r="AW516" i="1"/>
  <c r="BF516" i="1" s="1"/>
  <c r="AV516" i="1"/>
  <c r="BR516" i="1" s="1"/>
  <c r="AU516" i="1"/>
  <c r="AT516" i="1"/>
  <c r="BM345" i="1"/>
  <c r="BL345" i="1"/>
  <c r="BK345" i="1"/>
  <c r="BJ345" i="1"/>
  <c r="BI345" i="1"/>
  <c r="BH345" i="1"/>
  <c r="BA345" i="1"/>
  <c r="AZ345" i="1"/>
  <c r="BE345" i="1" s="1"/>
  <c r="AY345" i="1"/>
  <c r="BD345" i="1" s="1"/>
  <c r="AX345" i="1"/>
  <c r="BG345" i="1" s="1"/>
  <c r="AW345" i="1"/>
  <c r="BF345" i="1" s="1"/>
  <c r="AV345" i="1"/>
  <c r="BR345" i="1" s="1"/>
  <c r="AU345" i="1"/>
  <c r="AT345" i="1"/>
  <c r="BM531" i="1"/>
  <c r="BL531" i="1"/>
  <c r="BK531" i="1"/>
  <c r="BJ531" i="1"/>
  <c r="BI531" i="1"/>
  <c r="BH531" i="1"/>
  <c r="BA531" i="1"/>
  <c r="AZ531" i="1"/>
  <c r="BE531" i="1" s="1"/>
  <c r="AY531" i="1"/>
  <c r="BD531" i="1" s="1"/>
  <c r="AX531" i="1"/>
  <c r="BG531" i="1" s="1"/>
  <c r="AW531" i="1"/>
  <c r="BF531" i="1" s="1"/>
  <c r="AV531" i="1"/>
  <c r="BR531" i="1" s="1"/>
  <c r="AU531" i="1"/>
  <c r="AT531" i="1"/>
  <c r="BM534" i="1"/>
  <c r="BL534" i="1"/>
  <c r="BK534" i="1"/>
  <c r="BJ534" i="1"/>
  <c r="BI534" i="1"/>
  <c r="BH534" i="1"/>
  <c r="BA534" i="1"/>
  <c r="AZ534" i="1"/>
  <c r="BE534" i="1" s="1"/>
  <c r="AY534" i="1"/>
  <c r="BD534" i="1" s="1"/>
  <c r="AX534" i="1"/>
  <c r="BG534" i="1" s="1"/>
  <c r="AW534" i="1"/>
  <c r="BF534" i="1" s="1"/>
  <c r="AV534" i="1"/>
  <c r="BR534" i="1" s="1"/>
  <c r="AU534" i="1"/>
  <c r="AT534" i="1"/>
  <c r="BM537" i="1"/>
  <c r="BL537" i="1"/>
  <c r="BK537" i="1"/>
  <c r="BJ537" i="1"/>
  <c r="BI537" i="1"/>
  <c r="BH537" i="1"/>
  <c r="BA537" i="1"/>
  <c r="AZ537" i="1"/>
  <c r="BE537" i="1" s="1"/>
  <c r="AY537" i="1"/>
  <c r="BD537" i="1" s="1"/>
  <c r="AX537" i="1"/>
  <c r="BG537" i="1" s="1"/>
  <c r="AW537" i="1"/>
  <c r="BF537" i="1" s="1"/>
  <c r="AV537" i="1"/>
  <c r="BR537" i="1" s="1"/>
  <c r="AU537" i="1"/>
  <c r="AT537" i="1"/>
  <c r="BM505" i="1"/>
  <c r="BL505" i="1"/>
  <c r="BK505" i="1"/>
  <c r="BJ505" i="1"/>
  <c r="BI505" i="1"/>
  <c r="BH505" i="1"/>
  <c r="BA505" i="1"/>
  <c r="AZ505" i="1"/>
  <c r="BE505" i="1" s="1"/>
  <c r="AY505" i="1"/>
  <c r="BD505" i="1" s="1"/>
  <c r="AX505" i="1"/>
  <c r="BG505" i="1" s="1"/>
  <c r="AW505" i="1"/>
  <c r="BF505" i="1" s="1"/>
  <c r="AV505" i="1"/>
  <c r="BR505" i="1" s="1"/>
  <c r="AU505" i="1"/>
  <c r="AT505" i="1"/>
  <c r="BB505" i="1" s="1"/>
  <c r="BM300" i="1"/>
  <c r="BL300" i="1"/>
  <c r="BK300" i="1"/>
  <c r="BJ300" i="1"/>
  <c r="BI300" i="1"/>
  <c r="BH300" i="1"/>
  <c r="BA300" i="1"/>
  <c r="AZ300" i="1"/>
  <c r="BE300" i="1" s="1"/>
  <c r="AY300" i="1"/>
  <c r="BD300" i="1" s="1"/>
  <c r="AX300" i="1"/>
  <c r="BG300" i="1" s="1"/>
  <c r="AW300" i="1"/>
  <c r="BF300" i="1" s="1"/>
  <c r="AV300" i="1"/>
  <c r="BR300" i="1" s="1"/>
  <c r="AU300" i="1"/>
  <c r="AT300" i="1"/>
  <c r="BB300" i="1" s="1"/>
  <c r="BM529" i="1"/>
  <c r="BL529" i="1"/>
  <c r="BK529" i="1"/>
  <c r="BJ529" i="1"/>
  <c r="BI529" i="1"/>
  <c r="BH529" i="1"/>
  <c r="BA529" i="1"/>
  <c r="AZ529" i="1"/>
  <c r="BE529" i="1" s="1"/>
  <c r="AY529" i="1"/>
  <c r="BD529" i="1" s="1"/>
  <c r="AX529" i="1"/>
  <c r="BG529" i="1" s="1"/>
  <c r="AW529" i="1"/>
  <c r="BF529" i="1" s="1"/>
  <c r="AV529" i="1"/>
  <c r="BR529" i="1" s="1"/>
  <c r="AU529" i="1"/>
  <c r="AT529" i="1"/>
  <c r="BB529" i="1" s="1"/>
  <c r="BM536" i="1"/>
  <c r="BL536" i="1"/>
  <c r="BK536" i="1"/>
  <c r="BJ536" i="1"/>
  <c r="BI536" i="1"/>
  <c r="BH536" i="1"/>
  <c r="BA536" i="1"/>
  <c r="AZ536" i="1"/>
  <c r="BE536" i="1" s="1"/>
  <c r="AY536" i="1"/>
  <c r="BD536" i="1" s="1"/>
  <c r="AX536" i="1"/>
  <c r="BG536" i="1" s="1"/>
  <c r="AW536" i="1"/>
  <c r="BF536" i="1" s="1"/>
  <c r="AV536" i="1"/>
  <c r="BR536" i="1" s="1"/>
  <c r="AU536" i="1"/>
  <c r="AT536" i="1"/>
  <c r="BM476" i="1"/>
  <c r="BL476" i="1"/>
  <c r="BK476" i="1"/>
  <c r="BJ476" i="1"/>
  <c r="BI476" i="1"/>
  <c r="BH476" i="1"/>
  <c r="BA476" i="1"/>
  <c r="AZ476" i="1"/>
  <c r="BE476" i="1" s="1"/>
  <c r="AY476" i="1"/>
  <c r="BD476" i="1" s="1"/>
  <c r="AX476" i="1"/>
  <c r="BG476" i="1" s="1"/>
  <c r="AW476" i="1"/>
  <c r="BF476" i="1" s="1"/>
  <c r="AV476" i="1"/>
  <c r="BR476" i="1" s="1"/>
  <c r="AU476" i="1"/>
  <c r="AT476" i="1"/>
  <c r="BM517" i="1"/>
  <c r="BL517" i="1"/>
  <c r="BK517" i="1"/>
  <c r="BJ517" i="1"/>
  <c r="BI517" i="1"/>
  <c r="BH517" i="1"/>
  <c r="BA517" i="1"/>
  <c r="AZ517" i="1"/>
  <c r="BE517" i="1" s="1"/>
  <c r="AY517" i="1"/>
  <c r="BD517" i="1" s="1"/>
  <c r="AX517" i="1"/>
  <c r="BG517" i="1" s="1"/>
  <c r="AW517" i="1"/>
  <c r="BF517" i="1" s="1"/>
  <c r="AV517" i="1"/>
  <c r="BR517" i="1" s="1"/>
  <c r="AU517" i="1"/>
  <c r="AT517" i="1"/>
  <c r="BM538" i="1"/>
  <c r="BL538" i="1"/>
  <c r="BK538" i="1"/>
  <c r="BJ538" i="1"/>
  <c r="BI538" i="1"/>
  <c r="BH538" i="1"/>
  <c r="BA538" i="1"/>
  <c r="AZ538" i="1"/>
  <c r="BE538" i="1" s="1"/>
  <c r="AY538" i="1"/>
  <c r="BD538" i="1" s="1"/>
  <c r="AX538" i="1"/>
  <c r="BG538" i="1" s="1"/>
  <c r="AW538" i="1"/>
  <c r="BF538" i="1" s="1"/>
  <c r="AV538" i="1"/>
  <c r="BR538" i="1" s="1"/>
  <c r="AU538" i="1"/>
  <c r="AT538" i="1"/>
  <c r="BM463" i="1"/>
  <c r="BL463" i="1"/>
  <c r="BK463" i="1"/>
  <c r="BJ463" i="1"/>
  <c r="BI463" i="1"/>
  <c r="BH463" i="1"/>
  <c r="BA463" i="1"/>
  <c r="AZ463" i="1"/>
  <c r="BE463" i="1" s="1"/>
  <c r="AY463" i="1"/>
  <c r="BD463" i="1" s="1"/>
  <c r="AX463" i="1"/>
  <c r="BG463" i="1" s="1"/>
  <c r="AW463" i="1"/>
  <c r="BF463" i="1" s="1"/>
  <c r="AV463" i="1"/>
  <c r="BR463" i="1" s="1"/>
  <c r="AU463" i="1"/>
  <c r="AT463" i="1"/>
  <c r="BM430" i="1"/>
  <c r="BL430" i="1"/>
  <c r="BK430" i="1"/>
  <c r="BJ430" i="1"/>
  <c r="BI430" i="1"/>
  <c r="BH430" i="1"/>
  <c r="BA430" i="1"/>
  <c r="AZ430" i="1"/>
  <c r="BE430" i="1" s="1"/>
  <c r="AY430" i="1"/>
  <c r="BD430" i="1" s="1"/>
  <c r="AX430" i="1"/>
  <c r="BG430" i="1" s="1"/>
  <c r="AW430" i="1"/>
  <c r="BF430" i="1" s="1"/>
  <c r="AV430" i="1"/>
  <c r="BR430" i="1" s="1"/>
  <c r="AU430" i="1"/>
  <c r="AT430" i="1"/>
  <c r="BB430" i="1" s="1"/>
  <c r="BM520" i="1"/>
  <c r="BL520" i="1"/>
  <c r="BK520" i="1"/>
  <c r="BJ520" i="1"/>
  <c r="BI520" i="1"/>
  <c r="BH520" i="1"/>
  <c r="BA520" i="1"/>
  <c r="AZ520" i="1"/>
  <c r="BE520" i="1" s="1"/>
  <c r="AY520" i="1"/>
  <c r="BD520" i="1" s="1"/>
  <c r="AX520" i="1"/>
  <c r="BG520" i="1" s="1"/>
  <c r="AW520" i="1"/>
  <c r="BF520" i="1" s="1"/>
  <c r="AV520" i="1"/>
  <c r="BR520" i="1" s="1"/>
  <c r="AU520" i="1"/>
  <c r="AT520" i="1"/>
  <c r="BB520" i="1" s="1"/>
  <c r="BM530" i="1"/>
  <c r="BL530" i="1"/>
  <c r="BK530" i="1"/>
  <c r="BJ530" i="1"/>
  <c r="BI530" i="1"/>
  <c r="BH530" i="1"/>
  <c r="BA530" i="1"/>
  <c r="AZ530" i="1"/>
  <c r="BE530" i="1" s="1"/>
  <c r="AY530" i="1"/>
  <c r="BD530" i="1" s="1"/>
  <c r="AX530" i="1"/>
  <c r="BG530" i="1" s="1"/>
  <c r="AW530" i="1"/>
  <c r="BF530" i="1" s="1"/>
  <c r="AV530" i="1"/>
  <c r="BR530" i="1" s="1"/>
  <c r="AU530" i="1"/>
  <c r="AT530" i="1"/>
  <c r="BB530" i="1" s="1"/>
  <c r="BM541" i="1"/>
  <c r="BL541" i="1"/>
  <c r="BK541" i="1"/>
  <c r="BJ541" i="1"/>
  <c r="BI541" i="1"/>
  <c r="BH541" i="1"/>
  <c r="BA541" i="1"/>
  <c r="AZ541" i="1"/>
  <c r="BE541" i="1" s="1"/>
  <c r="AY541" i="1"/>
  <c r="BD541" i="1" s="1"/>
  <c r="AX541" i="1"/>
  <c r="BG541" i="1" s="1"/>
  <c r="AW541" i="1"/>
  <c r="BF541" i="1" s="1"/>
  <c r="AV541" i="1"/>
  <c r="BR541" i="1" s="1"/>
  <c r="AU541" i="1"/>
  <c r="AT541" i="1"/>
  <c r="BB541" i="1" s="1"/>
  <c r="BM466" i="1"/>
  <c r="BL466" i="1"/>
  <c r="BK466" i="1"/>
  <c r="BJ466" i="1"/>
  <c r="BI466" i="1"/>
  <c r="BH466" i="1"/>
  <c r="BA466" i="1"/>
  <c r="AZ466" i="1"/>
  <c r="BE466" i="1" s="1"/>
  <c r="AY466" i="1"/>
  <c r="BD466" i="1" s="1"/>
  <c r="AX466" i="1"/>
  <c r="BG466" i="1" s="1"/>
  <c r="AW466" i="1"/>
  <c r="BF466" i="1" s="1"/>
  <c r="AV466" i="1"/>
  <c r="BR466" i="1" s="1"/>
  <c r="AU466" i="1"/>
  <c r="AT466" i="1"/>
  <c r="BM498" i="1"/>
  <c r="BL498" i="1"/>
  <c r="BK498" i="1"/>
  <c r="BJ498" i="1"/>
  <c r="BI498" i="1"/>
  <c r="BH498" i="1"/>
  <c r="BA498" i="1"/>
  <c r="AZ498" i="1"/>
  <c r="BE498" i="1" s="1"/>
  <c r="AY498" i="1"/>
  <c r="BD498" i="1" s="1"/>
  <c r="AX498" i="1"/>
  <c r="BG498" i="1" s="1"/>
  <c r="AW498" i="1"/>
  <c r="BF498" i="1" s="1"/>
  <c r="AV498" i="1"/>
  <c r="BR498" i="1" s="1"/>
  <c r="AU498" i="1"/>
  <c r="AT498" i="1"/>
  <c r="BM497" i="1"/>
  <c r="BL497" i="1"/>
  <c r="BK497" i="1"/>
  <c r="BJ497" i="1"/>
  <c r="BI497" i="1"/>
  <c r="BH497" i="1"/>
  <c r="BA497" i="1"/>
  <c r="AZ497" i="1"/>
  <c r="BE497" i="1" s="1"/>
  <c r="AY497" i="1"/>
  <c r="BD497" i="1" s="1"/>
  <c r="AX497" i="1"/>
  <c r="BG497" i="1" s="1"/>
  <c r="AW497" i="1"/>
  <c r="BF497" i="1" s="1"/>
  <c r="AV497" i="1"/>
  <c r="BR497" i="1" s="1"/>
  <c r="AU497" i="1"/>
  <c r="AT497" i="1"/>
  <c r="BM525" i="1"/>
  <c r="BL525" i="1"/>
  <c r="BK525" i="1"/>
  <c r="BJ525" i="1"/>
  <c r="BI525" i="1"/>
  <c r="BH525" i="1"/>
  <c r="BA525" i="1"/>
  <c r="AZ525" i="1"/>
  <c r="BE525" i="1" s="1"/>
  <c r="AY525" i="1"/>
  <c r="BD525" i="1" s="1"/>
  <c r="AX525" i="1"/>
  <c r="BG525" i="1" s="1"/>
  <c r="AW525" i="1"/>
  <c r="BF525" i="1" s="1"/>
  <c r="AV525" i="1"/>
  <c r="BR525" i="1" s="1"/>
  <c r="AU525" i="1"/>
  <c r="AT525" i="1"/>
  <c r="BM299" i="1"/>
  <c r="BL299" i="1"/>
  <c r="BK299" i="1"/>
  <c r="BJ299" i="1"/>
  <c r="BI299" i="1"/>
  <c r="BH299" i="1"/>
  <c r="BA299" i="1"/>
  <c r="AZ299" i="1"/>
  <c r="BE299" i="1" s="1"/>
  <c r="AY299" i="1"/>
  <c r="BD299" i="1" s="1"/>
  <c r="AX299" i="1"/>
  <c r="BG299" i="1" s="1"/>
  <c r="AW299" i="1"/>
  <c r="BF299" i="1" s="1"/>
  <c r="AV299" i="1"/>
  <c r="BR299" i="1" s="1"/>
  <c r="AU299" i="1"/>
  <c r="AT299" i="1"/>
  <c r="BB299" i="1" s="1"/>
  <c r="BM518" i="1"/>
  <c r="BL518" i="1"/>
  <c r="BK518" i="1"/>
  <c r="BJ518" i="1"/>
  <c r="BI518" i="1"/>
  <c r="BH518" i="1"/>
  <c r="BA518" i="1"/>
  <c r="AZ518" i="1"/>
  <c r="BE518" i="1" s="1"/>
  <c r="AY518" i="1"/>
  <c r="BD518" i="1" s="1"/>
  <c r="AX518" i="1"/>
  <c r="BG518" i="1" s="1"/>
  <c r="AW518" i="1"/>
  <c r="BF518" i="1" s="1"/>
  <c r="AV518" i="1"/>
  <c r="BR518" i="1" s="1"/>
  <c r="AU518" i="1"/>
  <c r="AT518" i="1"/>
  <c r="BB518" i="1" s="1"/>
  <c r="BM287" i="1"/>
  <c r="BL287" i="1"/>
  <c r="BK287" i="1"/>
  <c r="BJ287" i="1"/>
  <c r="BI287" i="1"/>
  <c r="BH287" i="1"/>
  <c r="BA287" i="1"/>
  <c r="AZ287" i="1"/>
  <c r="BE287" i="1" s="1"/>
  <c r="AY287" i="1"/>
  <c r="BD287" i="1" s="1"/>
  <c r="AX287" i="1"/>
  <c r="BG287" i="1" s="1"/>
  <c r="AW287" i="1"/>
  <c r="BF287" i="1" s="1"/>
  <c r="AV287" i="1"/>
  <c r="BR287" i="1" s="1"/>
  <c r="AU287" i="1"/>
  <c r="AT287" i="1"/>
  <c r="BB287" i="1" s="1"/>
  <c r="BM499" i="1"/>
  <c r="BL499" i="1"/>
  <c r="BK499" i="1"/>
  <c r="BJ499" i="1"/>
  <c r="BI499" i="1"/>
  <c r="BH499" i="1"/>
  <c r="BA499" i="1"/>
  <c r="AZ499" i="1"/>
  <c r="BE499" i="1" s="1"/>
  <c r="AY499" i="1"/>
  <c r="BD499" i="1" s="1"/>
  <c r="AX499" i="1"/>
  <c r="BG499" i="1" s="1"/>
  <c r="AW499" i="1"/>
  <c r="BF499" i="1" s="1"/>
  <c r="AV499" i="1"/>
  <c r="BR499" i="1" s="1"/>
  <c r="AU499" i="1"/>
  <c r="AT499" i="1"/>
  <c r="BB499" i="1" s="1"/>
  <c r="BM443" i="1"/>
  <c r="BL443" i="1"/>
  <c r="BK443" i="1"/>
  <c r="BJ443" i="1"/>
  <c r="BI443" i="1"/>
  <c r="BH443" i="1"/>
  <c r="BA443" i="1"/>
  <c r="AZ443" i="1"/>
  <c r="BE443" i="1" s="1"/>
  <c r="AY443" i="1"/>
  <c r="BD443" i="1" s="1"/>
  <c r="AX443" i="1"/>
  <c r="BG443" i="1" s="1"/>
  <c r="AW443" i="1"/>
  <c r="BF443" i="1" s="1"/>
  <c r="AV443" i="1"/>
  <c r="BR443" i="1" s="1"/>
  <c r="AU443" i="1"/>
  <c r="AT443" i="1"/>
  <c r="BM472" i="1"/>
  <c r="BL472" i="1"/>
  <c r="BK472" i="1"/>
  <c r="BJ472" i="1"/>
  <c r="BI472" i="1"/>
  <c r="BH472" i="1"/>
  <c r="BA472" i="1"/>
  <c r="AZ472" i="1"/>
  <c r="BE472" i="1" s="1"/>
  <c r="AY472" i="1"/>
  <c r="BD472" i="1" s="1"/>
  <c r="AX472" i="1"/>
  <c r="BG472" i="1" s="1"/>
  <c r="AW472" i="1"/>
  <c r="BF472" i="1" s="1"/>
  <c r="AV472" i="1"/>
  <c r="BR472" i="1" s="1"/>
  <c r="AU472" i="1"/>
  <c r="AT472" i="1"/>
  <c r="BM298" i="1"/>
  <c r="BL298" i="1"/>
  <c r="BK298" i="1"/>
  <c r="BJ298" i="1"/>
  <c r="BI298" i="1"/>
  <c r="BH298" i="1"/>
  <c r="BA298" i="1"/>
  <c r="AZ298" i="1"/>
  <c r="BE298" i="1" s="1"/>
  <c r="AY298" i="1"/>
  <c r="BD298" i="1" s="1"/>
  <c r="AX298" i="1"/>
  <c r="BG298" i="1" s="1"/>
  <c r="AW298" i="1"/>
  <c r="BF298" i="1" s="1"/>
  <c r="AV298" i="1"/>
  <c r="BR298" i="1" s="1"/>
  <c r="AU298" i="1"/>
  <c r="AT298" i="1"/>
  <c r="BM477" i="1"/>
  <c r="BL477" i="1"/>
  <c r="BK477" i="1"/>
  <c r="BJ477" i="1"/>
  <c r="BI477" i="1"/>
  <c r="BH477" i="1"/>
  <c r="BA477" i="1"/>
  <c r="AZ477" i="1"/>
  <c r="BE477" i="1" s="1"/>
  <c r="AY477" i="1"/>
  <c r="BD477" i="1" s="1"/>
  <c r="AX477" i="1"/>
  <c r="BG477" i="1" s="1"/>
  <c r="AW477" i="1"/>
  <c r="BF477" i="1" s="1"/>
  <c r="AV477" i="1"/>
  <c r="BR477" i="1" s="1"/>
  <c r="AU477" i="1"/>
  <c r="AT477" i="1"/>
  <c r="BM291" i="1"/>
  <c r="BL291" i="1"/>
  <c r="BK291" i="1"/>
  <c r="BJ291" i="1"/>
  <c r="BI291" i="1"/>
  <c r="BH291" i="1"/>
  <c r="BA291" i="1"/>
  <c r="AZ291" i="1"/>
  <c r="BE291" i="1" s="1"/>
  <c r="AY291" i="1"/>
  <c r="BD291" i="1" s="1"/>
  <c r="AX291" i="1"/>
  <c r="BG291" i="1" s="1"/>
  <c r="AW291" i="1"/>
  <c r="BF291" i="1" s="1"/>
  <c r="AV291" i="1"/>
  <c r="BR291" i="1" s="1"/>
  <c r="AU291" i="1"/>
  <c r="AT291" i="1"/>
  <c r="BB291" i="1" s="1"/>
  <c r="BM503" i="1"/>
  <c r="BL503" i="1"/>
  <c r="BK503" i="1"/>
  <c r="BJ503" i="1"/>
  <c r="BI503" i="1"/>
  <c r="BH503" i="1"/>
  <c r="BA503" i="1"/>
  <c r="AZ503" i="1"/>
  <c r="BE503" i="1" s="1"/>
  <c r="AY503" i="1"/>
  <c r="BD503" i="1" s="1"/>
  <c r="AX503" i="1"/>
  <c r="BG503" i="1" s="1"/>
  <c r="AW503" i="1"/>
  <c r="BF503" i="1" s="1"/>
  <c r="AV503" i="1"/>
  <c r="BR503" i="1" s="1"/>
  <c r="AU503" i="1"/>
  <c r="AT503" i="1"/>
  <c r="BB503" i="1" s="1"/>
  <c r="BM461" i="1"/>
  <c r="BL461" i="1"/>
  <c r="BK461" i="1"/>
  <c r="BJ461" i="1"/>
  <c r="BI461" i="1"/>
  <c r="BH461" i="1"/>
  <c r="BA461" i="1"/>
  <c r="AZ461" i="1"/>
  <c r="BE461" i="1" s="1"/>
  <c r="AY461" i="1"/>
  <c r="BD461" i="1" s="1"/>
  <c r="AX461" i="1"/>
  <c r="BG461" i="1" s="1"/>
  <c r="AW461" i="1"/>
  <c r="BF461" i="1" s="1"/>
  <c r="AV461" i="1"/>
  <c r="BR461" i="1" s="1"/>
  <c r="AU461" i="1"/>
  <c r="AT461" i="1"/>
  <c r="BB461" i="1" s="1"/>
  <c r="BM507" i="1"/>
  <c r="BL507" i="1"/>
  <c r="BK507" i="1"/>
  <c r="BJ507" i="1"/>
  <c r="BI507" i="1"/>
  <c r="BH507" i="1"/>
  <c r="BA507" i="1"/>
  <c r="AZ507" i="1"/>
  <c r="BE507" i="1" s="1"/>
  <c r="AY507" i="1"/>
  <c r="BD507" i="1" s="1"/>
  <c r="AX507" i="1"/>
  <c r="BG507" i="1" s="1"/>
  <c r="AW507" i="1"/>
  <c r="BF507" i="1" s="1"/>
  <c r="AV507" i="1"/>
  <c r="BR507" i="1" s="1"/>
  <c r="AU507" i="1"/>
  <c r="AT507" i="1"/>
  <c r="BM246" i="1"/>
  <c r="BL246" i="1"/>
  <c r="BK246" i="1"/>
  <c r="BJ246" i="1"/>
  <c r="BI246" i="1"/>
  <c r="BH246" i="1"/>
  <c r="BA246" i="1"/>
  <c r="AZ246" i="1"/>
  <c r="BE246" i="1" s="1"/>
  <c r="AY246" i="1"/>
  <c r="BD246" i="1" s="1"/>
  <c r="AX246" i="1"/>
  <c r="BG246" i="1" s="1"/>
  <c r="AW246" i="1"/>
  <c r="BF246" i="1" s="1"/>
  <c r="AV246" i="1"/>
  <c r="BR246" i="1" s="1"/>
  <c r="AU246" i="1"/>
  <c r="AT246" i="1"/>
  <c r="BM509" i="1"/>
  <c r="BL509" i="1"/>
  <c r="BK509" i="1"/>
  <c r="BJ509" i="1"/>
  <c r="BI509" i="1"/>
  <c r="BH509" i="1"/>
  <c r="BA509" i="1"/>
  <c r="AZ509" i="1"/>
  <c r="BE509" i="1" s="1"/>
  <c r="AY509" i="1"/>
  <c r="BD509" i="1" s="1"/>
  <c r="AX509" i="1"/>
  <c r="BG509" i="1" s="1"/>
  <c r="AW509" i="1"/>
  <c r="BF509" i="1" s="1"/>
  <c r="AV509" i="1"/>
  <c r="BR509" i="1" s="1"/>
  <c r="AU509" i="1"/>
  <c r="AT509" i="1"/>
  <c r="BM495" i="1"/>
  <c r="BL495" i="1"/>
  <c r="BK495" i="1"/>
  <c r="BJ495" i="1"/>
  <c r="BI495" i="1"/>
  <c r="BH495" i="1"/>
  <c r="BA495" i="1"/>
  <c r="AZ495" i="1"/>
  <c r="BE495" i="1" s="1"/>
  <c r="AY495" i="1"/>
  <c r="BD495" i="1" s="1"/>
  <c r="AX495" i="1"/>
  <c r="BG495" i="1" s="1"/>
  <c r="AW495" i="1"/>
  <c r="BF495" i="1" s="1"/>
  <c r="AV495" i="1"/>
  <c r="BR495" i="1" s="1"/>
  <c r="AU495" i="1"/>
  <c r="AT495" i="1"/>
  <c r="BM354" i="1"/>
  <c r="BL354" i="1"/>
  <c r="BK354" i="1"/>
  <c r="BJ354" i="1"/>
  <c r="BI354" i="1"/>
  <c r="BH354" i="1"/>
  <c r="BA354" i="1"/>
  <c r="AZ354" i="1"/>
  <c r="BE354" i="1" s="1"/>
  <c r="AY354" i="1"/>
  <c r="BD354" i="1" s="1"/>
  <c r="AX354" i="1"/>
  <c r="BG354" i="1" s="1"/>
  <c r="AW354" i="1"/>
  <c r="BF354" i="1" s="1"/>
  <c r="AV354" i="1"/>
  <c r="BR354" i="1" s="1"/>
  <c r="AU354" i="1"/>
  <c r="AT354" i="1"/>
  <c r="BM371" i="1"/>
  <c r="BL371" i="1"/>
  <c r="BK371" i="1"/>
  <c r="BJ371" i="1"/>
  <c r="BI371" i="1"/>
  <c r="BH371" i="1"/>
  <c r="BA371" i="1"/>
  <c r="AZ371" i="1"/>
  <c r="BE371" i="1" s="1"/>
  <c r="AY371" i="1"/>
  <c r="BD371" i="1" s="1"/>
  <c r="AX371" i="1"/>
  <c r="BG371" i="1" s="1"/>
  <c r="AW371" i="1"/>
  <c r="BF371" i="1" s="1"/>
  <c r="AV371" i="1"/>
  <c r="BR371" i="1" s="1"/>
  <c r="AU371" i="1"/>
  <c r="AT371" i="1"/>
  <c r="BB371" i="1" s="1"/>
  <c r="BM229" i="1"/>
  <c r="BL229" i="1"/>
  <c r="BK229" i="1"/>
  <c r="BJ229" i="1"/>
  <c r="BI229" i="1"/>
  <c r="BH229" i="1"/>
  <c r="BA229" i="1"/>
  <c r="AZ229" i="1"/>
  <c r="BE229" i="1" s="1"/>
  <c r="AY229" i="1"/>
  <c r="BD229" i="1" s="1"/>
  <c r="AX229" i="1"/>
  <c r="BG229" i="1" s="1"/>
  <c r="AW229" i="1"/>
  <c r="BF229" i="1" s="1"/>
  <c r="AV229" i="1"/>
  <c r="BR229" i="1" s="1"/>
  <c r="AU229" i="1"/>
  <c r="AT229" i="1"/>
  <c r="BB229" i="1" s="1"/>
  <c r="BM496" i="1"/>
  <c r="BL496" i="1"/>
  <c r="BK496" i="1"/>
  <c r="BJ496" i="1"/>
  <c r="BI496" i="1"/>
  <c r="BH496" i="1"/>
  <c r="BA496" i="1"/>
  <c r="AZ496" i="1"/>
  <c r="BE496" i="1" s="1"/>
  <c r="AY496" i="1"/>
  <c r="BD496" i="1" s="1"/>
  <c r="AX496" i="1"/>
  <c r="BG496" i="1" s="1"/>
  <c r="AW496" i="1"/>
  <c r="BF496" i="1" s="1"/>
  <c r="AV496" i="1"/>
  <c r="BR496" i="1" s="1"/>
  <c r="AU496" i="1"/>
  <c r="AT496" i="1"/>
  <c r="BB496" i="1" s="1"/>
  <c r="BM268" i="1"/>
  <c r="BL268" i="1"/>
  <c r="BK268" i="1"/>
  <c r="BJ268" i="1"/>
  <c r="BI268" i="1"/>
  <c r="BH268" i="1"/>
  <c r="BA268" i="1"/>
  <c r="AZ268" i="1"/>
  <c r="BE268" i="1" s="1"/>
  <c r="AY268" i="1"/>
  <c r="BD268" i="1" s="1"/>
  <c r="AX268" i="1"/>
  <c r="BG268" i="1" s="1"/>
  <c r="AW268" i="1"/>
  <c r="BF268" i="1" s="1"/>
  <c r="AV268" i="1"/>
  <c r="BR268" i="1" s="1"/>
  <c r="AU268" i="1"/>
  <c r="AT268" i="1"/>
  <c r="BB268" i="1" s="1"/>
  <c r="BM440" i="1"/>
  <c r="BL440" i="1"/>
  <c r="BK440" i="1"/>
  <c r="BJ440" i="1"/>
  <c r="BI440" i="1"/>
  <c r="BH440" i="1"/>
  <c r="BA440" i="1"/>
  <c r="AZ440" i="1"/>
  <c r="BE440" i="1" s="1"/>
  <c r="AY440" i="1"/>
  <c r="BD440" i="1" s="1"/>
  <c r="AX440" i="1"/>
  <c r="BG440" i="1" s="1"/>
  <c r="AW440" i="1"/>
  <c r="BF440" i="1" s="1"/>
  <c r="AV440" i="1"/>
  <c r="BR440" i="1" s="1"/>
  <c r="AU440" i="1"/>
  <c r="AT440" i="1"/>
  <c r="BM454" i="1"/>
  <c r="BL454" i="1"/>
  <c r="BK454" i="1"/>
  <c r="BJ454" i="1"/>
  <c r="BI454" i="1"/>
  <c r="BH454" i="1"/>
  <c r="BA454" i="1"/>
  <c r="AZ454" i="1"/>
  <c r="BE454" i="1" s="1"/>
  <c r="AY454" i="1"/>
  <c r="BD454" i="1" s="1"/>
  <c r="AX454" i="1"/>
  <c r="BG454" i="1" s="1"/>
  <c r="AW454" i="1"/>
  <c r="BF454" i="1" s="1"/>
  <c r="AV454" i="1"/>
  <c r="BR454" i="1" s="1"/>
  <c r="AU454" i="1"/>
  <c r="AT454" i="1"/>
  <c r="BM455" i="1"/>
  <c r="BL455" i="1"/>
  <c r="BK455" i="1"/>
  <c r="BJ455" i="1"/>
  <c r="BI455" i="1"/>
  <c r="BH455" i="1"/>
  <c r="BA455" i="1"/>
  <c r="AZ455" i="1"/>
  <c r="BE455" i="1" s="1"/>
  <c r="AY455" i="1"/>
  <c r="BD455" i="1" s="1"/>
  <c r="AX455" i="1"/>
  <c r="BG455" i="1" s="1"/>
  <c r="AW455" i="1"/>
  <c r="BF455" i="1" s="1"/>
  <c r="AV455" i="1"/>
  <c r="BR455" i="1" s="1"/>
  <c r="AU455" i="1"/>
  <c r="AT455" i="1"/>
  <c r="BM352" i="1"/>
  <c r="BL352" i="1"/>
  <c r="BK352" i="1"/>
  <c r="BJ352" i="1"/>
  <c r="BI352" i="1"/>
  <c r="BH352" i="1"/>
  <c r="BA352" i="1"/>
  <c r="AZ352" i="1"/>
  <c r="BE352" i="1" s="1"/>
  <c r="AY352" i="1"/>
  <c r="BD352" i="1" s="1"/>
  <c r="AX352" i="1"/>
  <c r="BG352" i="1" s="1"/>
  <c r="AW352" i="1"/>
  <c r="BF352" i="1" s="1"/>
  <c r="AV352" i="1"/>
  <c r="BR352" i="1" s="1"/>
  <c r="AU352" i="1"/>
  <c r="AT352" i="1"/>
  <c r="BM474" i="1"/>
  <c r="BL474" i="1"/>
  <c r="BK474" i="1"/>
  <c r="BJ474" i="1"/>
  <c r="BI474" i="1"/>
  <c r="BH474" i="1"/>
  <c r="BA474" i="1"/>
  <c r="AZ474" i="1"/>
  <c r="BE474" i="1" s="1"/>
  <c r="AY474" i="1"/>
  <c r="BD474" i="1" s="1"/>
  <c r="AX474" i="1"/>
  <c r="BG474" i="1" s="1"/>
  <c r="AW474" i="1"/>
  <c r="BF474" i="1" s="1"/>
  <c r="AV474" i="1"/>
  <c r="BR474" i="1" s="1"/>
  <c r="AU474" i="1"/>
  <c r="AT474" i="1"/>
  <c r="BB474" i="1" s="1"/>
  <c r="BM494" i="1"/>
  <c r="BL494" i="1"/>
  <c r="BK494" i="1"/>
  <c r="BJ494" i="1"/>
  <c r="BI494" i="1"/>
  <c r="BH494" i="1"/>
  <c r="BA494" i="1"/>
  <c r="AZ494" i="1"/>
  <c r="BE494" i="1" s="1"/>
  <c r="AY494" i="1"/>
  <c r="BD494" i="1" s="1"/>
  <c r="AX494" i="1"/>
  <c r="BG494" i="1" s="1"/>
  <c r="AW494" i="1"/>
  <c r="BF494" i="1" s="1"/>
  <c r="AV494" i="1"/>
  <c r="BR494" i="1" s="1"/>
  <c r="AU494" i="1"/>
  <c r="AT494" i="1"/>
  <c r="BB494" i="1" s="1"/>
  <c r="BM401" i="1"/>
  <c r="BL401" i="1"/>
  <c r="BK401" i="1"/>
  <c r="BJ401" i="1"/>
  <c r="BI401" i="1"/>
  <c r="BH401" i="1"/>
  <c r="BA401" i="1"/>
  <c r="AZ401" i="1"/>
  <c r="BE401" i="1" s="1"/>
  <c r="AY401" i="1"/>
  <c r="BD401" i="1" s="1"/>
  <c r="AX401" i="1"/>
  <c r="BG401" i="1" s="1"/>
  <c r="AW401" i="1"/>
  <c r="BF401" i="1" s="1"/>
  <c r="AV401" i="1"/>
  <c r="BR401" i="1" s="1"/>
  <c r="AU401" i="1"/>
  <c r="AT401" i="1"/>
  <c r="BM178" i="1"/>
  <c r="BL178" i="1"/>
  <c r="BK178" i="1"/>
  <c r="BJ178" i="1"/>
  <c r="BI178" i="1"/>
  <c r="BH178" i="1"/>
  <c r="BA178" i="1"/>
  <c r="AZ178" i="1"/>
  <c r="BE178" i="1" s="1"/>
  <c r="AY178" i="1"/>
  <c r="BD178" i="1" s="1"/>
  <c r="AX178" i="1"/>
  <c r="BG178" i="1" s="1"/>
  <c r="AW178" i="1"/>
  <c r="BF178" i="1" s="1"/>
  <c r="AV178" i="1"/>
  <c r="BR178" i="1" s="1"/>
  <c r="AU178" i="1"/>
  <c r="AT178" i="1"/>
  <c r="BM460" i="1"/>
  <c r="BL460" i="1"/>
  <c r="BK460" i="1"/>
  <c r="BJ460" i="1"/>
  <c r="BI460" i="1"/>
  <c r="BH460" i="1"/>
  <c r="BA460" i="1"/>
  <c r="AZ460" i="1"/>
  <c r="BE460" i="1" s="1"/>
  <c r="AY460" i="1"/>
  <c r="BD460" i="1" s="1"/>
  <c r="AX460" i="1"/>
  <c r="BG460" i="1" s="1"/>
  <c r="AW460" i="1"/>
  <c r="BF460" i="1" s="1"/>
  <c r="AV460" i="1"/>
  <c r="BR460" i="1" s="1"/>
  <c r="AU460" i="1"/>
  <c r="AT460" i="1"/>
  <c r="BM312" i="1"/>
  <c r="BL312" i="1"/>
  <c r="BK312" i="1"/>
  <c r="BJ312" i="1"/>
  <c r="BI312" i="1"/>
  <c r="BH312" i="1"/>
  <c r="BA312" i="1"/>
  <c r="AZ312" i="1"/>
  <c r="BE312" i="1" s="1"/>
  <c r="AY312" i="1"/>
  <c r="BD312" i="1" s="1"/>
  <c r="AX312" i="1"/>
  <c r="BG312" i="1" s="1"/>
  <c r="AW312" i="1"/>
  <c r="BF312" i="1" s="1"/>
  <c r="AV312" i="1"/>
  <c r="BR312" i="1" s="1"/>
  <c r="AU312" i="1"/>
  <c r="AT312" i="1"/>
  <c r="BM514" i="1"/>
  <c r="BL514" i="1"/>
  <c r="BK514" i="1"/>
  <c r="BJ514" i="1"/>
  <c r="BI514" i="1"/>
  <c r="BH514" i="1"/>
  <c r="BA514" i="1"/>
  <c r="AZ514" i="1"/>
  <c r="BE514" i="1" s="1"/>
  <c r="AY514" i="1"/>
  <c r="BD514" i="1" s="1"/>
  <c r="AX514" i="1"/>
  <c r="BG514" i="1" s="1"/>
  <c r="AW514" i="1"/>
  <c r="BF514" i="1" s="1"/>
  <c r="AV514" i="1"/>
  <c r="BR514" i="1" s="1"/>
  <c r="AU514" i="1"/>
  <c r="AT514" i="1"/>
  <c r="BM254" i="1"/>
  <c r="BL254" i="1"/>
  <c r="BK254" i="1"/>
  <c r="BJ254" i="1"/>
  <c r="BI254" i="1"/>
  <c r="BH254" i="1"/>
  <c r="BA254" i="1"/>
  <c r="AZ254" i="1"/>
  <c r="BE254" i="1" s="1"/>
  <c r="AY254" i="1"/>
  <c r="BD254" i="1" s="1"/>
  <c r="AX254" i="1"/>
  <c r="BG254" i="1" s="1"/>
  <c r="AW254" i="1"/>
  <c r="BF254" i="1" s="1"/>
  <c r="AV254" i="1"/>
  <c r="BR254" i="1" s="1"/>
  <c r="AU254" i="1"/>
  <c r="AT254" i="1"/>
  <c r="BM473" i="1"/>
  <c r="BL473" i="1"/>
  <c r="BK473" i="1"/>
  <c r="BJ473" i="1"/>
  <c r="BI473" i="1"/>
  <c r="BH473" i="1"/>
  <c r="BA473" i="1"/>
  <c r="AZ473" i="1"/>
  <c r="BE473" i="1" s="1"/>
  <c r="AY473" i="1"/>
  <c r="BD473" i="1" s="1"/>
  <c r="AX473" i="1"/>
  <c r="BG473" i="1" s="1"/>
  <c r="AW473" i="1"/>
  <c r="BF473" i="1" s="1"/>
  <c r="AV473" i="1"/>
  <c r="BR473" i="1" s="1"/>
  <c r="AU473" i="1"/>
  <c r="AT473" i="1"/>
  <c r="BB473" i="1" s="1"/>
  <c r="BM519" i="1"/>
  <c r="BL519" i="1"/>
  <c r="BK519" i="1"/>
  <c r="BJ519" i="1"/>
  <c r="BI519" i="1"/>
  <c r="BH519" i="1"/>
  <c r="BA519" i="1"/>
  <c r="AZ519" i="1"/>
  <c r="BE519" i="1" s="1"/>
  <c r="AY519" i="1"/>
  <c r="BD519" i="1" s="1"/>
  <c r="AX519" i="1"/>
  <c r="BG519" i="1" s="1"/>
  <c r="AW519" i="1"/>
  <c r="BF519" i="1" s="1"/>
  <c r="AV519" i="1"/>
  <c r="BR519" i="1" s="1"/>
  <c r="AU519" i="1"/>
  <c r="AT519" i="1"/>
  <c r="BM447" i="1"/>
  <c r="BL447" i="1"/>
  <c r="BK447" i="1"/>
  <c r="BJ447" i="1"/>
  <c r="BI447" i="1"/>
  <c r="BH447" i="1"/>
  <c r="BA447" i="1"/>
  <c r="AZ447" i="1"/>
  <c r="BE447" i="1" s="1"/>
  <c r="AY447" i="1"/>
  <c r="BD447" i="1" s="1"/>
  <c r="AX447" i="1"/>
  <c r="BG447" i="1" s="1"/>
  <c r="AW447" i="1"/>
  <c r="BF447" i="1" s="1"/>
  <c r="AV447" i="1"/>
  <c r="BR447" i="1" s="1"/>
  <c r="AU447" i="1"/>
  <c r="AT447" i="1"/>
  <c r="BM522" i="1"/>
  <c r="BL522" i="1"/>
  <c r="BK522" i="1"/>
  <c r="BJ522" i="1"/>
  <c r="BI522" i="1"/>
  <c r="BH522" i="1"/>
  <c r="BA522" i="1"/>
  <c r="AZ522" i="1"/>
  <c r="BE522" i="1" s="1"/>
  <c r="AY522" i="1"/>
  <c r="BD522" i="1" s="1"/>
  <c r="AX522" i="1"/>
  <c r="BG522" i="1" s="1"/>
  <c r="AW522" i="1"/>
  <c r="BF522" i="1" s="1"/>
  <c r="AV522" i="1"/>
  <c r="BR522" i="1" s="1"/>
  <c r="AU522" i="1"/>
  <c r="AT522" i="1"/>
  <c r="BM402" i="1"/>
  <c r="BL402" i="1"/>
  <c r="BK402" i="1"/>
  <c r="BJ402" i="1"/>
  <c r="BI402" i="1"/>
  <c r="BH402" i="1"/>
  <c r="BA402" i="1"/>
  <c r="AZ402" i="1"/>
  <c r="BE402" i="1" s="1"/>
  <c r="AY402" i="1"/>
  <c r="BD402" i="1" s="1"/>
  <c r="AX402" i="1"/>
  <c r="BG402" i="1" s="1"/>
  <c r="AW402" i="1"/>
  <c r="BF402" i="1" s="1"/>
  <c r="AV402" i="1"/>
  <c r="BR402" i="1" s="1"/>
  <c r="AU402" i="1"/>
  <c r="AT402" i="1"/>
  <c r="BM358" i="1"/>
  <c r="BL358" i="1"/>
  <c r="BK358" i="1"/>
  <c r="BJ358" i="1"/>
  <c r="BI358" i="1"/>
  <c r="BH358" i="1"/>
  <c r="BA358" i="1"/>
  <c r="AZ358" i="1"/>
  <c r="BE358" i="1" s="1"/>
  <c r="AY358" i="1"/>
  <c r="BD358" i="1" s="1"/>
  <c r="AX358" i="1"/>
  <c r="BG358" i="1" s="1"/>
  <c r="AW358" i="1"/>
  <c r="BF358" i="1" s="1"/>
  <c r="AV358" i="1"/>
  <c r="BR358" i="1" s="1"/>
  <c r="AU358" i="1"/>
  <c r="AT358" i="1"/>
  <c r="BM508" i="1"/>
  <c r="BL508" i="1"/>
  <c r="BK508" i="1"/>
  <c r="BJ508" i="1"/>
  <c r="BI508" i="1"/>
  <c r="BH508" i="1"/>
  <c r="BA508" i="1"/>
  <c r="AZ508" i="1"/>
  <c r="BE508" i="1" s="1"/>
  <c r="AY508" i="1"/>
  <c r="BD508" i="1" s="1"/>
  <c r="AX508" i="1"/>
  <c r="BG508" i="1" s="1"/>
  <c r="AW508" i="1"/>
  <c r="BF508" i="1" s="1"/>
  <c r="AV508" i="1"/>
  <c r="BR508" i="1" s="1"/>
  <c r="AU508" i="1"/>
  <c r="AT508" i="1"/>
  <c r="BM376" i="1"/>
  <c r="BL376" i="1"/>
  <c r="BK376" i="1"/>
  <c r="BJ376" i="1"/>
  <c r="BI376" i="1"/>
  <c r="BH376" i="1"/>
  <c r="BA376" i="1"/>
  <c r="AZ376" i="1"/>
  <c r="BE376" i="1" s="1"/>
  <c r="AY376" i="1"/>
  <c r="BD376" i="1" s="1"/>
  <c r="AX376" i="1"/>
  <c r="BG376" i="1" s="1"/>
  <c r="AW376" i="1"/>
  <c r="BF376" i="1" s="1"/>
  <c r="AV376" i="1"/>
  <c r="BR376" i="1" s="1"/>
  <c r="AU376" i="1"/>
  <c r="AT376" i="1"/>
  <c r="BM387" i="1"/>
  <c r="BL387" i="1"/>
  <c r="BK387" i="1"/>
  <c r="BJ387" i="1"/>
  <c r="BI387" i="1"/>
  <c r="BH387" i="1"/>
  <c r="BA387" i="1"/>
  <c r="AZ387" i="1"/>
  <c r="BE387" i="1" s="1"/>
  <c r="AY387" i="1"/>
  <c r="BD387" i="1" s="1"/>
  <c r="AX387" i="1"/>
  <c r="BG387" i="1" s="1"/>
  <c r="AW387" i="1"/>
  <c r="BF387" i="1" s="1"/>
  <c r="AV387" i="1"/>
  <c r="BR387" i="1" s="1"/>
  <c r="AU387" i="1"/>
  <c r="AT387" i="1"/>
  <c r="BM492" i="1"/>
  <c r="BL492" i="1"/>
  <c r="BK492" i="1"/>
  <c r="BJ492" i="1"/>
  <c r="BI492" i="1"/>
  <c r="BH492" i="1"/>
  <c r="BA492" i="1"/>
  <c r="AZ492" i="1"/>
  <c r="BE492" i="1" s="1"/>
  <c r="AY492" i="1"/>
  <c r="BD492" i="1" s="1"/>
  <c r="AX492" i="1"/>
  <c r="BG492" i="1" s="1"/>
  <c r="AW492" i="1"/>
  <c r="BF492" i="1" s="1"/>
  <c r="AV492" i="1"/>
  <c r="BR492" i="1" s="1"/>
  <c r="AU492" i="1"/>
  <c r="AT492" i="1"/>
  <c r="BB492" i="1" s="1"/>
  <c r="BM488" i="1"/>
  <c r="BL488" i="1"/>
  <c r="BK488" i="1"/>
  <c r="BJ488" i="1"/>
  <c r="BI488" i="1"/>
  <c r="BH488" i="1"/>
  <c r="BA488" i="1"/>
  <c r="AZ488" i="1"/>
  <c r="BE488" i="1" s="1"/>
  <c r="AY488" i="1"/>
  <c r="BD488" i="1" s="1"/>
  <c r="AX488" i="1"/>
  <c r="BG488" i="1" s="1"/>
  <c r="AW488" i="1"/>
  <c r="BF488" i="1" s="1"/>
  <c r="AV488" i="1"/>
  <c r="BR488" i="1" s="1"/>
  <c r="AU488" i="1"/>
  <c r="AT488" i="1"/>
  <c r="BB488" i="1" s="1"/>
  <c r="BM504" i="1"/>
  <c r="BL504" i="1"/>
  <c r="BK504" i="1"/>
  <c r="BJ504" i="1"/>
  <c r="BI504" i="1"/>
  <c r="BH504" i="1"/>
  <c r="BA504" i="1"/>
  <c r="AZ504" i="1"/>
  <c r="BE504" i="1" s="1"/>
  <c r="AY504" i="1"/>
  <c r="BD504" i="1" s="1"/>
  <c r="AX504" i="1"/>
  <c r="BG504" i="1" s="1"/>
  <c r="AW504" i="1"/>
  <c r="BF504" i="1" s="1"/>
  <c r="AV504" i="1"/>
  <c r="BR504" i="1" s="1"/>
  <c r="AU504" i="1"/>
  <c r="AT504" i="1"/>
  <c r="BB504" i="1" s="1"/>
  <c r="BM459" i="1"/>
  <c r="BL459" i="1"/>
  <c r="BK459" i="1"/>
  <c r="BJ459" i="1"/>
  <c r="BI459" i="1"/>
  <c r="BH459" i="1"/>
  <c r="BA459" i="1"/>
  <c r="AZ459" i="1"/>
  <c r="BE459" i="1" s="1"/>
  <c r="AY459" i="1"/>
  <c r="BD459" i="1" s="1"/>
  <c r="AX459" i="1"/>
  <c r="BG459" i="1" s="1"/>
  <c r="AW459" i="1"/>
  <c r="BF459" i="1" s="1"/>
  <c r="AV459" i="1"/>
  <c r="BR459" i="1" s="1"/>
  <c r="AU459" i="1"/>
  <c r="AT459" i="1"/>
  <c r="BM524" i="1"/>
  <c r="BL524" i="1"/>
  <c r="BK524" i="1"/>
  <c r="BJ524" i="1"/>
  <c r="BI524" i="1"/>
  <c r="BH524" i="1"/>
  <c r="BA524" i="1"/>
  <c r="AZ524" i="1"/>
  <c r="BE524" i="1" s="1"/>
  <c r="AY524" i="1"/>
  <c r="BD524" i="1" s="1"/>
  <c r="AX524" i="1"/>
  <c r="BG524" i="1" s="1"/>
  <c r="AW524" i="1"/>
  <c r="BF524" i="1" s="1"/>
  <c r="AV524" i="1"/>
  <c r="BR524" i="1" s="1"/>
  <c r="AU524" i="1"/>
  <c r="AT524" i="1"/>
  <c r="BM453" i="1"/>
  <c r="BL453" i="1"/>
  <c r="BK453" i="1"/>
  <c r="BJ453" i="1"/>
  <c r="BI453" i="1"/>
  <c r="BH453" i="1"/>
  <c r="BA453" i="1"/>
  <c r="AZ453" i="1"/>
  <c r="BE453" i="1" s="1"/>
  <c r="AY453" i="1"/>
  <c r="BD453" i="1" s="1"/>
  <c r="AX453" i="1"/>
  <c r="BG453" i="1" s="1"/>
  <c r="AW453" i="1"/>
  <c r="BF453" i="1" s="1"/>
  <c r="AV453" i="1"/>
  <c r="BR453" i="1" s="1"/>
  <c r="AU453" i="1"/>
  <c r="AT453" i="1"/>
  <c r="BM313" i="1"/>
  <c r="BL313" i="1"/>
  <c r="BK313" i="1"/>
  <c r="BJ313" i="1"/>
  <c r="BI313" i="1"/>
  <c r="BH313" i="1"/>
  <c r="BA313" i="1"/>
  <c r="AZ313" i="1"/>
  <c r="BE313" i="1" s="1"/>
  <c r="AY313" i="1"/>
  <c r="BD313" i="1" s="1"/>
  <c r="AX313" i="1"/>
  <c r="BG313" i="1" s="1"/>
  <c r="AW313" i="1"/>
  <c r="BF313" i="1" s="1"/>
  <c r="AV313" i="1"/>
  <c r="BR313" i="1" s="1"/>
  <c r="AU313" i="1"/>
  <c r="AT313" i="1"/>
  <c r="BM377" i="1"/>
  <c r="BL377" i="1"/>
  <c r="BK377" i="1"/>
  <c r="BJ377" i="1"/>
  <c r="BI377" i="1"/>
  <c r="BH377" i="1"/>
  <c r="BA377" i="1"/>
  <c r="AZ377" i="1"/>
  <c r="BE377" i="1" s="1"/>
  <c r="AY377" i="1"/>
  <c r="BD377" i="1" s="1"/>
  <c r="AX377" i="1"/>
  <c r="BG377" i="1" s="1"/>
  <c r="AW377" i="1"/>
  <c r="BF377" i="1" s="1"/>
  <c r="AV377" i="1"/>
  <c r="BR377" i="1" s="1"/>
  <c r="AU377" i="1"/>
  <c r="AT377" i="1"/>
  <c r="BM335" i="1"/>
  <c r="BL335" i="1"/>
  <c r="BK335" i="1"/>
  <c r="BJ335" i="1"/>
  <c r="BI335" i="1"/>
  <c r="BH335" i="1"/>
  <c r="BA335" i="1"/>
  <c r="AZ335" i="1"/>
  <c r="BE335" i="1" s="1"/>
  <c r="AY335" i="1"/>
  <c r="BD335" i="1" s="1"/>
  <c r="AX335" i="1"/>
  <c r="BG335" i="1" s="1"/>
  <c r="AW335" i="1"/>
  <c r="BF335" i="1" s="1"/>
  <c r="AV335" i="1"/>
  <c r="BR335" i="1" s="1"/>
  <c r="AU335" i="1"/>
  <c r="AT335" i="1"/>
  <c r="BM489" i="1"/>
  <c r="BL489" i="1"/>
  <c r="BK489" i="1"/>
  <c r="BJ489" i="1"/>
  <c r="BI489" i="1"/>
  <c r="BH489" i="1"/>
  <c r="BA489" i="1"/>
  <c r="AZ489" i="1"/>
  <c r="BE489" i="1" s="1"/>
  <c r="AY489" i="1"/>
  <c r="BD489" i="1" s="1"/>
  <c r="AX489" i="1"/>
  <c r="BG489" i="1" s="1"/>
  <c r="AW489" i="1"/>
  <c r="BF489" i="1" s="1"/>
  <c r="AV489" i="1"/>
  <c r="BR489" i="1" s="1"/>
  <c r="AU489" i="1"/>
  <c r="AT489" i="1"/>
  <c r="BM479" i="1"/>
  <c r="BL479" i="1"/>
  <c r="BK479" i="1"/>
  <c r="BJ479" i="1"/>
  <c r="BI479" i="1"/>
  <c r="BH479" i="1"/>
  <c r="BA479" i="1"/>
  <c r="AZ479" i="1"/>
  <c r="BE479" i="1" s="1"/>
  <c r="AY479" i="1"/>
  <c r="BD479" i="1" s="1"/>
  <c r="AX479" i="1"/>
  <c r="BG479" i="1" s="1"/>
  <c r="AW479" i="1"/>
  <c r="BF479" i="1" s="1"/>
  <c r="AV479" i="1"/>
  <c r="BR479" i="1" s="1"/>
  <c r="AU479" i="1"/>
  <c r="AT479" i="1"/>
  <c r="BM515" i="1"/>
  <c r="BL515" i="1"/>
  <c r="BK515" i="1"/>
  <c r="BJ515" i="1"/>
  <c r="BI515" i="1"/>
  <c r="BH515" i="1"/>
  <c r="BA515" i="1"/>
  <c r="AZ515" i="1"/>
  <c r="BE515" i="1" s="1"/>
  <c r="AY515" i="1"/>
  <c r="BD515" i="1" s="1"/>
  <c r="AX515" i="1"/>
  <c r="BG515" i="1" s="1"/>
  <c r="AW515" i="1"/>
  <c r="BF515" i="1" s="1"/>
  <c r="AV515" i="1"/>
  <c r="BR515" i="1" s="1"/>
  <c r="AU515" i="1"/>
  <c r="AT515" i="1"/>
  <c r="BM487" i="1"/>
  <c r="BL487" i="1"/>
  <c r="BK487" i="1"/>
  <c r="BJ487" i="1"/>
  <c r="BI487" i="1"/>
  <c r="BH487" i="1"/>
  <c r="BA487" i="1"/>
  <c r="AZ487" i="1"/>
  <c r="BE487" i="1" s="1"/>
  <c r="AY487" i="1"/>
  <c r="BD487" i="1" s="1"/>
  <c r="AX487" i="1"/>
  <c r="BG487" i="1" s="1"/>
  <c r="AW487" i="1"/>
  <c r="BF487" i="1" s="1"/>
  <c r="AV487" i="1"/>
  <c r="BR487" i="1" s="1"/>
  <c r="AU487" i="1"/>
  <c r="AT487" i="1"/>
  <c r="BM501" i="1"/>
  <c r="BL501" i="1"/>
  <c r="BK501" i="1"/>
  <c r="BJ501" i="1"/>
  <c r="BI501" i="1"/>
  <c r="BH501" i="1"/>
  <c r="BA501" i="1"/>
  <c r="AZ501" i="1"/>
  <c r="BE501" i="1" s="1"/>
  <c r="AY501" i="1"/>
  <c r="BD501" i="1" s="1"/>
  <c r="AX501" i="1"/>
  <c r="BG501" i="1" s="1"/>
  <c r="AW501" i="1"/>
  <c r="BF501" i="1" s="1"/>
  <c r="AV501" i="1"/>
  <c r="BR501" i="1" s="1"/>
  <c r="AU501" i="1"/>
  <c r="AT501" i="1"/>
  <c r="BM483" i="1"/>
  <c r="BL483" i="1"/>
  <c r="BK483" i="1"/>
  <c r="BJ483" i="1"/>
  <c r="BI483" i="1"/>
  <c r="BH483" i="1"/>
  <c r="BA483" i="1"/>
  <c r="AZ483" i="1"/>
  <c r="BE483" i="1" s="1"/>
  <c r="AY483" i="1"/>
  <c r="BD483" i="1" s="1"/>
  <c r="AX483" i="1"/>
  <c r="BG483" i="1" s="1"/>
  <c r="AW483" i="1"/>
  <c r="BF483" i="1" s="1"/>
  <c r="AV483" i="1"/>
  <c r="BR483" i="1" s="1"/>
  <c r="AU483" i="1"/>
  <c r="AT483" i="1"/>
  <c r="BM469" i="1"/>
  <c r="BL469" i="1"/>
  <c r="BK469" i="1"/>
  <c r="BJ469" i="1"/>
  <c r="BI469" i="1"/>
  <c r="BH469" i="1"/>
  <c r="BA469" i="1"/>
  <c r="AZ469" i="1"/>
  <c r="BE469" i="1" s="1"/>
  <c r="AY469" i="1"/>
  <c r="BD469" i="1" s="1"/>
  <c r="AX469" i="1"/>
  <c r="BG469" i="1" s="1"/>
  <c r="AW469" i="1"/>
  <c r="BF469" i="1" s="1"/>
  <c r="AV469" i="1"/>
  <c r="BR469" i="1" s="1"/>
  <c r="AU469" i="1"/>
  <c r="AT469" i="1"/>
  <c r="BB469" i="1" s="1"/>
  <c r="BM415" i="1"/>
  <c r="BL415" i="1"/>
  <c r="BK415" i="1"/>
  <c r="BJ415" i="1"/>
  <c r="BI415" i="1"/>
  <c r="BH415" i="1"/>
  <c r="BA415" i="1"/>
  <c r="AZ415" i="1"/>
  <c r="BE415" i="1" s="1"/>
  <c r="AY415" i="1"/>
  <c r="BD415" i="1" s="1"/>
  <c r="AX415" i="1"/>
  <c r="BG415" i="1" s="1"/>
  <c r="AW415" i="1"/>
  <c r="BF415" i="1" s="1"/>
  <c r="AV415" i="1"/>
  <c r="BR415" i="1" s="1"/>
  <c r="AU415" i="1"/>
  <c r="AT415" i="1"/>
  <c r="BM502" i="1"/>
  <c r="BL502" i="1"/>
  <c r="BK502" i="1"/>
  <c r="BJ502" i="1"/>
  <c r="BI502" i="1"/>
  <c r="BH502" i="1"/>
  <c r="BA502" i="1"/>
  <c r="AZ502" i="1"/>
  <c r="BE502" i="1" s="1"/>
  <c r="AY502" i="1"/>
  <c r="BD502" i="1" s="1"/>
  <c r="AX502" i="1"/>
  <c r="BG502" i="1" s="1"/>
  <c r="AW502" i="1"/>
  <c r="BF502" i="1" s="1"/>
  <c r="AV502" i="1"/>
  <c r="BR502" i="1" s="1"/>
  <c r="AU502" i="1"/>
  <c r="AT502" i="1"/>
  <c r="BM274" i="1"/>
  <c r="BL274" i="1"/>
  <c r="BK274" i="1"/>
  <c r="BJ274" i="1"/>
  <c r="BI274" i="1"/>
  <c r="BH274" i="1"/>
  <c r="BA274" i="1"/>
  <c r="AZ274" i="1"/>
  <c r="BE274" i="1" s="1"/>
  <c r="AY274" i="1"/>
  <c r="BD274" i="1" s="1"/>
  <c r="AX274" i="1"/>
  <c r="BG274" i="1" s="1"/>
  <c r="AW274" i="1"/>
  <c r="BF274" i="1" s="1"/>
  <c r="AV274" i="1"/>
  <c r="BR274" i="1" s="1"/>
  <c r="AU274" i="1"/>
  <c r="AT274" i="1"/>
  <c r="BM462" i="1"/>
  <c r="BL462" i="1"/>
  <c r="BK462" i="1"/>
  <c r="BJ462" i="1"/>
  <c r="BI462" i="1"/>
  <c r="BH462" i="1"/>
  <c r="BA462" i="1"/>
  <c r="AZ462" i="1"/>
  <c r="BE462" i="1" s="1"/>
  <c r="AY462" i="1"/>
  <c r="BD462" i="1" s="1"/>
  <c r="AX462" i="1"/>
  <c r="BG462" i="1" s="1"/>
  <c r="AW462" i="1"/>
  <c r="BF462" i="1" s="1"/>
  <c r="AV462" i="1"/>
  <c r="BR462" i="1" s="1"/>
  <c r="AU462" i="1"/>
  <c r="AT462" i="1"/>
  <c r="BM292" i="1"/>
  <c r="BL292" i="1"/>
  <c r="BK292" i="1"/>
  <c r="BJ292" i="1"/>
  <c r="BI292" i="1"/>
  <c r="BH292" i="1"/>
  <c r="BA292" i="1"/>
  <c r="AZ292" i="1"/>
  <c r="BE292" i="1" s="1"/>
  <c r="AY292" i="1"/>
  <c r="BD292" i="1" s="1"/>
  <c r="AX292" i="1"/>
  <c r="BG292" i="1" s="1"/>
  <c r="AW292" i="1"/>
  <c r="BF292" i="1" s="1"/>
  <c r="AV292" i="1"/>
  <c r="BR292" i="1" s="1"/>
  <c r="AU292" i="1"/>
  <c r="AT292" i="1"/>
  <c r="BM475" i="1"/>
  <c r="BL475" i="1"/>
  <c r="BK475" i="1"/>
  <c r="BJ475" i="1"/>
  <c r="BI475" i="1"/>
  <c r="BH475" i="1"/>
  <c r="BA475" i="1"/>
  <c r="AZ475" i="1"/>
  <c r="BE475" i="1" s="1"/>
  <c r="AY475" i="1"/>
  <c r="BD475" i="1" s="1"/>
  <c r="AX475" i="1"/>
  <c r="BG475" i="1" s="1"/>
  <c r="AW475" i="1"/>
  <c r="BF475" i="1" s="1"/>
  <c r="AV475" i="1"/>
  <c r="BR475" i="1" s="1"/>
  <c r="AU475" i="1"/>
  <c r="AT475" i="1"/>
  <c r="BM484" i="1"/>
  <c r="BL484" i="1"/>
  <c r="BK484" i="1"/>
  <c r="BJ484" i="1"/>
  <c r="BI484" i="1"/>
  <c r="BH484" i="1"/>
  <c r="BA484" i="1"/>
  <c r="AZ484" i="1"/>
  <c r="BE484" i="1" s="1"/>
  <c r="AY484" i="1"/>
  <c r="BD484" i="1" s="1"/>
  <c r="AX484" i="1"/>
  <c r="BG484" i="1" s="1"/>
  <c r="AW484" i="1"/>
  <c r="BF484" i="1" s="1"/>
  <c r="AV484" i="1"/>
  <c r="BR484" i="1" s="1"/>
  <c r="AU484" i="1"/>
  <c r="AT484" i="1"/>
  <c r="BM419" i="1"/>
  <c r="BL419" i="1"/>
  <c r="BK419" i="1"/>
  <c r="BJ419" i="1"/>
  <c r="BI419" i="1"/>
  <c r="BH419" i="1"/>
  <c r="BA419" i="1"/>
  <c r="AZ419" i="1"/>
  <c r="BE419" i="1" s="1"/>
  <c r="AY419" i="1"/>
  <c r="BD419" i="1" s="1"/>
  <c r="AX419" i="1"/>
  <c r="BG419" i="1" s="1"/>
  <c r="AW419" i="1"/>
  <c r="BF419" i="1" s="1"/>
  <c r="AV419" i="1"/>
  <c r="BR419" i="1" s="1"/>
  <c r="AU419" i="1"/>
  <c r="AT419" i="1"/>
  <c r="BM143" i="1"/>
  <c r="BL143" i="1"/>
  <c r="BK143" i="1"/>
  <c r="BJ143" i="1"/>
  <c r="BI143" i="1"/>
  <c r="BH143" i="1"/>
  <c r="BA143" i="1"/>
  <c r="AZ143" i="1"/>
  <c r="BE143" i="1" s="1"/>
  <c r="AY143" i="1"/>
  <c r="BD143" i="1" s="1"/>
  <c r="AX143" i="1"/>
  <c r="BG143" i="1" s="1"/>
  <c r="AW143" i="1"/>
  <c r="BF143" i="1" s="1"/>
  <c r="AV143" i="1"/>
  <c r="BR143" i="1" s="1"/>
  <c r="AU143" i="1"/>
  <c r="AT143" i="1"/>
  <c r="BM490" i="1"/>
  <c r="BL490" i="1"/>
  <c r="BK490" i="1"/>
  <c r="BJ490" i="1"/>
  <c r="BI490" i="1"/>
  <c r="BH490" i="1"/>
  <c r="BA490" i="1"/>
  <c r="AZ490" i="1"/>
  <c r="BE490" i="1" s="1"/>
  <c r="AY490" i="1"/>
  <c r="BD490" i="1" s="1"/>
  <c r="AX490" i="1"/>
  <c r="BG490" i="1" s="1"/>
  <c r="AW490" i="1"/>
  <c r="BF490" i="1" s="1"/>
  <c r="AV490" i="1"/>
  <c r="BR490" i="1" s="1"/>
  <c r="AU490" i="1"/>
  <c r="AT490" i="1"/>
  <c r="BM439" i="1"/>
  <c r="BL439" i="1"/>
  <c r="BK439" i="1"/>
  <c r="BJ439" i="1"/>
  <c r="BI439" i="1"/>
  <c r="BH439" i="1"/>
  <c r="BA439" i="1"/>
  <c r="AZ439" i="1"/>
  <c r="BE439" i="1" s="1"/>
  <c r="AY439" i="1"/>
  <c r="BD439" i="1" s="1"/>
  <c r="AX439" i="1"/>
  <c r="BG439" i="1" s="1"/>
  <c r="AW439" i="1"/>
  <c r="BF439" i="1" s="1"/>
  <c r="AV439" i="1"/>
  <c r="BR439" i="1" s="1"/>
  <c r="AU439" i="1"/>
  <c r="AT439" i="1"/>
  <c r="BM280" i="1"/>
  <c r="BL280" i="1"/>
  <c r="BK280" i="1"/>
  <c r="BJ280" i="1"/>
  <c r="BI280" i="1"/>
  <c r="BH280" i="1"/>
  <c r="BA280" i="1"/>
  <c r="AZ280" i="1"/>
  <c r="BE280" i="1" s="1"/>
  <c r="AY280" i="1"/>
  <c r="BD280" i="1" s="1"/>
  <c r="AX280" i="1"/>
  <c r="BG280" i="1" s="1"/>
  <c r="AW280" i="1"/>
  <c r="BF280" i="1" s="1"/>
  <c r="AV280" i="1"/>
  <c r="BR280" i="1" s="1"/>
  <c r="AU280" i="1"/>
  <c r="AT280" i="1"/>
  <c r="BM446" i="1"/>
  <c r="BL446" i="1"/>
  <c r="BK446" i="1"/>
  <c r="BJ446" i="1"/>
  <c r="BI446" i="1"/>
  <c r="BH446" i="1"/>
  <c r="BA446" i="1"/>
  <c r="AZ446" i="1"/>
  <c r="BE446" i="1" s="1"/>
  <c r="AY446" i="1"/>
  <c r="BD446" i="1" s="1"/>
  <c r="AX446" i="1"/>
  <c r="BG446" i="1" s="1"/>
  <c r="AW446" i="1"/>
  <c r="BF446" i="1" s="1"/>
  <c r="AV446" i="1"/>
  <c r="BR446" i="1" s="1"/>
  <c r="AU446" i="1"/>
  <c r="AT446" i="1"/>
  <c r="BM275" i="1"/>
  <c r="BL275" i="1"/>
  <c r="BK275" i="1"/>
  <c r="BJ275" i="1"/>
  <c r="BI275" i="1"/>
  <c r="BH275" i="1"/>
  <c r="BA275" i="1"/>
  <c r="AZ275" i="1"/>
  <c r="BE275" i="1" s="1"/>
  <c r="AY275" i="1"/>
  <c r="BD275" i="1" s="1"/>
  <c r="AX275" i="1"/>
  <c r="BG275" i="1" s="1"/>
  <c r="AW275" i="1"/>
  <c r="BF275" i="1" s="1"/>
  <c r="AV275" i="1"/>
  <c r="BR275" i="1" s="1"/>
  <c r="AU275" i="1"/>
  <c r="AT275" i="1"/>
  <c r="BM361" i="1"/>
  <c r="BL361" i="1"/>
  <c r="BK361" i="1"/>
  <c r="BJ361" i="1"/>
  <c r="BI361" i="1"/>
  <c r="BH361" i="1"/>
  <c r="BA361" i="1"/>
  <c r="AZ361" i="1"/>
  <c r="BE361" i="1" s="1"/>
  <c r="AY361" i="1"/>
  <c r="BD361" i="1" s="1"/>
  <c r="AX361" i="1"/>
  <c r="BG361" i="1" s="1"/>
  <c r="AW361" i="1"/>
  <c r="BF361" i="1" s="1"/>
  <c r="AV361" i="1"/>
  <c r="BR361" i="1" s="1"/>
  <c r="AU361" i="1"/>
  <c r="AT361" i="1"/>
  <c r="BM424" i="1"/>
  <c r="BL424" i="1"/>
  <c r="BK424" i="1"/>
  <c r="BJ424" i="1"/>
  <c r="BI424" i="1"/>
  <c r="BH424" i="1"/>
  <c r="BA424" i="1"/>
  <c r="AZ424" i="1"/>
  <c r="BE424" i="1" s="1"/>
  <c r="AY424" i="1"/>
  <c r="BD424" i="1" s="1"/>
  <c r="AX424" i="1"/>
  <c r="BG424" i="1" s="1"/>
  <c r="AW424" i="1"/>
  <c r="BF424" i="1" s="1"/>
  <c r="AV424" i="1"/>
  <c r="BR424" i="1" s="1"/>
  <c r="AU424" i="1"/>
  <c r="AT424" i="1"/>
  <c r="BB424" i="1" s="1"/>
  <c r="BM355" i="1"/>
  <c r="BL355" i="1"/>
  <c r="BK355" i="1"/>
  <c r="BJ355" i="1"/>
  <c r="BI355" i="1"/>
  <c r="BH355" i="1"/>
  <c r="BA355" i="1"/>
  <c r="AZ355" i="1"/>
  <c r="BE355" i="1" s="1"/>
  <c r="AY355" i="1"/>
  <c r="BD355" i="1" s="1"/>
  <c r="AX355" i="1"/>
  <c r="BG355" i="1" s="1"/>
  <c r="AW355" i="1"/>
  <c r="BF355" i="1" s="1"/>
  <c r="AV355" i="1"/>
  <c r="BR355" i="1" s="1"/>
  <c r="AU355" i="1"/>
  <c r="AT355" i="1"/>
  <c r="BB355" i="1" s="1"/>
  <c r="BM500" i="1"/>
  <c r="BL500" i="1"/>
  <c r="BK500" i="1"/>
  <c r="BJ500" i="1"/>
  <c r="BI500" i="1"/>
  <c r="BH500" i="1"/>
  <c r="BA500" i="1"/>
  <c r="AZ500" i="1"/>
  <c r="BE500" i="1" s="1"/>
  <c r="AY500" i="1"/>
  <c r="BD500" i="1" s="1"/>
  <c r="AX500" i="1"/>
  <c r="BG500" i="1" s="1"/>
  <c r="AW500" i="1"/>
  <c r="BF500" i="1" s="1"/>
  <c r="AV500" i="1"/>
  <c r="BR500" i="1" s="1"/>
  <c r="AU500" i="1"/>
  <c r="AT500" i="1"/>
  <c r="BB500" i="1" s="1"/>
  <c r="BM252" i="1"/>
  <c r="BL252" i="1"/>
  <c r="BK252" i="1"/>
  <c r="BJ252" i="1"/>
  <c r="BI252" i="1"/>
  <c r="BH252" i="1"/>
  <c r="BA252" i="1"/>
  <c r="AZ252" i="1"/>
  <c r="BE252" i="1" s="1"/>
  <c r="AY252" i="1"/>
  <c r="BD252" i="1" s="1"/>
  <c r="AX252" i="1"/>
  <c r="BG252" i="1" s="1"/>
  <c r="AW252" i="1"/>
  <c r="BF252" i="1" s="1"/>
  <c r="AV252" i="1"/>
  <c r="BR252" i="1" s="1"/>
  <c r="AU252" i="1"/>
  <c r="AT252" i="1"/>
  <c r="BB252" i="1" s="1"/>
  <c r="BM480" i="1"/>
  <c r="BL480" i="1"/>
  <c r="BK480" i="1"/>
  <c r="BJ480" i="1"/>
  <c r="BI480" i="1"/>
  <c r="BH480" i="1"/>
  <c r="BA480" i="1"/>
  <c r="AZ480" i="1"/>
  <c r="BE480" i="1" s="1"/>
  <c r="AY480" i="1"/>
  <c r="BD480" i="1" s="1"/>
  <c r="AX480" i="1"/>
  <c r="BG480" i="1" s="1"/>
  <c r="AW480" i="1"/>
  <c r="BF480" i="1" s="1"/>
  <c r="AV480" i="1"/>
  <c r="BR480" i="1" s="1"/>
  <c r="AU480" i="1"/>
  <c r="AT480" i="1"/>
  <c r="BM344" i="1"/>
  <c r="BL344" i="1"/>
  <c r="BK344" i="1"/>
  <c r="BJ344" i="1"/>
  <c r="BI344" i="1"/>
  <c r="BH344" i="1"/>
  <c r="BA344" i="1"/>
  <c r="AZ344" i="1"/>
  <c r="BE344" i="1" s="1"/>
  <c r="AY344" i="1"/>
  <c r="BD344" i="1" s="1"/>
  <c r="AX344" i="1"/>
  <c r="BG344" i="1" s="1"/>
  <c r="AW344" i="1"/>
  <c r="BF344" i="1" s="1"/>
  <c r="AV344" i="1"/>
  <c r="BR344" i="1" s="1"/>
  <c r="AU344" i="1"/>
  <c r="AT344" i="1"/>
  <c r="BM389" i="1"/>
  <c r="BL389" i="1"/>
  <c r="BK389" i="1"/>
  <c r="BJ389" i="1"/>
  <c r="BI389" i="1"/>
  <c r="BH389" i="1"/>
  <c r="BA389" i="1"/>
  <c r="AZ389" i="1"/>
  <c r="BE389" i="1" s="1"/>
  <c r="AY389" i="1"/>
  <c r="BD389" i="1" s="1"/>
  <c r="AX389" i="1"/>
  <c r="BG389" i="1" s="1"/>
  <c r="AW389" i="1"/>
  <c r="BF389" i="1" s="1"/>
  <c r="AV389" i="1"/>
  <c r="BR389" i="1" s="1"/>
  <c r="AU389" i="1"/>
  <c r="AT389" i="1"/>
  <c r="BM436" i="1"/>
  <c r="BL436" i="1"/>
  <c r="BK436" i="1"/>
  <c r="BJ436" i="1"/>
  <c r="BI436" i="1"/>
  <c r="BH436" i="1"/>
  <c r="BA436" i="1"/>
  <c r="AZ436" i="1"/>
  <c r="BE436" i="1" s="1"/>
  <c r="AY436" i="1"/>
  <c r="BD436" i="1" s="1"/>
  <c r="AX436" i="1"/>
  <c r="BG436" i="1" s="1"/>
  <c r="AW436" i="1"/>
  <c r="BF436" i="1" s="1"/>
  <c r="AV436" i="1"/>
  <c r="BR436" i="1" s="1"/>
  <c r="AU436" i="1"/>
  <c r="AT436" i="1"/>
  <c r="BM369" i="1"/>
  <c r="BL369" i="1"/>
  <c r="BK369" i="1"/>
  <c r="BJ369" i="1"/>
  <c r="BI369" i="1"/>
  <c r="BH369" i="1"/>
  <c r="BA369" i="1"/>
  <c r="AZ369" i="1"/>
  <c r="BE369" i="1" s="1"/>
  <c r="AY369" i="1"/>
  <c r="BD369" i="1" s="1"/>
  <c r="AX369" i="1"/>
  <c r="BG369" i="1" s="1"/>
  <c r="AW369" i="1"/>
  <c r="BF369" i="1" s="1"/>
  <c r="AV369" i="1"/>
  <c r="BR369" i="1" s="1"/>
  <c r="AU369" i="1"/>
  <c r="AT369" i="1"/>
  <c r="BM465" i="1"/>
  <c r="BL465" i="1"/>
  <c r="BK465" i="1"/>
  <c r="BJ465" i="1"/>
  <c r="BI465" i="1"/>
  <c r="BH465" i="1"/>
  <c r="BA465" i="1"/>
  <c r="AZ465" i="1"/>
  <c r="BE465" i="1" s="1"/>
  <c r="AY465" i="1"/>
  <c r="BD465" i="1" s="1"/>
  <c r="AX465" i="1"/>
  <c r="BG465" i="1" s="1"/>
  <c r="AW465" i="1"/>
  <c r="BF465" i="1" s="1"/>
  <c r="AV465" i="1"/>
  <c r="BR465" i="1" s="1"/>
  <c r="AU465" i="1"/>
  <c r="AT465" i="1"/>
  <c r="BM485" i="1"/>
  <c r="BL485" i="1"/>
  <c r="BK485" i="1"/>
  <c r="BJ485" i="1"/>
  <c r="BI485" i="1"/>
  <c r="BH485" i="1"/>
  <c r="BA485" i="1"/>
  <c r="AZ485" i="1"/>
  <c r="BE485" i="1" s="1"/>
  <c r="AY485" i="1"/>
  <c r="BD485" i="1" s="1"/>
  <c r="AX485" i="1"/>
  <c r="BG485" i="1" s="1"/>
  <c r="AW485" i="1"/>
  <c r="BF485" i="1" s="1"/>
  <c r="AV485" i="1"/>
  <c r="BR485" i="1" s="1"/>
  <c r="AU485" i="1"/>
  <c r="AT485" i="1"/>
  <c r="BM481" i="1"/>
  <c r="BL481" i="1"/>
  <c r="BK481" i="1"/>
  <c r="BJ481" i="1"/>
  <c r="BI481" i="1"/>
  <c r="BH481" i="1"/>
  <c r="BA481" i="1"/>
  <c r="AZ481" i="1"/>
  <c r="BE481" i="1" s="1"/>
  <c r="AY481" i="1"/>
  <c r="BD481" i="1" s="1"/>
  <c r="AX481" i="1"/>
  <c r="BG481" i="1" s="1"/>
  <c r="AW481" i="1"/>
  <c r="BF481" i="1" s="1"/>
  <c r="AV481" i="1"/>
  <c r="BR481" i="1" s="1"/>
  <c r="AU481" i="1"/>
  <c r="AT481" i="1"/>
  <c r="BM486" i="1"/>
  <c r="BL486" i="1"/>
  <c r="BK486" i="1"/>
  <c r="BJ486" i="1"/>
  <c r="BI486" i="1"/>
  <c r="BH486" i="1"/>
  <c r="BA486" i="1"/>
  <c r="AZ486" i="1"/>
  <c r="BE486" i="1" s="1"/>
  <c r="AY486" i="1"/>
  <c r="BD486" i="1" s="1"/>
  <c r="AX486" i="1"/>
  <c r="BG486" i="1" s="1"/>
  <c r="AW486" i="1"/>
  <c r="BF486" i="1" s="1"/>
  <c r="AV486" i="1"/>
  <c r="BR486" i="1" s="1"/>
  <c r="AU486" i="1"/>
  <c r="AT486" i="1"/>
  <c r="BM457" i="1"/>
  <c r="BL457" i="1"/>
  <c r="BK457" i="1"/>
  <c r="BJ457" i="1"/>
  <c r="BI457" i="1"/>
  <c r="BH457" i="1"/>
  <c r="BA457" i="1"/>
  <c r="AZ457" i="1"/>
  <c r="BE457" i="1" s="1"/>
  <c r="AY457" i="1"/>
  <c r="BD457" i="1" s="1"/>
  <c r="AX457" i="1"/>
  <c r="BG457" i="1" s="1"/>
  <c r="AW457" i="1"/>
  <c r="BF457" i="1" s="1"/>
  <c r="AV457" i="1"/>
  <c r="BR457" i="1" s="1"/>
  <c r="AU457" i="1"/>
  <c r="AT457" i="1"/>
  <c r="BM406" i="1"/>
  <c r="BL406" i="1"/>
  <c r="BK406" i="1"/>
  <c r="BJ406" i="1"/>
  <c r="BI406" i="1"/>
  <c r="BH406" i="1"/>
  <c r="BA406" i="1"/>
  <c r="AZ406" i="1"/>
  <c r="BE406" i="1" s="1"/>
  <c r="AY406" i="1"/>
  <c r="BD406" i="1" s="1"/>
  <c r="AX406" i="1"/>
  <c r="BG406" i="1" s="1"/>
  <c r="AW406" i="1"/>
  <c r="BF406" i="1" s="1"/>
  <c r="AV406" i="1"/>
  <c r="BR406" i="1" s="1"/>
  <c r="AU406" i="1"/>
  <c r="AT406" i="1"/>
  <c r="BM405" i="1"/>
  <c r="BL405" i="1"/>
  <c r="BK405" i="1"/>
  <c r="BJ405" i="1"/>
  <c r="BI405" i="1"/>
  <c r="BH405" i="1"/>
  <c r="BA405" i="1"/>
  <c r="AZ405" i="1"/>
  <c r="BE405" i="1" s="1"/>
  <c r="AY405" i="1"/>
  <c r="BD405" i="1" s="1"/>
  <c r="AX405" i="1"/>
  <c r="BG405" i="1" s="1"/>
  <c r="AW405" i="1"/>
  <c r="BF405" i="1" s="1"/>
  <c r="AV405" i="1"/>
  <c r="BR405" i="1" s="1"/>
  <c r="AU405" i="1"/>
  <c r="AT405" i="1"/>
  <c r="BM438" i="1"/>
  <c r="BL438" i="1"/>
  <c r="BK438" i="1"/>
  <c r="BJ438" i="1"/>
  <c r="BI438" i="1"/>
  <c r="BH438" i="1"/>
  <c r="BA438" i="1"/>
  <c r="AZ438" i="1"/>
  <c r="BE438" i="1" s="1"/>
  <c r="AY438" i="1"/>
  <c r="BD438" i="1" s="1"/>
  <c r="AX438" i="1"/>
  <c r="BG438" i="1" s="1"/>
  <c r="AW438" i="1"/>
  <c r="BF438" i="1" s="1"/>
  <c r="AV438" i="1"/>
  <c r="BR438" i="1" s="1"/>
  <c r="AU438" i="1"/>
  <c r="AT438" i="1"/>
  <c r="BB438" i="1" s="1"/>
  <c r="BM433" i="1"/>
  <c r="BL433" i="1"/>
  <c r="BK433" i="1"/>
  <c r="BJ433" i="1"/>
  <c r="BI433" i="1"/>
  <c r="BH433" i="1"/>
  <c r="BA433" i="1"/>
  <c r="AZ433" i="1"/>
  <c r="BE433" i="1" s="1"/>
  <c r="AY433" i="1"/>
  <c r="BD433" i="1" s="1"/>
  <c r="AX433" i="1"/>
  <c r="BG433" i="1" s="1"/>
  <c r="AW433" i="1"/>
  <c r="BF433" i="1" s="1"/>
  <c r="AV433" i="1"/>
  <c r="BR433" i="1" s="1"/>
  <c r="AU433" i="1"/>
  <c r="AT433" i="1"/>
  <c r="BB433" i="1" s="1"/>
  <c r="BM450" i="1"/>
  <c r="BL450" i="1"/>
  <c r="BK450" i="1"/>
  <c r="BJ450" i="1"/>
  <c r="BI450" i="1"/>
  <c r="BH450" i="1"/>
  <c r="BA450" i="1"/>
  <c r="AZ450" i="1"/>
  <c r="BE450" i="1" s="1"/>
  <c r="AY450" i="1"/>
  <c r="BD450" i="1" s="1"/>
  <c r="AX450" i="1"/>
  <c r="BG450" i="1" s="1"/>
  <c r="AW450" i="1"/>
  <c r="BF450" i="1" s="1"/>
  <c r="AV450" i="1"/>
  <c r="BR450" i="1" s="1"/>
  <c r="AU450" i="1"/>
  <c r="AT450" i="1"/>
  <c r="BB450" i="1" s="1"/>
  <c r="BM408" i="1"/>
  <c r="BL408" i="1"/>
  <c r="BK408" i="1"/>
  <c r="BJ408" i="1"/>
  <c r="BI408" i="1"/>
  <c r="BH408" i="1"/>
  <c r="BA408" i="1"/>
  <c r="AZ408" i="1"/>
  <c r="BE408" i="1" s="1"/>
  <c r="AY408" i="1"/>
  <c r="BD408" i="1" s="1"/>
  <c r="AX408" i="1"/>
  <c r="BG408" i="1" s="1"/>
  <c r="AW408" i="1"/>
  <c r="BF408" i="1" s="1"/>
  <c r="AV408" i="1"/>
  <c r="BR408" i="1" s="1"/>
  <c r="AU408" i="1"/>
  <c r="AT408" i="1"/>
  <c r="BM407" i="1"/>
  <c r="BL407" i="1"/>
  <c r="BK407" i="1"/>
  <c r="BJ407" i="1"/>
  <c r="BI407" i="1"/>
  <c r="BH407" i="1"/>
  <c r="BA407" i="1"/>
  <c r="AZ407" i="1"/>
  <c r="BE407" i="1" s="1"/>
  <c r="AY407" i="1"/>
  <c r="BD407" i="1" s="1"/>
  <c r="AX407" i="1"/>
  <c r="BG407" i="1" s="1"/>
  <c r="AW407" i="1"/>
  <c r="BF407" i="1" s="1"/>
  <c r="AV407" i="1"/>
  <c r="BR407" i="1" s="1"/>
  <c r="AU407" i="1"/>
  <c r="AT407" i="1"/>
  <c r="BM437" i="1"/>
  <c r="BL437" i="1"/>
  <c r="BK437" i="1"/>
  <c r="BJ437" i="1"/>
  <c r="BI437" i="1"/>
  <c r="BH437" i="1"/>
  <c r="BA437" i="1"/>
  <c r="AZ437" i="1"/>
  <c r="BE437" i="1" s="1"/>
  <c r="AY437" i="1"/>
  <c r="BD437" i="1" s="1"/>
  <c r="AX437" i="1"/>
  <c r="BG437" i="1" s="1"/>
  <c r="AW437" i="1"/>
  <c r="BF437" i="1" s="1"/>
  <c r="AV437" i="1"/>
  <c r="BR437" i="1" s="1"/>
  <c r="AU437" i="1"/>
  <c r="AT437" i="1"/>
  <c r="BM190" i="1"/>
  <c r="BL190" i="1"/>
  <c r="BK190" i="1"/>
  <c r="BJ190" i="1"/>
  <c r="BI190" i="1"/>
  <c r="BH190" i="1"/>
  <c r="BA190" i="1"/>
  <c r="AZ190" i="1"/>
  <c r="BE190" i="1" s="1"/>
  <c r="AY190" i="1"/>
  <c r="BD190" i="1" s="1"/>
  <c r="AX190" i="1"/>
  <c r="BG190" i="1" s="1"/>
  <c r="AW190" i="1"/>
  <c r="BF190" i="1" s="1"/>
  <c r="AV190" i="1"/>
  <c r="BR190" i="1" s="1"/>
  <c r="AU190" i="1"/>
  <c r="AT190" i="1"/>
  <c r="BM378" i="1"/>
  <c r="BL378" i="1"/>
  <c r="BK378" i="1"/>
  <c r="BJ378" i="1"/>
  <c r="BI378" i="1"/>
  <c r="BH378" i="1"/>
  <c r="BA378" i="1"/>
  <c r="AZ378" i="1"/>
  <c r="BE378" i="1" s="1"/>
  <c r="AY378" i="1"/>
  <c r="BD378" i="1" s="1"/>
  <c r="AX378" i="1"/>
  <c r="BG378" i="1" s="1"/>
  <c r="AW378" i="1"/>
  <c r="BF378" i="1" s="1"/>
  <c r="AV378" i="1"/>
  <c r="BR378" i="1" s="1"/>
  <c r="AU378" i="1"/>
  <c r="AT378" i="1"/>
  <c r="BM468" i="1"/>
  <c r="BL468" i="1"/>
  <c r="BK468" i="1"/>
  <c r="BJ468" i="1"/>
  <c r="BI468" i="1"/>
  <c r="BH468" i="1"/>
  <c r="BA468" i="1"/>
  <c r="AZ468" i="1"/>
  <c r="BE468" i="1" s="1"/>
  <c r="AY468" i="1"/>
  <c r="BD468" i="1" s="1"/>
  <c r="AX468" i="1"/>
  <c r="BG468" i="1" s="1"/>
  <c r="AW468" i="1"/>
  <c r="BF468" i="1" s="1"/>
  <c r="AV468" i="1"/>
  <c r="BR468" i="1" s="1"/>
  <c r="AU468" i="1"/>
  <c r="AT468" i="1"/>
  <c r="BB468" i="1" s="1"/>
  <c r="BM452" i="1"/>
  <c r="BL452" i="1"/>
  <c r="BK452" i="1"/>
  <c r="BJ452" i="1"/>
  <c r="BI452" i="1"/>
  <c r="BH452" i="1"/>
  <c r="BA452" i="1"/>
  <c r="AZ452" i="1"/>
  <c r="BE452" i="1" s="1"/>
  <c r="AY452" i="1"/>
  <c r="BD452" i="1" s="1"/>
  <c r="AX452" i="1"/>
  <c r="BG452" i="1" s="1"/>
  <c r="AW452" i="1"/>
  <c r="BF452" i="1" s="1"/>
  <c r="AV452" i="1"/>
  <c r="BR452" i="1" s="1"/>
  <c r="AU452" i="1"/>
  <c r="AT452" i="1"/>
  <c r="BM414" i="1"/>
  <c r="BL414" i="1"/>
  <c r="BK414" i="1"/>
  <c r="BJ414" i="1"/>
  <c r="BI414" i="1"/>
  <c r="BH414" i="1"/>
  <c r="BA414" i="1"/>
  <c r="AZ414" i="1"/>
  <c r="BE414" i="1" s="1"/>
  <c r="AY414" i="1"/>
  <c r="BD414" i="1" s="1"/>
  <c r="AX414" i="1"/>
  <c r="BG414" i="1" s="1"/>
  <c r="AW414" i="1"/>
  <c r="BF414" i="1" s="1"/>
  <c r="AV414" i="1"/>
  <c r="BR414" i="1" s="1"/>
  <c r="AU414" i="1"/>
  <c r="AT414" i="1"/>
  <c r="BM421" i="1"/>
  <c r="BL421" i="1"/>
  <c r="BK421" i="1"/>
  <c r="BJ421" i="1"/>
  <c r="BI421" i="1"/>
  <c r="BH421" i="1"/>
  <c r="BA421" i="1"/>
  <c r="AZ421" i="1"/>
  <c r="BE421" i="1" s="1"/>
  <c r="AY421" i="1"/>
  <c r="BD421" i="1" s="1"/>
  <c r="AX421" i="1"/>
  <c r="BG421" i="1" s="1"/>
  <c r="AW421" i="1"/>
  <c r="BF421" i="1" s="1"/>
  <c r="AV421" i="1"/>
  <c r="BR421" i="1" s="1"/>
  <c r="AU421" i="1"/>
  <c r="AT421" i="1"/>
  <c r="BM336" i="1"/>
  <c r="BL336" i="1"/>
  <c r="BK336" i="1"/>
  <c r="BJ336" i="1"/>
  <c r="BI336" i="1"/>
  <c r="BH336" i="1"/>
  <c r="BA336" i="1"/>
  <c r="AZ336" i="1"/>
  <c r="BE336" i="1" s="1"/>
  <c r="AY336" i="1"/>
  <c r="BD336" i="1" s="1"/>
  <c r="AX336" i="1"/>
  <c r="BG336" i="1" s="1"/>
  <c r="AW336" i="1"/>
  <c r="BF336" i="1" s="1"/>
  <c r="AV336" i="1"/>
  <c r="BR336" i="1" s="1"/>
  <c r="AU336" i="1"/>
  <c r="AT336" i="1"/>
  <c r="BM418" i="1"/>
  <c r="BL418" i="1"/>
  <c r="BK418" i="1"/>
  <c r="BJ418" i="1"/>
  <c r="BI418" i="1"/>
  <c r="BH418" i="1"/>
  <c r="BA418" i="1"/>
  <c r="AZ418" i="1"/>
  <c r="BE418" i="1" s="1"/>
  <c r="AY418" i="1"/>
  <c r="BD418" i="1" s="1"/>
  <c r="AX418" i="1"/>
  <c r="BG418" i="1" s="1"/>
  <c r="AW418" i="1"/>
  <c r="BF418" i="1" s="1"/>
  <c r="AV418" i="1"/>
  <c r="BR418" i="1" s="1"/>
  <c r="AU418" i="1"/>
  <c r="AT418" i="1"/>
  <c r="BM386" i="1"/>
  <c r="BL386" i="1"/>
  <c r="BK386" i="1"/>
  <c r="BJ386" i="1"/>
  <c r="BI386" i="1"/>
  <c r="BH386" i="1"/>
  <c r="BA386" i="1"/>
  <c r="AZ386" i="1"/>
  <c r="BE386" i="1" s="1"/>
  <c r="AY386" i="1"/>
  <c r="BD386" i="1" s="1"/>
  <c r="AX386" i="1"/>
  <c r="BG386" i="1" s="1"/>
  <c r="AW386" i="1"/>
  <c r="BF386" i="1" s="1"/>
  <c r="AV386" i="1"/>
  <c r="BR386" i="1" s="1"/>
  <c r="AU386" i="1"/>
  <c r="AT386" i="1"/>
  <c r="BM422" i="1"/>
  <c r="BL422" i="1"/>
  <c r="BK422" i="1"/>
  <c r="BJ422" i="1"/>
  <c r="BI422" i="1"/>
  <c r="BH422" i="1"/>
  <c r="BA422" i="1"/>
  <c r="AZ422" i="1"/>
  <c r="BE422" i="1" s="1"/>
  <c r="AY422" i="1"/>
  <c r="BD422" i="1" s="1"/>
  <c r="AX422" i="1"/>
  <c r="BG422" i="1" s="1"/>
  <c r="AW422" i="1"/>
  <c r="BF422" i="1" s="1"/>
  <c r="AV422" i="1"/>
  <c r="BR422" i="1" s="1"/>
  <c r="AU422" i="1"/>
  <c r="AT422" i="1"/>
  <c r="BM392" i="1"/>
  <c r="BL392" i="1"/>
  <c r="BK392" i="1"/>
  <c r="BJ392" i="1"/>
  <c r="BI392" i="1"/>
  <c r="BH392" i="1"/>
  <c r="BA392" i="1"/>
  <c r="AZ392" i="1"/>
  <c r="BE392" i="1" s="1"/>
  <c r="AY392" i="1"/>
  <c r="BD392" i="1" s="1"/>
  <c r="AX392" i="1"/>
  <c r="BG392" i="1" s="1"/>
  <c r="AW392" i="1"/>
  <c r="BF392" i="1" s="1"/>
  <c r="AV392" i="1"/>
  <c r="BR392" i="1" s="1"/>
  <c r="AU392" i="1"/>
  <c r="AT392" i="1"/>
  <c r="BM409" i="1"/>
  <c r="BL409" i="1"/>
  <c r="BK409" i="1"/>
  <c r="BJ409" i="1"/>
  <c r="BI409" i="1"/>
  <c r="BH409" i="1"/>
  <c r="BA409" i="1"/>
  <c r="AZ409" i="1"/>
  <c r="BE409" i="1" s="1"/>
  <c r="AY409" i="1"/>
  <c r="BD409" i="1" s="1"/>
  <c r="AX409" i="1"/>
  <c r="BG409" i="1" s="1"/>
  <c r="AW409" i="1"/>
  <c r="BF409" i="1" s="1"/>
  <c r="AV409" i="1"/>
  <c r="BR409" i="1" s="1"/>
  <c r="AU409" i="1"/>
  <c r="AT409" i="1"/>
  <c r="BM429" i="1"/>
  <c r="BL429" i="1"/>
  <c r="BK429" i="1"/>
  <c r="BJ429" i="1"/>
  <c r="BI429" i="1"/>
  <c r="BH429" i="1"/>
  <c r="BA429" i="1"/>
  <c r="AZ429" i="1"/>
  <c r="BE429" i="1" s="1"/>
  <c r="AY429" i="1"/>
  <c r="BD429" i="1" s="1"/>
  <c r="AX429" i="1"/>
  <c r="BG429" i="1" s="1"/>
  <c r="AW429" i="1"/>
  <c r="BF429" i="1" s="1"/>
  <c r="AV429" i="1"/>
  <c r="BR429" i="1" s="1"/>
  <c r="AU429" i="1"/>
  <c r="AT429" i="1"/>
  <c r="BM467" i="1"/>
  <c r="BL467" i="1"/>
  <c r="BK467" i="1"/>
  <c r="BJ467" i="1"/>
  <c r="BI467" i="1"/>
  <c r="BH467" i="1"/>
  <c r="BA467" i="1"/>
  <c r="AZ467" i="1"/>
  <c r="BE467" i="1" s="1"/>
  <c r="AY467" i="1"/>
  <c r="BD467" i="1" s="1"/>
  <c r="AX467" i="1"/>
  <c r="BG467" i="1" s="1"/>
  <c r="AW467" i="1"/>
  <c r="BF467" i="1" s="1"/>
  <c r="AV467" i="1"/>
  <c r="BR467" i="1" s="1"/>
  <c r="AU467" i="1"/>
  <c r="AT467" i="1"/>
  <c r="BM404" i="1"/>
  <c r="BL404" i="1"/>
  <c r="BK404" i="1"/>
  <c r="BJ404" i="1"/>
  <c r="BI404" i="1"/>
  <c r="BH404" i="1"/>
  <c r="BA404" i="1"/>
  <c r="AZ404" i="1"/>
  <c r="BE404" i="1" s="1"/>
  <c r="AY404" i="1"/>
  <c r="BD404" i="1" s="1"/>
  <c r="AX404" i="1"/>
  <c r="BG404" i="1" s="1"/>
  <c r="AW404" i="1"/>
  <c r="BF404" i="1" s="1"/>
  <c r="AV404" i="1"/>
  <c r="BR404" i="1" s="1"/>
  <c r="AU404" i="1"/>
  <c r="AT404" i="1"/>
  <c r="BM362" i="1"/>
  <c r="BL362" i="1"/>
  <c r="BK362" i="1"/>
  <c r="BJ362" i="1"/>
  <c r="BI362" i="1"/>
  <c r="BH362" i="1"/>
  <c r="BA362" i="1"/>
  <c r="AZ362" i="1"/>
  <c r="BE362" i="1" s="1"/>
  <c r="AY362" i="1"/>
  <c r="BD362" i="1" s="1"/>
  <c r="AX362" i="1"/>
  <c r="BG362" i="1" s="1"/>
  <c r="AW362" i="1"/>
  <c r="BF362" i="1" s="1"/>
  <c r="AV362" i="1"/>
  <c r="BR362" i="1" s="1"/>
  <c r="AU362" i="1"/>
  <c r="AT362" i="1"/>
  <c r="BM357" i="1"/>
  <c r="BL357" i="1"/>
  <c r="BK357" i="1"/>
  <c r="BJ357" i="1"/>
  <c r="BI357" i="1"/>
  <c r="BH357" i="1"/>
  <c r="BA357" i="1"/>
  <c r="AZ357" i="1"/>
  <c r="BE357" i="1" s="1"/>
  <c r="AY357" i="1"/>
  <c r="BD357" i="1" s="1"/>
  <c r="AX357" i="1"/>
  <c r="BG357" i="1" s="1"/>
  <c r="AW357" i="1"/>
  <c r="BF357" i="1" s="1"/>
  <c r="AV357" i="1"/>
  <c r="BR357" i="1" s="1"/>
  <c r="AU357" i="1"/>
  <c r="AT357" i="1"/>
  <c r="BM411" i="1"/>
  <c r="BL411" i="1"/>
  <c r="BK411" i="1"/>
  <c r="BJ411" i="1"/>
  <c r="BI411" i="1"/>
  <c r="BH411" i="1"/>
  <c r="BA411" i="1"/>
  <c r="AZ411" i="1"/>
  <c r="BE411" i="1" s="1"/>
  <c r="AY411" i="1"/>
  <c r="BD411" i="1" s="1"/>
  <c r="AX411" i="1"/>
  <c r="BG411" i="1" s="1"/>
  <c r="AW411" i="1"/>
  <c r="BF411" i="1" s="1"/>
  <c r="AV411" i="1"/>
  <c r="BR411" i="1" s="1"/>
  <c r="AU411" i="1"/>
  <c r="AT411" i="1"/>
  <c r="BM410" i="1"/>
  <c r="BL410" i="1"/>
  <c r="BK410" i="1"/>
  <c r="BJ410" i="1"/>
  <c r="BI410" i="1"/>
  <c r="BH410" i="1"/>
  <c r="BA410" i="1"/>
  <c r="AZ410" i="1"/>
  <c r="BE410" i="1" s="1"/>
  <c r="AY410" i="1"/>
  <c r="BD410" i="1" s="1"/>
  <c r="AX410" i="1"/>
  <c r="BG410" i="1" s="1"/>
  <c r="AW410" i="1"/>
  <c r="BF410" i="1" s="1"/>
  <c r="AV410" i="1"/>
  <c r="BR410" i="1" s="1"/>
  <c r="AU410" i="1"/>
  <c r="AT410" i="1"/>
  <c r="BB410" i="1" s="1"/>
  <c r="BM427" i="1"/>
  <c r="BL427" i="1"/>
  <c r="BK427" i="1"/>
  <c r="BJ427" i="1"/>
  <c r="BI427" i="1"/>
  <c r="BH427" i="1"/>
  <c r="BA427" i="1"/>
  <c r="AZ427" i="1"/>
  <c r="BE427" i="1" s="1"/>
  <c r="AY427" i="1"/>
  <c r="BD427" i="1" s="1"/>
  <c r="AX427" i="1"/>
  <c r="BG427" i="1" s="1"/>
  <c r="AW427" i="1"/>
  <c r="BF427" i="1" s="1"/>
  <c r="AV427" i="1"/>
  <c r="BR427" i="1" s="1"/>
  <c r="AU427" i="1"/>
  <c r="AT427" i="1"/>
  <c r="BM177" i="1"/>
  <c r="BL177" i="1"/>
  <c r="BK177" i="1"/>
  <c r="BJ177" i="1"/>
  <c r="BI177" i="1"/>
  <c r="BH177" i="1"/>
  <c r="BA177" i="1"/>
  <c r="AZ177" i="1"/>
  <c r="BE177" i="1" s="1"/>
  <c r="AY177" i="1"/>
  <c r="BD177" i="1" s="1"/>
  <c r="AX177" i="1"/>
  <c r="BG177" i="1" s="1"/>
  <c r="AW177" i="1"/>
  <c r="BF177" i="1" s="1"/>
  <c r="AV177" i="1"/>
  <c r="BR177" i="1" s="1"/>
  <c r="AU177" i="1"/>
  <c r="AT177" i="1"/>
  <c r="BM368" i="1"/>
  <c r="BL368" i="1"/>
  <c r="BK368" i="1"/>
  <c r="BJ368" i="1"/>
  <c r="BI368" i="1"/>
  <c r="BH368" i="1"/>
  <c r="BA368" i="1"/>
  <c r="AZ368" i="1"/>
  <c r="BE368" i="1" s="1"/>
  <c r="AY368" i="1"/>
  <c r="BD368" i="1" s="1"/>
  <c r="AX368" i="1"/>
  <c r="BG368" i="1" s="1"/>
  <c r="AW368" i="1"/>
  <c r="BF368" i="1" s="1"/>
  <c r="AV368" i="1"/>
  <c r="BR368" i="1" s="1"/>
  <c r="AU368" i="1"/>
  <c r="AT368" i="1"/>
  <c r="BM413" i="1"/>
  <c r="BL413" i="1"/>
  <c r="BK413" i="1"/>
  <c r="BJ413" i="1"/>
  <c r="BI413" i="1"/>
  <c r="BH413" i="1"/>
  <c r="BA413" i="1"/>
  <c r="AZ413" i="1"/>
  <c r="BE413" i="1" s="1"/>
  <c r="AY413" i="1"/>
  <c r="BD413" i="1" s="1"/>
  <c r="AX413" i="1"/>
  <c r="BG413" i="1" s="1"/>
  <c r="AW413" i="1"/>
  <c r="BF413" i="1" s="1"/>
  <c r="AV413" i="1"/>
  <c r="BR413" i="1" s="1"/>
  <c r="AU413" i="1"/>
  <c r="AT413" i="1"/>
  <c r="BM449" i="1"/>
  <c r="BL449" i="1"/>
  <c r="BK449" i="1"/>
  <c r="BJ449" i="1"/>
  <c r="BI449" i="1"/>
  <c r="BH449" i="1"/>
  <c r="BA449" i="1"/>
  <c r="AZ449" i="1"/>
  <c r="BE449" i="1" s="1"/>
  <c r="AY449" i="1"/>
  <c r="BD449" i="1" s="1"/>
  <c r="AX449" i="1"/>
  <c r="BG449" i="1" s="1"/>
  <c r="AW449" i="1"/>
  <c r="BF449" i="1" s="1"/>
  <c r="AV449" i="1"/>
  <c r="BR449" i="1" s="1"/>
  <c r="AU449" i="1"/>
  <c r="AT449" i="1"/>
  <c r="BM366" i="1"/>
  <c r="BL366" i="1"/>
  <c r="BK366" i="1"/>
  <c r="BJ366" i="1"/>
  <c r="BI366" i="1"/>
  <c r="BH366" i="1"/>
  <c r="BA366" i="1"/>
  <c r="AZ366" i="1"/>
  <c r="BE366" i="1" s="1"/>
  <c r="AY366" i="1"/>
  <c r="BD366" i="1" s="1"/>
  <c r="AX366" i="1"/>
  <c r="BG366" i="1" s="1"/>
  <c r="AW366" i="1"/>
  <c r="BF366" i="1" s="1"/>
  <c r="AV366" i="1"/>
  <c r="BR366" i="1" s="1"/>
  <c r="AU366" i="1"/>
  <c r="AT366" i="1"/>
  <c r="BM243" i="1"/>
  <c r="BL243" i="1"/>
  <c r="BK243" i="1"/>
  <c r="BJ243" i="1"/>
  <c r="BI243" i="1"/>
  <c r="BH243" i="1"/>
  <c r="BA243" i="1"/>
  <c r="AZ243" i="1"/>
  <c r="BE243" i="1" s="1"/>
  <c r="AY243" i="1"/>
  <c r="BD243" i="1" s="1"/>
  <c r="AX243" i="1"/>
  <c r="BG243" i="1" s="1"/>
  <c r="AW243" i="1"/>
  <c r="BF243" i="1" s="1"/>
  <c r="AV243" i="1"/>
  <c r="BR243" i="1" s="1"/>
  <c r="AU243" i="1"/>
  <c r="AT243" i="1"/>
  <c r="BM451" i="1"/>
  <c r="BL451" i="1"/>
  <c r="BK451" i="1"/>
  <c r="BJ451" i="1"/>
  <c r="BI451" i="1"/>
  <c r="BH451" i="1"/>
  <c r="BA451" i="1"/>
  <c r="AZ451" i="1"/>
  <c r="BE451" i="1" s="1"/>
  <c r="AY451" i="1"/>
  <c r="BD451" i="1" s="1"/>
  <c r="AX451" i="1"/>
  <c r="BG451" i="1" s="1"/>
  <c r="AW451" i="1"/>
  <c r="BF451" i="1" s="1"/>
  <c r="AV451" i="1"/>
  <c r="BR451" i="1" s="1"/>
  <c r="AU451" i="1"/>
  <c r="AT451" i="1"/>
  <c r="BM318" i="1"/>
  <c r="BL318" i="1"/>
  <c r="BK318" i="1"/>
  <c r="BJ318" i="1"/>
  <c r="BI318" i="1"/>
  <c r="BH318" i="1"/>
  <c r="BA318" i="1"/>
  <c r="AZ318" i="1"/>
  <c r="BE318" i="1" s="1"/>
  <c r="AY318" i="1"/>
  <c r="BD318" i="1" s="1"/>
  <c r="AX318" i="1"/>
  <c r="BG318" i="1" s="1"/>
  <c r="AW318" i="1"/>
  <c r="BF318" i="1" s="1"/>
  <c r="AV318" i="1"/>
  <c r="BR318" i="1" s="1"/>
  <c r="AU318" i="1"/>
  <c r="AT318" i="1"/>
  <c r="BM464" i="1"/>
  <c r="BL464" i="1"/>
  <c r="BK464" i="1"/>
  <c r="BJ464" i="1"/>
  <c r="BI464" i="1"/>
  <c r="BH464" i="1"/>
  <c r="BA464" i="1"/>
  <c r="AZ464" i="1"/>
  <c r="BE464" i="1" s="1"/>
  <c r="AY464" i="1"/>
  <c r="BD464" i="1" s="1"/>
  <c r="AX464" i="1"/>
  <c r="BG464" i="1" s="1"/>
  <c r="AW464" i="1"/>
  <c r="BF464" i="1" s="1"/>
  <c r="AV464" i="1"/>
  <c r="BR464" i="1" s="1"/>
  <c r="AU464" i="1"/>
  <c r="AT464" i="1"/>
  <c r="BM112" i="1"/>
  <c r="BL112" i="1"/>
  <c r="BK112" i="1"/>
  <c r="BJ112" i="1"/>
  <c r="BI112" i="1"/>
  <c r="BH112" i="1"/>
  <c r="BA112" i="1"/>
  <c r="AZ112" i="1"/>
  <c r="BE112" i="1" s="1"/>
  <c r="AY112" i="1"/>
  <c r="BD112" i="1" s="1"/>
  <c r="AX112" i="1"/>
  <c r="BG112" i="1" s="1"/>
  <c r="AW112" i="1"/>
  <c r="BF112" i="1" s="1"/>
  <c r="AV112" i="1"/>
  <c r="BR112" i="1" s="1"/>
  <c r="AU112" i="1"/>
  <c r="AT112" i="1"/>
  <c r="BM420" i="1"/>
  <c r="BL420" i="1"/>
  <c r="BK420" i="1"/>
  <c r="BJ420" i="1"/>
  <c r="BI420" i="1"/>
  <c r="BH420" i="1"/>
  <c r="BA420" i="1"/>
  <c r="AZ420" i="1"/>
  <c r="BE420" i="1" s="1"/>
  <c r="AY420" i="1"/>
  <c r="BD420" i="1" s="1"/>
  <c r="AX420" i="1"/>
  <c r="BG420" i="1" s="1"/>
  <c r="AW420" i="1"/>
  <c r="BF420" i="1" s="1"/>
  <c r="AV420" i="1"/>
  <c r="BR420" i="1" s="1"/>
  <c r="AU420" i="1"/>
  <c r="AT420" i="1"/>
  <c r="BM448" i="1"/>
  <c r="BL448" i="1"/>
  <c r="BK448" i="1"/>
  <c r="BJ448" i="1"/>
  <c r="BI448" i="1"/>
  <c r="BH448" i="1"/>
  <c r="BA448" i="1"/>
  <c r="AZ448" i="1"/>
  <c r="BE448" i="1" s="1"/>
  <c r="AY448" i="1"/>
  <c r="BD448" i="1" s="1"/>
  <c r="AX448" i="1"/>
  <c r="BG448" i="1" s="1"/>
  <c r="AW448" i="1"/>
  <c r="BF448" i="1" s="1"/>
  <c r="AV448" i="1"/>
  <c r="BR448" i="1" s="1"/>
  <c r="AU448" i="1"/>
  <c r="AT448" i="1"/>
  <c r="BM442" i="1"/>
  <c r="BL442" i="1"/>
  <c r="BK442" i="1"/>
  <c r="BJ442" i="1"/>
  <c r="BI442" i="1"/>
  <c r="BH442" i="1"/>
  <c r="BA442" i="1"/>
  <c r="AZ442" i="1"/>
  <c r="BE442" i="1" s="1"/>
  <c r="AY442" i="1"/>
  <c r="BD442" i="1" s="1"/>
  <c r="AX442" i="1"/>
  <c r="BG442" i="1" s="1"/>
  <c r="AW442" i="1"/>
  <c r="BF442" i="1" s="1"/>
  <c r="AV442" i="1"/>
  <c r="BR442" i="1" s="1"/>
  <c r="AU442" i="1"/>
  <c r="AT442" i="1"/>
  <c r="BM417" i="1"/>
  <c r="BL417" i="1"/>
  <c r="BK417" i="1"/>
  <c r="BJ417" i="1"/>
  <c r="BI417" i="1"/>
  <c r="BH417" i="1"/>
  <c r="BA417" i="1"/>
  <c r="AZ417" i="1"/>
  <c r="BE417" i="1" s="1"/>
  <c r="AY417" i="1"/>
  <c r="BD417" i="1" s="1"/>
  <c r="AX417" i="1"/>
  <c r="BG417" i="1" s="1"/>
  <c r="AW417" i="1"/>
  <c r="BF417" i="1" s="1"/>
  <c r="AV417" i="1"/>
  <c r="BR417" i="1" s="1"/>
  <c r="AU417" i="1"/>
  <c r="AT417" i="1"/>
  <c r="BM348" i="1"/>
  <c r="BL348" i="1"/>
  <c r="BK348" i="1"/>
  <c r="BJ348" i="1"/>
  <c r="BI348" i="1"/>
  <c r="BH348" i="1"/>
  <c r="BA348" i="1"/>
  <c r="AZ348" i="1"/>
  <c r="BE348" i="1" s="1"/>
  <c r="AY348" i="1"/>
  <c r="BD348" i="1" s="1"/>
  <c r="AX348" i="1"/>
  <c r="BG348" i="1" s="1"/>
  <c r="AW348" i="1"/>
  <c r="BF348" i="1" s="1"/>
  <c r="AV348" i="1"/>
  <c r="BR348" i="1" s="1"/>
  <c r="AU348" i="1"/>
  <c r="AT348" i="1"/>
  <c r="BB348" i="1" s="1"/>
  <c r="BM372" i="1"/>
  <c r="BL372" i="1"/>
  <c r="BK372" i="1"/>
  <c r="BJ372" i="1"/>
  <c r="BI372" i="1"/>
  <c r="BH372" i="1"/>
  <c r="BA372" i="1"/>
  <c r="AZ372" i="1"/>
  <c r="BE372" i="1" s="1"/>
  <c r="AY372" i="1"/>
  <c r="BD372" i="1" s="1"/>
  <c r="AX372" i="1"/>
  <c r="BG372" i="1" s="1"/>
  <c r="AW372" i="1"/>
  <c r="BF372" i="1" s="1"/>
  <c r="AV372" i="1"/>
  <c r="BR372" i="1" s="1"/>
  <c r="AU372" i="1"/>
  <c r="AT372" i="1"/>
  <c r="BM343" i="1"/>
  <c r="BL343" i="1"/>
  <c r="BK343" i="1"/>
  <c r="BJ343" i="1"/>
  <c r="BI343" i="1"/>
  <c r="BH343" i="1"/>
  <c r="BA343" i="1"/>
  <c r="AZ343" i="1"/>
  <c r="BE343" i="1" s="1"/>
  <c r="AY343" i="1"/>
  <c r="BD343" i="1" s="1"/>
  <c r="AX343" i="1"/>
  <c r="BG343" i="1" s="1"/>
  <c r="AW343" i="1"/>
  <c r="BF343" i="1" s="1"/>
  <c r="AV343" i="1"/>
  <c r="BR343" i="1" s="1"/>
  <c r="AU343" i="1"/>
  <c r="AT343" i="1"/>
  <c r="BM383" i="1"/>
  <c r="BL383" i="1"/>
  <c r="BK383" i="1"/>
  <c r="BJ383" i="1"/>
  <c r="BI383" i="1"/>
  <c r="BH383" i="1"/>
  <c r="BA383" i="1"/>
  <c r="AZ383" i="1"/>
  <c r="BE383" i="1" s="1"/>
  <c r="AY383" i="1"/>
  <c r="BD383" i="1" s="1"/>
  <c r="AX383" i="1"/>
  <c r="BG383" i="1" s="1"/>
  <c r="AW383" i="1"/>
  <c r="BF383" i="1" s="1"/>
  <c r="AV383" i="1"/>
  <c r="BR383" i="1" s="1"/>
  <c r="AU383" i="1"/>
  <c r="AT383" i="1"/>
  <c r="BM426" i="1"/>
  <c r="BL426" i="1"/>
  <c r="BK426" i="1"/>
  <c r="BJ426" i="1"/>
  <c r="BI426" i="1"/>
  <c r="BH426" i="1"/>
  <c r="BA426" i="1"/>
  <c r="AZ426" i="1"/>
  <c r="BE426" i="1" s="1"/>
  <c r="AY426" i="1"/>
  <c r="BD426" i="1" s="1"/>
  <c r="AX426" i="1"/>
  <c r="BG426" i="1" s="1"/>
  <c r="AW426" i="1"/>
  <c r="BF426" i="1" s="1"/>
  <c r="AV426" i="1"/>
  <c r="BR426" i="1" s="1"/>
  <c r="AU426" i="1"/>
  <c r="AT426" i="1"/>
  <c r="BM388" i="1"/>
  <c r="BL388" i="1"/>
  <c r="BK388" i="1"/>
  <c r="BJ388" i="1"/>
  <c r="BI388" i="1"/>
  <c r="BH388" i="1"/>
  <c r="BA388" i="1"/>
  <c r="AZ388" i="1"/>
  <c r="BE388" i="1" s="1"/>
  <c r="AY388" i="1"/>
  <c r="BD388" i="1" s="1"/>
  <c r="AX388" i="1"/>
  <c r="BG388" i="1" s="1"/>
  <c r="AW388" i="1"/>
  <c r="BF388" i="1" s="1"/>
  <c r="AV388" i="1"/>
  <c r="BR388" i="1" s="1"/>
  <c r="AU388" i="1"/>
  <c r="AT388" i="1"/>
  <c r="BM434" i="1"/>
  <c r="BL434" i="1"/>
  <c r="BK434" i="1"/>
  <c r="BJ434" i="1"/>
  <c r="BI434" i="1"/>
  <c r="BH434" i="1"/>
  <c r="BA434" i="1"/>
  <c r="AZ434" i="1"/>
  <c r="BE434" i="1" s="1"/>
  <c r="AY434" i="1"/>
  <c r="BD434" i="1" s="1"/>
  <c r="AX434" i="1"/>
  <c r="BG434" i="1" s="1"/>
  <c r="AW434" i="1"/>
  <c r="BF434" i="1" s="1"/>
  <c r="AV434" i="1"/>
  <c r="BR434" i="1" s="1"/>
  <c r="AU434" i="1"/>
  <c r="AT434" i="1"/>
  <c r="BM251" i="1"/>
  <c r="BL251" i="1"/>
  <c r="BK251" i="1"/>
  <c r="BJ251" i="1"/>
  <c r="BI251" i="1"/>
  <c r="BH251" i="1"/>
  <c r="BA251" i="1"/>
  <c r="AZ251" i="1"/>
  <c r="BE251" i="1" s="1"/>
  <c r="AY251" i="1"/>
  <c r="BD251" i="1" s="1"/>
  <c r="AX251" i="1"/>
  <c r="BG251" i="1" s="1"/>
  <c r="AW251" i="1"/>
  <c r="BF251" i="1" s="1"/>
  <c r="AV251" i="1"/>
  <c r="BR251" i="1" s="1"/>
  <c r="AU251" i="1"/>
  <c r="AT251" i="1"/>
  <c r="BM182" i="1"/>
  <c r="BL182" i="1"/>
  <c r="BK182" i="1"/>
  <c r="BJ182" i="1"/>
  <c r="BI182" i="1"/>
  <c r="BH182" i="1"/>
  <c r="BA182" i="1"/>
  <c r="AZ182" i="1"/>
  <c r="BE182" i="1" s="1"/>
  <c r="AY182" i="1"/>
  <c r="BD182" i="1" s="1"/>
  <c r="AX182" i="1"/>
  <c r="BG182" i="1" s="1"/>
  <c r="AW182" i="1"/>
  <c r="BF182" i="1" s="1"/>
  <c r="AV182" i="1"/>
  <c r="BR182" i="1" s="1"/>
  <c r="AU182" i="1"/>
  <c r="AT182" i="1"/>
  <c r="BB182" i="1" s="1"/>
  <c r="BM444" i="1"/>
  <c r="BL444" i="1"/>
  <c r="BK444" i="1"/>
  <c r="BJ444" i="1"/>
  <c r="BI444" i="1"/>
  <c r="BH444" i="1"/>
  <c r="BA444" i="1"/>
  <c r="AZ444" i="1"/>
  <c r="BE444" i="1" s="1"/>
  <c r="AY444" i="1"/>
  <c r="BD444" i="1" s="1"/>
  <c r="AX444" i="1"/>
  <c r="BG444" i="1" s="1"/>
  <c r="AW444" i="1"/>
  <c r="BF444" i="1" s="1"/>
  <c r="AV444" i="1"/>
  <c r="BR444" i="1" s="1"/>
  <c r="AU444" i="1"/>
  <c r="AT444" i="1"/>
  <c r="BM284" i="1"/>
  <c r="BL284" i="1"/>
  <c r="BK284" i="1"/>
  <c r="BJ284" i="1"/>
  <c r="BI284" i="1"/>
  <c r="BH284" i="1"/>
  <c r="BA284" i="1"/>
  <c r="AZ284" i="1"/>
  <c r="BE284" i="1" s="1"/>
  <c r="AY284" i="1"/>
  <c r="BD284" i="1" s="1"/>
  <c r="AX284" i="1"/>
  <c r="BG284" i="1" s="1"/>
  <c r="AW284" i="1"/>
  <c r="BF284" i="1" s="1"/>
  <c r="AV284" i="1"/>
  <c r="BR284" i="1" s="1"/>
  <c r="AU284" i="1"/>
  <c r="AT284" i="1"/>
  <c r="BB284" i="1" s="1"/>
  <c r="BM441" i="1"/>
  <c r="BL441" i="1"/>
  <c r="BK441" i="1"/>
  <c r="BJ441" i="1"/>
  <c r="BI441" i="1"/>
  <c r="BH441" i="1"/>
  <c r="BA441" i="1"/>
  <c r="AZ441" i="1"/>
  <c r="BE441" i="1" s="1"/>
  <c r="AY441" i="1"/>
  <c r="BD441" i="1" s="1"/>
  <c r="AX441" i="1"/>
  <c r="BG441" i="1" s="1"/>
  <c r="AW441" i="1"/>
  <c r="BF441" i="1" s="1"/>
  <c r="AV441" i="1"/>
  <c r="BR441" i="1" s="1"/>
  <c r="AU441" i="1"/>
  <c r="AT441" i="1"/>
  <c r="BM373" i="1"/>
  <c r="BL373" i="1"/>
  <c r="BK373" i="1"/>
  <c r="BJ373" i="1"/>
  <c r="BI373" i="1"/>
  <c r="BH373" i="1"/>
  <c r="BA373" i="1"/>
  <c r="AZ373" i="1"/>
  <c r="BE373" i="1" s="1"/>
  <c r="AY373" i="1"/>
  <c r="BD373" i="1" s="1"/>
  <c r="AX373" i="1"/>
  <c r="BG373" i="1" s="1"/>
  <c r="AW373" i="1"/>
  <c r="BF373" i="1" s="1"/>
  <c r="AV373" i="1"/>
  <c r="BR373" i="1" s="1"/>
  <c r="AU373" i="1"/>
  <c r="AT373" i="1"/>
  <c r="BM273" i="1"/>
  <c r="BL273" i="1"/>
  <c r="BK273" i="1"/>
  <c r="BJ273" i="1"/>
  <c r="BI273" i="1"/>
  <c r="BH273" i="1"/>
  <c r="BA273" i="1"/>
  <c r="AZ273" i="1"/>
  <c r="BE273" i="1" s="1"/>
  <c r="AY273" i="1"/>
  <c r="BD273" i="1" s="1"/>
  <c r="AX273" i="1"/>
  <c r="BG273" i="1" s="1"/>
  <c r="AW273" i="1"/>
  <c r="BF273" i="1" s="1"/>
  <c r="AV273" i="1"/>
  <c r="BR273" i="1" s="1"/>
  <c r="AU273" i="1"/>
  <c r="AT273" i="1"/>
  <c r="BM396" i="1"/>
  <c r="BL396" i="1"/>
  <c r="BK396" i="1"/>
  <c r="BJ396" i="1"/>
  <c r="BI396" i="1"/>
  <c r="BH396" i="1"/>
  <c r="BA396" i="1"/>
  <c r="AZ396" i="1"/>
  <c r="BE396" i="1" s="1"/>
  <c r="AY396" i="1"/>
  <c r="BD396" i="1" s="1"/>
  <c r="AX396" i="1"/>
  <c r="BG396" i="1" s="1"/>
  <c r="AW396" i="1"/>
  <c r="BF396" i="1" s="1"/>
  <c r="AV396" i="1"/>
  <c r="BR396" i="1" s="1"/>
  <c r="AU396" i="1"/>
  <c r="AT396" i="1"/>
  <c r="BM435" i="1"/>
  <c r="BL435" i="1"/>
  <c r="BK435" i="1"/>
  <c r="BJ435" i="1"/>
  <c r="BI435" i="1"/>
  <c r="BH435" i="1"/>
  <c r="BA435" i="1"/>
  <c r="AZ435" i="1"/>
  <c r="BE435" i="1" s="1"/>
  <c r="AY435" i="1"/>
  <c r="BD435" i="1" s="1"/>
  <c r="AX435" i="1"/>
  <c r="BG435" i="1" s="1"/>
  <c r="AW435" i="1"/>
  <c r="BF435" i="1" s="1"/>
  <c r="AV435" i="1"/>
  <c r="BR435" i="1" s="1"/>
  <c r="AU435" i="1"/>
  <c r="AT435" i="1"/>
  <c r="BM456" i="1"/>
  <c r="BL456" i="1"/>
  <c r="BK456" i="1"/>
  <c r="BJ456" i="1"/>
  <c r="BI456" i="1"/>
  <c r="BH456" i="1"/>
  <c r="BA456" i="1"/>
  <c r="AZ456" i="1"/>
  <c r="BE456" i="1" s="1"/>
  <c r="AY456" i="1"/>
  <c r="BD456" i="1" s="1"/>
  <c r="AX456" i="1"/>
  <c r="BG456" i="1" s="1"/>
  <c r="AW456" i="1"/>
  <c r="BF456" i="1" s="1"/>
  <c r="AV456" i="1"/>
  <c r="BR456" i="1" s="1"/>
  <c r="AU456" i="1"/>
  <c r="AT456" i="1"/>
  <c r="BM279" i="1"/>
  <c r="BL279" i="1"/>
  <c r="BK279" i="1"/>
  <c r="BJ279" i="1"/>
  <c r="BI279" i="1"/>
  <c r="BH279" i="1"/>
  <c r="BA279" i="1"/>
  <c r="AZ279" i="1"/>
  <c r="BE279" i="1" s="1"/>
  <c r="AY279" i="1"/>
  <c r="BD279" i="1" s="1"/>
  <c r="AX279" i="1"/>
  <c r="BG279" i="1" s="1"/>
  <c r="AW279" i="1"/>
  <c r="BF279" i="1" s="1"/>
  <c r="AV279" i="1"/>
  <c r="BR279" i="1" s="1"/>
  <c r="AU279" i="1"/>
  <c r="AT279" i="1"/>
  <c r="BM403" i="1"/>
  <c r="BL403" i="1"/>
  <c r="BK403" i="1"/>
  <c r="BJ403" i="1"/>
  <c r="BI403" i="1"/>
  <c r="BH403" i="1"/>
  <c r="BA403" i="1"/>
  <c r="AZ403" i="1"/>
  <c r="BE403" i="1" s="1"/>
  <c r="AY403" i="1"/>
  <c r="BD403" i="1" s="1"/>
  <c r="AX403" i="1"/>
  <c r="BG403" i="1" s="1"/>
  <c r="AW403" i="1"/>
  <c r="BF403" i="1" s="1"/>
  <c r="AV403" i="1"/>
  <c r="BR403" i="1" s="1"/>
  <c r="AU403" i="1"/>
  <c r="AT403" i="1"/>
  <c r="BM394" i="1"/>
  <c r="BL394" i="1"/>
  <c r="BK394" i="1"/>
  <c r="BJ394" i="1"/>
  <c r="BI394" i="1"/>
  <c r="BH394" i="1"/>
  <c r="BA394" i="1"/>
  <c r="AZ394" i="1"/>
  <c r="BE394" i="1" s="1"/>
  <c r="AY394" i="1"/>
  <c r="BD394" i="1" s="1"/>
  <c r="AX394" i="1"/>
  <c r="BG394" i="1" s="1"/>
  <c r="AW394" i="1"/>
  <c r="BF394" i="1" s="1"/>
  <c r="AV394" i="1"/>
  <c r="BR394" i="1" s="1"/>
  <c r="AU394" i="1"/>
  <c r="AT394" i="1"/>
  <c r="BM423" i="1"/>
  <c r="BL423" i="1"/>
  <c r="BK423" i="1"/>
  <c r="BJ423" i="1"/>
  <c r="BI423" i="1"/>
  <c r="BH423" i="1"/>
  <c r="BA423" i="1"/>
  <c r="AZ423" i="1"/>
  <c r="BE423" i="1" s="1"/>
  <c r="AY423" i="1"/>
  <c r="BD423" i="1" s="1"/>
  <c r="AX423" i="1"/>
  <c r="BG423" i="1" s="1"/>
  <c r="AW423" i="1"/>
  <c r="BF423" i="1" s="1"/>
  <c r="AV423" i="1"/>
  <c r="BR423" i="1" s="1"/>
  <c r="AU423" i="1"/>
  <c r="AT423" i="1"/>
  <c r="BM375" i="1"/>
  <c r="BL375" i="1"/>
  <c r="BK375" i="1"/>
  <c r="BJ375" i="1"/>
  <c r="BI375" i="1"/>
  <c r="BH375" i="1"/>
  <c r="BA375" i="1"/>
  <c r="AZ375" i="1"/>
  <c r="BE375" i="1" s="1"/>
  <c r="AY375" i="1"/>
  <c r="BD375" i="1" s="1"/>
  <c r="AX375" i="1"/>
  <c r="BG375" i="1" s="1"/>
  <c r="AW375" i="1"/>
  <c r="BF375" i="1" s="1"/>
  <c r="AV375" i="1"/>
  <c r="BR375" i="1" s="1"/>
  <c r="AU375" i="1"/>
  <c r="AT375" i="1"/>
  <c r="BM326" i="1"/>
  <c r="BL326" i="1"/>
  <c r="BK326" i="1"/>
  <c r="BJ326" i="1"/>
  <c r="BI326" i="1"/>
  <c r="BH326" i="1"/>
  <c r="BA326" i="1"/>
  <c r="AZ326" i="1"/>
  <c r="BE326" i="1" s="1"/>
  <c r="AY326" i="1"/>
  <c r="BD326" i="1" s="1"/>
  <c r="AX326" i="1"/>
  <c r="BG326" i="1" s="1"/>
  <c r="AW326" i="1"/>
  <c r="BF326" i="1" s="1"/>
  <c r="AV326" i="1"/>
  <c r="BR326" i="1" s="1"/>
  <c r="AU326" i="1"/>
  <c r="AT326" i="1"/>
  <c r="BM382" i="1"/>
  <c r="BL382" i="1"/>
  <c r="BK382" i="1"/>
  <c r="BJ382" i="1"/>
  <c r="BI382" i="1"/>
  <c r="BH382" i="1"/>
  <c r="BA382" i="1"/>
  <c r="AZ382" i="1"/>
  <c r="BE382" i="1" s="1"/>
  <c r="AY382" i="1"/>
  <c r="BD382" i="1" s="1"/>
  <c r="AX382" i="1"/>
  <c r="BG382" i="1" s="1"/>
  <c r="AW382" i="1"/>
  <c r="BF382" i="1" s="1"/>
  <c r="AV382" i="1"/>
  <c r="BR382" i="1" s="1"/>
  <c r="AU382" i="1"/>
  <c r="AT382" i="1"/>
  <c r="BM216" i="1"/>
  <c r="BL216" i="1"/>
  <c r="BK216" i="1"/>
  <c r="BJ216" i="1"/>
  <c r="BI216" i="1"/>
  <c r="BH216" i="1"/>
  <c r="BA216" i="1"/>
  <c r="AZ216" i="1"/>
  <c r="BE216" i="1" s="1"/>
  <c r="AY216" i="1"/>
  <c r="BD216" i="1" s="1"/>
  <c r="AX216" i="1"/>
  <c r="BG216" i="1" s="1"/>
  <c r="AW216" i="1"/>
  <c r="BF216" i="1" s="1"/>
  <c r="AV216" i="1"/>
  <c r="BR216" i="1" s="1"/>
  <c r="AU216" i="1"/>
  <c r="AT216" i="1"/>
  <c r="BM425" i="1"/>
  <c r="BL425" i="1"/>
  <c r="BK425" i="1"/>
  <c r="BJ425" i="1"/>
  <c r="BI425" i="1"/>
  <c r="BH425" i="1"/>
  <c r="BA425" i="1"/>
  <c r="AZ425" i="1"/>
  <c r="BE425" i="1" s="1"/>
  <c r="AY425" i="1"/>
  <c r="BD425" i="1" s="1"/>
  <c r="AX425" i="1"/>
  <c r="BG425" i="1" s="1"/>
  <c r="AW425" i="1"/>
  <c r="BF425" i="1" s="1"/>
  <c r="AV425" i="1"/>
  <c r="BR425" i="1" s="1"/>
  <c r="AU425" i="1"/>
  <c r="AT425" i="1"/>
  <c r="BM307" i="1"/>
  <c r="BL307" i="1"/>
  <c r="BK307" i="1"/>
  <c r="BJ307" i="1"/>
  <c r="BI307" i="1"/>
  <c r="BH307" i="1"/>
  <c r="BA307" i="1"/>
  <c r="AZ307" i="1"/>
  <c r="BE307" i="1" s="1"/>
  <c r="AY307" i="1"/>
  <c r="BD307" i="1" s="1"/>
  <c r="AX307" i="1"/>
  <c r="BG307" i="1" s="1"/>
  <c r="AW307" i="1"/>
  <c r="BF307" i="1" s="1"/>
  <c r="AV307" i="1"/>
  <c r="BR307" i="1" s="1"/>
  <c r="AU307" i="1"/>
  <c r="AT307" i="1"/>
  <c r="BB307" i="1" s="1"/>
  <c r="BM135" i="1"/>
  <c r="BL135" i="1"/>
  <c r="BK135" i="1"/>
  <c r="BJ135" i="1"/>
  <c r="BI135" i="1"/>
  <c r="BH135" i="1"/>
  <c r="BA135" i="1"/>
  <c r="AZ135" i="1"/>
  <c r="BE135" i="1" s="1"/>
  <c r="AY135" i="1"/>
  <c r="BD135" i="1" s="1"/>
  <c r="AX135" i="1"/>
  <c r="BG135" i="1" s="1"/>
  <c r="AW135" i="1"/>
  <c r="BF135" i="1" s="1"/>
  <c r="AV135" i="1"/>
  <c r="BR135" i="1" s="1"/>
  <c r="AU135" i="1"/>
  <c r="AT135" i="1"/>
  <c r="BM393" i="1"/>
  <c r="BL393" i="1"/>
  <c r="BK393" i="1"/>
  <c r="BJ393" i="1"/>
  <c r="BI393" i="1"/>
  <c r="BH393" i="1"/>
  <c r="BA393" i="1"/>
  <c r="AZ393" i="1"/>
  <c r="BE393" i="1" s="1"/>
  <c r="AY393" i="1"/>
  <c r="BD393" i="1" s="1"/>
  <c r="AX393" i="1"/>
  <c r="BG393" i="1" s="1"/>
  <c r="AW393" i="1"/>
  <c r="BF393" i="1" s="1"/>
  <c r="AV393" i="1"/>
  <c r="BR393" i="1" s="1"/>
  <c r="AU393" i="1"/>
  <c r="AT393" i="1"/>
  <c r="BM381" i="1"/>
  <c r="BL381" i="1"/>
  <c r="BK381" i="1"/>
  <c r="BJ381" i="1"/>
  <c r="BI381" i="1"/>
  <c r="BH381" i="1"/>
  <c r="BA381" i="1"/>
  <c r="AZ381" i="1"/>
  <c r="BE381" i="1" s="1"/>
  <c r="AY381" i="1"/>
  <c r="BD381" i="1" s="1"/>
  <c r="AX381" i="1"/>
  <c r="BG381" i="1" s="1"/>
  <c r="AW381" i="1"/>
  <c r="BF381" i="1" s="1"/>
  <c r="AV381" i="1"/>
  <c r="BR381" i="1" s="1"/>
  <c r="AU381" i="1"/>
  <c r="AT381" i="1"/>
  <c r="BM385" i="1"/>
  <c r="BL385" i="1"/>
  <c r="BK385" i="1"/>
  <c r="BJ385" i="1"/>
  <c r="BI385" i="1"/>
  <c r="BH385" i="1"/>
  <c r="BA385" i="1"/>
  <c r="AZ385" i="1"/>
  <c r="BE385" i="1" s="1"/>
  <c r="AY385" i="1"/>
  <c r="BD385" i="1" s="1"/>
  <c r="AX385" i="1"/>
  <c r="BG385" i="1" s="1"/>
  <c r="AW385" i="1"/>
  <c r="BF385" i="1" s="1"/>
  <c r="AV385" i="1"/>
  <c r="BR385" i="1" s="1"/>
  <c r="AU385" i="1"/>
  <c r="AT385" i="1"/>
  <c r="BM416" i="1"/>
  <c r="BL416" i="1"/>
  <c r="BK416" i="1"/>
  <c r="BJ416" i="1"/>
  <c r="BI416" i="1"/>
  <c r="BH416" i="1"/>
  <c r="BA416" i="1"/>
  <c r="AZ416" i="1"/>
  <c r="BE416" i="1" s="1"/>
  <c r="AY416" i="1"/>
  <c r="BD416" i="1" s="1"/>
  <c r="AX416" i="1"/>
  <c r="BG416" i="1" s="1"/>
  <c r="AW416" i="1"/>
  <c r="BF416" i="1" s="1"/>
  <c r="AV416" i="1"/>
  <c r="BR416" i="1" s="1"/>
  <c r="AU416" i="1"/>
  <c r="AT416" i="1"/>
  <c r="BM309" i="1"/>
  <c r="BL309" i="1"/>
  <c r="BK309" i="1"/>
  <c r="BJ309" i="1"/>
  <c r="BI309" i="1"/>
  <c r="BH309" i="1"/>
  <c r="BA309" i="1"/>
  <c r="AZ309" i="1"/>
  <c r="BE309" i="1" s="1"/>
  <c r="AY309" i="1"/>
  <c r="BD309" i="1" s="1"/>
  <c r="AX309" i="1"/>
  <c r="BG309" i="1" s="1"/>
  <c r="AW309" i="1"/>
  <c r="BF309" i="1" s="1"/>
  <c r="AV309" i="1"/>
  <c r="BR309" i="1" s="1"/>
  <c r="AU309" i="1"/>
  <c r="AT309" i="1"/>
  <c r="BB309" i="1" s="1"/>
  <c r="BM272" i="1"/>
  <c r="BL272" i="1"/>
  <c r="BK272" i="1"/>
  <c r="BJ272" i="1"/>
  <c r="BI272" i="1"/>
  <c r="BH272" i="1"/>
  <c r="BA272" i="1"/>
  <c r="AZ272" i="1"/>
  <c r="BE272" i="1" s="1"/>
  <c r="AY272" i="1"/>
  <c r="BD272" i="1" s="1"/>
  <c r="AX272" i="1"/>
  <c r="BG272" i="1" s="1"/>
  <c r="AW272" i="1"/>
  <c r="BF272" i="1" s="1"/>
  <c r="AV272" i="1"/>
  <c r="BR272" i="1" s="1"/>
  <c r="AU272" i="1"/>
  <c r="AT272" i="1"/>
  <c r="BM206" i="1"/>
  <c r="BL206" i="1"/>
  <c r="BK206" i="1"/>
  <c r="BJ206" i="1"/>
  <c r="BI206" i="1"/>
  <c r="BH206" i="1"/>
  <c r="BA206" i="1"/>
  <c r="AZ206" i="1"/>
  <c r="BE206" i="1" s="1"/>
  <c r="AY206" i="1"/>
  <c r="BD206" i="1" s="1"/>
  <c r="AX206" i="1"/>
  <c r="BG206" i="1" s="1"/>
  <c r="AW206" i="1"/>
  <c r="BF206" i="1" s="1"/>
  <c r="AV206" i="1"/>
  <c r="BR206" i="1" s="1"/>
  <c r="AU206" i="1"/>
  <c r="AT206" i="1"/>
  <c r="BM400" i="1"/>
  <c r="BL400" i="1"/>
  <c r="BK400" i="1"/>
  <c r="BJ400" i="1"/>
  <c r="BI400" i="1"/>
  <c r="BH400" i="1"/>
  <c r="BA400" i="1"/>
  <c r="AZ400" i="1"/>
  <c r="BE400" i="1" s="1"/>
  <c r="AY400" i="1"/>
  <c r="BD400" i="1" s="1"/>
  <c r="AX400" i="1"/>
  <c r="BG400" i="1" s="1"/>
  <c r="AW400" i="1"/>
  <c r="BF400" i="1" s="1"/>
  <c r="AV400" i="1"/>
  <c r="BR400" i="1" s="1"/>
  <c r="AU400" i="1"/>
  <c r="AT400" i="1"/>
  <c r="BM314" i="1"/>
  <c r="BL314" i="1"/>
  <c r="BK314" i="1"/>
  <c r="BJ314" i="1"/>
  <c r="BI314" i="1"/>
  <c r="BH314" i="1"/>
  <c r="BA314" i="1"/>
  <c r="AZ314" i="1"/>
  <c r="BE314" i="1" s="1"/>
  <c r="AY314" i="1"/>
  <c r="BD314" i="1" s="1"/>
  <c r="AX314" i="1"/>
  <c r="BG314" i="1" s="1"/>
  <c r="AW314" i="1"/>
  <c r="BF314" i="1" s="1"/>
  <c r="AV314" i="1"/>
  <c r="BR314" i="1" s="1"/>
  <c r="AU314" i="1"/>
  <c r="AT314" i="1"/>
  <c r="BM255" i="1"/>
  <c r="BL255" i="1"/>
  <c r="BK255" i="1"/>
  <c r="BJ255" i="1"/>
  <c r="BI255" i="1"/>
  <c r="BH255" i="1"/>
  <c r="BA255" i="1"/>
  <c r="AZ255" i="1"/>
  <c r="BE255" i="1" s="1"/>
  <c r="AY255" i="1"/>
  <c r="BD255" i="1" s="1"/>
  <c r="AX255" i="1"/>
  <c r="BG255" i="1" s="1"/>
  <c r="AW255" i="1"/>
  <c r="BF255" i="1" s="1"/>
  <c r="AV255" i="1"/>
  <c r="BR255" i="1" s="1"/>
  <c r="AU255" i="1"/>
  <c r="AT255" i="1"/>
  <c r="BM330" i="1"/>
  <c r="BL330" i="1"/>
  <c r="BK330" i="1"/>
  <c r="BJ330" i="1"/>
  <c r="BI330" i="1"/>
  <c r="BH330" i="1"/>
  <c r="BA330" i="1"/>
  <c r="AZ330" i="1"/>
  <c r="BE330" i="1" s="1"/>
  <c r="AY330" i="1"/>
  <c r="BD330" i="1" s="1"/>
  <c r="AX330" i="1"/>
  <c r="BG330" i="1" s="1"/>
  <c r="AW330" i="1"/>
  <c r="BF330" i="1" s="1"/>
  <c r="AV330" i="1"/>
  <c r="BR330" i="1" s="1"/>
  <c r="AU330" i="1"/>
  <c r="AT330" i="1"/>
  <c r="BM353" i="1"/>
  <c r="BL353" i="1"/>
  <c r="BK353" i="1"/>
  <c r="BJ353" i="1"/>
  <c r="BI353" i="1"/>
  <c r="BH353" i="1"/>
  <c r="BA353" i="1"/>
  <c r="AZ353" i="1"/>
  <c r="BE353" i="1" s="1"/>
  <c r="AY353" i="1"/>
  <c r="BD353" i="1" s="1"/>
  <c r="AX353" i="1"/>
  <c r="BG353" i="1" s="1"/>
  <c r="AW353" i="1"/>
  <c r="BF353" i="1" s="1"/>
  <c r="AV353" i="1"/>
  <c r="BR353" i="1" s="1"/>
  <c r="AU353" i="1"/>
  <c r="AT353" i="1"/>
  <c r="BM391" i="1"/>
  <c r="BL391" i="1"/>
  <c r="BK391" i="1"/>
  <c r="BJ391" i="1"/>
  <c r="BI391" i="1"/>
  <c r="BH391" i="1"/>
  <c r="BA391" i="1"/>
  <c r="AZ391" i="1"/>
  <c r="BE391" i="1" s="1"/>
  <c r="AY391" i="1"/>
  <c r="BD391" i="1" s="1"/>
  <c r="AX391" i="1"/>
  <c r="BG391" i="1" s="1"/>
  <c r="AW391" i="1"/>
  <c r="BF391" i="1" s="1"/>
  <c r="AV391" i="1"/>
  <c r="BR391" i="1" s="1"/>
  <c r="AU391" i="1"/>
  <c r="AT391" i="1"/>
  <c r="BB391" i="1" s="1"/>
  <c r="BM269" i="1"/>
  <c r="BL269" i="1"/>
  <c r="BK269" i="1"/>
  <c r="BJ269" i="1"/>
  <c r="BI269" i="1"/>
  <c r="BH269" i="1"/>
  <c r="BA269" i="1"/>
  <c r="AZ269" i="1"/>
  <c r="BE269" i="1" s="1"/>
  <c r="AY269" i="1"/>
  <c r="BD269" i="1" s="1"/>
  <c r="AX269" i="1"/>
  <c r="BG269" i="1" s="1"/>
  <c r="AW269" i="1"/>
  <c r="BF269" i="1" s="1"/>
  <c r="AV269" i="1"/>
  <c r="BR269" i="1" s="1"/>
  <c r="AU269" i="1"/>
  <c r="AT269" i="1"/>
  <c r="BM295" i="1"/>
  <c r="BL295" i="1"/>
  <c r="BK295" i="1"/>
  <c r="BJ295" i="1"/>
  <c r="BI295" i="1"/>
  <c r="BH295" i="1"/>
  <c r="BA295" i="1"/>
  <c r="AZ295" i="1"/>
  <c r="BE295" i="1" s="1"/>
  <c r="AY295" i="1"/>
  <c r="BD295" i="1" s="1"/>
  <c r="AX295" i="1"/>
  <c r="BG295" i="1" s="1"/>
  <c r="AW295" i="1"/>
  <c r="BF295" i="1" s="1"/>
  <c r="AV295" i="1"/>
  <c r="BR295" i="1" s="1"/>
  <c r="AU295" i="1"/>
  <c r="AT295" i="1"/>
  <c r="BB295" i="1" s="1"/>
  <c r="BM360" i="1"/>
  <c r="BL360" i="1"/>
  <c r="BK360" i="1"/>
  <c r="BJ360" i="1"/>
  <c r="BI360" i="1"/>
  <c r="BH360" i="1"/>
  <c r="BA360" i="1"/>
  <c r="AZ360" i="1"/>
  <c r="BE360" i="1" s="1"/>
  <c r="AY360" i="1"/>
  <c r="BD360" i="1" s="1"/>
  <c r="AX360" i="1"/>
  <c r="BG360" i="1" s="1"/>
  <c r="AW360" i="1"/>
  <c r="BF360" i="1" s="1"/>
  <c r="AV360" i="1"/>
  <c r="BR360" i="1" s="1"/>
  <c r="AU360" i="1"/>
  <c r="AT360" i="1"/>
  <c r="BM297" i="1"/>
  <c r="BL297" i="1"/>
  <c r="BK297" i="1"/>
  <c r="BJ297" i="1"/>
  <c r="BI297" i="1"/>
  <c r="BH297" i="1"/>
  <c r="BA297" i="1"/>
  <c r="AZ297" i="1"/>
  <c r="BE297" i="1" s="1"/>
  <c r="AY297" i="1"/>
  <c r="BD297" i="1" s="1"/>
  <c r="AX297" i="1"/>
  <c r="BG297" i="1" s="1"/>
  <c r="AW297" i="1"/>
  <c r="BF297" i="1" s="1"/>
  <c r="AV297" i="1"/>
  <c r="BR297" i="1" s="1"/>
  <c r="AU297" i="1"/>
  <c r="AT297" i="1"/>
  <c r="BM412" i="1"/>
  <c r="BL412" i="1"/>
  <c r="BK412" i="1"/>
  <c r="BJ412" i="1"/>
  <c r="BI412" i="1"/>
  <c r="BH412" i="1"/>
  <c r="BA412" i="1"/>
  <c r="AZ412" i="1"/>
  <c r="BE412" i="1" s="1"/>
  <c r="AY412" i="1"/>
  <c r="BD412" i="1" s="1"/>
  <c r="AX412" i="1"/>
  <c r="BG412" i="1" s="1"/>
  <c r="AW412" i="1"/>
  <c r="BF412" i="1" s="1"/>
  <c r="AV412" i="1"/>
  <c r="BR412" i="1" s="1"/>
  <c r="AU412" i="1"/>
  <c r="AT412" i="1"/>
  <c r="BM283" i="1"/>
  <c r="BL283" i="1"/>
  <c r="BK283" i="1"/>
  <c r="BJ283" i="1"/>
  <c r="BI283" i="1"/>
  <c r="BH283" i="1"/>
  <c r="BA283" i="1"/>
  <c r="AZ283" i="1"/>
  <c r="BE283" i="1" s="1"/>
  <c r="AY283" i="1"/>
  <c r="BD283" i="1" s="1"/>
  <c r="AX283" i="1"/>
  <c r="BG283" i="1" s="1"/>
  <c r="AW283" i="1"/>
  <c r="BF283" i="1" s="1"/>
  <c r="AV283" i="1"/>
  <c r="BR283" i="1" s="1"/>
  <c r="AU283" i="1"/>
  <c r="AT283" i="1"/>
  <c r="BM302" i="1"/>
  <c r="BL302" i="1"/>
  <c r="BK302" i="1"/>
  <c r="BJ302" i="1"/>
  <c r="BI302" i="1"/>
  <c r="BH302" i="1"/>
  <c r="BA302" i="1"/>
  <c r="AZ302" i="1"/>
  <c r="BE302" i="1" s="1"/>
  <c r="AY302" i="1"/>
  <c r="BD302" i="1" s="1"/>
  <c r="AX302" i="1"/>
  <c r="BG302" i="1" s="1"/>
  <c r="AW302" i="1"/>
  <c r="BF302" i="1" s="1"/>
  <c r="AV302" i="1"/>
  <c r="BR302" i="1" s="1"/>
  <c r="AU302" i="1"/>
  <c r="AT302" i="1"/>
  <c r="BM301" i="1"/>
  <c r="BL301" i="1"/>
  <c r="BK301" i="1"/>
  <c r="BJ301" i="1"/>
  <c r="BI301" i="1"/>
  <c r="BH301" i="1"/>
  <c r="BA301" i="1"/>
  <c r="AZ301" i="1"/>
  <c r="BE301" i="1" s="1"/>
  <c r="AY301" i="1"/>
  <c r="BD301" i="1" s="1"/>
  <c r="AX301" i="1"/>
  <c r="BG301" i="1" s="1"/>
  <c r="AW301" i="1"/>
  <c r="BF301" i="1" s="1"/>
  <c r="AV301" i="1"/>
  <c r="BR301" i="1" s="1"/>
  <c r="AU301" i="1"/>
  <c r="AT301" i="1"/>
  <c r="BB301" i="1" s="1"/>
  <c r="BM128" i="1"/>
  <c r="BL128" i="1"/>
  <c r="BK128" i="1"/>
  <c r="BJ128" i="1"/>
  <c r="BI128" i="1"/>
  <c r="BH128" i="1"/>
  <c r="BA128" i="1"/>
  <c r="AZ128" i="1"/>
  <c r="BE128" i="1" s="1"/>
  <c r="AY128" i="1"/>
  <c r="BD128" i="1" s="1"/>
  <c r="AX128" i="1"/>
  <c r="BG128" i="1" s="1"/>
  <c r="AW128" i="1"/>
  <c r="BF128" i="1" s="1"/>
  <c r="AV128" i="1"/>
  <c r="BR128" i="1" s="1"/>
  <c r="AU128" i="1"/>
  <c r="AT128" i="1"/>
  <c r="BM228" i="1"/>
  <c r="BL228" i="1"/>
  <c r="BK228" i="1"/>
  <c r="BJ228" i="1"/>
  <c r="BI228" i="1"/>
  <c r="BH228" i="1"/>
  <c r="BA228" i="1"/>
  <c r="AZ228" i="1"/>
  <c r="BE228" i="1" s="1"/>
  <c r="AY228" i="1"/>
  <c r="BD228" i="1" s="1"/>
  <c r="AX228" i="1"/>
  <c r="BG228" i="1" s="1"/>
  <c r="AW228" i="1"/>
  <c r="BF228" i="1" s="1"/>
  <c r="AV228" i="1"/>
  <c r="BR228" i="1" s="1"/>
  <c r="AU228" i="1"/>
  <c r="AT228" i="1"/>
  <c r="BM380" i="1"/>
  <c r="BL380" i="1"/>
  <c r="BK380" i="1"/>
  <c r="BJ380" i="1"/>
  <c r="BI380" i="1"/>
  <c r="BH380" i="1"/>
  <c r="BA380" i="1"/>
  <c r="AZ380" i="1"/>
  <c r="BE380" i="1" s="1"/>
  <c r="AY380" i="1"/>
  <c r="BD380" i="1" s="1"/>
  <c r="AX380" i="1"/>
  <c r="BG380" i="1" s="1"/>
  <c r="AW380" i="1"/>
  <c r="BF380" i="1" s="1"/>
  <c r="AV380" i="1"/>
  <c r="BR380" i="1" s="1"/>
  <c r="AU380" i="1"/>
  <c r="AT380" i="1"/>
  <c r="BM374" i="1"/>
  <c r="BL374" i="1"/>
  <c r="BK374" i="1"/>
  <c r="BJ374" i="1"/>
  <c r="BI374" i="1"/>
  <c r="BH374" i="1"/>
  <c r="BA374" i="1"/>
  <c r="AZ374" i="1"/>
  <c r="BE374" i="1" s="1"/>
  <c r="AY374" i="1"/>
  <c r="BD374" i="1" s="1"/>
  <c r="AX374" i="1"/>
  <c r="BG374" i="1" s="1"/>
  <c r="AW374" i="1"/>
  <c r="BF374" i="1" s="1"/>
  <c r="AV374" i="1"/>
  <c r="BR374" i="1" s="1"/>
  <c r="AU374" i="1"/>
  <c r="AT374" i="1"/>
  <c r="BM428" i="1"/>
  <c r="BL428" i="1"/>
  <c r="BK428" i="1"/>
  <c r="BJ428" i="1"/>
  <c r="BI428" i="1"/>
  <c r="BH428" i="1"/>
  <c r="BA428" i="1"/>
  <c r="AZ428" i="1"/>
  <c r="BE428" i="1" s="1"/>
  <c r="AY428" i="1"/>
  <c r="BD428" i="1" s="1"/>
  <c r="AX428" i="1"/>
  <c r="BG428" i="1" s="1"/>
  <c r="AW428" i="1"/>
  <c r="BF428" i="1" s="1"/>
  <c r="AV428" i="1"/>
  <c r="BR428" i="1" s="1"/>
  <c r="AU428" i="1"/>
  <c r="AT428" i="1"/>
  <c r="BM245" i="1"/>
  <c r="BL245" i="1"/>
  <c r="BK245" i="1"/>
  <c r="BJ245" i="1"/>
  <c r="BI245" i="1"/>
  <c r="BH245" i="1"/>
  <c r="BA245" i="1"/>
  <c r="AZ245" i="1"/>
  <c r="BE245" i="1" s="1"/>
  <c r="AY245" i="1"/>
  <c r="BD245" i="1" s="1"/>
  <c r="AX245" i="1"/>
  <c r="BG245" i="1" s="1"/>
  <c r="AW245" i="1"/>
  <c r="BF245" i="1" s="1"/>
  <c r="AV245" i="1"/>
  <c r="BR245" i="1" s="1"/>
  <c r="AU245" i="1"/>
  <c r="AT245" i="1"/>
  <c r="BM363" i="1"/>
  <c r="BL363" i="1"/>
  <c r="BK363" i="1"/>
  <c r="BJ363" i="1"/>
  <c r="BI363" i="1"/>
  <c r="BH363" i="1"/>
  <c r="BA363" i="1"/>
  <c r="AZ363" i="1"/>
  <c r="BE363" i="1" s="1"/>
  <c r="AY363" i="1"/>
  <c r="BD363" i="1" s="1"/>
  <c r="AX363" i="1"/>
  <c r="BG363" i="1" s="1"/>
  <c r="AW363" i="1"/>
  <c r="BF363" i="1" s="1"/>
  <c r="AV363" i="1"/>
  <c r="BR363" i="1" s="1"/>
  <c r="AU363" i="1"/>
  <c r="AT363" i="1"/>
  <c r="BM311" i="1"/>
  <c r="BL311" i="1"/>
  <c r="BK311" i="1"/>
  <c r="BJ311" i="1"/>
  <c r="BI311" i="1"/>
  <c r="BH311" i="1"/>
  <c r="BA311" i="1"/>
  <c r="AZ311" i="1"/>
  <c r="BE311" i="1" s="1"/>
  <c r="AY311" i="1"/>
  <c r="BD311" i="1" s="1"/>
  <c r="AX311" i="1"/>
  <c r="BG311" i="1" s="1"/>
  <c r="AW311" i="1"/>
  <c r="BF311" i="1" s="1"/>
  <c r="AV311" i="1"/>
  <c r="BR311" i="1" s="1"/>
  <c r="AU311" i="1"/>
  <c r="AT311" i="1"/>
  <c r="BB311" i="1" s="1"/>
  <c r="BM365" i="1"/>
  <c r="BL365" i="1"/>
  <c r="BK365" i="1"/>
  <c r="BJ365" i="1"/>
  <c r="BI365" i="1"/>
  <c r="BH365" i="1"/>
  <c r="BA365" i="1"/>
  <c r="AZ365" i="1"/>
  <c r="BE365" i="1" s="1"/>
  <c r="AY365" i="1"/>
  <c r="BD365" i="1" s="1"/>
  <c r="AX365" i="1"/>
  <c r="BG365" i="1" s="1"/>
  <c r="AW365" i="1"/>
  <c r="BF365" i="1" s="1"/>
  <c r="AV365" i="1"/>
  <c r="BR365" i="1" s="1"/>
  <c r="AU365" i="1"/>
  <c r="AT365" i="1"/>
  <c r="BM271" i="1"/>
  <c r="BL271" i="1"/>
  <c r="BK271" i="1"/>
  <c r="BJ271" i="1"/>
  <c r="BI271" i="1"/>
  <c r="BH271" i="1"/>
  <c r="BA271" i="1"/>
  <c r="AZ271" i="1"/>
  <c r="BE271" i="1" s="1"/>
  <c r="AY271" i="1"/>
  <c r="BD271" i="1" s="1"/>
  <c r="AX271" i="1"/>
  <c r="BG271" i="1" s="1"/>
  <c r="AW271" i="1"/>
  <c r="BF271" i="1" s="1"/>
  <c r="AV271" i="1"/>
  <c r="BR271" i="1" s="1"/>
  <c r="AU271" i="1"/>
  <c r="AT271" i="1"/>
  <c r="BM210" i="1"/>
  <c r="BL210" i="1"/>
  <c r="BK210" i="1"/>
  <c r="BJ210" i="1"/>
  <c r="BI210" i="1"/>
  <c r="BH210" i="1"/>
  <c r="BA210" i="1"/>
  <c r="AZ210" i="1"/>
  <c r="BE210" i="1" s="1"/>
  <c r="AY210" i="1"/>
  <c r="BD210" i="1" s="1"/>
  <c r="AX210" i="1"/>
  <c r="BG210" i="1" s="1"/>
  <c r="AW210" i="1"/>
  <c r="BF210" i="1" s="1"/>
  <c r="AV210" i="1"/>
  <c r="BR210" i="1" s="1"/>
  <c r="AU210" i="1"/>
  <c r="AT210" i="1"/>
  <c r="BM397" i="1"/>
  <c r="BL397" i="1"/>
  <c r="BK397" i="1"/>
  <c r="BJ397" i="1"/>
  <c r="BI397" i="1"/>
  <c r="BH397" i="1"/>
  <c r="BA397" i="1"/>
  <c r="AZ397" i="1"/>
  <c r="BE397" i="1" s="1"/>
  <c r="AY397" i="1"/>
  <c r="BD397" i="1" s="1"/>
  <c r="AX397" i="1"/>
  <c r="BG397" i="1" s="1"/>
  <c r="AW397" i="1"/>
  <c r="BF397" i="1" s="1"/>
  <c r="AV397" i="1"/>
  <c r="BR397" i="1" s="1"/>
  <c r="AU397" i="1"/>
  <c r="AT397" i="1"/>
  <c r="BM289" i="1"/>
  <c r="BL289" i="1"/>
  <c r="BK289" i="1"/>
  <c r="BJ289" i="1"/>
  <c r="BI289" i="1"/>
  <c r="BH289" i="1"/>
  <c r="BA289" i="1"/>
  <c r="AZ289" i="1"/>
  <c r="BE289" i="1" s="1"/>
  <c r="AY289" i="1"/>
  <c r="BD289" i="1" s="1"/>
  <c r="AX289" i="1"/>
  <c r="BG289" i="1" s="1"/>
  <c r="AW289" i="1"/>
  <c r="BF289" i="1" s="1"/>
  <c r="AV289" i="1"/>
  <c r="BR289" i="1" s="1"/>
  <c r="AU289" i="1"/>
  <c r="AT289" i="1"/>
  <c r="BM399" i="1"/>
  <c r="BL399" i="1"/>
  <c r="BK399" i="1"/>
  <c r="BJ399" i="1"/>
  <c r="BI399" i="1"/>
  <c r="BH399" i="1"/>
  <c r="BA399" i="1"/>
  <c r="AZ399" i="1"/>
  <c r="BE399" i="1" s="1"/>
  <c r="AY399" i="1"/>
  <c r="BD399" i="1" s="1"/>
  <c r="AX399" i="1"/>
  <c r="BG399" i="1" s="1"/>
  <c r="AW399" i="1"/>
  <c r="BF399" i="1" s="1"/>
  <c r="AV399" i="1"/>
  <c r="BR399" i="1" s="1"/>
  <c r="AU399" i="1"/>
  <c r="AT399" i="1"/>
  <c r="BM236" i="1"/>
  <c r="BL236" i="1"/>
  <c r="BK236" i="1"/>
  <c r="BJ236" i="1"/>
  <c r="BI236" i="1"/>
  <c r="BH236" i="1"/>
  <c r="BA236" i="1"/>
  <c r="AZ236" i="1"/>
  <c r="BE236" i="1" s="1"/>
  <c r="AY236" i="1"/>
  <c r="BD236" i="1" s="1"/>
  <c r="AX236" i="1"/>
  <c r="BG236" i="1" s="1"/>
  <c r="AW236" i="1"/>
  <c r="BF236" i="1" s="1"/>
  <c r="AV236" i="1"/>
  <c r="BR236" i="1" s="1"/>
  <c r="AU236" i="1"/>
  <c r="AT236" i="1"/>
  <c r="BM370" i="1"/>
  <c r="BL370" i="1"/>
  <c r="BK370" i="1"/>
  <c r="BJ370" i="1"/>
  <c r="BI370" i="1"/>
  <c r="BH370" i="1"/>
  <c r="BA370" i="1"/>
  <c r="AZ370" i="1"/>
  <c r="BE370" i="1" s="1"/>
  <c r="AY370" i="1"/>
  <c r="BD370" i="1" s="1"/>
  <c r="AX370" i="1"/>
  <c r="BG370" i="1" s="1"/>
  <c r="AW370" i="1"/>
  <c r="BF370" i="1" s="1"/>
  <c r="AV370" i="1"/>
  <c r="BR370" i="1" s="1"/>
  <c r="AU370" i="1"/>
  <c r="AT370" i="1"/>
  <c r="BM356" i="1"/>
  <c r="BL356" i="1"/>
  <c r="BK356" i="1"/>
  <c r="BJ356" i="1"/>
  <c r="BI356" i="1"/>
  <c r="BH356" i="1"/>
  <c r="BA356" i="1"/>
  <c r="AZ356" i="1"/>
  <c r="BE356" i="1" s="1"/>
  <c r="AY356" i="1"/>
  <c r="BD356" i="1" s="1"/>
  <c r="AX356" i="1"/>
  <c r="BG356" i="1" s="1"/>
  <c r="AW356" i="1"/>
  <c r="BF356" i="1" s="1"/>
  <c r="AV356" i="1"/>
  <c r="BR356" i="1" s="1"/>
  <c r="AU356" i="1"/>
  <c r="AT356" i="1"/>
  <c r="BM339" i="1"/>
  <c r="BL339" i="1"/>
  <c r="BK339" i="1"/>
  <c r="BJ339" i="1"/>
  <c r="BI339" i="1"/>
  <c r="BH339" i="1"/>
  <c r="BA339" i="1"/>
  <c r="AZ339" i="1"/>
  <c r="BE339" i="1" s="1"/>
  <c r="AY339" i="1"/>
  <c r="BD339" i="1" s="1"/>
  <c r="AX339" i="1"/>
  <c r="BG339" i="1" s="1"/>
  <c r="AW339" i="1"/>
  <c r="BF339" i="1" s="1"/>
  <c r="AV339" i="1"/>
  <c r="BR339" i="1" s="1"/>
  <c r="AU339" i="1"/>
  <c r="AT339" i="1"/>
  <c r="BM259" i="1"/>
  <c r="BL259" i="1"/>
  <c r="BK259" i="1"/>
  <c r="BJ259" i="1"/>
  <c r="BI259" i="1"/>
  <c r="BH259" i="1"/>
  <c r="BA259" i="1"/>
  <c r="AZ259" i="1"/>
  <c r="BE259" i="1" s="1"/>
  <c r="AY259" i="1"/>
  <c r="BD259" i="1" s="1"/>
  <c r="AX259" i="1"/>
  <c r="BG259" i="1" s="1"/>
  <c r="AW259" i="1"/>
  <c r="BF259" i="1" s="1"/>
  <c r="AV259" i="1"/>
  <c r="BR259" i="1" s="1"/>
  <c r="AU259" i="1"/>
  <c r="AT259" i="1"/>
  <c r="BM264" i="1"/>
  <c r="BL264" i="1"/>
  <c r="BK264" i="1"/>
  <c r="BJ264" i="1"/>
  <c r="BI264" i="1"/>
  <c r="BH264" i="1"/>
  <c r="BA264" i="1"/>
  <c r="AZ264" i="1"/>
  <c r="BE264" i="1" s="1"/>
  <c r="AY264" i="1"/>
  <c r="BD264" i="1" s="1"/>
  <c r="AX264" i="1"/>
  <c r="BG264" i="1" s="1"/>
  <c r="AW264" i="1"/>
  <c r="BF264" i="1" s="1"/>
  <c r="AV264" i="1"/>
  <c r="BR264" i="1" s="1"/>
  <c r="AU264" i="1"/>
  <c r="AT264" i="1"/>
  <c r="BM364" i="1"/>
  <c r="BL364" i="1"/>
  <c r="BK364" i="1"/>
  <c r="BJ364" i="1"/>
  <c r="BI364" i="1"/>
  <c r="BH364" i="1"/>
  <c r="BA364" i="1"/>
  <c r="AZ364" i="1"/>
  <c r="BE364" i="1" s="1"/>
  <c r="AY364" i="1"/>
  <c r="BD364" i="1" s="1"/>
  <c r="AX364" i="1"/>
  <c r="BG364" i="1" s="1"/>
  <c r="AW364" i="1"/>
  <c r="BF364" i="1" s="1"/>
  <c r="AV364" i="1"/>
  <c r="BR364" i="1" s="1"/>
  <c r="AU364" i="1"/>
  <c r="AT364" i="1"/>
  <c r="BM398" i="1"/>
  <c r="BL398" i="1"/>
  <c r="BK398" i="1"/>
  <c r="BJ398" i="1"/>
  <c r="BI398" i="1"/>
  <c r="BH398" i="1"/>
  <c r="BA398" i="1"/>
  <c r="AZ398" i="1"/>
  <c r="BE398" i="1" s="1"/>
  <c r="AY398" i="1"/>
  <c r="BD398" i="1" s="1"/>
  <c r="AX398" i="1"/>
  <c r="BG398" i="1" s="1"/>
  <c r="AW398" i="1"/>
  <c r="BF398" i="1" s="1"/>
  <c r="AV398" i="1"/>
  <c r="BR398" i="1" s="1"/>
  <c r="AU398" i="1"/>
  <c r="AT398" i="1"/>
  <c r="BM338" i="1"/>
  <c r="BL338" i="1"/>
  <c r="BK338" i="1"/>
  <c r="BJ338" i="1"/>
  <c r="BI338" i="1"/>
  <c r="BH338" i="1"/>
  <c r="BA338" i="1"/>
  <c r="AZ338" i="1"/>
  <c r="BE338" i="1" s="1"/>
  <c r="AY338" i="1"/>
  <c r="BD338" i="1" s="1"/>
  <c r="AX338" i="1"/>
  <c r="BG338" i="1" s="1"/>
  <c r="AW338" i="1"/>
  <c r="BF338" i="1" s="1"/>
  <c r="AV338" i="1"/>
  <c r="BR338" i="1" s="1"/>
  <c r="AU338" i="1"/>
  <c r="AT338" i="1"/>
  <c r="BM379" i="1"/>
  <c r="BL379" i="1"/>
  <c r="BK379" i="1"/>
  <c r="BJ379" i="1"/>
  <c r="BI379" i="1"/>
  <c r="BH379" i="1"/>
  <c r="BA379" i="1"/>
  <c r="AZ379" i="1"/>
  <c r="BE379" i="1" s="1"/>
  <c r="AY379" i="1"/>
  <c r="BD379" i="1" s="1"/>
  <c r="AX379" i="1"/>
  <c r="BG379" i="1" s="1"/>
  <c r="AW379" i="1"/>
  <c r="BF379" i="1" s="1"/>
  <c r="AV379" i="1"/>
  <c r="BR379" i="1" s="1"/>
  <c r="AU379" i="1"/>
  <c r="AT379" i="1"/>
  <c r="BM92" i="1"/>
  <c r="BL92" i="1"/>
  <c r="BK92" i="1"/>
  <c r="BJ92" i="1"/>
  <c r="BI92" i="1"/>
  <c r="BH92" i="1"/>
  <c r="BA92" i="1"/>
  <c r="AZ92" i="1"/>
  <c r="BE92" i="1" s="1"/>
  <c r="AY92" i="1"/>
  <c r="BD92" i="1" s="1"/>
  <c r="AX92" i="1"/>
  <c r="BG92" i="1" s="1"/>
  <c r="AW92" i="1"/>
  <c r="BF92" i="1" s="1"/>
  <c r="AV92" i="1"/>
  <c r="BR92" i="1" s="1"/>
  <c r="AU92" i="1"/>
  <c r="AT92" i="1"/>
  <c r="BM276" i="1"/>
  <c r="BL276" i="1"/>
  <c r="BK276" i="1"/>
  <c r="BJ276" i="1"/>
  <c r="BI276" i="1"/>
  <c r="BH276" i="1"/>
  <c r="BA276" i="1"/>
  <c r="AZ276" i="1"/>
  <c r="BE276" i="1" s="1"/>
  <c r="AY276" i="1"/>
  <c r="BD276" i="1" s="1"/>
  <c r="AX276" i="1"/>
  <c r="BG276" i="1" s="1"/>
  <c r="AW276" i="1"/>
  <c r="BF276" i="1" s="1"/>
  <c r="AV276" i="1"/>
  <c r="BR276" i="1" s="1"/>
  <c r="AU276" i="1"/>
  <c r="AT276" i="1"/>
  <c r="BM351" i="1"/>
  <c r="BL351" i="1"/>
  <c r="BK351" i="1"/>
  <c r="BJ351" i="1"/>
  <c r="BI351" i="1"/>
  <c r="BH351" i="1"/>
  <c r="BA351" i="1"/>
  <c r="AZ351" i="1"/>
  <c r="BE351" i="1" s="1"/>
  <c r="AY351" i="1"/>
  <c r="BD351" i="1" s="1"/>
  <c r="AX351" i="1"/>
  <c r="BG351" i="1" s="1"/>
  <c r="AW351" i="1"/>
  <c r="BF351" i="1" s="1"/>
  <c r="AV351" i="1"/>
  <c r="BR351" i="1" s="1"/>
  <c r="AU351" i="1"/>
  <c r="AT351" i="1"/>
  <c r="BM265" i="1"/>
  <c r="BL265" i="1"/>
  <c r="BK265" i="1"/>
  <c r="BJ265" i="1"/>
  <c r="BI265" i="1"/>
  <c r="BH265" i="1"/>
  <c r="BA265" i="1"/>
  <c r="AZ265" i="1"/>
  <c r="BE265" i="1" s="1"/>
  <c r="AY265" i="1"/>
  <c r="BD265" i="1" s="1"/>
  <c r="AX265" i="1"/>
  <c r="BG265" i="1" s="1"/>
  <c r="AW265" i="1"/>
  <c r="BF265" i="1" s="1"/>
  <c r="AV265" i="1"/>
  <c r="BR265" i="1" s="1"/>
  <c r="AU265" i="1"/>
  <c r="AT265" i="1"/>
  <c r="BM281" i="1"/>
  <c r="BL281" i="1"/>
  <c r="BK281" i="1"/>
  <c r="BJ281" i="1"/>
  <c r="BI281" i="1"/>
  <c r="BH281" i="1"/>
  <c r="BA281" i="1"/>
  <c r="AZ281" i="1"/>
  <c r="BE281" i="1" s="1"/>
  <c r="AY281" i="1"/>
  <c r="BD281" i="1" s="1"/>
  <c r="AX281" i="1"/>
  <c r="BG281" i="1" s="1"/>
  <c r="AW281" i="1"/>
  <c r="BF281" i="1" s="1"/>
  <c r="AV281" i="1"/>
  <c r="BR281" i="1" s="1"/>
  <c r="AU281" i="1"/>
  <c r="AT281" i="1"/>
  <c r="BM310" i="1"/>
  <c r="BL310" i="1"/>
  <c r="BK310" i="1"/>
  <c r="BJ310" i="1"/>
  <c r="BI310" i="1"/>
  <c r="BH310" i="1"/>
  <c r="BA310" i="1"/>
  <c r="AZ310" i="1"/>
  <c r="BE310" i="1" s="1"/>
  <c r="AY310" i="1"/>
  <c r="BD310" i="1" s="1"/>
  <c r="AX310" i="1"/>
  <c r="BG310" i="1" s="1"/>
  <c r="AW310" i="1"/>
  <c r="BF310" i="1" s="1"/>
  <c r="AV310" i="1"/>
  <c r="BR310" i="1" s="1"/>
  <c r="AU310" i="1"/>
  <c r="AT310" i="1"/>
  <c r="BM350" i="1"/>
  <c r="BL350" i="1"/>
  <c r="BK350" i="1"/>
  <c r="BJ350" i="1"/>
  <c r="BI350" i="1"/>
  <c r="BH350" i="1"/>
  <c r="BA350" i="1"/>
  <c r="AZ350" i="1"/>
  <c r="BE350" i="1" s="1"/>
  <c r="AY350" i="1"/>
  <c r="BD350" i="1" s="1"/>
  <c r="AX350" i="1"/>
  <c r="BG350" i="1" s="1"/>
  <c r="AW350" i="1"/>
  <c r="BF350" i="1" s="1"/>
  <c r="AV350" i="1"/>
  <c r="BR350" i="1" s="1"/>
  <c r="AU350" i="1"/>
  <c r="AT350" i="1"/>
  <c r="BM395" i="1"/>
  <c r="BL395" i="1"/>
  <c r="BK395" i="1"/>
  <c r="BJ395" i="1"/>
  <c r="BI395" i="1"/>
  <c r="BH395" i="1"/>
  <c r="BA395" i="1"/>
  <c r="AZ395" i="1"/>
  <c r="BE395" i="1" s="1"/>
  <c r="AY395" i="1"/>
  <c r="BD395" i="1" s="1"/>
  <c r="AX395" i="1"/>
  <c r="BG395" i="1" s="1"/>
  <c r="AW395" i="1"/>
  <c r="BF395" i="1" s="1"/>
  <c r="AV395" i="1"/>
  <c r="BR395" i="1" s="1"/>
  <c r="AU395" i="1"/>
  <c r="AT395" i="1"/>
  <c r="BB395" i="1" s="1"/>
  <c r="BM317" i="1"/>
  <c r="BL317" i="1"/>
  <c r="BK317" i="1"/>
  <c r="BJ317" i="1"/>
  <c r="BI317" i="1"/>
  <c r="BH317" i="1"/>
  <c r="BA317" i="1"/>
  <c r="AZ317" i="1"/>
  <c r="BE317" i="1" s="1"/>
  <c r="AY317" i="1"/>
  <c r="BD317" i="1" s="1"/>
  <c r="AX317" i="1"/>
  <c r="BG317" i="1" s="1"/>
  <c r="AW317" i="1"/>
  <c r="BF317" i="1" s="1"/>
  <c r="AV317" i="1"/>
  <c r="BR317" i="1" s="1"/>
  <c r="AU317" i="1"/>
  <c r="AT317" i="1"/>
  <c r="BM316" i="1"/>
  <c r="BL316" i="1"/>
  <c r="BK316" i="1"/>
  <c r="BJ316" i="1"/>
  <c r="BI316" i="1"/>
  <c r="BH316" i="1"/>
  <c r="BA316" i="1"/>
  <c r="AZ316" i="1"/>
  <c r="BE316" i="1" s="1"/>
  <c r="AY316" i="1"/>
  <c r="BD316" i="1" s="1"/>
  <c r="AX316" i="1"/>
  <c r="BG316" i="1" s="1"/>
  <c r="AW316" i="1"/>
  <c r="BF316" i="1" s="1"/>
  <c r="AV316" i="1"/>
  <c r="BR316" i="1" s="1"/>
  <c r="AU316" i="1"/>
  <c r="AT316" i="1"/>
  <c r="BB316" i="1" s="1"/>
  <c r="BM325" i="1"/>
  <c r="BL325" i="1"/>
  <c r="BK325" i="1"/>
  <c r="BJ325" i="1"/>
  <c r="BI325" i="1"/>
  <c r="BH325" i="1"/>
  <c r="BA325" i="1"/>
  <c r="AZ325" i="1"/>
  <c r="BE325" i="1" s="1"/>
  <c r="AY325" i="1"/>
  <c r="BD325" i="1" s="1"/>
  <c r="AX325" i="1"/>
  <c r="BG325" i="1" s="1"/>
  <c r="AW325" i="1"/>
  <c r="BF325" i="1" s="1"/>
  <c r="AV325" i="1"/>
  <c r="BR325" i="1" s="1"/>
  <c r="AU325" i="1"/>
  <c r="AT325" i="1"/>
  <c r="BM308" i="1"/>
  <c r="BL308" i="1"/>
  <c r="BK308" i="1"/>
  <c r="BJ308" i="1"/>
  <c r="BI308" i="1"/>
  <c r="BH308" i="1"/>
  <c r="BA308" i="1"/>
  <c r="AZ308" i="1"/>
  <c r="BE308" i="1" s="1"/>
  <c r="AY308" i="1"/>
  <c r="BD308" i="1" s="1"/>
  <c r="AX308" i="1"/>
  <c r="BG308" i="1" s="1"/>
  <c r="AW308" i="1"/>
  <c r="BF308" i="1" s="1"/>
  <c r="AV308" i="1"/>
  <c r="BR308" i="1" s="1"/>
  <c r="AU308" i="1"/>
  <c r="AT308" i="1"/>
  <c r="BM367" i="1"/>
  <c r="BL367" i="1"/>
  <c r="BK367" i="1"/>
  <c r="BJ367" i="1"/>
  <c r="BI367" i="1"/>
  <c r="BH367" i="1"/>
  <c r="BA367" i="1"/>
  <c r="AZ367" i="1"/>
  <c r="BE367" i="1" s="1"/>
  <c r="AY367" i="1"/>
  <c r="BD367" i="1" s="1"/>
  <c r="AX367" i="1"/>
  <c r="BG367" i="1" s="1"/>
  <c r="AW367" i="1"/>
  <c r="BF367" i="1" s="1"/>
  <c r="AV367" i="1"/>
  <c r="BR367" i="1" s="1"/>
  <c r="AU367" i="1"/>
  <c r="AT367" i="1"/>
  <c r="BM296" i="1"/>
  <c r="BL296" i="1"/>
  <c r="BK296" i="1"/>
  <c r="BJ296" i="1"/>
  <c r="BI296" i="1"/>
  <c r="BH296" i="1"/>
  <c r="BA296" i="1"/>
  <c r="AZ296" i="1"/>
  <c r="BE296" i="1" s="1"/>
  <c r="AY296" i="1"/>
  <c r="BD296" i="1" s="1"/>
  <c r="AX296" i="1"/>
  <c r="BG296" i="1" s="1"/>
  <c r="AW296" i="1"/>
  <c r="BF296" i="1" s="1"/>
  <c r="AV296" i="1"/>
  <c r="BR296" i="1" s="1"/>
  <c r="AU296" i="1"/>
  <c r="AT296" i="1"/>
  <c r="BM238" i="1"/>
  <c r="BL238" i="1"/>
  <c r="BK238" i="1"/>
  <c r="BJ238" i="1"/>
  <c r="BI238" i="1"/>
  <c r="BH238" i="1"/>
  <c r="BA238" i="1"/>
  <c r="AZ238" i="1"/>
  <c r="BE238" i="1" s="1"/>
  <c r="AY238" i="1"/>
  <c r="BD238" i="1" s="1"/>
  <c r="AX238" i="1"/>
  <c r="BG238" i="1" s="1"/>
  <c r="AW238" i="1"/>
  <c r="BF238" i="1" s="1"/>
  <c r="AV238" i="1"/>
  <c r="BR238" i="1" s="1"/>
  <c r="AU238" i="1"/>
  <c r="AT238" i="1"/>
  <c r="BM334" i="1"/>
  <c r="BL334" i="1"/>
  <c r="BK334" i="1"/>
  <c r="BJ334" i="1"/>
  <c r="BI334" i="1"/>
  <c r="BH334" i="1"/>
  <c r="BA334" i="1"/>
  <c r="AZ334" i="1"/>
  <c r="BE334" i="1" s="1"/>
  <c r="AY334" i="1"/>
  <c r="BD334" i="1" s="1"/>
  <c r="AX334" i="1"/>
  <c r="BG334" i="1" s="1"/>
  <c r="AW334" i="1"/>
  <c r="BF334" i="1" s="1"/>
  <c r="AV334" i="1"/>
  <c r="BR334" i="1" s="1"/>
  <c r="AU334" i="1"/>
  <c r="AT334" i="1"/>
  <c r="BB334" i="1" s="1"/>
  <c r="BM127" i="1"/>
  <c r="BL127" i="1"/>
  <c r="BK127" i="1"/>
  <c r="BJ127" i="1"/>
  <c r="BI127" i="1"/>
  <c r="BH127" i="1"/>
  <c r="BA127" i="1"/>
  <c r="AZ127" i="1"/>
  <c r="BE127" i="1" s="1"/>
  <c r="AY127" i="1"/>
  <c r="BD127" i="1" s="1"/>
  <c r="AX127" i="1"/>
  <c r="BG127" i="1" s="1"/>
  <c r="AW127" i="1"/>
  <c r="BF127" i="1" s="1"/>
  <c r="AV127" i="1"/>
  <c r="BR127" i="1" s="1"/>
  <c r="AU127" i="1"/>
  <c r="AT127" i="1"/>
  <c r="BM337" i="1"/>
  <c r="BL337" i="1"/>
  <c r="BK337" i="1"/>
  <c r="BJ337" i="1"/>
  <c r="BI337" i="1"/>
  <c r="BH337" i="1"/>
  <c r="BA337" i="1"/>
  <c r="AZ337" i="1"/>
  <c r="BE337" i="1" s="1"/>
  <c r="AY337" i="1"/>
  <c r="BD337" i="1" s="1"/>
  <c r="AX337" i="1"/>
  <c r="BG337" i="1" s="1"/>
  <c r="AW337" i="1"/>
  <c r="BF337" i="1" s="1"/>
  <c r="AV337" i="1"/>
  <c r="BR337" i="1" s="1"/>
  <c r="AU337" i="1"/>
  <c r="AT337" i="1"/>
  <c r="BB337" i="1" s="1"/>
  <c r="BM267" i="1"/>
  <c r="BL267" i="1"/>
  <c r="BK267" i="1"/>
  <c r="BJ267" i="1"/>
  <c r="BI267" i="1"/>
  <c r="BH267" i="1"/>
  <c r="BA267" i="1"/>
  <c r="AZ267" i="1"/>
  <c r="BE267" i="1" s="1"/>
  <c r="AY267" i="1"/>
  <c r="BD267" i="1" s="1"/>
  <c r="AX267" i="1"/>
  <c r="BG267" i="1" s="1"/>
  <c r="AW267" i="1"/>
  <c r="BF267" i="1" s="1"/>
  <c r="AV267" i="1"/>
  <c r="BR267" i="1" s="1"/>
  <c r="AU267" i="1"/>
  <c r="AT267" i="1"/>
  <c r="BB267" i="1" s="1"/>
  <c r="BM33" i="1"/>
  <c r="BL33" i="1"/>
  <c r="BK33" i="1"/>
  <c r="BJ33" i="1"/>
  <c r="BI33" i="1"/>
  <c r="BH33" i="1"/>
  <c r="BA33" i="1"/>
  <c r="AZ33" i="1"/>
  <c r="BE33" i="1" s="1"/>
  <c r="AY33" i="1"/>
  <c r="BD33" i="1" s="1"/>
  <c r="AX33" i="1"/>
  <c r="BG33" i="1" s="1"/>
  <c r="AW33" i="1"/>
  <c r="BF33" i="1" s="1"/>
  <c r="AV33" i="1"/>
  <c r="BR33" i="1" s="1"/>
  <c r="AU33" i="1"/>
  <c r="AT33" i="1"/>
  <c r="BM324" i="1"/>
  <c r="BL324" i="1"/>
  <c r="BK324" i="1"/>
  <c r="BJ324" i="1"/>
  <c r="BI324" i="1"/>
  <c r="BH324" i="1"/>
  <c r="BA324" i="1"/>
  <c r="AZ324" i="1"/>
  <c r="BE324" i="1" s="1"/>
  <c r="AY324" i="1"/>
  <c r="BD324" i="1" s="1"/>
  <c r="AX324" i="1"/>
  <c r="BG324" i="1" s="1"/>
  <c r="AW324" i="1"/>
  <c r="BF324" i="1" s="1"/>
  <c r="AV324" i="1"/>
  <c r="BR324" i="1" s="1"/>
  <c r="AU324" i="1"/>
  <c r="AT324" i="1"/>
  <c r="BM359" i="1"/>
  <c r="BL359" i="1"/>
  <c r="BK359" i="1"/>
  <c r="BJ359" i="1"/>
  <c r="BI359" i="1"/>
  <c r="BH359" i="1"/>
  <c r="BA359" i="1"/>
  <c r="AZ359" i="1"/>
  <c r="BE359" i="1" s="1"/>
  <c r="AY359" i="1"/>
  <c r="BD359" i="1" s="1"/>
  <c r="AX359" i="1"/>
  <c r="BG359" i="1" s="1"/>
  <c r="AW359" i="1"/>
  <c r="BF359" i="1" s="1"/>
  <c r="AV359" i="1"/>
  <c r="BR359" i="1" s="1"/>
  <c r="AU359" i="1"/>
  <c r="AT359" i="1"/>
  <c r="BM315" i="1"/>
  <c r="BL315" i="1"/>
  <c r="BK315" i="1"/>
  <c r="BJ315" i="1"/>
  <c r="BI315" i="1"/>
  <c r="BH315" i="1"/>
  <c r="BA315" i="1"/>
  <c r="AZ315" i="1"/>
  <c r="BE315" i="1" s="1"/>
  <c r="AY315" i="1"/>
  <c r="BD315" i="1" s="1"/>
  <c r="AX315" i="1"/>
  <c r="BG315" i="1" s="1"/>
  <c r="AW315" i="1"/>
  <c r="BF315" i="1" s="1"/>
  <c r="AV315" i="1"/>
  <c r="BR315" i="1" s="1"/>
  <c r="AU315" i="1"/>
  <c r="AT315" i="1"/>
  <c r="BM327" i="1"/>
  <c r="BL327" i="1"/>
  <c r="BK327" i="1"/>
  <c r="BJ327" i="1"/>
  <c r="BI327" i="1"/>
  <c r="BH327" i="1"/>
  <c r="BA327" i="1"/>
  <c r="AZ327" i="1"/>
  <c r="BE327" i="1" s="1"/>
  <c r="AY327" i="1"/>
  <c r="BD327" i="1" s="1"/>
  <c r="AX327" i="1"/>
  <c r="BG327" i="1" s="1"/>
  <c r="AW327" i="1"/>
  <c r="BF327" i="1" s="1"/>
  <c r="AV327" i="1"/>
  <c r="BR327" i="1" s="1"/>
  <c r="AU327" i="1"/>
  <c r="AT327" i="1"/>
  <c r="BB327" i="1" s="1"/>
  <c r="BM290" i="1"/>
  <c r="BL290" i="1"/>
  <c r="BK290" i="1"/>
  <c r="BJ290" i="1"/>
  <c r="BI290" i="1"/>
  <c r="BH290" i="1"/>
  <c r="BA290" i="1"/>
  <c r="AZ290" i="1"/>
  <c r="BE290" i="1" s="1"/>
  <c r="AY290" i="1"/>
  <c r="BD290" i="1" s="1"/>
  <c r="AX290" i="1"/>
  <c r="BG290" i="1" s="1"/>
  <c r="AW290" i="1"/>
  <c r="BF290" i="1" s="1"/>
  <c r="AV290" i="1"/>
  <c r="BR290" i="1" s="1"/>
  <c r="AU290" i="1"/>
  <c r="AT290" i="1"/>
  <c r="BM333" i="1"/>
  <c r="BL333" i="1"/>
  <c r="BK333" i="1"/>
  <c r="BJ333" i="1"/>
  <c r="BI333" i="1"/>
  <c r="BH333" i="1"/>
  <c r="BA333" i="1"/>
  <c r="AZ333" i="1"/>
  <c r="BE333" i="1" s="1"/>
  <c r="AY333" i="1"/>
  <c r="BD333" i="1" s="1"/>
  <c r="AX333" i="1"/>
  <c r="BG333" i="1" s="1"/>
  <c r="AW333" i="1"/>
  <c r="BF333" i="1" s="1"/>
  <c r="AV333" i="1"/>
  <c r="BR333" i="1" s="1"/>
  <c r="AU333" i="1"/>
  <c r="AT333" i="1"/>
  <c r="BM294" i="1"/>
  <c r="BL294" i="1"/>
  <c r="BK294" i="1"/>
  <c r="BJ294" i="1"/>
  <c r="BI294" i="1"/>
  <c r="BH294" i="1"/>
  <c r="BA294" i="1"/>
  <c r="AZ294" i="1"/>
  <c r="BE294" i="1" s="1"/>
  <c r="AY294" i="1"/>
  <c r="BD294" i="1" s="1"/>
  <c r="AX294" i="1"/>
  <c r="BG294" i="1" s="1"/>
  <c r="AW294" i="1"/>
  <c r="BF294" i="1" s="1"/>
  <c r="AV294" i="1"/>
  <c r="BR294" i="1" s="1"/>
  <c r="AU294" i="1"/>
  <c r="AT294" i="1"/>
  <c r="BM217" i="1"/>
  <c r="BL217" i="1"/>
  <c r="BK217" i="1"/>
  <c r="BJ217" i="1"/>
  <c r="BI217" i="1"/>
  <c r="BH217" i="1"/>
  <c r="BA217" i="1"/>
  <c r="AZ217" i="1"/>
  <c r="BE217" i="1" s="1"/>
  <c r="AY217" i="1"/>
  <c r="BD217" i="1" s="1"/>
  <c r="AX217" i="1"/>
  <c r="BG217" i="1" s="1"/>
  <c r="AW217" i="1"/>
  <c r="BF217" i="1" s="1"/>
  <c r="AV217" i="1"/>
  <c r="BR217" i="1" s="1"/>
  <c r="AU217" i="1"/>
  <c r="AT217" i="1"/>
  <c r="BM323" i="1"/>
  <c r="BL323" i="1"/>
  <c r="BK323" i="1"/>
  <c r="BJ323" i="1"/>
  <c r="BI323" i="1"/>
  <c r="BH323" i="1"/>
  <c r="BA323" i="1"/>
  <c r="AZ323" i="1"/>
  <c r="BE323" i="1" s="1"/>
  <c r="AY323" i="1"/>
  <c r="BD323" i="1" s="1"/>
  <c r="AX323" i="1"/>
  <c r="BG323" i="1" s="1"/>
  <c r="AW323" i="1"/>
  <c r="BF323" i="1" s="1"/>
  <c r="AV323" i="1"/>
  <c r="BR323" i="1" s="1"/>
  <c r="AU323" i="1"/>
  <c r="AT323" i="1"/>
  <c r="BM342" i="1"/>
  <c r="BL342" i="1"/>
  <c r="BK342" i="1"/>
  <c r="BJ342" i="1"/>
  <c r="BI342" i="1"/>
  <c r="BH342" i="1"/>
  <c r="BA342" i="1"/>
  <c r="AZ342" i="1"/>
  <c r="BE342" i="1" s="1"/>
  <c r="AY342" i="1"/>
  <c r="BD342" i="1" s="1"/>
  <c r="AX342" i="1"/>
  <c r="BG342" i="1" s="1"/>
  <c r="AW342" i="1"/>
  <c r="BF342" i="1" s="1"/>
  <c r="AV342" i="1"/>
  <c r="BR342" i="1" s="1"/>
  <c r="AU342" i="1"/>
  <c r="AT342" i="1"/>
  <c r="BM332" i="1"/>
  <c r="BL332" i="1"/>
  <c r="BK332" i="1"/>
  <c r="BJ332" i="1"/>
  <c r="BI332" i="1"/>
  <c r="BH332" i="1"/>
  <c r="BA332" i="1"/>
  <c r="AZ332" i="1"/>
  <c r="BE332" i="1" s="1"/>
  <c r="AY332" i="1"/>
  <c r="BD332" i="1" s="1"/>
  <c r="AX332" i="1"/>
  <c r="BG332" i="1" s="1"/>
  <c r="AW332" i="1"/>
  <c r="BF332" i="1" s="1"/>
  <c r="AV332" i="1"/>
  <c r="BR332" i="1" s="1"/>
  <c r="AU332" i="1"/>
  <c r="AT332" i="1"/>
  <c r="BM319" i="1"/>
  <c r="BL319" i="1"/>
  <c r="BK319" i="1"/>
  <c r="BJ319" i="1"/>
  <c r="BI319" i="1"/>
  <c r="BH319" i="1"/>
  <c r="BA319" i="1"/>
  <c r="AZ319" i="1"/>
  <c r="BE319" i="1" s="1"/>
  <c r="AY319" i="1"/>
  <c r="BD319" i="1" s="1"/>
  <c r="AX319" i="1"/>
  <c r="BG319" i="1" s="1"/>
  <c r="AW319" i="1"/>
  <c r="BF319" i="1" s="1"/>
  <c r="AV319" i="1"/>
  <c r="BR319" i="1" s="1"/>
  <c r="AU319" i="1"/>
  <c r="AT319" i="1"/>
  <c r="BB319" i="1" s="1"/>
  <c r="BM341" i="1"/>
  <c r="BL341" i="1"/>
  <c r="BK341" i="1"/>
  <c r="BJ341" i="1"/>
  <c r="BI341" i="1"/>
  <c r="BH341" i="1"/>
  <c r="BA341" i="1"/>
  <c r="AZ341" i="1"/>
  <c r="BE341" i="1" s="1"/>
  <c r="AY341" i="1"/>
  <c r="BD341" i="1" s="1"/>
  <c r="AX341" i="1"/>
  <c r="BG341" i="1" s="1"/>
  <c r="AW341" i="1"/>
  <c r="BF341" i="1" s="1"/>
  <c r="AV341" i="1"/>
  <c r="BR341" i="1" s="1"/>
  <c r="AU341" i="1"/>
  <c r="AT341" i="1"/>
  <c r="BB341" i="1" s="1"/>
  <c r="BM149" i="1"/>
  <c r="BL149" i="1"/>
  <c r="BK149" i="1"/>
  <c r="BJ149" i="1"/>
  <c r="BI149" i="1"/>
  <c r="BH149" i="1"/>
  <c r="BA149" i="1"/>
  <c r="AZ149" i="1"/>
  <c r="BE149" i="1" s="1"/>
  <c r="AY149" i="1"/>
  <c r="BD149" i="1" s="1"/>
  <c r="AX149" i="1"/>
  <c r="BG149" i="1" s="1"/>
  <c r="AW149" i="1"/>
  <c r="BF149" i="1" s="1"/>
  <c r="AV149" i="1"/>
  <c r="BR149" i="1" s="1"/>
  <c r="AU149" i="1"/>
  <c r="AT149" i="1"/>
  <c r="BB149" i="1" s="1"/>
  <c r="BM303" i="1"/>
  <c r="BL303" i="1"/>
  <c r="BK303" i="1"/>
  <c r="BJ303" i="1"/>
  <c r="BI303" i="1"/>
  <c r="BH303" i="1"/>
  <c r="BA303" i="1"/>
  <c r="AZ303" i="1"/>
  <c r="BE303" i="1" s="1"/>
  <c r="AY303" i="1"/>
  <c r="BD303" i="1" s="1"/>
  <c r="AX303" i="1"/>
  <c r="BG303" i="1" s="1"/>
  <c r="AW303" i="1"/>
  <c r="BF303" i="1" s="1"/>
  <c r="AV303" i="1"/>
  <c r="BR303" i="1" s="1"/>
  <c r="AU303" i="1"/>
  <c r="AT303" i="1"/>
  <c r="BM322" i="1"/>
  <c r="BL322" i="1"/>
  <c r="BK322" i="1"/>
  <c r="BJ322" i="1"/>
  <c r="BI322" i="1"/>
  <c r="BH322" i="1"/>
  <c r="BA322" i="1"/>
  <c r="AZ322" i="1"/>
  <c r="BE322" i="1" s="1"/>
  <c r="AY322" i="1"/>
  <c r="BD322" i="1" s="1"/>
  <c r="AX322" i="1"/>
  <c r="BG322" i="1" s="1"/>
  <c r="AW322" i="1"/>
  <c r="BF322" i="1" s="1"/>
  <c r="AV322" i="1"/>
  <c r="BR322" i="1" s="1"/>
  <c r="AU322" i="1"/>
  <c r="AT322" i="1"/>
  <c r="BM349" i="1"/>
  <c r="BL349" i="1"/>
  <c r="BK349" i="1"/>
  <c r="BJ349" i="1"/>
  <c r="BI349" i="1"/>
  <c r="BH349" i="1"/>
  <c r="BA349" i="1"/>
  <c r="AZ349" i="1"/>
  <c r="BE349" i="1" s="1"/>
  <c r="AY349" i="1"/>
  <c r="BD349" i="1" s="1"/>
  <c r="AX349" i="1"/>
  <c r="BG349" i="1" s="1"/>
  <c r="AW349" i="1"/>
  <c r="BF349" i="1" s="1"/>
  <c r="AV349" i="1"/>
  <c r="BR349" i="1" s="1"/>
  <c r="AU349" i="1"/>
  <c r="AT349" i="1"/>
  <c r="BM189" i="1"/>
  <c r="BL189" i="1"/>
  <c r="BK189" i="1"/>
  <c r="BJ189" i="1"/>
  <c r="BI189" i="1"/>
  <c r="BH189" i="1"/>
  <c r="BA189" i="1"/>
  <c r="AZ189" i="1"/>
  <c r="BE189" i="1" s="1"/>
  <c r="AY189" i="1"/>
  <c r="BD189" i="1" s="1"/>
  <c r="AX189" i="1"/>
  <c r="BG189" i="1" s="1"/>
  <c r="AW189" i="1"/>
  <c r="BF189" i="1" s="1"/>
  <c r="AV189" i="1"/>
  <c r="BR189" i="1" s="1"/>
  <c r="AU189" i="1"/>
  <c r="AT189" i="1"/>
  <c r="BM249" i="1"/>
  <c r="BL249" i="1"/>
  <c r="BK249" i="1"/>
  <c r="BJ249" i="1"/>
  <c r="BI249" i="1"/>
  <c r="BH249" i="1"/>
  <c r="BA249" i="1"/>
  <c r="AZ249" i="1"/>
  <c r="BE249" i="1" s="1"/>
  <c r="AY249" i="1"/>
  <c r="BD249" i="1" s="1"/>
  <c r="AX249" i="1"/>
  <c r="BG249" i="1" s="1"/>
  <c r="AW249" i="1"/>
  <c r="BF249" i="1" s="1"/>
  <c r="AV249" i="1"/>
  <c r="BR249" i="1" s="1"/>
  <c r="AU249" i="1"/>
  <c r="AT249" i="1"/>
  <c r="BM320" i="1"/>
  <c r="BL320" i="1"/>
  <c r="BK320" i="1"/>
  <c r="BJ320" i="1"/>
  <c r="BI320" i="1"/>
  <c r="BH320" i="1"/>
  <c r="BA320" i="1"/>
  <c r="AZ320" i="1"/>
  <c r="BE320" i="1" s="1"/>
  <c r="AY320" i="1"/>
  <c r="BD320" i="1" s="1"/>
  <c r="AX320" i="1"/>
  <c r="BG320" i="1" s="1"/>
  <c r="AW320" i="1"/>
  <c r="BF320" i="1" s="1"/>
  <c r="AV320" i="1"/>
  <c r="BR320" i="1" s="1"/>
  <c r="AU320" i="1"/>
  <c r="AT320" i="1"/>
  <c r="BM169" i="1"/>
  <c r="BL169" i="1"/>
  <c r="BK169" i="1"/>
  <c r="BJ169" i="1"/>
  <c r="BI169" i="1"/>
  <c r="BH169" i="1"/>
  <c r="BA169" i="1"/>
  <c r="AZ169" i="1"/>
  <c r="BE169" i="1" s="1"/>
  <c r="AY169" i="1"/>
  <c r="BD169" i="1" s="1"/>
  <c r="AX169" i="1"/>
  <c r="BG169" i="1" s="1"/>
  <c r="AW169" i="1"/>
  <c r="BF169" i="1" s="1"/>
  <c r="AV169" i="1"/>
  <c r="BR169" i="1" s="1"/>
  <c r="AU169" i="1"/>
  <c r="AT169" i="1"/>
  <c r="BM183" i="1"/>
  <c r="BL183" i="1"/>
  <c r="BK183" i="1"/>
  <c r="BJ183" i="1"/>
  <c r="BI183" i="1"/>
  <c r="BH183" i="1"/>
  <c r="BA183" i="1"/>
  <c r="AZ183" i="1"/>
  <c r="BE183" i="1" s="1"/>
  <c r="AY183" i="1"/>
  <c r="BD183" i="1" s="1"/>
  <c r="AX183" i="1"/>
  <c r="BG183" i="1" s="1"/>
  <c r="AW183" i="1"/>
  <c r="BF183" i="1" s="1"/>
  <c r="AV183" i="1"/>
  <c r="BR183" i="1" s="1"/>
  <c r="AU183" i="1"/>
  <c r="AT183" i="1"/>
  <c r="BM28" i="1"/>
  <c r="BL28" i="1"/>
  <c r="BK28" i="1"/>
  <c r="BJ28" i="1"/>
  <c r="BI28" i="1"/>
  <c r="BH28" i="1"/>
  <c r="BA28" i="1"/>
  <c r="AZ28" i="1"/>
  <c r="BE28" i="1" s="1"/>
  <c r="AY28" i="1"/>
  <c r="BD28" i="1" s="1"/>
  <c r="AX28" i="1"/>
  <c r="BG28" i="1" s="1"/>
  <c r="AW28" i="1"/>
  <c r="BF28" i="1" s="1"/>
  <c r="AV28" i="1"/>
  <c r="BR28" i="1" s="1"/>
  <c r="AU28" i="1"/>
  <c r="AT28" i="1"/>
  <c r="BM233" i="1"/>
  <c r="BL233" i="1"/>
  <c r="BK233" i="1"/>
  <c r="BJ233" i="1"/>
  <c r="BI233" i="1"/>
  <c r="BH233" i="1"/>
  <c r="BA233" i="1"/>
  <c r="AZ233" i="1"/>
  <c r="BE233" i="1" s="1"/>
  <c r="AY233" i="1"/>
  <c r="BD233" i="1" s="1"/>
  <c r="AX233" i="1"/>
  <c r="BG233" i="1" s="1"/>
  <c r="AW233" i="1"/>
  <c r="BF233" i="1" s="1"/>
  <c r="AV233" i="1"/>
  <c r="BR233" i="1" s="1"/>
  <c r="AU233" i="1"/>
  <c r="AT233" i="1"/>
  <c r="BM306" i="1"/>
  <c r="BL306" i="1"/>
  <c r="BK306" i="1"/>
  <c r="BJ306" i="1"/>
  <c r="BI306" i="1"/>
  <c r="BH306" i="1"/>
  <c r="BA306" i="1"/>
  <c r="AZ306" i="1"/>
  <c r="BE306" i="1" s="1"/>
  <c r="AY306" i="1"/>
  <c r="BD306" i="1" s="1"/>
  <c r="AX306" i="1"/>
  <c r="BG306" i="1" s="1"/>
  <c r="AW306" i="1"/>
  <c r="BF306" i="1" s="1"/>
  <c r="AV306" i="1"/>
  <c r="BR306" i="1" s="1"/>
  <c r="AU306" i="1"/>
  <c r="AT306" i="1"/>
  <c r="BM340" i="1"/>
  <c r="BL340" i="1"/>
  <c r="BK340" i="1"/>
  <c r="BJ340" i="1"/>
  <c r="BI340" i="1"/>
  <c r="BH340" i="1"/>
  <c r="BA340" i="1"/>
  <c r="AZ340" i="1"/>
  <c r="BE340" i="1" s="1"/>
  <c r="AY340" i="1"/>
  <c r="BD340" i="1" s="1"/>
  <c r="AX340" i="1"/>
  <c r="BG340" i="1" s="1"/>
  <c r="AW340" i="1"/>
  <c r="BF340" i="1" s="1"/>
  <c r="AV340" i="1"/>
  <c r="BR340" i="1" s="1"/>
  <c r="AU340" i="1"/>
  <c r="AT340" i="1"/>
  <c r="BM329" i="1"/>
  <c r="BL329" i="1"/>
  <c r="BK329" i="1"/>
  <c r="BJ329" i="1"/>
  <c r="BI329" i="1"/>
  <c r="BH329" i="1"/>
  <c r="BA329" i="1"/>
  <c r="AZ329" i="1"/>
  <c r="BE329" i="1" s="1"/>
  <c r="AY329" i="1"/>
  <c r="BD329" i="1" s="1"/>
  <c r="AX329" i="1"/>
  <c r="BG329" i="1" s="1"/>
  <c r="AW329" i="1"/>
  <c r="BF329" i="1" s="1"/>
  <c r="AV329" i="1"/>
  <c r="BR329" i="1" s="1"/>
  <c r="AU329" i="1"/>
  <c r="AT329" i="1"/>
  <c r="BM209" i="1"/>
  <c r="BL209" i="1"/>
  <c r="BK209" i="1"/>
  <c r="BJ209" i="1"/>
  <c r="BI209" i="1"/>
  <c r="BH209" i="1"/>
  <c r="BA209" i="1"/>
  <c r="AZ209" i="1"/>
  <c r="BE209" i="1" s="1"/>
  <c r="AY209" i="1"/>
  <c r="BD209" i="1" s="1"/>
  <c r="AX209" i="1"/>
  <c r="BG209" i="1" s="1"/>
  <c r="AW209" i="1"/>
  <c r="BF209" i="1" s="1"/>
  <c r="AV209" i="1"/>
  <c r="BR209" i="1" s="1"/>
  <c r="AU209" i="1"/>
  <c r="AT209" i="1"/>
  <c r="BB209" i="1" s="1"/>
  <c r="BM328" i="1"/>
  <c r="BL328" i="1"/>
  <c r="BK328" i="1"/>
  <c r="BJ328" i="1"/>
  <c r="BI328" i="1"/>
  <c r="BH328" i="1"/>
  <c r="BA328" i="1"/>
  <c r="AZ328" i="1"/>
  <c r="BE328" i="1" s="1"/>
  <c r="AY328" i="1"/>
  <c r="BD328" i="1" s="1"/>
  <c r="AX328" i="1"/>
  <c r="BG328" i="1" s="1"/>
  <c r="AW328" i="1"/>
  <c r="BF328" i="1" s="1"/>
  <c r="AV328" i="1"/>
  <c r="BR328" i="1" s="1"/>
  <c r="AU328" i="1"/>
  <c r="AT328" i="1"/>
  <c r="BM212" i="1"/>
  <c r="BL212" i="1"/>
  <c r="BK212" i="1"/>
  <c r="BJ212" i="1"/>
  <c r="BI212" i="1"/>
  <c r="BH212" i="1"/>
  <c r="BA212" i="1"/>
  <c r="AZ212" i="1"/>
  <c r="BE212" i="1" s="1"/>
  <c r="AY212" i="1"/>
  <c r="BD212" i="1" s="1"/>
  <c r="AX212" i="1"/>
  <c r="BG212" i="1" s="1"/>
  <c r="AW212" i="1"/>
  <c r="BF212" i="1" s="1"/>
  <c r="AV212" i="1"/>
  <c r="BR212" i="1" s="1"/>
  <c r="AU212" i="1"/>
  <c r="AT212" i="1"/>
  <c r="BB212" i="1" s="1"/>
  <c r="BM96" i="1"/>
  <c r="BL96" i="1"/>
  <c r="BK96" i="1"/>
  <c r="BJ96" i="1"/>
  <c r="BI96" i="1"/>
  <c r="BH96" i="1"/>
  <c r="BA96" i="1"/>
  <c r="AZ96" i="1"/>
  <c r="BE96" i="1" s="1"/>
  <c r="AY96" i="1"/>
  <c r="BD96" i="1" s="1"/>
  <c r="AX96" i="1"/>
  <c r="BG96" i="1" s="1"/>
  <c r="AW96" i="1"/>
  <c r="BF96" i="1" s="1"/>
  <c r="AV96" i="1"/>
  <c r="BR96" i="1" s="1"/>
  <c r="AU96" i="1"/>
  <c r="AT96" i="1"/>
  <c r="BM321" i="1"/>
  <c r="BL321" i="1"/>
  <c r="BK321" i="1"/>
  <c r="BJ321" i="1"/>
  <c r="BI321" i="1"/>
  <c r="BH321" i="1"/>
  <c r="BA321" i="1"/>
  <c r="AZ321" i="1"/>
  <c r="BE321" i="1" s="1"/>
  <c r="AY321" i="1"/>
  <c r="BD321" i="1" s="1"/>
  <c r="AX321" i="1"/>
  <c r="BG321" i="1" s="1"/>
  <c r="AW321" i="1"/>
  <c r="BF321" i="1" s="1"/>
  <c r="AV321" i="1"/>
  <c r="BR321" i="1" s="1"/>
  <c r="AU321" i="1"/>
  <c r="AT321" i="1"/>
  <c r="BM230" i="1"/>
  <c r="BL230" i="1"/>
  <c r="BK230" i="1"/>
  <c r="BJ230" i="1"/>
  <c r="BI230" i="1"/>
  <c r="BH230" i="1"/>
  <c r="BA230" i="1"/>
  <c r="AZ230" i="1"/>
  <c r="BE230" i="1" s="1"/>
  <c r="AY230" i="1"/>
  <c r="BD230" i="1" s="1"/>
  <c r="AX230" i="1"/>
  <c r="BG230" i="1" s="1"/>
  <c r="AW230" i="1"/>
  <c r="BF230" i="1" s="1"/>
  <c r="AV230" i="1"/>
  <c r="BR230" i="1" s="1"/>
  <c r="AU230" i="1"/>
  <c r="AT230" i="1"/>
  <c r="BM168" i="1"/>
  <c r="BL168" i="1"/>
  <c r="BK168" i="1"/>
  <c r="BJ168" i="1"/>
  <c r="BI168" i="1"/>
  <c r="BH168" i="1"/>
  <c r="BA168" i="1"/>
  <c r="AZ168" i="1"/>
  <c r="BE168" i="1" s="1"/>
  <c r="AY168" i="1"/>
  <c r="BD168" i="1" s="1"/>
  <c r="AX168" i="1"/>
  <c r="BG168" i="1" s="1"/>
  <c r="AW168" i="1"/>
  <c r="BF168" i="1" s="1"/>
  <c r="AV168" i="1"/>
  <c r="BR168" i="1" s="1"/>
  <c r="AU168" i="1"/>
  <c r="AT168" i="1"/>
  <c r="BM240" i="1"/>
  <c r="BL240" i="1"/>
  <c r="BK240" i="1"/>
  <c r="BJ240" i="1"/>
  <c r="BI240" i="1"/>
  <c r="BH240" i="1"/>
  <c r="BA240" i="1"/>
  <c r="AZ240" i="1"/>
  <c r="BE240" i="1" s="1"/>
  <c r="AY240" i="1"/>
  <c r="BD240" i="1" s="1"/>
  <c r="AX240" i="1"/>
  <c r="BG240" i="1" s="1"/>
  <c r="AW240" i="1"/>
  <c r="BF240" i="1" s="1"/>
  <c r="AV240" i="1"/>
  <c r="BR240" i="1" s="1"/>
  <c r="AU240" i="1"/>
  <c r="AT240" i="1"/>
  <c r="BM305" i="1"/>
  <c r="BL305" i="1"/>
  <c r="BK305" i="1"/>
  <c r="BJ305" i="1"/>
  <c r="BI305" i="1"/>
  <c r="BH305" i="1"/>
  <c r="BA305" i="1"/>
  <c r="AZ305" i="1"/>
  <c r="BE305" i="1" s="1"/>
  <c r="AY305" i="1"/>
  <c r="BD305" i="1" s="1"/>
  <c r="AX305" i="1"/>
  <c r="BG305" i="1" s="1"/>
  <c r="AW305" i="1"/>
  <c r="BF305" i="1" s="1"/>
  <c r="AV305" i="1"/>
  <c r="BR305" i="1" s="1"/>
  <c r="AU305" i="1"/>
  <c r="AT305" i="1"/>
  <c r="BM193" i="1"/>
  <c r="BL193" i="1"/>
  <c r="BK193" i="1"/>
  <c r="BJ193" i="1"/>
  <c r="BI193" i="1"/>
  <c r="BH193" i="1"/>
  <c r="BA193" i="1"/>
  <c r="AZ193" i="1"/>
  <c r="BE193" i="1" s="1"/>
  <c r="AY193" i="1"/>
  <c r="BD193" i="1" s="1"/>
  <c r="AX193" i="1"/>
  <c r="BG193" i="1" s="1"/>
  <c r="AW193" i="1"/>
  <c r="BF193" i="1" s="1"/>
  <c r="AV193" i="1"/>
  <c r="BR193" i="1" s="1"/>
  <c r="AU193" i="1"/>
  <c r="AT193" i="1"/>
  <c r="BM278" i="1"/>
  <c r="BL278" i="1"/>
  <c r="BK278" i="1"/>
  <c r="BJ278" i="1"/>
  <c r="BI278" i="1"/>
  <c r="BH278" i="1"/>
  <c r="BA278" i="1"/>
  <c r="AZ278" i="1"/>
  <c r="BE278" i="1" s="1"/>
  <c r="AY278" i="1"/>
  <c r="BD278" i="1" s="1"/>
  <c r="AX278" i="1"/>
  <c r="BG278" i="1" s="1"/>
  <c r="AW278" i="1"/>
  <c r="BF278" i="1" s="1"/>
  <c r="AV278" i="1"/>
  <c r="BR278" i="1" s="1"/>
  <c r="AU278" i="1"/>
  <c r="AT278" i="1"/>
  <c r="BM286" i="1"/>
  <c r="BL286" i="1"/>
  <c r="BK286" i="1"/>
  <c r="BJ286" i="1"/>
  <c r="BI286" i="1"/>
  <c r="BH286" i="1"/>
  <c r="BA286" i="1"/>
  <c r="AZ286" i="1"/>
  <c r="BE286" i="1" s="1"/>
  <c r="AY286" i="1"/>
  <c r="BD286" i="1" s="1"/>
  <c r="AX286" i="1"/>
  <c r="BG286" i="1" s="1"/>
  <c r="AW286" i="1"/>
  <c r="BF286" i="1" s="1"/>
  <c r="AV286" i="1"/>
  <c r="BR286" i="1" s="1"/>
  <c r="AU286" i="1"/>
  <c r="AT286" i="1"/>
  <c r="BM304" i="1"/>
  <c r="BL304" i="1"/>
  <c r="BK304" i="1"/>
  <c r="BJ304" i="1"/>
  <c r="BI304" i="1"/>
  <c r="BH304" i="1"/>
  <c r="BA304" i="1"/>
  <c r="AZ304" i="1"/>
  <c r="BE304" i="1" s="1"/>
  <c r="AY304" i="1"/>
  <c r="BD304" i="1" s="1"/>
  <c r="AX304" i="1"/>
  <c r="BG304" i="1" s="1"/>
  <c r="AW304" i="1"/>
  <c r="BF304" i="1" s="1"/>
  <c r="AV304" i="1"/>
  <c r="BR304" i="1" s="1"/>
  <c r="AU304" i="1"/>
  <c r="AT304" i="1"/>
  <c r="BM288" i="1"/>
  <c r="BL288" i="1"/>
  <c r="BK288" i="1"/>
  <c r="BJ288" i="1"/>
  <c r="BI288" i="1"/>
  <c r="BH288" i="1"/>
  <c r="BA288" i="1"/>
  <c r="AZ288" i="1"/>
  <c r="BE288" i="1" s="1"/>
  <c r="AY288" i="1"/>
  <c r="BD288" i="1" s="1"/>
  <c r="AX288" i="1"/>
  <c r="BG288" i="1" s="1"/>
  <c r="AW288" i="1"/>
  <c r="BF288" i="1" s="1"/>
  <c r="AV288" i="1"/>
  <c r="BR288" i="1" s="1"/>
  <c r="AU288" i="1"/>
  <c r="AT288" i="1"/>
  <c r="BM270" i="1"/>
  <c r="BL270" i="1"/>
  <c r="BK270" i="1"/>
  <c r="BJ270" i="1"/>
  <c r="BI270" i="1"/>
  <c r="BH270" i="1"/>
  <c r="BA270" i="1"/>
  <c r="AZ270" i="1"/>
  <c r="BE270" i="1" s="1"/>
  <c r="AY270" i="1"/>
  <c r="BD270" i="1" s="1"/>
  <c r="AX270" i="1"/>
  <c r="BG270" i="1" s="1"/>
  <c r="AW270" i="1"/>
  <c r="BF270" i="1" s="1"/>
  <c r="AV270" i="1"/>
  <c r="BR270" i="1" s="1"/>
  <c r="AU270" i="1"/>
  <c r="AT270" i="1"/>
  <c r="BM331" i="1"/>
  <c r="BL331" i="1"/>
  <c r="BK331" i="1"/>
  <c r="BJ331" i="1"/>
  <c r="BI331" i="1"/>
  <c r="BH331" i="1"/>
  <c r="BA331" i="1"/>
  <c r="AZ331" i="1"/>
  <c r="BE331" i="1" s="1"/>
  <c r="AY331" i="1"/>
  <c r="BD331" i="1" s="1"/>
  <c r="AX331" i="1"/>
  <c r="BG331" i="1" s="1"/>
  <c r="AW331" i="1"/>
  <c r="BF331" i="1" s="1"/>
  <c r="AV331" i="1"/>
  <c r="BR331" i="1" s="1"/>
  <c r="AU331" i="1"/>
  <c r="AT331" i="1"/>
  <c r="BM242" i="1"/>
  <c r="BL242" i="1"/>
  <c r="BK242" i="1"/>
  <c r="BJ242" i="1"/>
  <c r="BI242" i="1"/>
  <c r="BH242" i="1"/>
  <c r="BA242" i="1"/>
  <c r="AZ242" i="1"/>
  <c r="BE242" i="1" s="1"/>
  <c r="AY242" i="1"/>
  <c r="BD242" i="1" s="1"/>
  <c r="AX242" i="1"/>
  <c r="BG242" i="1" s="1"/>
  <c r="AW242" i="1"/>
  <c r="BF242" i="1" s="1"/>
  <c r="AV242" i="1"/>
  <c r="BR242" i="1" s="1"/>
  <c r="AU242" i="1"/>
  <c r="AT242" i="1"/>
  <c r="BB242" i="1" s="1"/>
  <c r="BM260" i="1"/>
  <c r="BL260" i="1"/>
  <c r="BK260" i="1"/>
  <c r="BJ260" i="1"/>
  <c r="BI260" i="1"/>
  <c r="BH260" i="1"/>
  <c r="BA260" i="1"/>
  <c r="AZ260" i="1"/>
  <c r="BE260" i="1" s="1"/>
  <c r="AY260" i="1"/>
  <c r="BD260" i="1" s="1"/>
  <c r="AX260" i="1"/>
  <c r="BG260" i="1" s="1"/>
  <c r="AW260" i="1"/>
  <c r="BF260" i="1" s="1"/>
  <c r="AV260" i="1"/>
  <c r="BR260" i="1" s="1"/>
  <c r="AU260" i="1"/>
  <c r="AT260" i="1"/>
  <c r="BM72" i="1"/>
  <c r="BL72" i="1"/>
  <c r="BK72" i="1"/>
  <c r="BJ72" i="1"/>
  <c r="BI72" i="1"/>
  <c r="BH72" i="1"/>
  <c r="BA72" i="1"/>
  <c r="AZ72" i="1"/>
  <c r="BE72" i="1" s="1"/>
  <c r="AY72" i="1"/>
  <c r="BD72" i="1" s="1"/>
  <c r="AX72" i="1"/>
  <c r="BG72" i="1" s="1"/>
  <c r="AW72" i="1"/>
  <c r="BF72" i="1" s="1"/>
  <c r="AV72" i="1"/>
  <c r="BR72" i="1" s="1"/>
  <c r="AU72" i="1"/>
  <c r="AT72" i="1"/>
  <c r="BB72" i="1" s="1"/>
  <c r="BM213" i="1"/>
  <c r="BL213" i="1"/>
  <c r="BK213" i="1"/>
  <c r="BJ213" i="1"/>
  <c r="BI213" i="1"/>
  <c r="BH213" i="1"/>
  <c r="BA213" i="1"/>
  <c r="AZ213" i="1"/>
  <c r="BE213" i="1" s="1"/>
  <c r="AY213" i="1"/>
  <c r="BD213" i="1" s="1"/>
  <c r="AX213" i="1"/>
  <c r="BG213" i="1" s="1"/>
  <c r="AW213" i="1"/>
  <c r="BF213" i="1" s="1"/>
  <c r="AV213" i="1"/>
  <c r="BR213" i="1" s="1"/>
  <c r="AU213" i="1"/>
  <c r="AT213" i="1"/>
  <c r="BM258" i="1"/>
  <c r="BL258" i="1"/>
  <c r="BK258" i="1"/>
  <c r="BJ258" i="1"/>
  <c r="BI258" i="1"/>
  <c r="BH258" i="1"/>
  <c r="BA258" i="1"/>
  <c r="AZ258" i="1"/>
  <c r="BE258" i="1" s="1"/>
  <c r="AY258" i="1"/>
  <c r="BD258" i="1" s="1"/>
  <c r="AX258" i="1"/>
  <c r="BG258" i="1" s="1"/>
  <c r="AW258" i="1"/>
  <c r="BF258" i="1" s="1"/>
  <c r="AV258" i="1"/>
  <c r="BR258" i="1" s="1"/>
  <c r="AU258" i="1"/>
  <c r="AT258" i="1"/>
  <c r="BM293" i="1"/>
  <c r="BL293" i="1"/>
  <c r="BK293" i="1"/>
  <c r="BJ293" i="1"/>
  <c r="BI293" i="1"/>
  <c r="BH293" i="1"/>
  <c r="BA293" i="1"/>
  <c r="AZ293" i="1"/>
  <c r="BE293" i="1" s="1"/>
  <c r="AY293" i="1"/>
  <c r="BD293" i="1" s="1"/>
  <c r="AX293" i="1"/>
  <c r="BG293" i="1" s="1"/>
  <c r="AW293" i="1"/>
  <c r="BF293" i="1" s="1"/>
  <c r="AV293" i="1"/>
  <c r="BR293" i="1" s="1"/>
  <c r="AU293" i="1"/>
  <c r="AT293" i="1"/>
  <c r="BM282" i="1"/>
  <c r="BL282" i="1"/>
  <c r="BK282" i="1"/>
  <c r="BJ282" i="1"/>
  <c r="BI282" i="1"/>
  <c r="BH282" i="1"/>
  <c r="BA282" i="1"/>
  <c r="AZ282" i="1"/>
  <c r="BE282" i="1" s="1"/>
  <c r="AY282" i="1"/>
  <c r="BD282" i="1" s="1"/>
  <c r="AX282" i="1"/>
  <c r="BG282" i="1" s="1"/>
  <c r="AW282" i="1"/>
  <c r="BF282" i="1" s="1"/>
  <c r="AV282" i="1"/>
  <c r="BR282" i="1" s="1"/>
  <c r="AU282" i="1"/>
  <c r="AT282" i="1"/>
  <c r="BM285" i="1"/>
  <c r="BL285" i="1"/>
  <c r="BK285" i="1"/>
  <c r="BJ285" i="1"/>
  <c r="BI285" i="1"/>
  <c r="BH285" i="1"/>
  <c r="BA285" i="1"/>
  <c r="AZ285" i="1"/>
  <c r="BE285" i="1" s="1"/>
  <c r="AY285" i="1"/>
  <c r="BD285" i="1" s="1"/>
  <c r="AX285" i="1"/>
  <c r="BG285" i="1" s="1"/>
  <c r="AW285" i="1"/>
  <c r="BF285" i="1" s="1"/>
  <c r="AV285" i="1"/>
  <c r="BR285" i="1" s="1"/>
  <c r="AU285" i="1"/>
  <c r="AT285" i="1"/>
  <c r="BM227" i="1"/>
  <c r="BL227" i="1"/>
  <c r="BK227" i="1"/>
  <c r="BJ227" i="1"/>
  <c r="BI227" i="1"/>
  <c r="BH227" i="1"/>
  <c r="BA227" i="1"/>
  <c r="AZ227" i="1"/>
  <c r="BE227" i="1" s="1"/>
  <c r="AY227" i="1"/>
  <c r="BD227" i="1" s="1"/>
  <c r="AX227" i="1"/>
  <c r="BG227" i="1" s="1"/>
  <c r="AW227" i="1"/>
  <c r="BF227" i="1" s="1"/>
  <c r="AV227" i="1"/>
  <c r="BR227" i="1" s="1"/>
  <c r="AU227" i="1"/>
  <c r="AT227" i="1"/>
  <c r="BM277" i="1"/>
  <c r="BL277" i="1"/>
  <c r="BK277" i="1"/>
  <c r="BJ277" i="1"/>
  <c r="BI277" i="1"/>
  <c r="BH277" i="1"/>
  <c r="BA277" i="1"/>
  <c r="AZ277" i="1"/>
  <c r="BE277" i="1" s="1"/>
  <c r="AY277" i="1"/>
  <c r="BD277" i="1" s="1"/>
  <c r="AX277" i="1"/>
  <c r="BG277" i="1" s="1"/>
  <c r="AW277" i="1"/>
  <c r="BF277" i="1" s="1"/>
  <c r="AV277" i="1"/>
  <c r="BR277" i="1" s="1"/>
  <c r="AU277" i="1"/>
  <c r="AT277" i="1"/>
  <c r="BM148" i="1"/>
  <c r="BL148" i="1"/>
  <c r="BK148" i="1"/>
  <c r="BJ148" i="1"/>
  <c r="BI148" i="1"/>
  <c r="BH148" i="1"/>
  <c r="BA148" i="1"/>
  <c r="AZ148" i="1"/>
  <c r="BE148" i="1" s="1"/>
  <c r="AY148" i="1"/>
  <c r="BD148" i="1" s="1"/>
  <c r="AX148" i="1"/>
  <c r="BG148" i="1" s="1"/>
  <c r="AW148" i="1"/>
  <c r="BF148" i="1" s="1"/>
  <c r="AV148" i="1"/>
  <c r="BR148" i="1" s="1"/>
  <c r="AU148" i="1"/>
  <c r="AT148" i="1"/>
  <c r="BM226" i="1"/>
  <c r="BL226" i="1"/>
  <c r="BK226" i="1"/>
  <c r="BJ226" i="1"/>
  <c r="BI226" i="1"/>
  <c r="BH226" i="1"/>
  <c r="BA226" i="1"/>
  <c r="AZ226" i="1"/>
  <c r="BE226" i="1" s="1"/>
  <c r="AY226" i="1"/>
  <c r="BD226" i="1" s="1"/>
  <c r="AX226" i="1"/>
  <c r="BG226" i="1" s="1"/>
  <c r="AW226" i="1"/>
  <c r="BF226" i="1" s="1"/>
  <c r="AV226" i="1"/>
  <c r="BR226" i="1" s="1"/>
  <c r="AU226" i="1"/>
  <c r="AT226" i="1"/>
  <c r="BM74" i="1"/>
  <c r="BL74" i="1"/>
  <c r="BK74" i="1"/>
  <c r="BJ74" i="1"/>
  <c r="BI74" i="1"/>
  <c r="BH74" i="1"/>
  <c r="BA74" i="1"/>
  <c r="AZ74" i="1"/>
  <c r="BE74" i="1" s="1"/>
  <c r="AY74" i="1"/>
  <c r="BD74" i="1" s="1"/>
  <c r="AX74" i="1"/>
  <c r="BG74" i="1" s="1"/>
  <c r="AW74" i="1"/>
  <c r="BF74" i="1" s="1"/>
  <c r="AV74" i="1"/>
  <c r="BR74" i="1" s="1"/>
  <c r="AU74" i="1"/>
  <c r="AT74" i="1"/>
  <c r="BM234" i="1"/>
  <c r="BL234" i="1"/>
  <c r="BK234" i="1"/>
  <c r="BJ234" i="1"/>
  <c r="BI234" i="1"/>
  <c r="BH234" i="1"/>
  <c r="BA234" i="1"/>
  <c r="AZ234" i="1"/>
  <c r="BE234" i="1" s="1"/>
  <c r="AY234" i="1"/>
  <c r="BD234" i="1" s="1"/>
  <c r="AX234" i="1"/>
  <c r="BG234" i="1" s="1"/>
  <c r="AW234" i="1"/>
  <c r="BF234" i="1" s="1"/>
  <c r="AV234" i="1"/>
  <c r="BR234" i="1" s="1"/>
  <c r="AU234" i="1"/>
  <c r="AT234" i="1"/>
  <c r="BM244" i="1"/>
  <c r="BL244" i="1"/>
  <c r="BK244" i="1"/>
  <c r="BJ244" i="1"/>
  <c r="BI244" i="1"/>
  <c r="BH244" i="1"/>
  <c r="BA244" i="1"/>
  <c r="AZ244" i="1"/>
  <c r="BE244" i="1" s="1"/>
  <c r="AY244" i="1"/>
  <c r="BD244" i="1" s="1"/>
  <c r="AX244" i="1"/>
  <c r="BG244" i="1" s="1"/>
  <c r="AW244" i="1"/>
  <c r="BF244" i="1" s="1"/>
  <c r="AV244" i="1"/>
  <c r="BR244" i="1" s="1"/>
  <c r="AU244" i="1"/>
  <c r="AT244" i="1"/>
  <c r="BM263" i="1"/>
  <c r="BL263" i="1"/>
  <c r="BK263" i="1"/>
  <c r="BJ263" i="1"/>
  <c r="BI263" i="1"/>
  <c r="BH263" i="1"/>
  <c r="BA263" i="1"/>
  <c r="AZ263" i="1"/>
  <c r="BE263" i="1" s="1"/>
  <c r="AY263" i="1"/>
  <c r="BD263" i="1" s="1"/>
  <c r="AX263" i="1"/>
  <c r="BG263" i="1" s="1"/>
  <c r="AW263" i="1"/>
  <c r="BF263" i="1" s="1"/>
  <c r="AV263" i="1"/>
  <c r="BR263" i="1" s="1"/>
  <c r="AU263" i="1"/>
  <c r="AT263" i="1"/>
  <c r="BM257" i="1"/>
  <c r="BL257" i="1"/>
  <c r="BK257" i="1"/>
  <c r="BJ257" i="1"/>
  <c r="BI257" i="1"/>
  <c r="BH257" i="1"/>
  <c r="BA257" i="1"/>
  <c r="AZ257" i="1"/>
  <c r="BE257" i="1" s="1"/>
  <c r="AY257" i="1"/>
  <c r="BD257" i="1" s="1"/>
  <c r="AX257" i="1"/>
  <c r="BG257" i="1" s="1"/>
  <c r="AW257" i="1"/>
  <c r="BF257" i="1" s="1"/>
  <c r="AV257" i="1"/>
  <c r="BR257" i="1" s="1"/>
  <c r="AU257" i="1"/>
  <c r="AT257" i="1"/>
  <c r="BM77" i="1"/>
  <c r="BL77" i="1"/>
  <c r="BK77" i="1"/>
  <c r="BJ77" i="1"/>
  <c r="BI77" i="1"/>
  <c r="BH77" i="1"/>
  <c r="BA77" i="1"/>
  <c r="AZ77" i="1"/>
  <c r="BE77" i="1" s="1"/>
  <c r="AY77" i="1"/>
  <c r="BD77" i="1" s="1"/>
  <c r="AX77" i="1"/>
  <c r="BG77" i="1" s="1"/>
  <c r="AW77" i="1"/>
  <c r="BF77" i="1" s="1"/>
  <c r="AV77" i="1"/>
  <c r="BR77" i="1" s="1"/>
  <c r="AU77" i="1"/>
  <c r="AT77" i="1"/>
  <c r="BM139" i="1"/>
  <c r="BL139" i="1"/>
  <c r="BK139" i="1"/>
  <c r="BJ139" i="1"/>
  <c r="BI139" i="1"/>
  <c r="BH139" i="1"/>
  <c r="BA139" i="1"/>
  <c r="AZ139" i="1"/>
  <c r="BE139" i="1" s="1"/>
  <c r="AY139" i="1"/>
  <c r="BD139" i="1" s="1"/>
  <c r="AX139" i="1"/>
  <c r="BG139" i="1" s="1"/>
  <c r="AW139" i="1"/>
  <c r="BF139" i="1" s="1"/>
  <c r="AV139" i="1"/>
  <c r="BR139" i="1" s="1"/>
  <c r="AU139" i="1"/>
  <c r="AT139" i="1"/>
  <c r="BM86" i="1"/>
  <c r="BL86" i="1"/>
  <c r="BK86" i="1"/>
  <c r="BJ86" i="1"/>
  <c r="BI86" i="1"/>
  <c r="BH86" i="1"/>
  <c r="BA86" i="1"/>
  <c r="AZ86" i="1"/>
  <c r="BE86" i="1" s="1"/>
  <c r="AY86" i="1"/>
  <c r="BD86" i="1" s="1"/>
  <c r="AX86" i="1"/>
  <c r="BG86" i="1" s="1"/>
  <c r="AW86" i="1"/>
  <c r="BF86" i="1" s="1"/>
  <c r="AV86" i="1"/>
  <c r="BR86" i="1" s="1"/>
  <c r="AU86" i="1"/>
  <c r="AT86" i="1"/>
  <c r="BM225" i="1"/>
  <c r="BL225" i="1"/>
  <c r="BK225" i="1"/>
  <c r="BJ225" i="1"/>
  <c r="BI225" i="1"/>
  <c r="BH225" i="1"/>
  <c r="BA225" i="1"/>
  <c r="AZ225" i="1"/>
  <c r="BE225" i="1" s="1"/>
  <c r="AY225" i="1"/>
  <c r="BD225" i="1" s="1"/>
  <c r="AX225" i="1"/>
  <c r="BG225" i="1" s="1"/>
  <c r="AW225" i="1"/>
  <c r="BF225" i="1" s="1"/>
  <c r="AV225" i="1"/>
  <c r="BR225" i="1" s="1"/>
  <c r="AU225" i="1"/>
  <c r="AT225" i="1"/>
  <c r="BM45" i="1"/>
  <c r="BL45" i="1"/>
  <c r="BK45" i="1"/>
  <c r="BJ45" i="1"/>
  <c r="BI45" i="1"/>
  <c r="BH45" i="1"/>
  <c r="BA45" i="1"/>
  <c r="AZ45" i="1"/>
  <c r="BE45" i="1" s="1"/>
  <c r="AY45" i="1"/>
  <c r="BD45" i="1" s="1"/>
  <c r="AX45" i="1"/>
  <c r="BG45" i="1" s="1"/>
  <c r="AW45" i="1"/>
  <c r="BF45" i="1" s="1"/>
  <c r="AV45" i="1"/>
  <c r="BR45" i="1" s="1"/>
  <c r="AU45" i="1"/>
  <c r="AT45" i="1"/>
  <c r="BM247" i="1"/>
  <c r="BL247" i="1"/>
  <c r="BK247" i="1"/>
  <c r="BJ247" i="1"/>
  <c r="BI247" i="1"/>
  <c r="BH247" i="1"/>
  <c r="BA247" i="1"/>
  <c r="AZ247" i="1"/>
  <c r="BE247" i="1" s="1"/>
  <c r="AY247" i="1"/>
  <c r="BD247" i="1" s="1"/>
  <c r="AX247" i="1"/>
  <c r="BG247" i="1" s="1"/>
  <c r="AW247" i="1"/>
  <c r="BF247" i="1" s="1"/>
  <c r="AV247" i="1"/>
  <c r="BR247" i="1" s="1"/>
  <c r="AU247" i="1"/>
  <c r="AT247" i="1"/>
  <c r="BM232" i="1"/>
  <c r="BL232" i="1"/>
  <c r="BK232" i="1"/>
  <c r="BJ232" i="1"/>
  <c r="BI232" i="1"/>
  <c r="BH232" i="1"/>
  <c r="BA232" i="1"/>
  <c r="AZ232" i="1"/>
  <c r="BE232" i="1" s="1"/>
  <c r="AY232" i="1"/>
  <c r="BD232" i="1" s="1"/>
  <c r="AX232" i="1"/>
  <c r="BG232" i="1" s="1"/>
  <c r="AW232" i="1"/>
  <c r="BF232" i="1" s="1"/>
  <c r="AV232" i="1"/>
  <c r="BR232" i="1" s="1"/>
  <c r="AU232" i="1"/>
  <c r="AT232" i="1"/>
  <c r="BM253" i="1"/>
  <c r="BL253" i="1"/>
  <c r="BK253" i="1"/>
  <c r="BJ253" i="1"/>
  <c r="BI253" i="1"/>
  <c r="BH253" i="1"/>
  <c r="BA253" i="1"/>
  <c r="AZ253" i="1"/>
  <c r="BE253" i="1" s="1"/>
  <c r="AY253" i="1"/>
  <c r="BD253" i="1" s="1"/>
  <c r="AX253" i="1"/>
  <c r="BG253" i="1" s="1"/>
  <c r="AW253" i="1"/>
  <c r="BF253" i="1" s="1"/>
  <c r="AV253" i="1"/>
  <c r="BR253" i="1" s="1"/>
  <c r="AU253" i="1"/>
  <c r="AT253" i="1"/>
  <c r="BM106" i="1"/>
  <c r="BL106" i="1"/>
  <c r="BK106" i="1"/>
  <c r="BJ106" i="1"/>
  <c r="BI106" i="1"/>
  <c r="BH106" i="1"/>
  <c r="BA106" i="1"/>
  <c r="AZ106" i="1"/>
  <c r="BE106" i="1" s="1"/>
  <c r="AY106" i="1"/>
  <c r="BD106" i="1" s="1"/>
  <c r="AX106" i="1"/>
  <c r="BG106" i="1" s="1"/>
  <c r="AW106" i="1"/>
  <c r="BF106" i="1" s="1"/>
  <c r="AV106" i="1"/>
  <c r="BR106" i="1" s="1"/>
  <c r="AU106" i="1"/>
  <c r="AT106" i="1"/>
  <c r="BM180" i="1"/>
  <c r="BL180" i="1"/>
  <c r="BK180" i="1"/>
  <c r="BJ180" i="1"/>
  <c r="BI180" i="1"/>
  <c r="BH180" i="1"/>
  <c r="BA180" i="1"/>
  <c r="AZ180" i="1"/>
  <c r="BE180" i="1" s="1"/>
  <c r="AY180" i="1"/>
  <c r="BD180" i="1" s="1"/>
  <c r="AX180" i="1"/>
  <c r="BG180" i="1" s="1"/>
  <c r="AW180" i="1"/>
  <c r="BF180" i="1" s="1"/>
  <c r="AV180" i="1"/>
  <c r="BR180" i="1" s="1"/>
  <c r="AU180" i="1"/>
  <c r="AT180" i="1"/>
  <c r="BM231" i="1"/>
  <c r="BL231" i="1"/>
  <c r="BK231" i="1"/>
  <c r="BJ231" i="1"/>
  <c r="BI231" i="1"/>
  <c r="BH231" i="1"/>
  <c r="BA231" i="1"/>
  <c r="AZ231" i="1"/>
  <c r="BE231" i="1" s="1"/>
  <c r="AY231" i="1"/>
  <c r="BD231" i="1" s="1"/>
  <c r="AX231" i="1"/>
  <c r="BG231" i="1" s="1"/>
  <c r="AW231" i="1"/>
  <c r="BF231" i="1" s="1"/>
  <c r="AV231" i="1"/>
  <c r="BR231" i="1" s="1"/>
  <c r="AU231" i="1"/>
  <c r="AT231" i="1"/>
  <c r="BM262" i="1"/>
  <c r="BL262" i="1"/>
  <c r="BK262" i="1"/>
  <c r="BJ262" i="1"/>
  <c r="BI262" i="1"/>
  <c r="BH262" i="1"/>
  <c r="BA262" i="1"/>
  <c r="AZ262" i="1"/>
  <c r="BE262" i="1" s="1"/>
  <c r="AY262" i="1"/>
  <c r="BD262" i="1" s="1"/>
  <c r="AX262" i="1"/>
  <c r="BG262" i="1" s="1"/>
  <c r="AW262" i="1"/>
  <c r="BF262" i="1" s="1"/>
  <c r="AV262" i="1"/>
  <c r="BR262" i="1" s="1"/>
  <c r="AU262" i="1"/>
  <c r="AT262" i="1"/>
  <c r="BM167" i="1"/>
  <c r="BL167" i="1"/>
  <c r="BK167" i="1"/>
  <c r="BJ167" i="1"/>
  <c r="BI167" i="1"/>
  <c r="BH167" i="1"/>
  <c r="BA167" i="1"/>
  <c r="AZ167" i="1"/>
  <c r="BE167" i="1" s="1"/>
  <c r="AY167" i="1"/>
  <c r="BD167" i="1" s="1"/>
  <c r="AX167" i="1"/>
  <c r="BG167" i="1" s="1"/>
  <c r="AW167" i="1"/>
  <c r="BF167" i="1" s="1"/>
  <c r="AV167" i="1"/>
  <c r="BR167" i="1" s="1"/>
  <c r="AU167" i="1"/>
  <c r="AT167" i="1"/>
  <c r="BM266" i="1"/>
  <c r="BL266" i="1"/>
  <c r="BK266" i="1"/>
  <c r="BJ266" i="1"/>
  <c r="BI266" i="1"/>
  <c r="BH266" i="1"/>
  <c r="BA266" i="1"/>
  <c r="AZ266" i="1"/>
  <c r="BE266" i="1" s="1"/>
  <c r="AY266" i="1"/>
  <c r="BD266" i="1" s="1"/>
  <c r="AX266" i="1"/>
  <c r="BG266" i="1" s="1"/>
  <c r="AW266" i="1"/>
  <c r="BF266" i="1" s="1"/>
  <c r="AV266" i="1"/>
  <c r="BR266" i="1" s="1"/>
  <c r="AU266" i="1"/>
  <c r="AT266" i="1"/>
  <c r="BM224" i="1"/>
  <c r="BL224" i="1"/>
  <c r="BK224" i="1"/>
  <c r="BJ224" i="1"/>
  <c r="BI224" i="1"/>
  <c r="BH224" i="1"/>
  <c r="BA224" i="1"/>
  <c r="AZ224" i="1"/>
  <c r="BE224" i="1" s="1"/>
  <c r="AY224" i="1"/>
  <c r="BD224" i="1" s="1"/>
  <c r="AX224" i="1"/>
  <c r="BG224" i="1" s="1"/>
  <c r="AW224" i="1"/>
  <c r="BF224" i="1" s="1"/>
  <c r="AV224" i="1"/>
  <c r="BR224" i="1" s="1"/>
  <c r="AU224" i="1"/>
  <c r="AT224" i="1"/>
  <c r="BM237" i="1"/>
  <c r="BL237" i="1"/>
  <c r="BK237" i="1"/>
  <c r="BJ237" i="1"/>
  <c r="BI237" i="1"/>
  <c r="BH237" i="1"/>
  <c r="BA237" i="1"/>
  <c r="AZ237" i="1"/>
  <c r="BE237" i="1" s="1"/>
  <c r="AY237" i="1"/>
  <c r="BD237" i="1" s="1"/>
  <c r="AX237" i="1"/>
  <c r="BG237" i="1" s="1"/>
  <c r="AW237" i="1"/>
  <c r="BF237" i="1" s="1"/>
  <c r="AV237" i="1"/>
  <c r="BR237" i="1" s="1"/>
  <c r="AU237" i="1"/>
  <c r="AT237" i="1"/>
  <c r="BM195" i="1"/>
  <c r="BL195" i="1"/>
  <c r="BK195" i="1"/>
  <c r="BJ195" i="1"/>
  <c r="BI195" i="1"/>
  <c r="BH195" i="1"/>
  <c r="BA195" i="1"/>
  <c r="AZ195" i="1"/>
  <c r="BE195" i="1" s="1"/>
  <c r="AY195" i="1"/>
  <c r="BD195" i="1" s="1"/>
  <c r="AX195" i="1"/>
  <c r="BG195" i="1" s="1"/>
  <c r="AW195" i="1"/>
  <c r="BF195" i="1" s="1"/>
  <c r="AV195" i="1"/>
  <c r="BR195" i="1" s="1"/>
  <c r="AU195" i="1"/>
  <c r="AT195" i="1"/>
  <c r="BM214" i="1"/>
  <c r="BL214" i="1"/>
  <c r="BK214" i="1"/>
  <c r="BJ214" i="1"/>
  <c r="BI214" i="1"/>
  <c r="BH214" i="1"/>
  <c r="BA214" i="1"/>
  <c r="AZ214" i="1"/>
  <c r="BE214" i="1" s="1"/>
  <c r="AY214" i="1"/>
  <c r="BD214" i="1" s="1"/>
  <c r="AX214" i="1"/>
  <c r="BG214" i="1" s="1"/>
  <c r="AW214" i="1"/>
  <c r="BF214" i="1" s="1"/>
  <c r="AV214" i="1"/>
  <c r="BR214" i="1" s="1"/>
  <c r="AU214" i="1"/>
  <c r="AT214" i="1"/>
  <c r="BB214" i="1" s="1"/>
  <c r="BM187" i="1"/>
  <c r="BL187" i="1"/>
  <c r="BK187" i="1"/>
  <c r="BJ187" i="1"/>
  <c r="BI187" i="1"/>
  <c r="BH187" i="1"/>
  <c r="BA187" i="1"/>
  <c r="AZ187" i="1"/>
  <c r="BE187" i="1" s="1"/>
  <c r="AY187" i="1"/>
  <c r="BD187" i="1" s="1"/>
  <c r="AX187" i="1"/>
  <c r="BG187" i="1" s="1"/>
  <c r="AW187" i="1"/>
  <c r="BF187" i="1" s="1"/>
  <c r="AV187" i="1"/>
  <c r="BR187" i="1" s="1"/>
  <c r="AU187" i="1"/>
  <c r="AT187" i="1"/>
  <c r="BM88" i="1"/>
  <c r="BL88" i="1"/>
  <c r="BK88" i="1"/>
  <c r="BJ88" i="1"/>
  <c r="BI88" i="1"/>
  <c r="BH88" i="1"/>
  <c r="BA88" i="1"/>
  <c r="AZ88" i="1"/>
  <c r="BE88" i="1" s="1"/>
  <c r="AY88" i="1"/>
  <c r="BD88" i="1" s="1"/>
  <c r="AX88" i="1"/>
  <c r="BG88" i="1" s="1"/>
  <c r="AW88" i="1"/>
  <c r="BF88" i="1" s="1"/>
  <c r="AV88" i="1"/>
  <c r="BR88" i="1" s="1"/>
  <c r="AU88" i="1"/>
  <c r="AT88" i="1"/>
  <c r="BM26" i="1"/>
  <c r="BL26" i="1"/>
  <c r="BK26" i="1"/>
  <c r="BJ26" i="1"/>
  <c r="BI26" i="1"/>
  <c r="BH26" i="1"/>
  <c r="BA26" i="1"/>
  <c r="AZ26" i="1"/>
  <c r="BE26" i="1" s="1"/>
  <c r="AY26" i="1"/>
  <c r="BD26" i="1" s="1"/>
  <c r="AX26" i="1"/>
  <c r="BG26" i="1" s="1"/>
  <c r="AW26" i="1"/>
  <c r="BF26" i="1" s="1"/>
  <c r="AV26" i="1"/>
  <c r="BR26" i="1" s="1"/>
  <c r="AU26" i="1"/>
  <c r="AT26" i="1"/>
  <c r="BM250" i="1"/>
  <c r="BL250" i="1"/>
  <c r="BK250" i="1"/>
  <c r="BJ250" i="1"/>
  <c r="BI250" i="1"/>
  <c r="BH250" i="1"/>
  <c r="BA250" i="1"/>
  <c r="AZ250" i="1"/>
  <c r="BE250" i="1" s="1"/>
  <c r="AY250" i="1"/>
  <c r="BD250" i="1" s="1"/>
  <c r="AX250" i="1"/>
  <c r="BG250" i="1" s="1"/>
  <c r="AW250" i="1"/>
  <c r="BF250" i="1" s="1"/>
  <c r="AV250" i="1"/>
  <c r="BR250" i="1" s="1"/>
  <c r="AU250" i="1"/>
  <c r="AT250" i="1"/>
  <c r="BM166" i="1"/>
  <c r="BL166" i="1"/>
  <c r="BK166" i="1"/>
  <c r="BJ166" i="1"/>
  <c r="BI166" i="1"/>
  <c r="BH166" i="1"/>
  <c r="BA166" i="1"/>
  <c r="AZ166" i="1"/>
  <c r="BE166" i="1" s="1"/>
  <c r="AY166" i="1"/>
  <c r="BD166" i="1" s="1"/>
  <c r="AX166" i="1"/>
  <c r="BG166" i="1" s="1"/>
  <c r="AW166" i="1"/>
  <c r="BF166" i="1" s="1"/>
  <c r="AV166" i="1"/>
  <c r="BR166" i="1" s="1"/>
  <c r="AU166" i="1"/>
  <c r="AT166" i="1"/>
  <c r="BM215" i="1"/>
  <c r="BL215" i="1"/>
  <c r="BK215" i="1"/>
  <c r="BJ215" i="1"/>
  <c r="BI215" i="1"/>
  <c r="BH215" i="1"/>
  <c r="BA215" i="1"/>
  <c r="AZ215" i="1"/>
  <c r="BE215" i="1" s="1"/>
  <c r="AY215" i="1"/>
  <c r="BD215" i="1" s="1"/>
  <c r="AX215" i="1"/>
  <c r="BG215" i="1" s="1"/>
  <c r="AW215" i="1"/>
  <c r="BF215" i="1" s="1"/>
  <c r="AV215" i="1"/>
  <c r="BR215" i="1" s="1"/>
  <c r="AU215" i="1"/>
  <c r="AT215" i="1"/>
  <c r="BB215" i="1" s="1"/>
  <c r="BM205" i="1"/>
  <c r="BL205" i="1"/>
  <c r="BK205" i="1"/>
  <c r="BJ205" i="1"/>
  <c r="BI205" i="1"/>
  <c r="BH205" i="1"/>
  <c r="BA205" i="1"/>
  <c r="AZ205" i="1"/>
  <c r="BE205" i="1" s="1"/>
  <c r="AY205" i="1"/>
  <c r="BD205" i="1" s="1"/>
  <c r="AX205" i="1"/>
  <c r="BG205" i="1" s="1"/>
  <c r="AW205" i="1"/>
  <c r="BF205" i="1" s="1"/>
  <c r="AV205" i="1"/>
  <c r="BR205" i="1" s="1"/>
  <c r="AU205" i="1"/>
  <c r="AT205" i="1"/>
  <c r="BM223" i="1"/>
  <c r="BL223" i="1"/>
  <c r="BK223" i="1"/>
  <c r="BJ223" i="1"/>
  <c r="BI223" i="1"/>
  <c r="BH223" i="1"/>
  <c r="BA223" i="1"/>
  <c r="AZ223" i="1"/>
  <c r="BE223" i="1" s="1"/>
  <c r="AY223" i="1"/>
  <c r="BD223" i="1" s="1"/>
  <c r="AX223" i="1"/>
  <c r="BG223" i="1" s="1"/>
  <c r="AW223" i="1"/>
  <c r="BF223" i="1" s="1"/>
  <c r="AV223" i="1"/>
  <c r="BR223" i="1" s="1"/>
  <c r="AU223" i="1"/>
  <c r="AT223" i="1"/>
  <c r="BM154" i="1"/>
  <c r="BL154" i="1"/>
  <c r="BK154" i="1"/>
  <c r="BJ154" i="1"/>
  <c r="BI154" i="1"/>
  <c r="BH154" i="1"/>
  <c r="BA154" i="1"/>
  <c r="AZ154" i="1"/>
  <c r="BE154" i="1" s="1"/>
  <c r="AY154" i="1"/>
  <c r="BD154" i="1" s="1"/>
  <c r="AX154" i="1"/>
  <c r="BG154" i="1" s="1"/>
  <c r="AW154" i="1"/>
  <c r="BF154" i="1" s="1"/>
  <c r="AV154" i="1"/>
  <c r="BR154" i="1" s="1"/>
  <c r="AU154" i="1"/>
  <c r="AT154" i="1"/>
  <c r="BM239" i="1"/>
  <c r="BL239" i="1"/>
  <c r="BK239" i="1"/>
  <c r="BJ239" i="1"/>
  <c r="BI239" i="1"/>
  <c r="BH239" i="1"/>
  <c r="BA239" i="1"/>
  <c r="AZ239" i="1"/>
  <c r="BE239" i="1" s="1"/>
  <c r="AY239" i="1"/>
  <c r="BD239" i="1" s="1"/>
  <c r="AX239" i="1"/>
  <c r="BG239" i="1" s="1"/>
  <c r="AW239" i="1"/>
  <c r="BF239" i="1" s="1"/>
  <c r="AV239" i="1"/>
  <c r="BR239" i="1" s="1"/>
  <c r="AU239" i="1"/>
  <c r="AT239" i="1"/>
  <c r="BM219" i="1"/>
  <c r="BL219" i="1"/>
  <c r="BK219" i="1"/>
  <c r="BJ219" i="1"/>
  <c r="BI219" i="1"/>
  <c r="BH219" i="1"/>
  <c r="BA219" i="1"/>
  <c r="AZ219" i="1"/>
  <c r="BE219" i="1" s="1"/>
  <c r="AY219" i="1"/>
  <c r="BD219" i="1" s="1"/>
  <c r="AX219" i="1"/>
  <c r="BG219" i="1" s="1"/>
  <c r="AW219" i="1"/>
  <c r="BF219" i="1" s="1"/>
  <c r="AV219" i="1"/>
  <c r="BR219" i="1" s="1"/>
  <c r="AU219" i="1"/>
  <c r="AT219" i="1"/>
  <c r="BM207" i="1"/>
  <c r="BL207" i="1"/>
  <c r="BK207" i="1"/>
  <c r="BJ207" i="1"/>
  <c r="BI207" i="1"/>
  <c r="BH207" i="1"/>
  <c r="BA207" i="1"/>
  <c r="AZ207" i="1"/>
  <c r="BE207" i="1" s="1"/>
  <c r="AY207" i="1"/>
  <c r="BD207" i="1" s="1"/>
  <c r="AX207" i="1"/>
  <c r="BG207" i="1" s="1"/>
  <c r="AW207" i="1"/>
  <c r="BF207" i="1" s="1"/>
  <c r="AV207" i="1"/>
  <c r="BR207" i="1" s="1"/>
  <c r="AU207" i="1"/>
  <c r="AT207" i="1"/>
  <c r="BM192" i="1"/>
  <c r="BL192" i="1"/>
  <c r="BK192" i="1"/>
  <c r="BJ192" i="1"/>
  <c r="BI192" i="1"/>
  <c r="BH192" i="1"/>
  <c r="BA192" i="1"/>
  <c r="AZ192" i="1"/>
  <c r="BE192" i="1" s="1"/>
  <c r="AY192" i="1"/>
  <c r="BD192" i="1" s="1"/>
  <c r="AX192" i="1"/>
  <c r="BG192" i="1" s="1"/>
  <c r="AW192" i="1"/>
  <c r="BF192" i="1" s="1"/>
  <c r="AV192" i="1"/>
  <c r="BR192" i="1" s="1"/>
  <c r="AU192" i="1"/>
  <c r="AT192" i="1"/>
  <c r="BM156" i="1"/>
  <c r="BL156" i="1"/>
  <c r="BK156" i="1"/>
  <c r="BJ156" i="1"/>
  <c r="BI156" i="1"/>
  <c r="BH156" i="1"/>
  <c r="BA156" i="1"/>
  <c r="AZ156" i="1"/>
  <c r="BE156" i="1" s="1"/>
  <c r="AY156" i="1"/>
  <c r="BD156" i="1" s="1"/>
  <c r="AX156" i="1"/>
  <c r="BG156" i="1" s="1"/>
  <c r="AW156" i="1"/>
  <c r="BF156" i="1" s="1"/>
  <c r="AV156" i="1"/>
  <c r="BR156" i="1" s="1"/>
  <c r="AU156" i="1"/>
  <c r="AT156" i="1"/>
  <c r="BM157" i="1"/>
  <c r="BL157" i="1"/>
  <c r="BK157" i="1"/>
  <c r="BJ157" i="1"/>
  <c r="BI157" i="1"/>
  <c r="BH157" i="1"/>
  <c r="BA157" i="1"/>
  <c r="AZ157" i="1"/>
  <c r="BE157" i="1" s="1"/>
  <c r="AY157" i="1"/>
  <c r="BD157" i="1" s="1"/>
  <c r="AX157" i="1"/>
  <c r="BG157" i="1" s="1"/>
  <c r="AW157" i="1"/>
  <c r="BF157" i="1" s="1"/>
  <c r="AV157" i="1"/>
  <c r="BR157" i="1" s="1"/>
  <c r="AU157" i="1"/>
  <c r="AT157" i="1"/>
  <c r="BM191" i="1"/>
  <c r="BL191" i="1"/>
  <c r="BK191" i="1"/>
  <c r="BJ191" i="1"/>
  <c r="BI191" i="1"/>
  <c r="BH191" i="1"/>
  <c r="BA191" i="1"/>
  <c r="AZ191" i="1"/>
  <c r="BE191" i="1" s="1"/>
  <c r="AY191" i="1"/>
  <c r="BD191" i="1" s="1"/>
  <c r="AX191" i="1"/>
  <c r="BG191" i="1" s="1"/>
  <c r="AW191" i="1"/>
  <c r="BF191" i="1" s="1"/>
  <c r="AV191" i="1"/>
  <c r="BR191" i="1" s="1"/>
  <c r="AU191" i="1"/>
  <c r="AT191" i="1"/>
  <c r="BM261" i="1"/>
  <c r="BL261" i="1"/>
  <c r="BK261" i="1"/>
  <c r="BJ261" i="1"/>
  <c r="BI261" i="1"/>
  <c r="BH261" i="1"/>
  <c r="BA261" i="1"/>
  <c r="AZ261" i="1"/>
  <c r="BE261" i="1" s="1"/>
  <c r="AY261" i="1"/>
  <c r="BD261" i="1" s="1"/>
  <c r="AX261" i="1"/>
  <c r="BG261" i="1" s="1"/>
  <c r="AW261" i="1"/>
  <c r="BF261" i="1" s="1"/>
  <c r="AV261" i="1"/>
  <c r="BR261" i="1" s="1"/>
  <c r="AU261" i="1"/>
  <c r="AT261" i="1"/>
  <c r="BM256" i="1"/>
  <c r="BL256" i="1"/>
  <c r="BK256" i="1"/>
  <c r="BJ256" i="1"/>
  <c r="BI256" i="1"/>
  <c r="BH256" i="1"/>
  <c r="BA256" i="1"/>
  <c r="AZ256" i="1"/>
  <c r="BE256" i="1" s="1"/>
  <c r="AY256" i="1"/>
  <c r="BD256" i="1" s="1"/>
  <c r="AX256" i="1"/>
  <c r="BG256" i="1" s="1"/>
  <c r="AW256" i="1"/>
  <c r="BF256" i="1" s="1"/>
  <c r="AV256" i="1"/>
  <c r="BR256" i="1" s="1"/>
  <c r="AU256" i="1"/>
  <c r="AT256" i="1"/>
  <c r="BM87" i="1"/>
  <c r="BL87" i="1"/>
  <c r="BK87" i="1"/>
  <c r="BJ87" i="1"/>
  <c r="BI87" i="1"/>
  <c r="BH87" i="1"/>
  <c r="BA87" i="1"/>
  <c r="AZ87" i="1"/>
  <c r="BE87" i="1" s="1"/>
  <c r="AY87" i="1"/>
  <c r="BD87" i="1" s="1"/>
  <c r="AX87" i="1"/>
  <c r="BG87" i="1" s="1"/>
  <c r="AW87" i="1"/>
  <c r="BF87" i="1" s="1"/>
  <c r="AV87" i="1"/>
  <c r="BR87" i="1" s="1"/>
  <c r="AU87" i="1"/>
  <c r="AT87" i="1"/>
  <c r="BM222" i="1"/>
  <c r="BL222" i="1"/>
  <c r="BK222" i="1"/>
  <c r="BJ222" i="1"/>
  <c r="BI222" i="1"/>
  <c r="BH222" i="1"/>
  <c r="BA222" i="1"/>
  <c r="AZ222" i="1"/>
  <c r="BE222" i="1" s="1"/>
  <c r="AY222" i="1"/>
  <c r="BD222" i="1" s="1"/>
  <c r="AX222" i="1"/>
  <c r="BG222" i="1" s="1"/>
  <c r="AW222" i="1"/>
  <c r="BF222" i="1" s="1"/>
  <c r="AV222" i="1"/>
  <c r="BR222" i="1" s="1"/>
  <c r="AU222" i="1"/>
  <c r="AT222" i="1"/>
  <c r="BM174" i="1"/>
  <c r="BL174" i="1"/>
  <c r="BK174" i="1"/>
  <c r="BJ174" i="1"/>
  <c r="BI174" i="1"/>
  <c r="BH174" i="1"/>
  <c r="BA174" i="1"/>
  <c r="AZ174" i="1"/>
  <c r="BE174" i="1" s="1"/>
  <c r="AY174" i="1"/>
  <c r="BD174" i="1" s="1"/>
  <c r="AX174" i="1"/>
  <c r="BG174" i="1" s="1"/>
  <c r="AW174" i="1"/>
  <c r="BF174" i="1" s="1"/>
  <c r="AV174" i="1"/>
  <c r="BR174" i="1" s="1"/>
  <c r="AU174" i="1"/>
  <c r="AT174" i="1"/>
  <c r="BM241" i="1"/>
  <c r="BL241" i="1"/>
  <c r="BK241" i="1"/>
  <c r="BJ241" i="1"/>
  <c r="BI241" i="1"/>
  <c r="BH241" i="1"/>
  <c r="BA241" i="1"/>
  <c r="AZ241" i="1"/>
  <c r="BE241" i="1" s="1"/>
  <c r="AY241" i="1"/>
  <c r="BD241" i="1" s="1"/>
  <c r="AX241" i="1"/>
  <c r="BG241" i="1" s="1"/>
  <c r="AW241" i="1"/>
  <c r="BF241" i="1" s="1"/>
  <c r="AV241" i="1"/>
  <c r="BR241" i="1" s="1"/>
  <c r="AU241" i="1"/>
  <c r="AT241" i="1"/>
  <c r="BM94" i="1"/>
  <c r="BL94" i="1"/>
  <c r="BK94" i="1"/>
  <c r="BJ94" i="1"/>
  <c r="BI94" i="1"/>
  <c r="BH94" i="1"/>
  <c r="BA94" i="1"/>
  <c r="AZ94" i="1"/>
  <c r="BE94" i="1" s="1"/>
  <c r="AY94" i="1"/>
  <c r="BD94" i="1" s="1"/>
  <c r="AX94" i="1"/>
  <c r="BG94" i="1" s="1"/>
  <c r="AW94" i="1"/>
  <c r="BF94" i="1" s="1"/>
  <c r="AV94" i="1"/>
  <c r="BR94" i="1" s="1"/>
  <c r="AU94" i="1"/>
  <c r="AT94" i="1"/>
  <c r="BM105" i="1"/>
  <c r="BL105" i="1"/>
  <c r="BK105" i="1"/>
  <c r="BJ105" i="1"/>
  <c r="BI105" i="1"/>
  <c r="BH105" i="1"/>
  <c r="BA105" i="1"/>
  <c r="AZ105" i="1"/>
  <c r="BE105" i="1" s="1"/>
  <c r="AY105" i="1"/>
  <c r="BD105" i="1" s="1"/>
  <c r="AX105" i="1"/>
  <c r="BG105" i="1" s="1"/>
  <c r="AW105" i="1"/>
  <c r="BF105" i="1" s="1"/>
  <c r="AV105" i="1"/>
  <c r="BR105" i="1" s="1"/>
  <c r="AU105" i="1"/>
  <c r="AT105" i="1"/>
  <c r="BM172" i="1"/>
  <c r="BL172" i="1"/>
  <c r="BK172" i="1"/>
  <c r="BJ172" i="1"/>
  <c r="BI172" i="1"/>
  <c r="BH172" i="1"/>
  <c r="BA172" i="1"/>
  <c r="AZ172" i="1"/>
  <c r="BE172" i="1" s="1"/>
  <c r="AY172" i="1"/>
  <c r="BD172" i="1" s="1"/>
  <c r="AX172" i="1"/>
  <c r="BG172" i="1" s="1"/>
  <c r="AW172" i="1"/>
  <c r="BF172" i="1" s="1"/>
  <c r="AV172" i="1"/>
  <c r="BR172" i="1" s="1"/>
  <c r="AU172" i="1"/>
  <c r="AT172" i="1"/>
  <c r="BM171" i="1"/>
  <c r="BL171" i="1"/>
  <c r="BK171" i="1"/>
  <c r="BJ171" i="1"/>
  <c r="BI171" i="1"/>
  <c r="BH171" i="1"/>
  <c r="BA171" i="1"/>
  <c r="AZ171" i="1"/>
  <c r="BE171" i="1" s="1"/>
  <c r="AY171" i="1"/>
  <c r="BD171" i="1" s="1"/>
  <c r="AX171" i="1"/>
  <c r="BG171" i="1" s="1"/>
  <c r="AW171" i="1"/>
  <c r="BF171" i="1" s="1"/>
  <c r="AV171" i="1"/>
  <c r="BR171" i="1" s="1"/>
  <c r="AU171" i="1"/>
  <c r="AT171" i="1"/>
  <c r="BM60" i="1"/>
  <c r="BL60" i="1"/>
  <c r="BK60" i="1"/>
  <c r="BJ60" i="1"/>
  <c r="BI60" i="1"/>
  <c r="BH60" i="1"/>
  <c r="BA60" i="1"/>
  <c r="AZ60" i="1"/>
  <c r="BE60" i="1" s="1"/>
  <c r="AY60" i="1"/>
  <c r="BD60" i="1" s="1"/>
  <c r="AX60" i="1"/>
  <c r="BG60" i="1" s="1"/>
  <c r="AW60" i="1"/>
  <c r="BF60" i="1" s="1"/>
  <c r="AV60" i="1"/>
  <c r="BR60" i="1" s="1"/>
  <c r="AU60" i="1"/>
  <c r="AT60" i="1"/>
  <c r="BM116" i="1"/>
  <c r="BL116" i="1"/>
  <c r="BK116" i="1"/>
  <c r="BJ116" i="1"/>
  <c r="BI116" i="1"/>
  <c r="BH116" i="1"/>
  <c r="BA116" i="1"/>
  <c r="AZ116" i="1"/>
  <c r="BE116" i="1" s="1"/>
  <c r="AY116" i="1"/>
  <c r="BD116" i="1" s="1"/>
  <c r="AX116" i="1"/>
  <c r="BG116" i="1" s="1"/>
  <c r="AW116" i="1"/>
  <c r="BF116" i="1" s="1"/>
  <c r="AV116" i="1"/>
  <c r="BR116" i="1" s="1"/>
  <c r="AU116" i="1"/>
  <c r="AT116" i="1"/>
  <c r="BM218" i="1"/>
  <c r="BL218" i="1"/>
  <c r="BK218" i="1"/>
  <c r="BJ218" i="1"/>
  <c r="BI218" i="1"/>
  <c r="BH218" i="1"/>
  <c r="BA218" i="1"/>
  <c r="AZ218" i="1"/>
  <c r="BE218" i="1" s="1"/>
  <c r="AY218" i="1"/>
  <c r="BD218" i="1" s="1"/>
  <c r="AX218" i="1"/>
  <c r="BG218" i="1" s="1"/>
  <c r="AW218" i="1"/>
  <c r="BF218" i="1" s="1"/>
  <c r="AV218" i="1"/>
  <c r="BR218" i="1" s="1"/>
  <c r="AU218" i="1"/>
  <c r="AT218" i="1"/>
  <c r="BM198" i="1"/>
  <c r="BL198" i="1"/>
  <c r="BK198" i="1"/>
  <c r="BJ198" i="1"/>
  <c r="BI198" i="1"/>
  <c r="BH198" i="1"/>
  <c r="BA198" i="1"/>
  <c r="AZ198" i="1"/>
  <c r="BE198" i="1" s="1"/>
  <c r="AY198" i="1"/>
  <c r="BD198" i="1" s="1"/>
  <c r="AX198" i="1"/>
  <c r="BG198" i="1" s="1"/>
  <c r="AW198" i="1"/>
  <c r="BF198" i="1" s="1"/>
  <c r="AV198" i="1"/>
  <c r="BR198" i="1" s="1"/>
  <c r="AU198" i="1"/>
  <c r="AT198" i="1"/>
  <c r="BM147" i="1"/>
  <c r="BL147" i="1"/>
  <c r="BK147" i="1"/>
  <c r="BJ147" i="1"/>
  <c r="BI147" i="1"/>
  <c r="BH147" i="1"/>
  <c r="BA147" i="1"/>
  <c r="AZ147" i="1"/>
  <c r="BE147" i="1" s="1"/>
  <c r="AY147" i="1"/>
  <c r="BD147" i="1" s="1"/>
  <c r="AX147" i="1"/>
  <c r="BG147" i="1" s="1"/>
  <c r="AW147" i="1"/>
  <c r="BF147" i="1" s="1"/>
  <c r="AV147" i="1"/>
  <c r="BR147" i="1" s="1"/>
  <c r="AU147" i="1"/>
  <c r="AT147" i="1"/>
  <c r="BM248" i="1"/>
  <c r="BL248" i="1"/>
  <c r="BK248" i="1"/>
  <c r="BJ248" i="1"/>
  <c r="BI248" i="1"/>
  <c r="BH248" i="1"/>
  <c r="BA248" i="1"/>
  <c r="AZ248" i="1"/>
  <c r="BE248" i="1" s="1"/>
  <c r="AY248" i="1"/>
  <c r="BD248" i="1" s="1"/>
  <c r="AX248" i="1"/>
  <c r="BG248" i="1" s="1"/>
  <c r="AW248" i="1"/>
  <c r="BF248" i="1" s="1"/>
  <c r="AV248" i="1"/>
  <c r="BR248" i="1" s="1"/>
  <c r="AU248" i="1"/>
  <c r="AT248" i="1"/>
  <c r="BM159" i="1"/>
  <c r="BL159" i="1"/>
  <c r="BK159" i="1"/>
  <c r="BJ159" i="1"/>
  <c r="BI159" i="1"/>
  <c r="BH159" i="1"/>
  <c r="BA159" i="1"/>
  <c r="AZ159" i="1"/>
  <c r="BE159" i="1" s="1"/>
  <c r="AY159" i="1"/>
  <c r="BD159" i="1" s="1"/>
  <c r="AX159" i="1"/>
  <c r="BG159" i="1" s="1"/>
  <c r="AW159" i="1"/>
  <c r="BF159" i="1" s="1"/>
  <c r="AV159" i="1"/>
  <c r="BR159" i="1" s="1"/>
  <c r="AU159" i="1"/>
  <c r="AT159" i="1"/>
  <c r="BM203" i="1"/>
  <c r="BL203" i="1"/>
  <c r="BK203" i="1"/>
  <c r="BJ203" i="1"/>
  <c r="BI203" i="1"/>
  <c r="BH203" i="1"/>
  <c r="BA203" i="1"/>
  <c r="AZ203" i="1"/>
  <c r="BE203" i="1" s="1"/>
  <c r="AY203" i="1"/>
  <c r="BD203" i="1" s="1"/>
  <c r="AX203" i="1"/>
  <c r="BG203" i="1" s="1"/>
  <c r="AW203" i="1"/>
  <c r="BF203" i="1" s="1"/>
  <c r="AV203" i="1"/>
  <c r="BR203" i="1" s="1"/>
  <c r="AU203" i="1"/>
  <c r="AT203" i="1"/>
  <c r="BM142" i="1"/>
  <c r="BL142" i="1"/>
  <c r="BK142" i="1"/>
  <c r="BJ142" i="1"/>
  <c r="BI142" i="1"/>
  <c r="BH142" i="1"/>
  <c r="BA142" i="1"/>
  <c r="AZ142" i="1"/>
  <c r="BE142" i="1" s="1"/>
  <c r="AY142" i="1"/>
  <c r="BD142" i="1" s="1"/>
  <c r="AX142" i="1"/>
  <c r="BG142" i="1" s="1"/>
  <c r="AW142" i="1"/>
  <c r="BF142" i="1" s="1"/>
  <c r="AV142" i="1"/>
  <c r="BR142" i="1" s="1"/>
  <c r="AU142" i="1"/>
  <c r="AT142" i="1"/>
  <c r="BM201" i="1"/>
  <c r="BL201" i="1"/>
  <c r="BK201" i="1"/>
  <c r="BJ201" i="1"/>
  <c r="BI201" i="1"/>
  <c r="BH201" i="1"/>
  <c r="BA201" i="1"/>
  <c r="AZ201" i="1"/>
  <c r="BE201" i="1" s="1"/>
  <c r="AY201" i="1"/>
  <c r="BD201" i="1" s="1"/>
  <c r="AX201" i="1"/>
  <c r="BG201" i="1" s="1"/>
  <c r="AW201" i="1"/>
  <c r="BF201" i="1" s="1"/>
  <c r="AV201" i="1"/>
  <c r="BR201" i="1" s="1"/>
  <c r="AU201" i="1"/>
  <c r="AT201" i="1"/>
  <c r="BM140" i="1"/>
  <c r="BL140" i="1"/>
  <c r="BK140" i="1"/>
  <c r="BJ140" i="1"/>
  <c r="BI140" i="1"/>
  <c r="BH140" i="1"/>
  <c r="BA140" i="1"/>
  <c r="AZ140" i="1"/>
  <c r="BE140" i="1" s="1"/>
  <c r="AY140" i="1"/>
  <c r="BD140" i="1" s="1"/>
  <c r="AX140" i="1"/>
  <c r="BG140" i="1" s="1"/>
  <c r="AW140" i="1"/>
  <c r="BF140" i="1" s="1"/>
  <c r="AV140" i="1"/>
  <c r="BR140" i="1" s="1"/>
  <c r="AU140" i="1"/>
  <c r="AT140" i="1"/>
  <c r="BM153" i="1"/>
  <c r="BL153" i="1"/>
  <c r="BK153" i="1"/>
  <c r="BJ153" i="1"/>
  <c r="BI153" i="1"/>
  <c r="BH153" i="1"/>
  <c r="BA153" i="1"/>
  <c r="AZ153" i="1"/>
  <c r="BE153" i="1" s="1"/>
  <c r="AY153" i="1"/>
  <c r="BD153" i="1" s="1"/>
  <c r="AX153" i="1"/>
  <c r="BG153" i="1" s="1"/>
  <c r="AW153" i="1"/>
  <c r="BF153" i="1" s="1"/>
  <c r="AV153" i="1"/>
  <c r="BR153" i="1" s="1"/>
  <c r="AU153" i="1"/>
  <c r="AT153" i="1"/>
  <c r="BM220" i="1"/>
  <c r="BL220" i="1"/>
  <c r="BK220" i="1"/>
  <c r="BJ220" i="1"/>
  <c r="BI220" i="1"/>
  <c r="BH220" i="1"/>
  <c r="BA220" i="1"/>
  <c r="AZ220" i="1"/>
  <c r="BE220" i="1" s="1"/>
  <c r="AY220" i="1"/>
  <c r="BD220" i="1" s="1"/>
  <c r="AX220" i="1"/>
  <c r="BG220" i="1" s="1"/>
  <c r="AW220" i="1"/>
  <c r="BF220" i="1" s="1"/>
  <c r="AV220" i="1"/>
  <c r="BR220" i="1" s="1"/>
  <c r="AU220" i="1"/>
  <c r="AT220" i="1"/>
  <c r="BM188" i="1"/>
  <c r="BL188" i="1"/>
  <c r="BK188" i="1"/>
  <c r="BJ188" i="1"/>
  <c r="BI188" i="1"/>
  <c r="BH188" i="1"/>
  <c r="BA188" i="1"/>
  <c r="AZ188" i="1"/>
  <c r="BE188" i="1" s="1"/>
  <c r="AY188" i="1"/>
  <c r="BD188" i="1" s="1"/>
  <c r="AX188" i="1"/>
  <c r="BG188" i="1" s="1"/>
  <c r="AW188" i="1"/>
  <c r="BF188" i="1" s="1"/>
  <c r="AV188" i="1"/>
  <c r="BR188" i="1" s="1"/>
  <c r="AU188" i="1"/>
  <c r="AT188" i="1"/>
  <c r="BM221" i="1"/>
  <c r="BL221" i="1"/>
  <c r="BK221" i="1"/>
  <c r="BJ221" i="1"/>
  <c r="BI221" i="1"/>
  <c r="BH221" i="1"/>
  <c r="BA221" i="1"/>
  <c r="AZ221" i="1"/>
  <c r="BE221" i="1" s="1"/>
  <c r="AY221" i="1"/>
  <c r="BD221" i="1" s="1"/>
  <c r="AX221" i="1"/>
  <c r="BG221" i="1" s="1"/>
  <c r="AW221" i="1"/>
  <c r="BF221" i="1" s="1"/>
  <c r="AV221" i="1"/>
  <c r="BR221" i="1" s="1"/>
  <c r="AU221" i="1"/>
  <c r="AT221" i="1"/>
  <c r="BM93" i="1"/>
  <c r="BL93" i="1"/>
  <c r="BK93" i="1"/>
  <c r="BJ93" i="1"/>
  <c r="BI93" i="1"/>
  <c r="BH93" i="1"/>
  <c r="BA93" i="1"/>
  <c r="AZ93" i="1"/>
  <c r="BE93" i="1" s="1"/>
  <c r="AY93" i="1"/>
  <c r="BD93" i="1" s="1"/>
  <c r="AX93" i="1"/>
  <c r="BG93" i="1" s="1"/>
  <c r="AW93" i="1"/>
  <c r="BF93" i="1" s="1"/>
  <c r="AV93" i="1"/>
  <c r="BR93" i="1" s="1"/>
  <c r="AU93" i="1"/>
  <c r="AT93" i="1"/>
  <c r="BM181" i="1"/>
  <c r="BL181" i="1"/>
  <c r="BK181" i="1"/>
  <c r="BJ181" i="1"/>
  <c r="BI181" i="1"/>
  <c r="BH181" i="1"/>
  <c r="BA181" i="1"/>
  <c r="AZ181" i="1"/>
  <c r="BE181" i="1" s="1"/>
  <c r="AY181" i="1"/>
  <c r="BD181" i="1" s="1"/>
  <c r="AX181" i="1"/>
  <c r="BG181" i="1" s="1"/>
  <c r="AW181" i="1"/>
  <c r="BF181" i="1" s="1"/>
  <c r="AV181" i="1"/>
  <c r="BR181" i="1" s="1"/>
  <c r="AU181" i="1"/>
  <c r="AT181" i="1"/>
  <c r="BM235" i="1"/>
  <c r="BL235" i="1"/>
  <c r="BK235" i="1"/>
  <c r="BJ235" i="1"/>
  <c r="BI235" i="1"/>
  <c r="BH235" i="1"/>
  <c r="BA235" i="1"/>
  <c r="AZ235" i="1"/>
  <c r="BE235" i="1" s="1"/>
  <c r="AY235" i="1"/>
  <c r="BD235" i="1" s="1"/>
  <c r="AX235" i="1"/>
  <c r="BG235" i="1" s="1"/>
  <c r="AW235" i="1"/>
  <c r="BF235" i="1" s="1"/>
  <c r="AV235" i="1"/>
  <c r="BR235" i="1" s="1"/>
  <c r="AU235" i="1"/>
  <c r="AT235" i="1"/>
  <c r="BM152" i="1"/>
  <c r="BL152" i="1"/>
  <c r="BK152" i="1"/>
  <c r="BJ152" i="1"/>
  <c r="BI152" i="1"/>
  <c r="BH152" i="1"/>
  <c r="BA152" i="1"/>
  <c r="AZ152" i="1"/>
  <c r="BE152" i="1" s="1"/>
  <c r="AY152" i="1"/>
  <c r="BD152" i="1" s="1"/>
  <c r="AX152" i="1"/>
  <c r="BG152" i="1" s="1"/>
  <c r="AW152" i="1"/>
  <c r="BF152" i="1" s="1"/>
  <c r="AV152" i="1"/>
  <c r="BR152" i="1" s="1"/>
  <c r="AU152" i="1"/>
  <c r="AT152" i="1"/>
  <c r="BM200" i="1"/>
  <c r="BL200" i="1"/>
  <c r="BK200" i="1"/>
  <c r="BJ200" i="1"/>
  <c r="BI200" i="1"/>
  <c r="BH200" i="1"/>
  <c r="BA200" i="1"/>
  <c r="AZ200" i="1"/>
  <c r="BE200" i="1" s="1"/>
  <c r="AY200" i="1"/>
  <c r="BD200" i="1" s="1"/>
  <c r="AX200" i="1"/>
  <c r="BG200" i="1" s="1"/>
  <c r="AW200" i="1"/>
  <c r="BF200" i="1" s="1"/>
  <c r="AV200" i="1"/>
  <c r="BR200" i="1" s="1"/>
  <c r="AU200" i="1"/>
  <c r="AT200" i="1"/>
  <c r="BM137" i="1"/>
  <c r="BL137" i="1"/>
  <c r="BK137" i="1"/>
  <c r="BJ137" i="1"/>
  <c r="BI137" i="1"/>
  <c r="BH137" i="1"/>
  <c r="BA137" i="1"/>
  <c r="AZ137" i="1"/>
  <c r="BE137" i="1" s="1"/>
  <c r="AY137" i="1"/>
  <c r="BD137" i="1" s="1"/>
  <c r="AX137" i="1"/>
  <c r="BG137" i="1" s="1"/>
  <c r="AW137" i="1"/>
  <c r="BF137" i="1" s="1"/>
  <c r="AV137" i="1"/>
  <c r="BR137" i="1" s="1"/>
  <c r="AU137" i="1"/>
  <c r="AT137" i="1"/>
  <c r="BM131" i="1"/>
  <c r="BL131" i="1"/>
  <c r="BK131" i="1"/>
  <c r="BJ131" i="1"/>
  <c r="BI131" i="1"/>
  <c r="BH131" i="1"/>
  <c r="BA131" i="1"/>
  <c r="AZ131" i="1"/>
  <c r="BE131" i="1" s="1"/>
  <c r="AY131" i="1"/>
  <c r="BD131" i="1" s="1"/>
  <c r="AX131" i="1"/>
  <c r="BG131" i="1" s="1"/>
  <c r="AW131" i="1"/>
  <c r="BF131" i="1" s="1"/>
  <c r="AV131" i="1"/>
  <c r="BR131" i="1" s="1"/>
  <c r="AU131" i="1"/>
  <c r="AT131" i="1"/>
  <c r="BM211" i="1"/>
  <c r="BL211" i="1"/>
  <c r="BK211" i="1"/>
  <c r="BJ211" i="1"/>
  <c r="BI211" i="1"/>
  <c r="BH211" i="1"/>
  <c r="BA211" i="1"/>
  <c r="AZ211" i="1"/>
  <c r="BE211" i="1" s="1"/>
  <c r="AY211" i="1"/>
  <c r="BD211" i="1" s="1"/>
  <c r="AX211" i="1"/>
  <c r="BG211" i="1" s="1"/>
  <c r="AW211" i="1"/>
  <c r="BF211" i="1" s="1"/>
  <c r="AV211" i="1"/>
  <c r="BR211" i="1" s="1"/>
  <c r="AU211" i="1"/>
  <c r="AT211" i="1"/>
  <c r="BM18" i="1"/>
  <c r="BL18" i="1"/>
  <c r="BK18" i="1"/>
  <c r="BJ18" i="1"/>
  <c r="BI18" i="1"/>
  <c r="BH18" i="1"/>
  <c r="BA18" i="1"/>
  <c r="AZ18" i="1"/>
  <c r="BE18" i="1" s="1"/>
  <c r="AY18" i="1"/>
  <c r="BD18" i="1" s="1"/>
  <c r="AX18" i="1"/>
  <c r="BG18" i="1" s="1"/>
  <c r="AW18" i="1"/>
  <c r="BF18" i="1" s="1"/>
  <c r="AV18" i="1"/>
  <c r="BR18" i="1" s="1"/>
  <c r="AU18" i="1"/>
  <c r="AT18" i="1"/>
  <c r="BM151" i="1"/>
  <c r="BL151" i="1"/>
  <c r="BK151" i="1"/>
  <c r="BJ151" i="1"/>
  <c r="BI151" i="1"/>
  <c r="BH151" i="1"/>
  <c r="BA151" i="1"/>
  <c r="AZ151" i="1"/>
  <c r="BE151" i="1" s="1"/>
  <c r="AY151" i="1"/>
  <c r="BD151" i="1" s="1"/>
  <c r="AX151" i="1"/>
  <c r="BG151" i="1" s="1"/>
  <c r="AW151" i="1"/>
  <c r="BF151" i="1" s="1"/>
  <c r="AV151" i="1"/>
  <c r="BR151" i="1" s="1"/>
  <c r="AU151" i="1"/>
  <c r="AT151" i="1"/>
  <c r="BM202" i="1"/>
  <c r="BL202" i="1"/>
  <c r="BK202" i="1"/>
  <c r="BJ202" i="1"/>
  <c r="BI202" i="1"/>
  <c r="BH202" i="1"/>
  <c r="BA202" i="1"/>
  <c r="AZ202" i="1"/>
  <c r="BE202" i="1" s="1"/>
  <c r="AY202" i="1"/>
  <c r="BD202" i="1" s="1"/>
  <c r="AX202" i="1"/>
  <c r="BG202" i="1" s="1"/>
  <c r="AW202" i="1"/>
  <c r="BF202" i="1" s="1"/>
  <c r="AV202" i="1"/>
  <c r="BR202" i="1" s="1"/>
  <c r="AU202" i="1"/>
  <c r="AT202" i="1"/>
  <c r="BM98" i="1"/>
  <c r="BL98" i="1"/>
  <c r="BK98" i="1"/>
  <c r="BJ98" i="1"/>
  <c r="BI98" i="1"/>
  <c r="BH98" i="1"/>
  <c r="BA98" i="1"/>
  <c r="AZ98" i="1"/>
  <c r="BE98" i="1" s="1"/>
  <c r="AY98" i="1"/>
  <c r="BD98" i="1" s="1"/>
  <c r="AX98" i="1"/>
  <c r="BG98" i="1" s="1"/>
  <c r="AW98" i="1"/>
  <c r="BF98" i="1" s="1"/>
  <c r="AV98" i="1"/>
  <c r="BR98" i="1" s="1"/>
  <c r="AU98" i="1"/>
  <c r="AT98" i="1"/>
  <c r="BM204" i="1"/>
  <c r="BL204" i="1"/>
  <c r="BK204" i="1"/>
  <c r="BJ204" i="1"/>
  <c r="BI204" i="1"/>
  <c r="BH204" i="1"/>
  <c r="BA204" i="1"/>
  <c r="AZ204" i="1"/>
  <c r="BE204" i="1" s="1"/>
  <c r="AY204" i="1"/>
  <c r="BD204" i="1" s="1"/>
  <c r="AX204" i="1"/>
  <c r="BG204" i="1" s="1"/>
  <c r="AW204" i="1"/>
  <c r="BF204" i="1" s="1"/>
  <c r="AV204" i="1"/>
  <c r="BR204" i="1" s="1"/>
  <c r="AU204" i="1"/>
  <c r="AT204" i="1"/>
  <c r="BM184" i="1"/>
  <c r="BL184" i="1"/>
  <c r="BK184" i="1"/>
  <c r="BJ184" i="1"/>
  <c r="BI184" i="1"/>
  <c r="BH184" i="1"/>
  <c r="BA184" i="1"/>
  <c r="AZ184" i="1"/>
  <c r="BE184" i="1" s="1"/>
  <c r="AY184" i="1"/>
  <c r="BD184" i="1" s="1"/>
  <c r="AX184" i="1"/>
  <c r="BG184" i="1" s="1"/>
  <c r="AW184" i="1"/>
  <c r="BF184" i="1" s="1"/>
  <c r="AV184" i="1"/>
  <c r="BR184" i="1" s="1"/>
  <c r="AU184" i="1"/>
  <c r="AT184" i="1"/>
  <c r="BM59" i="1"/>
  <c r="BL59" i="1"/>
  <c r="BK59" i="1"/>
  <c r="BJ59" i="1"/>
  <c r="BI59" i="1"/>
  <c r="BH59" i="1"/>
  <c r="BA59" i="1"/>
  <c r="AZ59" i="1"/>
  <c r="BE59" i="1" s="1"/>
  <c r="AY59" i="1"/>
  <c r="BD59" i="1" s="1"/>
  <c r="AX59" i="1"/>
  <c r="BG59" i="1" s="1"/>
  <c r="AW59" i="1"/>
  <c r="BF59" i="1" s="1"/>
  <c r="AV59" i="1"/>
  <c r="BR59" i="1" s="1"/>
  <c r="AU59" i="1"/>
  <c r="AT59" i="1"/>
  <c r="BM164" i="1"/>
  <c r="BL164" i="1"/>
  <c r="BK164" i="1"/>
  <c r="BJ164" i="1"/>
  <c r="BI164" i="1"/>
  <c r="BH164" i="1"/>
  <c r="BA164" i="1"/>
  <c r="AZ164" i="1"/>
  <c r="BE164" i="1" s="1"/>
  <c r="AY164" i="1"/>
  <c r="BD164" i="1" s="1"/>
  <c r="AX164" i="1"/>
  <c r="BG164" i="1" s="1"/>
  <c r="AW164" i="1"/>
  <c r="BF164" i="1" s="1"/>
  <c r="AV164" i="1"/>
  <c r="BR164" i="1" s="1"/>
  <c r="AU164" i="1"/>
  <c r="AT164" i="1"/>
  <c r="BM208" i="1"/>
  <c r="BL208" i="1"/>
  <c r="BK208" i="1"/>
  <c r="BJ208" i="1"/>
  <c r="BI208" i="1"/>
  <c r="BH208" i="1"/>
  <c r="BA208" i="1"/>
  <c r="AZ208" i="1"/>
  <c r="BE208" i="1" s="1"/>
  <c r="AY208" i="1"/>
  <c r="BD208" i="1" s="1"/>
  <c r="AX208" i="1"/>
  <c r="BG208" i="1" s="1"/>
  <c r="AW208" i="1"/>
  <c r="BF208" i="1" s="1"/>
  <c r="AV208" i="1"/>
  <c r="BR208" i="1" s="1"/>
  <c r="AU208" i="1"/>
  <c r="AT208" i="1"/>
  <c r="BM179" i="1"/>
  <c r="BL179" i="1"/>
  <c r="BK179" i="1"/>
  <c r="BJ179" i="1"/>
  <c r="BI179" i="1"/>
  <c r="BH179" i="1"/>
  <c r="BA179" i="1"/>
  <c r="AZ179" i="1"/>
  <c r="BE179" i="1" s="1"/>
  <c r="AY179" i="1"/>
  <c r="BD179" i="1" s="1"/>
  <c r="AX179" i="1"/>
  <c r="BG179" i="1" s="1"/>
  <c r="AW179" i="1"/>
  <c r="BF179" i="1" s="1"/>
  <c r="AV179" i="1"/>
  <c r="BR179" i="1" s="1"/>
  <c r="AU179" i="1"/>
  <c r="AT179" i="1"/>
  <c r="BM124" i="1"/>
  <c r="BL124" i="1"/>
  <c r="BK124" i="1"/>
  <c r="BJ124" i="1"/>
  <c r="BI124" i="1"/>
  <c r="BH124" i="1"/>
  <c r="BA124" i="1"/>
  <c r="AZ124" i="1"/>
  <c r="BE124" i="1" s="1"/>
  <c r="AY124" i="1"/>
  <c r="BD124" i="1" s="1"/>
  <c r="AX124" i="1"/>
  <c r="BG124" i="1" s="1"/>
  <c r="AW124" i="1"/>
  <c r="BF124" i="1" s="1"/>
  <c r="AV124" i="1"/>
  <c r="BR124" i="1" s="1"/>
  <c r="AU124" i="1"/>
  <c r="AT124" i="1"/>
  <c r="BM165" i="1"/>
  <c r="BL165" i="1"/>
  <c r="BK165" i="1"/>
  <c r="BJ165" i="1"/>
  <c r="BI165" i="1"/>
  <c r="BH165" i="1"/>
  <c r="BA165" i="1"/>
  <c r="AZ165" i="1"/>
  <c r="BE165" i="1" s="1"/>
  <c r="AY165" i="1"/>
  <c r="BD165" i="1" s="1"/>
  <c r="AX165" i="1"/>
  <c r="BG165" i="1" s="1"/>
  <c r="AW165" i="1"/>
  <c r="BF165" i="1" s="1"/>
  <c r="AV165" i="1"/>
  <c r="BR165" i="1" s="1"/>
  <c r="AU165" i="1"/>
  <c r="AT165" i="1"/>
  <c r="BM144" i="1"/>
  <c r="BL144" i="1"/>
  <c r="BK144" i="1"/>
  <c r="BJ144" i="1"/>
  <c r="BI144" i="1"/>
  <c r="BH144" i="1"/>
  <c r="BA144" i="1"/>
  <c r="AZ144" i="1"/>
  <c r="BE144" i="1" s="1"/>
  <c r="AY144" i="1"/>
  <c r="BD144" i="1" s="1"/>
  <c r="AX144" i="1"/>
  <c r="BG144" i="1" s="1"/>
  <c r="AW144" i="1"/>
  <c r="BF144" i="1" s="1"/>
  <c r="AV144" i="1"/>
  <c r="BR144" i="1" s="1"/>
  <c r="AU144" i="1"/>
  <c r="AT144" i="1"/>
  <c r="BM104" i="1"/>
  <c r="BL104" i="1"/>
  <c r="BK104" i="1"/>
  <c r="BJ104" i="1"/>
  <c r="BI104" i="1"/>
  <c r="BH104" i="1"/>
  <c r="BA104" i="1"/>
  <c r="AZ104" i="1"/>
  <c r="BE104" i="1" s="1"/>
  <c r="AY104" i="1"/>
  <c r="BD104" i="1" s="1"/>
  <c r="AX104" i="1"/>
  <c r="BG104" i="1" s="1"/>
  <c r="AW104" i="1"/>
  <c r="BF104" i="1" s="1"/>
  <c r="AV104" i="1"/>
  <c r="BR104" i="1" s="1"/>
  <c r="AU104" i="1"/>
  <c r="AT104" i="1"/>
  <c r="BM186" i="1"/>
  <c r="BL186" i="1"/>
  <c r="BK186" i="1"/>
  <c r="BJ186" i="1"/>
  <c r="BI186" i="1"/>
  <c r="BH186" i="1"/>
  <c r="BA186" i="1"/>
  <c r="AZ186" i="1"/>
  <c r="BE186" i="1" s="1"/>
  <c r="AY186" i="1"/>
  <c r="BD186" i="1" s="1"/>
  <c r="AX186" i="1"/>
  <c r="BG186" i="1" s="1"/>
  <c r="AW186" i="1"/>
  <c r="BF186" i="1" s="1"/>
  <c r="AV186" i="1"/>
  <c r="BR186" i="1" s="1"/>
  <c r="AU186" i="1"/>
  <c r="AT186" i="1"/>
  <c r="BM197" i="1"/>
  <c r="BL197" i="1"/>
  <c r="BK197" i="1"/>
  <c r="BJ197" i="1"/>
  <c r="BI197" i="1"/>
  <c r="BH197" i="1"/>
  <c r="BA197" i="1"/>
  <c r="AZ197" i="1"/>
  <c r="BE197" i="1" s="1"/>
  <c r="AY197" i="1"/>
  <c r="BD197" i="1" s="1"/>
  <c r="AX197" i="1"/>
  <c r="BG197" i="1" s="1"/>
  <c r="AW197" i="1"/>
  <c r="BF197" i="1" s="1"/>
  <c r="AV197" i="1"/>
  <c r="BR197" i="1" s="1"/>
  <c r="AU197" i="1"/>
  <c r="AT197" i="1"/>
  <c r="BM196" i="1"/>
  <c r="BL196" i="1"/>
  <c r="BK196" i="1"/>
  <c r="BJ196" i="1"/>
  <c r="BI196" i="1"/>
  <c r="BH196" i="1"/>
  <c r="BA196" i="1"/>
  <c r="AZ196" i="1"/>
  <c r="BE196" i="1" s="1"/>
  <c r="AY196" i="1"/>
  <c r="BD196" i="1" s="1"/>
  <c r="AX196" i="1"/>
  <c r="BG196" i="1" s="1"/>
  <c r="AW196" i="1"/>
  <c r="BF196" i="1" s="1"/>
  <c r="AV196" i="1"/>
  <c r="BR196" i="1" s="1"/>
  <c r="AU196" i="1"/>
  <c r="AT196" i="1"/>
  <c r="BM39" i="1"/>
  <c r="BL39" i="1"/>
  <c r="BK39" i="1"/>
  <c r="BJ39" i="1"/>
  <c r="BI39" i="1"/>
  <c r="BH39" i="1"/>
  <c r="BA39" i="1"/>
  <c r="AZ39" i="1"/>
  <c r="BE39" i="1" s="1"/>
  <c r="AY39" i="1"/>
  <c r="BD39" i="1" s="1"/>
  <c r="AX39" i="1"/>
  <c r="BG39" i="1" s="1"/>
  <c r="AW39" i="1"/>
  <c r="BF39" i="1" s="1"/>
  <c r="AV39" i="1"/>
  <c r="BR39" i="1" s="1"/>
  <c r="AU39" i="1"/>
  <c r="AT39" i="1"/>
  <c r="BM199" i="1"/>
  <c r="BL199" i="1"/>
  <c r="BK199" i="1"/>
  <c r="BJ199" i="1"/>
  <c r="BI199" i="1"/>
  <c r="BH199" i="1"/>
  <c r="BA199" i="1"/>
  <c r="AZ199" i="1"/>
  <c r="BE199" i="1" s="1"/>
  <c r="AY199" i="1"/>
  <c r="BD199" i="1" s="1"/>
  <c r="AX199" i="1"/>
  <c r="BG199" i="1" s="1"/>
  <c r="AW199" i="1"/>
  <c r="BF199" i="1" s="1"/>
  <c r="AV199" i="1"/>
  <c r="BR199" i="1" s="1"/>
  <c r="AU199" i="1"/>
  <c r="AT199" i="1"/>
  <c r="BM194" i="1"/>
  <c r="BL194" i="1"/>
  <c r="BK194" i="1"/>
  <c r="BJ194" i="1"/>
  <c r="BI194" i="1"/>
  <c r="BH194" i="1"/>
  <c r="BA194" i="1"/>
  <c r="AZ194" i="1"/>
  <c r="BE194" i="1" s="1"/>
  <c r="AY194" i="1"/>
  <c r="BD194" i="1" s="1"/>
  <c r="AX194" i="1"/>
  <c r="BG194" i="1" s="1"/>
  <c r="AW194" i="1"/>
  <c r="BF194" i="1" s="1"/>
  <c r="AV194" i="1"/>
  <c r="BR194" i="1" s="1"/>
  <c r="AU194" i="1"/>
  <c r="AT194" i="1"/>
  <c r="BM133" i="1"/>
  <c r="BL133" i="1"/>
  <c r="BK133" i="1"/>
  <c r="BJ133" i="1"/>
  <c r="BI133" i="1"/>
  <c r="BH133" i="1"/>
  <c r="BA133" i="1"/>
  <c r="AZ133" i="1"/>
  <c r="BE133" i="1" s="1"/>
  <c r="AY133" i="1"/>
  <c r="BD133" i="1" s="1"/>
  <c r="AX133" i="1"/>
  <c r="BG133" i="1" s="1"/>
  <c r="AW133" i="1"/>
  <c r="BF133" i="1" s="1"/>
  <c r="AV133" i="1"/>
  <c r="BR133" i="1" s="1"/>
  <c r="AU133" i="1"/>
  <c r="AT133" i="1"/>
  <c r="BM163" i="1"/>
  <c r="BL163" i="1"/>
  <c r="BK163" i="1"/>
  <c r="BJ163" i="1"/>
  <c r="BI163" i="1"/>
  <c r="BH163" i="1"/>
  <c r="BA163" i="1"/>
  <c r="AZ163" i="1"/>
  <c r="BE163" i="1" s="1"/>
  <c r="AY163" i="1"/>
  <c r="BD163" i="1" s="1"/>
  <c r="AX163" i="1"/>
  <c r="BG163" i="1" s="1"/>
  <c r="AW163" i="1"/>
  <c r="BF163" i="1" s="1"/>
  <c r="AV163" i="1"/>
  <c r="BR163" i="1" s="1"/>
  <c r="AU163" i="1"/>
  <c r="AT163" i="1"/>
  <c r="BM52" i="1"/>
  <c r="BL52" i="1"/>
  <c r="BK52" i="1"/>
  <c r="BJ52" i="1"/>
  <c r="BI52" i="1"/>
  <c r="BH52" i="1"/>
  <c r="BA52" i="1"/>
  <c r="AZ52" i="1"/>
  <c r="BE52" i="1" s="1"/>
  <c r="AY52" i="1"/>
  <c r="BD52" i="1" s="1"/>
  <c r="AX52" i="1"/>
  <c r="BG52" i="1" s="1"/>
  <c r="AW52" i="1"/>
  <c r="BF52" i="1" s="1"/>
  <c r="AV52" i="1"/>
  <c r="BR52" i="1" s="1"/>
  <c r="AU52" i="1"/>
  <c r="AT52" i="1"/>
  <c r="BM160" i="1"/>
  <c r="BL160" i="1"/>
  <c r="BK160" i="1"/>
  <c r="BJ160" i="1"/>
  <c r="BI160" i="1"/>
  <c r="BH160" i="1"/>
  <c r="BA160" i="1"/>
  <c r="AZ160" i="1"/>
  <c r="BE160" i="1" s="1"/>
  <c r="AY160" i="1"/>
  <c r="BD160" i="1" s="1"/>
  <c r="AX160" i="1"/>
  <c r="BG160" i="1" s="1"/>
  <c r="AW160" i="1"/>
  <c r="BF160" i="1" s="1"/>
  <c r="AV160" i="1"/>
  <c r="BR160" i="1" s="1"/>
  <c r="AU160" i="1"/>
  <c r="AT160" i="1"/>
  <c r="BM175" i="1"/>
  <c r="BL175" i="1"/>
  <c r="BK175" i="1"/>
  <c r="BJ175" i="1"/>
  <c r="BI175" i="1"/>
  <c r="BH175" i="1"/>
  <c r="BA175" i="1"/>
  <c r="AZ175" i="1"/>
  <c r="BE175" i="1" s="1"/>
  <c r="AY175" i="1"/>
  <c r="BD175" i="1" s="1"/>
  <c r="AX175" i="1"/>
  <c r="BG175" i="1" s="1"/>
  <c r="AW175" i="1"/>
  <c r="BF175" i="1" s="1"/>
  <c r="AV175" i="1"/>
  <c r="BR175" i="1" s="1"/>
  <c r="AU175" i="1"/>
  <c r="AT175" i="1"/>
  <c r="BM185" i="1"/>
  <c r="BL185" i="1"/>
  <c r="BK185" i="1"/>
  <c r="BJ185" i="1"/>
  <c r="BI185" i="1"/>
  <c r="BH185" i="1"/>
  <c r="BA185" i="1"/>
  <c r="AZ185" i="1"/>
  <c r="BE185" i="1" s="1"/>
  <c r="AY185" i="1"/>
  <c r="BD185" i="1" s="1"/>
  <c r="AX185" i="1"/>
  <c r="BG185" i="1" s="1"/>
  <c r="AW185" i="1"/>
  <c r="BF185" i="1" s="1"/>
  <c r="AV185" i="1"/>
  <c r="BR185" i="1" s="1"/>
  <c r="AU185" i="1"/>
  <c r="AT185" i="1"/>
  <c r="BM103" i="1"/>
  <c r="BL103" i="1"/>
  <c r="BK103" i="1"/>
  <c r="BJ103" i="1"/>
  <c r="BI103" i="1"/>
  <c r="BH103" i="1"/>
  <c r="BA103" i="1"/>
  <c r="AZ103" i="1"/>
  <c r="BE103" i="1" s="1"/>
  <c r="AY103" i="1"/>
  <c r="BD103" i="1" s="1"/>
  <c r="AX103" i="1"/>
  <c r="BG103" i="1" s="1"/>
  <c r="AW103" i="1"/>
  <c r="BF103" i="1" s="1"/>
  <c r="AV103" i="1"/>
  <c r="BR103" i="1" s="1"/>
  <c r="AU103" i="1"/>
  <c r="AT103" i="1"/>
  <c r="BM173" i="1"/>
  <c r="BL173" i="1"/>
  <c r="BK173" i="1"/>
  <c r="BJ173" i="1"/>
  <c r="BI173" i="1"/>
  <c r="BH173" i="1"/>
  <c r="BA173" i="1"/>
  <c r="AZ173" i="1"/>
  <c r="BE173" i="1" s="1"/>
  <c r="AY173" i="1"/>
  <c r="BD173" i="1" s="1"/>
  <c r="AX173" i="1"/>
  <c r="BG173" i="1" s="1"/>
  <c r="AW173" i="1"/>
  <c r="BF173" i="1" s="1"/>
  <c r="AV173" i="1"/>
  <c r="BR173" i="1" s="1"/>
  <c r="AU173" i="1"/>
  <c r="AT173" i="1"/>
  <c r="BM170" i="1"/>
  <c r="BL170" i="1"/>
  <c r="BK170" i="1"/>
  <c r="BJ170" i="1"/>
  <c r="BI170" i="1"/>
  <c r="BH170" i="1"/>
  <c r="BA170" i="1"/>
  <c r="AZ170" i="1"/>
  <c r="BE170" i="1" s="1"/>
  <c r="AY170" i="1"/>
  <c r="BD170" i="1" s="1"/>
  <c r="AX170" i="1"/>
  <c r="BG170" i="1" s="1"/>
  <c r="AW170" i="1"/>
  <c r="BF170" i="1" s="1"/>
  <c r="AV170" i="1"/>
  <c r="BR170" i="1" s="1"/>
  <c r="AU170" i="1"/>
  <c r="AT170" i="1"/>
  <c r="BM130" i="1"/>
  <c r="BL130" i="1"/>
  <c r="BK130" i="1"/>
  <c r="BJ130" i="1"/>
  <c r="BI130" i="1"/>
  <c r="BH130" i="1"/>
  <c r="BA130" i="1"/>
  <c r="AZ130" i="1"/>
  <c r="BE130" i="1" s="1"/>
  <c r="AY130" i="1"/>
  <c r="BD130" i="1" s="1"/>
  <c r="AX130" i="1"/>
  <c r="BG130" i="1" s="1"/>
  <c r="AW130" i="1"/>
  <c r="BF130" i="1" s="1"/>
  <c r="AV130" i="1"/>
  <c r="BR130" i="1" s="1"/>
  <c r="AU130" i="1"/>
  <c r="AT130" i="1"/>
  <c r="BM100" i="1"/>
  <c r="BL100" i="1"/>
  <c r="BK100" i="1"/>
  <c r="BJ100" i="1"/>
  <c r="BI100" i="1"/>
  <c r="BH100" i="1"/>
  <c r="BA100" i="1"/>
  <c r="AZ100" i="1"/>
  <c r="BE100" i="1" s="1"/>
  <c r="AY100" i="1"/>
  <c r="BD100" i="1" s="1"/>
  <c r="AX100" i="1"/>
  <c r="BG100" i="1" s="1"/>
  <c r="AW100" i="1"/>
  <c r="BF100" i="1" s="1"/>
  <c r="AV100" i="1"/>
  <c r="BR100" i="1" s="1"/>
  <c r="AU100" i="1"/>
  <c r="AT100" i="1"/>
  <c r="BM176" i="1"/>
  <c r="BL176" i="1"/>
  <c r="BK176" i="1"/>
  <c r="BJ176" i="1"/>
  <c r="BI176" i="1"/>
  <c r="BH176" i="1"/>
  <c r="BA176" i="1"/>
  <c r="AZ176" i="1"/>
  <c r="BE176" i="1" s="1"/>
  <c r="AY176" i="1"/>
  <c r="BD176" i="1" s="1"/>
  <c r="AX176" i="1"/>
  <c r="BG176" i="1" s="1"/>
  <c r="AW176" i="1"/>
  <c r="BF176" i="1" s="1"/>
  <c r="AV176" i="1"/>
  <c r="BR176" i="1" s="1"/>
  <c r="AU176" i="1"/>
  <c r="AT176" i="1"/>
  <c r="BM111" i="1"/>
  <c r="BL111" i="1"/>
  <c r="BK111" i="1"/>
  <c r="BJ111" i="1"/>
  <c r="BI111" i="1"/>
  <c r="BH111" i="1"/>
  <c r="BA111" i="1"/>
  <c r="AZ111" i="1"/>
  <c r="BE111" i="1" s="1"/>
  <c r="AY111" i="1"/>
  <c r="BD111" i="1" s="1"/>
  <c r="AX111" i="1"/>
  <c r="BG111" i="1" s="1"/>
  <c r="AW111" i="1"/>
  <c r="BF111" i="1" s="1"/>
  <c r="AV111" i="1"/>
  <c r="BR111" i="1" s="1"/>
  <c r="AU111" i="1"/>
  <c r="AT111" i="1"/>
  <c r="BM162" i="1"/>
  <c r="BL162" i="1"/>
  <c r="BK162" i="1"/>
  <c r="BJ162" i="1"/>
  <c r="BI162" i="1"/>
  <c r="BH162" i="1"/>
  <c r="BA162" i="1"/>
  <c r="AZ162" i="1"/>
  <c r="BE162" i="1" s="1"/>
  <c r="AY162" i="1"/>
  <c r="BD162" i="1" s="1"/>
  <c r="AX162" i="1"/>
  <c r="BG162" i="1" s="1"/>
  <c r="AW162" i="1"/>
  <c r="BF162" i="1" s="1"/>
  <c r="AV162" i="1"/>
  <c r="BR162" i="1" s="1"/>
  <c r="AU162" i="1"/>
  <c r="AT162" i="1"/>
  <c r="BM146" i="1"/>
  <c r="BL146" i="1"/>
  <c r="BK146" i="1"/>
  <c r="BJ146" i="1"/>
  <c r="BI146" i="1"/>
  <c r="BH146" i="1"/>
  <c r="BA146" i="1"/>
  <c r="AZ146" i="1"/>
  <c r="BE146" i="1" s="1"/>
  <c r="AY146" i="1"/>
  <c r="BD146" i="1" s="1"/>
  <c r="AX146" i="1"/>
  <c r="BG146" i="1" s="1"/>
  <c r="AW146" i="1"/>
  <c r="BF146" i="1" s="1"/>
  <c r="AV146" i="1"/>
  <c r="BR146" i="1" s="1"/>
  <c r="AU146" i="1"/>
  <c r="AT146" i="1"/>
  <c r="BM161" i="1"/>
  <c r="BL161" i="1"/>
  <c r="BK161" i="1"/>
  <c r="BJ161" i="1"/>
  <c r="BI161" i="1"/>
  <c r="BH161" i="1"/>
  <c r="BA161" i="1"/>
  <c r="AZ161" i="1"/>
  <c r="BE161" i="1" s="1"/>
  <c r="AY161" i="1"/>
  <c r="BD161" i="1" s="1"/>
  <c r="AX161" i="1"/>
  <c r="BG161" i="1" s="1"/>
  <c r="AW161" i="1"/>
  <c r="BF161" i="1" s="1"/>
  <c r="AV161" i="1"/>
  <c r="BR161" i="1" s="1"/>
  <c r="AU161" i="1"/>
  <c r="AT161" i="1"/>
  <c r="BM126" i="1"/>
  <c r="BL126" i="1"/>
  <c r="BK126" i="1"/>
  <c r="BJ126" i="1"/>
  <c r="BI126" i="1"/>
  <c r="BH126" i="1"/>
  <c r="BA126" i="1"/>
  <c r="AZ126" i="1"/>
  <c r="BE126" i="1" s="1"/>
  <c r="AY126" i="1"/>
  <c r="BD126" i="1" s="1"/>
  <c r="AX126" i="1"/>
  <c r="BG126" i="1" s="1"/>
  <c r="AW126" i="1"/>
  <c r="BF126" i="1" s="1"/>
  <c r="AV126" i="1"/>
  <c r="BR126" i="1" s="1"/>
  <c r="AU126" i="1"/>
  <c r="AT126" i="1"/>
  <c r="BB126" i="1" s="1"/>
  <c r="BM134" i="1"/>
  <c r="BL134" i="1"/>
  <c r="BK134" i="1"/>
  <c r="BJ134" i="1"/>
  <c r="BI134" i="1"/>
  <c r="BH134" i="1"/>
  <c r="BA134" i="1"/>
  <c r="AZ134" i="1"/>
  <c r="BE134" i="1" s="1"/>
  <c r="AY134" i="1"/>
  <c r="BD134" i="1" s="1"/>
  <c r="AX134" i="1"/>
  <c r="BG134" i="1" s="1"/>
  <c r="AW134" i="1"/>
  <c r="BF134" i="1" s="1"/>
  <c r="AV134" i="1"/>
  <c r="BR134" i="1" s="1"/>
  <c r="AU134" i="1"/>
  <c r="AT134" i="1"/>
  <c r="BM155" i="1"/>
  <c r="BL155" i="1"/>
  <c r="BK155" i="1"/>
  <c r="BJ155" i="1"/>
  <c r="BI155" i="1"/>
  <c r="BH155" i="1"/>
  <c r="BA155" i="1"/>
  <c r="AZ155" i="1"/>
  <c r="BE155" i="1" s="1"/>
  <c r="AY155" i="1"/>
  <c r="BD155" i="1" s="1"/>
  <c r="AX155" i="1"/>
  <c r="BG155" i="1" s="1"/>
  <c r="AW155" i="1"/>
  <c r="BF155" i="1" s="1"/>
  <c r="AV155" i="1"/>
  <c r="BR155" i="1" s="1"/>
  <c r="AU155" i="1"/>
  <c r="AT155" i="1"/>
  <c r="BM58" i="1"/>
  <c r="BL58" i="1"/>
  <c r="BK58" i="1"/>
  <c r="BJ58" i="1"/>
  <c r="BI58" i="1"/>
  <c r="BH58" i="1"/>
  <c r="BA58" i="1"/>
  <c r="AZ58" i="1"/>
  <c r="BE58" i="1" s="1"/>
  <c r="AY58" i="1"/>
  <c r="BD58" i="1" s="1"/>
  <c r="AX58" i="1"/>
  <c r="BG58" i="1" s="1"/>
  <c r="AW58" i="1"/>
  <c r="BF58" i="1" s="1"/>
  <c r="AV58" i="1"/>
  <c r="BR58" i="1" s="1"/>
  <c r="AU58" i="1"/>
  <c r="AT58" i="1"/>
  <c r="BM79" i="1"/>
  <c r="BL79" i="1"/>
  <c r="BK79" i="1"/>
  <c r="BJ79" i="1"/>
  <c r="BI79" i="1"/>
  <c r="BH79" i="1"/>
  <c r="BA79" i="1"/>
  <c r="AZ79" i="1"/>
  <c r="BE79" i="1" s="1"/>
  <c r="AY79" i="1"/>
  <c r="BD79" i="1" s="1"/>
  <c r="AX79" i="1"/>
  <c r="BG79" i="1" s="1"/>
  <c r="AW79" i="1"/>
  <c r="BF79" i="1" s="1"/>
  <c r="AV79" i="1"/>
  <c r="BR79" i="1" s="1"/>
  <c r="AU79" i="1"/>
  <c r="AT79" i="1"/>
  <c r="BM95" i="1"/>
  <c r="BL95" i="1"/>
  <c r="BK95" i="1"/>
  <c r="BJ95" i="1"/>
  <c r="BI95" i="1"/>
  <c r="BH95" i="1"/>
  <c r="BA95" i="1"/>
  <c r="AZ95" i="1"/>
  <c r="BE95" i="1" s="1"/>
  <c r="AY95" i="1"/>
  <c r="BD95" i="1" s="1"/>
  <c r="AX95" i="1"/>
  <c r="BG95" i="1" s="1"/>
  <c r="AW95" i="1"/>
  <c r="BF95" i="1" s="1"/>
  <c r="AV95" i="1"/>
  <c r="BR95" i="1" s="1"/>
  <c r="AU95" i="1"/>
  <c r="AT95" i="1"/>
  <c r="BM158" i="1"/>
  <c r="BL158" i="1"/>
  <c r="BK158" i="1"/>
  <c r="BJ158" i="1"/>
  <c r="BI158" i="1"/>
  <c r="BH158" i="1"/>
  <c r="BA158" i="1"/>
  <c r="AZ158" i="1"/>
  <c r="BE158" i="1" s="1"/>
  <c r="AY158" i="1"/>
  <c r="BD158" i="1" s="1"/>
  <c r="AX158" i="1"/>
  <c r="BG158" i="1" s="1"/>
  <c r="AW158" i="1"/>
  <c r="BF158" i="1" s="1"/>
  <c r="AV158" i="1"/>
  <c r="BR158" i="1" s="1"/>
  <c r="AU158" i="1"/>
  <c r="AT158" i="1"/>
  <c r="BM122" i="1"/>
  <c r="BL122" i="1"/>
  <c r="BK122" i="1"/>
  <c r="BJ122" i="1"/>
  <c r="BI122" i="1"/>
  <c r="BH122" i="1"/>
  <c r="BA122" i="1"/>
  <c r="AZ122" i="1"/>
  <c r="BE122" i="1" s="1"/>
  <c r="AY122" i="1"/>
  <c r="BD122" i="1" s="1"/>
  <c r="AX122" i="1"/>
  <c r="BG122" i="1" s="1"/>
  <c r="AW122" i="1"/>
  <c r="BF122" i="1" s="1"/>
  <c r="AV122" i="1"/>
  <c r="BR122" i="1" s="1"/>
  <c r="AU122" i="1"/>
  <c r="AT122" i="1"/>
  <c r="BM145" i="1"/>
  <c r="BL145" i="1"/>
  <c r="BK145" i="1"/>
  <c r="BJ145" i="1"/>
  <c r="BI145" i="1"/>
  <c r="BH145" i="1"/>
  <c r="BA145" i="1"/>
  <c r="AZ145" i="1"/>
  <c r="BE145" i="1" s="1"/>
  <c r="AY145" i="1"/>
  <c r="BD145" i="1" s="1"/>
  <c r="AX145" i="1"/>
  <c r="BG145" i="1" s="1"/>
  <c r="AW145" i="1"/>
  <c r="BF145" i="1" s="1"/>
  <c r="AV145" i="1"/>
  <c r="BR145" i="1" s="1"/>
  <c r="AU145" i="1"/>
  <c r="AT145" i="1"/>
  <c r="BM150" i="1"/>
  <c r="BL150" i="1"/>
  <c r="BK150" i="1"/>
  <c r="BJ150" i="1"/>
  <c r="BI150" i="1"/>
  <c r="BH150" i="1"/>
  <c r="BA150" i="1"/>
  <c r="AZ150" i="1"/>
  <c r="BE150" i="1" s="1"/>
  <c r="AY150" i="1"/>
  <c r="BD150" i="1" s="1"/>
  <c r="AX150" i="1"/>
  <c r="BG150" i="1" s="1"/>
  <c r="AW150" i="1"/>
  <c r="BF150" i="1" s="1"/>
  <c r="AV150" i="1"/>
  <c r="BR150" i="1" s="1"/>
  <c r="AU150" i="1"/>
  <c r="AT150" i="1"/>
  <c r="BM136" i="1"/>
  <c r="BL136" i="1"/>
  <c r="BK136" i="1"/>
  <c r="BJ136" i="1"/>
  <c r="BI136" i="1"/>
  <c r="BH136" i="1"/>
  <c r="BA136" i="1"/>
  <c r="AZ136" i="1"/>
  <c r="BE136" i="1" s="1"/>
  <c r="AY136" i="1"/>
  <c r="BD136" i="1" s="1"/>
  <c r="AX136" i="1"/>
  <c r="BG136" i="1" s="1"/>
  <c r="AW136" i="1"/>
  <c r="BF136" i="1" s="1"/>
  <c r="AV136" i="1"/>
  <c r="BR136" i="1" s="1"/>
  <c r="AU136" i="1"/>
  <c r="AT136" i="1"/>
  <c r="BM132" i="1"/>
  <c r="BL132" i="1"/>
  <c r="BK132" i="1"/>
  <c r="BJ132" i="1"/>
  <c r="BI132" i="1"/>
  <c r="BH132" i="1"/>
  <c r="BA132" i="1"/>
  <c r="AZ132" i="1"/>
  <c r="BE132" i="1" s="1"/>
  <c r="AY132" i="1"/>
  <c r="BD132" i="1" s="1"/>
  <c r="AX132" i="1"/>
  <c r="BG132" i="1" s="1"/>
  <c r="AW132" i="1"/>
  <c r="BF132" i="1" s="1"/>
  <c r="AV132" i="1"/>
  <c r="BR132" i="1" s="1"/>
  <c r="AU132" i="1"/>
  <c r="AT132" i="1"/>
  <c r="BM97" i="1"/>
  <c r="BL97" i="1"/>
  <c r="BK97" i="1"/>
  <c r="BJ97" i="1"/>
  <c r="BI97" i="1"/>
  <c r="BH97" i="1"/>
  <c r="BA97" i="1"/>
  <c r="AZ97" i="1"/>
  <c r="BE97" i="1" s="1"/>
  <c r="AY97" i="1"/>
  <c r="BD97" i="1" s="1"/>
  <c r="AX97" i="1"/>
  <c r="BG97" i="1" s="1"/>
  <c r="AW97" i="1"/>
  <c r="BF97" i="1" s="1"/>
  <c r="AV97" i="1"/>
  <c r="BR97" i="1" s="1"/>
  <c r="AU97" i="1"/>
  <c r="AT97" i="1"/>
  <c r="BM75" i="1"/>
  <c r="BL75" i="1"/>
  <c r="BK75" i="1"/>
  <c r="BJ75" i="1"/>
  <c r="BI75" i="1"/>
  <c r="BH75" i="1"/>
  <c r="BA75" i="1"/>
  <c r="AZ75" i="1"/>
  <c r="BE75" i="1" s="1"/>
  <c r="AY75" i="1"/>
  <c r="BD75" i="1" s="1"/>
  <c r="AX75" i="1"/>
  <c r="BG75" i="1" s="1"/>
  <c r="AW75" i="1"/>
  <c r="BF75" i="1" s="1"/>
  <c r="AV75" i="1"/>
  <c r="BR75" i="1" s="1"/>
  <c r="AU75" i="1"/>
  <c r="AT75" i="1"/>
  <c r="BM110" i="1"/>
  <c r="BL110" i="1"/>
  <c r="BK110" i="1"/>
  <c r="BJ110" i="1"/>
  <c r="BI110" i="1"/>
  <c r="BH110" i="1"/>
  <c r="BA110" i="1"/>
  <c r="AZ110" i="1"/>
  <c r="BE110" i="1" s="1"/>
  <c r="AY110" i="1"/>
  <c r="BD110" i="1" s="1"/>
  <c r="AX110" i="1"/>
  <c r="BG110" i="1" s="1"/>
  <c r="AW110" i="1"/>
  <c r="BF110" i="1" s="1"/>
  <c r="AV110" i="1"/>
  <c r="BR110" i="1" s="1"/>
  <c r="AU110" i="1"/>
  <c r="AT110" i="1"/>
  <c r="BM129" i="1"/>
  <c r="BL129" i="1"/>
  <c r="BK129" i="1"/>
  <c r="BJ129" i="1"/>
  <c r="BI129" i="1"/>
  <c r="BH129" i="1"/>
  <c r="BA129" i="1"/>
  <c r="AZ129" i="1"/>
  <c r="BE129" i="1" s="1"/>
  <c r="AY129" i="1"/>
  <c r="BD129" i="1" s="1"/>
  <c r="AX129" i="1"/>
  <c r="BG129" i="1" s="1"/>
  <c r="AW129" i="1"/>
  <c r="BF129" i="1" s="1"/>
  <c r="AV129" i="1"/>
  <c r="BR129" i="1" s="1"/>
  <c r="AU129" i="1"/>
  <c r="AT129" i="1"/>
  <c r="BM123" i="1"/>
  <c r="BL123" i="1"/>
  <c r="BK123" i="1"/>
  <c r="BJ123" i="1"/>
  <c r="BI123" i="1"/>
  <c r="BH123" i="1"/>
  <c r="BA123" i="1"/>
  <c r="AZ123" i="1"/>
  <c r="BE123" i="1" s="1"/>
  <c r="AY123" i="1"/>
  <c r="BD123" i="1" s="1"/>
  <c r="AX123" i="1"/>
  <c r="BG123" i="1" s="1"/>
  <c r="AW123" i="1"/>
  <c r="BF123" i="1" s="1"/>
  <c r="AV123" i="1"/>
  <c r="BR123" i="1" s="1"/>
  <c r="AU123" i="1"/>
  <c r="AT123" i="1"/>
  <c r="BM120" i="1"/>
  <c r="BL120" i="1"/>
  <c r="BK120" i="1"/>
  <c r="BJ120" i="1"/>
  <c r="BI120" i="1"/>
  <c r="BH120" i="1"/>
  <c r="BA120" i="1"/>
  <c r="AZ120" i="1"/>
  <c r="BE120" i="1" s="1"/>
  <c r="AY120" i="1"/>
  <c r="BD120" i="1" s="1"/>
  <c r="AX120" i="1"/>
  <c r="BG120" i="1" s="1"/>
  <c r="AW120" i="1"/>
  <c r="BF120" i="1" s="1"/>
  <c r="AV120" i="1"/>
  <c r="BR120" i="1" s="1"/>
  <c r="AU120" i="1"/>
  <c r="AT120" i="1"/>
  <c r="BM121" i="1"/>
  <c r="BL121" i="1"/>
  <c r="BK121" i="1"/>
  <c r="BJ121" i="1"/>
  <c r="BI121" i="1"/>
  <c r="BH121" i="1"/>
  <c r="BA121" i="1"/>
  <c r="AZ121" i="1"/>
  <c r="BE121" i="1" s="1"/>
  <c r="AY121" i="1"/>
  <c r="BD121" i="1" s="1"/>
  <c r="AX121" i="1"/>
  <c r="BG121" i="1" s="1"/>
  <c r="AW121" i="1"/>
  <c r="BF121" i="1" s="1"/>
  <c r="AV121" i="1"/>
  <c r="BR121" i="1" s="1"/>
  <c r="AU121" i="1"/>
  <c r="AT121" i="1"/>
  <c r="BM141" i="1"/>
  <c r="BL141" i="1"/>
  <c r="BK141" i="1"/>
  <c r="BJ141" i="1"/>
  <c r="BI141" i="1"/>
  <c r="BH141" i="1"/>
  <c r="BA141" i="1"/>
  <c r="AZ141" i="1"/>
  <c r="BE141" i="1" s="1"/>
  <c r="AY141" i="1"/>
  <c r="BD141" i="1" s="1"/>
  <c r="AX141" i="1"/>
  <c r="BG141" i="1" s="1"/>
  <c r="AW141" i="1"/>
  <c r="BF141" i="1" s="1"/>
  <c r="AV141" i="1"/>
  <c r="BR141" i="1" s="1"/>
  <c r="AU141" i="1"/>
  <c r="AT141" i="1"/>
  <c r="BM117" i="1"/>
  <c r="BL117" i="1"/>
  <c r="BK117" i="1"/>
  <c r="BJ117" i="1"/>
  <c r="BI117" i="1"/>
  <c r="BH117" i="1"/>
  <c r="BA117" i="1"/>
  <c r="AZ117" i="1"/>
  <c r="BE117" i="1" s="1"/>
  <c r="AY117" i="1"/>
  <c r="BD117" i="1" s="1"/>
  <c r="AX117" i="1"/>
  <c r="BG117" i="1" s="1"/>
  <c r="AW117" i="1"/>
  <c r="BF117" i="1" s="1"/>
  <c r="AV117" i="1"/>
  <c r="BR117" i="1" s="1"/>
  <c r="AU117" i="1"/>
  <c r="AT117" i="1"/>
  <c r="BM114" i="1"/>
  <c r="BL114" i="1"/>
  <c r="BK114" i="1"/>
  <c r="BJ114" i="1"/>
  <c r="BI114" i="1"/>
  <c r="BH114" i="1"/>
  <c r="BA114" i="1"/>
  <c r="AZ114" i="1"/>
  <c r="BE114" i="1" s="1"/>
  <c r="AY114" i="1"/>
  <c r="BD114" i="1" s="1"/>
  <c r="AX114" i="1"/>
  <c r="BG114" i="1" s="1"/>
  <c r="AW114" i="1"/>
  <c r="BF114" i="1" s="1"/>
  <c r="AV114" i="1"/>
  <c r="BR114" i="1" s="1"/>
  <c r="AU114" i="1"/>
  <c r="AT114" i="1"/>
  <c r="BM138" i="1"/>
  <c r="BL138" i="1"/>
  <c r="BK138" i="1"/>
  <c r="BJ138" i="1"/>
  <c r="BI138" i="1"/>
  <c r="BH138" i="1"/>
  <c r="BA138" i="1"/>
  <c r="AZ138" i="1"/>
  <c r="BE138" i="1" s="1"/>
  <c r="AY138" i="1"/>
  <c r="BD138" i="1" s="1"/>
  <c r="AX138" i="1"/>
  <c r="BG138" i="1" s="1"/>
  <c r="AW138" i="1"/>
  <c r="BF138" i="1" s="1"/>
  <c r="AV138" i="1"/>
  <c r="BR138" i="1" s="1"/>
  <c r="AU138" i="1"/>
  <c r="AT138" i="1"/>
  <c r="BM102" i="1"/>
  <c r="BL102" i="1"/>
  <c r="BK102" i="1"/>
  <c r="BJ102" i="1"/>
  <c r="BI102" i="1"/>
  <c r="BH102" i="1"/>
  <c r="BA102" i="1"/>
  <c r="AZ102" i="1"/>
  <c r="BE102" i="1" s="1"/>
  <c r="AY102" i="1"/>
  <c r="BD102" i="1" s="1"/>
  <c r="AX102" i="1"/>
  <c r="BG102" i="1" s="1"/>
  <c r="AW102" i="1"/>
  <c r="BF102" i="1" s="1"/>
  <c r="AV102" i="1"/>
  <c r="BR102" i="1" s="1"/>
  <c r="AU102" i="1"/>
  <c r="AT102" i="1"/>
  <c r="BM125" i="1"/>
  <c r="BL125" i="1"/>
  <c r="BK125" i="1"/>
  <c r="BJ125" i="1"/>
  <c r="BI125" i="1"/>
  <c r="BH125" i="1"/>
  <c r="BA125" i="1"/>
  <c r="AZ125" i="1"/>
  <c r="BE125" i="1" s="1"/>
  <c r="AY125" i="1"/>
  <c r="BD125" i="1" s="1"/>
  <c r="AX125" i="1"/>
  <c r="BG125" i="1" s="1"/>
  <c r="AW125" i="1"/>
  <c r="BF125" i="1" s="1"/>
  <c r="AV125" i="1"/>
  <c r="BR125" i="1" s="1"/>
  <c r="AU125" i="1"/>
  <c r="AT125" i="1"/>
  <c r="BM85" i="1"/>
  <c r="BL85" i="1"/>
  <c r="BK85" i="1"/>
  <c r="BJ85" i="1"/>
  <c r="BI85" i="1"/>
  <c r="BH85" i="1"/>
  <c r="BA85" i="1"/>
  <c r="AZ85" i="1"/>
  <c r="BE85" i="1" s="1"/>
  <c r="AY85" i="1"/>
  <c r="BD85" i="1" s="1"/>
  <c r="AX85" i="1"/>
  <c r="BG85" i="1" s="1"/>
  <c r="AW85" i="1"/>
  <c r="BF85" i="1" s="1"/>
  <c r="AV85" i="1"/>
  <c r="BR85" i="1" s="1"/>
  <c r="AU85" i="1"/>
  <c r="AT85" i="1"/>
  <c r="BM118" i="1"/>
  <c r="BL118" i="1"/>
  <c r="BK118" i="1"/>
  <c r="BJ118" i="1"/>
  <c r="BI118" i="1"/>
  <c r="BH118" i="1"/>
  <c r="BA118" i="1"/>
  <c r="AZ118" i="1"/>
  <c r="BE118" i="1" s="1"/>
  <c r="AY118" i="1"/>
  <c r="BD118" i="1" s="1"/>
  <c r="AX118" i="1"/>
  <c r="BG118" i="1" s="1"/>
  <c r="AW118" i="1"/>
  <c r="BF118" i="1" s="1"/>
  <c r="AV118" i="1"/>
  <c r="BR118" i="1" s="1"/>
  <c r="AU118" i="1"/>
  <c r="AT118" i="1"/>
  <c r="BM113" i="1"/>
  <c r="BL113" i="1"/>
  <c r="BK113" i="1"/>
  <c r="BJ113" i="1"/>
  <c r="BI113" i="1"/>
  <c r="BH113" i="1"/>
  <c r="BA113" i="1"/>
  <c r="AZ113" i="1"/>
  <c r="BE113" i="1" s="1"/>
  <c r="AY113" i="1"/>
  <c r="BD113" i="1" s="1"/>
  <c r="AX113" i="1"/>
  <c r="BG113" i="1" s="1"/>
  <c r="AW113" i="1"/>
  <c r="BF113" i="1" s="1"/>
  <c r="AV113" i="1"/>
  <c r="BR113" i="1" s="1"/>
  <c r="AU113" i="1"/>
  <c r="AT113" i="1"/>
  <c r="BM61" i="1"/>
  <c r="BL61" i="1"/>
  <c r="BK61" i="1"/>
  <c r="BJ61" i="1"/>
  <c r="BI61" i="1"/>
  <c r="BH61" i="1"/>
  <c r="BA61" i="1"/>
  <c r="AZ61" i="1"/>
  <c r="BE61" i="1" s="1"/>
  <c r="AY61" i="1"/>
  <c r="BD61" i="1" s="1"/>
  <c r="AX61" i="1"/>
  <c r="BG61" i="1" s="1"/>
  <c r="AW61" i="1"/>
  <c r="BF61" i="1" s="1"/>
  <c r="AV61" i="1"/>
  <c r="BR61" i="1" s="1"/>
  <c r="AU61" i="1"/>
  <c r="AT61" i="1"/>
  <c r="BM109" i="1"/>
  <c r="BL109" i="1"/>
  <c r="BK109" i="1"/>
  <c r="BJ109" i="1"/>
  <c r="BI109" i="1"/>
  <c r="BH109" i="1"/>
  <c r="BA109" i="1"/>
  <c r="AZ109" i="1"/>
  <c r="BE109" i="1" s="1"/>
  <c r="AY109" i="1"/>
  <c r="BD109" i="1" s="1"/>
  <c r="AX109" i="1"/>
  <c r="BG109" i="1" s="1"/>
  <c r="AW109" i="1"/>
  <c r="BF109" i="1" s="1"/>
  <c r="AV109" i="1"/>
  <c r="BR109" i="1" s="1"/>
  <c r="AU109" i="1"/>
  <c r="AT109" i="1"/>
  <c r="BM71" i="1"/>
  <c r="BL71" i="1"/>
  <c r="BK71" i="1"/>
  <c r="BJ71" i="1"/>
  <c r="BI71" i="1"/>
  <c r="BH71" i="1"/>
  <c r="BA71" i="1"/>
  <c r="AZ71" i="1"/>
  <c r="BE71" i="1" s="1"/>
  <c r="AY71" i="1"/>
  <c r="BD71" i="1" s="1"/>
  <c r="AX71" i="1"/>
  <c r="BG71" i="1" s="1"/>
  <c r="AW71" i="1"/>
  <c r="BF71" i="1" s="1"/>
  <c r="AV71" i="1"/>
  <c r="BR71" i="1" s="1"/>
  <c r="AU71" i="1"/>
  <c r="AT71" i="1"/>
  <c r="BM78" i="1"/>
  <c r="BL78" i="1"/>
  <c r="BK78" i="1"/>
  <c r="BJ78" i="1"/>
  <c r="BI78" i="1"/>
  <c r="BH78" i="1"/>
  <c r="BA78" i="1"/>
  <c r="AZ78" i="1"/>
  <c r="BE78" i="1" s="1"/>
  <c r="AY78" i="1"/>
  <c r="BD78" i="1" s="1"/>
  <c r="AX78" i="1"/>
  <c r="BG78" i="1" s="1"/>
  <c r="AW78" i="1"/>
  <c r="BF78" i="1" s="1"/>
  <c r="AV78" i="1"/>
  <c r="BR78" i="1" s="1"/>
  <c r="AU78" i="1"/>
  <c r="AT78" i="1"/>
  <c r="BM101" i="1"/>
  <c r="BL101" i="1"/>
  <c r="BK101" i="1"/>
  <c r="BJ101" i="1"/>
  <c r="BI101" i="1"/>
  <c r="BH101" i="1"/>
  <c r="BA101" i="1"/>
  <c r="AZ101" i="1"/>
  <c r="BE101" i="1" s="1"/>
  <c r="AY101" i="1"/>
  <c r="BD101" i="1" s="1"/>
  <c r="AX101" i="1"/>
  <c r="BG101" i="1" s="1"/>
  <c r="AW101" i="1"/>
  <c r="BF101" i="1" s="1"/>
  <c r="AV101" i="1"/>
  <c r="BR101" i="1" s="1"/>
  <c r="AU101" i="1"/>
  <c r="AT101" i="1"/>
  <c r="BM119" i="1"/>
  <c r="BL119" i="1"/>
  <c r="BK119" i="1"/>
  <c r="BJ119" i="1"/>
  <c r="BI119" i="1"/>
  <c r="BH119" i="1"/>
  <c r="BA119" i="1"/>
  <c r="AZ119" i="1"/>
  <c r="BE119" i="1" s="1"/>
  <c r="AY119" i="1"/>
  <c r="BD119" i="1" s="1"/>
  <c r="AX119" i="1"/>
  <c r="BG119" i="1" s="1"/>
  <c r="AW119" i="1"/>
  <c r="BF119" i="1" s="1"/>
  <c r="AV119" i="1"/>
  <c r="BR119" i="1" s="1"/>
  <c r="AU119" i="1"/>
  <c r="AT119" i="1"/>
  <c r="BM22" i="1"/>
  <c r="BL22" i="1"/>
  <c r="BK22" i="1"/>
  <c r="BJ22" i="1"/>
  <c r="BI22" i="1"/>
  <c r="BH22" i="1"/>
  <c r="BA22" i="1"/>
  <c r="AZ22" i="1"/>
  <c r="BE22" i="1" s="1"/>
  <c r="AY22" i="1"/>
  <c r="BD22" i="1" s="1"/>
  <c r="AX22" i="1"/>
  <c r="BG22" i="1" s="1"/>
  <c r="AW22" i="1"/>
  <c r="BF22" i="1" s="1"/>
  <c r="AV22" i="1"/>
  <c r="BR22" i="1" s="1"/>
  <c r="AU22" i="1"/>
  <c r="AT22" i="1"/>
  <c r="BM76" i="1"/>
  <c r="BL76" i="1"/>
  <c r="BK76" i="1"/>
  <c r="BJ76" i="1"/>
  <c r="BI76" i="1"/>
  <c r="BH76" i="1"/>
  <c r="BA76" i="1"/>
  <c r="AZ76" i="1"/>
  <c r="BE76" i="1" s="1"/>
  <c r="AY76" i="1"/>
  <c r="BD76" i="1" s="1"/>
  <c r="AX76" i="1"/>
  <c r="BG76" i="1" s="1"/>
  <c r="AW76" i="1"/>
  <c r="BF76" i="1" s="1"/>
  <c r="AV76" i="1"/>
  <c r="BR76" i="1" s="1"/>
  <c r="AU76" i="1"/>
  <c r="AT76" i="1"/>
  <c r="BM90" i="1"/>
  <c r="BL90" i="1"/>
  <c r="BK90" i="1"/>
  <c r="BJ90" i="1"/>
  <c r="BI90" i="1"/>
  <c r="BH90" i="1"/>
  <c r="BA90" i="1"/>
  <c r="AZ90" i="1"/>
  <c r="BE90" i="1" s="1"/>
  <c r="AY90" i="1"/>
  <c r="BD90" i="1" s="1"/>
  <c r="AX90" i="1"/>
  <c r="BG90" i="1" s="1"/>
  <c r="AW90" i="1"/>
  <c r="BF90" i="1" s="1"/>
  <c r="AV90" i="1"/>
  <c r="BR90" i="1" s="1"/>
  <c r="AU90" i="1"/>
  <c r="AT90" i="1"/>
  <c r="BM41" i="1"/>
  <c r="BL41" i="1"/>
  <c r="BK41" i="1"/>
  <c r="BJ41" i="1"/>
  <c r="BI41" i="1"/>
  <c r="BH41" i="1"/>
  <c r="BA41" i="1"/>
  <c r="AZ41" i="1"/>
  <c r="BE41" i="1" s="1"/>
  <c r="AY41" i="1"/>
  <c r="BD41" i="1" s="1"/>
  <c r="AX41" i="1"/>
  <c r="BG41" i="1" s="1"/>
  <c r="AW41" i="1"/>
  <c r="BF41" i="1" s="1"/>
  <c r="AV41" i="1"/>
  <c r="BR41" i="1" s="1"/>
  <c r="AU41" i="1"/>
  <c r="AT41" i="1"/>
  <c r="BM81" i="1"/>
  <c r="BL81" i="1"/>
  <c r="BK81" i="1"/>
  <c r="BJ81" i="1"/>
  <c r="BI81" i="1"/>
  <c r="BH81" i="1"/>
  <c r="BA81" i="1"/>
  <c r="AZ81" i="1"/>
  <c r="BE81" i="1" s="1"/>
  <c r="AY81" i="1"/>
  <c r="BD81" i="1" s="1"/>
  <c r="AX81" i="1"/>
  <c r="BG81" i="1" s="1"/>
  <c r="AW81" i="1"/>
  <c r="BF81" i="1" s="1"/>
  <c r="AV81" i="1"/>
  <c r="BR81" i="1" s="1"/>
  <c r="AU81" i="1"/>
  <c r="AT81" i="1"/>
  <c r="BM108" i="1"/>
  <c r="BL108" i="1"/>
  <c r="BK108" i="1"/>
  <c r="BJ108" i="1"/>
  <c r="BI108" i="1"/>
  <c r="BH108" i="1"/>
  <c r="BA108" i="1"/>
  <c r="AZ108" i="1"/>
  <c r="BE108" i="1" s="1"/>
  <c r="AY108" i="1"/>
  <c r="BD108" i="1" s="1"/>
  <c r="AX108" i="1"/>
  <c r="BG108" i="1" s="1"/>
  <c r="AW108" i="1"/>
  <c r="BF108" i="1" s="1"/>
  <c r="AV108" i="1"/>
  <c r="BR108" i="1" s="1"/>
  <c r="AU108" i="1"/>
  <c r="AT108" i="1"/>
  <c r="BM107" i="1"/>
  <c r="BL107" i="1"/>
  <c r="BK107" i="1"/>
  <c r="BJ107" i="1"/>
  <c r="BI107" i="1"/>
  <c r="BH107" i="1"/>
  <c r="BA107" i="1"/>
  <c r="AZ107" i="1"/>
  <c r="BE107" i="1" s="1"/>
  <c r="AY107" i="1"/>
  <c r="BD107" i="1" s="1"/>
  <c r="AX107" i="1"/>
  <c r="BG107" i="1" s="1"/>
  <c r="AW107" i="1"/>
  <c r="BF107" i="1" s="1"/>
  <c r="AV107" i="1"/>
  <c r="BR107" i="1" s="1"/>
  <c r="AU107" i="1"/>
  <c r="AT107" i="1"/>
  <c r="BM67" i="1"/>
  <c r="BL67" i="1"/>
  <c r="BK67" i="1"/>
  <c r="BJ67" i="1"/>
  <c r="BI67" i="1"/>
  <c r="BH67" i="1"/>
  <c r="BA67" i="1"/>
  <c r="AZ67" i="1"/>
  <c r="BE67" i="1" s="1"/>
  <c r="AY67" i="1"/>
  <c r="BD67" i="1" s="1"/>
  <c r="AX67" i="1"/>
  <c r="BG67" i="1" s="1"/>
  <c r="AW67" i="1"/>
  <c r="BF67" i="1" s="1"/>
  <c r="AV67" i="1"/>
  <c r="BR67" i="1" s="1"/>
  <c r="AU67" i="1"/>
  <c r="AT67" i="1"/>
  <c r="BM89" i="1"/>
  <c r="BL89" i="1"/>
  <c r="BK89" i="1"/>
  <c r="BJ89" i="1"/>
  <c r="BI89" i="1"/>
  <c r="BH89" i="1"/>
  <c r="BA89" i="1"/>
  <c r="AZ89" i="1"/>
  <c r="BE89" i="1" s="1"/>
  <c r="AY89" i="1"/>
  <c r="BD89" i="1" s="1"/>
  <c r="AX89" i="1"/>
  <c r="BG89" i="1" s="1"/>
  <c r="AW89" i="1"/>
  <c r="BF89" i="1" s="1"/>
  <c r="AV89" i="1"/>
  <c r="BR89" i="1" s="1"/>
  <c r="AU89" i="1"/>
  <c r="AT89" i="1"/>
  <c r="BM31" i="1"/>
  <c r="BL31" i="1"/>
  <c r="BK31" i="1"/>
  <c r="BJ31" i="1"/>
  <c r="BI31" i="1"/>
  <c r="BH31" i="1"/>
  <c r="BA31" i="1"/>
  <c r="AZ31" i="1"/>
  <c r="BE31" i="1" s="1"/>
  <c r="AY31" i="1"/>
  <c r="BD31" i="1" s="1"/>
  <c r="AX31" i="1"/>
  <c r="BG31" i="1" s="1"/>
  <c r="AW31" i="1"/>
  <c r="BF31" i="1" s="1"/>
  <c r="AV31" i="1"/>
  <c r="BR31" i="1" s="1"/>
  <c r="AU31" i="1"/>
  <c r="AT31" i="1"/>
  <c r="BM42" i="1"/>
  <c r="BL42" i="1"/>
  <c r="BK42" i="1"/>
  <c r="BJ42" i="1"/>
  <c r="BI42" i="1"/>
  <c r="BH42" i="1"/>
  <c r="BA42" i="1"/>
  <c r="AZ42" i="1"/>
  <c r="BE42" i="1" s="1"/>
  <c r="AY42" i="1"/>
  <c r="BD42" i="1" s="1"/>
  <c r="AX42" i="1"/>
  <c r="BG42" i="1" s="1"/>
  <c r="AW42" i="1"/>
  <c r="BF42" i="1" s="1"/>
  <c r="AV42" i="1"/>
  <c r="BR42" i="1" s="1"/>
  <c r="AU42" i="1"/>
  <c r="AT42" i="1"/>
  <c r="BM14" i="1"/>
  <c r="BL14" i="1"/>
  <c r="BK14" i="1"/>
  <c r="BJ14" i="1"/>
  <c r="BI14" i="1"/>
  <c r="BH14" i="1"/>
  <c r="BA14" i="1"/>
  <c r="AZ14" i="1"/>
  <c r="BE14" i="1" s="1"/>
  <c r="AY14" i="1"/>
  <c r="BD14" i="1" s="1"/>
  <c r="AX14" i="1"/>
  <c r="BG14" i="1" s="1"/>
  <c r="AW14" i="1"/>
  <c r="BF14" i="1" s="1"/>
  <c r="AV14" i="1"/>
  <c r="BR14" i="1" s="1"/>
  <c r="AU14" i="1"/>
  <c r="AT14" i="1"/>
  <c r="BM99" i="1"/>
  <c r="BL99" i="1"/>
  <c r="BK99" i="1"/>
  <c r="BJ99" i="1"/>
  <c r="BI99" i="1"/>
  <c r="BH99" i="1"/>
  <c r="BA99" i="1"/>
  <c r="AZ99" i="1"/>
  <c r="BE99" i="1" s="1"/>
  <c r="AY99" i="1"/>
  <c r="BD99" i="1" s="1"/>
  <c r="AX99" i="1"/>
  <c r="BG99" i="1" s="1"/>
  <c r="AW99" i="1"/>
  <c r="BF99" i="1" s="1"/>
  <c r="AV99" i="1"/>
  <c r="BR99" i="1" s="1"/>
  <c r="AU99" i="1"/>
  <c r="AT99" i="1"/>
  <c r="BM12" i="1"/>
  <c r="BL12" i="1"/>
  <c r="BK12" i="1"/>
  <c r="BJ12" i="1"/>
  <c r="BI12" i="1"/>
  <c r="BH12" i="1"/>
  <c r="BA12" i="1"/>
  <c r="AZ12" i="1"/>
  <c r="BE12" i="1" s="1"/>
  <c r="AY12" i="1"/>
  <c r="BD12" i="1" s="1"/>
  <c r="AX12" i="1"/>
  <c r="BG12" i="1" s="1"/>
  <c r="AW12" i="1"/>
  <c r="BF12" i="1" s="1"/>
  <c r="AV12" i="1"/>
  <c r="BR12" i="1" s="1"/>
  <c r="AU12" i="1"/>
  <c r="AT12" i="1"/>
  <c r="BM80" i="1"/>
  <c r="BL80" i="1"/>
  <c r="BK80" i="1"/>
  <c r="BJ80" i="1"/>
  <c r="BI80" i="1"/>
  <c r="BH80" i="1"/>
  <c r="BA80" i="1"/>
  <c r="AZ80" i="1"/>
  <c r="BE80" i="1" s="1"/>
  <c r="AY80" i="1"/>
  <c r="BD80" i="1" s="1"/>
  <c r="AX80" i="1"/>
  <c r="BG80" i="1" s="1"/>
  <c r="AW80" i="1"/>
  <c r="BF80" i="1" s="1"/>
  <c r="AV80" i="1"/>
  <c r="BR80" i="1" s="1"/>
  <c r="AU80" i="1"/>
  <c r="AT80" i="1"/>
  <c r="BM91" i="1"/>
  <c r="BL91" i="1"/>
  <c r="BK91" i="1"/>
  <c r="BJ91" i="1"/>
  <c r="BI91" i="1"/>
  <c r="BH91" i="1"/>
  <c r="BA91" i="1"/>
  <c r="AZ91" i="1"/>
  <c r="BE91" i="1" s="1"/>
  <c r="AY91" i="1"/>
  <c r="BD91" i="1" s="1"/>
  <c r="AX91" i="1"/>
  <c r="BG91" i="1" s="1"/>
  <c r="AW91" i="1"/>
  <c r="BF91" i="1" s="1"/>
  <c r="AV91" i="1"/>
  <c r="BR91" i="1" s="1"/>
  <c r="AU91" i="1"/>
  <c r="AT91" i="1"/>
  <c r="BM43" i="1"/>
  <c r="BL43" i="1"/>
  <c r="BK43" i="1"/>
  <c r="BJ43" i="1"/>
  <c r="BI43" i="1"/>
  <c r="BH43" i="1"/>
  <c r="BA43" i="1"/>
  <c r="AZ43" i="1"/>
  <c r="BE43" i="1" s="1"/>
  <c r="AY43" i="1"/>
  <c r="BD43" i="1" s="1"/>
  <c r="AX43" i="1"/>
  <c r="BG43" i="1" s="1"/>
  <c r="AW43" i="1"/>
  <c r="BF43" i="1" s="1"/>
  <c r="AV43" i="1"/>
  <c r="BR43" i="1" s="1"/>
  <c r="AU43" i="1"/>
  <c r="AT43" i="1"/>
  <c r="BM17" i="1"/>
  <c r="BL17" i="1"/>
  <c r="BK17" i="1"/>
  <c r="BJ17" i="1"/>
  <c r="BI17" i="1"/>
  <c r="BH17" i="1"/>
  <c r="BA17" i="1"/>
  <c r="AZ17" i="1"/>
  <c r="BE17" i="1" s="1"/>
  <c r="AY17" i="1"/>
  <c r="BD17" i="1" s="1"/>
  <c r="AX17" i="1"/>
  <c r="BG17" i="1" s="1"/>
  <c r="AW17" i="1"/>
  <c r="BF17" i="1" s="1"/>
  <c r="AV17" i="1"/>
  <c r="BR17" i="1" s="1"/>
  <c r="AU17" i="1"/>
  <c r="AT17" i="1"/>
  <c r="BM83" i="1"/>
  <c r="BL83" i="1"/>
  <c r="BK83" i="1"/>
  <c r="BJ83" i="1"/>
  <c r="BI83" i="1"/>
  <c r="BH83" i="1"/>
  <c r="BA83" i="1"/>
  <c r="AZ83" i="1"/>
  <c r="BE83" i="1" s="1"/>
  <c r="AY83" i="1"/>
  <c r="BD83" i="1" s="1"/>
  <c r="AX83" i="1"/>
  <c r="BG83" i="1" s="1"/>
  <c r="AW83" i="1"/>
  <c r="BF83" i="1" s="1"/>
  <c r="AV83" i="1"/>
  <c r="BR83" i="1" s="1"/>
  <c r="AU83" i="1"/>
  <c r="AT83" i="1"/>
  <c r="BM53" i="1"/>
  <c r="BL53" i="1"/>
  <c r="BK53" i="1"/>
  <c r="BJ53" i="1"/>
  <c r="BI53" i="1"/>
  <c r="BH53" i="1"/>
  <c r="BA53" i="1"/>
  <c r="AZ53" i="1"/>
  <c r="BE53" i="1" s="1"/>
  <c r="AY53" i="1"/>
  <c r="BD53" i="1" s="1"/>
  <c r="AX53" i="1"/>
  <c r="BG53" i="1" s="1"/>
  <c r="AW53" i="1"/>
  <c r="BF53" i="1" s="1"/>
  <c r="AV53" i="1"/>
  <c r="BR53" i="1" s="1"/>
  <c r="AU53" i="1"/>
  <c r="AT53" i="1"/>
  <c r="BM16" i="1"/>
  <c r="BL16" i="1"/>
  <c r="BK16" i="1"/>
  <c r="BJ16" i="1"/>
  <c r="BI16" i="1"/>
  <c r="BH16" i="1"/>
  <c r="BA16" i="1"/>
  <c r="AZ16" i="1"/>
  <c r="BE16" i="1" s="1"/>
  <c r="AY16" i="1"/>
  <c r="BD16" i="1" s="1"/>
  <c r="AX16" i="1"/>
  <c r="BG16" i="1" s="1"/>
  <c r="AW16" i="1"/>
  <c r="BF16" i="1" s="1"/>
  <c r="AV16" i="1"/>
  <c r="BR16" i="1" s="1"/>
  <c r="AU16" i="1"/>
  <c r="AT16" i="1"/>
  <c r="BM62" i="1"/>
  <c r="BL62" i="1"/>
  <c r="BK62" i="1"/>
  <c r="BJ62" i="1"/>
  <c r="BI62" i="1"/>
  <c r="BH62" i="1"/>
  <c r="BA62" i="1"/>
  <c r="AZ62" i="1"/>
  <c r="BE62" i="1" s="1"/>
  <c r="AY62" i="1"/>
  <c r="BD62" i="1" s="1"/>
  <c r="AX62" i="1"/>
  <c r="BG62" i="1" s="1"/>
  <c r="AW62" i="1"/>
  <c r="BF62" i="1" s="1"/>
  <c r="AV62" i="1"/>
  <c r="BR62" i="1" s="1"/>
  <c r="AU62" i="1"/>
  <c r="AT62" i="1"/>
  <c r="BM49" i="1"/>
  <c r="BL49" i="1"/>
  <c r="BK49" i="1"/>
  <c r="BJ49" i="1"/>
  <c r="BI49" i="1"/>
  <c r="BH49" i="1"/>
  <c r="BA49" i="1"/>
  <c r="AZ49" i="1"/>
  <c r="BE49" i="1" s="1"/>
  <c r="AY49" i="1"/>
  <c r="BD49" i="1" s="1"/>
  <c r="AX49" i="1"/>
  <c r="BG49" i="1" s="1"/>
  <c r="AW49" i="1"/>
  <c r="BF49" i="1" s="1"/>
  <c r="AV49" i="1"/>
  <c r="BR49" i="1" s="1"/>
  <c r="AU49" i="1"/>
  <c r="AT49" i="1"/>
  <c r="BM37" i="1"/>
  <c r="BL37" i="1"/>
  <c r="BK37" i="1"/>
  <c r="BJ37" i="1"/>
  <c r="BI37" i="1"/>
  <c r="BH37" i="1"/>
  <c r="BA37" i="1"/>
  <c r="AZ37" i="1"/>
  <c r="BE37" i="1" s="1"/>
  <c r="AY37" i="1"/>
  <c r="BD37" i="1" s="1"/>
  <c r="AX37" i="1"/>
  <c r="BG37" i="1" s="1"/>
  <c r="AW37" i="1"/>
  <c r="BF37" i="1" s="1"/>
  <c r="AV37" i="1"/>
  <c r="BR37" i="1" s="1"/>
  <c r="AU37" i="1"/>
  <c r="AT37" i="1"/>
  <c r="BM64" i="1"/>
  <c r="BL64" i="1"/>
  <c r="BK64" i="1"/>
  <c r="BJ64" i="1"/>
  <c r="BI64" i="1"/>
  <c r="BH64" i="1"/>
  <c r="BA64" i="1"/>
  <c r="AZ64" i="1"/>
  <c r="BE64" i="1" s="1"/>
  <c r="AY64" i="1"/>
  <c r="BD64" i="1" s="1"/>
  <c r="AX64" i="1"/>
  <c r="BG64" i="1" s="1"/>
  <c r="AW64" i="1"/>
  <c r="BF64" i="1" s="1"/>
  <c r="AV64" i="1"/>
  <c r="BR64" i="1" s="1"/>
  <c r="AU64" i="1"/>
  <c r="AT64" i="1"/>
  <c r="BM55" i="1"/>
  <c r="BL55" i="1"/>
  <c r="BK55" i="1"/>
  <c r="BJ55" i="1"/>
  <c r="BI55" i="1"/>
  <c r="BH55" i="1"/>
  <c r="BA55" i="1"/>
  <c r="AZ55" i="1"/>
  <c r="BE55" i="1" s="1"/>
  <c r="AY55" i="1"/>
  <c r="BD55" i="1" s="1"/>
  <c r="AX55" i="1"/>
  <c r="BG55" i="1" s="1"/>
  <c r="AW55" i="1"/>
  <c r="BF55" i="1" s="1"/>
  <c r="AV55" i="1"/>
  <c r="BR55" i="1" s="1"/>
  <c r="AU55" i="1"/>
  <c r="AT55" i="1"/>
  <c r="BM66" i="1"/>
  <c r="BL66" i="1"/>
  <c r="BK66" i="1"/>
  <c r="BJ66" i="1"/>
  <c r="BI66" i="1"/>
  <c r="BH66" i="1"/>
  <c r="BA66" i="1"/>
  <c r="AZ66" i="1"/>
  <c r="BE66" i="1" s="1"/>
  <c r="AY66" i="1"/>
  <c r="BD66" i="1" s="1"/>
  <c r="AX66" i="1"/>
  <c r="BG66" i="1" s="1"/>
  <c r="AW66" i="1"/>
  <c r="BF66" i="1" s="1"/>
  <c r="AV66" i="1"/>
  <c r="BR66" i="1" s="1"/>
  <c r="AU66" i="1"/>
  <c r="AT66" i="1"/>
  <c r="BM70" i="1"/>
  <c r="BL70" i="1"/>
  <c r="BK70" i="1"/>
  <c r="BJ70" i="1"/>
  <c r="BI70" i="1"/>
  <c r="BH70" i="1"/>
  <c r="BA70" i="1"/>
  <c r="AZ70" i="1"/>
  <c r="BE70" i="1" s="1"/>
  <c r="AY70" i="1"/>
  <c r="BD70" i="1" s="1"/>
  <c r="AX70" i="1"/>
  <c r="BG70" i="1" s="1"/>
  <c r="AW70" i="1"/>
  <c r="BF70" i="1" s="1"/>
  <c r="AV70" i="1"/>
  <c r="BR70" i="1" s="1"/>
  <c r="AU70" i="1"/>
  <c r="AT70" i="1"/>
  <c r="BM57" i="1"/>
  <c r="BL57" i="1"/>
  <c r="BK57" i="1"/>
  <c r="BJ57" i="1"/>
  <c r="BI57" i="1"/>
  <c r="BH57" i="1"/>
  <c r="BA57" i="1"/>
  <c r="AZ57" i="1"/>
  <c r="BE57" i="1" s="1"/>
  <c r="AY57" i="1"/>
  <c r="BD57" i="1" s="1"/>
  <c r="AX57" i="1"/>
  <c r="BG57" i="1" s="1"/>
  <c r="AW57" i="1"/>
  <c r="BF57" i="1" s="1"/>
  <c r="AV57" i="1"/>
  <c r="BR57" i="1" s="1"/>
  <c r="AU57" i="1"/>
  <c r="AT57" i="1"/>
  <c r="BM84" i="1"/>
  <c r="BL84" i="1"/>
  <c r="BK84" i="1"/>
  <c r="BJ84" i="1"/>
  <c r="BI84" i="1"/>
  <c r="BH84" i="1"/>
  <c r="BA84" i="1"/>
  <c r="AZ84" i="1"/>
  <c r="BE84" i="1" s="1"/>
  <c r="AY84" i="1"/>
  <c r="BD84" i="1" s="1"/>
  <c r="AX84" i="1"/>
  <c r="BG84" i="1" s="1"/>
  <c r="AW84" i="1"/>
  <c r="BF84" i="1" s="1"/>
  <c r="AV84" i="1"/>
  <c r="BR84" i="1" s="1"/>
  <c r="AU84" i="1"/>
  <c r="AT84" i="1"/>
  <c r="BM82" i="1"/>
  <c r="BL82" i="1"/>
  <c r="BK82" i="1"/>
  <c r="BJ82" i="1"/>
  <c r="BI82" i="1"/>
  <c r="BH82" i="1"/>
  <c r="BA82" i="1"/>
  <c r="AZ82" i="1"/>
  <c r="BE82" i="1" s="1"/>
  <c r="AY82" i="1"/>
  <c r="BD82" i="1" s="1"/>
  <c r="AX82" i="1"/>
  <c r="BG82" i="1" s="1"/>
  <c r="AW82" i="1"/>
  <c r="BF82" i="1" s="1"/>
  <c r="AV82" i="1"/>
  <c r="BR82" i="1" s="1"/>
  <c r="AU82" i="1"/>
  <c r="AT82" i="1"/>
  <c r="BM54" i="1"/>
  <c r="BL54" i="1"/>
  <c r="BK54" i="1"/>
  <c r="BJ54" i="1"/>
  <c r="BI54" i="1"/>
  <c r="BH54" i="1"/>
  <c r="BA54" i="1"/>
  <c r="AZ54" i="1"/>
  <c r="BE54" i="1" s="1"/>
  <c r="AY54" i="1"/>
  <c r="BD54" i="1" s="1"/>
  <c r="AX54" i="1"/>
  <c r="BG54" i="1" s="1"/>
  <c r="AW54" i="1"/>
  <c r="BF54" i="1" s="1"/>
  <c r="AV54" i="1"/>
  <c r="BR54" i="1" s="1"/>
  <c r="AU54" i="1"/>
  <c r="AT54" i="1"/>
  <c r="BM65" i="1"/>
  <c r="BL65" i="1"/>
  <c r="BK65" i="1"/>
  <c r="BJ65" i="1"/>
  <c r="BI65" i="1"/>
  <c r="BH65" i="1"/>
  <c r="BA65" i="1"/>
  <c r="AZ65" i="1"/>
  <c r="BE65" i="1" s="1"/>
  <c r="AY65" i="1"/>
  <c r="BD65" i="1" s="1"/>
  <c r="AX65" i="1"/>
  <c r="BG65" i="1" s="1"/>
  <c r="AW65" i="1"/>
  <c r="BF65" i="1" s="1"/>
  <c r="AV65" i="1"/>
  <c r="BR65" i="1" s="1"/>
  <c r="AU65" i="1"/>
  <c r="AT65" i="1"/>
  <c r="BM63" i="1"/>
  <c r="BL63" i="1"/>
  <c r="BK63" i="1"/>
  <c r="BJ63" i="1"/>
  <c r="BI63" i="1"/>
  <c r="BH63" i="1"/>
  <c r="BA63" i="1"/>
  <c r="AZ63" i="1"/>
  <c r="BE63" i="1" s="1"/>
  <c r="AY63" i="1"/>
  <c r="BD63" i="1" s="1"/>
  <c r="AX63" i="1"/>
  <c r="BG63" i="1" s="1"/>
  <c r="AW63" i="1"/>
  <c r="BF63" i="1" s="1"/>
  <c r="AV63" i="1"/>
  <c r="BR63" i="1" s="1"/>
  <c r="AU63" i="1"/>
  <c r="AT63" i="1"/>
  <c r="BM9" i="1"/>
  <c r="BL9" i="1"/>
  <c r="BK9" i="1"/>
  <c r="BJ9" i="1"/>
  <c r="BI9" i="1"/>
  <c r="BH9" i="1"/>
  <c r="BA9" i="1"/>
  <c r="AZ9" i="1"/>
  <c r="BE9" i="1" s="1"/>
  <c r="AY9" i="1"/>
  <c r="BD9" i="1" s="1"/>
  <c r="AX9" i="1"/>
  <c r="BG9" i="1" s="1"/>
  <c r="AW9" i="1"/>
  <c r="BF9" i="1" s="1"/>
  <c r="AV9" i="1"/>
  <c r="BR9" i="1" s="1"/>
  <c r="AU9" i="1"/>
  <c r="AT9" i="1"/>
  <c r="BM47" i="1"/>
  <c r="BL47" i="1"/>
  <c r="BK47" i="1"/>
  <c r="BJ47" i="1"/>
  <c r="BI47" i="1"/>
  <c r="BH47" i="1"/>
  <c r="BA47" i="1"/>
  <c r="AZ47" i="1"/>
  <c r="BE47" i="1" s="1"/>
  <c r="AY47" i="1"/>
  <c r="BD47" i="1" s="1"/>
  <c r="AX47" i="1"/>
  <c r="BG47" i="1" s="1"/>
  <c r="AW47" i="1"/>
  <c r="BF47" i="1" s="1"/>
  <c r="AV47" i="1"/>
  <c r="BR47" i="1" s="1"/>
  <c r="AU47" i="1"/>
  <c r="AT47" i="1"/>
  <c r="BM34" i="1"/>
  <c r="BL34" i="1"/>
  <c r="BK34" i="1"/>
  <c r="BJ34" i="1"/>
  <c r="BI34" i="1"/>
  <c r="BH34" i="1"/>
  <c r="BA34" i="1"/>
  <c r="AZ34" i="1"/>
  <c r="BE34" i="1" s="1"/>
  <c r="AY34" i="1"/>
  <c r="BD34" i="1" s="1"/>
  <c r="AX34" i="1"/>
  <c r="BG34" i="1" s="1"/>
  <c r="AW34" i="1"/>
  <c r="BF34" i="1" s="1"/>
  <c r="AV34" i="1"/>
  <c r="BR34" i="1" s="1"/>
  <c r="AU34" i="1"/>
  <c r="AT34" i="1"/>
  <c r="BM68" i="1"/>
  <c r="BL68" i="1"/>
  <c r="BK68" i="1"/>
  <c r="BJ68" i="1"/>
  <c r="BI68" i="1"/>
  <c r="BH68" i="1"/>
  <c r="BA68" i="1"/>
  <c r="AZ68" i="1"/>
  <c r="BE68" i="1" s="1"/>
  <c r="AY68" i="1"/>
  <c r="BD68" i="1" s="1"/>
  <c r="AX68" i="1"/>
  <c r="BG68" i="1" s="1"/>
  <c r="AW68" i="1"/>
  <c r="BF68" i="1" s="1"/>
  <c r="AV68" i="1"/>
  <c r="BR68" i="1" s="1"/>
  <c r="AU68" i="1"/>
  <c r="AT68" i="1"/>
  <c r="BM5" i="1"/>
  <c r="BL5" i="1"/>
  <c r="BK5" i="1"/>
  <c r="BJ5" i="1"/>
  <c r="BI5" i="1"/>
  <c r="BH5" i="1"/>
  <c r="BA5" i="1"/>
  <c r="AZ5" i="1"/>
  <c r="BE5" i="1" s="1"/>
  <c r="AY5" i="1"/>
  <c r="BD5" i="1" s="1"/>
  <c r="AX5" i="1"/>
  <c r="BG5" i="1" s="1"/>
  <c r="AW5" i="1"/>
  <c r="BF5" i="1" s="1"/>
  <c r="AV5" i="1"/>
  <c r="BR5" i="1" s="1"/>
  <c r="AU5" i="1"/>
  <c r="AT5" i="1"/>
  <c r="BM69" i="1"/>
  <c r="BL69" i="1"/>
  <c r="BK69" i="1"/>
  <c r="BJ69" i="1"/>
  <c r="BI69" i="1"/>
  <c r="BH69" i="1"/>
  <c r="BA69" i="1"/>
  <c r="AZ69" i="1"/>
  <c r="BE69" i="1" s="1"/>
  <c r="AY69" i="1"/>
  <c r="BD69" i="1" s="1"/>
  <c r="AX69" i="1"/>
  <c r="BG69" i="1" s="1"/>
  <c r="AW69" i="1"/>
  <c r="BF69" i="1" s="1"/>
  <c r="AV69" i="1"/>
  <c r="BR69" i="1" s="1"/>
  <c r="AU69" i="1"/>
  <c r="AT69" i="1"/>
  <c r="BM40" i="1"/>
  <c r="BL40" i="1"/>
  <c r="BK40" i="1"/>
  <c r="BJ40" i="1"/>
  <c r="BI40" i="1"/>
  <c r="BH40" i="1"/>
  <c r="BA40" i="1"/>
  <c r="AZ40" i="1"/>
  <c r="BE40" i="1" s="1"/>
  <c r="AY40" i="1"/>
  <c r="BD40" i="1" s="1"/>
  <c r="AX40" i="1"/>
  <c r="BG40" i="1" s="1"/>
  <c r="AW40" i="1"/>
  <c r="BF40" i="1" s="1"/>
  <c r="AV40" i="1"/>
  <c r="BR40" i="1" s="1"/>
  <c r="AU40" i="1"/>
  <c r="AT40" i="1"/>
  <c r="BM73" i="1"/>
  <c r="BL73" i="1"/>
  <c r="BK73" i="1"/>
  <c r="BJ73" i="1"/>
  <c r="BI73" i="1"/>
  <c r="BH73" i="1"/>
  <c r="BA73" i="1"/>
  <c r="AZ73" i="1"/>
  <c r="BE73" i="1" s="1"/>
  <c r="AY73" i="1"/>
  <c r="BD73" i="1" s="1"/>
  <c r="AX73" i="1"/>
  <c r="BG73" i="1" s="1"/>
  <c r="AW73" i="1"/>
  <c r="BF73" i="1" s="1"/>
  <c r="AV73" i="1"/>
  <c r="BR73" i="1" s="1"/>
  <c r="AU73" i="1"/>
  <c r="AT73" i="1"/>
  <c r="BM15" i="1"/>
  <c r="BL15" i="1"/>
  <c r="BK15" i="1"/>
  <c r="BJ15" i="1"/>
  <c r="BI15" i="1"/>
  <c r="BH15" i="1"/>
  <c r="BA15" i="1"/>
  <c r="AZ15" i="1"/>
  <c r="BE15" i="1" s="1"/>
  <c r="AY15" i="1"/>
  <c r="BD15" i="1" s="1"/>
  <c r="AX15" i="1"/>
  <c r="BG15" i="1" s="1"/>
  <c r="AW15" i="1"/>
  <c r="BF15" i="1" s="1"/>
  <c r="AV15" i="1"/>
  <c r="BR15" i="1" s="1"/>
  <c r="AU15" i="1"/>
  <c r="AT15" i="1"/>
  <c r="BM23" i="1"/>
  <c r="BL23" i="1"/>
  <c r="BK23" i="1"/>
  <c r="BJ23" i="1"/>
  <c r="BI23" i="1"/>
  <c r="BH23" i="1"/>
  <c r="BA23" i="1"/>
  <c r="AZ23" i="1"/>
  <c r="BE23" i="1" s="1"/>
  <c r="AY23" i="1"/>
  <c r="BD23" i="1" s="1"/>
  <c r="AX23" i="1"/>
  <c r="BG23" i="1" s="1"/>
  <c r="AW23" i="1"/>
  <c r="BF23" i="1" s="1"/>
  <c r="AV23" i="1"/>
  <c r="BR23" i="1" s="1"/>
  <c r="AU23" i="1"/>
  <c r="AT23" i="1"/>
  <c r="BM56" i="1"/>
  <c r="BL56" i="1"/>
  <c r="BK56" i="1"/>
  <c r="BJ56" i="1"/>
  <c r="BI56" i="1"/>
  <c r="BH56" i="1"/>
  <c r="BA56" i="1"/>
  <c r="AZ56" i="1"/>
  <c r="BE56" i="1" s="1"/>
  <c r="AY56" i="1"/>
  <c r="BD56" i="1" s="1"/>
  <c r="AX56" i="1"/>
  <c r="BG56" i="1" s="1"/>
  <c r="AW56" i="1"/>
  <c r="BF56" i="1" s="1"/>
  <c r="AV56" i="1"/>
  <c r="BR56" i="1" s="1"/>
  <c r="AU56" i="1"/>
  <c r="AT56" i="1"/>
  <c r="BM29" i="1"/>
  <c r="BL29" i="1"/>
  <c r="BK29" i="1"/>
  <c r="BJ29" i="1"/>
  <c r="BI29" i="1"/>
  <c r="BH29" i="1"/>
  <c r="BA29" i="1"/>
  <c r="AZ29" i="1"/>
  <c r="BE29" i="1" s="1"/>
  <c r="AY29" i="1"/>
  <c r="BD29" i="1" s="1"/>
  <c r="AX29" i="1"/>
  <c r="BG29" i="1" s="1"/>
  <c r="AW29" i="1"/>
  <c r="BF29" i="1" s="1"/>
  <c r="AV29" i="1"/>
  <c r="BR29" i="1" s="1"/>
  <c r="AU29" i="1"/>
  <c r="AT29" i="1"/>
  <c r="BM50" i="1"/>
  <c r="BL50" i="1"/>
  <c r="BK50" i="1"/>
  <c r="BJ50" i="1"/>
  <c r="BI50" i="1"/>
  <c r="BH50" i="1"/>
  <c r="BA50" i="1"/>
  <c r="AZ50" i="1"/>
  <c r="BE50" i="1" s="1"/>
  <c r="AY50" i="1"/>
  <c r="BD50" i="1" s="1"/>
  <c r="AX50" i="1"/>
  <c r="BG50" i="1" s="1"/>
  <c r="AW50" i="1"/>
  <c r="BF50" i="1" s="1"/>
  <c r="AV50" i="1"/>
  <c r="BR50" i="1" s="1"/>
  <c r="AU50" i="1"/>
  <c r="AT50" i="1"/>
  <c r="BM38" i="1"/>
  <c r="BL38" i="1"/>
  <c r="BK38" i="1"/>
  <c r="BJ38" i="1"/>
  <c r="BI38" i="1"/>
  <c r="BH38" i="1"/>
  <c r="BA38" i="1"/>
  <c r="AZ38" i="1"/>
  <c r="BE38" i="1" s="1"/>
  <c r="AY38" i="1"/>
  <c r="BD38" i="1" s="1"/>
  <c r="AX38" i="1"/>
  <c r="BG38" i="1" s="1"/>
  <c r="AW38" i="1"/>
  <c r="BF38" i="1" s="1"/>
  <c r="AV38" i="1"/>
  <c r="BR38" i="1" s="1"/>
  <c r="AU38" i="1"/>
  <c r="AT38" i="1"/>
  <c r="BM48" i="1"/>
  <c r="BL48" i="1"/>
  <c r="BK48" i="1"/>
  <c r="BJ48" i="1"/>
  <c r="BI48" i="1"/>
  <c r="BH48" i="1"/>
  <c r="BA48" i="1"/>
  <c r="AZ48" i="1"/>
  <c r="BE48" i="1" s="1"/>
  <c r="AY48" i="1"/>
  <c r="BD48" i="1" s="1"/>
  <c r="AX48" i="1"/>
  <c r="BG48" i="1" s="1"/>
  <c r="AW48" i="1"/>
  <c r="BF48" i="1" s="1"/>
  <c r="AV48" i="1"/>
  <c r="BR48" i="1" s="1"/>
  <c r="AU48" i="1"/>
  <c r="AT48" i="1"/>
  <c r="BM46" i="1"/>
  <c r="BL46" i="1"/>
  <c r="BK46" i="1"/>
  <c r="BJ46" i="1"/>
  <c r="BI46" i="1"/>
  <c r="BH46" i="1"/>
  <c r="BA46" i="1"/>
  <c r="AZ46" i="1"/>
  <c r="BE46" i="1" s="1"/>
  <c r="AY46" i="1"/>
  <c r="BD46" i="1" s="1"/>
  <c r="AX46" i="1"/>
  <c r="BG46" i="1" s="1"/>
  <c r="AW46" i="1"/>
  <c r="BF46" i="1" s="1"/>
  <c r="AV46" i="1"/>
  <c r="BR46" i="1" s="1"/>
  <c r="AU46" i="1"/>
  <c r="AT46" i="1"/>
  <c r="BM51" i="1"/>
  <c r="BL51" i="1"/>
  <c r="BK51" i="1"/>
  <c r="BJ51" i="1"/>
  <c r="BI51" i="1"/>
  <c r="BH51" i="1"/>
  <c r="BA51" i="1"/>
  <c r="AZ51" i="1"/>
  <c r="BE51" i="1" s="1"/>
  <c r="AY51" i="1"/>
  <c r="BD51" i="1" s="1"/>
  <c r="AX51" i="1"/>
  <c r="BG51" i="1" s="1"/>
  <c r="AW51" i="1"/>
  <c r="BF51" i="1" s="1"/>
  <c r="AV51" i="1"/>
  <c r="BR51" i="1" s="1"/>
  <c r="AU51" i="1"/>
  <c r="AT51" i="1"/>
  <c r="BM35" i="1"/>
  <c r="BL35" i="1"/>
  <c r="BK35" i="1"/>
  <c r="BJ35" i="1"/>
  <c r="BI35" i="1"/>
  <c r="BH35" i="1"/>
  <c r="BA35" i="1"/>
  <c r="AZ35" i="1"/>
  <c r="BE35" i="1" s="1"/>
  <c r="AY35" i="1"/>
  <c r="BD35" i="1" s="1"/>
  <c r="AX35" i="1"/>
  <c r="BG35" i="1" s="1"/>
  <c r="AW35" i="1"/>
  <c r="BF35" i="1" s="1"/>
  <c r="AV35" i="1"/>
  <c r="BR35" i="1" s="1"/>
  <c r="AU35" i="1"/>
  <c r="AT35" i="1"/>
  <c r="BM8" i="1"/>
  <c r="BL8" i="1"/>
  <c r="BK8" i="1"/>
  <c r="BJ8" i="1"/>
  <c r="BI8" i="1"/>
  <c r="BH8" i="1"/>
  <c r="BA8" i="1"/>
  <c r="AZ8" i="1"/>
  <c r="BE8" i="1" s="1"/>
  <c r="AY8" i="1"/>
  <c r="BD8" i="1" s="1"/>
  <c r="AX8" i="1"/>
  <c r="BG8" i="1" s="1"/>
  <c r="AW8" i="1"/>
  <c r="BF8" i="1" s="1"/>
  <c r="AV8" i="1"/>
  <c r="BR8" i="1" s="1"/>
  <c r="AU8" i="1"/>
  <c r="AT8" i="1"/>
  <c r="BM11" i="1"/>
  <c r="BL11" i="1"/>
  <c r="BK11" i="1"/>
  <c r="BJ11" i="1"/>
  <c r="BI11" i="1"/>
  <c r="BH11" i="1"/>
  <c r="BA11" i="1"/>
  <c r="AZ11" i="1"/>
  <c r="BE11" i="1" s="1"/>
  <c r="AY11" i="1"/>
  <c r="BD11" i="1" s="1"/>
  <c r="AX11" i="1"/>
  <c r="BG11" i="1" s="1"/>
  <c r="AW11" i="1"/>
  <c r="BF11" i="1" s="1"/>
  <c r="AV11" i="1"/>
  <c r="BR11" i="1" s="1"/>
  <c r="AU11" i="1"/>
  <c r="AT11" i="1"/>
  <c r="BM25" i="1"/>
  <c r="BL25" i="1"/>
  <c r="BK25" i="1"/>
  <c r="BJ25" i="1"/>
  <c r="BI25" i="1"/>
  <c r="BH25" i="1"/>
  <c r="BA25" i="1"/>
  <c r="AZ25" i="1"/>
  <c r="BE25" i="1" s="1"/>
  <c r="AY25" i="1"/>
  <c r="BD25" i="1" s="1"/>
  <c r="AX25" i="1"/>
  <c r="BG25" i="1" s="1"/>
  <c r="AW25" i="1"/>
  <c r="BF25" i="1" s="1"/>
  <c r="AV25" i="1"/>
  <c r="BR25" i="1" s="1"/>
  <c r="AU25" i="1"/>
  <c r="AT25" i="1"/>
  <c r="BM21" i="1"/>
  <c r="BL21" i="1"/>
  <c r="BK21" i="1"/>
  <c r="BJ21" i="1"/>
  <c r="BI21" i="1"/>
  <c r="BH21" i="1"/>
  <c r="BA21" i="1"/>
  <c r="AZ21" i="1"/>
  <c r="BE21" i="1" s="1"/>
  <c r="AY21" i="1"/>
  <c r="BD21" i="1" s="1"/>
  <c r="AX21" i="1"/>
  <c r="BG21" i="1" s="1"/>
  <c r="AW21" i="1"/>
  <c r="BF21" i="1" s="1"/>
  <c r="AV21" i="1"/>
  <c r="BR21" i="1" s="1"/>
  <c r="AU21" i="1"/>
  <c r="AT21" i="1"/>
  <c r="BM36" i="1"/>
  <c r="BL36" i="1"/>
  <c r="BK36" i="1"/>
  <c r="BJ36" i="1"/>
  <c r="BI36" i="1"/>
  <c r="BH36" i="1"/>
  <c r="BA36" i="1"/>
  <c r="AZ36" i="1"/>
  <c r="BE36" i="1" s="1"/>
  <c r="AY36" i="1"/>
  <c r="BD36" i="1" s="1"/>
  <c r="AX36" i="1"/>
  <c r="BG36" i="1" s="1"/>
  <c r="AW36" i="1"/>
  <c r="BF36" i="1" s="1"/>
  <c r="AV36" i="1"/>
  <c r="BR36" i="1" s="1"/>
  <c r="AU36" i="1"/>
  <c r="AT36" i="1"/>
  <c r="BM19" i="1"/>
  <c r="BL19" i="1"/>
  <c r="BK19" i="1"/>
  <c r="BJ19" i="1"/>
  <c r="BI19" i="1"/>
  <c r="BH19" i="1"/>
  <c r="BA19" i="1"/>
  <c r="AZ19" i="1"/>
  <c r="BE19" i="1" s="1"/>
  <c r="AY19" i="1"/>
  <c r="BD19" i="1" s="1"/>
  <c r="AX19" i="1"/>
  <c r="BG19" i="1" s="1"/>
  <c r="AW19" i="1"/>
  <c r="BF19" i="1" s="1"/>
  <c r="AV19" i="1"/>
  <c r="BR19" i="1" s="1"/>
  <c r="AU19" i="1"/>
  <c r="AT19" i="1"/>
  <c r="BM44" i="1"/>
  <c r="BL44" i="1"/>
  <c r="BK44" i="1"/>
  <c r="BJ44" i="1"/>
  <c r="BI44" i="1"/>
  <c r="BH44" i="1"/>
  <c r="BA44" i="1"/>
  <c r="AZ44" i="1"/>
  <c r="BE44" i="1" s="1"/>
  <c r="AY44" i="1"/>
  <c r="BD44" i="1" s="1"/>
  <c r="AX44" i="1"/>
  <c r="BG44" i="1" s="1"/>
  <c r="AW44" i="1"/>
  <c r="BF44" i="1" s="1"/>
  <c r="AV44" i="1"/>
  <c r="BR44" i="1" s="1"/>
  <c r="AU44" i="1"/>
  <c r="AT44" i="1"/>
  <c r="BM30" i="1"/>
  <c r="BL30" i="1"/>
  <c r="BK30" i="1"/>
  <c r="BJ30" i="1"/>
  <c r="BI30" i="1"/>
  <c r="BH30" i="1"/>
  <c r="BA30" i="1"/>
  <c r="AZ30" i="1"/>
  <c r="BE30" i="1" s="1"/>
  <c r="AY30" i="1"/>
  <c r="BD30" i="1" s="1"/>
  <c r="AX30" i="1"/>
  <c r="BG30" i="1" s="1"/>
  <c r="AW30" i="1"/>
  <c r="BF30" i="1" s="1"/>
  <c r="AV30" i="1"/>
  <c r="BR30" i="1" s="1"/>
  <c r="AU30" i="1"/>
  <c r="AT30" i="1"/>
  <c r="BM20" i="1"/>
  <c r="BL20" i="1"/>
  <c r="BK20" i="1"/>
  <c r="BJ20" i="1"/>
  <c r="BI20" i="1"/>
  <c r="BH20" i="1"/>
  <c r="BA20" i="1"/>
  <c r="AZ20" i="1"/>
  <c r="BE20" i="1" s="1"/>
  <c r="AY20" i="1"/>
  <c r="BD20" i="1" s="1"/>
  <c r="AX20" i="1"/>
  <c r="BG20" i="1" s="1"/>
  <c r="AW20" i="1"/>
  <c r="BF20" i="1" s="1"/>
  <c r="AV20" i="1"/>
  <c r="BR20" i="1" s="1"/>
  <c r="AU20" i="1"/>
  <c r="AT20" i="1"/>
  <c r="BM32" i="1"/>
  <c r="BL32" i="1"/>
  <c r="BK32" i="1"/>
  <c r="BJ32" i="1"/>
  <c r="BI32" i="1"/>
  <c r="BH32" i="1"/>
  <c r="BA32" i="1"/>
  <c r="AZ32" i="1"/>
  <c r="BE32" i="1" s="1"/>
  <c r="AY32" i="1"/>
  <c r="BD32" i="1" s="1"/>
  <c r="AX32" i="1"/>
  <c r="BG32" i="1" s="1"/>
  <c r="AW32" i="1"/>
  <c r="BF32" i="1" s="1"/>
  <c r="AV32" i="1"/>
  <c r="BR32" i="1" s="1"/>
  <c r="AU32" i="1"/>
  <c r="AT32" i="1"/>
  <c r="BM10" i="1"/>
  <c r="BL10" i="1"/>
  <c r="BK10" i="1"/>
  <c r="BJ10" i="1"/>
  <c r="BI10" i="1"/>
  <c r="BH10" i="1"/>
  <c r="BA10" i="1"/>
  <c r="AZ10" i="1"/>
  <c r="BE10" i="1" s="1"/>
  <c r="AY10" i="1"/>
  <c r="BD10" i="1" s="1"/>
  <c r="AX10" i="1"/>
  <c r="BG10" i="1" s="1"/>
  <c r="AW10" i="1"/>
  <c r="BF10" i="1" s="1"/>
  <c r="AV10" i="1"/>
  <c r="BR10" i="1" s="1"/>
  <c r="AU10" i="1"/>
  <c r="AT10" i="1"/>
  <c r="BM24" i="1"/>
  <c r="BL24" i="1"/>
  <c r="BK24" i="1"/>
  <c r="BJ24" i="1"/>
  <c r="BI24" i="1"/>
  <c r="BH24" i="1"/>
  <c r="BA24" i="1"/>
  <c r="AZ24" i="1"/>
  <c r="BE24" i="1" s="1"/>
  <c r="AY24" i="1"/>
  <c r="BD24" i="1" s="1"/>
  <c r="AX24" i="1"/>
  <c r="BG24" i="1" s="1"/>
  <c r="AW24" i="1"/>
  <c r="BF24" i="1" s="1"/>
  <c r="AV24" i="1"/>
  <c r="BR24" i="1" s="1"/>
  <c r="AU24" i="1"/>
  <c r="AT24" i="1"/>
  <c r="BM27" i="1"/>
  <c r="BL27" i="1"/>
  <c r="BK27" i="1"/>
  <c r="BJ27" i="1"/>
  <c r="BI27" i="1"/>
  <c r="BH27" i="1"/>
  <c r="BA27" i="1"/>
  <c r="AZ27" i="1"/>
  <c r="BE27" i="1" s="1"/>
  <c r="AY27" i="1"/>
  <c r="BD27" i="1" s="1"/>
  <c r="AX27" i="1"/>
  <c r="BG27" i="1" s="1"/>
  <c r="AW27" i="1"/>
  <c r="BF27" i="1" s="1"/>
  <c r="AV27" i="1"/>
  <c r="BR27" i="1" s="1"/>
  <c r="AU27" i="1"/>
  <c r="AT27" i="1"/>
  <c r="BB27" i="1" s="1"/>
  <c r="BM13" i="1"/>
  <c r="BL13" i="1"/>
  <c r="BK13" i="1"/>
  <c r="BJ13" i="1"/>
  <c r="BI13" i="1"/>
  <c r="BH13" i="1"/>
  <c r="BA13" i="1"/>
  <c r="AZ13" i="1"/>
  <c r="BE13" i="1" s="1"/>
  <c r="AY13" i="1"/>
  <c r="BD13" i="1" s="1"/>
  <c r="AX13" i="1"/>
  <c r="BG13" i="1" s="1"/>
  <c r="AW13" i="1"/>
  <c r="BF13" i="1" s="1"/>
  <c r="AV13" i="1"/>
  <c r="BR13" i="1" s="1"/>
  <c r="AU13" i="1"/>
  <c r="AT13" i="1"/>
  <c r="BM7" i="1"/>
  <c r="BL7" i="1"/>
  <c r="BK7" i="1"/>
  <c r="BJ7" i="1"/>
  <c r="BI7" i="1"/>
  <c r="BH7" i="1"/>
  <c r="BA7" i="1"/>
  <c r="AZ7" i="1"/>
  <c r="BE7" i="1" s="1"/>
  <c r="AY7" i="1"/>
  <c r="BD7" i="1" s="1"/>
  <c r="AX7" i="1"/>
  <c r="BG7" i="1" s="1"/>
  <c r="AW7" i="1"/>
  <c r="BF7" i="1" s="1"/>
  <c r="AV7" i="1"/>
  <c r="BR7" i="1" s="1"/>
  <c r="AU7" i="1"/>
  <c r="AT7" i="1"/>
  <c r="BM3" i="1"/>
  <c r="BL3" i="1"/>
  <c r="BK3" i="1"/>
  <c r="BJ3" i="1"/>
  <c r="BI3" i="1"/>
  <c r="BH3" i="1"/>
  <c r="BA3" i="1"/>
  <c r="AZ3" i="1"/>
  <c r="BE3" i="1" s="1"/>
  <c r="AY3" i="1"/>
  <c r="BD3" i="1" s="1"/>
  <c r="AX3" i="1"/>
  <c r="BG3" i="1" s="1"/>
  <c r="AW3" i="1"/>
  <c r="BF3" i="1" s="1"/>
  <c r="AV3" i="1"/>
  <c r="BR3" i="1" s="1"/>
  <c r="AU3" i="1"/>
  <c r="AT3" i="1"/>
  <c r="BM4" i="1"/>
  <c r="BL4" i="1"/>
  <c r="BK4" i="1"/>
  <c r="BJ4" i="1"/>
  <c r="BI4" i="1"/>
  <c r="BH4" i="1"/>
  <c r="BA4" i="1"/>
  <c r="AZ4" i="1"/>
  <c r="BE4" i="1" s="1"/>
  <c r="AY4" i="1"/>
  <c r="BD4" i="1" s="1"/>
  <c r="AX4" i="1"/>
  <c r="BG4" i="1" s="1"/>
  <c r="AW4" i="1"/>
  <c r="BF4" i="1" s="1"/>
  <c r="AV4" i="1"/>
  <c r="BR4" i="1" s="1"/>
  <c r="AU4" i="1"/>
  <c r="AT4" i="1"/>
  <c r="BM6" i="1"/>
  <c r="BL6" i="1"/>
  <c r="BK6" i="1"/>
  <c r="BJ6" i="1"/>
  <c r="BI6" i="1"/>
  <c r="BH6" i="1"/>
  <c r="BA6" i="1"/>
  <c r="AZ6" i="1"/>
  <c r="BE6" i="1" s="1"/>
  <c r="AY6" i="1"/>
  <c r="BD6" i="1" s="1"/>
  <c r="AX6" i="1"/>
  <c r="BG6" i="1" s="1"/>
  <c r="AW6" i="1"/>
  <c r="BF6" i="1" s="1"/>
  <c r="AV6" i="1"/>
  <c r="BR6" i="1" s="1"/>
  <c r="AU6" i="1"/>
  <c r="AT6" i="1"/>
  <c r="BM2" i="1"/>
  <c r="BL2" i="1"/>
  <c r="BK2" i="1"/>
  <c r="BJ2" i="1"/>
  <c r="BI2" i="1"/>
  <c r="BH2" i="1"/>
  <c r="BA2" i="1"/>
  <c r="AZ2" i="1"/>
  <c r="AY2" i="1"/>
  <c r="BD2" i="1" s="1"/>
  <c r="AX2" i="1"/>
  <c r="BG2" i="1" s="1"/>
  <c r="AW2" i="1"/>
  <c r="BF2" i="1" s="1"/>
  <c r="AV2" i="1"/>
  <c r="BR2" i="1" s="1"/>
  <c r="AU2" i="1"/>
  <c r="AT2" i="1"/>
  <c r="AC1" i="1"/>
  <c r="BC520" i="10" l="1"/>
  <c r="BS508" i="10"/>
  <c r="BS529" i="10"/>
  <c r="BS538" i="10"/>
  <c r="BS308" i="10"/>
  <c r="BS557" i="10"/>
  <c r="BS399" i="10"/>
  <c r="BS480" i="10"/>
  <c r="BS563" i="10"/>
  <c r="BS570" i="10"/>
  <c r="BS575" i="10"/>
  <c r="BS576" i="10"/>
  <c r="BS277" i="10"/>
  <c r="BS512" i="10"/>
  <c r="BS296" i="10"/>
  <c r="BS527" i="10"/>
  <c r="BS545" i="10"/>
  <c r="BS502" i="10"/>
  <c r="BS440" i="10"/>
  <c r="BS487" i="10"/>
  <c r="BS564" i="10"/>
  <c r="BS356" i="10"/>
  <c r="BS441" i="10"/>
  <c r="BS559" i="10"/>
  <c r="BS573" i="10"/>
  <c r="BS427" i="10"/>
  <c r="BS345" i="10"/>
  <c r="BS477" i="10"/>
  <c r="BS387" i="10"/>
  <c r="BS199" i="10"/>
  <c r="BS446" i="10"/>
  <c r="BS416" i="10"/>
  <c r="BS417" i="10"/>
  <c r="BS459" i="10"/>
  <c r="BS447" i="10"/>
  <c r="BS415" i="10"/>
  <c r="BS414" i="10"/>
  <c r="BS466" i="10"/>
  <c r="BS495" i="10"/>
  <c r="BS378" i="10"/>
  <c r="BS445" i="10"/>
  <c r="BS398" i="10"/>
  <c r="BS353" i="10"/>
  <c r="BS489" i="10"/>
  <c r="BS261" i="10"/>
  <c r="BS509" i="10"/>
  <c r="BS433" i="10"/>
  <c r="BS370" i="10"/>
  <c r="BS284" i="10"/>
  <c r="BS455" i="10"/>
  <c r="BS289" i="10"/>
  <c r="BS428" i="10"/>
  <c r="BS493" i="10"/>
  <c r="BS484" i="10"/>
  <c r="BS301" i="10"/>
  <c r="BS471" i="10"/>
  <c r="BS283" i="10"/>
  <c r="BS511" i="10"/>
  <c r="BS478" i="10"/>
  <c r="BS492" i="10"/>
  <c r="BS510" i="10"/>
  <c r="BS496" i="10"/>
  <c r="BS524" i="10"/>
  <c r="BS386" i="10"/>
  <c r="BS322" i="10"/>
  <c r="BS461" i="10"/>
  <c r="BS533" i="10"/>
  <c r="BS468" i="10"/>
  <c r="BS513" i="10"/>
  <c r="BS497" i="10"/>
  <c r="BS396" i="10"/>
  <c r="BS385" i="10"/>
  <c r="BS517" i="10"/>
  <c r="BS367" i="10"/>
  <c r="BS411" i="10"/>
  <c r="BS482" i="10"/>
  <c r="BS263" i="10"/>
  <c r="BS523" i="10"/>
  <c r="BS321" i="10"/>
  <c r="BS469" i="10"/>
  <c r="BS187" i="10"/>
  <c r="BS410" i="10"/>
  <c r="BS463" i="10"/>
  <c r="BS518" i="10"/>
  <c r="BS516" i="10"/>
  <c r="BS470" i="10"/>
  <c r="BS481" i="10"/>
  <c r="BS507" i="10"/>
  <c r="BS550" i="10"/>
  <c r="BS539" i="10"/>
  <c r="BS526" i="10"/>
  <c r="BS540" i="10"/>
  <c r="BS525" i="10"/>
  <c r="BS491" i="10"/>
  <c r="BS544" i="10"/>
  <c r="BS124" i="10"/>
  <c r="BS535" i="10"/>
  <c r="BS556" i="10"/>
  <c r="BS521" i="10"/>
  <c r="BS532" i="10"/>
  <c r="BS553" i="10"/>
  <c r="BS561" i="10"/>
  <c r="BS393" i="10"/>
  <c r="BS568" i="10"/>
  <c r="BS555" i="10"/>
  <c r="BS569" i="10"/>
  <c r="BS578" i="10"/>
  <c r="BS483" i="10"/>
  <c r="BS361" i="10"/>
  <c r="BS464" i="10"/>
  <c r="BS449" i="10"/>
  <c r="BS380" i="10"/>
  <c r="BS363" i="10"/>
  <c r="BS504" i="10"/>
  <c r="BS255" i="10"/>
  <c r="BS300" i="10"/>
  <c r="BS486" i="10"/>
  <c r="BS307" i="10"/>
  <c r="BS452" i="10"/>
  <c r="BS309" i="10"/>
  <c r="BS534" i="10"/>
  <c r="BS506" i="10"/>
  <c r="BS475" i="10"/>
  <c r="BS439" i="10"/>
  <c r="BS472" i="10"/>
  <c r="BS547" i="10"/>
  <c r="BS485" i="10"/>
  <c r="BS514" i="10"/>
  <c r="BS546" i="10"/>
  <c r="BS543" i="10"/>
  <c r="BS354" i="10"/>
  <c r="BS520" i="10"/>
  <c r="BS454" i="10"/>
  <c r="BS537" i="10"/>
  <c r="BS467" i="10"/>
  <c r="BS519" i="10"/>
  <c r="BS565" i="10"/>
  <c r="BS560" i="10"/>
  <c r="BS536" i="10"/>
  <c r="BS552" i="10"/>
  <c r="BS551" i="10"/>
  <c r="BS522" i="10"/>
  <c r="BS530" i="10"/>
  <c r="BS515" i="10"/>
  <c r="BS566" i="10"/>
  <c r="BS558" i="10"/>
  <c r="BS500" i="10"/>
  <c r="BS541" i="10"/>
  <c r="BS355" i="10"/>
  <c r="BS479" i="10"/>
  <c r="BS548" i="10"/>
  <c r="BS567" i="10"/>
  <c r="BS554" i="10"/>
  <c r="BS542" i="10"/>
  <c r="BS562" i="10"/>
  <c r="BS577" i="10"/>
  <c r="BS574" i="10"/>
  <c r="BS571" i="10"/>
  <c r="BS572" i="10"/>
  <c r="BS579" i="10"/>
  <c r="BC47" i="10"/>
  <c r="BC65" i="10"/>
  <c r="BC312" i="10"/>
  <c r="BC285" i="10"/>
  <c r="BC125" i="10"/>
  <c r="BC180" i="10"/>
  <c r="BC398" i="10"/>
  <c r="BC353" i="10"/>
  <c r="BC127" i="10"/>
  <c r="BC111" i="10"/>
  <c r="BC162" i="10"/>
  <c r="BC152" i="10"/>
  <c r="BC301" i="10"/>
  <c r="BC511" i="10"/>
  <c r="BC424" i="10"/>
  <c r="BC344" i="10"/>
  <c r="BC147" i="10"/>
  <c r="BC123" i="10"/>
  <c r="BC383" i="10"/>
  <c r="BC547" i="10"/>
  <c r="BC526" i="10"/>
  <c r="BC487" i="10"/>
  <c r="BC399" i="10"/>
  <c r="BC552" i="10"/>
  <c r="BC164" i="10"/>
  <c r="BC254" i="10"/>
  <c r="BC292" i="10"/>
  <c r="BC436" i="10"/>
  <c r="BC419" i="10"/>
  <c r="BC549" i="10"/>
  <c r="BC322" i="10"/>
  <c r="BC514" i="10"/>
  <c r="BC72" i="10"/>
  <c r="BC407" i="10"/>
  <c r="BC293" i="10"/>
  <c r="BC121" i="10"/>
  <c r="BC473" i="10"/>
  <c r="BC21" i="10"/>
  <c r="BC346" i="10"/>
  <c r="BC136" i="10"/>
  <c r="BC16" i="10"/>
  <c r="BC39" i="10"/>
  <c r="BC505" i="10"/>
  <c r="BC470" i="10"/>
  <c r="BC486" i="10"/>
  <c r="BC570" i="10"/>
  <c r="BC28" i="10"/>
  <c r="BC63" i="10"/>
  <c r="BC51" i="10"/>
  <c r="BC138" i="10"/>
  <c r="BC119" i="10"/>
  <c r="BC140" i="10"/>
  <c r="BC265" i="10"/>
  <c r="BC54" i="10"/>
  <c r="BC337" i="10"/>
  <c r="BC349" i="10"/>
  <c r="BC198" i="10"/>
  <c r="BC458" i="10"/>
  <c r="BC416" i="10"/>
  <c r="BC517" i="10"/>
  <c r="BC543" i="10"/>
  <c r="BC44" i="10"/>
  <c r="BC129" i="10"/>
  <c r="BC179" i="10"/>
  <c r="BC182" i="10"/>
  <c r="BC253" i="10"/>
  <c r="BC376" i="10"/>
  <c r="BC402" i="10"/>
  <c r="BC412" i="10"/>
  <c r="BC413" i="10"/>
  <c r="BC387" i="10"/>
  <c r="BC492" i="10"/>
  <c r="BC497" i="10"/>
  <c r="BC518" i="10"/>
  <c r="BC544" i="10"/>
  <c r="BC116" i="10"/>
  <c r="BC117" i="10"/>
  <c r="BC99" i="10"/>
  <c r="BC80" i="10"/>
  <c r="BC118" i="10"/>
  <c r="BC154" i="10"/>
  <c r="BC206" i="10"/>
  <c r="BC113" i="10"/>
  <c r="BC325" i="10"/>
  <c r="BC82" i="10"/>
  <c r="BC49" i="10"/>
  <c r="BC78" i="10"/>
  <c r="BC77" i="10"/>
  <c r="BC43" i="10"/>
  <c r="BC56" i="10"/>
  <c r="BC174" i="10"/>
  <c r="BC177" i="10"/>
  <c r="BC296" i="10"/>
  <c r="BC527" i="10"/>
  <c r="BC163" i="10"/>
  <c r="BC472" i="10"/>
  <c r="BC87" i="10"/>
  <c r="BC286" i="10"/>
  <c r="BC189" i="10"/>
  <c r="BC243" i="10"/>
  <c r="BC235" i="10"/>
  <c r="BC218" i="10"/>
  <c r="BC303" i="10"/>
  <c r="BC342" i="10"/>
  <c r="BC347" i="10"/>
  <c r="BC373" i="10"/>
  <c r="BC280" i="10"/>
  <c r="BC320" i="10"/>
  <c r="BC460" i="10"/>
  <c r="BC521" i="10"/>
  <c r="BC55" i="10"/>
  <c r="BC18" i="10"/>
  <c r="BC150" i="10"/>
  <c r="BC167" i="10"/>
  <c r="BC208" i="10"/>
  <c r="BC48" i="10"/>
  <c r="BC220" i="10"/>
  <c r="BC214" i="10"/>
  <c r="BC241" i="10"/>
  <c r="BC338" i="10"/>
  <c r="BC305" i="10"/>
  <c r="BC306" i="10"/>
  <c r="BC260" i="10"/>
  <c r="BC397" i="10"/>
  <c r="BC476" i="10"/>
  <c r="BC401" i="10"/>
  <c r="BC283" i="10"/>
  <c r="BC531" i="10"/>
  <c r="BC277" i="10"/>
  <c r="BC545" i="10"/>
  <c r="BC559" i="10"/>
  <c r="BC134" i="10"/>
  <c r="BC112" i="10"/>
  <c r="BC188" i="10"/>
  <c r="BC165" i="10"/>
  <c r="BC175" i="10"/>
  <c r="BC204" i="10"/>
  <c r="BC105" i="10"/>
  <c r="BC315" i="10"/>
  <c r="BC390" i="10"/>
  <c r="BC237" i="10"/>
  <c r="BC278" i="10"/>
  <c r="BC408" i="10"/>
  <c r="BC451" i="10"/>
  <c r="BC377" i="10"/>
  <c r="BC445" i="10"/>
  <c r="BC510" i="10"/>
  <c r="BC32" i="10"/>
  <c r="BC24" i="10"/>
  <c r="BC66" i="10"/>
  <c r="BC98" i="10"/>
  <c r="BC76" i="10"/>
  <c r="BC141" i="10"/>
  <c r="BC173" i="10"/>
  <c r="BC148" i="10"/>
  <c r="BC81" i="10"/>
  <c r="BC42" i="10"/>
  <c r="BC406" i="10"/>
  <c r="BC282" i="10"/>
  <c r="BC395" i="10"/>
  <c r="BC459" i="10"/>
  <c r="BC469" i="10"/>
  <c r="BC503" i="10"/>
  <c r="BC307" i="10"/>
  <c r="BC452" i="10"/>
  <c r="BC539" i="10"/>
  <c r="BC354" i="10"/>
  <c r="BC124" i="10"/>
  <c r="BC26" i="10"/>
  <c r="BC156" i="10"/>
  <c r="BC169" i="10"/>
  <c r="BC68" i="10"/>
  <c r="BC197" i="10"/>
  <c r="BC228" i="10"/>
  <c r="BC86" i="10"/>
  <c r="BC269" i="10"/>
  <c r="BC297" i="10"/>
  <c r="BC37" i="10"/>
  <c r="BC192" i="10"/>
  <c r="BC389" i="10"/>
  <c r="BC493" i="10"/>
  <c r="BC513" i="10"/>
  <c r="BC566" i="10"/>
  <c r="BC532" i="10"/>
  <c r="BC126" i="10"/>
  <c r="BC215" i="10"/>
  <c r="BC281" i="10"/>
  <c r="BC427" i="10"/>
  <c r="BC536" i="10"/>
  <c r="BC22" i="10"/>
  <c r="BC52" i="10"/>
  <c r="BC70" i="10"/>
  <c r="BC205" i="10"/>
  <c r="BC257" i="10"/>
  <c r="BC207" i="10"/>
  <c r="BC222" i="10"/>
  <c r="BC481" i="10"/>
  <c r="BC494" i="10"/>
  <c r="BC474" i="10"/>
  <c r="BC14" i="10"/>
  <c r="BC15" i="10"/>
  <c r="BC30" i="10"/>
  <c r="BC34" i="10"/>
  <c r="BC79" i="10"/>
  <c r="BC75" i="10"/>
  <c r="BC25" i="10"/>
  <c r="BC94" i="10"/>
  <c r="BC104" i="10"/>
  <c r="BC88" i="10"/>
  <c r="BC170" i="10"/>
  <c r="BC61" i="10"/>
  <c r="BC211" i="10"/>
  <c r="BC229" i="10"/>
  <c r="BC95" i="10"/>
  <c r="BC404" i="10"/>
  <c r="BC523" i="10"/>
  <c r="BC321" i="10"/>
  <c r="BC93" i="10"/>
  <c r="BC131" i="10"/>
  <c r="BC438" i="10"/>
  <c r="BC449" i="10"/>
  <c r="BC17" i="10"/>
  <c r="BC64" i="10"/>
  <c r="BC135" i="10"/>
  <c r="BC84" i="10"/>
  <c r="BC203" i="10"/>
  <c r="BC153" i="10"/>
  <c r="BC209" i="10"/>
  <c r="BC210" i="10"/>
  <c r="BC275" i="10"/>
  <c r="BC249" i="10"/>
  <c r="BC331" i="10"/>
  <c r="BC311" i="10"/>
  <c r="BC310" i="10"/>
  <c r="BC434" i="10"/>
  <c r="BC426" i="10"/>
  <c r="BC385" i="10"/>
  <c r="BC529" i="10"/>
  <c r="BC439" i="10"/>
  <c r="BC546" i="10"/>
  <c r="BC563" i="10"/>
  <c r="BC270" i="10"/>
  <c r="BC200" i="10"/>
  <c r="BC328" i="10"/>
  <c r="BC273" i="10"/>
  <c r="BC369" i="10"/>
  <c r="BC384" i="10"/>
  <c r="BC382" i="10"/>
  <c r="BC462" i="10"/>
  <c r="BC477" i="10"/>
  <c r="BC524" i="10"/>
  <c r="BC461" i="10"/>
  <c r="BC485" i="10"/>
  <c r="BC558" i="10"/>
  <c r="BC33" i="10"/>
  <c r="BC41" i="10"/>
  <c r="BC57" i="10"/>
  <c r="BC92" i="10"/>
  <c r="BC108" i="10"/>
  <c r="BC31" i="10"/>
  <c r="BC130" i="10"/>
  <c r="BC145" i="10"/>
  <c r="BC159" i="10"/>
  <c r="BC171" i="10"/>
  <c r="BC212" i="10"/>
  <c r="BC103" i="10"/>
  <c r="BC250" i="10"/>
  <c r="BC248" i="10"/>
  <c r="BC223" i="10"/>
  <c r="BC314" i="10"/>
  <c r="BC221" i="10"/>
  <c r="BC299" i="10"/>
  <c r="BC336" i="10"/>
  <c r="BC326" i="10"/>
  <c r="BC360" i="10"/>
  <c r="BC268" i="10"/>
  <c r="BC304" i="10"/>
  <c r="BC432" i="10"/>
  <c r="BC352" i="10"/>
  <c r="BC447" i="10"/>
  <c r="BC478" i="10"/>
  <c r="BC482" i="10"/>
  <c r="BC96" i="10"/>
  <c r="BC266" i="10"/>
  <c r="BC302" i="10"/>
  <c r="BC324" i="10"/>
  <c r="BC333" i="10"/>
  <c r="BC319" i="10"/>
  <c r="BC101" i="10"/>
  <c r="BC379" i="10"/>
  <c r="BC339" i="10"/>
  <c r="BC465" i="10"/>
  <c r="BC444" i="10"/>
  <c r="BC457" i="10"/>
  <c r="BC186" i="10"/>
  <c r="BC366" i="10"/>
  <c r="BC430" i="10"/>
  <c r="BC415" i="10"/>
  <c r="BC414" i="10"/>
  <c r="BC284" i="10"/>
  <c r="BC496" i="10"/>
  <c r="BC504" i="10"/>
  <c r="BC554" i="10"/>
  <c r="BC569" i="10"/>
  <c r="BC330" i="10"/>
  <c r="BC178" i="10"/>
  <c r="BC247" i="10"/>
  <c r="BC372" i="10"/>
  <c r="BC323" i="10"/>
  <c r="BC443" i="10"/>
  <c r="BC252" i="10"/>
  <c r="BC423" i="10"/>
  <c r="BC386" i="10"/>
  <c r="BC501" i="10"/>
  <c r="BC300" i="10"/>
  <c r="BC540" i="10"/>
  <c r="BC560" i="10"/>
  <c r="BC480" i="10"/>
  <c r="BC542" i="10"/>
  <c r="BN36" i="10"/>
  <c r="BN207" i="10"/>
  <c r="BN217" i="10"/>
  <c r="BN53" i="10"/>
  <c r="BN122" i="10"/>
  <c r="BC318" i="10"/>
  <c r="BC120" i="10"/>
  <c r="BC139" i="10"/>
  <c r="BC11" i="10"/>
  <c r="BN573" i="10"/>
  <c r="BN578" i="10"/>
  <c r="BC29" i="10"/>
  <c r="BC59" i="10"/>
  <c r="BC50" i="10"/>
  <c r="BC102" i="10"/>
  <c r="BC232" i="10"/>
  <c r="BN518" i="10"/>
  <c r="BC267" i="10"/>
  <c r="BN332" i="10"/>
  <c r="BC12" i="10"/>
  <c r="BN92" i="10"/>
  <c r="BC128" i="10"/>
  <c r="BN110" i="10"/>
  <c r="BN119" i="10"/>
  <c r="BC185" i="10"/>
  <c r="BC201" i="10"/>
  <c r="BC97" i="10"/>
  <c r="BC365" i="10"/>
  <c r="BC217" i="10"/>
  <c r="BN29" i="10"/>
  <c r="BC67" i="10"/>
  <c r="BC13" i="10"/>
  <c r="BN19" i="10"/>
  <c r="BC45" i="10"/>
  <c r="BC20" i="10"/>
  <c r="BC60" i="10"/>
  <c r="BC38" i="10"/>
  <c r="BC74" i="10"/>
  <c r="BC91" i="10"/>
  <c r="BC73" i="10"/>
  <c r="BC100" i="10"/>
  <c r="BN89" i="10"/>
  <c r="BC40" i="10"/>
  <c r="BC85" i="10"/>
  <c r="BC110" i="10"/>
  <c r="BC184" i="10"/>
  <c r="BC172" i="10"/>
  <c r="BC142" i="10"/>
  <c r="BC195" i="10"/>
  <c r="BC193" i="10"/>
  <c r="BC160" i="10"/>
  <c r="BC224" i="10"/>
  <c r="BC262" i="10"/>
  <c r="BC157" i="10"/>
  <c r="BC251" i="10"/>
  <c r="BN451" i="10"/>
  <c r="BN87" i="10"/>
  <c r="BC71" i="10"/>
  <c r="BC23" i="10"/>
  <c r="BN28" i="10"/>
  <c r="BN59" i="10"/>
  <c r="BC46" i="10"/>
  <c r="BC122" i="10"/>
  <c r="BC106" i="10"/>
  <c r="BN263" i="10"/>
  <c r="BC36" i="10"/>
  <c r="BC19" i="10"/>
  <c r="BC53" i="10"/>
  <c r="BN60" i="10"/>
  <c r="BN38" i="10"/>
  <c r="BC58" i="10"/>
  <c r="BC62" i="10"/>
  <c r="BC89" i="10"/>
  <c r="BC90" i="10"/>
  <c r="BC132" i="10"/>
  <c r="BN88" i="10"/>
  <c r="BC143" i="10"/>
  <c r="BC109" i="10"/>
  <c r="BC133" i="10"/>
  <c r="BC168" i="10"/>
  <c r="BC166" i="10"/>
  <c r="BC246" i="10"/>
  <c r="BC240" i="10"/>
  <c r="BC144" i="10"/>
  <c r="BC213" i="10"/>
  <c r="BC190" i="10"/>
  <c r="BC151" i="10"/>
  <c r="BC227" i="10"/>
  <c r="BC183" i="10"/>
  <c r="BC231" i="10"/>
  <c r="BC233" i="10"/>
  <c r="BC196" i="10"/>
  <c r="BC176" i="10"/>
  <c r="BC272" i="10"/>
  <c r="BC83" i="10"/>
  <c r="BC294" i="10"/>
  <c r="BC295" i="10"/>
  <c r="BC287" i="10"/>
  <c r="BC242" i="10"/>
  <c r="BC351" i="10"/>
  <c r="BC332" i="10"/>
  <c r="BC290" i="10"/>
  <c r="BC420" i="10"/>
  <c r="BC137" i="10"/>
  <c r="BC327" i="10"/>
  <c r="BC107" i="10"/>
  <c r="BC27" i="10"/>
  <c r="BC146" i="10"/>
  <c r="BC161" i="10"/>
  <c r="BC244" i="10"/>
  <c r="BC230" i="10"/>
  <c r="BC155" i="10"/>
  <c r="BC181" i="10"/>
  <c r="BC114" i="10"/>
  <c r="BC216" i="10"/>
  <c r="BC259" i="10"/>
  <c r="BC234" i="10"/>
  <c r="BN95" i="10"/>
  <c r="BC236" i="10"/>
  <c r="BC340" i="10"/>
  <c r="BC317" i="10"/>
  <c r="BC298" i="10"/>
  <c r="BC362" i="10"/>
  <c r="BC453" i="10"/>
  <c r="BC375" i="10"/>
  <c r="BC149" i="10"/>
  <c r="BC69" i="10"/>
  <c r="BC35" i="10"/>
  <c r="BC271" i="10"/>
  <c r="BC115" i="10"/>
  <c r="BC256" i="10"/>
  <c r="BC313" i="10"/>
  <c r="BC358" i="10"/>
  <c r="BC350" i="10"/>
  <c r="BC343" i="10"/>
  <c r="BC388" i="10"/>
  <c r="BC348" i="10"/>
  <c r="BN281" i="10"/>
  <c r="BC329" i="10"/>
  <c r="BC226" i="10"/>
  <c r="BC368" i="10"/>
  <c r="BC359" i="10"/>
  <c r="BC274" i="10"/>
  <c r="BC219" i="10"/>
  <c r="BC374" i="10"/>
  <c r="BC437" i="10"/>
  <c r="BC394" i="10"/>
  <c r="BC335" i="10"/>
  <c r="BC288" i="10"/>
  <c r="BC450" i="10"/>
  <c r="BC191" i="10"/>
  <c r="BC495" i="10"/>
  <c r="BC378" i="10"/>
  <c r="BC364" i="10"/>
  <c r="BC499" i="10"/>
  <c r="BC498" i="10"/>
  <c r="BC561" i="10"/>
  <c r="BC568" i="10"/>
  <c r="BC291" i="10"/>
  <c r="BC279" i="10"/>
  <c r="BC202" i="10"/>
  <c r="BC239" i="10"/>
  <c r="BC258" i="10"/>
  <c r="BC158" i="10"/>
  <c r="BC341" i="10"/>
  <c r="BC276" i="10"/>
  <c r="BC334" i="10"/>
  <c r="BC409" i="10"/>
  <c r="BC421" i="10"/>
  <c r="BC264" i="10"/>
  <c r="BC225" i="10"/>
  <c r="BC405" i="10"/>
  <c r="BC357" i="10"/>
  <c r="BC417" i="10"/>
  <c r="BC471" i="10"/>
  <c r="BC363" i="10"/>
  <c r="BC245" i="10"/>
  <c r="BC400" i="10"/>
  <c r="BC425" i="10"/>
  <c r="BC403" i="10"/>
  <c r="BC316" i="10"/>
  <c r="BC391" i="10"/>
  <c r="BC435" i="10"/>
  <c r="BC381" i="10"/>
  <c r="BC429" i="10"/>
  <c r="BC431" i="10"/>
  <c r="BC199" i="10"/>
  <c r="BC289" i="10"/>
  <c r="BC411" i="10"/>
  <c r="BC308" i="10"/>
  <c r="BC565" i="10"/>
  <c r="BC422" i="10"/>
  <c r="BC371" i="10"/>
  <c r="BC418" i="10"/>
  <c r="BC345" i="10"/>
  <c r="BC261" i="10"/>
  <c r="BN152" i="10"/>
  <c r="BC533" i="10"/>
  <c r="BC187" i="10"/>
  <c r="BC491" i="10"/>
  <c r="BC454" i="10"/>
  <c r="BC440" i="10"/>
  <c r="BC556" i="10"/>
  <c r="BC551" i="10"/>
  <c r="BC564" i="10"/>
  <c r="BC446" i="10"/>
  <c r="BC442" i="10"/>
  <c r="BC466" i="10"/>
  <c r="BC455" i="10"/>
  <c r="BC428" i="10"/>
  <c r="BC468" i="10"/>
  <c r="BC367" i="10"/>
  <c r="BC456" i="10"/>
  <c r="BC263" i="10"/>
  <c r="BC410" i="10"/>
  <c r="BC483" i="10"/>
  <c r="BC464" i="10"/>
  <c r="BC255" i="10"/>
  <c r="BC506" i="10"/>
  <c r="BC475" i="10"/>
  <c r="BC550" i="10"/>
  <c r="BC538" i="10"/>
  <c r="BC557" i="10"/>
  <c r="BC519" i="10"/>
  <c r="BC535" i="10"/>
  <c r="BC522" i="10"/>
  <c r="BC479" i="10"/>
  <c r="BC562" i="10"/>
  <c r="BC489" i="10"/>
  <c r="BC509" i="10"/>
  <c r="BC433" i="10"/>
  <c r="BC448" i="10"/>
  <c r="BC484" i="10"/>
  <c r="BC396" i="10"/>
  <c r="BC528" i="10"/>
  <c r="BC463" i="10"/>
  <c r="BC380" i="10"/>
  <c r="BC516" i="10"/>
  <c r="BC512" i="10"/>
  <c r="BC508" i="10"/>
  <c r="BC309" i="10"/>
  <c r="BC553" i="10"/>
  <c r="BC238" i="10"/>
  <c r="BC525" i="10"/>
  <c r="BC502" i="10"/>
  <c r="BC537" i="10"/>
  <c r="BC467" i="10"/>
  <c r="BC95" i="1"/>
  <c r="BC134" i="1"/>
  <c r="BC163" i="1"/>
  <c r="BB29" i="10"/>
  <c r="BN30" i="10"/>
  <c r="BB38" i="10"/>
  <c r="BN64" i="10"/>
  <c r="BN48" i="10"/>
  <c r="BN168" i="10"/>
  <c r="BB168" i="10"/>
  <c r="BN270" i="10"/>
  <c r="BN166" i="10"/>
  <c r="BB166" i="10"/>
  <c r="BN165" i="10"/>
  <c r="BN269" i="10"/>
  <c r="BB269" i="10"/>
  <c r="BN242" i="10"/>
  <c r="BB242" i="10"/>
  <c r="BN318" i="10"/>
  <c r="BB13" i="10"/>
  <c r="BB28" i="10"/>
  <c r="BN45" i="10"/>
  <c r="BB60" i="10"/>
  <c r="BN55" i="10"/>
  <c r="BN203" i="10"/>
  <c r="BN227" i="10"/>
  <c r="BN351" i="10"/>
  <c r="BN311" i="10"/>
  <c r="BN306" i="10"/>
  <c r="BB281" i="10"/>
  <c r="BN423" i="10"/>
  <c r="BN477" i="10"/>
  <c r="BB477" i="10"/>
  <c r="BN22" i="10"/>
  <c r="BB22" i="10"/>
  <c r="BB19" i="10"/>
  <c r="BN63" i="10"/>
  <c r="BB92" i="10"/>
  <c r="BN26" i="10"/>
  <c r="BB87" i="10"/>
  <c r="BN135" i="10"/>
  <c r="BB135" i="10"/>
  <c r="BN130" i="10"/>
  <c r="BN107" i="10"/>
  <c r="BN250" i="10"/>
  <c r="BN412" i="10"/>
  <c r="BB412" i="10"/>
  <c r="BB53" i="10"/>
  <c r="BN43" i="10"/>
  <c r="BB43" i="10"/>
  <c r="BN46" i="10"/>
  <c r="BN40" i="10"/>
  <c r="BB122" i="10"/>
  <c r="BB119" i="10"/>
  <c r="BN226" i="10"/>
  <c r="BN378" i="10"/>
  <c r="BN106" i="10"/>
  <c r="BN212" i="10"/>
  <c r="BB212" i="10"/>
  <c r="BB207" i="10"/>
  <c r="BN265" i="10"/>
  <c r="BN86" i="10"/>
  <c r="BB86" i="10"/>
  <c r="BN83" i="10"/>
  <c r="BN157" i="10"/>
  <c r="BN236" i="10"/>
  <c r="BB11" i="10"/>
  <c r="BN15" i="10"/>
  <c r="BN16" i="10"/>
  <c r="BN41" i="10"/>
  <c r="BN20" i="10"/>
  <c r="BN44" i="10"/>
  <c r="BB44" i="10"/>
  <c r="BN71" i="10"/>
  <c r="BN62" i="10"/>
  <c r="BB62" i="10"/>
  <c r="BN116" i="10"/>
  <c r="BB116" i="10"/>
  <c r="BN131" i="10"/>
  <c r="BN134" i="10"/>
  <c r="BN185" i="10"/>
  <c r="BN112" i="10"/>
  <c r="BN61" i="10"/>
  <c r="BN205" i="10"/>
  <c r="BB217" i="10"/>
  <c r="BN125" i="10"/>
  <c r="BB125" i="10"/>
  <c r="BN114" i="10"/>
  <c r="BB114" i="10"/>
  <c r="BN233" i="10"/>
  <c r="BN176" i="10"/>
  <c r="BN241" i="10"/>
  <c r="BB241" i="10"/>
  <c r="BN291" i="10"/>
  <c r="BB291" i="10"/>
  <c r="BN251" i="10"/>
  <c r="BN287" i="10"/>
  <c r="BB287" i="10"/>
  <c r="BB332" i="10"/>
  <c r="BN299" i="10"/>
  <c r="BB299" i="10"/>
  <c r="BN379" i="10"/>
  <c r="BN310" i="10"/>
  <c r="BB310" i="10"/>
  <c r="BN387" i="10"/>
  <c r="BB387" i="10"/>
  <c r="BN415" i="10"/>
  <c r="BB415" i="10"/>
  <c r="BN484" i="10"/>
  <c r="BN386" i="10"/>
  <c r="BN367" i="10"/>
  <c r="BN456" i="10"/>
  <c r="BB456" i="10"/>
  <c r="BN57" i="10"/>
  <c r="BN14" i="10"/>
  <c r="BN91" i="10"/>
  <c r="BN52" i="10"/>
  <c r="BB89" i="10"/>
  <c r="BN23" i="10"/>
  <c r="BB23" i="10"/>
  <c r="BN154" i="10"/>
  <c r="BN156" i="10"/>
  <c r="BN189" i="10"/>
  <c r="BN266" i="10"/>
  <c r="BN443" i="10"/>
  <c r="BN422" i="10"/>
  <c r="BB152" i="10"/>
  <c r="BN13" i="10"/>
  <c r="BN72" i="10"/>
  <c r="BB72" i="10"/>
  <c r="BN75" i="10"/>
  <c r="BN58" i="10"/>
  <c r="BN84" i="10"/>
  <c r="BN188" i="10"/>
  <c r="BN163" i="10"/>
  <c r="BN460" i="10"/>
  <c r="BN534" i="10"/>
  <c r="BN566" i="10"/>
  <c r="BB59" i="10"/>
  <c r="BB130" i="10"/>
  <c r="BN132" i="10"/>
  <c r="BN141" i="10"/>
  <c r="BN167" i="10"/>
  <c r="BN194" i="10"/>
  <c r="BN244" i="10"/>
  <c r="BB244" i="10"/>
  <c r="BN69" i="10"/>
  <c r="BN231" i="10"/>
  <c r="BN216" i="10"/>
  <c r="BN223" i="10"/>
  <c r="BB95" i="10"/>
  <c r="BN297" i="10"/>
  <c r="BN314" i="10"/>
  <c r="BN338" i="10"/>
  <c r="BB338" i="10"/>
  <c r="BN312" i="10"/>
  <c r="BN345" i="10"/>
  <c r="BN261" i="10"/>
  <c r="BN531" i="10"/>
  <c r="BN508" i="10"/>
  <c r="BN32" i="10"/>
  <c r="BN206" i="10"/>
  <c r="BN140" i="10"/>
  <c r="BN209" i="10"/>
  <c r="BN229" i="10"/>
  <c r="BN149" i="10"/>
  <c r="BB149" i="10"/>
  <c r="BN103" i="10"/>
  <c r="BN267" i="10"/>
  <c r="BN202" i="10"/>
  <c r="BN404" i="10"/>
  <c r="BN436" i="10"/>
  <c r="BN455" i="10"/>
  <c r="BB573" i="10"/>
  <c r="BB110" i="10"/>
  <c r="BN324" i="10"/>
  <c r="BB324" i="10"/>
  <c r="BN333" i="10"/>
  <c r="BN282" i="10"/>
  <c r="BN559" i="10"/>
  <c r="BB559" i="10"/>
  <c r="BN576" i="10"/>
  <c r="BN440" i="10"/>
  <c r="BN556" i="10"/>
  <c r="BN526" i="10"/>
  <c r="BN439" i="10"/>
  <c r="BN575" i="10"/>
  <c r="BN577" i="10"/>
  <c r="BN567" i="10"/>
  <c r="BN541" i="10"/>
  <c r="BN454" i="10"/>
  <c r="BN538" i="10"/>
  <c r="BN480" i="10"/>
  <c r="BN124" i="10"/>
  <c r="BN481" i="10"/>
  <c r="BN486" i="10"/>
  <c r="BN568" i="10"/>
  <c r="BN441" i="10"/>
  <c r="BN532" i="10"/>
  <c r="BN552" i="10"/>
  <c r="BN565" i="10"/>
  <c r="BN452" i="10"/>
  <c r="BN564" i="10"/>
  <c r="BN519" i="10"/>
  <c r="BN520" i="10"/>
  <c r="BN491" i="10"/>
  <c r="BN472" i="10"/>
  <c r="BN550" i="10"/>
  <c r="BN309" i="10"/>
  <c r="BN380" i="10"/>
  <c r="BN507" i="10"/>
  <c r="BN569" i="10"/>
  <c r="BN561" i="10"/>
  <c r="BN521" i="10"/>
  <c r="BN544" i="10"/>
  <c r="BN321" i="10"/>
  <c r="BN461" i="10"/>
  <c r="BN344" i="10"/>
  <c r="BN510" i="10"/>
  <c r="BN489" i="10"/>
  <c r="BN535" i="10"/>
  <c r="BN475" i="10"/>
  <c r="BN506" i="10"/>
  <c r="BN255" i="10"/>
  <c r="BN363" i="10"/>
  <c r="BN464" i="10"/>
  <c r="BN468" i="10"/>
  <c r="BN496" i="10"/>
  <c r="BN495" i="10"/>
  <c r="BN417" i="10"/>
  <c r="BN476" i="10"/>
  <c r="BN402" i="10"/>
  <c r="BN501" i="10"/>
  <c r="BN428" i="10"/>
  <c r="BN490" i="10"/>
  <c r="BN459" i="10"/>
  <c r="BN450" i="10"/>
  <c r="BN515" i="10"/>
  <c r="BN463" i="10"/>
  <c r="BN361" i="10"/>
  <c r="BN533" i="10"/>
  <c r="BN448" i="10"/>
  <c r="BN366" i="10"/>
  <c r="BN304" i="10"/>
  <c r="BN285" i="10"/>
  <c r="BN221" i="10"/>
  <c r="BN540" i="10"/>
  <c r="BN300" i="10"/>
  <c r="BN411" i="10"/>
  <c r="BN513" i="10"/>
  <c r="BN283" i="10"/>
  <c r="BN398" i="10"/>
  <c r="BN474" i="10"/>
  <c r="BN377" i="10"/>
  <c r="BN408" i="10"/>
  <c r="BN268" i="10"/>
  <c r="BN192" i="10"/>
  <c r="BN525" i="10"/>
  <c r="BN499" i="10"/>
  <c r="BN414" i="10"/>
  <c r="BN199" i="10"/>
  <c r="BN348" i="10"/>
  <c r="BN54" i="10"/>
  <c r="BN160" i="10"/>
  <c r="BN579" i="10"/>
  <c r="BN410" i="10"/>
  <c r="BN136" i="10"/>
  <c r="BN302" i="10"/>
  <c r="BN393" i="10"/>
  <c r="BN396" i="10"/>
  <c r="BN488" i="10"/>
  <c r="BN289" i="10"/>
  <c r="BN494" i="10"/>
  <c r="BN447" i="10"/>
  <c r="BN418" i="10"/>
  <c r="BN316" i="10"/>
  <c r="BN264" i="10"/>
  <c r="BN219" i="10"/>
  <c r="BN346" i="10"/>
  <c r="BN243" i="10"/>
  <c r="BN190" i="10"/>
  <c r="BN123" i="10"/>
  <c r="BN371" i="10"/>
  <c r="BN215" i="10"/>
  <c r="BN274" i="10"/>
  <c r="BN334" i="10"/>
  <c r="BN151" i="10"/>
  <c r="BN514" i="10"/>
  <c r="BN539" i="10"/>
  <c r="BN430" i="10"/>
  <c r="BN373" i="10"/>
  <c r="BN360" i="10"/>
  <c r="BN303" i="10"/>
  <c r="BN249" i="10"/>
  <c r="BN340" i="10"/>
  <c r="BN97" i="10"/>
  <c r="BN175" i="10"/>
  <c r="BN173" i="10"/>
  <c r="BN133" i="10"/>
  <c r="BN208" i="10"/>
  <c r="BN171" i="10"/>
  <c r="BN164" i="10"/>
  <c r="BN99" i="10"/>
  <c r="BN98" i="10"/>
  <c r="BN18" i="10"/>
  <c r="BN49" i="10"/>
  <c r="BN523" i="10"/>
  <c r="BN186" i="10"/>
  <c r="BN225" i="10"/>
  <c r="BN369" i="10"/>
  <c r="BN320" i="10"/>
  <c r="BN325" i="10"/>
  <c r="BN240" i="10"/>
  <c r="BN275" i="10"/>
  <c r="BN196" i="10"/>
  <c r="BN228" i="10"/>
  <c r="BN184" i="10"/>
  <c r="BN104" i="10"/>
  <c r="BN76" i="10"/>
  <c r="BN78" i="10"/>
  <c r="BN11" i="10"/>
  <c r="BN524" i="10"/>
  <c r="BN511" i="10"/>
  <c r="BN392" i="10"/>
  <c r="BN288" i="10"/>
  <c r="BN276" i="10"/>
  <c r="BN342" i="10"/>
  <c r="BN158" i="10"/>
  <c r="BN331" i="10"/>
  <c r="BN259" i="10"/>
  <c r="BN96" i="10"/>
  <c r="BN153" i="10"/>
  <c r="BN169" i="10"/>
  <c r="BN179" i="10"/>
  <c r="BN120" i="10"/>
  <c r="BN31" i="10"/>
  <c r="BN74" i="10"/>
  <c r="BN12" i="10"/>
  <c r="BB12" i="10"/>
  <c r="BN39" i="10"/>
  <c r="BB39" i="10"/>
  <c r="BN47" i="10"/>
  <c r="BN65" i="10"/>
  <c r="BB65" i="10"/>
  <c r="BN82" i="10"/>
  <c r="BN77" i="10"/>
  <c r="BB77" i="10"/>
  <c r="BN93" i="10"/>
  <c r="BN73" i="10"/>
  <c r="BN21" i="10"/>
  <c r="BB21" i="10"/>
  <c r="BN51" i="10"/>
  <c r="BN150" i="10"/>
  <c r="BB150" i="10"/>
  <c r="BN67" i="10"/>
  <c r="BB67" i="10"/>
  <c r="BN195" i="10"/>
  <c r="BN68" i="10"/>
  <c r="BN197" i="10"/>
  <c r="BB197" i="10"/>
  <c r="BN183" i="10"/>
  <c r="BN224" i="10"/>
  <c r="BN234" i="10"/>
  <c r="BN232" i="10"/>
  <c r="BB232" i="10"/>
  <c r="BN218" i="10"/>
  <c r="BB218" i="10"/>
  <c r="BN358" i="10"/>
  <c r="BN341" i="10"/>
  <c r="BB341" i="10"/>
  <c r="BN326" i="10"/>
  <c r="BN390" i="10"/>
  <c r="BN432" i="10"/>
  <c r="BB432" i="10"/>
  <c r="BN435" i="10"/>
  <c r="BB435" i="10"/>
  <c r="BN431" i="10"/>
  <c r="BB431" i="10"/>
  <c r="BN462" i="10"/>
  <c r="BN446" i="10"/>
  <c r="BN498" i="10"/>
  <c r="BN504" i="10"/>
  <c r="BN470" i="10"/>
  <c r="BB470" i="10"/>
  <c r="BN85" i="10"/>
  <c r="BN128" i="10"/>
  <c r="BN35" i="10"/>
  <c r="BN271" i="10"/>
  <c r="BB266" i="10"/>
  <c r="BN222" i="10"/>
  <c r="BB222" i="10"/>
  <c r="BN343" i="10"/>
  <c r="BN376" i="10"/>
  <c r="BN254" i="10"/>
  <c r="BN433" i="10"/>
  <c r="BB433" i="10"/>
  <c r="BN17" i="10"/>
  <c r="BB17" i="10"/>
  <c r="BN24" i="10"/>
  <c r="BB88" i="10"/>
  <c r="BN109" i="10"/>
  <c r="BN246" i="10"/>
  <c r="BN262" i="10"/>
  <c r="BN294" i="10"/>
  <c r="BN178" i="10"/>
  <c r="BN406" i="10"/>
  <c r="BB311" i="10"/>
  <c r="BN144" i="10"/>
  <c r="BN517" i="10"/>
  <c r="BN90" i="10"/>
  <c r="BB90" i="10"/>
  <c r="BN170" i="10"/>
  <c r="BN174" i="10"/>
  <c r="BB107" i="10"/>
  <c r="BN248" i="10"/>
  <c r="BB312" i="10"/>
  <c r="BN42" i="10"/>
  <c r="BN319" i="10"/>
  <c r="BN280" i="10"/>
  <c r="BN357" i="10"/>
  <c r="BB451" i="10"/>
  <c r="BN473" i="10"/>
  <c r="BB345" i="10"/>
  <c r="BB15" i="10"/>
  <c r="BB32" i="10"/>
  <c r="BN108" i="10"/>
  <c r="BB108" i="10"/>
  <c r="BB103" i="10"/>
  <c r="BN200" i="10"/>
  <c r="BB267" i="10"/>
  <c r="BN37" i="10"/>
  <c r="BB37" i="10"/>
  <c r="BN437" i="10"/>
  <c r="BN237" i="10"/>
  <c r="BN352" i="10"/>
  <c r="BN429" i="10"/>
  <c r="BB429" i="10"/>
  <c r="BN364" i="10"/>
  <c r="BN100" i="10"/>
  <c r="BN117" i="10"/>
  <c r="BB106" i="10"/>
  <c r="BN142" i="10"/>
  <c r="BN201" i="10"/>
  <c r="BB157" i="10"/>
  <c r="BB236" i="10"/>
  <c r="BN279" i="10"/>
  <c r="BB333" i="10"/>
  <c r="BN421" i="10"/>
  <c r="BB282" i="10"/>
  <c r="BN395" i="10"/>
  <c r="BN466" i="10"/>
  <c r="BN424" i="10"/>
  <c r="BN296" i="10"/>
  <c r="BN33" i="10"/>
  <c r="BN34" i="10"/>
  <c r="BN70" i="10"/>
  <c r="BB70" i="10"/>
  <c r="BN111" i="10"/>
  <c r="BB111" i="10"/>
  <c r="BN138" i="10"/>
  <c r="BN143" i="10"/>
  <c r="BB143" i="10"/>
  <c r="BN182" i="10"/>
  <c r="BN220" i="10"/>
  <c r="BN102" i="10"/>
  <c r="BB102" i="10"/>
  <c r="BN162" i="10"/>
  <c r="BB162" i="10"/>
  <c r="BN155" i="10"/>
  <c r="BB155" i="10"/>
  <c r="BN180" i="10"/>
  <c r="BN253" i="10"/>
  <c r="BB253" i="10"/>
  <c r="BN313" i="10"/>
  <c r="BN290" i="10"/>
  <c r="BN388" i="10"/>
  <c r="BB388" i="10"/>
  <c r="BN407" i="10"/>
  <c r="BB407" i="10"/>
  <c r="BN365" i="10"/>
  <c r="BB365" i="10"/>
  <c r="BN374" i="10"/>
  <c r="BN383" i="10"/>
  <c r="BB383" i="10"/>
  <c r="BN278" i="10"/>
  <c r="BB278" i="10"/>
  <c r="BN362" i="10"/>
  <c r="BB362" i="10"/>
  <c r="BN434" i="10"/>
  <c r="BB434" i="10"/>
  <c r="BN121" i="10"/>
  <c r="BN413" i="10"/>
  <c r="BN509" i="10"/>
  <c r="BN187" i="10"/>
  <c r="BN505" i="10"/>
  <c r="BN79" i="10"/>
  <c r="BB79" i="10"/>
  <c r="BN25" i="10"/>
  <c r="BB25" i="10"/>
  <c r="BN118" i="10"/>
  <c r="BB118" i="10"/>
  <c r="BN94" i="10"/>
  <c r="BB94" i="10"/>
  <c r="BN147" i="10"/>
  <c r="BB147" i="10"/>
  <c r="BN159" i="10"/>
  <c r="BB159" i="10"/>
  <c r="BN139" i="10"/>
  <c r="BB139" i="10"/>
  <c r="BC194" i="10"/>
  <c r="BN213" i="10"/>
  <c r="BB213" i="10"/>
  <c r="BN27" i="10"/>
  <c r="BB27" i="10"/>
  <c r="BN146" i="10"/>
  <c r="BB146" i="10"/>
  <c r="BN210" i="10"/>
  <c r="BB210" i="10"/>
  <c r="BN256" i="10"/>
  <c r="BB256" i="10"/>
  <c r="BN272" i="10"/>
  <c r="BB272" i="10"/>
  <c r="BN235" i="10"/>
  <c r="BB235" i="10"/>
  <c r="BN81" i="10"/>
  <c r="BB81" i="10"/>
  <c r="BN330" i="10"/>
  <c r="BB330" i="10"/>
  <c r="BN329" i="10"/>
  <c r="BB329" i="10"/>
  <c r="BN198" i="10"/>
  <c r="BB198" i="10"/>
  <c r="BN350" i="10"/>
  <c r="BB350" i="10"/>
  <c r="BN336" i="10"/>
  <c r="BB336" i="10"/>
  <c r="BN298" i="10"/>
  <c r="BB298" i="10"/>
  <c r="BN137" i="10"/>
  <c r="BN191" i="10"/>
  <c r="BB191" i="10"/>
  <c r="BN381" i="10"/>
  <c r="BB381" i="10"/>
  <c r="BN420" i="10"/>
  <c r="BB420" i="10"/>
  <c r="BN401" i="10"/>
  <c r="BB401" i="10"/>
  <c r="BN416" i="10"/>
  <c r="BB416" i="10"/>
  <c r="BN442" i="10"/>
  <c r="BB442" i="10"/>
  <c r="BC370" i="10"/>
  <c r="BN469" i="10"/>
  <c r="BB469" i="10"/>
  <c r="BN555" i="10"/>
  <c r="BB555" i="10"/>
  <c r="BN126" i="10"/>
  <c r="BB126" i="10"/>
  <c r="BN211" i="10"/>
  <c r="BB211" i="10"/>
  <c r="BN161" i="10"/>
  <c r="BB161" i="10"/>
  <c r="BN230" i="10"/>
  <c r="BB230" i="10"/>
  <c r="BN257" i="10"/>
  <c r="BB257" i="10"/>
  <c r="BN181" i="10"/>
  <c r="BB181" i="10"/>
  <c r="BN295" i="10"/>
  <c r="BB295" i="10"/>
  <c r="BN359" i="10"/>
  <c r="BB359" i="10"/>
  <c r="BN101" i="10"/>
  <c r="BB101" i="10"/>
  <c r="BN403" i="10"/>
  <c r="BB403" i="10"/>
  <c r="BN438" i="10"/>
  <c r="BB438" i="10"/>
  <c r="BN427" i="10"/>
  <c r="BB427" i="10"/>
  <c r="BC534" i="10"/>
  <c r="BN560" i="10"/>
  <c r="BB560" i="10"/>
  <c r="BB566" i="10"/>
  <c r="BN56" i="10"/>
  <c r="BB56" i="10"/>
  <c r="BN66" i="10"/>
  <c r="BB66" i="10"/>
  <c r="BN50" i="10"/>
  <c r="BB50" i="10"/>
  <c r="BN80" i="10"/>
  <c r="BB80" i="10"/>
  <c r="BN127" i="10"/>
  <c r="BB127" i="10"/>
  <c r="BN129" i="10"/>
  <c r="BB129" i="10"/>
  <c r="BN145" i="10"/>
  <c r="BB145" i="10"/>
  <c r="BN148" i="10"/>
  <c r="BB148" i="10"/>
  <c r="BN286" i="10"/>
  <c r="BB286" i="10"/>
  <c r="BN105" i="10"/>
  <c r="BB105" i="10"/>
  <c r="BN349" i="10"/>
  <c r="BB349" i="10"/>
  <c r="BN305" i="10"/>
  <c r="BB305" i="10"/>
  <c r="BN317" i="10"/>
  <c r="BB317" i="10"/>
  <c r="BN339" i="10"/>
  <c r="BB339" i="10"/>
  <c r="BN323" i="10"/>
  <c r="BB323" i="10"/>
  <c r="BN397" i="10"/>
  <c r="BN327" i="10"/>
  <c r="BB327" i="10"/>
  <c r="BN458" i="10"/>
  <c r="BB458" i="10"/>
  <c r="BC490" i="10"/>
  <c r="BN483" i="10"/>
  <c r="BN516" i="10"/>
  <c r="BB516" i="10"/>
  <c r="BN512" i="10"/>
  <c r="BB512" i="10"/>
  <c r="BN307" i="10"/>
  <c r="BB307" i="10"/>
  <c r="BN337" i="10"/>
  <c r="BB404" i="10"/>
  <c r="BB290" i="10"/>
  <c r="BN273" i="10"/>
  <c r="BB273" i="10"/>
  <c r="BB137" i="10"/>
  <c r="BN425" i="10"/>
  <c r="BB425" i="10"/>
  <c r="BN391" i="10"/>
  <c r="BB391" i="10"/>
  <c r="BN465" i="10"/>
  <c r="BB465" i="10"/>
  <c r="BN113" i="10"/>
  <c r="BB113" i="10"/>
  <c r="BN204" i="10"/>
  <c r="BB204" i="10"/>
  <c r="BN315" i="10"/>
  <c r="BB315" i="10"/>
  <c r="BN258" i="10"/>
  <c r="BB258" i="10"/>
  <c r="BN328" i="10"/>
  <c r="BB328" i="10"/>
  <c r="BN292" i="10"/>
  <c r="BB292" i="10"/>
  <c r="BN400" i="10"/>
  <c r="BB400" i="10"/>
  <c r="BN405" i="10"/>
  <c r="BB405" i="10"/>
  <c r="BB397" i="10"/>
  <c r="BN375" i="10"/>
  <c r="BB455" i="10"/>
  <c r="BN193" i="10"/>
  <c r="BB193" i="10"/>
  <c r="BN115" i="10"/>
  <c r="BN239" i="10"/>
  <c r="BB239" i="10"/>
  <c r="BB337" i="10"/>
  <c r="BN347" i="10"/>
  <c r="BB347" i="10"/>
  <c r="BN453" i="10"/>
  <c r="BB453" i="10"/>
  <c r="BN260" i="10"/>
  <c r="BB260" i="10"/>
  <c r="BN353" i="10"/>
  <c r="BB353" i="10"/>
  <c r="BN497" i="10"/>
  <c r="BB497" i="10"/>
  <c r="BB517" i="10"/>
  <c r="BN482" i="10"/>
  <c r="BB482" i="10"/>
  <c r="BN172" i="10"/>
  <c r="BB172" i="10"/>
  <c r="BN214" i="10"/>
  <c r="BB214" i="10"/>
  <c r="BN177" i="10"/>
  <c r="BB177" i="10"/>
  <c r="BN245" i="10"/>
  <c r="BB245" i="10"/>
  <c r="BN389" i="10"/>
  <c r="BB389" i="10"/>
  <c r="BN384" i="10"/>
  <c r="BB384" i="10"/>
  <c r="BC392" i="10"/>
  <c r="BN457" i="10"/>
  <c r="BB457" i="10"/>
  <c r="BN471" i="10"/>
  <c r="BB471" i="10"/>
  <c r="BN478" i="10"/>
  <c r="BB478" i="10"/>
  <c r="BN368" i="10"/>
  <c r="BB368" i="10"/>
  <c r="BN247" i="10"/>
  <c r="BB247" i="10"/>
  <c r="BN409" i="10"/>
  <c r="BB409" i="10"/>
  <c r="BN372" i="10"/>
  <c r="BB372" i="10"/>
  <c r="BN394" i="10"/>
  <c r="BB394" i="10"/>
  <c r="BN444" i="10"/>
  <c r="BB444" i="10"/>
  <c r="BN382" i="10"/>
  <c r="BB382" i="10"/>
  <c r="BB508" i="10"/>
  <c r="BN467" i="10"/>
  <c r="BB467" i="10"/>
  <c r="BN554" i="10"/>
  <c r="BB554" i="10"/>
  <c r="BN335" i="10"/>
  <c r="BB335" i="10"/>
  <c r="BN293" i="10"/>
  <c r="BB293" i="10"/>
  <c r="BN426" i="10"/>
  <c r="BB426" i="10"/>
  <c r="BN252" i="10"/>
  <c r="BB252" i="10"/>
  <c r="BN419" i="10"/>
  <c r="BB419" i="10"/>
  <c r="BN502" i="10"/>
  <c r="BB502" i="10"/>
  <c r="BN487" i="10"/>
  <c r="BB487" i="10"/>
  <c r="BN558" i="10"/>
  <c r="BB558" i="10"/>
  <c r="BN284" i="10"/>
  <c r="BB284" i="10"/>
  <c r="BN301" i="10"/>
  <c r="BB301" i="10"/>
  <c r="BN449" i="10"/>
  <c r="BB449" i="10"/>
  <c r="BN528" i="10"/>
  <c r="BB528" i="10"/>
  <c r="BC361" i="10"/>
  <c r="BN530" i="10"/>
  <c r="BB530" i="10"/>
  <c r="BN445" i="10"/>
  <c r="BB445" i="10"/>
  <c r="BN370" i="10"/>
  <c r="BB370" i="10"/>
  <c r="BN493" i="10"/>
  <c r="BB493" i="10"/>
  <c r="BN492" i="10"/>
  <c r="BB492" i="10"/>
  <c r="BC488" i="10"/>
  <c r="BN503" i="10"/>
  <c r="BB503" i="10"/>
  <c r="BN277" i="10"/>
  <c r="BB277" i="10"/>
  <c r="BN563" i="10"/>
  <c r="BB563" i="10"/>
  <c r="BN385" i="10"/>
  <c r="BB385" i="10"/>
  <c r="BN527" i="10"/>
  <c r="BB527" i="10"/>
  <c r="BN529" i="10"/>
  <c r="BB529" i="10"/>
  <c r="BN308" i="10"/>
  <c r="BB308" i="10"/>
  <c r="BN542" i="10"/>
  <c r="BB542" i="10"/>
  <c r="BN571" i="10"/>
  <c r="BB571" i="10"/>
  <c r="BN322" i="10"/>
  <c r="BB322" i="10"/>
  <c r="BN238" i="10"/>
  <c r="BB238" i="10"/>
  <c r="BC507" i="10"/>
  <c r="BN545" i="10"/>
  <c r="BB545" i="10"/>
  <c r="BN546" i="10"/>
  <c r="BN479" i="10"/>
  <c r="BB479" i="10"/>
  <c r="BB546" i="10"/>
  <c r="BC515" i="10"/>
  <c r="BN553" i="10"/>
  <c r="BB553" i="10"/>
  <c r="BN570" i="10"/>
  <c r="BB570" i="10"/>
  <c r="BN574" i="10"/>
  <c r="BB574" i="10"/>
  <c r="BN547" i="10"/>
  <c r="BB547" i="10"/>
  <c r="BN485" i="10"/>
  <c r="BB485" i="10"/>
  <c r="BN399" i="10"/>
  <c r="BB399" i="10"/>
  <c r="BN356" i="10"/>
  <c r="BB356" i="10"/>
  <c r="BN355" i="10"/>
  <c r="BB355" i="10"/>
  <c r="BN354" i="10"/>
  <c r="BB354" i="10"/>
  <c r="BN557" i="10"/>
  <c r="BN551" i="10"/>
  <c r="BN549" i="10"/>
  <c r="BB549" i="10"/>
  <c r="BN537" i="10"/>
  <c r="BB537" i="10"/>
  <c r="BN522" i="10"/>
  <c r="BB522" i="10"/>
  <c r="BN548" i="10"/>
  <c r="BB548" i="10"/>
  <c r="BN562" i="10"/>
  <c r="BB562" i="10"/>
  <c r="BN572" i="10"/>
  <c r="BB572" i="10"/>
  <c r="BN543" i="10"/>
  <c r="BB543" i="10"/>
  <c r="BN536" i="10"/>
  <c r="BB536" i="10"/>
  <c r="BN500" i="10"/>
  <c r="BB500" i="10"/>
  <c r="BC513" i="1"/>
  <c r="BC372" i="1"/>
  <c r="BC362" i="1"/>
  <c r="BC276" i="1"/>
  <c r="BC385" i="1"/>
  <c r="BC502" i="1"/>
  <c r="BC62" i="1"/>
  <c r="BC194" i="1"/>
  <c r="BC154" i="1"/>
  <c r="BC360" i="1"/>
  <c r="BC353" i="1"/>
  <c r="BC400" i="1"/>
  <c r="BC416" i="1"/>
  <c r="BC66" i="1"/>
  <c r="BC257" i="1"/>
  <c r="BC217" i="1"/>
  <c r="BC327" i="1"/>
  <c r="BC7" i="1"/>
  <c r="BC186" i="1"/>
  <c r="BC124" i="1"/>
  <c r="BC280" i="1"/>
  <c r="BC123" i="1"/>
  <c r="BC364" i="1"/>
  <c r="BC297" i="1"/>
  <c r="BC411" i="1"/>
  <c r="BC143" i="1"/>
  <c r="BC30" i="1"/>
  <c r="BC535" i="1"/>
  <c r="BC323" i="1"/>
  <c r="BC378" i="1"/>
  <c r="BC436" i="1"/>
  <c r="BC358" i="1"/>
  <c r="BC520" i="1"/>
  <c r="BC179" i="1"/>
  <c r="BC226" i="1"/>
  <c r="BC183" i="1"/>
  <c r="BC496" i="1"/>
  <c r="BC495" i="1"/>
  <c r="BC461" i="1"/>
  <c r="BC298" i="1"/>
  <c r="BC538" i="1"/>
  <c r="BC239" i="1"/>
  <c r="BC475" i="1"/>
  <c r="BC544" i="1"/>
  <c r="BC109" i="1"/>
  <c r="BC114" i="1"/>
  <c r="BC120" i="1"/>
  <c r="BC242" i="1"/>
  <c r="BC351" i="1"/>
  <c r="BC279" i="1"/>
  <c r="BC99" i="1"/>
  <c r="BC89" i="1"/>
  <c r="BC126" i="1"/>
  <c r="BC111" i="1"/>
  <c r="BC133" i="1"/>
  <c r="BC197" i="1"/>
  <c r="BC165" i="1"/>
  <c r="BC105" i="1"/>
  <c r="BC485" i="1"/>
  <c r="BC254" i="1"/>
  <c r="BC516" i="1"/>
  <c r="BC445" i="1"/>
  <c r="BC348" i="1"/>
  <c r="BC424" i="1"/>
  <c r="BC505" i="1"/>
  <c r="BC38" i="1"/>
  <c r="BC101" i="1"/>
  <c r="BC262" i="1"/>
  <c r="BC315" i="1"/>
  <c r="BC460" i="1"/>
  <c r="BC529" i="1"/>
  <c r="BC21" i="1"/>
  <c r="BC4" i="1"/>
  <c r="BC64" i="1"/>
  <c r="BC16" i="1"/>
  <c r="BC220" i="1"/>
  <c r="BC329" i="1"/>
  <c r="BC308" i="1"/>
  <c r="BC435" i="1"/>
  <c r="BC419" i="1"/>
  <c r="BC207" i="1"/>
  <c r="BC295" i="1"/>
  <c r="BC82" i="1"/>
  <c r="BC118" i="1"/>
  <c r="BC121" i="1"/>
  <c r="BC98" i="1"/>
  <c r="BC211" i="1"/>
  <c r="BC235" i="1"/>
  <c r="BC74" i="1"/>
  <c r="BC28" i="1"/>
  <c r="BC342" i="1"/>
  <c r="BC339" i="1"/>
  <c r="BC271" i="1"/>
  <c r="BC245" i="1"/>
  <c r="BC228" i="1"/>
  <c r="BC456" i="1"/>
  <c r="BC441" i="1"/>
  <c r="BC500" i="1"/>
  <c r="BC275" i="1"/>
  <c r="BC462" i="1"/>
  <c r="BC299" i="1"/>
  <c r="BC555" i="1"/>
  <c r="BC490" i="1"/>
  <c r="BC178" i="1"/>
  <c r="BC268" i="1"/>
  <c r="BC507" i="1"/>
  <c r="BC300" i="1"/>
  <c r="BC345" i="1"/>
  <c r="BC511" i="1"/>
  <c r="BC551" i="1"/>
  <c r="BC512" i="1"/>
  <c r="BC470" i="1"/>
  <c r="BC552" i="1"/>
  <c r="BC388" i="1"/>
  <c r="BC171" i="1"/>
  <c r="BC253" i="1"/>
  <c r="BC11" i="1"/>
  <c r="BC65" i="1"/>
  <c r="BC49" i="1"/>
  <c r="BC141" i="1"/>
  <c r="BC146" i="1"/>
  <c r="BC196" i="1"/>
  <c r="BC151" i="1"/>
  <c r="BC227" i="1"/>
  <c r="BC412" i="1"/>
  <c r="BC318" i="1"/>
  <c r="BC413" i="1"/>
  <c r="BC418" i="1"/>
  <c r="BC408" i="1"/>
  <c r="BC463" i="1"/>
  <c r="BC73" i="1"/>
  <c r="BC42" i="1"/>
  <c r="BC155" i="1"/>
  <c r="BC43" i="1"/>
  <c r="BC103" i="1"/>
  <c r="BC52" i="1"/>
  <c r="BC152" i="1"/>
  <c r="BC116" i="1"/>
  <c r="BC247" i="1"/>
  <c r="BC234" i="1"/>
  <c r="BC72" i="1"/>
  <c r="BC303" i="1"/>
  <c r="BC332" i="1"/>
  <c r="BC333" i="1"/>
  <c r="BC359" i="1"/>
  <c r="BC398" i="1"/>
  <c r="BC216" i="1"/>
  <c r="BC382" i="1"/>
  <c r="BC182" i="1"/>
  <c r="BC383" i="1"/>
  <c r="BC464" i="1"/>
  <c r="BC292" i="1"/>
  <c r="BC402" i="1"/>
  <c r="BC229" i="1"/>
  <c r="BC509" i="1"/>
  <c r="BC503" i="1"/>
  <c r="BC472" i="1"/>
  <c r="BC466" i="1"/>
  <c r="BC482" i="1"/>
  <c r="BC115" i="1"/>
  <c r="BC431" i="1"/>
  <c r="BC83" i="1"/>
  <c r="BC110" i="1"/>
  <c r="BC104" i="1"/>
  <c r="BC221" i="1"/>
  <c r="BC296" i="1"/>
  <c r="BC317" i="1"/>
  <c r="BC92" i="1"/>
  <c r="BC444" i="1"/>
  <c r="BC112" i="1"/>
  <c r="BC449" i="1"/>
  <c r="BC452" i="1"/>
  <c r="BC524" i="1"/>
  <c r="BC430" i="1"/>
  <c r="BC46" i="1"/>
  <c r="BC63" i="1"/>
  <c r="BC57" i="1"/>
  <c r="BC117" i="1"/>
  <c r="BC79" i="1"/>
  <c r="BC160" i="1"/>
  <c r="BC199" i="1"/>
  <c r="BC164" i="1"/>
  <c r="BC140" i="1"/>
  <c r="BC148" i="1"/>
  <c r="BC213" i="1"/>
  <c r="BC322" i="1"/>
  <c r="BC425" i="1"/>
  <c r="BC442" i="1"/>
  <c r="BC420" i="1"/>
  <c r="BC471" i="1"/>
  <c r="BC212" i="1"/>
  <c r="BC169" i="1"/>
  <c r="BC320" i="1"/>
  <c r="BC249" i="1"/>
  <c r="BC396" i="1"/>
  <c r="BC67" i="1"/>
  <c r="BC480" i="1"/>
  <c r="BC256" i="1"/>
  <c r="BC240" i="1"/>
  <c r="BN450" i="1"/>
  <c r="BC88" i="1"/>
  <c r="BC23" i="1"/>
  <c r="BC108" i="1"/>
  <c r="BC191" i="1"/>
  <c r="BC153" i="1"/>
  <c r="BC113" i="1"/>
  <c r="BC75" i="1"/>
  <c r="BC132" i="1"/>
  <c r="BC136" i="1"/>
  <c r="BC145" i="1"/>
  <c r="BC122" i="1"/>
  <c r="BC158" i="1"/>
  <c r="BC162" i="1"/>
  <c r="BC130" i="1"/>
  <c r="BC175" i="1"/>
  <c r="BC184" i="1"/>
  <c r="BC202" i="1"/>
  <c r="BC137" i="1"/>
  <c r="BC139" i="1"/>
  <c r="BC77" i="1"/>
  <c r="BC337" i="1"/>
  <c r="BC326" i="1"/>
  <c r="BC434" i="1"/>
  <c r="BC514" i="1"/>
  <c r="BC517" i="1"/>
  <c r="BC201" i="1"/>
  <c r="BC198" i="1"/>
  <c r="BC156" i="1"/>
  <c r="BC41" i="1"/>
  <c r="BC248" i="1"/>
  <c r="BC250" i="1"/>
  <c r="BC68" i="1"/>
  <c r="BC47" i="1"/>
  <c r="BC29" i="1"/>
  <c r="BC80" i="1"/>
  <c r="BC27" i="1"/>
  <c r="BC10" i="1"/>
  <c r="BC20" i="1"/>
  <c r="BC51" i="1"/>
  <c r="BC69" i="1"/>
  <c r="BC129" i="1"/>
  <c r="BC39" i="1"/>
  <c r="BC241" i="1"/>
  <c r="BC219" i="1"/>
  <c r="BC214" i="1"/>
  <c r="BC180" i="1"/>
  <c r="BC45" i="1"/>
  <c r="BC225" i="1"/>
  <c r="BC338" i="1"/>
  <c r="BC272" i="1"/>
  <c r="BC381" i="1"/>
  <c r="BC251" i="1"/>
  <c r="BC556" i="1"/>
  <c r="BC389" i="1"/>
  <c r="BC549" i="1"/>
  <c r="BC428" i="1"/>
  <c r="BC394" i="1"/>
  <c r="BC366" i="1"/>
  <c r="BC409" i="1"/>
  <c r="BC392" i="1"/>
  <c r="BC422" i="1"/>
  <c r="BC450" i="1"/>
  <c r="BC457" i="1"/>
  <c r="BC481" i="1"/>
  <c r="BC465" i="1"/>
  <c r="BC453" i="1"/>
  <c r="BC519" i="1"/>
  <c r="BC473" i="1"/>
  <c r="BC477" i="1"/>
  <c r="BC561" i="1"/>
  <c r="BC278" i="1"/>
  <c r="BC193" i="1"/>
  <c r="BC290" i="1"/>
  <c r="BC316" i="1"/>
  <c r="BC426" i="1"/>
  <c r="BC243" i="1"/>
  <c r="BC177" i="1"/>
  <c r="BC467" i="1"/>
  <c r="BC414" i="1"/>
  <c r="BC438" i="1"/>
  <c r="BC406" i="1"/>
  <c r="BC274" i="1"/>
  <c r="BC415" i="1"/>
  <c r="BC479" i="1"/>
  <c r="BC377" i="1"/>
  <c r="BC504" i="1"/>
  <c r="BC447" i="1"/>
  <c r="BC440" i="1"/>
  <c r="BC246" i="1"/>
  <c r="BC534" i="1"/>
  <c r="BC493" i="1"/>
  <c r="BC390" i="1"/>
  <c r="BC542" i="1"/>
  <c r="BC550" i="1"/>
  <c r="BC559" i="1"/>
  <c r="BC553" i="1"/>
  <c r="BC560" i="1"/>
  <c r="BC237" i="1"/>
  <c r="BC244" i="1"/>
  <c r="BC286" i="1"/>
  <c r="BC319" i="1"/>
  <c r="BC325" i="1"/>
  <c r="BC310" i="1"/>
  <c r="BC264" i="1"/>
  <c r="BC236" i="1"/>
  <c r="BC363" i="1"/>
  <c r="BC269" i="1"/>
  <c r="BC309" i="1"/>
  <c r="BC135" i="1"/>
  <c r="BC273" i="1"/>
  <c r="BC451" i="1"/>
  <c r="BC421" i="1"/>
  <c r="BC483" i="1"/>
  <c r="BC376" i="1"/>
  <c r="BC291" i="1"/>
  <c r="BC443" i="1"/>
  <c r="BC530" i="1"/>
  <c r="BC476" i="1"/>
  <c r="BC527" i="1"/>
  <c r="BC543" i="1"/>
  <c r="BC545" i="1"/>
  <c r="BC533" i="1"/>
  <c r="BN510" i="1"/>
  <c r="BB277" i="1"/>
  <c r="BN277" i="1"/>
  <c r="BB265" i="1"/>
  <c r="BN265" i="1"/>
  <c r="BB4" i="1"/>
  <c r="BN4" i="1"/>
  <c r="BN27" i="1"/>
  <c r="BB55" i="1"/>
  <c r="BN55" i="1"/>
  <c r="BB37" i="1"/>
  <c r="BN37" i="1"/>
  <c r="BB49" i="1"/>
  <c r="BN49" i="1"/>
  <c r="BB62" i="1"/>
  <c r="BN62" i="1"/>
  <c r="BB132" i="1"/>
  <c r="BN132" i="1"/>
  <c r="BB136" i="1"/>
  <c r="BN136" i="1"/>
  <c r="BB134" i="1"/>
  <c r="BN134" i="1"/>
  <c r="BB281" i="1"/>
  <c r="BN281" i="1"/>
  <c r="BB351" i="1"/>
  <c r="BN351" i="1"/>
  <c r="BB276" i="1"/>
  <c r="BN276" i="1"/>
  <c r="BN299" i="1"/>
  <c r="BN438" i="1"/>
  <c r="BB30" i="1"/>
  <c r="BN30" i="1"/>
  <c r="BB13" i="1"/>
  <c r="BN13" i="1"/>
  <c r="BB10" i="1"/>
  <c r="BN10" i="1"/>
  <c r="BB35" i="1"/>
  <c r="BN35" i="1"/>
  <c r="BB54" i="1"/>
  <c r="BN54" i="1"/>
  <c r="BB70" i="1"/>
  <c r="BN70" i="1"/>
  <c r="BB7" i="1"/>
  <c r="BN7" i="1"/>
  <c r="BC19" i="1"/>
  <c r="BC54" i="1"/>
  <c r="BC55" i="1"/>
  <c r="BB17" i="1"/>
  <c r="BN17" i="1"/>
  <c r="BB91" i="1"/>
  <c r="BN91" i="1"/>
  <c r="BB42" i="1"/>
  <c r="BN42" i="1"/>
  <c r="BB141" i="1"/>
  <c r="BN141" i="1"/>
  <c r="BB121" i="1"/>
  <c r="BN121" i="1"/>
  <c r="BB160" i="1"/>
  <c r="BN160" i="1"/>
  <c r="BC12" i="1"/>
  <c r="BC14" i="1"/>
  <c r="BC61" i="1"/>
  <c r="BC85" i="1"/>
  <c r="BC125" i="1"/>
  <c r="BC102" i="1"/>
  <c r="BC138" i="1"/>
  <c r="BC58" i="1"/>
  <c r="BC176" i="1"/>
  <c r="BC100" i="1"/>
  <c r="BB130" i="1"/>
  <c r="BN130" i="1"/>
  <c r="BC170" i="1"/>
  <c r="BC173" i="1"/>
  <c r="BB103" i="1"/>
  <c r="BN103" i="1"/>
  <c r="BC185" i="1"/>
  <c r="BB175" i="1"/>
  <c r="BN175" i="1"/>
  <c r="BB194" i="1"/>
  <c r="BN194" i="1"/>
  <c r="BB39" i="1"/>
  <c r="BN39" i="1"/>
  <c r="BB208" i="1"/>
  <c r="BN208" i="1"/>
  <c r="BB164" i="1"/>
  <c r="BN164" i="1"/>
  <c r="BB59" i="1"/>
  <c r="BN59" i="1"/>
  <c r="BB184" i="1"/>
  <c r="BN184" i="1"/>
  <c r="BC204" i="1"/>
  <c r="BB98" i="1"/>
  <c r="BN98" i="1"/>
  <c r="BB151" i="1"/>
  <c r="BN151" i="1"/>
  <c r="BB18" i="1"/>
  <c r="BN18" i="1"/>
  <c r="BB211" i="1"/>
  <c r="BN211" i="1"/>
  <c r="BB131" i="1"/>
  <c r="BN131" i="1"/>
  <c r="BB200" i="1"/>
  <c r="BN200" i="1"/>
  <c r="BC181" i="1"/>
  <c r="BB250" i="1"/>
  <c r="BN250" i="1"/>
  <c r="BC289" i="1"/>
  <c r="BB365" i="1"/>
  <c r="BN365" i="1"/>
  <c r="BB363" i="1"/>
  <c r="BN363" i="1"/>
  <c r="B177" i="4"/>
  <c r="BN2" i="1"/>
  <c r="BN548" i="1"/>
  <c r="BN567" i="1"/>
  <c r="BN568" i="1"/>
  <c r="BN569" i="1"/>
  <c r="BN252" i="1"/>
  <c r="BN504" i="1"/>
  <c r="BN541" i="1"/>
  <c r="BN433" i="1"/>
  <c r="BN355" i="1"/>
  <c r="BN492" i="1"/>
  <c r="BN503" i="1"/>
  <c r="BN520" i="1"/>
  <c r="BN493" i="1"/>
  <c r="BN561" i="1"/>
  <c r="BN395" i="1"/>
  <c r="BN530" i="1"/>
  <c r="BN506" i="1"/>
  <c r="BN552" i="1"/>
  <c r="BN424" i="1"/>
  <c r="BN532" i="1"/>
  <c r="BN149" i="1"/>
  <c r="BN474" i="1"/>
  <c r="BN482" i="1"/>
  <c r="BN558" i="1"/>
  <c r="BN319" i="1"/>
  <c r="BN371" i="1"/>
  <c r="BN560" i="1"/>
  <c r="BN542" i="1"/>
  <c r="BN295" i="1"/>
  <c r="BN562" i="1"/>
  <c r="BN488" i="1"/>
  <c r="BN570" i="1"/>
  <c r="BN182" i="1"/>
  <c r="BN461" i="1"/>
  <c r="BN327" i="1"/>
  <c r="BN291" i="1"/>
  <c r="BN215" i="1"/>
  <c r="BB108" i="1"/>
  <c r="BN108" i="1"/>
  <c r="BB86" i="1"/>
  <c r="BN86" i="1"/>
  <c r="BB32" i="1"/>
  <c r="BN32" i="1"/>
  <c r="BB19" i="1"/>
  <c r="BN19" i="1"/>
  <c r="BB31" i="1"/>
  <c r="BN31" i="1"/>
  <c r="BB75" i="1"/>
  <c r="BN75" i="1"/>
  <c r="BB163" i="1"/>
  <c r="BN163" i="1"/>
  <c r="BB24" i="1"/>
  <c r="BN24" i="1"/>
  <c r="BC32" i="1"/>
  <c r="BC35" i="1"/>
  <c r="BB83" i="1"/>
  <c r="BN83" i="1"/>
  <c r="BB80" i="1"/>
  <c r="BN80" i="1"/>
  <c r="BB197" i="1"/>
  <c r="BN197" i="1"/>
  <c r="BB535" i="1"/>
  <c r="BN535" i="1"/>
  <c r="BC3" i="1"/>
  <c r="BC24" i="1"/>
  <c r="BB16" i="1"/>
  <c r="BN16" i="1"/>
  <c r="BC53" i="1"/>
  <c r="BC17" i="1"/>
  <c r="BB43" i="1"/>
  <c r="BN43" i="1"/>
  <c r="BC91" i="1"/>
  <c r="BB61" i="1"/>
  <c r="BN61" i="1"/>
  <c r="BB85" i="1"/>
  <c r="BN85" i="1"/>
  <c r="BB125" i="1"/>
  <c r="BN125" i="1"/>
  <c r="BB102" i="1"/>
  <c r="BN102" i="1"/>
  <c r="BB79" i="1"/>
  <c r="BN79" i="1"/>
  <c r="BB176" i="1"/>
  <c r="BN176" i="1"/>
  <c r="BB100" i="1"/>
  <c r="BN100" i="1"/>
  <c r="BB170" i="1"/>
  <c r="BN170" i="1"/>
  <c r="BB173" i="1"/>
  <c r="BN173" i="1"/>
  <c r="BB185" i="1"/>
  <c r="BN185" i="1"/>
  <c r="BC208" i="1"/>
  <c r="BC59" i="1"/>
  <c r="BB202" i="1"/>
  <c r="BN202" i="1"/>
  <c r="BC18" i="1"/>
  <c r="BC131" i="1"/>
  <c r="BC200" i="1"/>
  <c r="BB181" i="1"/>
  <c r="BN181" i="1"/>
  <c r="BB153" i="1"/>
  <c r="BN153" i="1"/>
  <c r="BC203" i="1"/>
  <c r="BB234" i="1"/>
  <c r="BN234" i="1"/>
  <c r="BB397" i="1"/>
  <c r="BN397" i="1"/>
  <c r="BB210" i="1"/>
  <c r="BN210" i="1"/>
  <c r="BB377" i="1"/>
  <c r="BN377" i="1"/>
  <c r="BB313" i="1"/>
  <c r="BN313" i="1"/>
  <c r="BB507" i="1"/>
  <c r="BN507" i="1"/>
  <c r="BB511" i="1"/>
  <c r="BN511" i="1"/>
  <c r="BN468" i="1"/>
  <c r="BB36" i="1"/>
  <c r="BN36" i="1"/>
  <c r="BB21" i="1"/>
  <c r="BN21" i="1"/>
  <c r="BB25" i="1"/>
  <c r="BN25" i="1"/>
  <c r="BB8" i="1"/>
  <c r="BN8" i="1"/>
  <c r="BB34" i="1"/>
  <c r="BN34" i="1"/>
  <c r="BB63" i="1"/>
  <c r="BN63" i="1"/>
  <c r="BB67" i="1"/>
  <c r="BN67" i="1"/>
  <c r="BB81" i="1"/>
  <c r="BN81" i="1"/>
  <c r="BB41" i="1"/>
  <c r="BN41" i="1"/>
  <c r="BB22" i="1"/>
  <c r="BN22" i="1"/>
  <c r="BB110" i="1"/>
  <c r="BN110" i="1"/>
  <c r="BB97" i="1"/>
  <c r="BN97" i="1"/>
  <c r="BB171" i="1"/>
  <c r="BN171" i="1"/>
  <c r="BB172" i="1"/>
  <c r="BN172" i="1"/>
  <c r="BB105" i="1"/>
  <c r="BN105" i="1"/>
  <c r="BB94" i="1"/>
  <c r="BN94" i="1"/>
  <c r="BB92" i="1"/>
  <c r="BN92" i="1"/>
  <c r="BB20" i="1"/>
  <c r="BN20" i="1"/>
  <c r="BB51" i="1"/>
  <c r="BN51" i="1"/>
  <c r="BB84" i="1"/>
  <c r="BN84" i="1"/>
  <c r="BB104" i="1"/>
  <c r="BN104" i="1"/>
  <c r="BB144" i="1"/>
  <c r="BN144" i="1"/>
  <c r="BB3" i="1"/>
  <c r="BN3" i="1"/>
  <c r="BB57" i="1"/>
  <c r="BN57" i="1"/>
  <c r="BC37" i="1"/>
  <c r="BB138" i="1"/>
  <c r="BN138" i="1"/>
  <c r="BB137" i="1"/>
  <c r="BN137" i="1"/>
  <c r="BB152" i="1"/>
  <c r="BN152" i="1"/>
  <c r="BB235" i="1"/>
  <c r="BN235" i="1"/>
  <c r="BB248" i="1"/>
  <c r="BN248" i="1"/>
  <c r="BB324" i="1"/>
  <c r="BN324" i="1"/>
  <c r="BC15" i="1"/>
  <c r="BC5" i="1"/>
  <c r="BC78" i="1"/>
  <c r="BB71" i="1"/>
  <c r="BN71" i="1"/>
  <c r="BB109" i="1"/>
  <c r="BN109" i="1"/>
  <c r="BB113" i="1"/>
  <c r="BN113" i="1"/>
  <c r="BB118" i="1"/>
  <c r="BN118" i="1"/>
  <c r="BB111" i="1"/>
  <c r="BN111" i="1"/>
  <c r="BB93" i="1"/>
  <c r="BN93" i="1"/>
  <c r="BB221" i="1"/>
  <c r="BN221" i="1"/>
  <c r="BB188" i="1"/>
  <c r="BN188" i="1"/>
  <c r="BB220" i="1"/>
  <c r="BN220" i="1"/>
  <c r="BB140" i="1"/>
  <c r="BN140" i="1"/>
  <c r="BB201" i="1"/>
  <c r="BN201" i="1"/>
  <c r="BB106" i="1"/>
  <c r="BN106" i="1"/>
  <c r="BB253" i="1"/>
  <c r="BN253" i="1"/>
  <c r="BB232" i="1"/>
  <c r="BN232" i="1"/>
  <c r="BB193" i="1"/>
  <c r="BN193" i="1"/>
  <c r="BB305" i="1"/>
  <c r="BN305" i="1"/>
  <c r="BB240" i="1"/>
  <c r="BN240" i="1"/>
  <c r="BB169" i="1"/>
  <c r="BN169" i="1"/>
  <c r="BB320" i="1"/>
  <c r="BN320" i="1"/>
  <c r="BB356" i="1"/>
  <c r="BN356" i="1"/>
  <c r="BB457" i="1"/>
  <c r="BN457" i="1"/>
  <c r="BB486" i="1"/>
  <c r="BN486" i="1"/>
  <c r="BB481" i="1"/>
  <c r="BN481" i="1"/>
  <c r="BB485" i="1"/>
  <c r="BN485" i="1"/>
  <c r="BB502" i="1"/>
  <c r="BN502" i="1"/>
  <c r="BB489" i="1"/>
  <c r="BN489" i="1"/>
  <c r="BB335" i="1"/>
  <c r="BN335" i="1"/>
  <c r="BB519" i="1"/>
  <c r="BN519" i="1"/>
  <c r="BB536" i="1"/>
  <c r="BN536" i="1"/>
  <c r="BN311" i="1"/>
  <c r="BB44" i="1"/>
  <c r="BN44" i="1"/>
  <c r="BB11" i="1"/>
  <c r="BN11" i="1"/>
  <c r="BB46" i="1"/>
  <c r="BN46" i="1"/>
  <c r="BB48" i="1"/>
  <c r="BN48" i="1"/>
  <c r="BB38" i="1"/>
  <c r="BN38" i="1"/>
  <c r="BB90" i="1"/>
  <c r="BN90" i="1"/>
  <c r="BB174" i="1"/>
  <c r="BN174" i="1"/>
  <c r="BB222" i="1"/>
  <c r="BN222" i="1"/>
  <c r="BB6" i="1"/>
  <c r="BN6" i="1"/>
  <c r="BB82" i="1"/>
  <c r="BN82" i="1"/>
  <c r="BB66" i="1"/>
  <c r="BN66" i="1"/>
  <c r="BB89" i="1"/>
  <c r="BN89" i="1"/>
  <c r="BB117" i="1"/>
  <c r="BN117" i="1"/>
  <c r="BB120" i="1"/>
  <c r="BN120" i="1"/>
  <c r="BB145" i="1"/>
  <c r="BN145" i="1"/>
  <c r="BB122" i="1"/>
  <c r="BN122" i="1"/>
  <c r="BB165" i="1"/>
  <c r="BN165" i="1"/>
  <c r="BC13" i="1"/>
  <c r="BB65" i="1"/>
  <c r="BN65" i="1"/>
  <c r="BC70" i="1"/>
  <c r="BB53" i="1"/>
  <c r="BN53" i="1"/>
  <c r="BB12" i="1"/>
  <c r="BN12" i="1"/>
  <c r="BB14" i="1"/>
  <c r="BN14" i="1"/>
  <c r="BC31" i="1"/>
  <c r="BB133" i="1"/>
  <c r="BN133" i="1"/>
  <c r="BB196" i="1"/>
  <c r="BN196" i="1"/>
  <c r="BB186" i="1"/>
  <c r="BN186" i="1"/>
  <c r="BC144" i="1"/>
  <c r="BB179" i="1"/>
  <c r="BN179" i="1"/>
  <c r="BB204" i="1"/>
  <c r="BN204" i="1"/>
  <c r="BB216" i="1"/>
  <c r="BN216" i="1"/>
  <c r="BB456" i="1"/>
  <c r="BN456" i="1"/>
  <c r="BC50" i="1"/>
  <c r="BC56" i="1"/>
  <c r="BB23" i="1"/>
  <c r="BN23" i="1"/>
  <c r="BB15" i="1"/>
  <c r="BN15" i="1"/>
  <c r="BB73" i="1"/>
  <c r="BN73" i="1"/>
  <c r="BC40" i="1"/>
  <c r="BB69" i="1"/>
  <c r="BN69" i="1"/>
  <c r="BN5" i="1"/>
  <c r="BB5" i="1"/>
  <c r="BC9" i="1"/>
  <c r="BC119" i="1"/>
  <c r="BB101" i="1"/>
  <c r="BN101" i="1"/>
  <c r="BB78" i="1"/>
  <c r="BN78" i="1"/>
  <c r="BC71" i="1"/>
  <c r="BB146" i="1"/>
  <c r="BN146" i="1"/>
  <c r="BB162" i="1"/>
  <c r="BN162" i="1"/>
  <c r="BC93" i="1"/>
  <c r="BC188" i="1"/>
  <c r="BC87" i="1"/>
  <c r="BC261" i="1"/>
  <c r="BB157" i="1"/>
  <c r="BN157" i="1"/>
  <c r="BB192" i="1"/>
  <c r="BN192" i="1"/>
  <c r="BB207" i="1"/>
  <c r="BN207" i="1"/>
  <c r="BC223" i="1"/>
  <c r="BB231" i="1"/>
  <c r="BN231" i="1"/>
  <c r="BB183" i="1"/>
  <c r="BN183" i="1"/>
  <c r="BB388" i="1"/>
  <c r="BN388" i="1"/>
  <c r="BB190" i="1"/>
  <c r="BN190" i="1"/>
  <c r="BB415" i="1"/>
  <c r="BN415" i="1"/>
  <c r="BB501" i="1"/>
  <c r="BN501" i="1"/>
  <c r="BB479" i="1"/>
  <c r="BN479" i="1"/>
  <c r="BC489" i="1"/>
  <c r="BB447" i="1"/>
  <c r="BN447" i="1"/>
  <c r="BN334" i="1"/>
  <c r="BB107" i="1"/>
  <c r="BN107" i="1"/>
  <c r="BB150" i="1"/>
  <c r="BN150" i="1"/>
  <c r="BB124" i="1"/>
  <c r="BN124" i="1"/>
  <c r="BB198" i="1"/>
  <c r="BN198" i="1"/>
  <c r="BC84" i="1"/>
  <c r="BB64" i="1"/>
  <c r="BN64" i="1"/>
  <c r="BB99" i="1"/>
  <c r="BN99" i="1"/>
  <c r="BB114" i="1"/>
  <c r="BN114" i="1"/>
  <c r="BB123" i="1"/>
  <c r="BN123" i="1"/>
  <c r="BB129" i="1"/>
  <c r="BN129" i="1"/>
  <c r="BB52" i="1"/>
  <c r="BN52" i="1"/>
  <c r="BB199" i="1"/>
  <c r="BN199" i="1"/>
  <c r="BC2" i="1"/>
  <c r="BC44" i="1"/>
  <c r="BC36" i="1"/>
  <c r="BC25" i="1"/>
  <c r="BC8" i="1"/>
  <c r="BC48" i="1"/>
  <c r="BB50" i="1"/>
  <c r="BN50" i="1"/>
  <c r="BB29" i="1"/>
  <c r="BN29" i="1"/>
  <c r="BB56" i="1"/>
  <c r="BN56" i="1"/>
  <c r="BB40" i="1"/>
  <c r="BN40" i="1"/>
  <c r="BB68" i="1"/>
  <c r="BN68" i="1"/>
  <c r="BC34" i="1"/>
  <c r="BB47" i="1"/>
  <c r="BN47" i="1"/>
  <c r="BN9" i="1"/>
  <c r="BB9" i="1"/>
  <c r="BC107" i="1"/>
  <c r="BC81" i="1"/>
  <c r="BC90" i="1"/>
  <c r="BN76" i="1"/>
  <c r="BB76" i="1"/>
  <c r="BC22" i="1"/>
  <c r="BB119" i="1"/>
  <c r="BN119" i="1"/>
  <c r="BC97" i="1"/>
  <c r="BC150" i="1"/>
  <c r="BB158" i="1"/>
  <c r="BN158" i="1"/>
  <c r="BC161" i="1"/>
  <c r="BB60" i="1"/>
  <c r="BN60" i="1"/>
  <c r="BC172" i="1"/>
  <c r="BC94" i="1"/>
  <c r="BB241" i="1"/>
  <c r="BN241" i="1"/>
  <c r="BC174" i="1"/>
  <c r="BB87" i="1"/>
  <c r="BN87" i="1"/>
  <c r="BB256" i="1"/>
  <c r="BN256" i="1"/>
  <c r="BB261" i="1"/>
  <c r="BN261" i="1"/>
  <c r="BB191" i="1"/>
  <c r="BN191" i="1"/>
  <c r="BB156" i="1"/>
  <c r="BN156" i="1"/>
  <c r="BB219" i="1"/>
  <c r="BN219" i="1"/>
  <c r="BB270" i="1"/>
  <c r="BN270" i="1"/>
  <c r="BB288" i="1"/>
  <c r="BN288" i="1"/>
  <c r="BB304" i="1"/>
  <c r="BN304" i="1"/>
  <c r="BB323" i="1"/>
  <c r="BN323" i="1"/>
  <c r="BB379" i="1"/>
  <c r="BN379" i="1"/>
  <c r="BB398" i="1"/>
  <c r="BN398" i="1"/>
  <c r="BN547" i="1"/>
  <c r="BN337" i="1"/>
  <c r="BC142" i="1"/>
  <c r="BN159" i="1"/>
  <c r="BB159" i="1"/>
  <c r="BB147" i="1"/>
  <c r="BN147" i="1"/>
  <c r="BB218" i="1"/>
  <c r="BN218" i="1"/>
  <c r="BB116" i="1"/>
  <c r="BN116" i="1"/>
  <c r="BC60" i="1"/>
  <c r="BC157" i="1"/>
  <c r="BC192" i="1"/>
  <c r="BB28" i="1"/>
  <c r="BN28" i="1"/>
  <c r="BB294" i="1"/>
  <c r="BN294" i="1"/>
  <c r="BB325" i="1"/>
  <c r="BN325" i="1"/>
  <c r="BB394" i="1"/>
  <c r="BN394" i="1"/>
  <c r="BB403" i="1"/>
  <c r="BN403" i="1"/>
  <c r="BB417" i="1"/>
  <c r="BN417" i="1"/>
  <c r="BB448" i="1"/>
  <c r="BN448" i="1"/>
  <c r="BB451" i="1"/>
  <c r="BN451" i="1"/>
  <c r="BB243" i="1"/>
  <c r="BN243" i="1"/>
  <c r="BB483" i="1"/>
  <c r="BN483" i="1"/>
  <c r="BC501" i="1"/>
  <c r="BB487" i="1"/>
  <c r="BN487" i="1"/>
  <c r="BB515" i="1"/>
  <c r="BN515" i="1"/>
  <c r="BB178" i="1"/>
  <c r="BN178" i="1"/>
  <c r="BB401" i="1"/>
  <c r="BN401" i="1"/>
  <c r="BB534" i="1"/>
  <c r="BN534" i="1"/>
  <c r="BN348" i="1"/>
  <c r="BC417" i="1"/>
  <c r="BB442" i="1"/>
  <c r="BN442" i="1"/>
  <c r="BC448" i="1"/>
  <c r="BB420" i="1"/>
  <c r="BN420" i="1"/>
  <c r="BB112" i="1"/>
  <c r="BN112" i="1"/>
  <c r="BB464" i="1"/>
  <c r="BN464" i="1"/>
  <c r="BB387" i="1"/>
  <c r="BN387" i="1"/>
  <c r="BB460" i="1"/>
  <c r="BN460" i="1"/>
  <c r="BB454" i="1"/>
  <c r="BN454" i="1"/>
  <c r="BB550" i="1"/>
  <c r="BN550" i="1"/>
  <c r="BB559" i="1"/>
  <c r="BN559" i="1"/>
  <c r="BB553" i="1"/>
  <c r="BN553" i="1"/>
  <c r="BB546" i="1"/>
  <c r="BN546" i="1"/>
  <c r="BB260" i="1"/>
  <c r="BN260" i="1"/>
  <c r="BB331" i="1"/>
  <c r="BN331" i="1"/>
  <c r="BB322" i="1"/>
  <c r="BN322" i="1"/>
  <c r="BB342" i="1"/>
  <c r="BN342" i="1"/>
  <c r="BB367" i="1"/>
  <c r="BN367" i="1"/>
  <c r="BB343" i="1"/>
  <c r="BN343" i="1"/>
  <c r="BB467" i="1"/>
  <c r="BN467" i="1"/>
  <c r="BB409" i="1"/>
  <c r="BN409" i="1"/>
  <c r="BB389" i="1"/>
  <c r="BN389" i="1"/>
  <c r="BB344" i="1"/>
  <c r="BN344" i="1"/>
  <c r="BB143" i="1"/>
  <c r="BN143" i="1"/>
  <c r="BB419" i="1"/>
  <c r="BN419" i="1"/>
  <c r="BB484" i="1"/>
  <c r="BN484" i="1"/>
  <c r="BB475" i="1"/>
  <c r="BN475" i="1"/>
  <c r="BB514" i="1"/>
  <c r="BN514" i="1"/>
  <c r="BB312" i="1"/>
  <c r="BN312" i="1"/>
  <c r="BN284" i="1"/>
  <c r="BN242" i="1"/>
  <c r="BN126" i="1"/>
  <c r="BC205" i="1"/>
  <c r="BC166" i="1"/>
  <c r="BC26" i="1"/>
  <c r="BC187" i="1"/>
  <c r="BC195" i="1"/>
  <c r="BC224" i="1"/>
  <c r="BB266" i="1"/>
  <c r="BN266" i="1"/>
  <c r="BC167" i="1"/>
  <c r="BB247" i="1"/>
  <c r="BN247" i="1"/>
  <c r="BB45" i="1"/>
  <c r="BN45" i="1"/>
  <c r="BB225" i="1"/>
  <c r="BN225" i="1"/>
  <c r="BC86" i="1"/>
  <c r="BB139" i="1"/>
  <c r="BN139" i="1"/>
  <c r="BB77" i="1"/>
  <c r="BN77" i="1"/>
  <c r="BB257" i="1"/>
  <c r="BN257" i="1"/>
  <c r="BB263" i="1"/>
  <c r="BN263" i="1"/>
  <c r="BB244" i="1"/>
  <c r="BN244" i="1"/>
  <c r="BB74" i="1"/>
  <c r="BN74" i="1"/>
  <c r="BB226" i="1"/>
  <c r="BN226" i="1"/>
  <c r="BB148" i="1"/>
  <c r="BN148" i="1"/>
  <c r="BC277" i="1"/>
  <c r="BB227" i="1"/>
  <c r="BN227" i="1"/>
  <c r="BB285" i="1"/>
  <c r="BN285" i="1"/>
  <c r="BC282" i="1"/>
  <c r="BC293" i="1"/>
  <c r="BC258" i="1"/>
  <c r="BB213" i="1"/>
  <c r="BN213" i="1"/>
  <c r="BC260" i="1"/>
  <c r="BC331" i="1"/>
  <c r="BB286" i="1"/>
  <c r="BN286" i="1"/>
  <c r="BB278" i="1"/>
  <c r="BN278" i="1"/>
  <c r="BB349" i="1"/>
  <c r="BN349" i="1"/>
  <c r="BB332" i="1"/>
  <c r="BN332" i="1"/>
  <c r="BC267" i="1"/>
  <c r="BC259" i="1"/>
  <c r="BC370" i="1"/>
  <c r="BB236" i="1"/>
  <c r="BN236" i="1"/>
  <c r="BC399" i="1"/>
  <c r="BB380" i="1"/>
  <c r="BN380" i="1"/>
  <c r="BB228" i="1"/>
  <c r="BN228" i="1"/>
  <c r="BC128" i="1"/>
  <c r="BC301" i="1"/>
  <c r="BB302" i="1"/>
  <c r="BN302" i="1"/>
  <c r="BB412" i="1"/>
  <c r="BN412" i="1"/>
  <c r="BB360" i="1"/>
  <c r="BN360" i="1"/>
  <c r="BB375" i="1"/>
  <c r="BN375" i="1"/>
  <c r="BB411" i="1"/>
  <c r="BN411" i="1"/>
  <c r="BB404" i="1"/>
  <c r="BN404" i="1"/>
  <c r="BB429" i="1"/>
  <c r="BN429" i="1"/>
  <c r="BB392" i="1"/>
  <c r="BN392" i="1"/>
  <c r="BB437" i="1"/>
  <c r="BN437" i="1"/>
  <c r="BB407" i="1"/>
  <c r="BN407" i="1"/>
  <c r="BC433" i="1"/>
  <c r="BN72" i="1"/>
  <c r="BB95" i="1"/>
  <c r="BN95" i="1"/>
  <c r="BB58" i="1"/>
  <c r="BN58" i="1"/>
  <c r="BB155" i="1"/>
  <c r="BN155" i="1"/>
  <c r="BB161" i="1"/>
  <c r="BN161" i="1"/>
  <c r="BC222" i="1"/>
  <c r="BB239" i="1"/>
  <c r="BN239" i="1"/>
  <c r="BB154" i="1"/>
  <c r="BN154" i="1"/>
  <c r="BB223" i="1"/>
  <c r="BN223" i="1"/>
  <c r="BB205" i="1"/>
  <c r="BN205" i="1"/>
  <c r="BC215" i="1"/>
  <c r="BB166" i="1"/>
  <c r="BN166" i="1"/>
  <c r="BB26" i="1"/>
  <c r="BN26" i="1"/>
  <c r="BB88" i="1"/>
  <c r="BN88" i="1"/>
  <c r="BB187" i="1"/>
  <c r="BN187" i="1"/>
  <c r="BB195" i="1"/>
  <c r="BN195" i="1"/>
  <c r="BB237" i="1"/>
  <c r="BN237" i="1"/>
  <c r="BB224" i="1"/>
  <c r="BN224" i="1"/>
  <c r="BC266" i="1"/>
  <c r="BB167" i="1"/>
  <c r="BN167" i="1"/>
  <c r="BN262" i="1"/>
  <c r="BB262" i="1"/>
  <c r="BC231" i="1"/>
  <c r="BB180" i="1"/>
  <c r="BN180" i="1"/>
  <c r="BC106" i="1"/>
  <c r="BC232" i="1"/>
  <c r="BC263" i="1"/>
  <c r="BC285" i="1"/>
  <c r="BB282" i="1"/>
  <c r="BN282" i="1"/>
  <c r="BB293" i="1"/>
  <c r="BN293" i="1"/>
  <c r="BB258" i="1"/>
  <c r="BN258" i="1"/>
  <c r="BC189" i="1"/>
  <c r="BC33" i="1"/>
  <c r="BC379" i="1"/>
  <c r="BB338" i="1"/>
  <c r="BN338" i="1"/>
  <c r="BB364" i="1"/>
  <c r="BN364" i="1"/>
  <c r="BB264" i="1"/>
  <c r="BN264" i="1"/>
  <c r="BB259" i="1"/>
  <c r="BN259" i="1"/>
  <c r="BB339" i="1"/>
  <c r="BN339" i="1"/>
  <c r="BC356" i="1"/>
  <c r="BB370" i="1"/>
  <c r="BN370" i="1"/>
  <c r="BB399" i="1"/>
  <c r="BN399" i="1"/>
  <c r="BB289" i="1"/>
  <c r="BN289" i="1"/>
  <c r="BC397" i="1"/>
  <c r="BC210" i="1"/>
  <c r="BB271" i="1"/>
  <c r="BN271" i="1"/>
  <c r="BC365" i="1"/>
  <c r="BC311" i="1"/>
  <c r="BB428" i="1"/>
  <c r="BN428" i="1"/>
  <c r="BB374" i="1"/>
  <c r="BN374" i="1"/>
  <c r="BB128" i="1"/>
  <c r="BN128" i="1"/>
  <c r="BB283" i="1"/>
  <c r="BN283" i="1"/>
  <c r="BB297" i="1"/>
  <c r="BN297" i="1"/>
  <c r="BB381" i="1"/>
  <c r="BN381" i="1"/>
  <c r="BB273" i="1"/>
  <c r="BN273" i="1"/>
  <c r="BC437" i="1"/>
  <c r="BC407" i="1"/>
  <c r="BB408" i="1"/>
  <c r="BN408" i="1"/>
  <c r="BB405" i="1"/>
  <c r="BN405" i="1"/>
  <c r="BB406" i="1"/>
  <c r="BN406" i="1"/>
  <c r="BB369" i="1"/>
  <c r="BN369" i="1"/>
  <c r="BN469" i="1"/>
  <c r="BN301" i="1"/>
  <c r="BN214" i="1"/>
  <c r="BC469" i="1"/>
  <c r="BC487" i="1"/>
  <c r="BC515" i="1"/>
  <c r="BB522" i="1"/>
  <c r="BN522" i="1"/>
  <c r="BB254" i="1"/>
  <c r="BN254" i="1"/>
  <c r="BC312" i="1"/>
  <c r="BB509" i="1"/>
  <c r="BN509" i="1"/>
  <c r="BB246" i="1"/>
  <c r="BN246" i="1"/>
  <c r="BB477" i="1"/>
  <c r="BN477" i="1"/>
  <c r="BB298" i="1"/>
  <c r="BN298" i="1"/>
  <c r="BB491" i="1"/>
  <c r="BN491" i="1"/>
  <c r="BB544" i="1"/>
  <c r="BN544" i="1"/>
  <c r="BB346" i="1"/>
  <c r="BN346" i="1"/>
  <c r="BB471" i="1"/>
  <c r="BN471" i="1"/>
  <c r="BB310" i="1"/>
  <c r="BN310" i="1"/>
  <c r="BC281" i="1"/>
  <c r="BB255" i="1"/>
  <c r="BN255" i="1"/>
  <c r="BB400" i="1"/>
  <c r="BN400" i="1"/>
  <c r="BB206" i="1"/>
  <c r="BN206" i="1"/>
  <c r="BB416" i="1"/>
  <c r="BN416" i="1"/>
  <c r="BB135" i="1"/>
  <c r="BN135" i="1"/>
  <c r="BB425" i="1"/>
  <c r="BN425" i="1"/>
  <c r="BB382" i="1"/>
  <c r="BN382" i="1"/>
  <c r="BC375" i="1"/>
  <c r="BB423" i="1"/>
  <c r="BN423" i="1"/>
  <c r="BC403" i="1"/>
  <c r="BB279" i="1"/>
  <c r="BN279" i="1"/>
  <c r="BB435" i="1"/>
  <c r="BN435" i="1"/>
  <c r="BB441" i="1"/>
  <c r="BN441" i="1"/>
  <c r="BC284" i="1"/>
  <c r="BB444" i="1"/>
  <c r="BN444" i="1"/>
  <c r="BB251" i="1"/>
  <c r="BN251" i="1"/>
  <c r="BB383" i="1"/>
  <c r="BN383" i="1"/>
  <c r="BC343" i="1"/>
  <c r="BB372" i="1"/>
  <c r="BN372" i="1"/>
  <c r="BB318" i="1"/>
  <c r="BN318" i="1"/>
  <c r="BB449" i="1"/>
  <c r="BN449" i="1"/>
  <c r="BB357" i="1"/>
  <c r="BN357" i="1"/>
  <c r="BB362" i="1"/>
  <c r="BN362" i="1"/>
  <c r="BC404" i="1"/>
  <c r="BC429" i="1"/>
  <c r="BB422" i="1"/>
  <c r="BN422" i="1"/>
  <c r="BB336" i="1"/>
  <c r="BN336" i="1"/>
  <c r="BB378" i="1"/>
  <c r="BN378" i="1"/>
  <c r="BC486" i="1"/>
  <c r="BB465" i="1"/>
  <c r="BN465" i="1"/>
  <c r="BC369" i="1"/>
  <c r="BC522" i="1"/>
  <c r="BB538" i="1"/>
  <c r="BN538" i="1"/>
  <c r="BC238" i="1"/>
  <c r="BB350" i="1"/>
  <c r="BN350" i="1"/>
  <c r="BC391" i="1"/>
  <c r="BB353" i="1"/>
  <c r="BN353" i="1"/>
  <c r="BC330" i="1"/>
  <c r="BC255" i="1"/>
  <c r="BB314" i="1"/>
  <c r="BN314" i="1"/>
  <c r="BC206" i="1"/>
  <c r="BB272" i="1"/>
  <c r="BN272" i="1"/>
  <c r="BB385" i="1"/>
  <c r="BN385" i="1"/>
  <c r="BB393" i="1"/>
  <c r="BN393" i="1"/>
  <c r="BC307" i="1"/>
  <c r="BB326" i="1"/>
  <c r="BN326" i="1"/>
  <c r="BC423" i="1"/>
  <c r="BB396" i="1"/>
  <c r="BN396" i="1"/>
  <c r="BB373" i="1"/>
  <c r="BN373" i="1"/>
  <c r="BB434" i="1"/>
  <c r="BN434" i="1"/>
  <c r="BB426" i="1"/>
  <c r="BN426" i="1"/>
  <c r="BB366" i="1"/>
  <c r="BN366" i="1"/>
  <c r="BC368" i="1"/>
  <c r="BB177" i="1"/>
  <c r="BN177" i="1"/>
  <c r="BC427" i="1"/>
  <c r="BC357" i="1"/>
  <c r="BB386" i="1"/>
  <c r="BN386" i="1"/>
  <c r="BB418" i="1"/>
  <c r="BN418" i="1"/>
  <c r="BC336" i="1"/>
  <c r="BB421" i="1"/>
  <c r="BN421" i="1"/>
  <c r="BC355" i="1"/>
  <c r="BB361" i="1"/>
  <c r="BN361" i="1"/>
  <c r="BC446" i="1"/>
  <c r="BB280" i="1"/>
  <c r="BN280" i="1"/>
  <c r="BC439" i="1"/>
  <c r="BC508" i="1"/>
  <c r="BB402" i="1"/>
  <c r="BN402" i="1"/>
  <c r="BB463" i="1"/>
  <c r="BN463" i="1"/>
  <c r="BB551" i="1"/>
  <c r="BN551" i="1"/>
  <c r="BB390" i="1"/>
  <c r="BN390" i="1"/>
  <c r="BB512" i="1"/>
  <c r="BN512" i="1"/>
  <c r="BB555" i="1"/>
  <c r="BN555" i="1"/>
  <c r="BB470" i="1"/>
  <c r="BN470" i="1"/>
  <c r="BB557" i="1"/>
  <c r="BN557" i="1"/>
  <c r="BN505" i="1"/>
  <c r="BN410" i="1"/>
  <c r="BN307" i="1"/>
  <c r="BB142" i="1"/>
  <c r="BN142" i="1"/>
  <c r="BN203" i="1"/>
  <c r="BB203" i="1"/>
  <c r="BC159" i="1"/>
  <c r="BC147" i="1"/>
  <c r="BC218" i="1"/>
  <c r="BC168" i="1"/>
  <c r="BC230" i="1"/>
  <c r="BC321" i="1"/>
  <c r="BB96" i="1"/>
  <c r="BN96" i="1"/>
  <c r="BB328" i="1"/>
  <c r="BN328" i="1"/>
  <c r="BC209" i="1"/>
  <c r="BB329" i="1"/>
  <c r="BN329" i="1"/>
  <c r="BC340" i="1"/>
  <c r="BC306" i="1"/>
  <c r="BC233" i="1"/>
  <c r="BC149" i="1"/>
  <c r="BB290" i="1"/>
  <c r="BN290" i="1"/>
  <c r="BC334" i="1"/>
  <c r="BC395" i="1"/>
  <c r="BB330" i="1"/>
  <c r="BN330" i="1"/>
  <c r="BC393" i="1"/>
  <c r="BC373" i="1"/>
  <c r="BB413" i="1"/>
  <c r="BN413" i="1"/>
  <c r="BB368" i="1"/>
  <c r="BN368" i="1"/>
  <c r="BB427" i="1"/>
  <c r="BN427" i="1"/>
  <c r="BC410" i="1"/>
  <c r="BC386" i="1"/>
  <c r="BB414" i="1"/>
  <c r="BN414" i="1"/>
  <c r="BB452" i="1"/>
  <c r="BN452" i="1"/>
  <c r="BC252" i="1"/>
  <c r="BB275" i="1"/>
  <c r="BN275" i="1"/>
  <c r="BB446" i="1"/>
  <c r="BN446" i="1"/>
  <c r="BB439" i="1"/>
  <c r="BN439" i="1"/>
  <c r="BB292" i="1"/>
  <c r="BN292" i="1"/>
  <c r="BB462" i="1"/>
  <c r="BN462" i="1"/>
  <c r="BB459" i="1"/>
  <c r="BN459" i="1"/>
  <c r="BB508" i="1"/>
  <c r="BN508" i="1"/>
  <c r="BB358" i="1"/>
  <c r="BN358" i="1"/>
  <c r="BB431" i="1"/>
  <c r="BN431" i="1"/>
  <c r="BB478" i="1"/>
  <c r="BN478" i="1"/>
  <c r="BC510" i="1"/>
  <c r="BC547" i="1"/>
  <c r="BB543" i="1"/>
  <c r="BN543" i="1"/>
  <c r="BB513" i="1"/>
  <c r="BN513" i="1"/>
  <c r="BN430" i="1"/>
  <c r="BN473" i="1"/>
  <c r="BN500" i="1"/>
  <c r="BN309" i="1"/>
  <c r="BN209" i="1"/>
  <c r="BC270" i="1"/>
  <c r="BC288" i="1"/>
  <c r="BC304" i="1"/>
  <c r="BC305" i="1"/>
  <c r="BB168" i="1"/>
  <c r="BN168" i="1"/>
  <c r="BB230" i="1"/>
  <c r="BN230" i="1"/>
  <c r="BB321" i="1"/>
  <c r="BN321" i="1"/>
  <c r="BC96" i="1"/>
  <c r="BC328" i="1"/>
  <c r="BB340" i="1"/>
  <c r="BN340" i="1"/>
  <c r="BB306" i="1"/>
  <c r="BN306" i="1"/>
  <c r="BB303" i="1"/>
  <c r="BN303" i="1"/>
  <c r="BC341" i="1"/>
  <c r="BB333" i="1"/>
  <c r="BN333" i="1"/>
  <c r="BB127" i="1"/>
  <c r="BN127" i="1"/>
  <c r="BB317" i="1"/>
  <c r="BN317" i="1"/>
  <c r="BC380" i="1"/>
  <c r="BC302" i="1"/>
  <c r="BB269" i="1"/>
  <c r="BN269" i="1"/>
  <c r="BB490" i="1"/>
  <c r="BN490" i="1"/>
  <c r="BC484" i="1"/>
  <c r="BB274" i="1"/>
  <c r="BN274" i="1"/>
  <c r="BB453" i="1"/>
  <c r="BN453" i="1"/>
  <c r="BB524" i="1"/>
  <c r="BN524" i="1"/>
  <c r="BB376" i="1"/>
  <c r="BN376" i="1"/>
  <c r="BB516" i="1"/>
  <c r="BN516" i="1"/>
  <c r="BC528" i="1"/>
  <c r="BB458" i="1"/>
  <c r="BN458" i="1"/>
  <c r="BB556" i="1"/>
  <c r="BN556" i="1"/>
  <c r="BN391" i="1"/>
  <c r="BN212" i="1"/>
  <c r="BC548" i="1"/>
  <c r="BB526" i="1"/>
  <c r="BN526" i="1"/>
  <c r="BN494" i="1"/>
  <c r="BN341" i="1"/>
  <c r="BB549" i="1"/>
  <c r="BN549" i="1"/>
  <c r="BB523" i="1"/>
  <c r="BN523" i="1"/>
  <c r="BB545" i="1"/>
  <c r="BN545" i="1"/>
  <c r="BB533" i="1"/>
  <c r="BN533" i="1"/>
  <c r="BB563" i="1"/>
  <c r="BN563" i="1"/>
  <c r="BN527" i="1"/>
  <c r="BN267" i="1"/>
  <c r="BB233" i="1"/>
  <c r="BN233" i="1"/>
  <c r="BB249" i="1"/>
  <c r="BN249" i="1"/>
  <c r="BB189" i="1"/>
  <c r="BN189" i="1"/>
  <c r="BC349" i="1"/>
  <c r="BB217" i="1"/>
  <c r="BN217" i="1"/>
  <c r="BC294" i="1"/>
  <c r="BB315" i="1"/>
  <c r="BN315" i="1"/>
  <c r="BB359" i="1"/>
  <c r="BN359" i="1"/>
  <c r="BC324" i="1"/>
  <c r="BB33" i="1"/>
  <c r="BN33" i="1"/>
  <c r="BC127" i="1"/>
  <c r="BB238" i="1"/>
  <c r="BN238" i="1"/>
  <c r="BB296" i="1"/>
  <c r="BN296" i="1"/>
  <c r="BC367" i="1"/>
  <c r="BB308" i="1"/>
  <c r="BN308" i="1"/>
  <c r="BC350" i="1"/>
  <c r="BB245" i="1"/>
  <c r="BN245" i="1"/>
  <c r="BC468" i="1"/>
  <c r="BC190" i="1"/>
  <c r="BC405" i="1"/>
  <c r="BB436" i="1"/>
  <c r="BN436" i="1"/>
  <c r="BC344" i="1"/>
  <c r="BB480" i="1"/>
  <c r="BN480" i="1"/>
  <c r="BC361" i="1"/>
  <c r="BC335" i="1"/>
  <c r="BC313" i="1"/>
  <c r="BC459" i="1"/>
  <c r="BC488" i="1"/>
  <c r="BC455" i="1"/>
  <c r="BC454" i="1"/>
  <c r="BB440" i="1"/>
  <c r="BN440" i="1"/>
  <c r="BC371" i="1"/>
  <c r="BC354" i="1"/>
  <c r="BB495" i="1"/>
  <c r="BN495" i="1"/>
  <c r="BB472" i="1"/>
  <c r="BN472" i="1"/>
  <c r="BB443" i="1"/>
  <c r="BN443" i="1"/>
  <c r="BC518" i="1"/>
  <c r="BC498" i="1"/>
  <c r="BB466" i="1"/>
  <c r="BN466" i="1"/>
  <c r="BB517" i="1"/>
  <c r="BN517" i="1"/>
  <c r="BB476" i="1"/>
  <c r="BN476" i="1"/>
  <c r="BC536" i="1"/>
  <c r="BB537" i="1"/>
  <c r="BN537" i="1"/>
  <c r="BB531" i="1"/>
  <c r="BN531" i="1"/>
  <c r="BB345" i="1"/>
  <c r="BN345" i="1"/>
  <c r="BB521" i="1"/>
  <c r="BN521" i="1"/>
  <c r="BC557" i="1"/>
  <c r="BB347" i="1"/>
  <c r="BN347" i="1"/>
  <c r="BB384" i="1"/>
  <c r="BN384" i="1"/>
  <c r="BB539" i="1"/>
  <c r="BN539" i="1"/>
  <c r="BN540" i="1"/>
  <c r="BN300" i="1"/>
  <c r="BN518" i="1"/>
  <c r="BN229" i="1"/>
  <c r="BC492" i="1"/>
  <c r="BC494" i="1"/>
  <c r="BC474" i="1"/>
  <c r="BC352" i="1"/>
  <c r="BB455" i="1"/>
  <c r="BN455" i="1"/>
  <c r="BB354" i="1"/>
  <c r="BN354" i="1"/>
  <c r="BC499" i="1"/>
  <c r="BC287" i="1"/>
  <c r="BC525" i="1"/>
  <c r="BB498" i="1"/>
  <c r="BN498" i="1"/>
  <c r="BC541" i="1"/>
  <c r="BC537" i="1"/>
  <c r="BC531" i="1"/>
  <c r="BC554" i="1"/>
  <c r="BN432" i="1"/>
  <c r="BN529" i="1"/>
  <c r="BN287" i="1"/>
  <c r="BN496" i="1"/>
  <c r="BN316" i="1"/>
  <c r="BC401" i="1"/>
  <c r="BB352" i="1"/>
  <c r="BN352" i="1"/>
  <c r="BB525" i="1"/>
  <c r="BN525" i="1"/>
  <c r="BB497" i="1"/>
  <c r="BN497" i="1"/>
  <c r="BN554" i="1"/>
  <c r="BN499" i="1"/>
  <c r="BN268" i="1"/>
  <c r="BN566" i="1"/>
  <c r="BC497" i="1"/>
  <c r="BC458" i="1"/>
  <c r="BC478" i="1"/>
  <c r="BC526" i="1"/>
  <c r="BN565" i="1"/>
  <c r="BN115" i="1"/>
  <c r="BN564" i="1"/>
  <c r="BN528" i="1"/>
  <c r="BC540" i="1"/>
  <c r="BC506" i="1"/>
  <c r="BN445" i="1"/>
  <c r="B182" i="4"/>
  <c r="B176" i="4"/>
  <c r="B181" i="4"/>
  <c r="BC6" i="1"/>
  <c r="B186" i="4"/>
  <c r="BE2" i="1"/>
  <c r="BB2" i="1"/>
  <c r="B185" i="4"/>
  <c r="BC76" i="1"/>
  <c r="BC314" i="1"/>
  <c r="BC265" i="1"/>
  <c r="BC374" i="1"/>
  <c r="BC283" i="1"/>
  <c r="BC523" i="1"/>
  <c r="BC387" i="1"/>
  <c r="B184" i="4" l="1"/>
</calcChain>
</file>

<file path=xl/sharedStrings.xml><?xml version="1.0" encoding="utf-8"?>
<sst xmlns="http://schemas.openxmlformats.org/spreadsheetml/2006/main" count="6298" uniqueCount="2343">
  <si>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</si>
  <si>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</si>
  <si>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</si>
  <si>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</si>
  <si>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</si>
  <si>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</si>
  <si>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</si>
  <si>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</si>
  <si>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</si>
  <si>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</si>
  <si>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</si>
  <si>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</si>
  <si>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</si>
  <si>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</si>
  <si>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</si>
  <si>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</si>
  <si>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</si>
  <si>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</si>
  <si>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</si>
  <si>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</si>
  <si>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</si>
  <si>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</si>
  <si>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</si>
  <si>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</si>
  <si>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</si>
  <si>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</si>
  <si>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</si>
  <si>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</si>
  <si>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</si>
  <si>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</si>
  <si>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</si>
  <si>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</si>
  <si>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</si>
  <si>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</si>
  <si>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</si>
  <si>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</si>
  <si>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</si>
  <si>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</si>
  <si>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</si>
  <si>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</si>
  <si>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</si>
  <si>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</si>
  <si>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</si>
  <si>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</si>
  <si>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Anthony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</si>
  <si>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</si>
  <si>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Nikola Jokić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</si>
  <si>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</si>
  <si>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Giannis Antetokounmpo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</si>
  <si>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</si>
  <si>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Jayson Tatum</t>
    </r>
  </si>
  <si>
    <r>
      <rPr>
        <u/>
        <sz val="10"/>
        <color rgb="FF1155CC"/>
        <rFont val="Arial"/>
        <family val="2"/>
        <scheme val="minor"/>
      </rPr>
      <t>BOS</t>
    </r>
  </si>
  <si>
    <t>Devin Booker</t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</si>
  <si>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</si>
  <si>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Herro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</si>
  <si>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</si>
  <si>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Trae Young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</si>
  <si>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</si>
  <si>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Cade Cunningham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</si>
  <si>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</si>
  <si>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James Harden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</si>
  <si>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</si>
  <si>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Karl-Anthony Towns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</si>
  <si>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</si>
  <si>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LaVine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</si>
  <si>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</si>
  <si>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</si>
  <si>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</si>
  <si>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Stephen Curry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</si>
  <si>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</si>
  <si>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DeMar DeRozan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</si>
  <si>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</si>
  <si>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LeBron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</si>
  <si>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</si>
  <si>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Donovan Mitchell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</si>
  <si>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</si>
  <si>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Jalen Brunson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</si>
  <si>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</si>
  <si>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Durant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</si>
  <si>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</si>
  <si>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Jaren Jackson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</si>
  <si>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</si>
  <si>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Pascal Siakam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</si>
  <si>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</si>
  <si>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Darius Garland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</si>
  <si>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</si>
  <si>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Coby White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</si>
  <si>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</si>
  <si>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</si>
  <si>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</si>
  <si>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Austin Reaves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</si>
  <si>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</si>
  <si>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De'Aaron Fox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</si>
  <si>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</si>
  <si>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Alperen Sengun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</si>
  <si>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</si>
  <si>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Franz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</si>
  <si>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</si>
  <si>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Damian Lillard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</si>
  <si>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</si>
  <si>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Mikal Bridges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</si>
  <si>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</si>
  <si>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Jamal Murray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</si>
  <si>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</si>
  <si>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Bam Adebayo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</si>
  <si>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</si>
  <si>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Luka Dončić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</si>
  <si>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</si>
  <si>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Michael Porter Jr,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</si>
  <si>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</si>
  <si>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Jaylen Brown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</si>
  <si>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</si>
  <si>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Jordan Poole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</si>
  <si>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</si>
  <si>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Tyrese Maxey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</si>
  <si>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</si>
  <si>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Tyrese Haliburton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</si>
  <si>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</si>
  <si>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Nikola Vučević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</si>
  <si>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</si>
  <si>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Anfernee Simons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</si>
  <si>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</si>
  <si>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Ivica Zubac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</si>
  <si>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</si>
  <si>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Malik Beasley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</si>
  <si>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</si>
  <si>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Domantas Sabonis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</si>
  <si>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</si>
  <si>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OG Anunoby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</si>
  <si>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</si>
  <si>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Shaedon Sharpe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</si>
  <si>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</si>
  <si>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Desmond Bane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</si>
  <si>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</si>
  <si>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Evan Mobley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</si>
  <si>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</si>
  <si>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Norman Powell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</si>
  <si>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</si>
  <si>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Miles Bridges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</si>
  <si>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</si>
  <si>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Julius Randle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</si>
  <si>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</si>
  <si>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Anthony Davis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</si>
  <si>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</si>
  <si>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Scottie Barnes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</si>
  <si>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</si>
  <si>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Derrick White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</si>
  <si>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</si>
  <si>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Kyrie Irving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</si>
  <si>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</si>
  <si>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RJ Barrett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</si>
  <si>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</si>
  <si>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Christian Braun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</si>
  <si>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</si>
  <si>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Deni Avdija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</si>
  <si>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</si>
  <si>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Paolo Banchero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</si>
  <si>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</si>
  <si>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Stephon Castle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</si>
  <si>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</si>
  <si>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LaMelo Ball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</si>
  <si>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</si>
  <si>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CJ McCollum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</si>
  <si>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</si>
  <si>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Ja Morant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</si>
  <si>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</si>
  <si>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Bennedict Mathurin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</si>
  <si>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</si>
  <si>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Collin Sexton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</si>
  <si>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</si>
  <si>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Payton Pritchard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</si>
  <si>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</si>
  <si>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Naz Reid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</si>
  <si>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</si>
  <si>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Keyonte George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</si>
  <si>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</si>
  <si>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Murphy III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</si>
  <si>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</si>
  <si>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Myles Turner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</si>
  <si>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</si>
  <si>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Malik Monk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</si>
  <si>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</si>
  <si>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Victor Wembanyama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</si>
  <si>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</si>
  <si>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Jarrett Allen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</si>
  <si>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</si>
  <si>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Quentin Grimes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</si>
  <si>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</si>
  <si>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De'Andre Hunter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</si>
  <si>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</si>
  <si>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Andrew Wiggins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</si>
  <si>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</si>
  <si>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Dyson Daniels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</si>
  <si>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</si>
  <si>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Cameron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</si>
  <si>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</si>
  <si>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Dillon Brooks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</si>
  <si>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</si>
  <si>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Josh Hart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</si>
  <si>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</si>
  <si>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Devin Vassell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</si>
  <si>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</si>
  <si>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Brook Lopez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</si>
  <si>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</si>
  <si>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Josh Giddey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</si>
  <si>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</si>
  <si>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Harrison Barnes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</si>
  <si>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</si>
  <si>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Klay Thompson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</si>
  <si>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</si>
  <si>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Tobias Harris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</si>
  <si>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</si>
  <si>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Jaden McDaniels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</si>
  <si>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</si>
  <si>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Russell Westbrook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</si>
  <si>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</si>
  <si>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Onyeka Okongwu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</si>
  <si>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</si>
  <si>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Dennis Schröder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</si>
  <si>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</si>
  <si>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Keldon Johnson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</si>
  <si>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</si>
  <si>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Amen Thompson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</si>
  <si>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</si>
  <si>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Jimmy Butler III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</si>
  <si>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</si>
  <si>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Kyle Kuzma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</si>
  <si>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</si>
  <si>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Zaccharie Risacher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</si>
  <si>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</si>
  <si>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Keegan Murray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</si>
  <si>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</si>
  <si>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Duren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</si>
  <si>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</si>
  <si>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Aaron Wiggins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</si>
  <si>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</si>
  <si>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Naji Marshall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</si>
  <si>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</si>
  <si>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Buddy Hield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</si>
  <si>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</si>
  <si>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Kelly Oubre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</si>
  <si>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</si>
  <si>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Bradley Beal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</si>
  <si>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</si>
  <si>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Lauri Markkanen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</si>
  <si>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</si>
  <si>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Toumani Camara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</si>
  <si>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</si>
  <si>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Ty Jerome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</si>
  <si>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</si>
  <si>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Sarr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</si>
  <si>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</si>
  <si>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Spencer Dinwiddie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</si>
  <si>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</si>
  <si>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Rudy Gobert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</si>
  <si>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</si>
  <si>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Tim Hardaway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</si>
  <si>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</si>
  <si>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Fred VanVleet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</si>
  <si>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</si>
  <si>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Jonas Valančiūnas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</si>
  <si>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</si>
  <si>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P,J, Washington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</si>
  <si>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</si>
  <si>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Scoot Henderson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</si>
  <si>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</si>
  <si>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</si>
  <si>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</si>
  <si>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Obi Toppin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</si>
  <si>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</si>
  <si>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Jakob Poeltl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</si>
  <si>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</si>
  <si>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Tyus Jones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</si>
  <si>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</si>
  <si>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Jaylen Wells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</si>
  <si>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</si>
  <si>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Gary Trent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</si>
  <si>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</si>
  <si>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Kristaps Porziņģis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</si>
  <si>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</si>
  <si>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Duncan Robinson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</si>
  <si>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</si>
  <si>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Santi Aldama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</si>
  <si>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</si>
  <si>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Julian Champagnie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</si>
  <si>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</si>
  <si>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Bub Carrington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</si>
  <si>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</si>
  <si>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Kawhi Leonard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</si>
  <si>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</si>
  <si>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Georges Niang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</si>
  <si>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</si>
  <si>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Scotty Pippen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</si>
  <si>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</si>
  <si>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Derrick Jones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</si>
  <si>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</si>
  <si>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Gradey Dick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</si>
  <si>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</si>
  <si>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Caris LeVert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</si>
  <si>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</si>
  <si>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Brice Sensabaugh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</si>
  <si>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</si>
  <si>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Rui Hachimura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</si>
  <si>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</si>
  <si>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Kevin Porter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</si>
  <si>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</si>
  <si>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Nickeil Alexander-Walker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</si>
  <si>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</si>
  <si>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Guerschon Yabusele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</si>
  <si>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</si>
  <si>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John Collins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</si>
  <si>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</si>
  <si>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Joe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</si>
  <si>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</si>
  <si>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Jalen Wilson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</si>
  <si>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</si>
  <si>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Aaron Gordon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</si>
  <si>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</si>
  <si>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Max Christie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</si>
  <si>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</si>
  <si>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Brandin Podziemski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</si>
  <si>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</si>
  <si>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Zion Williamson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</si>
  <si>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</si>
  <si>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Anthony Black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</si>
  <si>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</si>
  <si>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D'Angelo Russell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</si>
  <si>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</si>
  <si>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Bilal Coulibaly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</si>
  <si>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</si>
  <si>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Moses Moody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</si>
  <si>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</si>
  <si>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Donte DiVincenzo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</si>
  <si>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</si>
  <si>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Chris Paul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</si>
  <si>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</si>
  <si>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Nic Claxton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</si>
  <si>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</si>
  <si>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Kuminga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</si>
  <si>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</si>
  <si>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T,J, McConnell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</si>
  <si>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</si>
  <si>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Luguentz Dort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</si>
  <si>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</si>
  <si>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Dalton Knecht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</si>
  <si>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</si>
  <si>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Corey Kispert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</si>
  <si>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</si>
  <si>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Daniel Gafford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</si>
  <si>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</si>
  <si>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Amir Coffey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</si>
  <si>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</si>
  <si>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Smith Jr,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</si>
  <si>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</si>
  <si>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Kyle Filipowski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</si>
  <si>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</si>
  <si>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Jrue Holiday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</si>
  <si>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</si>
  <si>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Matas Buzelis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</si>
  <si>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</si>
  <si>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Tari Eason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</si>
  <si>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</si>
  <si>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Kevin Huerter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</si>
  <si>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</si>
  <si>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Royce O'Neale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</si>
  <si>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</si>
  <si>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Bobby Portis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</si>
  <si>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</si>
  <si>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Jalen Johnson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</si>
  <si>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</si>
  <si>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Terry Rozier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</si>
  <si>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</si>
  <si>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Grayson Allen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</si>
  <si>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</si>
  <si>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Jerami Grant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</si>
  <si>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</si>
  <si>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Mark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</si>
  <si>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</si>
  <si>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Kentavious Caldwell-Pope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</si>
  <si>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</si>
  <si>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Ochai Agbaji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</si>
  <si>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</si>
  <si>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Yves Missi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</si>
  <si>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</si>
  <si>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Paul George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</si>
  <si>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</si>
  <si>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Keon Ellis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</si>
  <si>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</si>
  <si>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Taurean Prince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</si>
  <si>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</si>
  <si>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Andrew Nembhard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</si>
  <si>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</si>
  <si>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Walker Kessler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</si>
  <si>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</si>
  <si>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Hartenstein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</si>
  <si>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</si>
  <si>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Ziaire Williams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</si>
  <si>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</si>
  <si>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Cole Anthony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</si>
  <si>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</si>
  <si>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Carter Jr,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</si>
  <si>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</si>
  <si>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Isaiah Collier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</si>
  <si>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</si>
  <si>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Jeremy Sochan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</si>
  <si>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</si>
  <si>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Draymond Green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</si>
  <si>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</si>
  <si>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Miles McBride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</si>
  <si>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</si>
  <si>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Edey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</si>
  <si>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</si>
  <si>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Jordan Hawkins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</si>
  <si>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</si>
  <si>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Sam Hauser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</si>
  <si>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</si>
  <si>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Cam Thomas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</si>
  <si>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</si>
  <si>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Jordan Clarkson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</si>
  <si>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</si>
  <si>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Ausar Thompson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</si>
  <si>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</si>
  <si>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Kel'el Ware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</si>
  <si>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</si>
  <si>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Nick Smith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</si>
  <si>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</si>
  <si>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Kyshawn George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</si>
  <si>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</si>
  <si>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Julian Strawther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</si>
  <si>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</si>
  <si>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Davion Mitchell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</si>
  <si>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</si>
  <si>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Bogdan Bogdanović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</si>
  <si>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</si>
  <si>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Mike Conley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</si>
  <si>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</si>
  <si>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Luke Kennard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</si>
  <si>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</si>
  <si>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Jose Alvarado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</si>
  <si>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</si>
  <si>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Deandre Ayton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</si>
  <si>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</si>
  <si>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Cason Wallace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</si>
  <si>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</si>
  <si>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Johnny Juzang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</si>
  <si>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</si>
  <si>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Jaime Jaquez Jr,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</si>
  <si>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</si>
  <si>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Brandon Miller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</si>
  <si>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</si>
  <si>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Patrick Williams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</si>
  <si>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</si>
  <si>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Suggs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</si>
  <si>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</si>
  <si>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Ayo Dosunmu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</si>
  <si>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</si>
  <si>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Immanuel Quickley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</si>
  <si>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</si>
  <si>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Dalano Banton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</si>
  <si>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</si>
  <si>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Peyton Watson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</si>
  <si>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</si>
  <si>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Dorian Finney-Smith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</si>
  <si>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</si>
  <si>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Justin Champagnie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</si>
  <si>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</si>
  <si>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Dejounte Murray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</si>
  <si>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</si>
  <si>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 Horford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</si>
  <si>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</si>
  <si>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Aaron Nesmith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</si>
  <si>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</si>
  <si>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AJ Green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</si>
  <si>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</si>
  <si>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Jared Butler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</si>
  <si>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</si>
  <si>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Tristan da Silva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</si>
  <si>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</si>
  <si>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Ricky Council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</si>
  <si>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</si>
  <si>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Jamal Shead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</si>
  <si>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</si>
  <si>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Brandon Clarke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</si>
  <si>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</si>
  <si>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Nick Richards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</si>
  <si>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</si>
  <si>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Jaden Ivey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</si>
  <si>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</si>
  <si>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Jalen Smith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</si>
  <si>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</si>
  <si>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Tyrese Martin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</si>
  <si>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</si>
  <si>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Ronald Holland 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</si>
  <si>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</si>
  <si>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Terance Mann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</si>
  <si>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</si>
  <si>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Sam Merrill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</si>
  <si>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</si>
  <si>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Dunn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</si>
  <si>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</si>
  <si>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Goga Bitadze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</si>
  <si>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</si>
  <si>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Josh Green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</si>
  <si>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</si>
  <si>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Chris Boucher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</si>
  <si>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</si>
  <si>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Cameron Payne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</si>
  <si>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</si>
  <si>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Jaden Hardy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</si>
  <si>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</si>
  <si>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Nikola Jović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</si>
  <si>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</si>
  <si>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Clint Capela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</si>
  <si>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</si>
  <si>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Haywood Highsmith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</si>
  <si>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</si>
  <si>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Chet Holmgren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</si>
  <si>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</si>
  <si>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Cam Whitmore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</si>
  <si>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</si>
  <si>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Kris Dunn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</si>
  <si>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</si>
  <si>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Max Strus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</si>
  <si>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</si>
  <si>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Gabe Vincent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</si>
  <si>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</si>
  <si>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Jarace Walker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</si>
  <si>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</si>
  <si>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Jake LaRavia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</si>
  <si>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</si>
  <si>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Jusuf Nurkić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</si>
  <si>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</si>
  <si>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Joel Embiid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</si>
  <si>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</si>
  <si>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Trendon Watford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</si>
  <si>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</si>
  <si>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Brandon Boston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</si>
  <si>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</si>
  <si>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Trey Lyles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</si>
  <si>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</si>
  <si>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Ja'Kobe Walter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</si>
  <si>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</si>
  <si>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Justin Edwards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</si>
  <si>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</si>
  <si>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Simone Fontecchio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</si>
  <si>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</si>
  <si>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Seth Curry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</si>
  <si>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</si>
  <si>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 Huff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</si>
  <si>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</si>
  <si>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Khris Middleton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</si>
  <si>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</si>
  <si>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Luke Kornet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</si>
  <si>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</si>
  <si>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Donovan Clingan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</si>
  <si>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</si>
  <si>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Kenrich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</si>
  <si>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</si>
  <si>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Stewart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</si>
  <si>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</si>
  <si>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Thomas Bryant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</si>
  <si>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</si>
  <si>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Noah Clowney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</si>
  <si>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</si>
  <si>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Jamison Battle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</si>
  <si>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</si>
  <si>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Jeremiah Robinson-Earl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</si>
  <si>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</si>
  <si>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Vít Krejčí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</si>
  <si>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</si>
  <si>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Zach Collins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</si>
  <si>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</si>
  <si>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Trayce Jackson-Davis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</si>
  <si>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</si>
  <si>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Moussa Diabaté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</si>
  <si>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</si>
  <si>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Gary Payton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</si>
  <si>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</si>
  <si>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Brandon Ingram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</si>
  <si>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</si>
  <si>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Day'Ron Sharpe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</si>
  <si>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</si>
  <si>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Mogbo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</si>
  <si>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</si>
  <si>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Moritz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</si>
  <si>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</si>
  <si>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Sandro Mamukelashvili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</si>
  <si>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</si>
  <si>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Kelly Olynyk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</si>
  <si>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</si>
  <si>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Alex Caruso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</si>
  <si>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</si>
  <si>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Jonathan Isaac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</si>
  <si>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</si>
  <si>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Jaxson Hayes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</si>
  <si>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</si>
  <si>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Talen Horton-Tucker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</si>
  <si>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</si>
  <si>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Marcus Sasser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</si>
  <si>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</si>
  <si>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Precious Achiuwa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</si>
  <si>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</si>
  <si>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Julian Phillips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</si>
  <si>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</si>
  <si>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Kyle Anderson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</si>
  <si>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</si>
  <si>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Cody Martin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</si>
  <si>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</si>
  <si>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Alec Burks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</si>
  <si>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</si>
  <si>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Caleb Martin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</si>
  <si>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</si>
  <si>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Tidjane Salaün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</si>
  <si>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</si>
  <si>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Garrison Mathews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</si>
  <si>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</si>
  <si>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Jared McCain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</si>
  <si>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</si>
  <si>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Javonte Green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</si>
  <si>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</si>
  <si>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Rollins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</si>
  <si>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</si>
  <si>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Kevon Looney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</si>
  <si>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</si>
  <si>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Aaron Holiday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</si>
  <si>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</si>
  <si>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Quinten Post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</si>
  <si>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</si>
  <si>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Bruce Brown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</si>
  <si>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</si>
  <si>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Isaac Okoro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</si>
  <si>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</si>
  <si>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Adem Bona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</si>
  <si>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</si>
  <si>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Ben Sheppard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</si>
  <si>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</si>
  <si>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Svi Mykhailiuk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</si>
  <si>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</si>
  <si>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Mason Plumlee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</si>
  <si>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</si>
  <si>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Tre Jones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</si>
  <si>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</si>
  <si>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Dalen Terry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</si>
  <si>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</si>
  <si>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Tristan Vukcevic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</si>
  <si>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</si>
  <si>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Karlo Matković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</si>
  <si>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</si>
  <si>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 Wade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</si>
  <si>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</si>
  <si>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DaQuan Jeffries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</si>
  <si>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</si>
  <si>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Shake Milton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</si>
  <si>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</si>
  <si>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Dereck Lively II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</si>
  <si>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</si>
  <si>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Nicolas Batum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</si>
  <si>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</si>
  <si>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Walker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</si>
  <si>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</si>
  <si>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Neemias Queta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</si>
  <si>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</si>
  <si>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Marcus Smart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</si>
  <si>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</si>
  <si>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Malcolm Brogdon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</si>
  <si>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</si>
  <si>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Antonio Reeves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</si>
  <si>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</si>
  <si>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Orlando Robinson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</si>
  <si>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</si>
  <si>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Andre Drummond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</si>
  <si>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</si>
  <si>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Kris Murray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</si>
  <si>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</si>
  <si>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Jeff Dowtin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</si>
  <si>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</si>
  <si>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Landry Shamet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</si>
  <si>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</si>
  <si>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Josh Okogie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</si>
  <si>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</si>
  <si>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KJ Simpson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</si>
  <si>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</si>
  <si>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Drew Eubanks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</si>
  <si>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</si>
  <si>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Jaylin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</si>
  <si>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</si>
  <si>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KJ Martin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</si>
  <si>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</si>
  <si>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Brandon Williams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</si>
  <si>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</si>
  <si>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Vasilije Micić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</si>
  <si>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</si>
  <si>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Jett Howard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</si>
  <si>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</si>
  <si>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Tosan Evbuomwan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</si>
  <si>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</si>
  <si>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Lonzo Ball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</si>
  <si>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</si>
  <si>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Eric Gordon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</si>
  <si>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</si>
  <si>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Oso Ighodaro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</si>
  <si>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</si>
  <si>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Lindy Waters III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</si>
  <si>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</si>
  <si>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Ben Simmons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</si>
  <si>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</si>
  <si>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Pelle Larsson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</si>
  <si>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</si>
  <si>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Lonnie Walker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</si>
  <si>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</si>
  <si>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Bol Bol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</si>
  <si>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</si>
  <si>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Caleb Houstan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</si>
  <si>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</si>
  <si>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A,J, Lawson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</si>
  <si>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</si>
  <si>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Malaki Branham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</si>
  <si>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</si>
  <si>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Ajay Mitchell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</si>
  <si>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</si>
  <si>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Monté Morris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</si>
  <si>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</si>
  <si>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Gui Santos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</si>
  <si>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</si>
  <si>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Cody Williams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</si>
  <si>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</si>
  <si>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Reed Sheppard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</si>
  <si>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</si>
  <si>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Richaun Holmes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</si>
  <si>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</si>
  <si>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Andre Jackson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</si>
  <si>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</si>
  <si>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Steven Adams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</si>
  <si>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</si>
  <si>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Rob Dillingham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</si>
  <si>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</si>
  <si>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AJ Johnson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</si>
  <si>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</si>
  <si>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Pat Connaughton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</si>
  <si>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</si>
  <si>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Blake Wesley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</si>
  <si>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</si>
  <si>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GG Jackson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</si>
  <si>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</si>
  <si>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DeAndre Jordan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</si>
  <si>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</si>
  <si>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Herbert Jones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</si>
  <si>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</si>
  <si>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Larry Nance Jr,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</si>
  <si>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</si>
  <si>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Olivier-Maxence Prosper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</si>
  <si>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</si>
  <si>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Jock Landale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</si>
  <si>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</si>
  <si>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Jalen Pickett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</si>
  <si>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</si>
  <si>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Kai Jones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</si>
  <si>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</si>
  <si>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Mouhamed Gueye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</si>
  <si>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</si>
  <si>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Jamal Cain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</si>
  <si>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</si>
  <si>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Collin Gillespie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</si>
  <si>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</si>
  <si>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Duop Reath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</si>
  <si>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</si>
  <si>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Craig Porter Jr,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</si>
  <si>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</si>
  <si>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Jae'Sean Tate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</si>
  <si>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</si>
  <si>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Paul Reed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</si>
  <si>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</si>
  <si>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Tre Mann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</si>
  <si>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</si>
  <si>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Zeke Nnaji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</si>
  <si>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</si>
  <si>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Vince Williams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</si>
  <si>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</si>
  <si>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Cory Joseph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</si>
  <si>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</si>
  <si>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Danté Exum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</si>
  <si>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</si>
  <si>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Jeff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</si>
  <si>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</si>
  <si>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Jaylon Tyson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</si>
  <si>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</si>
  <si>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Kessler Edwards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</si>
  <si>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</si>
  <si>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Keaton Wallace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</si>
  <si>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</si>
  <si>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Grant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</si>
  <si>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</si>
  <si>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Jaylen Clark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</si>
  <si>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</si>
  <si>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Daniel Theis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</si>
  <si>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</si>
  <si>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Micah Potter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</si>
  <si>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</si>
  <si>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Quenton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</si>
  <si>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</si>
  <si>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Jordan Goodwin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</si>
  <si>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</si>
  <si>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Charles Bassey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</si>
  <si>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</si>
  <si>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Rayan Rupert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</si>
  <si>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</si>
  <si>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Colby Jones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</si>
  <si>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</si>
  <si>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Jevon Carter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</si>
  <si>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</si>
  <si>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David Roddy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</si>
  <si>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</si>
  <si>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Jordan Miller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</si>
  <si>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</si>
  <si>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Trevelin Queen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</si>
  <si>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</si>
  <si>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Moore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</si>
  <si>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</si>
  <si>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Bones Hyland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</si>
  <si>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</si>
  <si>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Jarred Vanderbilt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</si>
  <si>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</si>
  <si>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Dominick Barlow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</si>
  <si>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</si>
  <si>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Doug McDermott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</si>
  <si>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</si>
  <si>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Gary Harris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</si>
  <si>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</si>
  <si>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Bismack Biyombo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</si>
  <si>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</si>
  <si>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Keion Brooks Jr,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</si>
  <si>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</si>
  <si>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Ousmane Dieng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</si>
  <si>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</si>
  <si>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Terrence Shannon Jr,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</si>
  <si>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</si>
  <si>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Mo Bamba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</si>
  <si>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</si>
  <si>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Luka Garza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</si>
  <si>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</si>
  <si>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Kyle Lowry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</si>
  <si>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</si>
  <si>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Devin Carter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</si>
  <si>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</si>
  <si>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Marvin Bagley III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</si>
  <si>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</si>
  <si>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Reggie Jackson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</si>
  <si>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</si>
  <si>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Isaac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</si>
  <si>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</si>
  <si>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Dillon Jones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</si>
  <si>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</si>
  <si>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Hunter Tyson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</si>
  <si>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</si>
  <si>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Anthony Gill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</si>
  <si>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</si>
  <si>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Delon Wright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</si>
  <si>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</si>
  <si>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Love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</si>
  <si>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</si>
  <si>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Branden Carlson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</si>
  <si>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</si>
  <si>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Colin Castleton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</si>
  <si>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</si>
  <si>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Isaiah Wong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</si>
  <si>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</si>
  <si>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Minott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</si>
  <si>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</si>
  <si>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Jared Rhoden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</si>
  <si>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</si>
  <si>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Dwight Powell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</si>
  <si>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</si>
  <si>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Robert Williams III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</si>
  <si>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</si>
  <si>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Maxwell Lewis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</si>
  <si>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</si>
  <si>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Dariq Whitehead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</si>
  <si>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</si>
  <si>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Matisse Thybulle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</si>
  <si>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</si>
  <si>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Baylor Scheierman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</si>
  <si>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</si>
  <si>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Baugh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</si>
  <si>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</si>
  <si>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Patty Mills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</si>
  <si>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</si>
  <si>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John Konchar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</si>
  <si>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</si>
  <si>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Drew Timme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</si>
  <si>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</si>
  <si>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Torrey Craig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</si>
  <si>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</si>
  <si>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Jaden Springer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</si>
  <si>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</si>
  <si>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Taj Gibson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</si>
  <si>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</si>
  <si>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Jalen Hood-Schifino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</si>
  <si>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</si>
  <si>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Cam Reddish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</si>
  <si>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</si>
  <si>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Oscar Tshiebwe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</si>
  <si>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</si>
  <si>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Johnny Furphy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</si>
  <si>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</si>
  <si>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Cam Spencer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</si>
  <si>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</si>
  <si>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Maxi Kleber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</si>
  <si>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</si>
  <si>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Pat Spencer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</si>
  <si>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</si>
  <si>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Jordan McLaughlin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</si>
  <si>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</si>
  <si>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Trey Jemison III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</si>
  <si>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</si>
  <si>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Jericho Sims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</si>
  <si>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</si>
  <si>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Reece Beekman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</si>
  <si>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</si>
  <si>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Christian Koloko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</si>
  <si>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</si>
  <si>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Dru 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</si>
  <si>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</si>
  <si>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Mitchell Robinson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</si>
  <si>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</si>
  <si>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Lester Quinones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</si>
  <si>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</si>
  <si>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Elfrid Payton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</si>
  <si>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</si>
  <si>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Jordan Walsh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</si>
  <si>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</si>
  <si>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</si>
  <si>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</si>
  <si>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Kolek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</si>
  <si>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</si>
  <si>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Johnny Davis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</si>
  <si>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</si>
  <si>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MarJon Beauchamp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</si>
  <si>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</si>
  <si>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Jaylen Martin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</si>
  <si>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</si>
  <si>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Alex Reese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</si>
  <si>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</si>
  <si>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Kobe Brown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</si>
  <si>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</si>
  <si>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Moses Brown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</si>
  <si>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</si>
  <si>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Lamar Stevens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</si>
  <si>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</si>
  <si>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Alex Len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</si>
  <si>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</si>
  <si>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JT Thor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</si>
  <si>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</si>
  <si>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Tristan Thompson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</si>
  <si>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</si>
  <si>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Tyler Smith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</si>
  <si>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</si>
  <si>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Jaylen Nowell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</si>
  <si>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</si>
  <si>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Adam Flagler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</si>
  <si>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</si>
  <si>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Marcus Bagley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</si>
  <si>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</si>
  <si>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Nate Williams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</si>
  <si>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</si>
  <si>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De'Anthony Melton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</si>
  <si>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</si>
  <si>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Tony Bradley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</si>
  <si>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</si>
  <si>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Bronny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</si>
  <si>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</si>
  <si>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Markelle Fultz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</si>
  <si>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</si>
  <si>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Cole Swider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</si>
  <si>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</si>
  <si>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Bruno Fernando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</si>
  <si>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</si>
  <si>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Dario Šarić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</si>
  <si>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</si>
  <si>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Markieff Morris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</si>
  <si>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</si>
  <si>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Tyson Etienne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</si>
  <si>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</si>
  <si>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Drew Peterson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</si>
  <si>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</si>
  <si>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Killian Hayes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</si>
  <si>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</si>
  <si>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Kobe Bufkin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</si>
  <si>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</si>
  <si>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Chuma Okeke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</si>
  <si>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</si>
  <si>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Patrick Baldwin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</si>
  <si>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</si>
  <si>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Garrett Temple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</si>
  <si>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</si>
  <si>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Oshae Brissett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</si>
  <si>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</si>
  <si>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Ariel Hukporti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</si>
  <si>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</si>
  <si>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Knox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</si>
  <si>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</si>
  <si>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Enrique Freeman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</si>
  <si>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</si>
  <si>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Daeqwon Plowden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</si>
  <si>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</si>
  <si>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Keshad Johnson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</si>
  <si>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</si>
  <si>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Jaylen Sims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</si>
  <si>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</si>
  <si>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Pete Nance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</si>
  <si>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</si>
  <si>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Emoni Bates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</si>
  <si>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</si>
  <si>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Chris Duarte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</si>
  <si>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</si>
  <si>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Nae'Qwan Tomlin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</si>
  <si>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</si>
  <si>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Ducas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</si>
  <si>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</si>
  <si>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</si>
  <si>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</si>
  <si>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Yuki Kawamura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</si>
  <si>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</si>
  <si>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TyTy Washington Jr,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</si>
  <si>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</si>
  <si>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JD Davison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</si>
  <si>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</si>
  <si>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Kylor Kelley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</si>
  <si>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</si>
  <si>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Xavier Tillman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</si>
  <si>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</si>
  <si>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Sidy Cissoko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</si>
  <si>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</si>
  <si>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PJ Hall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</si>
  <si>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</si>
  <si>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Josh Richardson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</si>
  <si>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</si>
  <si>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Elijah Harkless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</si>
  <si>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</si>
  <si>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Alexander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</si>
  <si>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</si>
  <si>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Pacôme Dadiet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</si>
  <si>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</si>
  <si>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RayJ Dennis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</si>
  <si>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</si>
  <si>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Chris Livingston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</si>
  <si>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</si>
  <si>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Matt Ryan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</si>
  <si>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</si>
  <si>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Marcus Garrett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</si>
  <si>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</si>
  <si>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Christopher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</si>
  <si>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</si>
  <si>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Spencer Jones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</si>
  <si>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</si>
  <si>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Jacob Toppin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</si>
  <si>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</si>
  <si>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Jazian Gortman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</si>
  <si>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</si>
  <si>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N'Faly Dante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</si>
  <si>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</si>
  <si>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Vlatko Čančar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</si>
  <si>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</si>
  <si>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Jae Crowder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</si>
  <si>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</si>
  <si>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Mason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</si>
  <si>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</si>
  <si>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E,J, Liddell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</si>
  <si>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</si>
  <si>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Jackson Rowe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</si>
  <si>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</si>
  <si>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Leonard Miller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</si>
  <si>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</si>
  <si>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Cam Christie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</si>
  <si>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</si>
  <si>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Jamaree Bouyea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</si>
  <si>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</si>
  <si>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Justin Minaya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</si>
  <si>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</si>
  <si>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Malachi Flynn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</si>
  <si>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</si>
  <si>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David Duke Jr,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</si>
  <si>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</si>
  <si>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Bobi Klintman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</si>
  <si>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</si>
  <si>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Stanley Umude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</si>
  <si>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</si>
  <si>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Joe Ingles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</si>
  <si>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</si>
  <si>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Tolu Smith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</si>
  <si>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</si>
  <si>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Jack McVeigh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</si>
  <si>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</si>
  <si>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Armel Traoré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</si>
  <si>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</si>
  <si>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Isaiah Crawford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</si>
  <si>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</si>
  <si>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Taylor Hendricks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</si>
  <si>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</si>
  <si>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Bryce McGowens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</si>
  <si>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</si>
  <si>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Luke Travers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</si>
  <si>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</si>
  <si>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Jahmir Young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</si>
  <si>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</si>
  <si>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Trentyn Flowers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</si>
  <si>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</si>
  <si>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Emanuel Miller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</si>
  <si>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</si>
  <si>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Liam Robbins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</si>
  <si>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</si>
  <si>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P,J, Tucker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</si>
  <si>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</si>
  <si>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Jalen Bridges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</si>
  <si>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</si>
  <si>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Adama Sanogo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</si>
  <si>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</si>
  <si>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James Johnson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</si>
  <si>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</si>
  <si>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Anton Watson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</si>
  <si>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</si>
  <si>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Phillip Wheeler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</si>
  <si>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</si>
  <si>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Miles Norris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</si>
  <si>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</si>
  <si>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Daniss Jenkins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</si>
  <si>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</si>
  <si>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PJ Dozier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</si>
  <si>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</si>
  <si>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James Wiseman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</si>
  <si>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</si>
  <si>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Kevin McCullar Jr,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</si>
  <si>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</si>
  <si>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Isaiah Mobley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</si>
  <si>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</si>
  <si>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Tazé Moore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</si>
  <si>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</si>
  <si>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Alondes Williams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</si>
  <si>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</si>
  <si>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Skal Labissiere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</si>
  <si>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</si>
  <si>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Ulrich Chomche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</si>
  <si>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</si>
  <si>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Ron Harper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</si>
  <si>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</si>
  <si>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Harrison Ingram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</si>
  <si>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</si>
  <si>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Cui Yongxi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</si>
  <si>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</si>
  <si>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Braxton Key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</si>
  <si>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</si>
  <si>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Quincy Olivari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</si>
  <si>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</si>
  <si>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Tristen Newton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</si>
  <si>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</si>
  <si>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D,J, Carton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</si>
  <si>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</si>
  <si>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Yuri Collins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</si>
  <si>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</si>
  <si>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Malevy Leons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</si>
  <si>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</si>
  <si>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Daishen Nix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</si>
  <si>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</si>
  <si>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Jahlil Okafor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</si>
  <si>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</si>
  <si>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Zyon Pullin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</si>
  <si>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</si>
  <si>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Isaiah Stevens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</si>
  <si>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</si>
  <si>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Jesse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</si>
  <si>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</si>
  <si>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Mac McClung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</si>
  <si>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</si>
  <si>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Terence Davis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</si>
  <si>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</si>
  <si>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Terry Taylor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</si>
  <si>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</si>
  <si>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Riley Minix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</si>
  <si>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</si>
  <si>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Jalen McDaniels</t>
    </r>
  </si>
  <si>
    <r>
      <rPr>
        <u/>
        <sz val="10"/>
        <color rgb="FF1155CC"/>
        <rFont val="Arial"/>
        <family val="2"/>
        <scheme val="minor"/>
      </rPr>
      <t>WAS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</si>
  <si>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</si>
  <si>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</si>
  <si>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</si>
  <si>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</si>
  <si>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</si>
  <si>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</si>
  <si>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</si>
  <si>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</si>
  <si>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</si>
  <si>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</si>
  <si>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</si>
  <si>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</si>
  <si>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</si>
  <si>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</si>
  <si>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</si>
  <si>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</si>
  <si>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</si>
  <si>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</si>
  <si>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</si>
  <si>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</si>
  <si>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</si>
  <si>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</si>
  <si>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</si>
  <si>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</si>
  <si>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</si>
  <si>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</si>
  <si>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</si>
  <si>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</si>
  <si>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</si>
  <si>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</si>
  <si>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</si>
  <si>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</si>
  <si>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</si>
  <si>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</si>
  <si>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</si>
  <si>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</si>
  <si>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</si>
  <si>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</si>
  <si>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</si>
  <si>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</si>
  <si>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</si>
  <si>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</si>
  <si>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</si>
  <si>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</si>
  <si>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</si>
  <si>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</si>
  <si>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</si>
  <si>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</si>
  <si>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</si>
  <si>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</si>
  <si>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</si>
  <si>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</si>
  <si>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</si>
  <si>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</si>
  <si>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</si>
  <si>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</si>
  <si>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</si>
  <si>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</si>
  <si>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</si>
  <si>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</si>
  <si>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</si>
  <si>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</si>
  <si>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</si>
  <si>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</si>
  <si>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</si>
  <si>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</si>
  <si>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</si>
  <si>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</si>
  <si>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</si>
  <si>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</si>
  <si>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</si>
  <si>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</si>
  <si>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</si>
  <si>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</si>
  <si>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</si>
  <si>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</si>
  <si>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</si>
  <si>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</si>
  <si>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</si>
  <si>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</si>
  <si>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</si>
  <si>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</si>
  <si>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</si>
  <si>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</si>
  <si>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</si>
  <si>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</si>
  <si>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</si>
  <si>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</si>
  <si>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</si>
  <si>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</si>
  <si>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</si>
  <si>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</si>
  <si>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</si>
  <si>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</si>
  <si>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</si>
  <si>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</si>
  <si>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</si>
  <si>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</si>
  <si>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Shai Gilgeous-Alexander</t>
  </si>
  <si>
    <t>PTS_pg</t>
  </si>
  <si>
    <t>AST_pg</t>
  </si>
  <si>
    <t>REB_pg</t>
  </si>
  <si>
    <t>OREB_pg</t>
  </si>
  <si>
    <t>DREB_pg</t>
  </si>
  <si>
    <t>STL_pg</t>
  </si>
  <si>
    <t>BLK_pg</t>
  </si>
  <si>
    <t>TOV_pg</t>
  </si>
  <si>
    <t>PTS_pg/Min</t>
  </si>
  <si>
    <t>AST_pg/TOV_pg</t>
  </si>
  <si>
    <t>STL_pg/Min</t>
  </si>
  <si>
    <t>BLK_pg/Min</t>
  </si>
  <si>
    <t>OREB_pg/Min</t>
  </si>
  <si>
    <t>DREB_pg/Min</t>
  </si>
  <si>
    <t>1️⃣ Structure descriptive</t>
  </si>
  <si>
    <t>Élément</t>
  </si>
  <si>
    <t>Objectif</t>
  </si>
  <si>
    <t>Nombre total de joueurs</t>
  </si>
  <si>
    <t>Taille de l’échantillon</t>
  </si>
  <si>
    <t>Nombre d’équipes</t>
  </si>
  <si>
    <t>Couverture du championnat</t>
  </si>
  <si>
    <t>Nombre moyen de matchs joués (GP)</t>
  </si>
  <si>
    <t>Représentativité saisonnière</t>
  </si>
  <si>
    <t>Minutes moyennes par match</t>
  </si>
  <si>
    <t>Charge de jeu moyenne</t>
  </si>
  <si>
    <t>Âge moyen des joueurs</t>
  </si>
  <si>
    <t>Profil démographique</t>
  </si>
  <si>
    <t>Total de points marqués (PTS)</t>
  </si>
  <si>
    <t>Volume offensif global</t>
  </si>
  <si>
    <t>Total passes (AST)</t>
  </si>
  <si>
    <t>Création de jeu globale</t>
  </si>
  <si>
    <t>Total rebonds (REB)</t>
  </si>
  <si>
    <t>Activité au rebond</t>
  </si>
  <si>
    <t>Total interceptions (STL)</t>
  </si>
  <si>
    <t>Activité défensive</t>
  </si>
  <si>
    <t>Total contres (BLK)</t>
  </si>
  <si>
    <t>Protection du cercle</t>
  </si>
  <si>
    <t>Valeur</t>
  </si>
  <si>
    <t>2️⃣ Répartition et variabilité</t>
  </si>
  <si>
    <t>Répartition du temps de jeu</t>
  </si>
  <si>
    <t>Classe_Min</t>
  </si>
  <si>
    <t>&lt;10 min</t>
  </si>
  <si>
    <t>10–19 min</t>
  </si>
  <si>
    <t>20–29 min</t>
  </si>
  <si>
    <t>30–39 min</t>
  </si>
  <si>
    <t>Total général</t>
  </si>
  <si>
    <t>Nombre de Player</t>
  </si>
  <si>
    <t>Répartition du scoring</t>
  </si>
  <si>
    <t>Répartition par âge</t>
  </si>
  <si>
    <t>Classe_Age</t>
  </si>
  <si>
    <t>18–22</t>
  </si>
  <si>
    <t>23–27</t>
  </si>
  <si>
    <t>28–32</t>
  </si>
  <si>
    <t>33+</t>
  </si>
  <si>
    <t>Tranche d'âge</t>
  </si>
  <si>
    <t>Tranche de minutes</t>
  </si>
  <si>
    <t>VUE D'ENSEMBLE DU JEU DE DONNEES</t>
  </si>
  <si>
    <t>PRODUCTION ET PROFIL DE TIR PAR EQUIPE</t>
  </si>
  <si>
    <t>1️⃣ Points par équipe</t>
  </si>
  <si>
    <t>Somme de PTS_pg</t>
  </si>
  <si>
    <t>Equipes</t>
  </si>
  <si>
    <t>2️⃣ Profil de tir par équipe</t>
  </si>
  <si>
    <t>Moyenne de FG%</t>
  </si>
  <si>
    <t>Moyenne de 3P%</t>
  </si>
  <si>
    <t>Moyenne de FT%</t>
  </si>
  <si>
    <t>Moyenne de EFG%</t>
  </si>
  <si>
    <t>Moyenne de TS%</t>
  </si>
  <si>
    <t>Equipe</t>
  </si>
  <si>
    <t>Indicateur</t>
  </si>
  <si>
    <r>
      <t xml:space="preserve">Une équipe avec </t>
    </r>
    <r>
      <rPr>
        <b/>
        <sz val="10"/>
        <color rgb="FF000000"/>
        <rFont val="Arial"/>
        <family val="2"/>
        <scheme val="minor"/>
      </rPr>
      <t>3P% élevé</t>
    </r>
    <r>
      <rPr>
        <sz val="10"/>
        <color rgb="FF000000"/>
        <rFont val="Arial"/>
        <family val="2"/>
        <scheme val="minor"/>
      </rPr>
      <t xml:space="preserve"> mais </t>
    </r>
    <r>
      <rPr>
        <b/>
        <sz val="10"/>
        <color rgb="FF000000"/>
        <rFont val="Arial"/>
        <family val="2"/>
        <scheme val="minor"/>
      </rPr>
      <t>FT% moyen</t>
    </r>
    <r>
      <rPr>
        <sz val="10"/>
        <color rgb="FF000000"/>
        <rFont val="Arial"/>
        <family val="2"/>
        <scheme val="minor"/>
      </rPr>
      <t xml:space="preserve"> → style orienté “tir extérieur” (ex. Golden State).</t>
    </r>
  </si>
  <si>
    <r>
      <t xml:space="preserve">Une équipe avec </t>
    </r>
    <r>
      <rPr>
        <b/>
        <sz val="10"/>
        <color rgb="FF000000"/>
        <rFont val="Arial"/>
        <family val="2"/>
        <scheme val="minor"/>
      </rPr>
      <t>FT% haut</t>
    </r>
    <r>
      <rPr>
        <sz val="10"/>
        <color rgb="FF000000"/>
        <rFont val="Arial"/>
        <family val="2"/>
        <scheme val="minor"/>
      </rPr>
      <t xml:space="preserve"> et </t>
    </r>
    <r>
      <rPr>
        <b/>
        <sz val="10"/>
        <color rgb="FF000000"/>
        <rFont val="Arial"/>
        <family val="2"/>
        <scheme val="minor"/>
      </rPr>
      <t>FGA dans la raquette</t>
    </r>
    <r>
      <rPr>
        <sz val="10"/>
        <color rgb="FF000000"/>
        <rFont val="Arial"/>
        <family val="2"/>
        <scheme val="minor"/>
      </rPr>
      <t xml:space="preserve"> → style plus “intérieur / physique”.</t>
    </r>
  </si>
  <si>
    <r>
      <t>TS%</t>
    </r>
    <r>
      <rPr>
        <sz val="10"/>
        <color rgb="FF000000"/>
        <rFont val="Arial"/>
        <family val="2"/>
        <scheme val="minor"/>
      </rPr>
      <t xml:space="preserve"> et </t>
    </r>
    <r>
      <rPr>
        <b/>
        <sz val="10"/>
        <color rgb="FF000000"/>
        <rFont val="Arial"/>
        <family val="2"/>
        <scheme val="minor"/>
      </rPr>
      <t>EFG%</t>
    </r>
    <r>
      <rPr>
        <sz val="10"/>
        <color rgb="FF000000"/>
        <rFont val="Arial"/>
        <family val="2"/>
        <scheme val="minor"/>
      </rPr>
      <t xml:space="preserve"> donnent la mesure finale d’efficacité globale : au-delà de 58 %, le rendement offensif est excellent.</t>
    </r>
  </si>
  <si>
    <t>3️⃣ Indicateurs moyens et extrêmes (Key Metrics)</t>
  </si>
  <si>
    <t>Libellé / Interprétation</t>
  </si>
  <si>
    <t>PTS_pg moyen</t>
  </si>
  <si>
    <t>Top scorer (max)</t>
  </si>
  <si>
    <t>Joueur le plus prolifique</t>
  </si>
  <si>
    <t>Efficacité globale au tir</t>
  </si>
  <si>
    <t>Précision à 3 points</t>
  </si>
  <si>
    <t>Fiabilité aux lancers</t>
  </si>
  <si>
    <t>AST_pg moyen</t>
  </si>
  <si>
    <t>Création collective</t>
  </si>
  <si>
    <t>REB_pg moyen</t>
  </si>
  <si>
    <t>Domination aérienne</t>
  </si>
  <si>
    <t>Efficacité totale au tir</t>
  </si>
  <si>
    <t>AST/TOV moyen</t>
  </si>
  <si>
    <t>Maîtrise du jeu collectif</t>
  </si>
  <si>
    <t>STL_pg moyen</t>
  </si>
  <si>
    <t>Activité défensive moyenne</t>
  </si>
  <si>
    <t>BLK_pg moyen</t>
  </si>
  <si>
    <t>Protection du cercle moyenne</t>
  </si>
  <si>
    <t>Moyenne de points / joueur / match</t>
  </si>
  <si>
    <t>FG% moyen (%)</t>
  </si>
  <si>
    <t>3P% moyen (%)</t>
  </si>
  <si>
    <t>TS% moyen (%)</t>
  </si>
  <si>
    <t>FT% moyen (%)</t>
  </si>
  <si>
    <r>
      <t xml:space="preserve">💬 </t>
    </r>
    <r>
      <rPr>
        <b/>
        <sz val="10"/>
        <color rgb="FF000000"/>
        <rFont val="Arial"/>
        <family val="2"/>
        <scheme val="minor"/>
      </rPr>
      <t>Lecture :</t>
    </r>
  </si>
  <si>
    <t>VUES DIVERSES</t>
  </si>
  <si>
    <t>Mesurer la profonduer des rosters</t>
  </si>
  <si>
    <t>Profil d'expérience</t>
  </si>
  <si>
    <t>Guide de lecture</t>
  </si>
  <si>
    <t>Moyenne de PTS_pg</t>
  </si>
  <si>
    <t>Moyenne de AST_pg</t>
  </si>
  <si>
    <t>Moyenne de REB_pg</t>
  </si>
  <si>
    <t>Comparer les fondamentaux du jeu</t>
  </si>
  <si>
    <t>Anthony Davis</t>
  </si>
  <si>
    <t>Anthony Edwards</t>
  </si>
  <si>
    <t>Bobi Klintman</t>
  </si>
  <si>
    <t>Cade Cunningham</t>
  </si>
  <si>
    <t>Cam Spencer</t>
  </si>
  <si>
    <t>Chris Paul</t>
  </si>
  <si>
    <t>Chuma Okeke</t>
  </si>
  <si>
    <t>Collin Gillespie</t>
  </si>
  <si>
    <t>Damian Lillard</t>
  </si>
  <si>
    <t>Giannis Antetokounmpo</t>
  </si>
  <si>
    <t>Jahmir Young</t>
  </si>
  <si>
    <t>Jalen Brunson</t>
  </si>
  <si>
    <t>Jayson Tatum</t>
  </si>
  <si>
    <t>Jeff Dowtin Jr,</t>
  </si>
  <si>
    <t>Kevin Durant</t>
  </si>
  <si>
    <t>LaMelo Ball</t>
  </si>
  <si>
    <t>Luka Dončić</t>
  </si>
  <si>
    <t>Mason Jones</t>
  </si>
  <si>
    <t>Miles McBride</t>
  </si>
  <si>
    <t>Nikola Jokić</t>
  </si>
  <si>
    <t>Paolo Banchero</t>
  </si>
  <si>
    <t>PJ Dozier</t>
  </si>
  <si>
    <t>Tre Jones</t>
  </si>
  <si>
    <t>Tyrese Haliburton</t>
  </si>
  <si>
    <t>Tyrese Maxey</t>
  </si>
  <si>
    <t>TyTy Washington Jr,</t>
  </si>
  <si>
    <t>Tyus Jones</t>
  </si>
  <si>
    <t>Yuki Kawamura</t>
  </si>
  <si>
    <t>Alexander</t>
  </si>
  <si>
    <t>Antetokounmpo</t>
  </si>
  <si>
    <t>Jokić</t>
  </si>
  <si>
    <t>Dončić</t>
  </si>
  <si>
    <t>Edwards</t>
  </si>
  <si>
    <t>Tatum</t>
  </si>
  <si>
    <t>Durant</t>
  </si>
  <si>
    <t>Maxey</t>
  </si>
  <si>
    <t>Cunningham</t>
  </si>
  <si>
    <t>Brunson</t>
  </si>
  <si>
    <t>Banchero</t>
  </si>
  <si>
    <t>Booker</t>
  </si>
  <si>
    <t>Ball</t>
  </si>
  <si>
    <t>Lillard</t>
  </si>
  <si>
    <t>Davis</t>
  </si>
  <si>
    <t>Scoring et efficacité individuelle</t>
  </si>
  <si>
    <t>AST/TOV</t>
  </si>
  <si>
    <t>Productivité vs Efficacité</t>
  </si>
  <si>
    <t>Filtre joueur</t>
  </si>
  <si>
    <t>EFG%_corr</t>
  </si>
  <si>
    <t>TS%_corr</t>
  </si>
  <si>
    <t>FGA_norm</t>
  </si>
  <si>
    <t>Joueurs</t>
  </si>
  <si>
    <t>PTG_pg_Norm</t>
  </si>
  <si>
    <t>Valeurs</t>
  </si>
  <si>
    <t>Productivité (PTS_norm)</t>
  </si>
  <si>
    <t>Efficacité globale (TS%)</t>
  </si>
  <si>
    <t>Efficacité tirs (EFG%)</t>
  </si>
  <si>
    <t>Étiquettes de lignes</t>
  </si>
  <si>
    <t>Moyenne PTS_Norm</t>
  </si>
  <si>
    <t>Visualisation de la productivité_efficacité des 1er, 7ème et 15ème scorers</t>
  </si>
  <si>
    <t xml:space="preserve">Profil de performance offensive comparée des 1er, 7ème et 15ème scorer </t>
  </si>
  <si>
    <t>Min_tot</t>
  </si>
  <si>
    <t>AST/Min</t>
  </si>
  <si>
    <t>1️⃣  Création du jeu individuel</t>
  </si>
  <si>
    <r>
      <t xml:space="preserve">Identifier les </t>
    </r>
    <r>
      <rPr>
        <b/>
        <sz val="10"/>
        <color rgb="FF000000"/>
        <rFont val="Arial"/>
        <family val="2"/>
        <scheme val="minor"/>
      </rPr>
      <t>meilleurs créateurs</t>
    </r>
    <r>
      <rPr>
        <sz val="10"/>
        <color rgb="FF000000"/>
        <rFont val="Arial"/>
        <family val="2"/>
        <scheme val="minor"/>
      </rPr>
      <t xml:space="preserve"> : volume de passes élevé, atio AST/TOV supérieur à 2 (= joueur fiable), forte contribution par minute.</t>
    </r>
  </si>
  <si>
    <t>Ratio AST/TOV : &gt; 2,5 (Créateur d'élite _ peu de pertes) _ Entre 1,5 et 2,5 (Bon gestionnaire) _ &lt; 1,5 (Risque élevé de pertes)</t>
  </si>
  <si>
    <t>Moyenne de AST/TOV</t>
  </si>
  <si>
    <t>Top 15 AST / TOV</t>
  </si>
  <si>
    <t>2️⃣ Maîtrise collective du jeu par équipe</t>
  </si>
  <si>
    <t>Équipe haute sur les deux axes → circulation fluide et maîtrisée.</t>
  </si>
  <si>
    <t>Équipe forte en AST/Min mais faible en AST/TOV → jeu risqué ou désorganisé.</t>
  </si>
  <si>
    <t>Ratio passes / pertes (AST/TOV)</t>
  </si>
  <si>
    <t>Passes / Minute (AST/Min)</t>
  </si>
  <si>
    <r>
      <t xml:space="preserve">Points marqués par </t>
    </r>
    <r>
      <rPr>
        <b/>
        <sz val="10"/>
        <color theme="1"/>
        <rFont val="Arial"/>
        <family val="2"/>
        <scheme val="minor"/>
      </rPr>
      <t>saison</t>
    </r>
  </si>
  <si>
    <r>
      <t xml:space="preserve">Points marquées en moyenne </t>
    </r>
    <r>
      <rPr>
        <b/>
        <sz val="10"/>
        <color rgb="FF000000"/>
        <rFont val="Arial"/>
        <family val="2"/>
        <scheme val="minor"/>
      </rPr>
      <t>par match</t>
    </r>
  </si>
  <si>
    <t>Passes décisives (Assists) par saison</t>
  </si>
  <si>
    <t>Rebonds totaux par saison</t>
  </si>
  <si>
    <t>Rebonds totaux en moyenne par match</t>
  </si>
  <si>
    <t>Rebonds offensifs par saison</t>
  </si>
  <si>
    <t>Rebonds offensifs en moyenne par match</t>
  </si>
  <si>
    <t>Rebonds défensifs par saison</t>
  </si>
  <si>
    <t>Rebonds défensifs en moyenne  par match</t>
  </si>
  <si>
    <t>Interceptions (Steals) par saison</t>
  </si>
  <si>
    <t>Passes décisives (Assists) en moyenne par match</t>
  </si>
  <si>
    <t>Interceptions (Steals) en moyenne par match</t>
  </si>
  <si>
    <t>Contres (Blocks) par saison</t>
  </si>
  <si>
    <t>Contres (Blocks) en moyenne par match</t>
  </si>
  <si>
    <t>Balles perdues (Turnovers) par saison</t>
  </si>
  <si>
    <t>Balles perdues (Turnovers) en moyenne par match</t>
  </si>
  <si>
    <t>Points marquées en moyenne par minute</t>
  </si>
  <si>
    <t>Ratio Passes / Pertes</t>
  </si>
  <si>
    <t>Interceptions en moyenne par minute</t>
  </si>
  <si>
    <t>Contres en moyenne par minute</t>
  </si>
  <si>
    <t>Rebonds offensifs en moyenne par minute</t>
  </si>
  <si>
    <t>Rebonds défensifs en moyenne par minute</t>
  </si>
  <si>
    <t>Normalisation de EFG% (entre 0 et 1)</t>
  </si>
  <si>
    <t>Normalisation de TS% (entre 0 et 1)</t>
  </si>
  <si>
    <t>Normalisation de FGA (entre 0 et 1)</t>
  </si>
  <si>
    <t>Normalisation de PTS_pg (entre 0 et 1)</t>
  </si>
  <si>
    <t>Minutes moyennes jouées par joueur par match</t>
  </si>
  <si>
    <t>Minutes jouées par joueur par saison</t>
  </si>
  <si>
    <t>Passes décisives par minute</t>
  </si>
  <si>
    <t>Dictionnaire des données ajoutées</t>
  </si>
  <si>
    <t>Dictionnaire  du jeu de données initial</t>
  </si>
  <si>
    <t xml:space="preserve"> Interprétation générale </t>
  </si>
  <si>
    <t>REB_pg/Min</t>
  </si>
  <si>
    <t>Rebonds totaux en moyenne par minute</t>
  </si>
  <si>
    <t>Top 15 des "rebondeurs"</t>
  </si>
  <si>
    <t>Alex Caruso</t>
  </si>
  <si>
    <t>Andre Drummond</t>
  </si>
  <si>
    <t>Charles Bassey</t>
  </si>
  <si>
    <t>Clint Capela</t>
  </si>
  <si>
    <t>DeAndre Jordan</t>
  </si>
  <si>
    <t>Domantas Sabonis</t>
  </si>
  <si>
    <t>Donovan Clingan</t>
  </si>
  <si>
    <t>Dyson Daniels</t>
  </si>
  <si>
    <t>Jonas Valančiūnas</t>
  </si>
  <si>
    <t>Kevon Looney</t>
  </si>
  <si>
    <t>N'Faly Dante</t>
  </si>
  <si>
    <t>Oscar Tshiebwe</t>
  </si>
  <si>
    <t>Ron Harper Jr,</t>
  </si>
  <si>
    <t>Steven Adams</t>
  </si>
  <si>
    <t>Tazé Moore</t>
  </si>
  <si>
    <t>Tristan Thompson</t>
  </si>
  <si>
    <t>Walker Kessler</t>
  </si>
  <si>
    <t>Joueur</t>
  </si>
  <si>
    <t>Spécialistes défensifs</t>
  </si>
  <si>
    <t>Hiérarchisation des joueurs les plus actifs au rebond.</t>
  </si>
  <si>
    <t>15:00</t>
  </si>
  <si>
    <t>+/-</t>
  </si>
  <si>
    <t xml:space="preserve">Données </t>
  </si>
  <si>
    <t>Moyenne</t>
  </si>
  <si>
    <t>Max</t>
  </si>
  <si>
    <t>Statistiques _ Indicateurs de performance</t>
  </si>
  <si>
    <t>Statistique simple</t>
  </si>
  <si>
    <t>Daniel Gafford</t>
  </si>
  <si>
    <t>Jonathan Isaac</t>
  </si>
  <si>
    <t>Victor Wembanyama</t>
  </si>
  <si>
    <t>Zones de critères</t>
  </si>
  <si>
    <t>Tot_Min &gt;1000</t>
  </si>
  <si>
    <t>&gt;1000</t>
  </si>
  <si>
    <t>Tableau de données complet</t>
  </si>
  <si>
    <t>Filtre Tableau sur Tot_Min &gt; 1000</t>
  </si>
  <si>
    <t>Conserver</t>
  </si>
  <si>
    <t>Écarter</t>
  </si>
  <si>
    <t>Alex Sarr</t>
  </si>
  <si>
    <t>Ausar Thompson</t>
  </si>
  <si>
    <t>Brook Lopez</t>
  </si>
  <si>
    <t>Cason Wallace</t>
  </si>
  <si>
    <t>Dejounte Murray</t>
  </si>
  <si>
    <t>Evan Mobley</t>
  </si>
  <si>
    <t>Goga Bitadze</t>
  </si>
  <si>
    <t>Isaiah Stewart</t>
  </si>
  <si>
    <t>Javonte Green</t>
  </si>
  <si>
    <t>Keon Ellis</t>
  </si>
  <si>
    <t>Kevin Porter Jr,</t>
  </si>
  <si>
    <t>Kris Dunn</t>
  </si>
  <si>
    <t>Luke Kornet</t>
  </si>
  <si>
    <t>Myles Turner</t>
  </si>
  <si>
    <t>Paul George</t>
  </si>
  <si>
    <t>Peyton Watson</t>
  </si>
  <si>
    <t>Scotty Pippen Jr,</t>
  </si>
  <si>
    <t>T,J, McConnell</t>
  </si>
  <si>
    <t>Tari Eason</t>
  </si>
  <si>
    <t>Ty Jerome</t>
  </si>
  <si>
    <t>Zach Edey</t>
  </si>
  <si>
    <t>Def Impact Score</t>
  </si>
  <si>
    <t>Ajout Colonne Indice de performance défensive synthétique (Def Impact Score) avec tri sur Tot_Min &gt; 1000</t>
  </si>
  <si>
    <t>Isaiah Hartenstein</t>
  </si>
  <si>
    <t>Ivica Zubac</t>
  </si>
  <si>
    <t>Jalen Duren</t>
  </si>
  <si>
    <t>Jusuf Nurkić</t>
  </si>
  <si>
    <t>Mark Williams</t>
  </si>
  <si>
    <t>Nick Richards</t>
  </si>
  <si>
    <t>Moyenne de Def Impact Score</t>
  </si>
  <si>
    <t>bonne maîtrise du jeu collectif. »</t>
  </si>
  <si>
    <r>
      <rPr>
        <b/>
        <sz val="10"/>
        <color rgb="FF000000"/>
        <rFont val="Arial"/>
        <family val="2"/>
        <scheme val="minor"/>
      </rPr>
      <t>2.</t>
    </r>
    <r>
      <rPr>
        <sz val="10"/>
        <color rgb="FF000000"/>
        <rFont val="Arial"/>
        <family val="2"/>
        <scheme val="minor"/>
      </rPr>
      <t xml:space="preserve"> L’âge moyen est proche de 26 ans, témoignant d’un effectif équilibré entre jeunes talents et joueurs confirmés.</t>
    </r>
  </si>
  <si>
    <r>
      <rPr>
        <b/>
        <sz val="10"/>
        <color rgb="FF000000"/>
        <rFont val="Arial"/>
        <family val="2"/>
        <scheme val="minor"/>
      </rPr>
      <t>3.</t>
    </r>
    <r>
      <rPr>
        <sz val="10"/>
        <color rgb="FF000000"/>
        <rFont val="Arial"/>
        <family val="2"/>
        <scheme val="minor"/>
      </rPr>
      <t xml:space="preserve"> Les titulaires disputent en moyenne 34 minutes pour environ 15 à 20 points par match, tandis que la médiane se situe autour de 10 points.</t>
    </r>
  </si>
  <si>
    <r>
      <rPr>
        <b/>
        <sz val="10"/>
        <color rgb="FF000000"/>
        <rFont val="Arial"/>
        <family val="2"/>
        <scheme val="minor"/>
      </rPr>
      <t xml:space="preserve">4. </t>
    </r>
    <r>
      <rPr>
        <sz val="10"/>
        <color rgb="FF000000"/>
        <rFont val="Arial"/>
        <family val="2"/>
        <scheme val="minor"/>
      </rPr>
      <t xml:space="preserve">Les pourcentages moyens au tir (FG ≈ 47 %, 3P ≈ 36 %, FT ≈ 78 %) indiquent un niveau d’efficacité élevé, et le ratio AST/TOV moyen (≈ 1,8) reflète une </t>
    </r>
  </si>
  <si>
    <t>Indicateur combiné STL_BLK_REB</t>
  </si>
  <si>
    <t>Moy. Gén. Réussite Tirs</t>
  </si>
  <si>
    <t>Moy. Gén. Réussite 3 Points</t>
  </si>
  <si>
    <t>Moy. Gén. Réussite Lancers Francs</t>
  </si>
  <si>
    <t>Players</t>
  </si>
  <si>
    <t xml:space="preserve">Top Players PTS_pg </t>
  </si>
  <si>
    <t>Filtre Top 15 Players par PTG_pg</t>
  </si>
  <si>
    <t>% Réussite Tirs</t>
  </si>
  <si>
    <t>Points  / Jeu</t>
  </si>
  <si>
    <t>% Réussite 3 Pts</t>
  </si>
  <si>
    <t>% Lanc. Franc</t>
  </si>
  <si>
    <t>Moy. Gén. % Tirs</t>
  </si>
  <si>
    <t>Moy. Gén. % 3 Points</t>
  </si>
  <si>
    <t>Moy. Gén. % Lanc. Francs</t>
  </si>
  <si>
    <t>Top 15 Players selon Points moyens par jeu</t>
  </si>
  <si>
    <t>Moyenne Top 15</t>
  </si>
  <si>
    <t>Sélections selon filtres élaborés divers</t>
  </si>
  <si>
    <t>Nbre de tirs tentés</t>
  </si>
  <si>
    <r>
      <t xml:space="preserve">Si </t>
    </r>
    <r>
      <rPr>
        <b/>
        <sz val="10"/>
        <color rgb="FF000000"/>
        <rFont val="Arial Unicode MS"/>
      </rPr>
      <t>TS% &gt; 60 %</t>
    </r>
    <r>
      <rPr>
        <sz val="10"/>
        <color rgb="FF000000"/>
        <rFont val="Arial"/>
        <family val="2"/>
        <scheme val="minor"/>
      </rPr>
      <t xml:space="preserve"> → très bonne efficacité offensive.</t>
    </r>
  </si>
  <si>
    <r>
      <t xml:space="preserve">Si </t>
    </r>
    <r>
      <rPr>
        <b/>
        <sz val="10"/>
        <color rgb="FF000000"/>
        <rFont val="Arial Unicode MS"/>
      </rPr>
      <t>AST/TOV &gt; 2</t>
    </r>
    <r>
      <rPr>
        <b/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>→ jeu collectif fluide.</t>
    </r>
  </si>
  <si>
    <r>
      <t xml:space="preserve">Si </t>
    </r>
    <r>
      <rPr>
        <b/>
        <sz val="10"/>
        <color rgb="FF000000"/>
        <rFont val="Arial Unicode MS"/>
      </rPr>
      <t>STL_pg &gt; 1,5</t>
    </r>
    <r>
      <rPr>
        <b/>
        <sz val="10"/>
        <color rgb="FF000000"/>
        <rFont val="Arial"/>
        <family val="2"/>
        <scheme val="minor"/>
      </rPr>
      <t xml:space="preserve"> et </t>
    </r>
    <r>
      <rPr>
        <b/>
        <sz val="10"/>
        <color rgb="FF000000"/>
        <rFont val="Arial Unicode MS"/>
      </rPr>
      <t>BLK_pg &gt; 1</t>
    </r>
    <r>
      <rPr>
        <sz val="10"/>
        <color rgb="FF000000"/>
        <rFont val="Arial"/>
        <family val="2"/>
        <scheme val="minor"/>
      </rPr>
      <t xml:space="preserve"> → défense active.</t>
    </r>
  </si>
  <si>
    <r>
      <rPr>
        <b/>
        <sz val="10"/>
        <color rgb="FF000000"/>
        <rFont val="Arial"/>
        <family val="2"/>
        <scheme val="minor"/>
      </rPr>
      <t xml:space="preserve">1. </t>
    </r>
    <r>
      <rPr>
        <sz val="10"/>
        <color rgb="FF000000"/>
        <rFont val="Arial"/>
        <family val="2"/>
        <scheme val="minor"/>
      </rPr>
      <t>L’échantillon comprend environ 450 joueurs répartis sur 30 équipes NBA.</t>
    </r>
  </si>
  <si>
    <t xml:space="preserve">Création du jeu et maîtrise _ Identifier les joueurs les plus influents dans la construction offensive </t>
  </si>
  <si>
    <t>(Passes, pertes, continuité du jeu)</t>
  </si>
  <si>
    <t>(AST/TOV)</t>
  </si>
  <si>
    <t xml:space="preserve">Ratio passes / pertes </t>
  </si>
  <si>
    <t xml:space="preserve"> (AST/Min)</t>
  </si>
  <si>
    <t>Passes / Minute</t>
  </si>
  <si>
    <t>Création vs Maîtrise _ Top 15 joueurs</t>
  </si>
  <si>
    <t>Interceptions (STL) / Min</t>
  </si>
  <si>
    <t>Contres (BLK) / Min</t>
  </si>
  <si>
    <t>Jeu et agressivité défensive (Interceptions)</t>
  </si>
  <si>
    <t>Jeu et agressivité défensive (Contres)</t>
  </si>
  <si>
    <t>Rebonds (REB) /Min</t>
  </si>
  <si>
    <r>
      <t>Indice de performance défensive synthétique [</t>
    </r>
    <r>
      <rPr>
        <b/>
        <sz val="10"/>
        <color rgb="FFFF0000"/>
        <rFont val="Arial"/>
        <family val="2"/>
        <scheme val="minor"/>
      </rPr>
      <t xml:space="preserve">Def Impact Score  = </t>
    </r>
    <r>
      <rPr>
        <sz val="10"/>
        <color rgb="FFFF0000"/>
        <rFont val="Arial"/>
        <family val="2"/>
        <scheme val="minor"/>
      </rPr>
      <t>Moyenne</t>
    </r>
    <r>
      <rPr>
        <b/>
        <sz val="10"/>
        <color rgb="FFFF0000"/>
        <rFont val="Arial"/>
        <family val="2"/>
        <scheme val="minor"/>
      </rPr>
      <t>(</t>
    </r>
    <r>
      <rPr>
        <sz val="10"/>
        <color rgb="FFFF0000"/>
        <rFont val="Arial"/>
        <family val="2"/>
        <scheme val="minor"/>
      </rPr>
      <t>STL/Min;BLK/Min;REB/Min</t>
    </r>
    <r>
      <rPr>
        <sz val="10"/>
        <color rgb="FF000000"/>
        <rFont val="Arial"/>
        <family val="2"/>
        <scheme val="minor"/>
      </rPr>
      <t>)</t>
    </r>
    <r>
      <rPr>
        <b/>
        <sz val="10"/>
        <color rgb="FF000000"/>
        <rFont val="Arial"/>
        <family val="2"/>
        <scheme val="minor"/>
      </rPr>
      <t>]</t>
    </r>
  </si>
  <si>
    <t>PTS_pg_Norm</t>
  </si>
  <si>
    <t>Points par match</t>
  </si>
  <si>
    <t>3P% : Pourcentage de tirs 3 points réussis. _ 3PA : Tirs 3 points tentés. _ 3PM : Tirs 3 points réussis. _ 3P% = 3PM / 3PA.</t>
  </si>
  <si>
    <t>FG% : Pourcentage de tirs réussis 2 points et 3 points. _ FGA : Tirs tentés 2 pts et 3 pts _ FGM : Tirs réussis 2pts et 3 pts. FG% = FGM / FGA.</t>
  </si>
  <si>
    <t>FT% : Pourcentage de Lancers Francs réussis. _ FTA : Lancers francs tentés. _ FTM : Lancers francs réussis. _ FT% = FTM / FTA.</t>
  </si>
  <si>
    <t>EFG% : % de réussite aux tirs avec une pondération majorée des tirs 3 points. _ EFG% = [FGM + 0,5*(3P)] / FGA</t>
  </si>
  <si>
    <t>TS% : Efficacité globale au tire intégrant les 2 pts, les 3 pts et les lancers francs. _  TS% = PTS / [2×(FGA + 0,44×FTA)]</t>
  </si>
  <si>
    <t>Analyse NBA 2024-2025 – Mission Les Pionniers</t>
  </si>
  <si>
    <t>Projet 2 – Parcours Business Intelligence Analyst – OpenClassrooms</t>
  </si>
  <si>
    <t>Henrique DA COSTA</t>
  </si>
  <si>
    <t>24 octobre 2025</t>
  </si>
  <si>
    <t>L’objectif est double :</t>
  </si>
  <si>
    <t xml:space="preserve"> Contexte et objectifs</t>
  </si>
  <si>
    <r>
      <t>Création et maîtrise du ballon (AST/TOV, AST/Min)</t>
    </r>
    <r>
      <rPr>
        <sz val="14"/>
        <color rgb="FF000000"/>
        <rFont val="Arial"/>
        <family val="2"/>
        <scheme val="minor"/>
      </rPr>
      <t>,</t>
    </r>
  </si>
  <si>
    <r>
      <t>Impact défensif (REB/Min, BLK/Min, STL/Min)</t>
    </r>
    <r>
      <rPr>
        <sz val="14"/>
        <color rgb="FF000000"/>
        <rFont val="Arial"/>
        <family val="2"/>
        <scheme val="minor"/>
      </rPr>
      <t>.</t>
    </r>
  </si>
  <si>
    <r>
      <t xml:space="preserve">Le club de basket </t>
    </r>
    <r>
      <rPr>
        <b/>
        <sz val="14"/>
        <color rgb="FF000000"/>
        <rFont val="Arial"/>
        <family val="2"/>
        <scheme val="minor"/>
      </rPr>
      <t>Les Pionniers</t>
    </r>
    <r>
      <rPr>
        <sz val="14"/>
        <color rgb="FF000000"/>
        <rFont val="Arial"/>
        <family val="2"/>
        <scheme val="minor"/>
      </rPr>
      <t>, structure semi-professionnelle, ambitionne de monter en division supérieure.</t>
    </r>
  </si>
  <si>
    <r>
      <t xml:space="preserve">Dans ce cadre, le club a mandaté notre </t>
    </r>
    <r>
      <rPr>
        <b/>
        <sz val="14"/>
        <color rgb="FF000000"/>
        <rFont val="Arial"/>
        <family val="2"/>
        <scheme val="minor"/>
      </rPr>
      <t>Entreprise de Services Numériques (ESN)</t>
    </r>
    <r>
      <rPr>
        <sz val="14"/>
        <color rgb="FF000000"/>
        <rFont val="Arial"/>
        <family val="2"/>
        <scheme val="minor"/>
      </rPr>
      <t xml:space="preserve"> pour réaliser une </t>
    </r>
    <r>
      <rPr>
        <b/>
        <sz val="14"/>
        <color rgb="FF000000"/>
        <rFont val="Arial"/>
        <family val="2"/>
        <scheme val="minor"/>
      </rPr>
      <t>analyse</t>
    </r>
  </si>
  <si>
    <r>
      <t xml:space="preserve">1️⃣ </t>
    </r>
    <r>
      <rPr>
        <b/>
        <sz val="14"/>
        <color rgb="FF000000"/>
        <rFont val="Arial"/>
        <family val="2"/>
        <scheme val="minor"/>
      </rPr>
      <t>Identifier les facteurs clés de performance</t>
    </r>
    <r>
      <rPr>
        <sz val="14"/>
        <color rgb="FF000000"/>
        <rFont val="Arial"/>
        <family val="2"/>
        <scheme val="minor"/>
      </rPr>
      <t xml:space="preserve"> qui expliquent la réussite individuelle et collective des joueurs </t>
    </r>
  </si>
  <si>
    <t>NBA ;</t>
  </si>
  <si>
    <r>
      <t xml:space="preserve">2️⃣ </t>
    </r>
    <r>
      <rPr>
        <b/>
        <sz val="14"/>
        <color rgb="FF000000"/>
        <rFont val="Arial"/>
        <family val="2"/>
        <scheme val="minor"/>
      </rPr>
      <t>Déterminer les leviers d’amélioration</t>
    </r>
    <r>
      <rPr>
        <sz val="14"/>
        <color rgb="FF000000"/>
        <rFont val="Arial"/>
        <family val="2"/>
        <scheme val="minor"/>
      </rPr>
      <t xml:space="preserve"> que Les Pionniers pourraient adapter localement, tant sur le plan de </t>
    </r>
  </si>
  <si>
    <t>l’entraînement, du recrutement, que du style de jeu.</t>
  </si>
  <si>
    <r>
      <t xml:space="preserve">Cette première mission s’inscrit dans une démarche de </t>
    </r>
    <r>
      <rPr>
        <b/>
        <sz val="14"/>
        <color rgb="FF000000"/>
        <rFont val="Arial"/>
        <family val="2"/>
        <scheme val="minor"/>
      </rPr>
      <t>data-driven performance</t>
    </r>
    <r>
      <rPr>
        <sz val="14"/>
        <color rgb="FF000000"/>
        <rFont val="Arial"/>
        <family val="2"/>
        <scheme val="minor"/>
      </rPr>
      <t xml:space="preserve">, visant à utiliser les données </t>
    </r>
  </si>
  <si>
    <t>comme outil d’aide à la décision.</t>
  </si>
  <si>
    <t xml:space="preserve">Elle repose sur un ensemble de statistiques détaillées relatives aux joueurs NBA (temps de jeu, tirs, passes, </t>
  </si>
  <si>
    <t>rebonds, efficacité, etc.), enrichies d’indicateurs complémentaires construits pour affiner l’analyse :</t>
  </si>
  <si>
    <r>
      <t>Efficacité au tir (EFG%, TS%)</t>
    </r>
    <r>
      <rPr>
        <sz val="14"/>
        <color rgb="FF000000"/>
        <rFont val="Arial"/>
        <family val="2"/>
        <scheme val="minor"/>
      </rPr>
      <t>,</t>
    </r>
  </si>
  <si>
    <t>technique des Pionniers d’orienter ses choix stratégiques et de définir des profils de joueurs cohérents avec ses</t>
  </si>
  <si>
    <r>
      <t xml:space="preserve">À travers cette étude, le but est de produire une </t>
    </r>
    <r>
      <rPr>
        <b/>
        <sz val="14"/>
        <color rgb="FF000000"/>
        <rFont val="Arial"/>
        <family val="2"/>
        <scheme val="minor"/>
      </rPr>
      <t>analyse lisible, visuelle et exploitable</t>
    </r>
    <r>
      <rPr>
        <sz val="14"/>
        <color rgb="FF000000"/>
        <rFont val="Arial"/>
        <family val="2"/>
        <scheme val="minor"/>
      </rPr>
      <t xml:space="preserve">, permettant au staff  </t>
    </r>
  </si>
  <si>
    <t>ambitions sportives.</t>
  </si>
  <si>
    <t>Pour atteindre cet objectif, l’équipe souhaite s’appuyer sur une approche plus analytique de la performance</t>
  </si>
  <si>
    <t>sportive, inspirée des pratiques des grands clubs de la NBA dans les cinq prochaines saisons.</t>
  </si>
  <si>
    <t>exploratoire des statistiques de la saison régulière NBA 2024/2025.</t>
  </si>
  <si>
    <t>Méthodologie</t>
  </si>
  <si>
    <t xml:space="preserve">L’analyse a été conduite selon une démarche structurée en plusieurs étapes, inspirée des bonnes pratiques de la </t>
  </si>
  <si>
    <t>data analysis  appliquée au sport de haut niveau.</t>
  </si>
  <si>
    <r>
      <t xml:space="preserve">L’objectif était de garantir la </t>
    </r>
    <r>
      <rPr>
        <b/>
        <sz val="14"/>
        <color rgb="FF000000"/>
        <rFont val="Arial"/>
        <family val="2"/>
        <scheme val="minor"/>
      </rPr>
      <t>fiabilité des données</t>
    </r>
    <r>
      <rPr>
        <sz val="14"/>
        <color rgb="FF000000"/>
        <rFont val="Arial"/>
        <family val="2"/>
        <scheme val="minor"/>
      </rPr>
      <t xml:space="preserve">, la </t>
    </r>
    <r>
      <rPr>
        <b/>
        <sz val="14"/>
        <color rgb="FF000000"/>
        <rFont val="Arial"/>
        <family val="2"/>
        <scheme val="minor"/>
      </rPr>
      <t>pertinence des indicateurs produits</t>
    </r>
    <r>
      <rPr>
        <sz val="14"/>
        <color rgb="FF000000"/>
        <rFont val="Arial"/>
        <family val="2"/>
        <scheme val="minor"/>
      </rPr>
      <t xml:space="preserve">, et la </t>
    </r>
    <r>
      <rPr>
        <b/>
        <sz val="14"/>
        <color rgb="FF000000"/>
        <rFont val="Arial"/>
        <family val="2"/>
        <scheme val="minor"/>
      </rPr>
      <t xml:space="preserve">lisibilité </t>
    </r>
  </si>
  <si>
    <t>des résultats pour  un public non technique.</t>
  </si>
  <si>
    <t>Le jeu de données utilisé correspond aux statistiques complètes de la saison régulière NBA 2024/2025.</t>
  </si>
  <si>
    <t>Une première étape a consisté à :</t>
  </si>
  <si>
    <t>Ces traitements visent à éliminer les biais statistiques liés aux joueurs peu utilisés ou aux échantillons trop faibles.</t>
  </si>
  <si>
    <t>Préparation et nettoyage du jeu de données</t>
  </si>
  <si>
    <r>
      <t>Supprimer les lignes incomplètes</t>
    </r>
    <r>
      <rPr>
        <sz val="14"/>
        <color rgb="FF000000"/>
        <rFont val="Arial"/>
        <family val="2"/>
        <scheme val="minor"/>
      </rPr>
      <t xml:space="preserve"> ou comportant des valeurs manquantes ;</t>
    </r>
  </si>
  <si>
    <r>
      <t>Uniformiser les formats</t>
    </r>
    <r>
      <rPr>
        <sz val="14"/>
        <color rgb="FF000000"/>
        <rFont val="Arial"/>
        <family val="2"/>
        <scheme val="minor"/>
      </rPr>
      <t xml:space="preserve"> (décimales, pourcentages, noms d’équipes) ;</t>
    </r>
  </si>
  <si>
    <r>
      <t>Appliquer des filtres de cohérence</t>
    </r>
    <r>
      <rPr>
        <sz val="14"/>
        <color rgb="FF000000"/>
        <rFont val="Arial"/>
        <family val="2"/>
        <scheme val="minor"/>
      </rPr>
      <t xml:space="preserve"> pour ne conserver que les joueurs significatifs :</t>
    </r>
  </si>
  <si>
    <r>
      <t>=&gt; GP (Games Played) ≥ 30</t>
    </r>
    <r>
      <rPr>
        <sz val="14"/>
        <color rgb="FF000000"/>
        <rFont val="Arial"/>
        <family val="2"/>
        <scheme val="minor"/>
      </rPr>
      <t>,</t>
    </r>
  </si>
  <si>
    <r>
      <t>=&gt; Min (Minutes jouées) ≥ 300</t>
    </r>
    <r>
      <rPr>
        <sz val="14"/>
        <color rgb="FF000000"/>
        <rFont val="Arial"/>
        <family val="2"/>
        <scheme val="minor"/>
      </rPr>
      <t>.</t>
    </r>
  </si>
  <si>
    <t>Enrichissement et création d’indicateurs</t>
  </si>
  <si>
    <r>
      <t xml:space="preserve">Afin d’aller au-delà des données brutes, plusieurs </t>
    </r>
    <r>
      <rPr>
        <b/>
        <sz val="14"/>
        <color rgb="FF000000"/>
        <rFont val="Arial"/>
        <family val="2"/>
        <scheme val="minor"/>
      </rPr>
      <t>indicateurs calculés</t>
    </r>
    <r>
      <rPr>
        <sz val="14"/>
        <color rgb="FF000000"/>
        <rFont val="Arial"/>
        <family val="2"/>
        <scheme val="minor"/>
      </rPr>
      <t xml:space="preserve"> ont été ajoutés pour analyser les</t>
    </r>
  </si>
  <si>
    <r>
      <t>=&gt; Productivité offensive</t>
    </r>
    <r>
      <rPr>
        <sz val="14"/>
        <color rgb="FF000000"/>
        <rFont val="Arial"/>
        <family val="2"/>
        <scheme val="minor"/>
      </rPr>
      <t xml:space="preserve"> : PTS/Min, PTS_tot, FGA_tot ;</t>
    </r>
  </si>
  <si>
    <r>
      <t>=&gt; Création et maîtrise</t>
    </r>
    <r>
      <rPr>
        <sz val="14"/>
        <color rgb="FF000000"/>
        <rFont val="Arial"/>
        <family val="2"/>
        <scheme val="minor"/>
      </rPr>
      <t xml:space="preserve"> : AST/TOV, AST/Min ;</t>
    </r>
  </si>
  <si>
    <r>
      <t>=&gt; Indices normalisés</t>
    </r>
    <r>
      <rPr>
        <sz val="14"/>
        <color rgb="FF000000"/>
        <rFont val="Arial"/>
        <family val="2"/>
        <scheme val="minor"/>
      </rPr>
      <t xml:space="preserve"> (FGA_norm, PTS_norm) pour faciliter la comparaison inter-joueurs.</t>
    </r>
  </si>
  <si>
    <r>
      <t>=&gt; Impact défensif</t>
    </r>
    <r>
      <rPr>
        <sz val="14"/>
        <color rgb="FF000000"/>
        <rFont val="Arial"/>
        <family val="2"/>
        <scheme val="minor"/>
      </rPr>
      <t xml:space="preserve"> : OREB/Min, DREB/Min, STL/Min, BLK/Min ;</t>
    </r>
  </si>
  <si>
    <r>
      <t>=&gt; Efficacité au tir</t>
    </r>
    <r>
      <rPr>
        <sz val="14"/>
        <color rgb="FF000000"/>
        <rFont val="Arial"/>
        <family val="2"/>
        <scheme val="minor"/>
      </rPr>
      <t xml:space="preserve"> : EFG% = (FG + 0,5×3P)/FGA, TS% = PTS/(2×(FGA+0,44×FTA)) ;</t>
    </r>
  </si>
  <si>
    <t>dimensions clés de la performance (Cf. Dictionnaire de donnée enrichi ) :</t>
  </si>
  <si>
    <r>
      <t xml:space="preserve">Des </t>
    </r>
    <r>
      <rPr>
        <b/>
        <sz val="14"/>
        <color rgb="FF000000"/>
        <rFont val="Arial"/>
        <family val="2"/>
        <scheme val="minor"/>
      </rPr>
      <t>mises en forme conditionnelles</t>
    </r>
    <r>
      <rPr>
        <sz val="14"/>
        <color rgb="FF000000"/>
        <rFont val="Arial"/>
        <family val="2"/>
        <scheme val="minor"/>
      </rPr>
      <t xml:space="preserve"> ont ensuite été intégrées dans le tableau de données enrichi afin de </t>
    </r>
  </si>
  <si>
    <t xml:space="preserve">visualiser instantanément les valeurs extrêmes et les tendances fortes (du rouge au vert pour les indicateurs de </t>
  </si>
  <si>
    <t>performance).</t>
  </si>
  <si>
    <t>Exploration et visualisation</t>
  </si>
  <si>
    <r>
      <t xml:space="preserve">L’analyse a reposé sur la construction de plusieurs </t>
    </r>
    <r>
      <rPr>
        <b/>
        <sz val="14"/>
        <color rgb="FF000000"/>
        <rFont val="Arial"/>
        <family val="2"/>
        <scheme val="minor"/>
      </rPr>
      <t>tableaux croisés dynamiques (TCD)</t>
    </r>
    <r>
      <rPr>
        <sz val="14"/>
        <color rgb="FF000000"/>
        <rFont val="Arial"/>
        <family val="2"/>
        <scheme val="minor"/>
      </rPr>
      <t xml:space="preserve"> permettant de </t>
    </r>
  </si>
  <si>
    <t>segmenter et comparer les performances :</t>
  </si>
  <si>
    <r>
      <rPr>
        <b/>
        <sz val="14"/>
        <color rgb="FF000000"/>
        <rFont val="Arial"/>
        <family val="2"/>
        <scheme val="minor"/>
      </rPr>
      <t>=&gt;</t>
    </r>
    <r>
      <rPr>
        <sz val="14"/>
        <color rgb="FF000000"/>
        <rFont val="Arial"/>
        <family val="2"/>
        <scheme val="minor"/>
      </rPr>
      <t xml:space="preserve"> par </t>
    </r>
    <r>
      <rPr>
        <b/>
        <sz val="14"/>
        <color rgb="FF000000"/>
        <rFont val="Arial"/>
        <family val="2"/>
        <scheme val="minor"/>
      </rPr>
      <t>équipe</t>
    </r>
    <r>
      <rPr>
        <sz val="14"/>
        <color rgb="FF000000"/>
        <rFont val="Arial"/>
        <family val="2"/>
        <scheme val="minor"/>
      </rPr>
      <t xml:space="preserve"> (production et profil de tir),</t>
    </r>
  </si>
  <si>
    <r>
      <rPr>
        <b/>
        <sz val="14"/>
        <color rgb="FF000000"/>
        <rFont val="Arial"/>
        <family val="2"/>
        <scheme val="minor"/>
      </rPr>
      <t>=&gt;</t>
    </r>
    <r>
      <rPr>
        <sz val="14"/>
        <color rgb="FF000000"/>
        <rFont val="Arial"/>
        <family val="2"/>
        <scheme val="minor"/>
      </rPr>
      <t xml:space="preserve"> par </t>
    </r>
    <r>
      <rPr>
        <b/>
        <sz val="14"/>
        <color rgb="FF000000"/>
        <rFont val="Arial"/>
        <family val="2"/>
        <scheme val="minor"/>
      </rPr>
      <t>joueur</t>
    </r>
    <r>
      <rPr>
        <sz val="14"/>
        <color rgb="FF000000"/>
        <rFont val="Arial"/>
        <family val="2"/>
        <scheme val="minor"/>
      </rPr>
      <t xml:space="preserve"> (efficacité et volume),</t>
    </r>
  </si>
  <si>
    <r>
      <rPr>
        <b/>
        <sz val="14"/>
        <color rgb="FF000000"/>
        <rFont val="Arial"/>
        <family val="2"/>
        <scheme val="minor"/>
      </rPr>
      <t>=&gt;</t>
    </r>
    <r>
      <rPr>
        <sz val="14"/>
        <color rgb="FF000000"/>
        <rFont val="Arial"/>
        <family val="2"/>
        <scheme val="minor"/>
      </rPr>
      <t xml:space="preserve"> et par </t>
    </r>
    <r>
      <rPr>
        <b/>
        <sz val="14"/>
        <color rgb="FF000000"/>
        <rFont val="Arial"/>
        <family val="2"/>
        <scheme val="minor"/>
      </rPr>
      <t>indicateur thématique</t>
    </r>
    <r>
      <rPr>
        <sz val="14"/>
        <color rgb="FF000000"/>
        <rFont val="Arial"/>
        <family val="2"/>
        <scheme val="minor"/>
      </rPr>
      <t xml:space="preserve"> (création, défense, rebonds).</t>
    </r>
  </si>
  <si>
    <r>
      <t xml:space="preserve">Ces TCD ont servi de base à la création de </t>
    </r>
    <r>
      <rPr>
        <b/>
        <sz val="14"/>
        <color rgb="FF000000"/>
        <rFont val="Arial"/>
        <family val="2"/>
        <scheme val="minor"/>
      </rPr>
      <t>graphiques visuels</t>
    </r>
    <r>
      <rPr>
        <sz val="14"/>
        <color rgb="FF000000"/>
        <rFont val="Arial"/>
        <family val="2"/>
        <scheme val="minor"/>
      </rPr>
      <t xml:space="preserve"> (histogrammes, barres, nuages, radars) </t>
    </r>
  </si>
  <si>
    <t>intégrés à la présentation PowerPoint.</t>
  </si>
  <si>
    <r>
      <t xml:space="preserve">Chaque visuel répond à une logique analytique : mettre en évidence les relations entre </t>
    </r>
    <r>
      <rPr>
        <b/>
        <sz val="14"/>
        <color rgb="FF000000"/>
        <rFont val="Arial"/>
        <family val="2"/>
        <scheme val="minor"/>
      </rPr>
      <t>volume</t>
    </r>
    <r>
      <rPr>
        <sz val="14"/>
        <color rgb="FF000000"/>
        <rFont val="Arial"/>
        <family val="2"/>
        <scheme val="minor"/>
      </rPr>
      <t xml:space="preserve">, </t>
    </r>
    <r>
      <rPr>
        <b/>
        <sz val="14"/>
        <color rgb="FF000000"/>
        <rFont val="Arial"/>
        <family val="2"/>
        <scheme val="minor"/>
      </rPr>
      <t>efficacité</t>
    </r>
    <r>
      <rPr>
        <sz val="14"/>
        <color rgb="FF000000"/>
        <rFont val="Arial"/>
        <family val="2"/>
        <scheme val="minor"/>
      </rPr>
      <t xml:space="preserve"> et </t>
    </r>
  </si>
  <si>
    <t>impact réel sur le jeu.</t>
  </si>
  <si>
    <t>Synthèse et interprétation</t>
  </si>
  <si>
    <r>
      <t xml:space="preserve">Enfin, une </t>
    </r>
    <r>
      <rPr>
        <b/>
        <sz val="14"/>
        <color rgb="FF000000"/>
        <rFont val="Arial"/>
        <family val="2"/>
        <scheme val="minor"/>
      </rPr>
      <t>lecture transversale</t>
    </r>
    <r>
      <rPr>
        <sz val="14"/>
        <color rgb="FF000000"/>
        <rFont val="Arial"/>
        <family val="2"/>
        <scheme val="minor"/>
      </rPr>
      <t xml:space="preserve"> des résultats a permis de regrouper les joueurs en </t>
    </r>
    <r>
      <rPr>
        <b/>
        <sz val="14"/>
        <color rgb="FF000000"/>
        <rFont val="Arial"/>
        <family val="2"/>
        <scheme val="minor"/>
      </rPr>
      <t>profils types</t>
    </r>
    <r>
      <rPr>
        <sz val="14"/>
        <color rgb="FF000000"/>
        <rFont val="Arial"/>
        <family val="2"/>
        <scheme val="minor"/>
      </rPr>
      <t xml:space="preserve"> :</t>
    </r>
  </si>
  <si>
    <r>
      <rPr>
        <b/>
        <i/>
        <sz val="14"/>
        <color rgb="FF000000"/>
        <rFont val="Arial"/>
        <family val="2"/>
        <scheme val="minor"/>
      </rPr>
      <t>=&gt;</t>
    </r>
    <r>
      <rPr>
        <i/>
        <sz val="14"/>
        <color rgb="FF000000"/>
        <rFont val="Arial"/>
        <family val="2"/>
        <scheme val="minor"/>
      </rPr>
      <t xml:space="preserve"> Shooter extérieur</t>
    </r>
    <r>
      <rPr>
        <sz val="14"/>
        <color rgb="FF000000"/>
        <rFont val="Arial"/>
        <family val="2"/>
        <scheme val="minor"/>
      </rPr>
      <t xml:space="preserve"> (forte réussite à 3 pts, haut TS%),</t>
    </r>
  </si>
  <si>
    <r>
      <rPr>
        <b/>
        <i/>
        <sz val="14"/>
        <color rgb="FF000000"/>
        <rFont val="Arial"/>
        <family val="2"/>
        <scheme val="minor"/>
      </rPr>
      <t>=&gt;</t>
    </r>
    <r>
      <rPr>
        <i/>
        <sz val="14"/>
        <color rgb="FF000000"/>
        <rFont val="Arial"/>
        <family val="2"/>
        <scheme val="minor"/>
      </rPr>
      <t xml:space="preserve"> Créateur sûr</t>
    </r>
    <r>
      <rPr>
        <sz val="14"/>
        <color rgb="FF000000"/>
        <rFont val="Arial"/>
        <family val="2"/>
        <scheme val="minor"/>
      </rPr>
      <t xml:space="preserve"> (ratio AST/TOV ≥ 2),</t>
    </r>
  </si>
  <si>
    <r>
      <rPr>
        <b/>
        <i/>
        <sz val="14"/>
        <color rgb="FF000000"/>
        <rFont val="Arial"/>
        <family val="2"/>
        <scheme val="minor"/>
      </rPr>
      <t>=&gt;</t>
    </r>
    <r>
      <rPr>
        <i/>
        <sz val="14"/>
        <color rgb="FF000000"/>
        <rFont val="Arial"/>
        <family val="2"/>
        <scheme val="minor"/>
      </rPr>
      <t xml:space="preserve"> Protecteur du cercle</t>
    </r>
    <r>
      <rPr>
        <sz val="14"/>
        <color rgb="FF000000"/>
        <rFont val="Arial"/>
        <family val="2"/>
        <scheme val="minor"/>
      </rPr>
      <t xml:space="preserve"> (REB/Min et BLK/Min élevés).</t>
    </r>
  </si>
  <si>
    <r>
      <t xml:space="preserve">Ces profils ont ensuite été traduits en </t>
    </r>
    <r>
      <rPr>
        <b/>
        <sz val="14"/>
        <color rgb="FF000000"/>
        <rFont val="Arial"/>
        <family val="2"/>
        <scheme val="minor"/>
      </rPr>
      <t>enseignements concrets pour Les Pionniers</t>
    </r>
    <r>
      <rPr>
        <sz val="14"/>
        <color rgb="FF000000"/>
        <rFont val="Arial"/>
        <family val="2"/>
        <scheme val="minor"/>
      </rPr>
      <t xml:space="preserve">, afin de relier les </t>
    </r>
  </si>
  <si>
    <t xml:space="preserve">observations statistiques à des axes d’amélioration pratiques : entraînement ciblé, équilibre collectif, et </t>
  </si>
  <si>
    <t>recrutement stratégique.</t>
  </si>
  <si>
    <t>Vue d’ensemble – Synthèse et enseignements</t>
  </si>
  <si>
    <r>
      <t xml:space="preserve">👉 </t>
    </r>
    <r>
      <rPr>
        <b/>
        <sz val="14"/>
        <color rgb="FF000000"/>
        <rFont val="Arial"/>
        <family val="2"/>
        <scheme val="minor"/>
      </rPr>
      <t>Pour Les Pionniers</t>
    </r>
    <r>
      <rPr>
        <sz val="14"/>
        <color rgb="FF000000"/>
        <rFont val="Arial"/>
        <family val="2"/>
        <scheme val="minor"/>
      </rPr>
      <t>, trois leviers se dégagent :</t>
    </r>
  </si>
  <si>
    <r>
      <t xml:space="preserve">privilégier </t>
    </r>
    <r>
      <rPr>
        <b/>
        <sz val="14"/>
        <color rgb="FF000000"/>
        <rFont val="Arial"/>
        <family val="2"/>
        <scheme val="minor"/>
      </rPr>
      <t>l’efficacité au tir</t>
    </r>
    <r>
      <rPr>
        <sz val="14"/>
        <color rgb="FF000000"/>
        <rFont val="Arial"/>
        <family val="2"/>
        <scheme val="minor"/>
      </rPr>
      <t xml:space="preserve"> plutôt que le volume de tentatives,</t>
    </r>
  </si>
  <si>
    <r>
      <t xml:space="preserve">renforcer la </t>
    </r>
    <r>
      <rPr>
        <b/>
        <sz val="14"/>
        <color rgb="FF000000"/>
        <rFont val="Arial"/>
        <family val="2"/>
        <scheme val="minor"/>
      </rPr>
      <t>polyvalence</t>
    </r>
    <r>
      <rPr>
        <sz val="14"/>
        <color rgb="FF000000"/>
        <rFont val="Arial"/>
        <family val="2"/>
        <scheme val="minor"/>
      </rPr>
      <t xml:space="preserve"> (rebond + création + scoring),</t>
    </r>
  </si>
  <si>
    <r>
      <t xml:space="preserve">viser un jeu </t>
    </r>
    <r>
      <rPr>
        <b/>
        <sz val="14"/>
        <color rgb="FF000000"/>
        <rFont val="Arial"/>
        <family val="2"/>
        <scheme val="minor"/>
      </rPr>
      <t>collectif fluide</t>
    </r>
    <r>
      <rPr>
        <sz val="14"/>
        <color rgb="FF000000"/>
        <rFont val="Arial"/>
        <family val="2"/>
        <scheme val="minor"/>
      </rPr>
      <t xml:space="preserve"> avec un ratio </t>
    </r>
    <r>
      <rPr>
        <b/>
        <sz val="14"/>
        <color rgb="FF000000"/>
        <rFont val="Arial"/>
        <family val="2"/>
        <scheme val="minor"/>
      </rPr>
      <t>AST/TOV &gt; 2</t>
    </r>
    <r>
      <rPr>
        <sz val="14"/>
        <color rgb="FF000000"/>
        <rFont val="Arial"/>
        <family val="2"/>
        <scheme val="minor"/>
      </rPr>
      <t xml:space="preserve"> comme objectif de référence.</t>
    </r>
  </si>
  <si>
    <t xml:space="preserve">L’analyse de la saison NBA 2024/2025 met en évidence une ligue équilibrée, dominée par des joueurs âgés en </t>
  </si>
  <si>
    <t>moyenne de 26 ans.</t>
  </si>
  <si>
    <r>
      <t xml:space="preserve">Trois catégories se dégagent : </t>
    </r>
    <r>
      <rPr>
        <b/>
        <sz val="14"/>
        <color rgb="FF000000"/>
        <rFont val="Arial"/>
        <family val="2"/>
        <scheme val="minor"/>
      </rPr>
      <t>titulaires</t>
    </r>
    <r>
      <rPr>
        <sz val="14"/>
        <color rgb="FF000000"/>
        <rFont val="Arial"/>
        <family val="2"/>
        <scheme val="minor"/>
      </rPr>
      <t xml:space="preserve"> (30–39 min), </t>
    </r>
    <r>
      <rPr>
        <b/>
        <sz val="14"/>
        <color rgb="FF000000"/>
        <rFont val="Arial"/>
        <family val="2"/>
        <scheme val="minor"/>
      </rPr>
      <t>rotations</t>
    </r>
    <r>
      <rPr>
        <sz val="14"/>
        <color rgb="FF000000"/>
        <rFont val="Arial"/>
        <family val="2"/>
        <scheme val="minor"/>
      </rPr>
      <t xml:space="preserve"> (10-29 min) et </t>
    </r>
    <r>
      <rPr>
        <b/>
        <sz val="14"/>
        <color rgb="FF000000"/>
        <rFont val="Arial"/>
        <family val="2"/>
        <scheme val="minor"/>
      </rPr>
      <t>remplaçants</t>
    </r>
    <r>
      <rPr>
        <sz val="14"/>
        <color rgb="FF000000"/>
        <rFont val="Arial"/>
        <family val="2"/>
        <scheme val="minor"/>
      </rPr>
      <t xml:space="preserve"> (&lt;10 min), </t>
    </r>
  </si>
  <si>
    <t>confirmant la nécessité d’une gestion fine du banc.</t>
  </si>
  <si>
    <r>
      <t xml:space="preserve">Sur le plan offensif, la moyenne de </t>
    </r>
    <r>
      <rPr>
        <b/>
        <sz val="14"/>
        <color rgb="FF000000"/>
        <rFont val="Arial"/>
        <family val="2"/>
        <scheme val="minor"/>
      </rPr>
      <t>10,69 points par joueur</t>
    </r>
    <r>
      <rPr>
        <sz val="14"/>
        <color rgb="FF000000"/>
        <rFont val="Arial"/>
        <family val="2"/>
        <scheme val="minor"/>
      </rPr>
      <t xml:space="preserve"> et par match (pour l'ensemble des 569 joueurs) et les </t>
    </r>
  </si>
  <si>
    <t xml:space="preserve">hauts pourcentages de réussite (FG% ≈ 48 %, 3P% ≈ 35 %, FT% ≈ 82 %) soulignent l’importance de la sélection </t>
  </si>
  <si>
    <t>de tir et de l’efficacité (TS%) plutôt que du volume.</t>
  </si>
  <si>
    <r>
      <t xml:space="preserve">Le ratio </t>
    </r>
    <r>
      <rPr>
        <b/>
        <sz val="14"/>
        <color rgb="FF000000"/>
        <rFont val="Arial"/>
        <family val="2"/>
        <scheme val="minor"/>
      </rPr>
      <t>AST/TOV moyen de 1,94</t>
    </r>
    <r>
      <rPr>
        <sz val="14"/>
        <color rgb="FF000000"/>
        <rFont val="Arial"/>
        <family val="2"/>
        <scheme val="minor"/>
      </rPr>
      <t xml:space="preserve"> témoigne d’un jeu collectif maîtrisé, tandis que les indicateurs défensifs</t>
    </r>
  </si>
  <si>
    <t>(REB, STL, BLK) confirment la densité physique du championnat.</t>
  </si>
  <si>
    <t>Production et profil de tir par équipe  – Synthèse et enseignements</t>
  </si>
  <si>
    <r>
      <t xml:space="preserve">👉 </t>
    </r>
    <r>
      <rPr>
        <b/>
        <sz val="14"/>
        <color rgb="FF000000"/>
        <rFont val="Arial"/>
        <family val="2"/>
        <scheme val="minor"/>
      </rPr>
      <t>Pour Les Pionniers</t>
    </r>
    <r>
      <rPr>
        <sz val="14"/>
        <color rgb="FF000000"/>
        <rFont val="Arial"/>
        <family val="2"/>
        <scheme val="minor"/>
      </rPr>
      <t>, trois axes d’amélioration :</t>
    </r>
  </si>
  <si>
    <r>
      <t xml:space="preserve">privilégier la </t>
    </r>
    <r>
      <rPr>
        <b/>
        <sz val="14"/>
        <color rgb="FF000000"/>
        <rFont val="Arial"/>
        <family val="2"/>
        <scheme val="minor"/>
      </rPr>
      <t>qualité de tir</t>
    </r>
    <r>
      <rPr>
        <sz val="14"/>
        <color rgb="FF000000"/>
        <rFont val="Arial"/>
        <family val="2"/>
        <scheme val="minor"/>
      </rPr>
      <t xml:space="preserve"> (eFG% &gt; 52 %) plutôt que le volume ;</t>
    </r>
  </si>
  <si>
    <r>
      <t xml:space="preserve">maintenir un </t>
    </r>
    <r>
      <rPr>
        <b/>
        <sz val="14"/>
        <color rgb="FF000000"/>
        <rFont val="Arial"/>
        <family val="2"/>
        <scheme val="minor"/>
      </rPr>
      <t>équilibre intérieur/extérieur</t>
    </r>
    <r>
      <rPr>
        <sz val="14"/>
        <color rgb="FF000000"/>
        <rFont val="Arial"/>
        <family val="2"/>
        <scheme val="minor"/>
      </rPr>
      <t xml:space="preserve"> dans les phases offensives ;</t>
    </r>
  </si>
  <si>
    <r>
      <t xml:space="preserve">développer la </t>
    </r>
    <r>
      <rPr>
        <b/>
        <sz val="14"/>
        <color rgb="FF000000"/>
        <rFont val="Arial"/>
        <family val="2"/>
        <scheme val="minor"/>
      </rPr>
      <t>discipline sur la ligne des lancers francs</t>
    </r>
    <r>
      <rPr>
        <sz val="14"/>
        <color rgb="FF000000"/>
        <rFont val="Arial"/>
        <family val="2"/>
        <scheme val="minor"/>
      </rPr>
      <t xml:space="preserve"> pour capitaliser sur les fautes adverses.</t>
    </r>
  </si>
  <si>
    <r>
      <t xml:space="preserve">L’analyse du </t>
    </r>
    <r>
      <rPr>
        <b/>
        <sz val="14"/>
        <color rgb="FF000000"/>
        <rFont val="Arial"/>
        <family val="2"/>
        <scheme val="minor"/>
      </rPr>
      <t>profil de tir des équipes NBA 2024/2025</t>
    </r>
    <r>
      <rPr>
        <sz val="14"/>
        <color rgb="FF000000"/>
        <rFont val="Arial"/>
        <family val="2"/>
        <scheme val="minor"/>
      </rPr>
      <t xml:space="preserve"> met en évidence une corrélation forte entre </t>
    </r>
    <r>
      <rPr>
        <b/>
        <sz val="14"/>
        <color rgb="FF000000"/>
        <rFont val="Arial"/>
        <family val="2"/>
        <scheme val="minor"/>
      </rPr>
      <t xml:space="preserve">volume </t>
    </r>
  </si>
  <si>
    <t>offensif et efficacité au tir.</t>
  </si>
  <si>
    <r>
      <t xml:space="preserve">Les équipes les plus performantes (Philadelphie, New Orleans, Charlotte) combinent un haut </t>
    </r>
    <r>
      <rPr>
        <b/>
        <sz val="14"/>
        <color rgb="FF000000"/>
        <rFont val="Arial"/>
        <family val="2"/>
        <scheme val="minor"/>
      </rPr>
      <t>FG% (&gt;43%)</t>
    </r>
    <r>
      <rPr>
        <sz val="14"/>
        <color rgb="FF000000"/>
        <rFont val="Arial"/>
        <family val="2"/>
        <scheme val="minor"/>
      </rPr>
      <t xml:space="preserve"> et une </t>
    </r>
  </si>
  <si>
    <t>efficacité globale (TS%) supérieure à 53 %, traduisant une excellente sélection de tirs.</t>
  </si>
  <si>
    <r>
      <t xml:space="preserve">Les indicateurs </t>
    </r>
    <r>
      <rPr>
        <b/>
        <sz val="14"/>
        <color rgb="FF000000"/>
        <rFont val="Arial"/>
        <family val="2"/>
        <scheme val="minor"/>
      </rPr>
      <t>eFG%</t>
    </r>
    <r>
      <rPr>
        <sz val="14"/>
        <color rgb="FF000000"/>
        <rFont val="Arial"/>
        <family val="2"/>
        <scheme val="minor"/>
      </rPr>
      <t xml:space="preserve"> et </t>
    </r>
    <r>
      <rPr>
        <b/>
        <sz val="14"/>
        <color rgb="FF000000"/>
        <rFont val="Arial"/>
        <family val="2"/>
        <scheme val="minor"/>
      </rPr>
      <t>TS%</t>
    </r>
    <r>
      <rPr>
        <sz val="14"/>
        <color rgb="FF000000"/>
        <rFont val="Arial"/>
        <family val="2"/>
        <scheme val="minor"/>
      </rPr>
      <t xml:space="preserve"> confirment que la réussite dépend autant de la qualité des tirs que du rythme</t>
    </r>
  </si>
  <si>
    <t xml:space="preserve"> d’attaque.</t>
  </si>
  <si>
    <t>Scoring et efficacité individuelle – Synthèse et enseignements</t>
  </si>
  <si>
    <r>
      <t xml:space="preserve">L’analyse du </t>
    </r>
    <r>
      <rPr>
        <b/>
        <sz val="14"/>
        <color rgb="FF000000"/>
        <rFont val="Arial"/>
        <family val="2"/>
        <scheme val="minor"/>
      </rPr>
      <t>scoring individuel</t>
    </r>
    <r>
      <rPr>
        <sz val="14"/>
        <color rgb="FF000000"/>
        <rFont val="Arial"/>
        <family val="2"/>
        <scheme val="minor"/>
      </rPr>
      <t xml:space="preserve"> révèle que les meilleurs joueurs NBA allient </t>
    </r>
    <r>
      <rPr>
        <b/>
        <sz val="14"/>
        <color rgb="FF000000"/>
        <rFont val="Arial"/>
        <family val="2"/>
        <scheme val="minor"/>
      </rPr>
      <t>volume offensif et efficacité de tir</t>
    </r>
    <r>
      <rPr>
        <sz val="14"/>
        <color rgb="FF000000"/>
        <rFont val="Arial"/>
        <family val="2"/>
        <scheme val="minor"/>
      </rPr>
      <t>.</t>
    </r>
  </si>
  <si>
    <r>
      <t xml:space="preserve">Le top 15 des scoreurs affiche </t>
    </r>
    <r>
      <rPr>
        <b/>
        <sz val="14"/>
        <color rgb="FF000000"/>
        <rFont val="Arial"/>
        <family val="2"/>
        <scheme val="minor"/>
      </rPr>
      <t>27 points par match</t>
    </r>
    <r>
      <rPr>
        <sz val="14"/>
        <color rgb="FF000000"/>
        <rFont val="Arial"/>
        <family val="2"/>
        <scheme val="minor"/>
      </rPr>
      <t xml:space="preserve"> en moyenne, mais seuls quelques-uns — comme </t>
    </r>
    <r>
      <rPr>
        <b/>
        <sz val="14"/>
        <color rgb="FF000000"/>
        <rFont val="Arial"/>
        <family val="2"/>
        <scheme val="minor"/>
      </rPr>
      <t xml:space="preserve">Jokić, </t>
    </r>
  </si>
  <si>
    <t>Durant ou Alexander — dépassent un TS% de 60 %, gage d’un rendement réellement optimal.</t>
  </si>
  <si>
    <t xml:space="preserve">Cette distinction souligne que la performance ne repose pas uniquement sur la quantité de tirs, mais sur la </t>
  </si>
  <si>
    <t>sélection et la qualité des tentatives.</t>
  </si>
  <si>
    <r>
      <t>Les indicateurs E</t>
    </r>
    <r>
      <rPr>
        <b/>
        <sz val="14"/>
        <color rgb="FF000000"/>
        <rFont val="Arial"/>
        <family val="2"/>
        <scheme val="minor"/>
      </rPr>
      <t>FG% (pondérant les tirs à 3 pts)</t>
    </r>
    <r>
      <rPr>
        <sz val="14"/>
        <color rgb="FF000000"/>
        <rFont val="Arial"/>
        <family val="2"/>
        <scheme val="minor"/>
      </rPr>
      <t xml:space="preserve"> et </t>
    </r>
    <r>
      <rPr>
        <b/>
        <sz val="14"/>
        <color rgb="FF000000"/>
        <rFont val="Arial"/>
        <family val="2"/>
        <scheme val="minor"/>
      </rPr>
      <t>TS% (incluant les lancers francs)</t>
    </r>
    <r>
      <rPr>
        <sz val="14"/>
        <color rgb="FF000000"/>
        <rFont val="Arial"/>
        <family val="2"/>
        <scheme val="minor"/>
      </rPr>
      <t xml:space="preserve"> montrent que la </t>
    </r>
  </si>
  <si>
    <t>réussite dépend de la diversité offensive et de la capacité à provoquer des fautes.</t>
  </si>
  <si>
    <r>
      <t xml:space="preserve">👉 </t>
    </r>
    <r>
      <rPr>
        <b/>
        <sz val="14"/>
        <color rgb="FF000000"/>
        <rFont val="Arial"/>
        <family val="2"/>
        <scheme val="minor"/>
      </rPr>
      <t>Pour Les Pionniers</t>
    </r>
    <r>
      <rPr>
        <sz val="14"/>
        <color rgb="FF000000"/>
        <rFont val="Arial"/>
        <family val="2"/>
        <scheme val="minor"/>
      </rPr>
      <t xml:space="preserve"> : privilégier la </t>
    </r>
    <r>
      <rPr>
        <b/>
        <sz val="14"/>
        <color rgb="FF000000"/>
        <rFont val="Arial"/>
        <family val="2"/>
        <scheme val="minor"/>
      </rPr>
      <t>qualité de tir (EFG% ≥ 55 %)</t>
    </r>
    <r>
      <rPr>
        <sz val="14"/>
        <color rgb="FF000000"/>
        <rFont val="Arial"/>
        <family val="2"/>
        <scheme val="minor"/>
      </rPr>
      <t xml:space="preserve">, encourager un </t>
    </r>
    <r>
      <rPr>
        <b/>
        <sz val="14"/>
        <color rgb="FF000000"/>
        <rFont val="Arial"/>
        <family val="2"/>
        <scheme val="minor"/>
      </rPr>
      <t>jeu varié</t>
    </r>
    <r>
      <rPr>
        <sz val="14"/>
        <color rgb="FF000000"/>
        <rFont val="Arial"/>
        <family val="2"/>
        <scheme val="minor"/>
      </rPr>
      <t xml:space="preserve"> et travailler la </t>
    </r>
  </si>
  <si>
    <t>prise de décision rapide pour maximiser le rendement par possession.</t>
  </si>
  <si>
    <r>
      <t xml:space="preserve">🎯 </t>
    </r>
    <r>
      <rPr>
        <b/>
        <u/>
        <sz val="12"/>
        <color rgb="FF000000"/>
        <rFont val="Arial"/>
        <family val="2"/>
        <scheme val="minor"/>
      </rPr>
      <t>Lecture</t>
    </r>
    <r>
      <rPr>
        <b/>
        <sz val="12"/>
        <color rgb="FF000000"/>
        <rFont val="Arial"/>
        <family val="2"/>
        <scheme val="minor"/>
      </rPr>
      <t xml:space="preserve"> :</t>
    </r>
  </si>
  <si>
    <t>Création du jeu et maîtrise – Synthèse et enseignements</t>
  </si>
  <si>
    <r>
      <t xml:space="preserve">L’analyse de la création de jeu révèle une forte corrélation entre </t>
    </r>
    <r>
      <rPr>
        <b/>
        <sz val="14"/>
        <color rgb="FF000000"/>
        <rFont val="Arial"/>
        <family val="2"/>
        <scheme val="minor"/>
      </rPr>
      <t>volume de passes</t>
    </r>
    <r>
      <rPr>
        <sz val="14"/>
        <color rgb="FF000000"/>
        <rFont val="Arial"/>
        <family val="2"/>
        <scheme val="minor"/>
      </rPr>
      <t xml:space="preserve"> et </t>
    </r>
    <r>
      <rPr>
        <b/>
        <sz val="14"/>
        <color rgb="FF000000"/>
        <rFont val="Arial"/>
        <family val="2"/>
        <scheme val="minor"/>
      </rPr>
      <t>maîtrise collective</t>
    </r>
    <r>
      <rPr>
        <sz val="14"/>
        <color rgb="FF000000"/>
        <rFont val="Arial"/>
        <family val="2"/>
        <scheme val="minor"/>
      </rPr>
      <t>.</t>
    </r>
  </si>
  <si>
    <r>
      <t xml:space="preserve">Les meilleurs créateurs (Jones, Klintman, Haliburton) affichent un </t>
    </r>
    <r>
      <rPr>
        <b/>
        <sz val="14"/>
        <color rgb="FF000000"/>
        <rFont val="Arial"/>
        <family val="2"/>
        <scheme val="minor"/>
      </rPr>
      <t>AST/TOV supérieur à 5</t>
    </r>
    <r>
      <rPr>
        <sz val="14"/>
        <color rgb="FF000000"/>
        <rFont val="Arial"/>
        <family val="2"/>
        <scheme val="minor"/>
      </rPr>
      <t xml:space="preserve">, signe d’un jeu sûr </t>
    </r>
  </si>
  <si>
    <t>et fluide.</t>
  </si>
  <si>
    <r>
      <t xml:space="preserve">Au niveau collectif, </t>
    </r>
    <r>
      <rPr>
        <b/>
        <sz val="14"/>
        <color rgb="FF000000"/>
        <rFont val="Arial"/>
        <family val="2"/>
        <scheme val="minor"/>
      </rPr>
      <t>Chicago, Sacramento et Cleveland</t>
    </r>
    <r>
      <rPr>
        <sz val="14"/>
        <color rgb="FF000000"/>
        <rFont val="Arial"/>
        <family val="2"/>
        <scheme val="minor"/>
      </rPr>
      <t xml:space="preserve"> se distinguent par un ratio global supérieur à </t>
    </r>
    <r>
      <rPr>
        <b/>
        <sz val="14"/>
        <color rgb="FF000000"/>
        <rFont val="Arial"/>
        <family val="2"/>
        <scheme val="minor"/>
      </rPr>
      <t>2,3</t>
    </r>
    <r>
      <rPr>
        <sz val="14"/>
        <color rgb="FF000000"/>
        <rFont val="Arial"/>
        <family val="2"/>
        <scheme val="minor"/>
      </rPr>
      <t xml:space="preserve">, </t>
    </r>
  </si>
  <si>
    <t>garantissant une circulation efficace.</t>
  </si>
  <si>
    <r>
      <t xml:space="preserve">👉 </t>
    </r>
    <r>
      <rPr>
        <b/>
        <sz val="14"/>
        <color rgb="FF000000"/>
        <rFont val="Arial"/>
        <family val="2"/>
        <scheme val="minor"/>
      </rPr>
      <t>Pour Les Pionniers</t>
    </r>
    <r>
      <rPr>
        <sz val="14"/>
        <color rgb="FF000000"/>
        <rFont val="Arial"/>
        <family val="2"/>
        <scheme val="minor"/>
      </rPr>
      <t xml:space="preserve"> : viser un </t>
    </r>
    <r>
      <rPr>
        <b/>
        <sz val="14"/>
        <color rgb="FF000000"/>
        <rFont val="Arial"/>
        <family val="2"/>
        <scheme val="minor"/>
      </rPr>
      <t>AST/TOV ≥ 2,0</t>
    </r>
    <r>
      <rPr>
        <sz val="14"/>
        <color rgb="FF000000"/>
        <rFont val="Arial"/>
        <family val="2"/>
        <scheme val="minor"/>
      </rPr>
      <t xml:space="preserve">, former les joueurs à la </t>
    </r>
    <r>
      <rPr>
        <b/>
        <sz val="14"/>
        <color rgb="FF000000"/>
        <rFont val="Arial"/>
        <family val="2"/>
        <scheme val="minor"/>
      </rPr>
      <t>lecture du jeu</t>
    </r>
    <r>
      <rPr>
        <sz val="14"/>
        <color rgb="FF000000"/>
        <rFont val="Arial"/>
        <family val="2"/>
        <scheme val="minor"/>
      </rPr>
      <t xml:space="preserve">, et privilégier les </t>
    </r>
  </si>
  <si>
    <t>profils à fort rendement collectif plutôt que la seule créativité individuelle.</t>
  </si>
  <si>
    <t>Rebonds et défense – Synthèse et enseignements</t>
  </si>
  <si>
    <r>
      <t xml:space="preserve">L’étude défensive met en évidence des profils complets combinant </t>
    </r>
    <r>
      <rPr>
        <b/>
        <sz val="14"/>
        <color rgb="FF000000"/>
        <rFont val="Arial"/>
        <family val="2"/>
        <scheme val="minor"/>
      </rPr>
      <t>rebond, interception et contre</t>
    </r>
    <r>
      <rPr>
        <sz val="14"/>
        <color rgb="FF000000"/>
        <rFont val="Arial"/>
        <family val="2"/>
        <scheme val="minor"/>
      </rPr>
      <t>.</t>
    </r>
  </si>
  <si>
    <r>
      <t xml:space="preserve">Cet indicateur global mesure la </t>
    </r>
    <r>
      <rPr>
        <b/>
        <sz val="14"/>
        <color rgb="FF000000"/>
        <rFont val="Arial"/>
        <family val="2"/>
        <scheme val="minor"/>
      </rPr>
      <t>présence défensive réelle</t>
    </r>
    <r>
      <rPr>
        <sz val="14"/>
        <color rgb="FF000000"/>
        <rFont val="Arial"/>
        <family val="2"/>
        <scheme val="minor"/>
      </rPr>
      <t xml:space="preserve"> plutôt que le volume brut.</t>
    </r>
  </si>
  <si>
    <r>
      <t xml:space="preserve">Les leaders — </t>
    </r>
    <r>
      <rPr>
        <b/>
        <sz val="14"/>
        <color rgb="FF000000"/>
        <rFont val="Arial"/>
        <family val="2"/>
        <scheme val="minor"/>
      </rPr>
      <t>Kessler, Clingan, Wembanyama et Capela</t>
    </r>
    <r>
      <rPr>
        <sz val="14"/>
        <color rgb="FF000000"/>
        <rFont val="Arial"/>
        <family val="2"/>
        <scheme val="minor"/>
      </rPr>
      <t xml:space="preserve"> — atteignent un </t>
    </r>
    <r>
      <rPr>
        <b/>
        <sz val="14"/>
        <color rgb="FF000000"/>
        <rFont val="Arial"/>
        <family val="2"/>
        <scheme val="minor"/>
      </rPr>
      <t>Def Impact Score de 0,17</t>
    </r>
    <r>
      <rPr>
        <sz val="14"/>
        <color rgb="FF000000"/>
        <rFont val="Arial"/>
        <family val="2"/>
        <scheme val="minor"/>
      </rPr>
      <t>, contre</t>
    </r>
  </si>
  <si>
    <t xml:space="preserve"> 0,15 en moyenne.</t>
  </si>
  <si>
    <r>
      <t xml:space="preserve">👉 </t>
    </r>
    <r>
      <rPr>
        <b/>
        <sz val="14"/>
        <color rgb="FF000000"/>
        <rFont val="Arial"/>
        <family val="2"/>
        <scheme val="minor"/>
      </rPr>
      <t>Pour Les Pionniers</t>
    </r>
    <r>
      <rPr>
        <sz val="14"/>
        <color rgb="FF000000"/>
        <rFont val="Arial"/>
        <family val="2"/>
        <scheme val="minor"/>
      </rPr>
      <t xml:space="preserve"> : viser un </t>
    </r>
    <r>
      <rPr>
        <b/>
        <sz val="14"/>
        <color rgb="FF000000"/>
        <rFont val="Arial"/>
        <family val="2"/>
        <scheme val="minor"/>
      </rPr>
      <t>Def Impact Score ≥ 0,15</t>
    </r>
    <r>
      <rPr>
        <sz val="14"/>
        <color rgb="FF000000"/>
        <rFont val="Arial"/>
        <family val="2"/>
        <scheme val="minor"/>
      </rPr>
      <t xml:space="preserve">, former les joueurs à la </t>
    </r>
    <r>
      <rPr>
        <b/>
        <sz val="14"/>
        <color rgb="FF000000"/>
        <rFont val="Arial"/>
        <family val="2"/>
        <scheme val="minor"/>
      </rPr>
      <t>lecture du jeu défensif</t>
    </r>
    <r>
      <rPr>
        <sz val="14"/>
        <color rgb="FF000000"/>
        <rFont val="Arial"/>
        <family val="2"/>
        <scheme val="minor"/>
      </rPr>
      <t xml:space="preserve">, et </t>
    </r>
  </si>
  <si>
    <t>privilégier la polyvalence (capacité à protéger le cercle et relancer).</t>
  </si>
  <si>
    <t>Synthèse générale – Profils types et leviers clés</t>
  </si>
  <si>
    <t>👉 Pour Les Pionniers, l’objectif est d’adapter ces principes NBA à leur contexte local :</t>
  </si>
  <si>
    <r>
      <t xml:space="preserve">➡️ </t>
    </r>
    <r>
      <rPr>
        <b/>
        <sz val="14"/>
        <color rgb="FF000000"/>
        <rFont val="Arial"/>
        <family val="2"/>
        <scheme val="minor"/>
      </rPr>
      <t>Levier :</t>
    </r>
    <r>
      <rPr>
        <sz val="14"/>
        <color rgb="FF000000"/>
        <rFont val="Arial"/>
        <family val="2"/>
        <scheme val="minor"/>
      </rPr>
      <t xml:space="preserve"> viser un </t>
    </r>
    <r>
      <rPr>
        <b/>
        <sz val="14"/>
        <color rgb="FF000000"/>
        <rFont val="Arial"/>
        <family val="2"/>
        <scheme val="minor"/>
      </rPr>
      <t>eFG% ≥ 55 %</t>
    </r>
    <r>
      <rPr>
        <sz val="14"/>
        <color rgb="FF000000"/>
        <rFont val="Arial"/>
        <family val="2"/>
        <scheme val="minor"/>
      </rPr>
      <t xml:space="preserve">, travailler la </t>
    </r>
    <r>
      <rPr>
        <b/>
        <sz val="14"/>
        <color rgb="FF000000"/>
        <rFont val="Arial"/>
        <family val="2"/>
        <scheme val="minor"/>
      </rPr>
      <t>mécanique de shoot</t>
    </r>
    <r>
      <rPr>
        <sz val="14"/>
        <color rgb="FF000000"/>
        <rFont val="Arial"/>
        <family val="2"/>
        <scheme val="minor"/>
      </rPr>
      <t xml:space="preserve"> et la </t>
    </r>
    <r>
      <rPr>
        <b/>
        <sz val="14"/>
        <color rgb="FF000000"/>
        <rFont val="Arial"/>
        <family val="2"/>
        <scheme val="minor"/>
      </rPr>
      <t>création d’espaces ouverts</t>
    </r>
    <r>
      <rPr>
        <sz val="14"/>
        <color rgb="FF000000"/>
        <rFont val="Arial"/>
        <family val="2"/>
        <scheme val="minor"/>
      </rPr>
      <t>.</t>
    </r>
  </si>
  <si>
    <r>
      <t>Pilier défensif combinant rebonds, contres et interceptions (</t>
    </r>
    <r>
      <rPr>
        <b/>
        <sz val="14"/>
        <color rgb="FF000000"/>
        <rFont val="Arial"/>
        <family val="2"/>
        <scheme val="minor"/>
      </rPr>
      <t>BLK/Min &gt; 0,03</t>
    </r>
    <r>
      <rPr>
        <sz val="14"/>
        <color rgb="FF000000"/>
        <rFont val="Arial"/>
        <family val="2"/>
        <scheme val="minor"/>
      </rPr>
      <t xml:space="preserve">, </t>
    </r>
    <r>
      <rPr>
        <b/>
        <sz val="14"/>
        <color rgb="FF000000"/>
        <rFont val="Arial"/>
        <family val="2"/>
        <scheme val="minor"/>
      </rPr>
      <t>REB/Min &gt; 0,20</t>
    </r>
    <r>
      <rPr>
        <sz val="14"/>
        <color rgb="FF000000"/>
        <rFont val="Arial"/>
        <family val="2"/>
        <scheme val="minor"/>
      </rPr>
      <t>).</t>
    </r>
  </si>
  <si>
    <r>
      <t xml:space="preserve">Ces trois profils traduisent les </t>
    </r>
    <r>
      <rPr>
        <b/>
        <sz val="14"/>
        <color rgb="FF000000"/>
        <rFont val="Arial"/>
        <family val="2"/>
        <scheme val="minor"/>
      </rPr>
      <t>axes majeurs de performance collective</t>
    </r>
    <r>
      <rPr>
        <sz val="14"/>
        <color rgb="FF000000"/>
        <rFont val="Arial"/>
        <family val="2"/>
        <scheme val="minor"/>
      </rPr>
      <t xml:space="preserve"> :</t>
    </r>
  </si>
  <si>
    <r>
      <t>Efficacité offensive</t>
    </r>
    <r>
      <rPr>
        <sz val="14"/>
        <color rgb="FF000000"/>
        <rFont val="Arial"/>
        <family val="2"/>
        <scheme val="minor"/>
      </rPr>
      <t xml:space="preserve"> (qualité de tir et espacement du jeu)</t>
    </r>
  </si>
  <si>
    <r>
      <t>Maîtrise du ballon</t>
    </r>
    <r>
      <rPr>
        <sz val="14"/>
        <color rgb="FF000000"/>
        <rFont val="Arial"/>
        <family val="2"/>
        <scheme val="minor"/>
      </rPr>
      <t xml:space="preserve"> (circulation fluide et discipline tactique)</t>
    </r>
  </si>
  <si>
    <r>
      <t>Solidité défensive</t>
    </r>
    <r>
      <rPr>
        <sz val="14"/>
        <color rgb="FF000000"/>
        <rFont val="Arial"/>
        <family val="2"/>
        <scheme val="minor"/>
      </rPr>
      <t xml:space="preserve"> (impact physique et anticipation).</t>
    </r>
  </si>
  <si>
    <r>
      <t>un jeu lucide, collectif et discipliné</t>
    </r>
    <r>
      <rPr>
        <sz val="14"/>
        <color rgb="FF000000"/>
        <rFont val="Arial"/>
        <family val="2"/>
        <scheme val="minor"/>
      </rPr>
      <t>, garant de progression durable et de succès à moyen terme.</t>
    </r>
  </si>
  <si>
    <r>
      <t xml:space="preserve">1. </t>
    </r>
    <r>
      <rPr>
        <b/>
        <u/>
        <sz val="14"/>
        <color rgb="FF000000"/>
        <rFont val="Arial"/>
        <family val="2"/>
        <scheme val="minor"/>
      </rPr>
      <t>Le Shooter extérieur</t>
    </r>
  </si>
  <si>
    <r>
      <t>Spécialiste du tir longue distance (</t>
    </r>
    <r>
      <rPr>
        <b/>
        <sz val="14"/>
        <color rgb="FF000000"/>
        <rFont val="Arial"/>
        <family val="2"/>
        <scheme val="minor"/>
      </rPr>
      <t>3PA/FGA &gt; 0,4</t>
    </r>
    <r>
      <rPr>
        <sz val="14"/>
        <color rgb="FF000000"/>
        <rFont val="Arial"/>
        <family val="2"/>
        <scheme val="minor"/>
      </rPr>
      <t xml:space="preserve">, </t>
    </r>
    <r>
      <rPr>
        <b/>
        <sz val="14"/>
        <color rgb="FF000000"/>
        <rFont val="Arial"/>
        <family val="2"/>
        <scheme val="minor"/>
      </rPr>
      <t>TS% &gt; 60 %</t>
    </r>
    <r>
      <rPr>
        <sz val="14"/>
        <color rgb="FF000000"/>
        <rFont val="Arial"/>
        <family val="2"/>
        <scheme val="minor"/>
      </rPr>
      <t xml:space="preserve">), il optimise la sélection de tirs et contribue à </t>
    </r>
  </si>
  <si>
    <t>espacer le jeu.</t>
  </si>
  <si>
    <r>
      <t xml:space="preserve">L’analyse des données NBA 2024/2025 met en évidence trois </t>
    </r>
    <r>
      <rPr>
        <b/>
        <sz val="14"/>
        <color rgb="FF000000"/>
        <rFont val="Arial"/>
        <family val="2"/>
        <scheme val="minor"/>
      </rPr>
      <t>profils de performance</t>
    </r>
    <r>
      <rPr>
        <sz val="14"/>
        <color rgb="FF000000"/>
        <rFont val="Arial"/>
        <family val="2"/>
        <scheme val="minor"/>
      </rPr>
      <t xml:space="preserve"> dont le club </t>
    </r>
  </si>
  <si>
    <t>Les Pionniers peut s’inspirer pour structurer son développement sportif.</t>
  </si>
  <si>
    <r>
      <t xml:space="preserve"> 2. </t>
    </r>
    <r>
      <rPr>
        <b/>
        <u/>
        <sz val="14"/>
        <color rgb="FF000000"/>
        <rFont val="Arial"/>
        <family val="2"/>
        <scheme val="minor"/>
      </rPr>
      <t>Le Créateur sûr</t>
    </r>
  </si>
  <si>
    <r>
      <t>Joueur intelligent et collectif (</t>
    </r>
    <r>
      <rPr>
        <b/>
        <sz val="14"/>
        <color rgb="FF000000"/>
        <rFont val="Arial"/>
        <family val="2"/>
        <scheme val="minor"/>
      </rPr>
      <t>AST/TOV ≥ 2</t>
    </r>
    <r>
      <rPr>
        <sz val="14"/>
        <color rgb="FF000000"/>
        <rFont val="Arial"/>
        <family val="2"/>
        <scheme val="minor"/>
      </rPr>
      <t xml:space="preserve">, </t>
    </r>
    <r>
      <rPr>
        <b/>
        <sz val="14"/>
        <color rgb="FF000000"/>
        <rFont val="Arial"/>
        <family val="2"/>
        <scheme val="minor"/>
      </rPr>
      <t>AST/Min &gt; 0,12</t>
    </r>
    <r>
      <rPr>
        <sz val="14"/>
        <color rgb="FF000000"/>
        <rFont val="Arial"/>
        <family val="2"/>
        <scheme val="minor"/>
      </rPr>
      <t xml:space="preserve">), garant de la fluidité offensive et de la maîtrise du </t>
    </r>
  </si>
  <si>
    <t>tempo.</t>
  </si>
  <si>
    <r>
      <t xml:space="preserve">➡️ </t>
    </r>
    <r>
      <rPr>
        <b/>
        <sz val="14"/>
        <color rgb="FF000000"/>
        <rFont val="Arial"/>
        <family val="2"/>
        <scheme val="minor"/>
      </rPr>
      <t>Levier :</t>
    </r>
    <r>
      <rPr>
        <sz val="14"/>
        <color rgb="FF000000"/>
        <rFont val="Arial"/>
        <family val="2"/>
        <scheme val="minor"/>
      </rPr>
      <t xml:space="preserve"> instaurer un </t>
    </r>
    <r>
      <rPr>
        <b/>
        <sz val="14"/>
        <color rgb="FF000000"/>
        <rFont val="Arial"/>
        <family val="2"/>
        <scheme val="minor"/>
      </rPr>
      <t>objectif collectif AST/TOV ≥ 2,0</t>
    </r>
    <r>
      <rPr>
        <sz val="14"/>
        <color rgb="FF000000"/>
        <rFont val="Arial"/>
        <family val="2"/>
        <scheme val="minor"/>
      </rPr>
      <t xml:space="preserve">, renforcer la </t>
    </r>
    <r>
      <rPr>
        <b/>
        <sz val="14"/>
        <color rgb="FF000000"/>
        <rFont val="Arial"/>
        <family val="2"/>
        <scheme val="minor"/>
      </rPr>
      <t>lecture du jeu</t>
    </r>
    <r>
      <rPr>
        <sz val="14"/>
        <color rgb="FF000000"/>
        <rFont val="Arial"/>
        <family val="2"/>
        <scheme val="minor"/>
      </rPr>
      <t xml:space="preserve"> et limiter les pertes de </t>
    </r>
  </si>
  <si>
    <t>balle.</t>
  </si>
  <si>
    <r>
      <t xml:space="preserve">3. </t>
    </r>
    <r>
      <rPr>
        <b/>
        <u/>
        <sz val="14"/>
        <color rgb="FF000000"/>
        <rFont val="Arial"/>
        <family val="2"/>
        <scheme val="minor"/>
      </rPr>
      <t>Le Protecteur du cercle</t>
    </r>
  </si>
  <si>
    <r>
      <t xml:space="preserve">➡️ </t>
    </r>
    <r>
      <rPr>
        <b/>
        <sz val="14"/>
        <color rgb="FF000000"/>
        <rFont val="Arial"/>
        <family val="2"/>
        <scheme val="minor"/>
      </rPr>
      <t>Levier :</t>
    </r>
    <r>
      <rPr>
        <sz val="14"/>
        <color rgb="FF000000"/>
        <rFont val="Arial"/>
        <family val="2"/>
        <scheme val="minor"/>
      </rPr>
      <t xml:space="preserve"> viser un </t>
    </r>
    <r>
      <rPr>
        <b/>
        <sz val="14"/>
        <color rgb="FF000000"/>
        <rFont val="Arial"/>
        <family val="2"/>
        <scheme val="minor"/>
      </rPr>
      <t>Def Impact Score ≥ 0,15</t>
    </r>
    <r>
      <rPr>
        <sz val="14"/>
        <color rgb="FF000000"/>
        <rFont val="Arial"/>
        <family val="2"/>
        <scheme val="minor"/>
      </rPr>
      <t xml:space="preserve">, développer la </t>
    </r>
    <r>
      <rPr>
        <b/>
        <sz val="14"/>
        <color rgb="FF000000"/>
        <rFont val="Arial"/>
        <family val="2"/>
        <scheme val="minor"/>
      </rPr>
      <t>polyvalence défensive</t>
    </r>
    <r>
      <rPr>
        <sz val="14"/>
        <color rgb="FF000000"/>
        <rFont val="Arial"/>
        <family val="2"/>
        <scheme val="minor"/>
      </rPr>
      <t xml:space="preserve"> et la </t>
    </r>
    <r>
      <rPr>
        <b/>
        <sz val="14"/>
        <color rgb="FF000000"/>
        <rFont val="Arial"/>
        <family val="2"/>
        <scheme val="minor"/>
      </rPr>
      <t xml:space="preserve">coordination du </t>
    </r>
  </si>
  <si>
    <t>repli.</t>
  </si>
  <si>
    <r>
      <t xml:space="preserve">🎯 </t>
    </r>
    <r>
      <rPr>
        <b/>
        <u/>
        <sz val="14"/>
        <color rgb="FFC00000"/>
        <rFont val="Arial"/>
        <family val="2"/>
        <scheme val="minor"/>
      </rPr>
      <t>Conclusion</t>
    </r>
  </si>
  <si>
    <r>
      <rPr>
        <u/>
        <sz val="10"/>
        <rFont val="Arial"/>
        <family val="2"/>
        <scheme val="minor"/>
      </rPr>
      <t>OKC</t>
    </r>
  </si>
  <si>
    <r>
      <rPr>
        <u/>
        <sz val="10"/>
        <rFont val="Arial"/>
        <family val="2"/>
        <scheme val="minor"/>
      </rPr>
      <t>Giannis Antetokounmpo</t>
    </r>
  </si>
  <si>
    <r>
      <rPr>
        <u/>
        <sz val="10"/>
        <rFont val="Arial"/>
        <family val="2"/>
        <scheme val="minor"/>
      </rPr>
      <t>MIL</t>
    </r>
  </si>
  <si>
    <r>
      <rPr>
        <u/>
        <sz val="10"/>
        <rFont val="Arial"/>
        <family val="2"/>
        <scheme val="minor"/>
      </rPr>
      <t>Nikola Jokić</t>
    </r>
  </si>
  <si>
    <r>
      <rPr>
        <u/>
        <sz val="10"/>
        <rFont val="Arial"/>
        <family val="2"/>
        <scheme val="minor"/>
      </rPr>
      <t>DEN</t>
    </r>
  </si>
  <si>
    <r>
      <rPr>
        <u/>
        <sz val="10"/>
        <rFont val="Arial"/>
        <family val="2"/>
        <scheme val="minor"/>
      </rPr>
      <t>Luka Dončić</t>
    </r>
  </si>
  <si>
    <r>
      <rPr>
        <u/>
        <sz val="10"/>
        <rFont val="Arial"/>
        <family val="2"/>
        <scheme val="minor"/>
      </rPr>
      <t>LAL</t>
    </r>
  </si>
  <si>
    <r>
      <rPr>
        <u/>
        <sz val="10"/>
        <rFont val="Arial"/>
        <family val="2"/>
        <scheme val="minor"/>
      </rPr>
      <t>Anthony Edwards</t>
    </r>
  </si>
  <si>
    <r>
      <rPr>
        <u/>
        <sz val="10"/>
        <rFont val="Arial"/>
        <family val="2"/>
        <scheme val="minor"/>
      </rPr>
      <t>MIN</t>
    </r>
  </si>
  <si>
    <r>
      <rPr>
        <u/>
        <sz val="10"/>
        <rFont val="Arial"/>
        <family val="2"/>
        <scheme val="minor"/>
      </rPr>
      <t>Jayson Tatum</t>
    </r>
  </si>
  <si>
    <r>
      <rPr>
        <u/>
        <sz val="10"/>
        <rFont val="Arial"/>
        <family val="2"/>
        <scheme val="minor"/>
      </rPr>
      <t>BOS</t>
    </r>
  </si>
  <si>
    <r>
      <rPr>
        <u/>
        <sz val="10"/>
        <rFont val="Arial"/>
        <family val="2"/>
        <scheme val="minor"/>
      </rPr>
      <t>Kevin Durant</t>
    </r>
  </si>
  <si>
    <r>
      <rPr>
        <u/>
        <sz val="10"/>
        <rFont val="Arial"/>
        <family val="2"/>
        <scheme val="minor"/>
      </rPr>
      <t>PHX</t>
    </r>
  </si>
  <si>
    <r>
      <rPr>
        <u/>
        <sz val="10"/>
        <rFont val="Arial"/>
        <family val="2"/>
        <scheme val="minor"/>
      </rPr>
      <t>Tyrese Maxey</t>
    </r>
  </si>
  <si>
    <r>
      <rPr>
        <u/>
        <sz val="10"/>
        <rFont val="Arial"/>
        <family val="2"/>
        <scheme val="minor"/>
      </rPr>
      <t>PHI</t>
    </r>
  </si>
  <si>
    <r>
      <rPr>
        <u/>
        <sz val="10"/>
        <rFont val="Arial"/>
        <family val="2"/>
        <scheme val="minor"/>
      </rPr>
      <t>Cade Cunningham</t>
    </r>
  </si>
  <si>
    <r>
      <rPr>
        <u/>
        <sz val="10"/>
        <rFont val="Arial"/>
        <family val="2"/>
        <scheme val="minor"/>
      </rPr>
      <t>DET</t>
    </r>
  </si>
  <si>
    <r>
      <rPr>
        <u/>
        <sz val="10"/>
        <rFont val="Arial"/>
        <family val="2"/>
        <scheme val="minor"/>
      </rPr>
      <t>Jalen Brunson</t>
    </r>
  </si>
  <si>
    <r>
      <rPr>
        <u/>
        <sz val="10"/>
        <rFont val="Arial"/>
        <family val="2"/>
        <scheme val="minor"/>
      </rPr>
      <t>NYK</t>
    </r>
  </si>
  <si>
    <r>
      <rPr>
        <u/>
        <sz val="10"/>
        <rFont val="Arial"/>
        <family val="2"/>
        <scheme val="minor"/>
      </rPr>
      <t>Paolo Banchero</t>
    </r>
  </si>
  <si>
    <r>
      <rPr>
        <u/>
        <sz val="10"/>
        <rFont val="Arial"/>
        <family val="2"/>
        <scheme val="minor"/>
      </rPr>
      <t>ORL</t>
    </r>
  </si>
  <si>
    <r>
      <rPr>
        <u/>
        <sz val="10"/>
        <rFont val="Arial"/>
        <family val="2"/>
        <scheme val="minor"/>
      </rPr>
      <t>LaMelo Ball</t>
    </r>
  </si>
  <si>
    <r>
      <rPr>
        <u/>
        <sz val="10"/>
        <rFont val="Arial"/>
        <family val="2"/>
        <scheme val="minor"/>
      </rPr>
      <t>CHA</t>
    </r>
  </si>
  <si>
    <r>
      <rPr>
        <u/>
        <sz val="10"/>
        <rFont val="Arial"/>
        <family val="2"/>
        <scheme val="minor"/>
      </rPr>
      <t>Damian Lillard</t>
    </r>
  </si>
  <si>
    <r>
      <rPr>
        <u/>
        <sz val="10"/>
        <rFont val="Arial"/>
        <family val="2"/>
        <scheme val="minor"/>
      </rPr>
      <t>Anthony Davis</t>
    </r>
  </si>
  <si>
    <r>
      <rPr>
        <u/>
        <sz val="10"/>
        <rFont val="Arial"/>
        <family val="2"/>
        <scheme val="minor"/>
      </rPr>
      <t>DAL</t>
    </r>
  </si>
  <si>
    <r>
      <rPr>
        <u/>
        <sz val="10"/>
        <rFont val="Arial"/>
        <family val="2"/>
        <scheme val="minor"/>
      </rPr>
      <t>Kyrie Irving</t>
    </r>
  </si>
  <si>
    <r>
      <rPr>
        <u/>
        <sz val="10"/>
        <rFont val="Arial"/>
        <family val="2"/>
        <scheme val="minor"/>
      </rPr>
      <t>Zion Williamson</t>
    </r>
  </si>
  <si>
    <r>
      <rPr>
        <u/>
        <sz val="10"/>
        <rFont val="Arial"/>
        <family val="2"/>
        <scheme val="minor"/>
      </rPr>
      <t>NOP</t>
    </r>
  </si>
  <si>
    <r>
      <rPr>
        <u/>
        <sz val="10"/>
        <rFont val="Arial"/>
        <family val="2"/>
        <scheme val="minor"/>
      </rPr>
      <t>Stephen Curry</t>
    </r>
  </si>
  <si>
    <r>
      <rPr>
        <u/>
        <sz val="10"/>
        <rFont val="Arial"/>
        <family val="2"/>
        <scheme val="minor"/>
      </rPr>
      <t>GSW</t>
    </r>
  </si>
  <si>
    <r>
      <rPr>
        <u/>
        <sz val="10"/>
        <rFont val="Arial"/>
        <family val="2"/>
        <scheme val="minor"/>
      </rPr>
      <t>Karl-Anthony Towns</t>
    </r>
  </si>
  <si>
    <r>
      <rPr>
        <u/>
        <sz val="10"/>
        <rFont val="Arial"/>
        <family val="2"/>
        <scheme val="minor"/>
      </rPr>
      <t>LeBron James</t>
    </r>
  </si>
  <si>
    <r>
      <rPr>
        <u/>
        <sz val="10"/>
        <rFont val="Arial"/>
        <family val="2"/>
        <scheme val="minor"/>
      </rPr>
      <t>Victor Wembanyama</t>
    </r>
  </si>
  <si>
    <r>
      <rPr>
        <u/>
        <sz val="10"/>
        <rFont val="Arial"/>
        <family val="2"/>
        <scheme val="minor"/>
      </rPr>
      <t>SAS</t>
    </r>
  </si>
  <si>
    <r>
      <rPr>
        <u/>
        <sz val="10"/>
        <rFont val="Arial"/>
        <family val="2"/>
        <scheme val="minor"/>
      </rPr>
      <t>Franz Wagner</t>
    </r>
  </si>
  <si>
    <r>
      <rPr>
        <u/>
        <sz val="10"/>
        <rFont val="Arial"/>
        <family val="2"/>
        <scheme val="minor"/>
      </rPr>
      <t>Trae Young</t>
    </r>
  </si>
  <si>
    <r>
      <rPr>
        <u/>
        <sz val="10"/>
        <rFont val="Arial"/>
        <family val="2"/>
        <scheme val="minor"/>
      </rPr>
      <t>ATL</t>
    </r>
  </si>
  <si>
    <r>
      <rPr>
        <u/>
        <sz val="10"/>
        <rFont val="Arial"/>
        <family val="2"/>
        <scheme val="minor"/>
      </rPr>
      <t>Donovan Mitchell</t>
    </r>
  </si>
  <si>
    <r>
      <rPr>
        <u/>
        <sz val="10"/>
        <rFont val="Arial"/>
        <family val="2"/>
        <scheme val="minor"/>
      </rPr>
      <t>CLE</t>
    </r>
  </si>
  <si>
    <r>
      <rPr>
        <u/>
        <sz val="10"/>
        <rFont val="Arial"/>
        <family val="2"/>
        <scheme val="minor"/>
      </rPr>
      <t>Cam Thomas</t>
    </r>
  </si>
  <si>
    <r>
      <rPr>
        <u/>
        <sz val="10"/>
        <rFont val="Arial"/>
        <family val="2"/>
        <scheme val="minor"/>
      </rPr>
      <t>BKN</t>
    </r>
  </si>
  <si>
    <r>
      <rPr>
        <u/>
        <sz val="10"/>
        <rFont val="Arial"/>
        <family val="2"/>
        <scheme val="minor"/>
      </rPr>
      <t>Tyler Herro</t>
    </r>
  </si>
  <si>
    <r>
      <rPr>
        <u/>
        <sz val="10"/>
        <rFont val="Arial"/>
        <family val="2"/>
        <scheme val="minor"/>
      </rPr>
      <t>MIA</t>
    </r>
  </si>
  <si>
    <r>
      <rPr>
        <u/>
        <sz val="10"/>
        <rFont val="Arial"/>
        <family val="2"/>
        <scheme val="minor"/>
      </rPr>
      <t>Joel Embiid</t>
    </r>
  </si>
  <si>
    <r>
      <rPr>
        <u/>
        <sz val="10"/>
        <rFont val="Arial"/>
        <family val="2"/>
        <scheme val="minor"/>
      </rPr>
      <t>De'Aaron Fox</t>
    </r>
  </si>
  <si>
    <r>
      <rPr>
        <u/>
        <sz val="10"/>
        <rFont val="Arial"/>
        <family val="2"/>
        <scheme val="minor"/>
      </rPr>
      <t>Zach LaVine</t>
    </r>
  </si>
  <si>
    <r>
      <rPr>
        <u/>
        <sz val="10"/>
        <rFont val="Arial"/>
        <family val="2"/>
        <scheme val="minor"/>
      </rPr>
      <t>SAC</t>
    </r>
  </si>
  <si>
    <r>
      <rPr>
        <u/>
        <sz val="10"/>
        <rFont val="Arial"/>
        <family val="2"/>
        <scheme val="minor"/>
      </rPr>
      <t>Ja Morant</t>
    </r>
  </si>
  <si>
    <r>
      <rPr>
        <u/>
        <sz val="10"/>
        <rFont val="Arial"/>
        <family val="2"/>
        <scheme val="minor"/>
      </rPr>
      <t>MEM</t>
    </r>
  </si>
  <si>
    <r>
      <rPr>
        <u/>
        <sz val="10"/>
        <rFont val="Arial"/>
        <family val="2"/>
        <scheme val="minor"/>
      </rPr>
      <t>James Harden</t>
    </r>
  </si>
  <si>
    <r>
      <rPr>
        <u/>
        <sz val="10"/>
        <rFont val="Arial"/>
        <family val="2"/>
        <scheme val="minor"/>
      </rPr>
      <t>LAC</t>
    </r>
  </si>
  <si>
    <r>
      <rPr>
        <u/>
        <sz val="10"/>
        <rFont val="Arial"/>
        <family val="2"/>
        <scheme val="minor"/>
      </rPr>
      <t>Brandon Ingram</t>
    </r>
  </si>
  <si>
    <r>
      <rPr>
        <u/>
        <sz val="10"/>
        <rFont val="Arial"/>
        <family val="2"/>
        <scheme val="minor"/>
      </rPr>
      <t>TOR</t>
    </r>
  </si>
  <si>
    <r>
      <rPr>
        <u/>
        <sz val="10"/>
        <rFont val="Arial"/>
        <family val="2"/>
        <scheme val="minor"/>
      </rPr>
      <t>Jaylen Brown</t>
    </r>
  </si>
  <si>
    <r>
      <rPr>
        <u/>
        <sz val="10"/>
        <rFont val="Arial"/>
        <family val="2"/>
        <scheme val="minor"/>
      </rPr>
      <t>Jaren Jackson Jr,</t>
    </r>
  </si>
  <si>
    <r>
      <rPr>
        <u/>
        <sz val="10"/>
        <rFont val="Arial"/>
        <family val="2"/>
        <scheme val="minor"/>
      </rPr>
      <t>DeMar DeRozan</t>
    </r>
  </si>
  <si>
    <r>
      <rPr>
        <u/>
        <sz val="10"/>
        <rFont val="Arial"/>
        <family val="2"/>
        <scheme val="minor"/>
      </rPr>
      <t>Norman Powell</t>
    </r>
  </si>
  <si>
    <r>
      <rPr>
        <u/>
        <sz val="10"/>
        <rFont val="Arial"/>
        <family val="2"/>
        <scheme val="minor"/>
      </rPr>
      <t>Jalen Williams</t>
    </r>
  </si>
  <si>
    <r>
      <rPr>
        <u/>
        <sz val="10"/>
        <rFont val="Arial"/>
        <family val="2"/>
        <scheme val="minor"/>
      </rPr>
      <t>Kawhi Leonard</t>
    </r>
  </si>
  <si>
    <r>
      <rPr>
        <u/>
        <sz val="10"/>
        <rFont val="Arial"/>
        <family val="2"/>
        <scheme val="minor"/>
      </rPr>
      <t>Jamal Murray</t>
    </r>
  </si>
  <si>
    <r>
      <rPr>
        <u/>
        <sz val="10"/>
        <rFont val="Arial"/>
        <family val="2"/>
        <scheme val="minor"/>
      </rPr>
      <t>Trey Murphy III</t>
    </r>
  </si>
  <si>
    <r>
      <rPr>
        <u/>
        <sz val="10"/>
        <rFont val="Arial"/>
        <family val="2"/>
        <scheme val="minor"/>
      </rPr>
      <t>CJ McCollum</t>
    </r>
  </si>
  <si>
    <r>
      <rPr>
        <u/>
        <sz val="10"/>
        <rFont val="Arial"/>
        <family val="2"/>
        <scheme val="minor"/>
      </rPr>
      <t>RJ Barrett</t>
    </r>
  </si>
  <si>
    <r>
      <rPr>
        <u/>
        <sz val="10"/>
        <rFont val="Arial"/>
        <family val="2"/>
        <scheme val="minor"/>
      </rPr>
      <t>Jalen Green</t>
    </r>
  </si>
  <si>
    <r>
      <rPr>
        <u/>
        <sz val="10"/>
        <rFont val="Arial"/>
        <family val="2"/>
        <scheme val="minor"/>
      </rPr>
      <t>HOU</t>
    </r>
  </si>
  <si>
    <r>
      <rPr>
        <u/>
        <sz val="10"/>
        <rFont val="Arial"/>
        <family val="2"/>
        <scheme val="minor"/>
      </rPr>
      <t>Brandon Miller</t>
    </r>
  </si>
  <si>
    <r>
      <rPr>
        <u/>
        <sz val="10"/>
        <rFont val="Arial"/>
        <family val="2"/>
        <scheme val="minor"/>
      </rPr>
      <t>Darius Garland</t>
    </r>
  </si>
  <si>
    <r>
      <rPr>
        <u/>
        <sz val="10"/>
        <rFont val="Arial"/>
        <family val="2"/>
        <scheme val="minor"/>
      </rPr>
      <t>Jordan Poole</t>
    </r>
  </si>
  <si>
    <r>
      <rPr>
        <u/>
        <sz val="10"/>
        <rFont val="Arial"/>
        <family val="2"/>
        <scheme val="minor"/>
      </rPr>
      <t>WAS</t>
    </r>
  </si>
  <si>
    <r>
      <rPr>
        <u/>
        <sz val="10"/>
        <rFont val="Arial"/>
        <family val="2"/>
        <scheme val="minor"/>
      </rPr>
      <t>Coby White</t>
    </r>
  </si>
  <si>
    <r>
      <rPr>
        <u/>
        <sz val="10"/>
        <rFont val="Arial"/>
        <family val="2"/>
        <scheme val="minor"/>
      </rPr>
      <t>CHI</t>
    </r>
  </si>
  <si>
    <r>
      <rPr>
        <u/>
        <sz val="10"/>
        <rFont val="Arial"/>
        <family val="2"/>
        <scheme val="minor"/>
      </rPr>
      <t>Miles Bridges</t>
    </r>
  </si>
  <si>
    <r>
      <rPr>
        <u/>
        <sz val="10"/>
        <rFont val="Arial"/>
        <family val="2"/>
        <scheme val="minor"/>
      </rPr>
      <t>Austin Reaves</t>
    </r>
  </si>
  <si>
    <r>
      <rPr>
        <u/>
        <sz val="10"/>
        <rFont val="Arial"/>
        <family val="2"/>
        <scheme val="minor"/>
      </rPr>
      <t>Pascal Siakam</t>
    </r>
  </si>
  <si>
    <r>
      <rPr>
        <u/>
        <sz val="10"/>
        <rFont val="Arial"/>
        <family val="2"/>
        <scheme val="minor"/>
      </rPr>
      <t>IND</t>
    </r>
  </si>
  <si>
    <r>
      <rPr>
        <u/>
        <sz val="10"/>
        <rFont val="Arial"/>
        <family val="2"/>
        <scheme val="minor"/>
      </rPr>
      <t>Kristaps Porziņģis</t>
    </r>
  </si>
  <si>
    <r>
      <rPr>
        <u/>
        <sz val="10"/>
        <rFont val="Arial"/>
        <family val="2"/>
        <scheme val="minor"/>
      </rPr>
      <t>Scottie Barnes</t>
    </r>
  </si>
  <si>
    <r>
      <rPr>
        <u/>
        <sz val="10"/>
        <rFont val="Arial"/>
        <family val="2"/>
        <scheme val="minor"/>
      </rPr>
      <t>Anfernee Simons</t>
    </r>
  </si>
  <si>
    <r>
      <rPr>
        <u/>
        <sz val="10"/>
        <rFont val="Arial"/>
        <family val="2"/>
        <scheme val="minor"/>
      </rPr>
      <t>POR</t>
    </r>
  </si>
  <si>
    <r>
      <rPr>
        <u/>
        <sz val="10"/>
        <rFont val="Arial"/>
        <family val="2"/>
        <scheme val="minor"/>
      </rPr>
      <t>Desmond Bane</t>
    </r>
  </si>
  <si>
    <r>
      <rPr>
        <u/>
        <sz val="10"/>
        <rFont val="Arial"/>
        <family val="2"/>
        <scheme val="minor"/>
      </rPr>
      <t>Alperen Sengun</t>
    </r>
  </si>
  <si>
    <r>
      <rPr>
        <u/>
        <sz val="10"/>
        <rFont val="Arial"/>
        <family val="2"/>
        <scheme val="minor"/>
      </rPr>
      <t>Domantas Sabonis</t>
    </r>
  </si>
  <si>
    <r>
      <rPr>
        <u/>
        <sz val="10"/>
        <rFont val="Arial"/>
        <family val="2"/>
        <scheme val="minor"/>
      </rPr>
      <t>Lauri Markkanen</t>
    </r>
  </si>
  <si>
    <r>
      <rPr>
        <u/>
        <sz val="10"/>
        <rFont val="Arial"/>
        <family val="2"/>
        <scheme val="minor"/>
      </rPr>
      <t>UTA</t>
    </r>
  </si>
  <si>
    <r>
      <rPr>
        <u/>
        <sz val="10"/>
        <rFont val="Arial"/>
        <family val="2"/>
        <scheme val="minor"/>
      </rPr>
      <t>John Collins</t>
    </r>
  </si>
  <si>
    <r>
      <rPr>
        <u/>
        <sz val="10"/>
        <rFont val="Arial"/>
        <family val="2"/>
        <scheme val="minor"/>
      </rPr>
      <t>Jalen Johnson</t>
    </r>
  </si>
  <si>
    <r>
      <rPr>
        <u/>
        <sz val="10"/>
        <rFont val="Arial"/>
        <family val="2"/>
        <scheme val="minor"/>
      </rPr>
      <t>Cameron Johnson</t>
    </r>
  </si>
  <si>
    <r>
      <rPr>
        <u/>
        <sz val="10"/>
        <rFont val="Arial"/>
        <family val="2"/>
        <scheme val="minor"/>
      </rPr>
      <t>Julius Randle</t>
    </r>
  </si>
  <si>
    <r>
      <rPr>
        <u/>
        <sz val="10"/>
        <rFont val="Arial"/>
        <family val="2"/>
        <scheme val="minor"/>
      </rPr>
      <t>Tyrese Haliburton</t>
    </r>
  </si>
  <si>
    <r>
      <rPr>
        <u/>
        <sz val="10"/>
        <rFont val="Arial"/>
        <family val="2"/>
        <scheme val="minor"/>
      </rPr>
      <t>Evan Mobley</t>
    </r>
  </si>
  <si>
    <r>
      <rPr>
        <u/>
        <sz val="10"/>
        <rFont val="Arial"/>
        <family val="2"/>
        <scheme val="minor"/>
      </rPr>
      <t>Nikola Vučević</t>
    </r>
  </si>
  <si>
    <r>
      <rPr>
        <u/>
        <sz val="10"/>
        <rFont val="Arial"/>
        <family val="2"/>
        <scheme val="minor"/>
      </rPr>
      <t>Shaedon Sharpe</t>
    </r>
  </si>
  <si>
    <r>
      <rPr>
        <u/>
        <sz val="10"/>
        <rFont val="Arial"/>
        <family val="2"/>
        <scheme val="minor"/>
      </rPr>
      <t>Collin Sexton</t>
    </r>
  </si>
  <si>
    <r>
      <rPr>
        <u/>
        <sz val="10"/>
        <rFont val="Arial"/>
        <family val="2"/>
        <scheme val="minor"/>
      </rPr>
      <t>Michael Porter Jr,</t>
    </r>
  </si>
  <si>
    <r>
      <rPr>
        <u/>
        <sz val="10"/>
        <rFont val="Arial"/>
        <family val="2"/>
        <scheme val="minor"/>
      </rPr>
      <t>Bam Adebayo</t>
    </r>
  </si>
  <si>
    <r>
      <rPr>
        <u/>
        <sz val="10"/>
        <rFont val="Arial"/>
        <family val="2"/>
        <scheme val="minor"/>
      </rPr>
      <t>OG Anunoby</t>
    </r>
  </si>
  <si>
    <r>
      <rPr>
        <u/>
        <sz val="10"/>
        <rFont val="Arial"/>
        <family val="2"/>
        <scheme val="minor"/>
      </rPr>
      <t>Andrew Wiggins</t>
    </r>
  </si>
  <si>
    <r>
      <rPr>
        <u/>
        <sz val="10"/>
        <rFont val="Arial"/>
        <family val="2"/>
        <scheme val="minor"/>
      </rPr>
      <t>Jaden Ivey</t>
    </r>
  </si>
  <si>
    <r>
      <rPr>
        <u/>
        <sz val="10"/>
        <rFont val="Arial"/>
        <family val="2"/>
        <scheme val="minor"/>
      </rPr>
      <t>Mikal Bridges</t>
    </r>
  </si>
  <si>
    <r>
      <rPr>
        <u/>
        <sz val="10"/>
        <rFont val="Arial"/>
        <family val="2"/>
        <scheme val="minor"/>
      </rPr>
      <t>Dejounte Murray</t>
    </r>
  </si>
  <si>
    <r>
      <rPr>
        <u/>
        <sz val="10"/>
        <rFont val="Arial"/>
        <family val="2"/>
        <scheme val="minor"/>
      </rPr>
      <t>Jimmy Butler III</t>
    </r>
  </si>
  <si>
    <r>
      <rPr>
        <u/>
        <sz val="10"/>
        <rFont val="Arial"/>
        <family val="2"/>
        <scheme val="minor"/>
      </rPr>
      <t>Malik Monk</t>
    </r>
  </si>
  <si>
    <r>
      <rPr>
        <u/>
        <sz val="10"/>
        <rFont val="Arial"/>
        <family val="2"/>
        <scheme val="minor"/>
      </rPr>
      <t>Immanuel Quickley</t>
    </r>
  </si>
  <si>
    <r>
      <rPr>
        <u/>
        <sz val="10"/>
        <rFont val="Arial"/>
        <family val="2"/>
        <scheme val="minor"/>
      </rPr>
      <t>De'Andre Hunter</t>
    </r>
  </si>
  <si>
    <r>
      <rPr>
        <u/>
        <sz val="10"/>
        <rFont val="Arial"/>
        <family val="2"/>
        <scheme val="minor"/>
      </rPr>
      <t>Bradley Beal</t>
    </r>
  </si>
  <si>
    <r>
      <rPr>
        <u/>
        <sz val="10"/>
        <rFont val="Arial"/>
        <family val="2"/>
        <scheme val="minor"/>
      </rPr>
      <t>Deni Avdija</t>
    </r>
  </si>
  <si>
    <r>
      <rPr>
        <u/>
        <sz val="10"/>
        <rFont val="Arial"/>
        <family val="2"/>
        <scheme val="minor"/>
      </rPr>
      <t>Keyonte George</t>
    </r>
  </si>
  <si>
    <r>
      <rPr>
        <u/>
        <sz val="10"/>
        <rFont val="Arial"/>
        <family val="2"/>
        <scheme val="minor"/>
      </rPr>
      <t>Ivica Zubac</t>
    </r>
  </si>
  <si>
    <r>
      <rPr>
        <u/>
        <sz val="10"/>
        <rFont val="Arial"/>
        <family val="2"/>
        <scheme val="minor"/>
      </rPr>
      <t>Derrick White</t>
    </r>
  </si>
  <si>
    <r>
      <rPr>
        <u/>
        <sz val="10"/>
        <rFont val="Arial"/>
        <family val="2"/>
        <scheme val="minor"/>
      </rPr>
      <t>Malik Beasley</t>
    </r>
  </si>
  <si>
    <r>
      <rPr>
        <u/>
        <sz val="10"/>
        <rFont val="Arial"/>
        <family val="2"/>
        <scheme val="minor"/>
      </rPr>
      <t>Devin Vassell</t>
    </r>
  </si>
  <si>
    <r>
      <rPr>
        <u/>
        <sz val="10"/>
        <rFont val="Arial"/>
        <family val="2"/>
        <scheme val="minor"/>
      </rPr>
      <t>Jalen Suggs</t>
    </r>
  </si>
  <si>
    <r>
      <rPr>
        <u/>
        <sz val="10"/>
        <rFont val="Arial"/>
        <family val="2"/>
        <scheme val="minor"/>
      </rPr>
      <t>Paul George</t>
    </r>
  </si>
  <si>
    <r>
      <rPr>
        <u/>
        <sz val="10"/>
        <rFont val="Arial"/>
        <family val="2"/>
        <scheme val="minor"/>
      </rPr>
      <t>Jordan Clarkson</t>
    </r>
  </si>
  <si>
    <r>
      <rPr>
        <u/>
        <sz val="10"/>
        <rFont val="Arial"/>
        <family val="2"/>
        <scheme val="minor"/>
      </rPr>
      <t>Bennedict Mathurin</t>
    </r>
  </si>
  <si>
    <r>
      <rPr>
        <u/>
        <sz val="10"/>
        <rFont val="Arial"/>
        <family val="2"/>
        <scheme val="minor"/>
      </rPr>
      <t>Myles Turner</t>
    </r>
  </si>
  <si>
    <r>
      <rPr>
        <u/>
        <sz val="10"/>
        <rFont val="Arial"/>
        <family val="2"/>
        <scheme val="minor"/>
      </rPr>
      <t>Christian Braun</t>
    </r>
  </si>
  <si>
    <r>
      <rPr>
        <u/>
        <sz val="10"/>
        <rFont val="Arial"/>
        <family val="2"/>
        <scheme val="minor"/>
      </rPr>
      <t>Jared McCain</t>
    </r>
  </si>
  <si>
    <r>
      <rPr>
        <u/>
        <sz val="10"/>
        <rFont val="Arial"/>
        <family val="2"/>
        <scheme val="minor"/>
      </rPr>
      <t>Jonathan Kuminga</t>
    </r>
  </si>
  <si>
    <r>
      <rPr>
        <u/>
        <sz val="10"/>
        <rFont val="Arial"/>
        <family val="2"/>
        <scheme val="minor"/>
      </rPr>
      <t>Mark Williams</t>
    </r>
  </si>
  <si>
    <r>
      <rPr>
        <u/>
        <sz val="10"/>
        <rFont val="Arial"/>
        <family val="2"/>
        <scheme val="minor"/>
      </rPr>
      <t>Kelly Oubre Jr,</t>
    </r>
  </si>
  <si>
    <r>
      <rPr>
        <u/>
        <sz val="10"/>
        <rFont val="Arial"/>
        <family val="2"/>
        <scheme val="minor"/>
      </rPr>
      <t>Chet Holmgren</t>
    </r>
  </si>
  <si>
    <r>
      <rPr>
        <u/>
        <sz val="10"/>
        <rFont val="Arial"/>
        <family val="2"/>
        <scheme val="minor"/>
      </rPr>
      <t>Kyle Kuzma</t>
    </r>
  </si>
  <si>
    <r>
      <rPr>
        <u/>
        <sz val="10"/>
        <rFont val="Arial"/>
        <family val="2"/>
        <scheme val="minor"/>
      </rPr>
      <t>Aaron Gordon</t>
    </r>
  </si>
  <si>
    <r>
      <rPr>
        <u/>
        <sz val="10"/>
        <rFont val="Arial"/>
        <family val="2"/>
        <scheme val="minor"/>
      </rPr>
      <t>Stephon Castle</t>
    </r>
  </si>
  <si>
    <r>
      <rPr>
        <u/>
        <sz val="10"/>
        <rFont val="Arial"/>
        <family val="2"/>
        <scheme val="minor"/>
      </rPr>
      <t>P,J, Washington</t>
    </r>
  </si>
  <si>
    <r>
      <rPr>
        <u/>
        <sz val="10"/>
        <rFont val="Arial"/>
        <family val="2"/>
        <scheme val="minor"/>
      </rPr>
      <t>Quentin Grimes</t>
    </r>
  </si>
  <si>
    <r>
      <rPr>
        <u/>
        <sz val="10"/>
        <rFont val="Arial"/>
        <family val="2"/>
        <scheme val="minor"/>
      </rPr>
      <t>Josh Giddey</t>
    </r>
  </si>
  <si>
    <r>
      <rPr>
        <u/>
        <sz val="10"/>
        <rFont val="Arial"/>
        <family val="2"/>
        <scheme val="minor"/>
      </rPr>
      <t>Jakob Poeltl</t>
    </r>
  </si>
  <si>
    <r>
      <rPr>
        <u/>
        <sz val="10"/>
        <rFont val="Arial"/>
        <family val="2"/>
        <scheme val="minor"/>
      </rPr>
      <t>Gradey Dick</t>
    </r>
  </si>
  <si>
    <r>
      <rPr>
        <u/>
        <sz val="10"/>
        <rFont val="Arial"/>
        <family val="2"/>
        <scheme val="minor"/>
      </rPr>
      <t>Jerami Grant</t>
    </r>
  </si>
  <si>
    <r>
      <rPr>
        <u/>
        <sz val="10"/>
        <rFont val="Arial"/>
        <family val="2"/>
        <scheme val="minor"/>
      </rPr>
      <t>Deandre Ayton</t>
    </r>
  </si>
  <si>
    <r>
      <rPr>
        <u/>
        <sz val="10"/>
        <rFont val="Arial"/>
        <family val="2"/>
        <scheme val="minor"/>
      </rPr>
      <t>Payton Pritchard</t>
    </r>
  </si>
  <si>
    <r>
      <rPr>
        <u/>
        <sz val="10"/>
        <rFont val="Arial"/>
        <family val="2"/>
        <scheme val="minor"/>
      </rPr>
      <t>Naz Reid</t>
    </r>
  </si>
  <si>
    <r>
      <rPr>
        <u/>
        <sz val="10"/>
        <rFont val="Arial"/>
        <family val="2"/>
        <scheme val="minor"/>
      </rPr>
      <t>Dyson Daniels</t>
    </r>
  </si>
  <si>
    <r>
      <rPr>
        <u/>
        <sz val="10"/>
        <rFont val="Arial"/>
        <family val="2"/>
        <scheme val="minor"/>
      </rPr>
      <t>Amen Thompson</t>
    </r>
  </si>
  <si>
    <r>
      <rPr>
        <u/>
        <sz val="10"/>
        <rFont val="Arial"/>
        <family val="2"/>
        <scheme val="minor"/>
      </rPr>
      <t>Fred VanVleet</t>
    </r>
  </si>
  <si>
    <r>
      <rPr>
        <u/>
        <sz val="10"/>
        <rFont val="Arial"/>
        <family val="2"/>
        <scheme val="minor"/>
      </rPr>
      <t>Tre Mann</t>
    </r>
  </si>
  <si>
    <r>
      <rPr>
        <u/>
        <sz val="10"/>
        <rFont val="Arial"/>
        <family val="2"/>
        <scheme val="minor"/>
      </rPr>
      <t>Dillon Brooks</t>
    </r>
  </si>
  <si>
    <r>
      <rPr>
        <u/>
        <sz val="10"/>
        <rFont val="Arial"/>
        <family val="2"/>
        <scheme val="minor"/>
      </rPr>
      <t>Klay Thompson</t>
    </r>
  </si>
  <si>
    <r>
      <rPr>
        <u/>
        <sz val="10"/>
        <rFont val="Arial"/>
        <family val="2"/>
        <scheme val="minor"/>
      </rPr>
      <t>Tolu Smith</t>
    </r>
  </si>
  <si>
    <r>
      <rPr>
        <u/>
        <sz val="10"/>
        <rFont val="Arial"/>
        <family val="2"/>
        <scheme val="minor"/>
      </rPr>
      <t>Bobby Portis</t>
    </r>
  </si>
  <si>
    <r>
      <rPr>
        <u/>
        <sz val="10"/>
        <rFont val="Arial"/>
        <family val="2"/>
        <scheme val="minor"/>
      </rPr>
      <t>Tobias Harris</t>
    </r>
  </si>
  <si>
    <r>
      <rPr>
        <u/>
        <sz val="10"/>
        <rFont val="Arial"/>
        <family val="2"/>
        <scheme val="minor"/>
      </rPr>
      <t>Josh Hart</t>
    </r>
  </si>
  <si>
    <r>
      <rPr>
        <u/>
        <sz val="10"/>
        <rFont val="Arial"/>
        <family val="2"/>
        <scheme val="minor"/>
      </rPr>
      <t>Jarrett Allen</t>
    </r>
  </si>
  <si>
    <r>
      <rPr>
        <u/>
        <sz val="10"/>
        <rFont val="Arial"/>
        <family val="2"/>
        <scheme val="minor"/>
      </rPr>
      <t>Onyeka Okongwu</t>
    </r>
  </si>
  <si>
    <r>
      <rPr>
        <u/>
        <sz val="10"/>
        <rFont val="Arial"/>
        <family val="2"/>
        <scheme val="minor"/>
      </rPr>
      <t>Russell Westbrook</t>
    </r>
  </si>
  <si>
    <r>
      <rPr>
        <u/>
        <sz val="10"/>
        <rFont val="Arial"/>
        <family val="2"/>
        <scheme val="minor"/>
      </rPr>
      <t>Naji Marshall</t>
    </r>
  </si>
  <si>
    <r>
      <rPr>
        <u/>
        <sz val="10"/>
        <rFont val="Arial"/>
        <family val="2"/>
        <scheme val="minor"/>
      </rPr>
      <t>Dennis Schröder</t>
    </r>
  </si>
  <si>
    <r>
      <rPr>
        <u/>
        <sz val="10"/>
        <rFont val="Arial"/>
        <family val="2"/>
        <scheme val="minor"/>
      </rPr>
      <t>Rui Hachimura</t>
    </r>
  </si>
  <si>
    <r>
      <rPr>
        <u/>
        <sz val="10"/>
        <rFont val="Arial"/>
        <family val="2"/>
        <scheme val="minor"/>
      </rPr>
      <t>Alex Sarr</t>
    </r>
  </si>
  <si>
    <r>
      <rPr>
        <u/>
        <sz val="10"/>
        <rFont val="Arial"/>
        <family val="2"/>
        <scheme val="minor"/>
      </rPr>
      <t>Brook Lopez</t>
    </r>
  </si>
  <si>
    <r>
      <rPr>
        <u/>
        <sz val="10"/>
        <rFont val="Arial"/>
        <family val="2"/>
        <scheme val="minor"/>
      </rPr>
      <t>Moritz Wagner</t>
    </r>
  </si>
  <si>
    <r>
      <rPr>
        <u/>
        <sz val="10"/>
        <rFont val="Arial"/>
        <family val="2"/>
        <scheme val="minor"/>
      </rPr>
      <t>Malcolm Brogdon</t>
    </r>
  </si>
  <si>
    <r>
      <rPr>
        <u/>
        <sz val="10"/>
        <rFont val="Arial"/>
        <family val="2"/>
        <scheme val="minor"/>
      </rPr>
      <t>Keldon Johnson</t>
    </r>
  </si>
  <si>
    <r>
      <rPr>
        <u/>
        <sz val="10"/>
        <rFont val="Arial"/>
        <family val="2"/>
        <scheme val="minor"/>
      </rPr>
      <t>Scoot Henderson</t>
    </r>
  </si>
  <si>
    <r>
      <rPr>
        <u/>
        <sz val="10"/>
        <rFont val="Arial"/>
        <family val="2"/>
        <scheme val="minor"/>
      </rPr>
      <t>D'Angelo Russell</t>
    </r>
  </si>
  <si>
    <r>
      <rPr>
        <u/>
        <sz val="10"/>
        <rFont val="Arial"/>
        <family val="2"/>
        <scheme val="minor"/>
      </rPr>
      <t>Zaccharie Risacher</t>
    </r>
  </si>
  <si>
    <r>
      <rPr>
        <u/>
        <sz val="10"/>
        <rFont val="Arial"/>
        <family val="2"/>
        <scheme val="minor"/>
      </rPr>
      <t>Santi Aldama</t>
    </r>
  </si>
  <si>
    <r>
      <rPr>
        <u/>
        <sz val="10"/>
        <rFont val="Arial"/>
        <family val="2"/>
        <scheme val="minor"/>
      </rPr>
      <t>Ty Jerome</t>
    </r>
  </si>
  <si>
    <r>
      <rPr>
        <u/>
        <sz val="10"/>
        <rFont val="Arial"/>
        <family val="2"/>
        <scheme val="minor"/>
      </rPr>
      <t>Lonnie Walker IV</t>
    </r>
  </si>
  <si>
    <r>
      <rPr>
        <u/>
        <sz val="10"/>
        <rFont val="Arial"/>
        <family val="2"/>
        <scheme val="minor"/>
      </rPr>
      <t>Keegan Murray</t>
    </r>
  </si>
  <si>
    <r>
      <rPr>
        <u/>
        <sz val="10"/>
        <rFont val="Arial"/>
        <family val="2"/>
        <scheme val="minor"/>
      </rPr>
      <t>Bilal Coulibaly</t>
    </r>
  </si>
  <si>
    <r>
      <rPr>
        <u/>
        <sz val="10"/>
        <rFont val="Arial"/>
        <family val="2"/>
        <scheme val="minor"/>
      </rPr>
      <t>Harrison Barnes</t>
    </r>
  </si>
  <si>
    <r>
      <rPr>
        <u/>
        <sz val="10"/>
        <rFont val="Arial"/>
        <family val="2"/>
        <scheme val="minor"/>
      </rPr>
      <t>Ayo Dosunmu</t>
    </r>
  </si>
  <si>
    <r>
      <rPr>
        <u/>
        <sz val="10"/>
        <rFont val="Arial"/>
        <family val="2"/>
        <scheme val="minor"/>
      </rPr>
      <t>Daniel Gafford</t>
    </r>
  </si>
  <si>
    <r>
      <rPr>
        <u/>
        <sz val="10"/>
        <rFont val="Arial"/>
        <family val="2"/>
        <scheme val="minor"/>
      </rPr>
      <t>Jaden McDaniels</t>
    </r>
  </si>
  <si>
    <r>
      <rPr>
        <u/>
        <sz val="10"/>
        <rFont val="Arial"/>
        <family val="2"/>
        <scheme val="minor"/>
      </rPr>
      <t>Jabari Smith Jr,</t>
    </r>
  </si>
  <si>
    <r>
      <rPr>
        <u/>
        <sz val="10"/>
        <rFont val="Arial"/>
        <family val="2"/>
        <scheme val="minor"/>
      </rPr>
      <t>Drew Timme</t>
    </r>
  </si>
  <si>
    <r>
      <rPr>
        <u/>
        <sz val="10"/>
        <rFont val="Arial"/>
        <family val="2"/>
        <scheme val="minor"/>
      </rPr>
      <t>Caris LeVert</t>
    </r>
  </si>
  <si>
    <r>
      <rPr>
        <u/>
        <sz val="10"/>
        <rFont val="Arial"/>
        <family val="2"/>
        <scheme val="minor"/>
      </rPr>
      <t>Aaron Wiggins</t>
    </r>
  </si>
  <si>
    <r>
      <rPr>
        <u/>
        <sz val="10"/>
        <rFont val="Arial"/>
        <family val="2"/>
        <scheme val="minor"/>
      </rPr>
      <t>Tari Eason</t>
    </r>
  </si>
  <si>
    <r>
      <rPr>
        <u/>
        <sz val="10"/>
        <rFont val="Arial"/>
        <family val="2"/>
        <scheme val="minor"/>
      </rPr>
      <t>Rudy Gobert</t>
    </r>
  </si>
  <si>
    <r>
      <rPr>
        <u/>
        <sz val="10"/>
        <rFont val="Arial"/>
        <family val="2"/>
        <scheme val="minor"/>
      </rPr>
      <t>Aaron Nesmith</t>
    </r>
  </si>
  <si>
    <r>
      <rPr>
        <u/>
        <sz val="10"/>
        <rFont val="Arial"/>
        <family val="2"/>
        <scheme val="minor"/>
      </rPr>
      <t>Khris Middleton</t>
    </r>
  </si>
  <si>
    <r>
      <rPr>
        <u/>
        <sz val="10"/>
        <rFont val="Arial"/>
        <family val="2"/>
        <scheme val="minor"/>
      </rPr>
      <t>Jalen Duren</t>
    </r>
  </si>
  <si>
    <r>
      <rPr>
        <u/>
        <sz val="10"/>
        <rFont val="Arial"/>
        <family val="2"/>
        <scheme val="minor"/>
      </rPr>
      <t>Brandin Podziemski</t>
    </r>
  </si>
  <si>
    <r>
      <rPr>
        <u/>
        <sz val="10"/>
        <rFont val="Arial"/>
        <family val="2"/>
        <scheme val="minor"/>
      </rPr>
      <t>Donte DiVincenzo</t>
    </r>
  </si>
  <si>
    <r>
      <rPr>
        <u/>
        <sz val="10"/>
        <rFont val="Arial"/>
        <family val="2"/>
        <scheme val="minor"/>
      </rPr>
      <t>Corey Kispert</t>
    </r>
  </si>
  <si>
    <r>
      <rPr>
        <u/>
        <sz val="10"/>
        <rFont val="Arial"/>
        <family val="2"/>
        <scheme val="minor"/>
      </rPr>
      <t>Jeremy Sochan</t>
    </r>
  </si>
  <si>
    <r>
      <rPr>
        <u/>
        <sz val="10"/>
        <rFont val="Arial"/>
        <family val="2"/>
        <scheme val="minor"/>
      </rPr>
      <t>Toumani Camara</t>
    </r>
  </si>
  <si>
    <r>
      <rPr>
        <u/>
        <sz val="10"/>
        <rFont val="Arial"/>
        <family val="2"/>
        <scheme val="minor"/>
      </rPr>
      <t>Isaiah Hartenstein</t>
    </r>
  </si>
  <si>
    <r>
      <rPr>
        <u/>
        <sz val="10"/>
        <rFont val="Arial"/>
        <family val="2"/>
        <scheme val="minor"/>
      </rPr>
      <t>Walker Kessler</t>
    </r>
  </si>
  <si>
    <r>
      <rPr>
        <u/>
        <sz val="10"/>
        <rFont val="Arial"/>
        <family val="2"/>
        <scheme val="minor"/>
      </rPr>
      <t>Buddy Hield</t>
    </r>
  </si>
  <si>
    <r>
      <rPr>
        <u/>
        <sz val="10"/>
        <rFont val="Arial"/>
        <family val="2"/>
        <scheme val="minor"/>
      </rPr>
      <t>Jrue Holiday</t>
    </r>
  </si>
  <si>
    <r>
      <rPr>
        <u/>
        <sz val="10"/>
        <rFont val="Arial"/>
        <family val="2"/>
        <scheme val="minor"/>
      </rPr>
      <t>Gary Trent Jr,</t>
    </r>
  </si>
  <si>
    <r>
      <rPr>
        <u/>
        <sz val="10"/>
        <rFont val="Arial"/>
        <family val="2"/>
        <scheme val="minor"/>
      </rPr>
      <t>Spencer Dinwiddie</t>
    </r>
  </si>
  <si>
    <r>
      <rPr>
        <u/>
        <sz val="10"/>
        <rFont val="Arial"/>
        <family val="2"/>
        <scheme val="minor"/>
      </rPr>
      <t>Tim Hardaway Jr,</t>
    </r>
  </si>
  <si>
    <r>
      <rPr>
        <u/>
        <sz val="10"/>
        <rFont val="Arial"/>
        <family val="2"/>
        <scheme val="minor"/>
      </rPr>
      <t>Duncan Robinson</t>
    </r>
  </si>
  <si>
    <r>
      <rPr>
        <u/>
        <sz val="10"/>
        <rFont val="Arial"/>
        <family val="2"/>
        <scheme val="minor"/>
      </rPr>
      <t>Guerschon Yabusele</t>
    </r>
  </si>
  <si>
    <r>
      <rPr>
        <u/>
        <sz val="10"/>
        <rFont val="Arial"/>
        <family val="2"/>
        <scheme val="minor"/>
      </rPr>
      <t>Brice Sensabaugh</t>
    </r>
  </si>
  <si>
    <r>
      <rPr>
        <u/>
        <sz val="10"/>
        <rFont val="Arial"/>
        <family val="2"/>
        <scheme val="minor"/>
      </rPr>
      <t>Jordan Hawkins</t>
    </r>
  </si>
  <si>
    <r>
      <rPr>
        <u/>
        <sz val="10"/>
        <rFont val="Arial"/>
        <family val="2"/>
        <scheme val="minor"/>
      </rPr>
      <t>Bogdan Bogdanović</t>
    </r>
  </si>
  <si>
    <r>
      <rPr>
        <u/>
        <sz val="10"/>
        <rFont val="Arial"/>
        <family val="2"/>
        <scheme val="minor"/>
      </rPr>
      <t>Nikola Jović</t>
    </r>
  </si>
  <si>
    <r>
      <rPr>
        <u/>
        <sz val="10"/>
        <rFont val="Arial"/>
        <family val="2"/>
        <scheme val="minor"/>
      </rPr>
      <t>Brandon Boston</t>
    </r>
  </si>
  <si>
    <r>
      <rPr>
        <u/>
        <sz val="10"/>
        <rFont val="Arial"/>
        <family val="2"/>
        <scheme val="minor"/>
      </rPr>
      <t>Keon Johnson</t>
    </r>
  </si>
  <si>
    <r>
      <rPr>
        <u/>
        <sz val="10"/>
        <rFont val="Arial"/>
        <family val="2"/>
        <scheme val="minor"/>
      </rPr>
      <t>Terry Rozier</t>
    </r>
  </si>
  <si>
    <r>
      <rPr>
        <u/>
        <sz val="10"/>
        <rFont val="Arial"/>
        <family val="2"/>
        <scheme val="minor"/>
      </rPr>
      <t>Grayson Allen</t>
    </r>
  </si>
  <si>
    <r>
      <rPr>
        <u/>
        <sz val="10"/>
        <rFont val="Arial"/>
        <family val="2"/>
        <scheme val="minor"/>
      </rPr>
      <t>Obi Toppin</t>
    </r>
  </si>
  <si>
    <r>
      <rPr>
        <u/>
        <sz val="10"/>
        <rFont val="Arial"/>
        <family val="2"/>
        <scheme val="minor"/>
      </rPr>
      <t>Ochai Agbaji</t>
    </r>
  </si>
  <si>
    <r>
      <rPr>
        <u/>
        <sz val="10"/>
        <rFont val="Arial"/>
        <family val="2"/>
        <scheme val="minor"/>
      </rPr>
      <t>Jaylen Wells</t>
    </r>
  </si>
  <si>
    <r>
      <rPr>
        <u/>
        <sz val="10"/>
        <rFont val="Arial"/>
        <family val="2"/>
        <scheme val="minor"/>
      </rPr>
      <t>Jonas Valančiūnas</t>
    </r>
  </si>
  <si>
    <r>
      <rPr>
        <u/>
        <sz val="10"/>
        <rFont val="Arial"/>
        <family val="2"/>
        <scheme val="minor"/>
      </rPr>
      <t>Grant Williams</t>
    </r>
  </si>
  <si>
    <r>
      <rPr>
        <u/>
        <sz val="10"/>
        <rFont val="Arial"/>
        <family val="2"/>
        <scheme val="minor"/>
      </rPr>
      <t>De'Anthony Melton</t>
    </r>
  </si>
  <si>
    <r>
      <rPr>
        <u/>
        <sz val="10"/>
        <rFont val="Arial"/>
        <family val="2"/>
        <scheme val="minor"/>
      </rPr>
      <t>Kevin Porter Jr,</t>
    </r>
  </si>
  <si>
    <r>
      <rPr>
        <u/>
        <sz val="10"/>
        <rFont val="Arial"/>
        <family val="2"/>
        <scheme val="minor"/>
      </rPr>
      <t>Jose Alvarado</t>
    </r>
  </si>
  <si>
    <r>
      <rPr>
        <u/>
        <sz val="10"/>
        <rFont val="Arial"/>
        <family val="2"/>
        <scheme val="minor"/>
      </rPr>
      <t>Nic Claxton</t>
    </r>
  </si>
  <si>
    <r>
      <rPr>
        <u/>
        <sz val="10"/>
        <rFont val="Arial"/>
        <family val="2"/>
        <scheme val="minor"/>
      </rPr>
      <t>Herbert Jones</t>
    </r>
  </si>
  <si>
    <r>
      <rPr>
        <u/>
        <sz val="10"/>
        <rFont val="Arial"/>
        <family val="2"/>
        <scheme val="minor"/>
      </rPr>
      <t>Trendon Watford</t>
    </r>
  </si>
  <si>
    <r>
      <rPr>
        <u/>
        <sz val="10"/>
        <rFont val="Arial"/>
        <family val="2"/>
        <scheme val="minor"/>
      </rPr>
      <t>Isaiah Joe</t>
    </r>
  </si>
  <si>
    <r>
      <rPr>
        <u/>
        <sz val="10"/>
        <rFont val="Arial"/>
        <family val="2"/>
        <scheme val="minor"/>
      </rPr>
      <t>Tyus Jones</t>
    </r>
  </si>
  <si>
    <r>
      <rPr>
        <u/>
        <sz val="10"/>
        <rFont val="Arial"/>
        <family val="2"/>
        <scheme val="minor"/>
      </rPr>
      <t>Derrick Jones Jr,</t>
    </r>
  </si>
  <si>
    <r>
      <rPr>
        <u/>
        <sz val="10"/>
        <rFont val="Arial"/>
        <family val="2"/>
        <scheme val="minor"/>
      </rPr>
      <t>Ausar Thompson</t>
    </r>
  </si>
  <si>
    <r>
      <rPr>
        <u/>
        <sz val="10"/>
        <rFont val="Arial"/>
        <family val="2"/>
        <scheme val="minor"/>
      </rPr>
      <t>Luguentz Dort</t>
    </r>
  </si>
  <si>
    <r>
      <rPr>
        <u/>
        <sz val="10"/>
        <rFont val="Arial"/>
        <family val="2"/>
        <scheme val="minor"/>
      </rPr>
      <t>Justin Edwards</t>
    </r>
  </si>
  <si>
    <r>
      <rPr>
        <u/>
        <sz val="10"/>
        <rFont val="Arial"/>
        <family val="2"/>
        <scheme val="minor"/>
      </rPr>
      <t>Keion Brooks Jr,</t>
    </r>
  </si>
  <si>
    <r>
      <rPr>
        <u/>
        <sz val="10"/>
        <rFont val="Arial"/>
        <family val="2"/>
        <scheme val="minor"/>
      </rPr>
      <t>Andrew Nembhard</t>
    </r>
  </si>
  <si>
    <r>
      <rPr>
        <u/>
        <sz val="10"/>
        <rFont val="Arial"/>
        <family val="2"/>
        <scheme val="minor"/>
      </rPr>
      <t>Ziaire Williams</t>
    </r>
  </si>
  <si>
    <r>
      <rPr>
        <u/>
        <sz val="10"/>
        <rFont val="Arial"/>
        <family val="2"/>
        <scheme val="minor"/>
      </rPr>
      <t>Chris Boucher</t>
    </r>
  </si>
  <si>
    <r>
      <rPr>
        <u/>
        <sz val="10"/>
        <rFont val="Arial"/>
        <family val="2"/>
        <scheme val="minor"/>
      </rPr>
      <t>Julian Champagnie</t>
    </r>
  </si>
  <si>
    <r>
      <rPr>
        <u/>
        <sz val="10"/>
        <rFont val="Arial"/>
        <family val="2"/>
        <scheme val="minor"/>
      </rPr>
      <t>Nick Smith Jr,</t>
    </r>
  </si>
  <si>
    <r>
      <rPr>
        <u/>
        <sz val="10"/>
        <rFont val="Arial"/>
        <family val="2"/>
        <scheme val="minor"/>
      </rPr>
      <t>Georges Niang</t>
    </r>
  </si>
  <si>
    <r>
      <rPr>
        <u/>
        <sz val="10"/>
        <rFont val="Arial"/>
        <family val="2"/>
        <scheme val="minor"/>
      </rPr>
      <t>Scotty Pippen Jr,</t>
    </r>
  </si>
  <si>
    <r>
      <rPr>
        <u/>
        <sz val="10"/>
        <rFont val="Arial"/>
        <family val="2"/>
        <scheme val="minor"/>
      </rPr>
      <t>Kevin Huerter</t>
    </r>
  </si>
  <si>
    <r>
      <rPr>
        <u/>
        <sz val="10"/>
        <rFont val="Arial"/>
        <family val="2"/>
        <scheme val="minor"/>
      </rPr>
      <t>Bub Carrington</t>
    </r>
  </si>
  <si>
    <r>
      <rPr>
        <u/>
        <sz val="10"/>
        <rFont val="Arial"/>
        <family val="2"/>
        <scheme val="minor"/>
      </rPr>
      <t>Moses Moody</t>
    </r>
  </si>
  <si>
    <r>
      <rPr>
        <u/>
        <sz val="10"/>
        <rFont val="Arial"/>
        <family val="2"/>
        <scheme val="minor"/>
      </rPr>
      <t>Amir Coffey</t>
    </r>
  </si>
  <si>
    <r>
      <rPr>
        <u/>
        <sz val="10"/>
        <rFont val="Arial"/>
        <family val="2"/>
        <scheme val="minor"/>
      </rPr>
      <t>Max Christie</t>
    </r>
  </si>
  <si>
    <r>
      <rPr>
        <u/>
        <sz val="10"/>
        <rFont val="Arial"/>
        <family val="2"/>
        <scheme val="minor"/>
      </rPr>
      <t>Kyle Filipowski</t>
    </r>
  </si>
  <si>
    <r>
      <rPr>
        <u/>
        <sz val="10"/>
        <rFont val="Arial"/>
        <family val="2"/>
        <scheme val="minor"/>
      </rPr>
      <t>Jalen Wilson</t>
    </r>
  </si>
  <si>
    <r>
      <rPr>
        <u/>
        <sz val="10"/>
        <rFont val="Arial"/>
        <family val="2"/>
        <scheme val="minor"/>
      </rPr>
      <t>Miles McBride</t>
    </r>
  </si>
  <si>
    <r>
      <rPr>
        <u/>
        <sz val="10"/>
        <rFont val="Arial"/>
        <family val="2"/>
        <scheme val="minor"/>
      </rPr>
      <t>Tosan Evbuomwan</t>
    </r>
  </si>
  <si>
    <r>
      <rPr>
        <u/>
        <sz val="10"/>
        <rFont val="Arial"/>
        <family val="2"/>
        <scheme val="minor"/>
      </rPr>
      <t>Cole Anthony</t>
    </r>
  </si>
  <si>
    <r>
      <rPr>
        <u/>
        <sz val="10"/>
        <rFont val="Arial"/>
        <family val="2"/>
        <scheme val="minor"/>
      </rPr>
      <t>Nickeil Alexander-Walker</t>
    </r>
  </si>
  <si>
    <r>
      <rPr>
        <u/>
        <sz val="10"/>
        <rFont val="Arial"/>
        <family val="2"/>
        <scheme val="minor"/>
      </rPr>
      <t>Max Strus</t>
    </r>
  </si>
  <si>
    <r>
      <rPr>
        <u/>
        <sz val="10"/>
        <rFont val="Arial"/>
        <family val="2"/>
        <scheme val="minor"/>
      </rPr>
      <t>Tristan Vukcevic</t>
    </r>
  </si>
  <si>
    <r>
      <rPr>
        <u/>
        <sz val="10"/>
        <rFont val="Arial"/>
        <family val="2"/>
        <scheme val="minor"/>
      </rPr>
      <t>Anthony Black</t>
    </r>
  </si>
  <si>
    <r>
      <rPr>
        <u/>
        <sz val="10"/>
        <rFont val="Arial"/>
        <family val="2"/>
        <scheme val="minor"/>
      </rPr>
      <t>Cam Whitmore</t>
    </r>
  </si>
  <si>
    <r>
      <rPr>
        <u/>
        <sz val="10"/>
        <rFont val="Arial"/>
        <family val="2"/>
        <scheme val="minor"/>
      </rPr>
      <t>Nick Richards</t>
    </r>
  </si>
  <si>
    <r>
      <rPr>
        <u/>
        <sz val="10"/>
        <rFont val="Arial"/>
        <family val="2"/>
        <scheme val="minor"/>
      </rPr>
      <t>Kel'el Ware</t>
    </r>
  </si>
  <si>
    <r>
      <rPr>
        <u/>
        <sz val="10"/>
        <rFont val="Arial"/>
        <family val="2"/>
        <scheme val="minor"/>
      </rPr>
      <t>Zach Edey</t>
    </r>
  </si>
  <si>
    <r>
      <rPr>
        <u/>
        <sz val="10"/>
        <rFont val="Arial"/>
        <family val="2"/>
        <scheme val="minor"/>
      </rPr>
      <t>A,J, Lawson</t>
    </r>
  </si>
  <si>
    <r>
      <rPr>
        <u/>
        <sz val="10"/>
        <rFont val="Arial"/>
        <family val="2"/>
        <scheme val="minor"/>
      </rPr>
      <t>Noah Clowney</t>
    </r>
  </si>
  <si>
    <r>
      <rPr>
        <u/>
        <sz val="10"/>
        <rFont val="Arial"/>
        <family val="2"/>
        <scheme val="minor"/>
      </rPr>
      <t>Royce O'Neale</t>
    </r>
  </si>
  <si>
    <r>
      <rPr>
        <u/>
        <sz val="10"/>
        <rFont val="Arial"/>
        <family val="2"/>
        <scheme val="minor"/>
      </rPr>
      <t>Wendell Carter Jr,</t>
    </r>
  </si>
  <si>
    <r>
      <rPr>
        <u/>
        <sz val="10"/>
        <rFont val="Arial"/>
        <family val="2"/>
        <scheme val="minor"/>
      </rPr>
      <t>Dalton Knecht</t>
    </r>
  </si>
  <si>
    <r>
      <rPr>
        <u/>
        <sz val="10"/>
        <rFont val="Arial"/>
        <family val="2"/>
        <scheme val="minor"/>
      </rPr>
      <t>T,J, McConnell</t>
    </r>
  </si>
  <si>
    <r>
      <rPr>
        <u/>
        <sz val="10"/>
        <rFont val="Arial"/>
        <family val="2"/>
        <scheme val="minor"/>
      </rPr>
      <t>Yves Missi</t>
    </r>
  </si>
  <si>
    <r>
      <rPr>
        <u/>
        <sz val="10"/>
        <rFont val="Arial"/>
        <family val="2"/>
        <scheme val="minor"/>
      </rPr>
      <t>Patrick Williams</t>
    </r>
  </si>
  <si>
    <r>
      <rPr>
        <u/>
        <sz val="10"/>
        <rFont val="Arial"/>
        <family val="2"/>
        <scheme val="minor"/>
      </rPr>
      <t>Draymond Green</t>
    </r>
  </si>
  <si>
    <r>
      <rPr>
        <u/>
        <sz val="10"/>
        <rFont val="Arial"/>
        <family val="2"/>
        <scheme val="minor"/>
      </rPr>
      <t>Julian Strawther</t>
    </r>
  </si>
  <si>
    <r>
      <rPr>
        <u/>
        <sz val="10"/>
        <rFont val="Arial"/>
        <family val="2"/>
        <scheme val="minor"/>
      </rPr>
      <t>Al Horford</t>
    </r>
  </si>
  <si>
    <r>
      <rPr>
        <u/>
        <sz val="10"/>
        <rFont val="Arial"/>
        <family val="2"/>
        <scheme val="minor"/>
      </rPr>
      <t>Jared Butler</t>
    </r>
  </si>
  <si>
    <r>
      <rPr>
        <u/>
        <sz val="10"/>
        <rFont val="Arial"/>
        <family val="2"/>
        <scheme val="minor"/>
      </rPr>
      <t>Marcus Smart</t>
    </r>
  </si>
  <si>
    <r>
      <rPr>
        <u/>
        <sz val="10"/>
        <rFont val="Arial"/>
        <family val="2"/>
        <scheme val="minor"/>
      </rPr>
      <t>Killian Hayes</t>
    </r>
  </si>
  <si>
    <r>
      <rPr>
        <u/>
        <sz val="10"/>
        <rFont val="Arial"/>
        <family val="2"/>
        <scheme val="minor"/>
      </rPr>
      <t>Clint Capela</t>
    </r>
  </si>
  <si>
    <r>
      <rPr>
        <u/>
        <sz val="10"/>
        <rFont val="Arial"/>
        <family val="2"/>
        <scheme val="minor"/>
      </rPr>
      <t>Luke Kennard</t>
    </r>
  </si>
  <si>
    <r>
      <rPr>
        <u/>
        <sz val="10"/>
        <rFont val="Arial"/>
        <family val="2"/>
        <scheme val="minor"/>
      </rPr>
      <t>Johnny Juzang</t>
    </r>
  </si>
  <si>
    <r>
      <rPr>
        <u/>
        <sz val="10"/>
        <rFont val="Arial"/>
        <family val="2"/>
        <scheme val="minor"/>
      </rPr>
      <t>Jusuf Nurkić</t>
    </r>
  </si>
  <si>
    <r>
      <rPr>
        <u/>
        <sz val="10"/>
        <rFont val="Arial"/>
        <family val="2"/>
        <scheme val="minor"/>
      </rPr>
      <t>Justin Champagnie</t>
    </r>
  </si>
  <si>
    <r>
      <rPr>
        <u/>
        <sz val="10"/>
        <rFont val="Arial"/>
        <family val="2"/>
        <scheme val="minor"/>
      </rPr>
      <t>Chris Paul</t>
    </r>
  </si>
  <si>
    <r>
      <rPr>
        <u/>
        <sz val="10"/>
        <rFont val="Arial"/>
        <family val="2"/>
        <scheme val="minor"/>
      </rPr>
      <t>Svi Mykhailiuk</t>
    </r>
  </si>
  <si>
    <r>
      <rPr>
        <u/>
        <sz val="10"/>
        <rFont val="Arial"/>
        <family val="2"/>
        <scheme val="minor"/>
      </rPr>
      <t>Kyshawn George</t>
    </r>
  </si>
  <si>
    <r>
      <rPr>
        <u/>
        <sz val="10"/>
        <rFont val="Arial"/>
        <family val="2"/>
        <scheme val="minor"/>
      </rPr>
      <t>Kelly Olynyk</t>
    </r>
  </si>
  <si>
    <r>
      <rPr>
        <u/>
        <sz val="10"/>
        <rFont val="Arial"/>
        <family val="2"/>
        <scheme val="minor"/>
      </rPr>
      <t>Isaiah Collier</t>
    </r>
  </si>
  <si>
    <r>
      <rPr>
        <u/>
        <sz val="10"/>
        <rFont val="Arial"/>
        <family val="2"/>
        <scheme val="minor"/>
      </rPr>
      <t>Jaden Hardy</t>
    </r>
  </si>
  <si>
    <r>
      <rPr>
        <u/>
        <sz val="10"/>
        <rFont val="Arial"/>
        <family val="2"/>
        <scheme val="minor"/>
      </rPr>
      <t>Kentavious Caldwell-Pope</t>
    </r>
  </si>
  <si>
    <r>
      <rPr>
        <u/>
        <sz val="10"/>
        <rFont val="Arial"/>
        <family val="2"/>
        <scheme val="minor"/>
      </rPr>
      <t>Tyrese Martin</t>
    </r>
  </si>
  <si>
    <r>
      <rPr>
        <u/>
        <sz val="10"/>
        <rFont val="Arial"/>
        <family val="2"/>
        <scheme val="minor"/>
      </rPr>
      <t>Danté Exum</t>
    </r>
  </si>
  <si>
    <r>
      <rPr>
        <u/>
        <sz val="10"/>
        <rFont val="Arial"/>
        <family val="2"/>
        <scheme val="minor"/>
      </rPr>
      <t>Dorian Finney-Smith</t>
    </r>
  </si>
  <si>
    <r>
      <rPr>
        <u/>
        <sz val="10"/>
        <rFont val="Arial"/>
        <family val="2"/>
        <scheme val="minor"/>
      </rPr>
      <t>Dereck Lively II</t>
    </r>
  </si>
  <si>
    <r>
      <rPr>
        <u/>
        <sz val="10"/>
        <rFont val="Arial"/>
        <family val="2"/>
        <scheme val="minor"/>
      </rPr>
      <t>Oshae Brissett</t>
    </r>
  </si>
  <si>
    <r>
      <rPr>
        <u/>
        <sz val="10"/>
        <rFont val="Arial"/>
        <family val="2"/>
        <scheme val="minor"/>
      </rPr>
      <t>Jaime Jaquez Jr,</t>
    </r>
  </si>
  <si>
    <r>
      <rPr>
        <u/>
        <sz val="10"/>
        <rFont val="Arial"/>
        <family val="2"/>
        <scheme val="minor"/>
      </rPr>
      <t>Matas Buzelis</t>
    </r>
  </si>
  <si>
    <r>
      <rPr>
        <u/>
        <sz val="10"/>
        <rFont val="Arial"/>
        <family val="2"/>
        <scheme val="minor"/>
      </rPr>
      <t>Ja'Kobe Walter</t>
    </r>
  </si>
  <si>
    <r>
      <rPr>
        <u/>
        <sz val="10"/>
        <rFont val="Arial"/>
        <family val="2"/>
        <scheme val="minor"/>
      </rPr>
      <t>Sam Hauser</t>
    </r>
  </si>
  <si>
    <r>
      <rPr>
        <u/>
        <sz val="10"/>
        <rFont val="Arial"/>
        <family val="2"/>
        <scheme val="minor"/>
      </rPr>
      <t>Larry Nance Jr,</t>
    </r>
  </si>
  <si>
    <r>
      <rPr>
        <u/>
        <sz val="10"/>
        <rFont val="Arial"/>
        <family val="2"/>
        <scheme val="minor"/>
      </rPr>
      <t>Jared Rhoden</t>
    </r>
  </si>
  <si>
    <r>
      <rPr>
        <u/>
        <sz val="10"/>
        <rFont val="Arial"/>
        <family val="2"/>
        <scheme val="minor"/>
      </rPr>
      <t>Cason Wallace</t>
    </r>
  </si>
  <si>
    <r>
      <rPr>
        <u/>
        <sz val="10"/>
        <rFont val="Arial"/>
        <family val="2"/>
        <scheme val="minor"/>
      </rPr>
      <t>Jaylen Nowell</t>
    </r>
  </si>
  <si>
    <r>
      <rPr>
        <u/>
        <sz val="10"/>
        <rFont val="Arial"/>
        <family val="2"/>
        <scheme val="minor"/>
      </rPr>
      <t>Brandon Williams</t>
    </r>
  </si>
  <si>
    <r>
      <rPr>
        <u/>
        <sz val="10"/>
        <rFont val="Arial"/>
        <family val="2"/>
        <scheme val="minor"/>
      </rPr>
      <t>Keon Ellis</t>
    </r>
  </si>
  <si>
    <r>
      <rPr>
        <u/>
        <sz val="10"/>
        <rFont val="Arial"/>
        <family val="2"/>
        <scheme val="minor"/>
      </rPr>
      <t>Dalano Banton</t>
    </r>
  </si>
  <si>
    <r>
      <rPr>
        <u/>
        <sz val="10"/>
        <rFont val="Arial"/>
        <family val="2"/>
        <scheme val="minor"/>
      </rPr>
      <t>Brandon Clarke</t>
    </r>
  </si>
  <si>
    <r>
      <rPr>
        <u/>
        <sz val="10"/>
        <rFont val="Arial"/>
        <family val="2"/>
        <scheme val="minor"/>
      </rPr>
      <t>Bruce Brown</t>
    </r>
  </si>
  <si>
    <r>
      <rPr>
        <u/>
        <sz val="10"/>
        <rFont val="Arial"/>
        <family val="2"/>
        <scheme val="minor"/>
      </rPr>
      <t>Jalen Smith</t>
    </r>
  </si>
  <si>
    <r>
      <rPr>
        <u/>
        <sz val="10"/>
        <rFont val="Arial"/>
        <family val="2"/>
        <scheme val="minor"/>
      </rPr>
      <t>Taurean Prince</t>
    </r>
  </si>
  <si>
    <r>
      <rPr>
        <u/>
        <sz val="10"/>
        <rFont val="Arial"/>
        <family val="2"/>
        <scheme val="minor"/>
      </rPr>
      <t>Mike Conley</t>
    </r>
  </si>
  <si>
    <r>
      <rPr>
        <u/>
        <sz val="10"/>
        <rFont val="Arial"/>
        <family val="2"/>
        <scheme val="minor"/>
      </rPr>
      <t>Peyton Watson</t>
    </r>
  </si>
  <si>
    <r>
      <rPr>
        <u/>
        <sz val="10"/>
        <rFont val="Arial"/>
        <family val="2"/>
        <scheme val="minor"/>
      </rPr>
      <t>Quinten Post</t>
    </r>
  </si>
  <si>
    <r>
      <rPr>
        <u/>
        <sz val="10"/>
        <rFont val="Arial"/>
        <family val="2"/>
        <scheme val="minor"/>
      </rPr>
      <t>Caleb Martin</t>
    </r>
  </si>
  <si>
    <r>
      <rPr>
        <u/>
        <sz val="10"/>
        <rFont val="Arial"/>
        <family val="2"/>
        <scheme val="minor"/>
      </rPr>
      <t>Davion Mitchell</t>
    </r>
  </si>
  <si>
    <r>
      <rPr>
        <u/>
        <sz val="10"/>
        <rFont val="Arial"/>
        <family val="2"/>
        <scheme val="minor"/>
      </rPr>
      <t>Day'Ron Sharpe</t>
    </r>
  </si>
  <si>
    <r>
      <rPr>
        <u/>
        <sz val="10"/>
        <rFont val="Arial"/>
        <family val="2"/>
        <scheme val="minor"/>
      </rPr>
      <t>Tyson Etienne</t>
    </r>
  </si>
  <si>
    <r>
      <rPr>
        <u/>
        <sz val="10"/>
        <rFont val="Arial"/>
        <family val="2"/>
        <scheme val="minor"/>
      </rPr>
      <t>KJ Simpson</t>
    </r>
  </si>
  <si>
    <r>
      <rPr>
        <u/>
        <sz val="10"/>
        <rFont val="Arial"/>
        <family val="2"/>
        <scheme val="minor"/>
      </rPr>
      <t>Terance Mann</t>
    </r>
  </si>
  <si>
    <r>
      <rPr>
        <u/>
        <sz val="10"/>
        <rFont val="Arial"/>
        <family val="2"/>
        <scheme val="minor"/>
      </rPr>
      <t>Karlo Matković</t>
    </r>
  </si>
  <si>
    <r>
      <rPr>
        <u/>
        <sz val="10"/>
        <rFont val="Arial"/>
        <family val="2"/>
        <scheme val="minor"/>
      </rPr>
      <t>Lonzo Ball</t>
    </r>
  </si>
  <si>
    <r>
      <rPr>
        <u/>
        <sz val="10"/>
        <rFont val="Arial"/>
        <family val="2"/>
        <scheme val="minor"/>
      </rPr>
      <t>AJ Johnson</t>
    </r>
  </si>
  <si>
    <r>
      <rPr>
        <u/>
        <sz val="10"/>
        <rFont val="Arial"/>
        <family val="2"/>
        <scheme val="minor"/>
      </rPr>
      <t>Oscar Tshiebwe</t>
    </r>
  </si>
  <si>
    <r>
      <rPr>
        <u/>
        <sz val="10"/>
        <rFont val="Arial"/>
        <family val="2"/>
        <scheme val="minor"/>
      </rPr>
      <t>Matisse Thybulle</t>
    </r>
  </si>
  <si>
    <r>
      <rPr>
        <u/>
        <sz val="10"/>
        <rFont val="Arial"/>
        <family val="2"/>
        <scheme val="minor"/>
      </rPr>
      <t>Garrison Mathews</t>
    </r>
  </si>
  <si>
    <r>
      <rPr>
        <u/>
        <sz val="10"/>
        <rFont val="Arial"/>
        <family val="2"/>
        <scheme val="minor"/>
      </rPr>
      <t>AJ Green</t>
    </r>
  </si>
  <si>
    <r>
      <rPr>
        <u/>
        <sz val="10"/>
        <rFont val="Arial"/>
        <family val="2"/>
        <scheme val="minor"/>
      </rPr>
      <t>Josh Green</t>
    </r>
  </si>
  <si>
    <r>
      <rPr>
        <u/>
        <sz val="10"/>
        <rFont val="Arial"/>
        <family val="2"/>
        <scheme val="minor"/>
      </rPr>
      <t>Richaun Holmes</t>
    </r>
  </si>
  <si>
    <r>
      <rPr>
        <u/>
        <sz val="10"/>
        <rFont val="Arial"/>
        <family val="2"/>
        <scheme val="minor"/>
      </rPr>
      <t>Damion Baugh</t>
    </r>
  </si>
  <si>
    <r>
      <rPr>
        <u/>
        <sz val="10"/>
        <rFont val="Arial"/>
        <family val="2"/>
        <scheme val="minor"/>
      </rPr>
      <t>Alec Burks</t>
    </r>
  </si>
  <si>
    <r>
      <rPr>
        <u/>
        <sz val="10"/>
        <rFont val="Arial"/>
        <family val="2"/>
        <scheme val="minor"/>
      </rPr>
      <t>Ricky Council IV</t>
    </r>
  </si>
  <si>
    <r>
      <rPr>
        <u/>
        <sz val="10"/>
        <rFont val="Arial"/>
        <family val="2"/>
        <scheme val="minor"/>
      </rPr>
      <t>Andre Drummond</t>
    </r>
  </si>
  <si>
    <r>
      <rPr>
        <u/>
        <sz val="10"/>
        <rFont val="Arial"/>
        <family val="2"/>
        <scheme val="minor"/>
      </rPr>
      <t>GG Jackson</t>
    </r>
  </si>
  <si>
    <r>
      <rPr>
        <u/>
        <sz val="10"/>
        <rFont val="Arial"/>
        <family val="2"/>
        <scheme val="minor"/>
      </rPr>
      <t>Tristan da Silva</t>
    </r>
  </si>
  <si>
    <r>
      <rPr>
        <u/>
        <sz val="10"/>
        <rFont val="Arial"/>
        <family val="2"/>
        <scheme val="minor"/>
      </rPr>
      <t>Goga Bitadze</t>
    </r>
  </si>
  <si>
    <r>
      <rPr>
        <u/>
        <sz val="10"/>
        <rFont val="Arial"/>
        <family val="2"/>
        <scheme val="minor"/>
      </rPr>
      <t>Nae'Qwan Tomlin</t>
    </r>
  </si>
  <si>
    <r>
      <rPr>
        <u/>
        <sz val="10"/>
        <rFont val="Arial"/>
        <family val="2"/>
        <scheme val="minor"/>
      </rPr>
      <t>Sam Merrill</t>
    </r>
  </si>
  <si>
    <r>
      <rPr>
        <u/>
        <sz val="10"/>
        <rFont val="Arial"/>
        <family val="2"/>
        <scheme val="minor"/>
      </rPr>
      <t>Tre Jones</t>
    </r>
  </si>
  <si>
    <r>
      <rPr>
        <u/>
        <sz val="10"/>
        <rFont val="Arial"/>
        <family val="2"/>
        <scheme val="minor"/>
      </rPr>
      <t>Vít Krejčí</t>
    </r>
  </si>
  <si>
    <r>
      <rPr>
        <u/>
        <sz val="10"/>
        <rFont val="Arial"/>
        <family val="2"/>
        <scheme val="minor"/>
      </rPr>
      <t>Daeqwon Plowden</t>
    </r>
  </si>
  <si>
    <r>
      <rPr>
        <u/>
        <sz val="10"/>
        <rFont val="Arial"/>
        <family val="2"/>
        <scheme val="minor"/>
      </rPr>
      <t>Jalen Hood-Schifino</t>
    </r>
  </si>
  <si>
    <r>
      <rPr>
        <u/>
        <sz val="10"/>
        <rFont val="Arial"/>
        <family val="2"/>
        <scheme val="minor"/>
      </rPr>
      <t>Jamal Shead</t>
    </r>
  </si>
  <si>
    <r>
      <rPr>
        <u/>
        <sz val="10"/>
        <rFont val="Arial"/>
        <family val="2"/>
        <scheme val="minor"/>
      </rPr>
      <t>Jamison Battle</t>
    </r>
  </si>
  <si>
    <r>
      <rPr>
        <u/>
        <sz val="10"/>
        <rFont val="Arial"/>
        <family val="2"/>
        <scheme val="minor"/>
      </rPr>
      <t>Josh Okogie</t>
    </r>
  </si>
  <si>
    <r>
      <rPr>
        <u/>
        <sz val="10"/>
        <rFont val="Arial"/>
        <family val="2"/>
        <scheme val="minor"/>
      </rPr>
      <t>Alex Caruso</t>
    </r>
  </si>
  <si>
    <r>
      <rPr>
        <u/>
        <sz val="10"/>
        <rFont val="Arial"/>
        <family val="2"/>
        <scheme val="minor"/>
      </rPr>
      <t>Jeff Dowtin Jr,</t>
    </r>
  </si>
  <si>
    <r>
      <rPr>
        <u/>
        <sz val="10"/>
        <rFont val="Arial"/>
        <family val="2"/>
        <scheme val="minor"/>
      </rPr>
      <t>Jaylen Sims</t>
    </r>
  </si>
  <si>
    <r>
      <rPr>
        <u/>
        <sz val="10"/>
        <rFont val="Arial"/>
        <family val="2"/>
        <scheme val="minor"/>
      </rPr>
      <t>Marcus Garrett</t>
    </r>
  </si>
  <si>
    <r>
      <rPr>
        <u/>
        <sz val="10"/>
        <rFont val="Arial"/>
        <family val="2"/>
        <scheme val="minor"/>
      </rPr>
      <t>Isaiah Jackson</t>
    </r>
  </si>
  <si>
    <r>
      <rPr>
        <u/>
        <sz val="10"/>
        <rFont val="Arial"/>
        <family val="2"/>
        <scheme val="minor"/>
      </rPr>
      <t>Orlando Robinson</t>
    </r>
  </si>
  <si>
    <r>
      <rPr>
        <u/>
        <sz val="10"/>
        <rFont val="Arial"/>
        <family val="2"/>
        <scheme val="minor"/>
      </rPr>
      <t>Antonio Reeves</t>
    </r>
  </si>
  <si>
    <r>
      <rPr>
        <u/>
        <sz val="10"/>
        <rFont val="Arial"/>
        <family val="2"/>
        <scheme val="minor"/>
      </rPr>
      <t>Jay Huff</t>
    </r>
  </si>
  <si>
    <r>
      <rPr>
        <u/>
        <sz val="10"/>
        <rFont val="Arial"/>
        <family val="2"/>
        <scheme val="minor"/>
      </rPr>
      <t>Ryan Dunn</t>
    </r>
  </si>
  <si>
    <r>
      <rPr>
        <u/>
        <sz val="10"/>
        <rFont val="Arial"/>
        <family val="2"/>
        <scheme val="minor"/>
      </rPr>
      <t>Cameron Payne</t>
    </r>
  </si>
  <si>
    <r>
      <rPr>
        <u/>
        <sz val="10"/>
        <rFont val="Arial"/>
        <family val="2"/>
        <scheme val="minor"/>
      </rPr>
      <t>Jake LaRavia</t>
    </r>
  </si>
  <si>
    <r>
      <rPr>
        <u/>
        <sz val="10"/>
        <rFont val="Arial"/>
        <family val="2"/>
        <scheme val="minor"/>
      </rPr>
      <t>Bol Bol</t>
    </r>
  </si>
  <si>
    <r>
      <rPr>
        <u/>
        <sz val="10"/>
        <rFont val="Arial"/>
        <family val="2"/>
        <scheme val="minor"/>
      </rPr>
      <t>Jaxson Hayes</t>
    </r>
  </si>
  <si>
    <r>
      <rPr>
        <u/>
        <sz val="10"/>
        <rFont val="Arial"/>
        <family val="2"/>
        <scheme val="minor"/>
      </rPr>
      <t>Eric Gordon</t>
    </r>
  </si>
  <si>
    <r>
      <rPr>
        <u/>
        <sz val="10"/>
        <rFont val="Arial"/>
        <family val="2"/>
        <scheme val="minor"/>
      </rPr>
      <t>Cody Martin</t>
    </r>
  </si>
  <si>
    <r>
      <rPr>
        <u/>
        <sz val="10"/>
        <rFont val="Arial"/>
        <family val="2"/>
        <scheme val="minor"/>
      </rPr>
      <t>DaQuan Jeffries</t>
    </r>
  </si>
  <si>
    <r>
      <rPr>
        <u/>
        <sz val="10"/>
        <rFont val="Arial"/>
        <family val="2"/>
        <scheme val="minor"/>
      </rPr>
      <t>Marcus Bagley</t>
    </r>
  </si>
  <si>
    <r>
      <rPr>
        <u/>
        <sz val="10"/>
        <rFont val="Arial"/>
        <family val="2"/>
        <scheme val="minor"/>
      </rPr>
      <t>Lester Quinones</t>
    </r>
  </si>
  <si>
    <r>
      <rPr>
        <u/>
        <sz val="10"/>
        <rFont val="Arial"/>
        <family val="2"/>
        <scheme val="minor"/>
      </rPr>
      <t>Vasilije Micić</t>
    </r>
  </si>
  <si>
    <r>
      <rPr>
        <u/>
        <sz val="10"/>
        <rFont val="Arial"/>
        <family val="2"/>
        <scheme val="minor"/>
      </rPr>
      <t>Trayce Jackson-Davis</t>
    </r>
  </si>
  <si>
    <r>
      <rPr>
        <u/>
        <sz val="10"/>
        <rFont val="Arial"/>
        <family val="2"/>
        <scheme val="minor"/>
      </rPr>
      <t>Precious Achiuwa</t>
    </r>
  </si>
  <si>
    <r>
      <rPr>
        <u/>
        <sz val="10"/>
        <rFont val="Arial"/>
        <family val="2"/>
        <scheme val="minor"/>
      </rPr>
      <t>Marcus Sasser</t>
    </r>
  </si>
  <si>
    <r>
      <rPr>
        <u/>
        <sz val="10"/>
        <rFont val="Arial"/>
        <family val="2"/>
        <scheme val="minor"/>
      </rPr>
      <t>Vince Williams Jr,</t>
    </r>
  </si>
  <si>
    <r>
      <rPr>
        <u/>
        <sz val="10"/>
        <rFont val="Arial"/>
        <family val="2"/>
        <scheme val="minor"/>
      </rPr>
      <t>Donovan Clingan</t>
    </r>
  </si>
  <si>
    <r>
      <rPr>
        <u/>
        <sz val="10"/>
        <rFont val="Arial"/>
        <family val="2"/>
        <scheme val="minor"/>
      </rPr>
      <t>Trey Lyles</t>
    </r>
  </si>
  <si>
    <r>
      <rPr>
        <u/>
        <sz val="10"/>
        <rFont val="Arial"/>
        <family val="2"/>
        <scheme val="minor"/>
      </rPr>
      <t>Haywood Highsmith</t>
    </r>
  </si>
  <si>
    <r>
      <rPr>
        <u/>
        <sz val="10"/>
        <rFont val="Arial"/>
        <family val="2"/>
        <scheme val="minor"/>
      </rPr>
      <t>Seth Curry</t>
    </r>
  </si>
  <si>
    <r>
      <rPr>
        <u/>
        <sz val="10"/>
        <rFont val="Arial"/>
        <family val="2"/>
        <scheme val="minor"/>
      </rPr>
      <t>Thomas Bryant</t>
    </r>
  </si>
  <si>
    <r>
      <rPr>
        <u/>
        <sz val="10"/>
        <rFont val="Arial"/>
        <family val="2"/>
        <scheme val="minor"/>
      </rPr>
      <t>Gary Payton II</t>
    </r>
  </si>
  <si>
    <r>
      <rPr>
        <u/>
        <sz val="10"/>
        <rFont val="Arial"/>
        <family val="2"/>
        <scheme val="minor"/>
      </rPr>
      <t>Talen Horton-Tucker</t>
    </r>
  </si>
  <si>
    <r>
      <rPr>
        <u/>
        <sz val="10"/>
        <rFont val="Arial"/>
        <family val="2"/>
        <scheme val="minor"/>
      </rPr>
      <t>Ajay Mitchell</t>
    </r>
  </si>
  <si>
    <r>
      <rPr>
        <u/>
        <sz val="10"/>
        <rFont val="Arial"/>
        <family val="2"/>
        <scheme val="minor"/>
      </rPr>
      <t>Zach Collins</t>
    </r>
  </si>
  <si>
    <r>
      <rPr>
        <u/>
        <sz val="10"/>
        <rFont val="Arial"/>
        <family val="2"/>
        <scheme val="minor"/>
      </rPr>
      <t>Kris Dunn</t>
    </r>
  </si>
  <si>
    <r>
      <rPr>
        <u/>
        <sz val="10"/>
        <rFont val="Arial"/>
        <family val="2"/>
        <scheme val="minor"/>
      </rPr>
      <t>Gabe Vincent</t>
    </r>
  </si>
  <si>
    <r>
      <rPr>
        <u/>
        <sz val="10"/>
        <rFont val="Arial"/>
        <family val="2"/>
        <scheme val="minor"/>
      </rPr>
      <t>KJ Martin</t>
    </r>
  </si>
  <si>
    <r>
      <rPr>
        <u/>
        <sz val="10"/>
        <rFont val="Arial"/>
        <family val="2"/>
        <scheme val="minor"/>
      </rPr>
      <t>Ronald Holland II</t>
    </r>
  </si>
  <si>
    <r>
      <rPr>
        <u/>
        <sz val="10"/>
        <rFont val="Arial"/>
        <family val="2"/>
        <scheme val="minor"/>
      </rPr>
      <t>Kenrich Williams</t>
    </r>
  </si>
  <si>
    <r>
      <rPr>
        <u/>
        <sz val="10"/>
        <rFont val="Arial"/>
        <family val="2"/>
        <scheme val="minor"/>
      </rPr>
      <t>Jeremiah Robinson-Earl</t>
    </r>
  </si>
  <si>
    <r>
      <rPr>
        <u/>
        <sz val="10"/>
        <rFont val="Arial"/>
        <family val="2"/>
        <scheme val="minor"/>
      </rPr>
      <t>Sandro Mamukelashvili</t>
    </r>
  </si>
  <si>
    <r>
      <rPr>
        <u/>
        <sz val="10"/>
        <rFont val="Arial"/>
        <family val="2"/>
        <scheme val="minor"/>
      </rPr>
      <t>Dru Smith</t>
    </r>
  </si>
  <si>
    <r>
      <rPr>
        <u/>
        <sz val="10"/>
        <rFont val="Arial"/>
        <family val="2"/>
        <scheme val="minor"/>
      </rPr>
      <t>Bones Hyland</t>
    </r>
  </si>
  <si>
    <r>
      <rPr>
        <u/>
        <sz val="10"/>
        <rFont val="Arial"/>
        <family val="2"/>
        <scheme val="minor"/>
      </rPr>
      <t>Jonathan Mogbo</t>
    </r>
  </si>
  <si>
    <r>
      <rPr>
        <u/>
        <sz val="10"/>
        <rFont val="Arial"/>
        <family val="2"/>
        <scheme val="minor"/>
      </rPr>
      <t>Ryan Rollins</t>
    </r>
  </si>
  <si>
    <r>
      <rPr>
        <u/>
        <sz val="10"/>
        <rFont val="Arial"/>
        <family val="2"/>
        <scheme val="minor"/>
      </rPr>
      <t>Isaac Okoro</t>
    </r>
  </si>
  <si>
    <r>
      <rPr>
        <u/>
        <sz val="10"/>
        <rFont val="Arial"/>
        <family val="2"/>
        <scheme val="minor"/>
      </rPr>
      <t>Jarace Walker</t>
    </r>
  </si>
  <si>
    <r>
      <rPr>
        <u/>
        <sz val="10"/>
        <rFont val="Arial"/>
        <family val="2"/>
        <scheme val="minor"/>
      </rPr>
      <t>Isaiah Stewart</t>
    </r>
  </si>
  <si>
    <r>
      <rPr>
        <u/>
        <sz val="10"/>
        <rFont val="Arial"/>
        <family val="2"/>
        <scheme val="minor"/>
      </rPr>
      <t>Luke Kornet</t>
    </r>
  </si>
  <si>
    <r>
      <rPr>
        <u/>
        <sz val="10"/>
        <rFont val="Arial"/>
        <family val="2"/>
        <scheme val="minor"/>
      </rPr>
      <t>Mouhamed Gueye</t>
    </r>
  </si>
  <si>
    <r>
      <rPr>
        <u/>
        <sz val="10"/>
        <rFont val="Arial"/>
        <family val="2"/>
        <scheme val="minor"/>
      </rPr>
      <t>Isaiah Wong</t>
    </r>
  </si>
  <si>
    <r>
      <rPr>
        <u/>
        <sz val="10"/>
        <rFont val="Arial"/>
        <family val="2"/>
        <scheme val="minor"/>
      </rPr>
      <t>N'Faly Dante</t>
    </r>
  </si>
  <si>
    <r>
      <rPr>
        <u/>
        <sz val="10"/>
        <rFont val="Arial"/>
        <family val="2"/>
        <scheme val="minor"/>
      </rPr>
      <t>Isaiah Mobley</t>
    </r>
  </si>
  <si>
    <r>
      <rPr>
        <u/>
        <sz val="10"/>
        <rFont val="Arial"/>
        <family val="2"/>
        <scheme val="minor"/>
      </rPr>
      <t>James Wiseman</t>
    </r>
  </si>
  <si>
    <r>
      <rPr>
        <u/>
        <sz val="10"/>
        <rFont val="Arial"/>
        <family val="2"/>
        <scheme val="minor"/>
      </rPr>
      <t>Collin Gillespie</t>
    </r>
  </si>
  <si>
    <r>
      <rPr>
        <u/>
        <sz val="10"/>
        <rFont val="Arial"/>
        <family val="2"/>
        <scheme val="minor"/>
      </rPr>
      <t>Simone Fontecchio</t>
    </r>
  </si>
  <si>
    <r>
      <rPr>
        <u/>
        <sz val="10"/>
        <rFont val="Arial"/>
        <family val="2"/>
        <scheme val="minor"/>
      </rPr>
      <t>Kyle Anderson</t>
    </r>
  </si>
  <si>
    <r>
      <rPr>
        <u/>
        <sz val="10"/>
        <rFont val="Arial"/>
        <family val="2"/>
        <scheme val="minor"/>
      </rPr>
      <t>Tidjane Salaün</t>
    </r>
  </si>
  <si>
    <r>
      <rPr>
        <u/>
        <sz val="10"/>
        <rFont val="Arial"/>
        <family val="2"/>
        <scheme val="minor"/>
      </rPr>
      <t>Cole Swider</t>
    </r>
  </si>
  <si>
    <r>
      <rPr>
        <u/>
        <sz val="10"/>
        <rFont val="Arial"/>
        <family val="2"/>
        <scheme val="minor"/>
      </rPr>
      <t>Jaylin Williams</t>
    </r>
  </si>
  <si>
    <r>
      <rPr>
        <u/>
        <sz val="10"/>
        <rFont val="Arial"/>
        <family val="2"/>
        <scheme val="minor"/>
      </rPr>
      <t>Chuma Okeke</t>
    </r>
  </si>
  <si>
    <r>
      <rPr>
        <u/>
        <sz val="10"/>
        <rFont val="Arial"/>
        <family val="2"/>
        <scheme val="minor"/>
      </rPr>
      <t>Robert Williams III</t>
    </r>
  </si>
  <si>
    <r>
      <rPr>
        <u/>
        <sz val="10"/>
        <rFont val="Arial"/>
        <family val="2"/>
        <scheme val="minor"/>
      </rPr>
      <t>Adem Bona</t>
    </r>
  </si>
  <si>
    <r>
      <rPr>
        <u/>
        <sz val="10"/>
        <rFont val="Arial"/>
        <family val="2"/>
        <scheme val="minor"/>
      </rPr>
      <t>Quenton Jackson</t>
    </r>
  </si>
  <si>
    <r>
      <rPr>
        <u/>
        <sz val="10"/>
        <rFont val="Arial"/>
        <family val="2"/>
        <scheme val="minor"/>
      </rPr>
      <t>Moses Brown</t>
    </r>
  </si>
  <si>
    <r>
      <rPr>
        <u/>
        <sz val="10"/>
        <rFont val="Arial"/>
        <family val="2"/>
        <scheme val="minor"/>
      </rPr>
      <t>Moussa Diabaté</t>
    </r>
  </si>
  <si>
    <r>
      <rPr>
        <u/>
        <sz val="10"/>
        <rFont val="Arial"/>
        <family val="2"/>
        <scheme val="minor"/>
      </rPr>
      <t>Landry Shamet</t>
    </r>
  </si>
  <si>
    <r>
      <rPr>
        <u/>
        <sz val="10"/>
        <rFont val="Arial"/>
        <family val="2"/>
        <scheme val="minor"/>
      </rPr>
      <t>Dariq Whitehead</t>
    </r>
  </si>
  <si>
    <r>
      <rPr>
        <u/>
        <sz val="10"/>
        <rFont val="Arial"/>
        <family val="2"/>
        <scheme val="minor"/>
      </rPr>
      <t>Jordan Goodwin</t>
    </r>
  </si>
  <si>
    <r>
      <rPr>
        <u/>
        <sz val="10"/>
        <rFont val="Arial"/>
        <family val="2"/>
        <scheme val="minor"/>
      </rPr>
      <t>Shake Milton</t>
    </r>
  </si>
  <si>
    <r>
      <rPr>
        <u/>
        <sz val="10"/>
        <rFont val="Arial"/>
        <family val="2"/>
        <scheme val="minor"/>
      </rPr>
      <t>Aaron Holiday</t>
    </r>
  </si>
  <si>
    <r>
      <rPr>
        <u/>
        <sz val="10"/>
        <rFont val="Arial"/>
        <family val="2"/>
        <scheme val="minor"/>
      </rPr>
      <t>Dean Wade</t>
    </r>
  </si>
  <si>
    <r>
      <rPr>
        <u/>
        <sz val="10"/>
        <rFont val="Arial"/>
        <family val="2"/>
        <scheme val="minor"/>
      </rPr>
      <t>Jeff Green</t>
    </r>
  </si>
  <si>
    <r>
      <rPr>
        <u/>
        <sz val="10"/>
        <rFont val="Arial"/>
        <family val="2"/>
        <scheme val="minor"/>
      </rPr>
      <t>Jonathan Isaac</t>
    </r>
  </si>
  <si>
    <r>
      <rPr>
        <u/>
        <sz val="10"/>
        <rFont val="Arial"/>
        <family val="2"/>
        <scheme val="minor"/>
      </rPr>
      <t>Keaton Wallace</t>
    </r>
  </si>
  <si>
    <r>
      <rPr>
        <u/>
        <sz val="10"/>
        <rFont val="Arial"/>
        <family val="2"/>
        <scheme val="minor"/>
      </rPr>
      <t>Kevin Love</t>
    </r>
  </si>
  <si>
    <r>
      <rPr>
        <u/>
        <sz val="10"/>
        <rFont val="Arial"/>
        <family val="2"/>
        <scheme val="minor"/>
      </rPr>
      <t>Ben Sheppard</t>
    </r>
  </si>
  <si>
    <r>
      <rPr>
        <u/>
        <sz val="10"/>
        <rFont val="Arial"/>
        <family val="2"/>
        <scheme val="minor"/>
      </rPr>
      <t>Kobe Bufkin</t>
    </r>
  </si>
  <si>
    <r>
      <rPr>
        <u/>
        <sz val="10"/>
        <rFont val="Arial"/>
        <family val="2"/>
        <scheme val="minor"/>
      </rPr>
      <t>Jamal Cain</t>
    </r>
  </si>
  <si>
    <r>
      <rPr>
        <u/>
        <sz val="10"/>
        <rFont val="Arial"/>
        <family val="2"/>
        <scheme val="minor"/>
      </rPr>
      <t>Pat Connaughton</t>
    </r>
  </si>
  <si>
    <r>
      <rPr>
        <u/>
        <sz val="10"/>
        <rFont val="Arial"/>
        <family val="2"/>
        <scheme val="minor"/>
      </rPr>
      <t>Jabari Walker</t>
    </r>
  </si>
  <si>
    <r>
      <rPr>
        <u/>
        <sz val="10"/>
        <rFont val="Arial"/>
        <family val="2"/>
        <scheme val="minor"/>
      </rPr>
      <t>Monté Morris</t>
    </r>
  </si>
  <si>
    <r>
      <rPr>
        <u/>
        <sz val="10"/>
        <rFont val="Arial"/>
        <family val="2"/>
        <scheme val="minor"/>
      </rPr>
      <t>Alex Reese</t>
    </r>
  </si>
  <si>
    <r>
      <rPr>
        <u/>
        <sz val="10"/>
        <rFont val="Arial"/>
        <family val="2"/>
        <scheme val="minor"/>
      </rPr>
      <t>Mitchell Robinson</t>
    </r>
  </si>
  <si>
    <r>
      <rPr>
        <u/>
        <sz val="10"/>
        <rFont val="Arial"/>
        <family val="2"/>
        <scheme val="minor"/>
      </rPr>
      <t>Bismack Biyombo</t>
    </r>
  </si>
  <si>
    <r>
      <rPr>
        <u/>
        <sz val="10"/>
        <rFont val="Arial"/>
        <family val="2"/>
        <scheme val="minor"/>
      </rPr>
      <t>Javonte Green</t>
    </r>
  </si>
  <si>
    <r>
      <rPr>
        <u/>
        <sz val="10"/>
        <rFont val="Arial"/>
        <family val="2"/>
        <scheme val="minor"/>
      </rPr>
      <t>Ben Simmons</t>
    </r>
  </si>
  <si>
    <r>
      <rPr>
        <u/>
        <sz val="10"/>
        <rFont val="Arial"/>
        <family val="2"/>
        <scheme val="minor"/>
      </rPr>
      <t>Neemias Queta</t>
    </r>
  </si>
  <si>
    <r>
      <rPr>
        <u/>
        <sz val="10"/>
        <rFont val="Arial"/>
        <family val="2"/>
        <scheme val="minor"/>
      </rPr>
      <t>Malaki Branham</t>
    </r>
  </si>
  <si>
    <r>
      <rPr>
        <u/>
        <sz val="10"/>
        <rFont val="Arial"/>
        <family val="2"/>
        <scheme val="minor"/>
      </rPr>
      <t>Kai Jones</t>
    </r>
  </si>
  <si>
    <r>
      <rPr>
        <u/>
        <sz val="10"/>
        <rFont val="Arial"/>
        <family val="2"/>
        <scheme val="minor"/>
      </rPr>
      <t>Alondes Williams</t>
    </r>
  </si>
  <si>
    <r>
      <rPr>
        <u/>
        <sz val="10"/>
        <rFont val="Arial"/>
        <family val="2"/>
        <scheme val="minor"/>
      </rPr>
      <t>Lindy Waters III</t>
    </r>
  </si>
  <si>
    <r>
      <rPr>
        <u/>
        <sz val="10"/>
        <rFont val="Arial"/>
        <family val="2"/>
        <scheme val="minor"/>
      </rPr>
      <t>Trevelin Queen</t>
    </r>
  </si>
  <si>
    <r>
      <rPr>
        <u/>
        <sz val="10"/>
        <rFont val="Arial"/>
        <family val="2"/>
        <scheme val="minor"/>
      </rPr>
      <t>Jaylen Martin</t>
    </r>
  </si>
  <si>
    <r>
      <rPr>
        <u/>
        <sz val="10"/>
        <rFont val="Arial"/>
        <family val="2"/>
        <scheme val="minor"/>
      </rPr>
      <t>Jock Landale</t>
    </r>
  </si>
  <si>
    <r>
      <rPr>
        <u/>
        <sz val="10"/>
        <rFont val="Arial"/>
        <family val="2"/>
        <scheme val="minor"/>
      </rPr>
      <t>Colin Castleton</t>
    </r>
  </si>
  <si>
    <r>
      <rPr>
        <u/>
        <sz val="10"/>
        <rFont val="Arial"/>
        <family val="2"/>
        <scheme val="minor"/>
      </rPr>
      <t>Taylor Hendricks</t>
    </r>
  </si>
  <si>
    <r>
      <rPr>
        <u/>
        <sz val="10"/>
        <rFont val="Arial"/>
        <family val="2"/>
        <scheme val="minor"/>
      </rPr>
      <t>Drew Eubanks</t>
    </r>
  </si>
  <si>
    <r>
      <rPr>
        <u/>
        <sz val="10"/>
        <rFont val="Arial"/>
        <family val="2"/>
        <scheme val="minor"/>
      </rPr>
      <t>David Roddy</t>
    </r>
  </si>
  <si>
    <r>
      <rPr>
        <u/>
        <sz val="10"/>
        <rFont val="Arial"/>
        <family val="2"/>
        <scheme val="minor"/>
      </rPr>
      <t>Cody Williams</t>
    </r>
  </si>
  <si>
    <r>
      <rPr>
        <u/>
        <sz val="10"/>
        <rFont val="Arial"/>
        <family val="2"/>
        <scheme val="minor"/>
      </rPr>
      <t>Pelle Larsson</t>
    </r>
  </si>
  <si>
    <r>
      <rPr>
        <u/>
        <sz val="10"/>
        <rFont val="Arial"/>
        <family val="2"/>
        <scheme val="minor"/>
      </rPr>
      <t>Julian Phillips</t>
    </r>
  </si>
  <si>
    <r>
      <rPr>
        <u/>
        <sz val="10"/>
        <rFont val="Arial"/>
        <family val="2"/>
        <scheme val="minor"/>
      </rPr>
      <t>Rob Dillingham</t>
    </r>
  </si>
  <si>
    <r>
      <rPr>
        <u/>
        <sz val="10"/>
        <rFont val="Arial"/>
        <family val="2"/>
        <scheme val="minor"/>
      </rPr>
      <t>Dalen Terry</t>
    </r>
  </si>
  <si>
    <r>
      <rPr>
        <u/>
        <sz val="10"/>
        <rFont val="Arial"/>
        <family val="2"/>
        <scheme val="minor"/>
      </rPr>
      <t>Kevon Looney</t>
    </r>
  </si>
  <si>
    <r>
      <rPr>
        <u/>
        <sz val="10"/>
        <rFont val="Arial"/>
        <family val="2"/>
        <scheme val="minor"/>
      </rPr>
      <t>Jett Howard</t>
    </r>
  </si>
  <si>
    <r>
      <rPr>
        <u/>
        <sz val="10"/>
        <rFont val="Arial"/>
        <family val="2"/>
        <scheme val="minor"/>
      </rPr>
      <t>Mason Plumlee</t>
    </r>
  </si>
  <si>
    <r>
      <rPr>
        <u/>
        <sz val="10"/>
        <rFont val="Arial"/>
        <family val="2"/>
        <scheme val="minor"/>
      </rPr>
      <t>Tony Bradley</t>
    </r>
  </si>
  <si>
    <r>
      <rPr>
        <u/>
        <sz val="10"/>
        <rFont val="Arial"/>
        <family val="2"/>
        <scheme val="minor"/>
      </rPr>
      <t>Lamar Stevens</t>
    </r>
  </si>
  <si>
    <r>
      <rPr>
        <u/>
        <sz val="10"/>
        <rFont val="Arial"/>
        <family val="2"/>
        <scheme val="minor"/>
      </rPr>
      <t>Reed Sheppard</t>
    </r>
  </si>
  <si>
    <r>
      <rPr>
        <u/>
        <sz val="10"/>
        <rFont val="Arial"/>
        <family val="2"/>
        <scheme val="minor"/>
      </rPr>
      <t>Charles Bassey</t>
    </r>
  </si>
  <si>
    <r>
      <rPr>
        <u/>
        <sz val="10"/>
        <rFont val="Arial"/>
        <family val="2"/>
        <scheme val="minor"/>
      </rPr>
      <t>Reggie Jackson</t>
    </r>
  </si>
  <si>
    <r>
      <rPr>
        <u/>
        <sz val="10"/>
        <rFont val="Arial"/>
        <family val="2"/>
        <scheme val="minor"/>
      </rPr>
      <t>Marvin Bagley III</t>
    </r>
  </si>
  <si>
    <r>
      <rPr>
        <u/>
        <sz val="10"/>
        <rFont val="Arial"/>
        <family val="2"/>
        <scheme val="minor"/>
      </rPr>
      <t>Terrence Shannon Jr,</t>
    </r>
  </si>
  <si>
    <r>
      <rPr>
        <u/>
        <sz val="10"/>
        <rFont val="Arial"/>
        <family val="2"/>
        <scheme val="minor"/>
      </rPr>
      <t>Mo Bamba</t>
    </r>
  </si>
  <si>
    <r>
      <rPr>
        <u/>
        <sz val="10"/>
        <rFont val="Arial"/>
        <family val="2"/>
        <scheme val="minor"/>
      </rPr>
      <t>Jevon Carter</t>
    </r>
  </si>
  <si>
    <r>
      <rPr>
        <u/>
        <sz val="10"/>
        <rFont val="Arial"/>
        <family val="2"/>
        <scheme val="minor"/>
      </rPr>
      <t>Micah Potter</t>
    </r>
  </si>
  <si>
    <r>
      <rPr>
        <u/>
        <sz val="10"/>
        <rFont val="Arial"/>
        <family val="2"/>
        <scheme val="minor"/>
      </rPr>
      <t>Daniel Theis</t>
    </r>
  </si>
  <si>
    <r>
      <rPr>
        <u/>
        <sz val="10"/>
        <rFont val="Arial"/>
        <family val="2"/>
        <scheme val="minor"/>
      </rPr>
      <t>Kris Murray</t>
    </r>
  </si>
  <si>
    <r>
      <rPr>
        <u/>
        <sz val="10"/>
        <rFont val="Arial"/>
        <family val="2"/>
        <scheme val="minor"/>
      </rPr>
      <t>Kessler Edwards</t>
    </r>
  </si>
  <si>
    <r>
      <rPr>
        <u/>
        <sz val="10"/>
        <rFont val="Arial"/>
        <family val="2"/>
        <scheme val="minor"/>
      </rPr>
      <t>Dominick Barlow</t>
    </r>
  </si>
  <si>
    <r>
      <rPr>
        <u/>
        <sz val="10"/>
        <rFont val="Arial"/>
        <family val="2"/>
        <scheme val="minor"/>
      </rPr>
      <t>Cam Spencer</t>
    </r>
  </si>
  <si>
    <r>
      <rPr>
        <u/>
        <sz val="10"/>
        <rFont val="Arial"/>
        <family val="2"/>
        <scheme val="minor"/>
      </rPr>
      <t>Oso Ighodaro</t>
    </r>
  </si>
  <si>
    <r>
      <rPr>
        <u/>
        <sz val="10"/>
        <rFont val="Arial"/>
        <family val="2"/>
        <scheme val="minor"/>
      </rPr>
      <t>Duop Reath</t>
    </r>
  </si>
  <si>
    <r>
      <rPr>
        <u/>
        <sz val="10"/>
        <rFont val="Arial"/>
        <family val="2"/>
        <scheme val="minor"/>
      </rPr>
      <t>Wendell Moore Jr,</t>
    </r>
  </si>
  <si>
    <r>
      <rPr>
        <u/>
        <sz val="10"/>
        <rFont val="Arial"/>
        <family val="2"/>
        <scheme val="minor"/>
      </rPr>
      <t>Torrey Craig</t>
    </r>
  </si>
  <si>
    <r>
      <rPr>
        <u/>
        <sz val="10"/>
        <rFont val="Arial"/>
        <family val="2"/>
        <scheme val="minor"/>
      </rPr>
      <t>Paul Reed</t>
    </r>
  </si>
  <si>
    <r>
      <rPr>
        <u/>
        <sz val="10"/>
        <rFont val="Arial"/>
        <family val="2"/>
        <scheme val="minor"/>
      </rPr>
      <t>Jarred Vanderbilt</t>
    </r>
  </si>
  <si>
    <r>
      <rPr>
        <u/>
        <sz val="10"/>
        <rFont val="Arial"/>
        <family val="2"/>
        <scheme val="minor"/>
      </rPr>
      <t>Jordan Miller</t>
    </r>
  </si>
  <si>
    <r>
      <rPr>
        <u/>
        <sz val="10"/>
        <rFont val="Arial"/>
        <family val="2"/>
        <scheme val="minor"/>
      </rPr>
      <t>Gui Santos</t>
    </r>
  </si>
  <si>
    <r>
      <rPr>
        <u/>
        <sz val="10"/>
        <rFont val="Arial"/>
        <family val="2"/>
        <scheme val="minor"/>
      </rPr>
      <t>Maxwell Lewis</t>
    </r>
  </si>
  <si>
    <r>
      <rPr>
        <u/>
        <sz val="10"/>
        <rFont val="Arial"/>
        <family val="2"/>
        <scheme val="minor"/>
      </rPr>
      <t>Caleb Houstan</t>
    </r>
  </si>
  <si>
    <r>
      <rPr>
        <u/>
        <sz val="10"/>
        <rFont val="Arial"/>
        <family val="2"/>
        <scheme val="minor"/>
      </rPr>
      <t>Jalen Pickett</t>
    </r>
  </si>
  <si>
    <r>
      <rPr>
        <u/>
        <sz val="10"/>
        <rFont val="Arial"/>
        <family val="2"/>
        <scheme val="minor"/>
      </rPr>
      <t>Jaylen Clark</t>
    </r>
  </si>
  <si>
    <r>
      <rPr>
        <u/>
        <sz val="10"/>
        <rFont val="Arial"/>
        <family val="2"/>
        <scheme val="minor"/>
      </rPr>
      <t>Nicolas Batum</t>
    </r>
  </si>
  <si>
    <r>
      <rPr>
        <u/>
        <sz val="10"/>
        <rFont val="Arial"/>
        <family val="2"/>
        <scheme val="minor"/>
      </rPr>
      <t>Colby Jones</t>
    </r>
  </si>
  <si>
    <r>
      <rPr>
        <u/>
        <sz val="10"/>
        <rFont val="Arial"/>
        <family val="2"/>
        <scheme val="minor"/>
      </rPr>
      <t>Josh Richardson</t>
    </r>
  </si>
  <si>
    <r>
      <rPr>
        <u/>
        <sz val="10"/>
        <rFont val="Arial"/>
        <family val="2"/>
        <scheme val="minor"/>
      </rPr>
      <t>Malachi Flynn</t>
    </r>
  </si>
  <si>
    <r>
      <rPr>
        <u/>
        <sz val="10"/>
        <rFont val="Arial"/>
        <family val="2"/>
        <scheme val="minor"/>
      </rPr>
      <t>Ron Harper Jr,</t>
    </r>
  </si>
  <si>
    <r>
      <rPr>
        <u/>
        <sz val="10"/>
        <rFont val="Arial"/>
        <family val="2"/>
        <scheme val="minor"/>
      </rPr>
      <t>Kyle Lowry</t>
    </r>
  </si>
  <si>
    <r>
      <rPr>
        <u/>
        <sz val="10"/>
        <rFont val="Arial"/>
        <family val="2"/>
        <scheme val="minor"/>
      </rPr>
      <t>Olivier-Maxence Prosper</t>
    </r>
  </si>
  <si>
    <r>
      <rPr>
        <u/>
        <sz val="10"/>
        <rFont val="Arial"/>
        <family val="2"/>
        <scheme val="minor"/>
      </rPr>
      <t>Steven Adams</t>
    </r>
  </si>
  <si>
    <r>
      <rPr>
        <u/>
        <sz val="10"/>
        <rFont val="Arial"/>
        <family val="2"/>
        <scheme val="minor"/>
      </rPr>
      <t>Branden Carlson</t>
    </r>
  </si>
  <si>
    <r>
      <rPr>
        <u/>
        <sz val="10"/>
        <rFont val="Arial"/>
        <family val="2"/>
        <scheme val="minor"/>
      </rPr>
      <t>Ousmane Dieng</t>
    </r>
  </si>
  <si>
    <r>
      <rPr>
        <u/>
        <sz val="10"/>
        <rFont val="Arial"/>
        <family val="2"/>
        <scheme val="minor"/>
      </rPr>
      <t>Devin Carter</t>
    </r>
  </si>
  <si>
    <r>
      <rPr>
        <u/>
        <sz val="10"/>
        <rFont val="Arial"/>
        <family val="2"/>
        <scheme val="minor"/>
      </rPr>
      <t>Patty Mills</t>
    </r>
  </si>
  <si>
    <r>
      <rPr>
        <u/>
        <sz val="10"/>
        <rFont val="Arial"/>
        <family val="2"/>
        <scheme val="minor"/>
      </rPr>
      <t>Markieff Morris</t>
    </r>
  </si>
  <si>
    <r>
      <rPr>
        <u/>
        <sz val="10"/>
        <rFont val="Arial"/>
        <family val="2"/>
        <scheme val="minor"/>
      </rPr>
      <t>Blake Wesley</t>
    </r>
  </si>
  <si>
    <r>
      <rPr>
        <u/>
        <sz val="10"/>
        <rFont val="Arial"/>
        <family val="2"/>
        <scheme val="minor"/>
      </rPr>
      <t>Craig Porter Jr,</t>
    </r>
  </si>
  <si>
    <r>
      <rPr>
        <u/>
        <sz val="10"/>
        <rFont val="Arial"/>
        <family val="2"/>
        <scheme val="minor"/>
      </rPr>
      <t>Emoni Bates</t>
    </r>
  </si>
  <si>
    <r>
      <rPr>
        <u/>
        <sz val="10"/>
        <rFont val="Arial"/>
        <family val="2"/>
        <scheme val="minor"/>
      </rPr>
      <t>DeAndre Jordan</t>
    </r>
  </si>
  <si>
    <r>
      <rPr>
        <u/>
        <sz val="10"/>
        <rFont val="Arial"/>
        <family val="2"/>
        <scheme val="minor"/>
      </rPr>
      <t>Jackson Rowe</t>
    </r>
  </si>
  <si>
    <r>
      <rPr>
        <u/>
        <sz val="10"/>
        <rFont val="Arial"/>
        <family val="2"/>
        <scheme val="minor"/>
      </rPr>
      <t>Baylor Scheierman</t>
    </r>
  </si>
  <si>
    <r>
      <rPr>
        <u/>
        <sz val="10"/>
        <rFont val="Arial"/>
        <family val="2"/>
        <scheme val="minor"/>
      </rPr>
      <t>JT Thor</t>
    </r>
  </si>
  <si>
    <r>
      <rPr>
        <u/>
        <sz val="10"/>
        <rFont val="Arial"/>
        <family val="2"/>
        <scheme val="minor"/>
      </rPr>
      <t>Jae'Sean Tate</t>
    </r>
  </si>
  <si>
    <r>
      <rPr>
        <u/>
        <sz val="10"/>
        <rFont val="Arial"/>
        <family val="2"/>
        <scheme val="minor"/>
      </rPr>
      <t>Jaylon Tyson</t>
    </r>
  </si>
  <si>
    <r>
      <rPr>
        <u/>
        <sz val="10"/>
        <rFont val="Arial"/>
        <family val="2"/>
        <scheme val="minor"/>
      </rPr>
      <t>Luka Garza</t>
    </r>
  </si>
  <si>
    <r>
      <rPr>
        <u/>
        <sz val="10"/>
        <rFont val="Arial"/>
        <family val="2"/>
        <scheme val="minor"/>
      </rPr>
      <t>Cory Joseph</t>
    </r>
  </si>
  <si>
    <r>
      <rPr>
        <u/>
        <sz val="10"/>
        <rFont val="Arial"/>
        <family val="2"/>
        <scheme val="minor"/>
      </rPr>
      <t>Elfrid Payton</t>
    </r>
  </si>
  <si>
    <r>
      <rPr>
        <u/>
        <sz val="10"/>
        <rFont val="Arial"/>
        <family val="2"/>
        <scheme val="minor"/>
      </rPr>
      <t>Doug McDermott</t>
    </r>
  </si>
  <si>
    <r>
      <rPr>
        <u/>
        <sz val="10"/>
        <rFont val="Arial"/>
        <family val="2"/>
        <scheme val="minor"/>
      </rPr>
      <t>Dario Šarić</t>
    </r>
  </si>
  <si>
    <r>
      <rPr>
        <u/>
        <sz val="10"/>
        <rFont val="Arial"/>
        <family val="2"/>
        <scheme val="minor"/>
      </rPr>
      <t>Bruno Fernando</t>
    </r>
  </si>
  <si>
    <r>
      <rPr>
        <u/>
        <sz val="10"/>
        <rFont val="Arial"/>
        <family val="2"/>
        <scheme val="minor"/>
      </rPr>
      <t>Andre Jackson Jr,</t>
    </r>
  </si>
  <si>
    <r>
      <rPr>
        <u/>
        <sz val="10"/>
        <rFont val="Arial"/>
        <family val="2"/>
        <scheme val="minor"/>
      </rPr>
      <t>Isaac Jones</t>
    </r>
  </si>
  <si>
    <r>
      <rPr>
        <u/>
        <sz val="10"/>
        <rFont val="Arial"/>
        <family val="2"/>
        <scheme val="minor"/>
      </rPr>
      <t>Jamaree Bouyea</t>
    </r>
  </si>
  <si>
    <r>
      <rPr>
        <u/>
        <sz val="10"/>
        <rFont val="Arial"/>
        <family val="2"/>
        <scheme val="minor"/>
      </rPr>
      <t>Damion Lee</t>
    </r>
  </si>
  <si>
    <r>
      <rPr>
        <u/>
        <sz val="10"/>
        <rFont val="Arial"/>
        <family val="2"/>
        <scheme val="minor"/>
      </rPr>
      <t>Nate Williams</t>
    </r>
  </si>
  <si>
    <r>
      <rPr>
        <u/>
        <sz val="10"/>
        <rFont val="Arial"/>
        <family val="2"/>
        <scheme val="minor"/>
      </rPr>
      <t>Kevin Knox II</t>
    </r>
  </si>
  <si>
    <r>
      <rPr>
        <u/>
        <sz val="10"/>
        <rFont val="Arial"/>
        <family val="2"/>
        <scheme val="minor"/>
      </rPr>
      <t>Cam Reddish</t>
    </r>
  </si>
  <si>
    <r>
      <rPr>
        <u/>
        <sz val="10"/>
        <rFont val="Arial"/>
        <family val="2"/>
        <scheme val="minor"/>
      </rPr>
      <t>Elijah Harkless</t>
    </r>
  </si>
  <si>
    <r>
      <rPr>
        <u/>
        <sz val="10"/>
        <rFont val="Arial"/>
        <family val="2"/>
        <scheme val="minor"/>
      </rPr>
      <t>Zeke Nnaji</t>
    </r>
  </si>
  <si>
    <r>
      <rPr>
        <u/>
        <sz val="10"/>
        <rFont val="Arial"/>
        <family val="2"/>
        <scheme val="minor"/>
      </rPr>
      <t>Delon Wright</t>
    </r>
  </si>
  <si>
    <r>
      <rPr>
        <u/>
        <sz val="10"/>
        <rFont val="Arial"/>
        <family val="2"/>
        <scheme val="minor"/>
      </rPr>
      <t>Kylor Kelley</t>
    </r>
  </si>
  <si>
    <r>
      <rPr>
        <u/>
        <sz val="10"/>
        <rFont val="Arial"/>
        <family val="2"/>
        <scheme val="minor"/>
      </rPr>
      <t>Rayan Rupert</t>
    </r>
  </si>
  <si>
    <r>
      <rPr>
        <u/>
        <sz val="10"/>
        <rFont val="Arial"/>
        <family val="2"/>
        <scheme val="minor"/>
      </rPr>
      <t>Gary Harris</t>
    </r>
  </si>
  <si>
    <r>
      <rPr>
        <u/>
        <sz val="10"/>
        <rFont val="Arial"/>
        <family val="2"/>
        <scheme val="minor"/>
      </rPr>
      <t>Maxi Kleber</t>
    </r>
  </si>
  <si>
    <r>
      <rPr>
        <u/>
        <sz val="10"/>
        <rFont val="Arial"/>
        <family val="2"/>
        <scheme val="minor"/>
      </rPr>
      <t>Tazé Moore</t>
    </r>
  </si>
  <si>
    <r>
      <rPr>
        <u/>
        <sz val="10"/>
        <rFont val="Arial"/>
        <family val="2"/>
        <scheme val="minor"/>
      </rPr>
      <t>P,J, Tucker</t>
    </r>
  </si>
  <si>
    <r>
      <rPr>
        <u/>
        <sz val="10"/>
        <rFont val="Arial"/>
        <family val="2"/>
        <scheme val="minor"/>
      </rPr>
      <t>Pete Nance</t>
    </r>
  </si>
  <si>
    <r>
      <rPr>
        <u/>
        <sz val="10"/>
        <rFont val="Arial"/>
        <family val="2"/>
        <scheme val="minor"/>
      </rPr>
      <t>Tyler Smith</t>
    </r>
  </si>
  <si>
    <r>
      <rPr>
        <u/>
        <sz val="10"/>
        <rFont val="Arial"/>
        <family val="2"/>
        <scheme val="minor"/>
      </rPr>
      <t>Markelle Fultz</t>
    </r>
  </si>
  <si>
    <r>
      <rPr>
        <u/>
        <sz val="10"/>
        <rFont val="Arial"/>
        <family val="2"/>
        <scheme val="minor"/>
      </rPr>
      <t>Taj Gibson</t>
    </r>
  </si>
  <si>
    <r>
      <rPr>
        <u/>
        <sz val="10"/>
        <rFont val="Arial"/>
        <family val="2"/>
        <scheme val="minor"/>
      </rPr>
      <t>RayJ Dennis</t>
    </r>
  </si>
  <si>
    <r>
      <rPr>
        <u/>
        <sz val="10"/>
        <rFont val="Arial"/>
        <family val="2"/>
        <scheme val="minor"/>
      </rPr>
      <t>Keshad Johnson</t>
    </r>
  </si>
  <si>
    <r>
      <rPr>
        <u/>
        <sz val="10"/>
        <rFont val="Arial"/>
        <family val="2"/>
        <scheme val="minor"/>
      </rPr>
      <t>David Duke Jr,</t>
    </r>
  </si>
  <si>
    <r>
      <rPr>
        <u/>
        <sz val="10"/>
        <rFont val="Arial"/>
        <family val="2"/>
        <scheme val="minor"/>
      </rPr>
      <t>Reece Beekman</t>
    </r>
  </si>
  <si>
    <r>
      <rPr>
        <u/>
        <sz val="10"/>
        <rFont val="Arial"/>
        <family val="2"/>
        <scheme val="minor"/>
      </rPr>
      <t>Josh Minott</t>
    </r>
  </si>
  <si>
    <r>
      <rPr>
        <u/>
        <sz val="10"/>
        <rFont val="Arial"/>
        <family val="2"/>
        <scheme val="minor"/>
      </rPr>
      <t>Hunter Tyson</t>
    </r>
  </si>
  <si>
    <r>
      <rPr>
        <u/>
        <sz val="10"/>
        <rFont val="Arial"/>
        <family val="2"/>
        <scheme val="minor"/>
      </rPr>
      <t>Jae Crowder</t>
    </r>
  </si>
  <si>
    <r>
      <rPr>
        <u/>
        <sz val="10"/>
        <rFont val="Arial"/>
        <family val="2"/>
        <scheme val="minor"/>
      </rPr>
      <t>Pat Spencer</t>
    </r>
  </si>
  <si>
    <r>
      <rPr>
        <u/>
        <sz val="10"/>
        <rFont val="Arial"/>
        <family val="2"/>
        <scheme val="minor"/>
      </rPr>
      <t>Jaden Springer</t>
    </r>
  </si>
  <si>
    <r>
      <rPr>
        <u/>
        <sz val="10"/>
        <rFont val="Arial"/>
        <family val="2"/>
        <scheme val="minor"/>
      </rPr>
      <t>Anthony Gill</t>
    </r>
  </si>
  <si>
    <r>
      <rPr>
        <u/>
        <sz val="10"/>
        <rFont val="Arial"/>
        <family val="2"/>
        <scheme val="minor"/>
      </rPr>
      <t>Dillon Jones</t>
    </r>
  </si>
  <si>
    <r>
      <rPr>
        <u/>
        <sz val="10"/>
        <rFont val="Arial"/>
        <family val="2"/>
        <scheme val="minor"/>
      </rPr>
      <t>Trey Jemison III</t>
    </r>
  </si>
  <si>
    <r>
      <rPr>
        <u/>
        <sz val="10"/>
        <rFont val="Arial"/>
        <family val="2"/>
        <scheme val="minor"/>
      </rPr>
      <t>Johnny Davis</t>
    </r>
  </si>
  <si>
    <r>
      <rPr>
        <u/>
        <sz val="10"/>
        <rFont val="Arial"/>
        <family val="2"/>
        <scheme val="minor"/>
      </rPr>
      <t>Christian Koloko</t>
    </r>
  </si>
  <si>
    <r>
      <rPr>
        <u/>
        <sz val="10"/>
        <rFont val="Arial"/>
        <family val="2"/>
        <scheme val="minor"/>
      </rPr>
      <t>John Konchar</t>
    </r>
  </si>
  <si>
    <r>
      <rPr>
        <u/>
        <sz val="10"/>
        <rFont val="Arial"/>
        <family val="2"/>
        <scheme val="minor"/>
      </rPr>
      <t>Miles Norris</t>
    </r>
  </si>
  <si>
    <r>
      <rPr>
        <u/>
        <sz val="10"/>
        <rFont val="Arial"/>
        <family val="2"/>
        <scheme val="minor"/>
      </rPr>
      <t>MarJon Beauchamp</t>
    </r>
  </si>
  <si>
    <r>
      <rPr>
        <u/>
        <sz val="10"/>
        <rFont val="Arial"/>
        <family val="2"/>
        <scheme val="minor"/>
      </rPr>
      <t>Mason Jones</t>
    </r>
  </si>
  <si>
    <r>
      <rPr>
        <u/>
        <sz val="10"/>
        <rFont val="Arial"/>
        <family val="2"/>
        <scheme val="minor"/>
      </rPr>
      <t>Bronny James</t>
    </r>
  </si>
  <si>
    <r>
      <rPr>
        <u/>
        <sz val="10"/>
        <rFont val="Arial"/>
        <family val="2"/>
        <scheme val="minor"/>
      </rPr>
      <t>Patrick Baldwin Jr,</t>
    </r>
  </si>
  <si>
    <r>
      <rPr>
        <u/>
        <sz val="10"/>
        <rFont val="Arial"/>
        <family val="2"/>
        <scheme val="minor"/>
      </rPr>
      <t>Drew Peterson</t>
    </r>
  </si>
  <si>
    <r>
      <rPr>
        <u/>
        <sz val="10"/>
        <rFont val="Arial"/>
        <family val="2"/>
        <scheme val="minor"/>
      </rPr>
      <t>TyTy Washington Jr,</t>
    </r>
  </si>
  <si>
    <r>
      <rPr>
        <u/>
        <sz val="10"/>
        <rFont val="Arial"/>
        <family val="2"/>
        <scheme val="minor"/>
      </rPr>
      <t>JD Davison</t>
    </r>
  </si>
  <si>
    <r>
      <rPr>
        <u/>
        <sz val="10"/>
        <rFont val="Arial"/>
        <family val="2"/>
        <scheme val="minor"/>
      </rPr>
      <t>Chris Duarte</t>
    </r>
  </si>
  <si>
    <r>
      <rPr>
        <u/>
        <sz val="10"/>
        <rFont val="Arial"/>
        <family val="2"/>
        <scheme val="minor"/>
      </rPr>
      <t>Dwight Powell</t>
    </r>
  </si>
  <si>
    <r>
      <rPr>
        <u/>
        <sz val="10"/>
        <rFont val="Arial"/>
        <family val="2"/>
        <scheme val="minor"/>
      </rPr>
      <t>Jordan McLaughlin</t>
    </r>
  </si>
  <si>
    <r>
      <rPr>
        <u/>
        <sz val="10"/>
        <rFont val="Arial"/>
        <family val="2"/>
        <scheme val="minor"/>
      </rPr>
      <t>Johnny Furphy</t>
    </r>
  </si>
  <si>
    <r>
      <rPr>
        <u/>
        <sz val="10"/>
        <rFont val="Arial"/>
        <family val="2"/>
        <scheme val="minor"/>
      </rPr>
      <t>Enrique Freeman</t>
    </r>
  </si>
  <si>
    <r>
      <rPr>
        <u/>
        <sz val="10"/>
        <rFont val="Arial"/>
        <family val="2"/>
        <scheme val="minor"/>
      </rPr>
      <t>Tyler Kolek</t>
    </r>
  </si>
  <si>
    <r>
      <rPr>
        <u/>
        <sz val="10"/>
        <rFont val="Arial"/>
        <family val="2"/>
        <scheme val="minor"/>
      </rPr>
      <t>Josh Christopher</t>
    </r>
  </si>
  <si>
    <r>
      <rPr>
        <u/>
        <sz val="10"/>
        <rFont val="Arial"/>
        <family val="2"/>
        <scheme val="minor"/>
      </rPr>
      <t>Adama Sanogo</t>
    </r>
  </si>
  <si>
    <r>
      <rPr>
        <u/>
        <sz val="10"/>
        <rFont val="Arial"/>
        <family val="2"/>
        <scheme val="minor"/>
      </rPr>
      <t>Ariel Hukporti</t>
    </r>
  </si>
  <si>
    <r>
      <rPr>
        <u/>
        <sz val="10"/>
        <rFont val="Arial"/>
        <family val="2"/>
        <scheme val="minor"/>
      </rPr>
      <t>Kobe Brown</t>
    </r>
  </si>
  <si>
    <r>
      <rPr>
        <u/>
        <sz val="10"/>
        <rFont val="Arial"/>
        <family val="2"/>
        <scheme val="minor"/>
      </rPr>
      <t>Garrett Temple</t>
    </r>
  </si>
  <si>
    <r>
      <rPr>
        <u/>
        <sz val="10"/>
        <rFont val="Arial"/>
        <family val="2"/>
        <scheme val="minor"/>
      </rPr>
      <t>Bobi Klintman</t>
    </r>
  </si>
  <si>
    <r>
      <rPr>
        <u/>
        <sz val="10"/>
        <rFont val="Arial"/>
        <family val="2"/>
        <scheme val="minor"/>
      </rPr>
      <t>E,J, Liddell</t>
    </r>
  </si>
  <si>
    <r>
      <rPr>
        <u/>
        <sz val="10"/>
        <rFont val="Arial"/>
        <family val="2"/>
        <scheme val="minor"/>
      </rPr>
      <t>Trentyn Flowers</t>
    </r>
  </si>
  <si>
    <r>
      <rPr>
        <u/>
        <sz val="10"/>
        <rFont val="Arial"/>
        <family val="2"/>
        <scheme val="minor"/>
      </rPr>
      <t>Jahmir Young</t>
    </r>
  </si>
  <si>
    <r>
      <rPr>
        <u/>
        <sz val="10"/>
        <rFont val="Arial"/>
        <family val="2"/>
        <scheme val="minor"/>
      </rPr>
      <t>Adam Flagler</t>
    </r>
  </si>
  <si>
    <r>
      <rPr>
        <u/>
        <sz val="10"/>
        <rFont val="Arial"/>
        <family val="2"/>
        <scheme val="minor"/>
      </rPr>
      <t>Jericho Sims</t>
    </r>
  </si>
  <si>
    <r>
      <rPr>
        <u/>
        <sz val="10"/>
        <rFont val="Arial"/>
        <family val="2"/>
        <scheme val="minor"/>
      </rPr>
      <t>Vlatko Čančar</t>
    </r>
  </si>
  <si>
    <r>
      <rPr>
        <u/>
        <sz val="10"/>
        <rFont val="Arial"/>
        <family val="2"/>
        <scheme val="minor"/>
      </rPr>
      <t>Pacôme Dadiet</t>
    </r>
  </si>
  <si>
    <r>
      <rPr>
        <u/>
        <sz val="10"/>
        <rFont val="Arial"/>
        <family val="2"/>
        <scheme val="minor"/>
      </rPr>
      <t>Alex Ducas</t>
    </r>
  </si>
  <si>
    <r>
      <rPr>
        <u/>
        <sz val="10"/>
        <rFont val="Arial"/>
        <family val="2"/>
        <scheme val="minor"/>
      </rPr>
      <t>Tristan Thompson</t>
    </r>
  </si>
  <si>
    <r>
      <rPr>
        <u/>
        <sz val="10"/>
        <rFont val="Arial"/>
        <family val="2"/>
        <scheme val="minor"/>
      </rPr>
      <t>PJ Hall</t>
    </r>
  </si>
  <si>
    <r>
      <rPr>
        <u/>
        <sz val="10"/>
        <rFont val="Arial"/>
        <family val="2"/>
        <scheme val="minor"/>
      </rPr>
      <t>Emanuel Miller</t>
    </r>
  </si>
  <si>
    <r>
      <rPr>
        <u/>
        <sz val="10"/>
        <rFont val="Arial"/>
        <family val="2"/>
        <scheme val="minor"/>
      </rPr>
      <t>Alex Len</t>
    </r>
  </si>
  <si>
    <r>
      <rPr>
        <u/>
        <sz val="10"/>
        <rFont val="Arial"/>
        <family val="2"/>
        <scheme val="minor"/>
      </rPr>
      <t>Phillip Wheeler</t>
    </r>
  </si>
  <si>
    <r>
      <rPr>
        <u/>
        <sz val="10"/>
        <rFont val="Arial"/>
        <family val="2"/>
        <scheme val="minor"/>
      </rPr>
      <t>Jordan Walsh</t>
    </r>
  </si>
  <si>
    <r>
      <rPr>
        <u/>
        <sz val="10"/>
        <rFont val="Arial"/>
        <family val="2"/>
        <scheme val="minor"/>
      </rPr>
      <t>Yuki Kawamura</t>
    </r>
  </si>
  <si>
    <r>
      <rPr>
        <u/>
        <sz val="10"/>
        <rFont val="Arial"/>
        <family val="2"/>
        <scheme val="minor"/>
      </rPr>
      <t>Armel Traoré</t>
    </r>
  </si>
  <si>
    <r>
      <rPr>
        <u/>
        <sz val="10"/>
        <rFont val="Arial"/>
        <family val="2"/>
        <scheme val="minor"/>
      </rPr>
      <t>Jack McVeigh</t>
    </r>
  </si>
  <si>
    <r>
      <rPr>
        <u/>
        <sz val="10"/>
        <rFont val="Arial"/>
        <family val="2"/>
        <scheme val="minor"/>
      </rPr>
      <t>Leonard Miller</t>
    </r>
  </si>
  <si>
    <r>
      <rPr>
        <u/>
        <sz val="10"/>
        <rFont val="Arial"/>
        <family val="2"/>
        <scheme val="minor"/>
      </rPr>
      <t>Matt Ryan</t>
    </r>
  </si>
  <si>
    <r>
      <rPr>
        <u/>
        <sz val="10"/>
        <rFont val="Arial"/>
        <family val="2"/>
        <scheme val="minor"/>
      </rPr>
      <t>Sidy Cissoko</t>
    </r>
  </si>
  <si>
    <r>
      <rPr>
        <u/>
        <sz val="10"/>
        <rFont val="Arial"/>
        <family val="2"/>
        <scheme val="minor"/>
      </rPr>
      <t>Jazian Gortman</t>
    </r>
  </si>
  <si>
    <r>
      <rPr>
        <u/>
        <sz val="10"/>
        <rFont val="Arial"/>
        <family val="2"/>
        <scheme val="minor"/>
      </rPr>
      <t>Kevin McCullar Jr,</t>
    </r>
  </si>
  <si>
    <r>
      <rPr>
        <u/>
        <sz val="10"/>
        <rFont val="Arial"/>
        <family val="2"/>
        <scheme val="minor"/>
      </rPr>
      <t>Quincy Olivari</t>
    </r>
  </si>
  <si>
    <r>
      <rPr>
        <u/>
        <sz val="10"/>
        <rFont val="Arial"/>
        <family val="2"/>
        <scheme val="minor"/>
      </rPr>
      <t>Jacob Toppin</t>
    </r>
  </si>
  <si>
    <r>
      <rPr>
        <u/>
        <sz val="10"/>
        <rFont val="Arial"/>
        <family val="2"/>
        <scheme val="minor"/>
      </rPr>
      <t>Cam Christie</t>
    </r>
  </si>
  <si>
    <r>
      <rPr>
        <u/>
        <sz val="10"/>
        <rFont val="Arial"/>
        <family val="2"/>
        <scheme val="minor"/>
      </rPr>
      <t>Chris Livingston</t>
    </r>
  </si>
  <si>
    <r>
      <rPr>
        <u/>
        <sz val="10"/>
        <rFont val="Arial"/>
        <family val="2"/>
        <scheme val="minor"/>
      </rPr>
      <t>Spencer Jones</t>
    </r>
  </si>
  <si>
    <r>
      <rPr>
        <u/>
        <sz val="10"/>
        <rFont val="Arial"/>
        <family val="2"/>
        <scheme val="minor"/>
      </rPr>
      <t>Trey Alexander</t>
    </r>
  </si>
  <si>
    <r>
      <rPr>
        <u/>
        <sz val="10"/>
        <rFont val="Arial"/>
        <family val="2"/>
        <scheme val="minor"/>
      </rPr>
      <t>Skal Labissiere</t>
    </r>
  </si>
  <si>
    <r>
      <rPr>
        <u/>
        <sz val="10"/>
        <rFont val="Arial"/>
        <family val="2"/>
        <scheme val="minor"/>
      </rPr>
      <t>Jalen Bridges</t>
    </r>
  </si>
  <si>
    <r>
      <rPr>
        <u/>
        <sz val="10"/>
        <rFont val="Arial"/>
        <family val="2"/>
        <scheme val="minor"/>
      </rPr>
      <t>Xavier Tillman</t>
    </r>
  </si>
  <si>
    <r>
      <rPr>
        <u/>
        <sz val="10"/>
        <rFont val="Arial"/>
        <family val="2"/>
        <scheme val="minor"/>
      </rPr>
      <t>Luke Travers</t>
    </r>
  </si>
  <si>
    <r>
      <rPr>
        <u/>
        <sz val="10"/>
        <rFont val="Arial"/>
        <family val="2"/>
        <scheme val="minor"/>
      </rPr>
      <t>Bryce McGowens</t>
    </r>
  </si>
  <si>
    <r>
      <rPr>
        <u/>
        <sz val="10"/>
        <rFont val="Arial"/>
        <family val="2"/>
        <scheme val="minor"/>
      </rPr>
      <t>Daniss Jenkins</t>
    </r>
  </si>
  <si>
    <r>
      <rPr>
        <u/>
        <sz val="10"/>
        <rFont val="Arial"/>
        <family val="2"/>
        <scheme val="minor"/>
      </rPr>
      <t>Braxton Key</t>
    </r>
  </si>
  <si>
    <r>
      <rPr>
        <u/>
        <sz val="10"/>
        <rFont val="Arial"/>
        <family val="2"/>
        <scheme val="minor"/>
      </rPr>
      <t>Yuri Collins</t>
    </r>
  </si>
  <si>
    <r>
      <rPr>
        <u/>
        <sz val="10"/>
        <rFont val="Arial"/>
        <family val="2"/>
        <scheme val="minor"/>
      </rPr>
      <t>Isaiah Crawford</t>
    </r>
  </si>
  <si>
    <r>
      <rPr>
        <u/>
        <sz val="10"/>
        <rFont val="Arial"/>
        <family val="2"/>
        <scheme val="minor"/>
      </rPr>
      <t>Justin Minaya</t>
    </r>
  </si>
  <si>
    <r>
      <rPr>
        <u/>
        <sz val="10"/>
        <rFont val="Arial"/>
        <family val="2"/>
        <scheme val="minor"/>
      </rPr>
      <t>Anton Watson</t>
    </r>
  </si>
  <si>
    <r>
      <rPr>
        <u/>
        <sz val="10"/>
        <rFont val="Arial"/>
        <family val="2"/>
        <scheme val="minor"/>
      </rPr>
      <t>Harrison Ingram</t>
    </r>
  </si>
  <si>
    <r>
      <rPr>
        <u/>
        <sz val="10"/>
        <rFont val="Arial"/>
        <family val="2"/>
        <scheme val="minor"/>
      </rPr>
      <t>Joe Ingles</t>
    </r>
  </si>
  <si>
    <r>
      <rPr>
        <u/>
        <sz val="10"/>
        <rFont val="Arial"/>
        <family val="2"/>
        <scheme val="minor"/>
      </rPr>
      <t>PJ Dozier</t>
    </r>
  </si>
  <si>
    <r>
      <rPr>
        <u/>
        <sz val="10"/>
        <rFont val="Arial"/>
        <family val="2"/>
        <scheme val="minor"/>
      </rPr>
      <t>D,J, Carton</t>
    </r>
  </si>
  <si>
    <r>
      <rPr>
        <u/>
        <sz val="10"/>
        <rFont val="Arial"/>
        <family val="2"/>
        <scheme val="minor"/>
      </rPr>
      <t>Ulrich Chomche</t>
    </r>
  </si>
  <si>
    <r>
      <rPr>
        <u/>
        <sz val="10"/>
        <rFont val="Arial"/>
        <family val="2"/>
        <scheme val="minor"/>
      </rPr>
      <t>Liam Robbins</t>
    </r>
  </si>
  <si>
    <r>
      <rPr>
        <u/>
        <sz val="10"/>
        <rFont val="Arial"/>
        <family val="2"/>
        <scheme val="minor"/>
      </rPr>
      <t>Stanley Umude</t>
    </r>
  </si>
  <si>
    <r>
      <rPr>
        <u/>
        <sz val="10"/>
        <rFont val="Arial"/>
        <family val="2"/>
        <scheme val="minor"/>
      </rPr>
      <t>James Johnson</t>
    </r>
  </si>
  <si>
    <r>
      <rPr>
        <u/>
        <sz val="10"/>
        <rFont val="Arial"/>
        <family val="2"/>
        <scheme val="minor"/>
      </rPr>
      <t>Cui Yongxi</t>
    </r>
  </si>
  <si>
    <r>
      <rPr>
        <u/>
        <sz val="10"/>
        <rFont val="Arial"/>
        <family val="2"/>
        <scheme val="minor"/>
      </rPr>
      <t>Tristen Newton</t>
    </r>
  </si>
  <si>
    <r>
      <rPr>
        <u/>
        <sz val="10"/>
        <rFont val="Arial"/>
        <family val="2"/>
        <scheme val="minor"/>
      </rPr>
      <t>Malevy Leons</t>
    </r>
  </si>
  <si>
    <r>
      <rPr>
        <u/>
        <sz val="10"/>
        <rFont val="Arial"/>
        <family val="2"/>
        <scheme val="minor"/>
      </rPr>
      <t>Daishen Nix</t>
    </r>
  </si>
  <si>
    <r>
      <rPr>
        <u/>
        <sz val="10"/>
        <rFont val="Arial"/>
        <family val="2"/>
        <scheme val="minor"/>
      </rPr>
      <t>Isaiah Stevens</t>
    </r>
  </si>
  <si>
    <r>
      <rPr>
        <u/>
        <sz val="10"/>
        <rFont val="Arial"/>
        <family val="2"/>
        <scheme val="minor"/>
      </rPr>
      <t>Mac McClung</t>
    </r>
  </si>
  <si>
    <r>
      <rPr>
        <u/>
        <sz val="10"/>
        <rFont val="Arial"/>
        <family val="2"/>
        <scheme val="minor"/>
      </rPr>
      <t>Terence Davis</t>
    </r>
  </si>
  <si>
    <r>
      <rPr>
        <u/>
        <sz val="10"/>
        <rFont val="Arial"/>
        <family val="2"/>
        <scheme val="minor"/>
      </rPr>
      <t>Zyon Pullin</t>
    </r>
  </si>
  <si>
    <r>
      <rPr>
        <u/>
        <sz val="10"/>
        <rFont val="Arial"/>
        <family val="2"/>
        <scheme val="minor"/>
      </rPr>
      <t>Terry Taylor</t>
    </r>
  </si>
  <si>
    <r>
      <rPr>
        <u/>
        <sz val="10"/>
        <rFont val="Arial"/>
        <family val="2"/>
        <scheme val="minor"/>
      </rPr>
      <t>Riley Minix</t>
    </r>
  </si>
  <si>
    <r>
      <rPr>
        <u/>
        <sz val="10"/>
        <rFont val="Arial"/>
        <family val="2"/>
        <scheme val="minor"/>
      </rPr>
      <t>Jahlil Okafor</t>
    </r>
  </si>
  <si>
    <r>
      <rPr>
        <u/>
        <sz val="10"/>
        <rFont val="Arial"/>
        <family val="2"/>
        <scheme val="minor"/>
      </rPr>
      <t>Jesse Edwards</t>
    </r>
  </si>
  <si>
    <r>
      <rPr>
        <u/>
        <sz val="10"/>
        <rFont val="Arial"/>
        <family val="2"/>
        <scheme val="minor"/>
      </rPr>
      <t>Jalen McDaniels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</si>
</sst>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  <family val="2"/>
    </font>
    <font>
      <u/>
      <sz val="10"/>
      <color rgb="FF0000FF"/>
      <name val="&quot;Roboto Condensed&quot;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  <font>
      <b/>
      <sz val="9"/>
      <color rgb="FF343232"/>
      <name val="&quot;Roboto Condensed&quot;"/>
    </font>
    <font>
      <sz val="10"/>
      <color rgb="FF000000"/>
      <name val="Arial Unicode MS"/>
    </font>
    <font>
      <b/>
      <u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3.5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theme="1"/>
      <name val="&quot;Roboto Condensed&quot;"/>
    </font>
    <font>
      <b/>
      <sz val="10"/>
      <color rgb="FF000000"/>
      <name val="&quot;Roboto Condensed&quot;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u/>
      <sz val="13.5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0"/>
      <color rgb="FF343232"/>
      <name val="&quot;Roboto Condensed&quot;"/>
    </font>
    <font>
      <b/>
      <sz val="10"/>
      <color rgb="FF000000"/>
      <name val="Arial Unicode MS"/>
    </font>
    <font>
      <sz val="7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22"/>
      <color rgb="FF000000"/>
      <name val="Arial"/>
      <family val="2"/>
      <scheme val="minor"/>
    </font>
    <font>
      <b/>
      <sz val="14"/>
      <name val="Arial"/>
      <family val="2"/>
      <scheme val="minor"/>
    </font>
    <font>
      <b/>
      <u/>
      <sz val="22"/>
      <color rgb="FF000000"/>
      <name val="Arial"/>
      <family val="2"/>
      <scheme val="minor"/>
    </font>
    <font>
      <b/>
      <u/>
      <sz val="18"/>
      <color rgb="FF000000"/>
      <name val="Arial"/>
      <family val="2"/>
      <scheme val="minor"/>
    </font>
    <font>
      <b/>
      <u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u/>
      <sz val="2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i/>
      <sz val="14"/>
      <color rgb="FF000000"/>
      <name val="Arial"/>
      <family val="2"/>
      <scheme val="minor"/>
    </font>
    <font>
      <b/>
      <i/>
      <sz val="14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14"/>
      <color rgb="FFC00000"/>
      <name val="Arial"/>
      <family val="2"/>
      <scheme val="minor"/>
    </font>
    <font>
      <b/>
      <u/>
      <sz val="14"/>
      <color rgb="FFC00000"/>
      <name val="Arial"/>
      <family val="2"/>
      <scheme val="minor"/>
    </font>
    <font>
      <b/>
      <sz val="9"/>
      <color rgb="FF121010"/>
      <name val="&quot;Roboto Condensed&quot;"/>
    </font>
    <font>
      <b/>
      <sz val="9"/>
      <name val="&quot;Roboto Condensed&quot;"/>
    </font>
    <font>
      <b/>
      <sz val="8"/>
      <name val="&quot;Roboto Condensed&quot;"/>
    </font>
    <font>
      <u/>
      <sz val="10"/>
      <name val="Arial"/>
      <family val="2"/>
      <scheme val="minor"/>
    </font>
    <font>
      <u/>
      <sz val="10"/>
      <name val="&quot;Roboto Condensed&quot;"/>
    </font>
    <font>
      <sz val="10"/>
      <name val="&quot;Roboto Condensed&quot;"/>
    </font>
    <font>
      <b/>
      <sz val="10"/>
      <name val="&quot;Roboto Condensed&quot;"/>
    </font>
    <font>
      <sz val="10"/>
      <name val="Arial"/>
      <family val="2"/>
      <scheme val="minor"/>
    </font>
    <font>
      <u/>
      <sz val="10"/>
      <name val="Arial"/>
      <family val="2"/>
    </font>
    <font>
      <b/>
      <sz val="10"/>
      <color rgb="FF101010"/>
      <name val="Arial"/>
      <family val="2"/>
      <scheme val="minor"/>
    </font>
    <font>
      <b/>
      <sz val="9"/>
      <color theme="7" tint="-0.499984740745262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7" fillId="0" borderId="1" xfId="0" applyFont="1" applyBorder="1"/>
    <xf numFmtId="0" fontId="9" fillId="0" borderId="0" xfId="0" applyFont="1"/>
    <xf numFmtId="0" fontId="10" fillId="0" borderId="0" xfId="0" applyFont="1"/>
    <xf numFmtId="0" fontId="12" fillId="2" borderId="3" xfId="0" applyFont="1" applyFill="1" applyBorder="1" applyAlignment="1">
      <alignment horizontal="left" shrinkToFit="1"/>
    </xf>
    <xf numFmtId="0" fontId="12" fillId="3" borderId="3" xfId="0" applyFont="1" applyFill="1" applyBorder="1" applyAlignment="1">
      <alignment horizontal="left" shrinkToFit="1"/>
    </xf>
    <xf numFmtId="0" fontId="12" fillId="2" borderId="3" xfId="0" applyFont="1" applyFill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20" fontId="12" fillId="0" borderId="3" xfId="0" applyNumberFormat="1" applyFont="1" applyBorder="1" applyAlignment="1">
      <alignment horizontal="right" shrinkToFit="1"/>
    </xf>
    <xf numFmtId="0" fontId="12" fillId="6" borderId="3" xfId="0" applyFont="1" applyFill="1" applyBorder="1" applyAlignment="1">
      <alignment horizontal="right" shrinkToFit="1"/>
    </xf>
    <xf numFmtId="0" fontId="12" fillId="8" borderId="3" xfId="0" applyFont="1" applyFill="1" applyBorder="1" applyAlignment="1">
      <alignment horizontal="right" shrinkToFit="1"/>
    </xf>
    <xf numFmtId="0" fontId="11" fillId="0" borderId="3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3" fillId="2" borderId="3" xfId="0" applyFont="1" applyFill="1" applyBorder="1" applyAlignment="1">
      <alignment horizontal="right" shrinkToFit="1"/>
    </xf>
    <xf numFmtId="0" fontId="3" fillId="0" borderId="3" xfId="0" applyFont="1" applyBorder="1" applyAlignment="1">
      <alignment horizontal="right" shrinkToFit="1"/>
    </xf>
    <xf numFmtId="0" fontId="4" fillId="0" borderId="3" xfId="0" applyFont="1" applyBorder="1" applyAlignment="1">
      <alignment horizontal="right" shrinkToFit="1"/>
    </xf>
    <xf numFmtId="2" fontId="3" fillId="6" borderId="3" xfId="0" applyNumberFormat="1" applyFont="1" applyFill="1" applyBorder="1" applyAlignment="1">
      <alignment horizontal="right" shrinkToFit="1"/>
    </xf>
    <xf numFmtId="2" fontId="3" fillId="7" borderId="3" xfId="0" applyNumberFormat="1" applyFont="1" applyFill="1" applyBorder="1" applyAlignment="1">
      <alignment horizontal="right" shrinkToFit="1"/>
    </xf>
    <xf numFmtId="2" fontId="3" fillId="9" borderId="3" xfId="0" applyNumberFormat="1" applyFont="1" applyFill="1" applyBorder="1" applyAlignment="1">
      <alignment horizontal="right" shrinkToFit="1"/>
    </xf>
    <xf numFmtId="0" fontId="5" fillId="0" borderId="3" xfId="0" applyFont="1" applyBorder="1" applyAlignment="1">
      <alignment horizontal="left" shrinkToFit="1"/>
    </xf>
    <xf numFmtId="0" fontId="6" fillId="0" borderId="3" xfId="0" applyFont="1" applyBorder="1" applyAlignment="1">
      <alignment horizontal="left" shrinkToFit="1"/>
    </xf>
    <xf numFmtId="0" fontId="3" fillId="4" borderId="3" xfId="0" applyFont="1" applyFill="1" applyBorder="1" applyAlignment="1">
      <alignment horizontal="right" shrinkToFi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1" fontId="13" fillId="0" borderId="3" xfId="0" applyNumberFormat="1" applyFont="1" applyBorder="1" applyAlignment="1">
      <alignment vertical="center" wrapText="1"/>
    </xf>
    <xf numFmtId="2" fontId="13" fillId="0" borderId="3" xfId="0" applyNumberFormat="1" applyFont="1" applyBorder="1" applyAlignment="1">
      <alignment vertical="center" wrapText="1"/>
    </xf>
    <xf numFmtId="0" fontId="0" fillId="11" borderId="0" xfId="0" applyFill="1"/>
    <xf numFmtId="0" fontId="0" fillId="0" borderId="3" xfId="0" pivotButton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14" fillId="0" borderId="0" xfId="0" applyFont="1"/>
    <xf numFmtId="2" fontId="0" fillId="0" borderId="3" xfId="0" applyNumberFormat="1" applyBorder="1"/>
    <xf numFmtId="2" fontId="3" fillId="12" borderId="0" xfId="0" applyNumberFormat="1" applyFont="1" applyFill="1" applyAlignment="1">
      <alignment horizontal="right" shrinkToFit="1"/>
    </xf>
    <xf numFmtId="0" fontId="0" fillId="0" borderId="0" xfId="0" applyAlignment="1">
      <alignment horizontal="left"/>
    </xf>
    <xf numFmtId="2" fontId="0" fillId="0" borderId="0" xfId="0" applyNumberFormat="1"/>
    <xf numFmtId="0" fontId="15" fillId="13" borderId="3" xfId="0" applyFont="1" applyFill="1" applyBorder="1"/>
    <xf numFmtId="0" fontId="15" fillId="13" borderId="3" xfId="0" applyFont="1" applyFill="1" applyBorder="1" applyAlignment="1">
      <alignment horizontal="left"/>
    </xf>
    <xf numFmtId="2" fontId="15" fillId="13" borderId="3" xfId="0" applyNumberFormat="1" applyFont="1" applyFill="1" applyBorder="1"/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0" fillId="11" borderId="0" xfId="0" applyFont="1" applyFill="1" applyAlignment="1">
      <alignment horizontal="center"/>
    </xf>
    <xf numFmtId="0" fontId="9" fillId="0" borderId="0" xfId="0" applyFont="1" applyAlignment="1">
      <alignment horizontal="left" vertical="center" indent="1"/>
    </xf>
    <xf numFmtId="0" fontId="0" fillId="0" borderId="3" xfId="0" applyBorder="1" applyAlignment="1">
      <alignment horizontal="left" indent="1"/>
    </xf>
    <xf numFmtId="0" fontId="15" fillId="13" borderId="6" xfId="0" applyFont="1" applyFill="1" applyBorder="1"/>
    <xf numFmtId="0" fontId="15" fillId="13" borderId="5" xfId="0" applyFont="1" applyFill="1" applyBorder="1" applyAlignment="1">
      <alignment horizontal="left"/>
    </xf>
    <xf numFmtId="2" fontId="15" fillId="13" borderId="5" xfId="0" applyNumberFormat="1" applyFont="1" applyFill="1" applyBorder="1"/>
    <xf numFmtId="0" fontId="10" fillId="0" borderId="0" xfId="0" applyFont="1" applyAlignment="1">
      <alignment horizontal="center"/>
    </xf>
    <xf numFmtId="0" fontId="10" fillId="0" borderId="3" xfId="0" applyFont="1" applyBorder="1"/>
    <xf numFmtId="0" fontId="9" fillId="0" borderId="3" xfId="0" applyFont="1" applyBorder="1"/>
    <xf numFmtId="2" fontId="15" fillId="0" borderId="5" xfId="0" applyNumberFormat="1" applyFont="1" applyBorder="1"/>
    <xf numFmtId="0" fontId="1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15" borderId="3" xfId="0" applyFont="1" applyFill="1" applyBorder="1" applyAlignment="1">
      <alignment horizontal="right"/>
    </xf>
    <xf numFmtId="2" fontId="3" fillId="15" borderId="3" xfId="0" applyNumberFormat="1" applyFont="1" applyFill="1" applyBorder="1" applyAlignment="1">
      <alignment horizontal="right"/>
    </xf>
    <xf numFmtId="0" fontId="1" fillId="16" borderId="3" xfId="0" applyFont="1" applyFill="1" applyBorder="1" applyAlignment="1">
      <alignment horizontal="right"/>
    </xf>
    <xf numFmtId="2" fontId="3" fillId="16" borderId="3" xfId="0" applyNumberFormat="1" applyFont="1" applyFill="1" applyBorder="1" applyAlignment="1">
      <alignment horizontal="right"/>
    </xf>
    <xf numFmtId="0" fontId="1" fillId="17" borderId="3" xfId="0" applyFont="1" applyFill="1" applyBorder="1" applyAlignment="1">
      <alignment horizontal="right"/>
    </xf>
    <xf numFmtId="2" fontId="3" fillId="17" borderId="3" xfId="0" applyNumberFormat="1" applyFont="1" applyFill="1" applyBorder="1" applyAlignment="1">
      <alignment horizontal="right"/>
    </xf>
    <xf numFmtId="0" fontId="1" fillId="18" borderId="3" xfId="0" applyFont="1" applyFill="1" applyBorder="1" applyAlignment="1">
      <alignment horizontal="right"/>
    </xf>
    <xf numFmtId="2" fontId="3" fillId="18" borderId="3" xfId="0" applyNumberFormat="1" applyFont="1" applyFill="1" applyBorder="1" applyAlignment="1">
      <alignment horizontal="right"/>
    </xf>
    <xf numFmtId="2" fontId="9" fillId="18" borderId="3" xfId="0" applyNumberFormat="1" applyFont="1" applyFill="1" applyBorder="1"/>
    <xf numFmtId="2" fontId="0" fillId="0" borderId="3" xfId="0" applyNumberFormat="1" applyBorder="1" applyAlignment="1">
      <alignment horizontal="left"/>
    </xf>
    <xf numFmtId="0" fontId="0" fillId="0" borderId="3" xfId="0" pivotButton="1" applyBorder="1" applyAlignment="1">
      <alignment horizontal="center"/>
    </xf>
    <xf numFmtId="0" fontId="19" fillId="0" borderId="3" xfId="0" applyFont="1" applyBorder="1" applyAlignment="1">
      <alignment horizontal="right" shrinkToFit="1"/>
    </xf>
    <xf numFmtId="0" fontId="20" fillId="0" borderId="3" xfId="0" applyFont="1" applyBorder="1" applyAlignment="1">
      <alignment horizontal="right" shrinkToFit="1"/>
    </xf>
    <xf numFmtId="0" fontId="21" fillId="0" borderId="1" xfId="0" applyFont="1" applyBorder="1"/>
    <xf numFmtId="0" fontId="17" fillId="0" borderId="1" xfId="0" applyFont="1" applyBorder="1"/>
    <xf numFmtId="20" fontId="17" fillId="0" borderId="1" xfId="0" applyNumberFormat="1" applyFont="1" applyBorder="1" applyAlignment="1">
      <alignment horizontal="left"/>
    </xf>
    <xf numFmtId="0" fontId="0" fillId="0" borderId="7" xfId="0" applyBorder="1"/>
    <xf numFmtId="0" fontId="0" fillId="0" borderId="12" xfId="0" applyBorder="1"/>
    <xf numFmtId="0" fontId="23" fillId="0" borderId="0" xfId="0" applyFont="1" applyAlignment="1">
      <alignment vertical="center"/>
    </xf>
    <xf numFmtId="0" fontId="11" fillId="0" borderId="13" xfId="0" applyFont="1" applyBorder="1" applyAlignment="1">
      <alignment horizontal="left" shrinkToFit="1"/>
    </xf>
    <xf numFmtId="0" fontId="2" fillId="0" borderId="13" xfId="0" applyFont="1" applyBorder="1" applyAlignment="1">
      <alignment horizontal="left" shrinkToFit="1"/>
    </xf>
    <xf numFmtId="0" fontId="5" fillId="0" borderId="13" xfId="0" applyFont="1" applyBorder="1" applyAlignment="1">
      <alignment horizontal="left" shrinkToFit="1"/>
    </xf>
    <xf numFmtId="0" fontId="6" fillId="0" borderId="13" xfId="0" applyFont="1" applyBorder="1" applyAlignment="1">
      <alignment horizontal="left" shrinkToFit="1"/>
    </xf>
    <xf numFmtId="2" fontId="3" fillId="9" borderId="11" xfId="0" applyNumberFormat="1" applyFont="1" applyFill="1" applyBorder="1" applyAlignment="1">
      <alignment horizontal="right" shrinkToFit="1"/>
    </xf>
    <xf numFmtId="0" fontId="12" fillId="2" borderId="12" xfId="0" applyFont="1" applyFill="1" applyBorder="1" applyAlignment="1">
      <alignment horizontal="left" shrinkToFit="1"/>
    </xf>
    <xf numFmtId="0" fontId="12" fillId="3" borderId="9" xfId="0" applyFont="1" applyFill="1" applyBorder="1" applyAlignment="1">
      <alignment horizontal="left" shrinkToFit="1"/>
    </xf>
    <xf numFmtId="0" fontId="12" fillId="2" borderId="9" xfId="0" applyFont="1" applyFill="1" applyBorder="1" applyAlignment="1">
      <alignment horizontal="right" shrinkToFit="1"/>
    </xf>
    <xf numFmtId="0" fontId="12" fillId="0" borderId="9" xfId="0" applyFont="1" applyBorder="1" applyAlignment="1">
      <alignment horizontal="right" shrinkToFit="1"/>
    </xf>
    <xf numFmtId="20" fontId="12" fillId="0" borderId="9" xfId="0" applyNumberFormat="1" applyFont="1" applyBorder="1" applyAlignment="1">
      <alignment horizontal="right" shrinkToFit="1"/>
    </xf>
    <xf numFmtId="0" fontId="12" fillId="6" borderId="9" xfId="0" applyFont="1" applyFill="1" applyBorder="1" applyAlignment="1">
      <alignment horizontal="right" shrinkToFit="1"/>
    </xf>
    <xf numFmtId="0" fontId="12" fillId="8" borderId="9" xfId="0" applyFont="1" applyFill="1" applyBorder="1" applyAlignment="1">
      <alignment horizontal="right" shrinkToFit="1"/>
    </xf>
    <xf numFmtId="0" fontId="1" fillId="15" borderId="9" xfId="0" applyFont="1" applyFill="1" applyBorder="1" applyAlignment="1">
      <alignment horizontal="right"/>
    </xf>
    <xf numFmtId="0" fontId="1" fillId="16" borderId="9" xfId="0" applyFont="1" applyFill="1" applyBorder="1" applyAlignment="1">
      <alignment horizontal="right"/>
    </xf>
    <xf numFmtId="0" fontId="1" fillId="17" borderId="9" xfId="0" applyFont="1" applyFill="1" applyBorder="1" applyAlignment="1">
      <alignment horizontal="right"/>
    </xf>
    <xf numFmtId="0" fontId="1" fillId="18" borderId="9" xfId="0" applyFont="1" applyFill="1" applyBorder="1" applyAlignment="1">
      <alignment horizontal="right"/>
    </xf>
    <xf numFmtId="0" fontId="12" fillId="8" borderId="10" xfId="0" applyFont="1" applyFill="1" applyBorder="1" applyAlignment="1">
      <alignment horizontal="right" shrinkToFit="1"/>
    </xf>
    <xf numFmtId="0" fontId="2" fillId="0" borderId="14" xfId="0" applyFont="1" applyBorder="1" applyAlignment="1">
      <alignment horizontal="left" shrinkToFit="1"/>
    </xf>
    <xf numFmtId="0" fontId="2" fillId="0" borderId="8" xfId="0" applyFont="1" applyBorder="1" applyAlignment="1">
      <alignment horizontal="left" shrinkToFit="1"/>
    </xf>
    <xf numFmtId="0" fontId="3" fillId="2" borderId="8" xfId="0" applyFont="1" applyFill="1" applyBorder="1" applyAlignment="1">
      <alignment horizontal="right" shrinkToFit="1"/>
    </xf>
    <xf numFmtId="0" fontId="3" fillId="0" borderId="8" xfId="0" applyFont="1" applyBorder="1" applyAlignment="1">
      <alignment horizontal="right" shrinkToFit="1"/>
    </xf>
    <xf numFmtId="0" fontId="4" fillId="0" borderId="8" xfId="0" applyFont="1" applyBorder="1" applyAlignment="1">
      <alignment horizontal="right" shrinkToFit="1"/>
    </xf>
    <xf numFmtId="2" fontId="3" fillId="6" borderId="8" xfId="0" applyNumberFormat="1" applyFont="1" applyFill="1" applyBorder="1" applyAlignment="1">
      <alignment horizontal="right" shrinkToFit="1"/>
    </xf>
    <xf numFmtId="2" fontId="3" fillId="7" borderId="8" xfId="0" applyNumberFormat="1" applyFont="1" applyFill="1" applyBorder="1" applyAlignment="1">
      <alignment horizontal="right" shrinkToFit="1"/>
    </xf>
    <xf numFmtId="2" fontId="3" fillId="9" borderId="8" xfId="0" applyNumberFormat="1" applyFont="1" applyFill="1" applyBorder="1" applyAlignment="1">
      <alignment horizontal="right" shrinkToFit="1"/>
    </xf>
    <xf numFmtId="2" fontId="3" fillId="15" borderId="8" xfId="0" applyNumberFormat="1" applyFont="1" applyFill="1" applyBorder="1" applyAlignment="1">
      <alignment horizontal="right"/>
    </xf>
    <xf numFmtId="2" fontId="3" fillId="16" borderId="8" xfId="0" applyNumberFormat="1" applyFont="1" applyFill="1" applyBorder="1" applyAlignment="1">
      <alignment horizontal="right"/>
    </xf>
    <xf numFmtId="2" fontId="3" fillId="17" borderId="8" xfId="0" applyNumberFormat="1" applyFont="1" applyFill="1" applyBorder="1" applyAlignment="1">
      <alignment horizontal="right"/>
    </xf>
    <xf numFmtId="2" fontId="3" fillId="18" borderId="8" xfId="0" applyNumberFormat="1" applyFont="1" applyFill="1" applyBorder="1" applyAlignment="1">
      <alignment horizontal="right"/>
    </xf>
    <xf numFmtId="2" fontId="9" fillId="18" borderId="8" xfId="0" applyNumberFormat="1" applyFont="1" applyFill="1" applyBorder="1"/>
    <xf numFmtId="2" fontId="3" fillId="9" borderId="15" xfId="0" applyNumberFormat="1" applyFont="1" applyFill="1" applyBorder="1" applyAlignment="1">
      <alignment horizontal="right" shrinkToFit="1"/>
    </xf>
    <xf numFmtId="0" fontId="17" fillId="7" borderId="1" xfId="0" applyFont="1" applyFill="1" applyBorder="1"/>
    <xf numFmtId="0" fontId="7" fillId="7" borderId="1" xfId="0" applyFont="1" applyFill="1" applyBorder="1"/>
    <xf numFmtId="0" fontId="10" fillId="7" borderId="3" xfId="0" applyFont="1" applyFill="1" applyBorder="1"/>
    <xf numFmtId="0" fontId="10" fillId="0" borderId="0" xfId="0" applyFont="1" applyAlignment="1">
      <alignment horizontal="left"/>
    </xf>
    <xf numFmtId="0" fontId="19" fillId="0" borderId="8" xfId="0" applyFont="1" applyBorder="1" applyAlignment="1">
      <alignment horizontal="right" shrinkToFit="1"/>
    </xf>
    <xf numFmtId="0" fontId="12" fillId="11" borderId="0" xfId="0" applyFont="1" applyFill="1" applyAlignment="1">
      <alignment horizontal="right" shrinkToFit="1"/>
    </xf>
    <xf numFmtId="0" fontId="24" fillId="0" borderId="3" xfId="0" applyFont="1" applyBorder="1" applyAlignment="1">
      <alignment horizontal="left"/>
    </xf>
    <xf numFmtId="2" fontId="24" fillId="0" borderId="3" xfId="0" applyNumberFormat="1" applyFont="1" applyBorder="1"/>
    <xf numFmtId="0" fontId="12" fillId="19" borderId="3" xfId="0" applyFont="1" applyFill="1" applyBorder="1" applyAlignment="1">
      <alignment horizontal="right" shrinkToFit="1"/>
    </xf>
    <xf numFmtId="2" fontId="12" fillId="19" borderId="3" xfId="0" applyNumberFormat="1" applyFont="1" applyFill="1" applyBorder="1" applyAlignment="1">
      <alignment horizontal="right" shrinkToFit="1"/>
    </xf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0" fillId="0" borderId="10" xfId="0" applyBorder="1"/>
    <xf numFmtId="0" fontId="4" fillId="13" borderId="3" xfId="0" applyFont="1" applyFill="1" applyBorder="1" applyAlignment="1">
      <alignment horizontal="right" shrinkToFit="1"/>
    </xf>
    <xf numFmtId="0" fontId="24" fillId="0" borderId="3" xfId="0" pivotButton="1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7" fillId="0" borderId="3" xfId="0" pivotButton="1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3" fillId="0" borderId="15" xfId="0" applyFont="1" applyBorder="1" applyAlignment="1">
      <alignment vertical="center"/>
    </xf>
    <xf numFmtId="0" fontId="0" fillId="0" borderId="4" xfId="0" applyBorder="1" applyAlignment="1">
      <alignment horizontal="left" vertical="center" indent="1"/>
    </xf>
    <xf numFmtId="0" fontId="9" fillId="0" borderId="4" xfId="0" quotePrefix="1" applyFont="1" applyBorder="1" applyAlignment="1">
      <alignment horizontal="left" vertical="center" indent="1"/>
    </xf>
    <xf numFmtId="0" fontId="15" fillId="13" borderId="3" xfId="0" applyFont="1" applyFill="1" applyBorder="1" applyAlignment="1">
      <alignment horizontal="center"/>
    </xf>
    <xf numFmtId="0" fontId="10" fillId="0" borderId="0" xfId="0" applyFont="1" applyAlignment="1">
      <alignment vertical="center" wrapText="1"/>
    </xf>
    <xf numFmtId="0" fontId="31" fillId="0" borderId="0" xfId="0" applyFont="1" applyAlignment="1">
      <alignment vertical="center" readingOrder="1"/>
    </xf>
    <xf numFmtId="0" fontId="33" fillId="0" borderId="0" xfId="0" applyFont="1" applyAlignment="1">
      <alignment horizontal="center" vertical="center"/>
    </xf>
    <xf numFmtId="0" fontId="35" fillId="0" borderId="0" xfId="0" applyFont="1"/>
    <xf numFmtId="0" fontId="35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35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left" vertical="center" indent="2"/>
    </xf>
    <xf numFmtId="0" fontId="39" fillId="0" borderId="0" xfId="0" quotePrefix="1" applyFont="1" applyAlignment="1">
      <alignment horizontal="left" vertical="center" indent="2"/>
    </xf>
    <xf numFmtId="0" fontId="18" fillId="0" borderId="0" xfId="0" applyFont="1" applyAlignment="1">
      <alignment vertical="center"/>
    </xf>
    <xf numFmtId="0" fontId="18" fillId="0" borderId="0" xfId="0" quotePrefix="1" applyFont="1" applyAlignment="1">
      <alignment horizontal="left" vertical="center" indent="1"/>
    </xf>
    <xf numFmtId="0" fontId="35" fillId="0" borderId="0" xfId="0" quotePrefix="1" applyFont="1" applyAlignment="1">
      <alignment horizontal="left" vertical="center" indent="1"/>
    </xf>
    <xf numFmtId="0" fontId="39" fillId="0" borderId="0" xfId="0" quotePrefix="1" applyFont="1" applyAlignment="1">
      <alignment horizontal="left" vertical="center" indent="1"/>
    </xf>
    <xf numFmtId="0" fontId="18" fillId="0" borderId="0" xfId="0" applyFont="1"/>
    <xf numFmtId="0" fontId="42" fillId="0" borderId="0" xfId="0" applyFont="1" applyAlignment="1">
      <alignment vertical="center"/>
    </xf>
    <xf numFmtId="0" fontId="7" fillId="0" borderId="2" xfId="0" applyFont="1" applyBorder="1"/>
    <xf numFmtId="0" fontId="21" fillId="0" borderId="2" xfId="0" applyFont="1" applyBorder="1"/>
    <xf numFmtId="0" fontId="17" fillId="0" borderId="3" xfId="0" applyFont="1" applyBorder="1"/>
    <xf numFmtId="0" fontId="17" fillId="7" borderId="3" xfId="0" applyFont="1" applyFill="1" applyBorder="1"/>
    <xf numFmtId="0" fontId="10" fillId="7" borderId="20" xfId="0" applyFont="1" applyFill="1" applyBorder="1"/>
    <xf numFmtId="0" fontId="44" fillId="0" borderId="9" xfId="0" applyFont="1" applyBorder="1" applyAlignment="1">
      <alignment horizontal="right" shrinkToFit="1"/>
    </xf>
    <xf numFmtId="20" fontId="44" fillId="0" borderId="9" xfId="0" applyNumberFormat="1" applyFont="1" applyBorder="1" applyAlignment="1">
      <alignment horizontal="right" shrinkToFit="1"/>
    </xf>
    <xf numFmtId="0" fontId="45" fillId="2" borderId="12" xfId="0" applyFont="1" applyFill="1" applyBorder="1" applyAlignment="1">
      <alignment horizontal="left" shrinkToFit="1"/>
    </xf>
    <xf numFmtId="0" fontId="45" fillId="3" borderId="9" xfId="0" applyFont="1" applyFill="1" applyBorder="1" applyAlignment="1">
      <alignment horizontal="left" shrinkToFit="1"/>
    </xf>
    <xf numFmtId="0" fontId="45" fillId="2" borderId="9" xfId="0" applyFont="1" applyFill="1" applyBorder="1" applyAlignment="1">
      <alignment horizontal="right" shrinkToFit="1"/>
    </xf>
    <xf numFmtId="0" fontId="45" fillId="0" borderId="9" xfId="0" applyFont="1" applyBorder="1" applyAlignment="1">
      <alignment horizontal="right" shrinkToFit="1"/>
    </xf>
    <xf numFmtId="20" fontId="45" fillId="0" borderId="9" xfId="0" applyNumberFormat="1" applyFont="1" applyBorder="1" applyAlignment="1">
      <alignment horizontal="right" shrinkToFit="1"/>
    </xf>
    <xf numFmtId="0" fontId="45" fillId="6" borderId="9" xfId="0" applyFont="1" applyFill="1" applyBorder="1" applyAlignment="1">
      <alignment horizontal="right" shrinkToFit="1"/>
    </xf>
    <xf numFmtId="0" fontId="45" fillId="8" borderId="9" xfId="0" applyFont="1" applyFill="1" applyBorder="1" applyAlignment="1">
      <alignment horizontal="right" shrinkToFit="1"/>
    </xf>
    <xf numFmtId="0" fontId="46" fillId="15" borderId="9" xfId="0" applyFont="1" applyFill="1" applyBorder="1" applyAlignment="1">
      <alignment horizontal="right"/>
    </xf>
    <xf numFmtId="0" fontId="46" fillId="16" borderId="9" xfId="0" applyFont="1" applyFill="1" applyBorder="1" applyAlignment="1">
      <alignment horizontal="right"/>
    </xf>
    <xf numFmtId="0" fontId="46" fillId="17" borderId="9" xfId="0" applyFont="1" applyFill="1" applyBorder="1" applyAlignment="1">
      <alignment horizontal="right"/>
    </xf>
    <xf numFmtId="0" fontId="46" fillId="18" borderId="9" xfId="0" applyFont="1" applyFill="1" applyBorder="1" applyAlignment="1">
      <alignment horizontal="right"/>
    </xf>
    <xf numFmtId="0" fontId="45" fillId="8" borderId="10" xfId="0" applyFont="1" applyFill="1" applyBorder="1" applyAlignment="1">
      <alignment horizontal="right" shrinkToFit="1"/>
    </xf>
    <xf numFmtId="0" fontId="45" fillId="19" borderId="10" xfId="0" applyFont="1" applyFill="1" applyBorder="1" applyAlignment="1">
      <alignment horizontal="right" shrinkToFit="1"/>
    </xf>
    <xf numFmtId="0" fontId="47" fillId="0" borderId="13" xfId="0" applyFont="1" applyBorder="1" applyAlignment="1">
      <alignment horizontal="left" shrinkToFit="1"/>
    </xf>
    <xf numFmtId="0" fontId="48" fillId="0" borderId="3" xfId="0" applyFont="1" applyBorder="1" applyAlignment="1">
      <alignment horizontal="left" shrinkToFit="1"/>
    </xf>
    <xf numFmtId="0" fontId="49" fillId="2" borderId="3" xfId="0" applyFont="1" applyFill="1" applyBorder="1" applyAlignment="1">
      <alignment horizontal="right" shrinkToFit="1"/>
    </xf>
    <xf numFmtId="0" fontId="49" fillId="0" borderId="3" xfId="0" applyFont="1" applyBorder="1" applyAlignment="1">
      <alignment horizontal="right" shrinkToFit="1"/>
    </xf>
    <xf numFmtId="0" fontId="50" fillId="0" borderId="3" xfId="0" applyFont="1" applyBorder="1" applyAlignment="1">
      <alignment horizontal="right" shrinkToFit="1"/>
    </xf>
    <xf numFmtId="2" fontId="49" fillId="6" borderId="3" xfId="0" applyNumberFormat="1" applyFont="1" applyFill="1" applyBorder="1" applyAlignment="1">
      <alignment horizontal="right" shrinkToFit="1"/>
    </xf>
    <xf numFmtId="2" fontId="49" fillId="7" borderId="3" xfId="0" applyNumberFormat="1" applyFont="1" applyFill="1" applyBorder="1" applyAlignment="1">
      <alignment horizontal="right" shrinkToFit="1"/>
    </xf>
    <xf numFmtId="2" fontId="49" fillId="9" borderId="3" xfId="0" applyNumberFormat="1" applyFont="1" applyFill="1" applyBorder="1" applyAlignment="1">
      <alignment horizontal="right" shrinkToFit="1"/>
    </xf>
    <xf numFmtId="2" fontId="49" fillId="15" borderId="3" xfId="0" applyNumberFormat="1" applyFont="1" applyFill="1" applyBorder="1" applyAlignment="1">
      <alignment horizontal="right"/>
    </xf>
    <xf numFmtId="2" fontId="49" fillId="16" borderId="3" xfId="0" applyNumberFormat="1" applyFont="1" applyFill="1" applyBorder="1" applyAlignment="1">
      <alignment horizontal="right"/>
    </xf>
    <xf numFmtId="2" fontId="49" fillId="17" borderId="3" xfId="0" applyNumberFormat="1" applyFont="1" applyFill="1" applyBorder="1" applyAlignment="1">
      <alignment horizontal="right"/>
    </xf>
    <xf numFmtId="2" fontId="49" fillId="18" borderId="3" xfId="0" applyNumberFormat="1" applyFont="1" applyFill="1" applyBorder="1" applyAlignment="1">
      <alignment horizontal="right"/>
    </xf>
    <xf numFmtId="2" fontId="51" fillId="18" borderId="3" xfId="0" applyNumberFormat="1" applyFont="1" applyFill="1" applyBorder="1"/>
    <xf numFmtId="2" fontId="49" fillId="9" borderId="11" xfId="0" applyNumberFormat="1" applyFont="1" applyFill="1" applyBorder="1" applyAlignment="1">
      <alignment horizontal="right" shrinkToFit="1"/>
    </xf>
    <xf numFmtId="2" fontId="45" fillId="19" borderId="10" xfId="0" applyNumberFormat="1" applyFont="1" applyFill="1" applyBorder="1" applyAlignment="1">
      <alignment horizontal="right" shrinkToFit="1"/>
    </xf>
    <xf numFmtId="0" fontId="48" fillId="0" borderId="13" xfId="0" applyFont="1" applyBorder="1" applyAlignment="1">
      <alignment horizontal="left" shrinkToFit="1"/>
    </xf>
    <xf numFmtId="2" fontId="49" fillId="9" borderId="0" xfId="0" applyNumberFormat="1" applyFont="1" applyFill="1" applyAlignment="1">
      <alignment horizontal="right" shrinkToFit="1"/>
    </xf>
    <xf numFmtId="0" fontId="52" fillId="0" borderId="13" xfId="0" applyFont="1" applyBorder="1" applyAlignment="1">
      <alignment horizontal="left" shrinkToFit="1"/>
    </xf>
    <xf numFmtId="0" fontId="49" fillId="4" borderId="3" xfId="0" applyFont="1" applyFill="1" applyBorder="1" applyAlignment="1">
      <alignment horizontal="right" shrinkToFit="1"/>
    </xf>
    <xf numFmtId="0" fontId="48" fillId="0" borderId="14" xfId="0" applyFont="1" applyBorder="1" applyAlignment="1">
      <alignment horizontal="left" shrinkToFit="1"/>
    </xf>
    <xf numFmtId="0" fontId="48" fillId="0" borderId="8" xfId="0" applyFont="1" applyBorder="1" applyAlignment="1">
      <alignment horizontal="left" shrinkToFit="1"/>
    </xf>
    <xf numFmtId="0" fontId="49" fillId="2" borderId="8" xfId="0" applyFont="1" applyFill="1" applyBorder="1" applyAlignment="1">
      <alignment horizontal="right" shrinkToFit="1"/>
    </xf>
    <xf numFmtId="0" fontId="49" fillId="0" borderId="8" xfId="0" applyFont="1" applyBorder="1" applyAlignment="1">
      <alignment horizontal="right" shrinkToFit="1"/>
    </xf>
    <xf numFmtId="0" fontId="50" fillId="0" borderId="8" xfId="0" applyFont="1" applyBorder="1" applyAlignment="1">
      <alignment horizontal="right" shrinkToFit="1"/>
    </xf>
    <xf numFmtId="2" fontId="49" fillId="6" borderId="8" xfId="0" applyNumberFormat="1" applyFont="1" applyFill="1" applyBorder="1" applyAlignment="1">
      <alignment horizontal="right" shrinkToFit="1"/>
    </xf>
    <xf numFmtId="2" fontId="49" fillId="7" borderId="8" xfId="0" applyNumberFormat="1" applyFont="1" applyFill="1" applyBorder="1" applyAlignment="1">
      <alignment horizontal="right" shrinkToFit="1"/>
    </xf>
    <xf numFmtId="2" fontId="49" fillId="9" borderId="8" xfId="0" applyNumberFormat="1" applyFont="1" applyFill="1" applyBorder="1" applyAlignment="1">
      <alignment horizontal="right" shrinkToFit="1"/>
    </xf>
    <xf numFmtId="2" fontId="49" fillId="15" borderId="8" xfId="0" applyNumberFormat="1" applyFont="1" applyFill="1" applyBorder="1" applyAlignment="1">
      <alignment horizontal="right"/>
    </xf>
    <xf numFmtId="2" fontId="49" fillId="16" borderId="8" xfId="0" applyNumberFormat="1" applyFont="1" applyFill="1" applyBorder="1" applyAlignment="1">
      <alignment horizontal="right"/>
    </xf>
    <xf numFmtId="2" fontId="49" fillId="17" borderId="8" xfId="0" applyNumberFormat="1" applyFont="1" applyFill="1" applyBorder="1" applyAlignment="1">
      <alignment horizontal="right"/>
    </xf>
    <xf numFmtId="2" fontId="49" fillId="18" borderId="8" xfId="0" applyNumberFormat="1" applyFont="1" applyFill="1" applyBorder="1" applyAlignment="1">
      <alignment horizontal="right"/>
    </xf>
    <xf numFmtId="2" fontId="51" fillId="18" borderId="8" xfId="0" applyNumberFormat="1" applyFont="1" applyFill="1" applyBorder="1"/>
    <xf numFmtId="2" fontId="49" fillId="9" borderId="15" xfId="0" applyNumberFormat="1" applyFont="1" applyFill="1" applyBorder="1" applyAlignment="1">
      <alignment horizontal="right" shrinkToFit="1"/>
    </xf>
    <xf numFmtId="0" fontId="53" fillId="5" borderId="0" xfId="0" applyFont="1" applyFill="1" applyAlignment="1">
      <alignment horizontal="center" vertical="center"/>
    </xf>
    <xf numFmtId="0" fontId="44" fillId="20" borderId="3" xfId="0" applyFont="1" applyFill="1" applyBorder="1" applyAlignment="1">
      <alignment horizontal="center" shrinkToFit="1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5" fontId="10" fillId="0" borderId="0" xfId="0" quotePrefix="1" applyNumberFormat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25" fillId="0" borderId="4" xfId="0" applyFont="1" applyBorder="1" applyAlignment="1">
      <alignment horizontal="center" shrinkToFit="1"/>
    </xf>
    <xf numFmtId="0" fontId="25" fillId="0" borderId="0" xfId="0" applyFont="1" applyAlignment="1">
      <alignment horizontal="center" shrinkToFit="1"/>
    </xf>
    <xf numFmtId="0" fontId="7" fillId="0" borderId="11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0" fontId="53" fillId="5" borderId="19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53" fillId="5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10" fillId="10" borderId="0" xfId="0" applyFont="1" applyFill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0" fillId="14" borderId="0" xfId="0" applyFont="1" applyFill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0" fillId="14" borderId="0" xfId="0" applyFont="1" applyFill="1" applyAlignment="1">
      <alignment horizontal="center" vertical="center" readingOrder="1"/>
    </xf>
    <xf numFmtId="0" fontId="10" fillId="7" borderId="11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37" fillId="0" borderId="3" xfId="0" applyFont="1" applyBorder="1" applyAlignment="1">
      <alignment horizontal="left" vertical="center"/>
    </xf>
    <xf numFmtId="0" fontId="37" fillId="0" borderId="11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5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</cellXfs>
  <cellStyles count="1">
    <cellStyle name="Normal" xfId="0" builtinId="0"/>
  </cellStyles>
  <dxfs count="896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7"/>
      </font>
    </dxf>
    <dxf>
      <font>
        <sz val="7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2" formatCode="0.00"/>
    </dxf>
    <dxf>
      <font>
        <sz val="9"/>
      </font>
    </dxf>
    <dxf>
      <font>
        <sz val="9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2" formatCode="0.00"/>
    </dxf>
    <dxf>
      <font>
        <sz val="9"/>
      </font>
    </dxf>
    <dxf>
      <font>
        <sz val="9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rgb="FFFFFF00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numFmt numFmtId="2" formatCode="0.00"/>
      <fill>
        <patternFill patternType="solid">
          <fgColor rgb="FFFFFFFF"/>
          <bgColor rgb="FFFFFF00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&quot;Roboto Condensed&quot;"/>
        <scheme val="none"/>
      </font>
      <alignment horizontal="lef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&quot;Roboto Condensed&quot;"/>
        <scheme val="none"/>
      </font>
      <alignment horizontal="left" vertical="bottom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43232"/>
        <name val="&quot;Roboto Condensed&quot;"/>
        <scheme val="none"/>
      </font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&quot;Roboto Condensed&quot;"/>
        <scheme val="none"/>
      </font>
      <numFmt numFmtId="2" formatCode="0.00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&quot;Roboto Condensed&quot;"/>
        <scheme val="none"/>
      </font>
      <numFmt numFmtId="2" formatCode="0.00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&quot;Roboto Condensed&quot;"/>
        <scheme val="none"/>
      </font>
      <numFmt numFmtId="0" formatCode="General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theme="6" tint="0.39997558519241921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rgb="FFFFFF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numFmt numFmtId="2" formatCode="0.00"/>
      <fill>
        <patternFill patternType="solid">
          <fgColor rgb="FFFFFFFF"/>
          <bgColor rgb="FFFFFF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&quot;Roboto Condensed&quot;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&quot;Roboto Condensed&quot;"/>
        <scheme val="none"/>
      </font>
      <alignment horizontal="lef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&quot;Roboto Condensed&quot;"/>
        <scheme val="none"/>
      </font>
      <alignment horizontal="left" vertical="bottom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&quot;Roboto Condensed&quot;"/>
        <scheme val="none"/>
      </font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4F81BD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[DaCosta_Henrique_1_Rapport_d'Analyse_102025.xlsx]Vue d'ensemble!Tableau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temps de jeux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'Vue d''ensemble'!$B$21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9B-4E24-95D2-8F32FF00D36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9B-4E24-95D2-8F32FF00D36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9B-4E24-95D2-8F32FF00D36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9B-4E24-95D2-8F32FF00D36F}"/>
              </c:ext>
            </c:extLst>
          </c:dPt>
          <c:cat>
            <c:strRef>
              <c:f>'Vue d''ensemble'!$A$22:$A$26</c:f>
              <c:strCache>
                <c:ptCount val="4"/>
                <c:pt idx="0">
                  <c:v>&lt;10 min</c:v>
                </c:pt>
                <c:pt idx="1">
                  <c:v>10–19 min</c:v>
                </c:pt>
                <c:pt idx="2">
                  <c:v>20–29 min</c:v>
                </c:pt>
                <c:pt idx="3">
                  <c:v>30–39 min</c:v>
                </c:pt>
              </c:strCache>
            </c:strRef>
          </c:cat>
          <c:val>
            <c:numRef>
              <c:f>'Vue d''ensemble'!$B$22:$B$26</c:f>
              <c:numCache>
                <c:formatCode>General</c:formatCode>
                <c:ptCount val="4"/>
                <c:pt idx="0">
                  <c:v>111</c:v>
                </c:pt>
                <c:pt idx="1">
                  <c:v>187</c:v>
                </c:pt>
                <c:pt idx="2">
                  <c:v>169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F-4685-A9E7-B1D1F868F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120704"/>
        <c:axId val="1691121184"/>
      </c:barChart>
      <c:catAx>
        <c:axId val="169112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Tranches</a:t>
                </a:r>
                <a:r>
                  <a:rPr lang="fr-FR" baseline="0"/>
                  <a:t> de minutes joués par match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1121184"/>
        <c:crosses val="autoZero"/>
        <c:auto val="1"/>
        <c:lblAlgn val="ctr"/>
        <c:lblOffset val="100"/>
        <c:noMultiLvlLbl val="0"/>
      </c:catAx>
      <c:valAx>
        <c:axId val="16911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112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[DaCosta_Henrique_1_Rapport_d'Analyse_102025.xlsx]Vue d'ensemble!Tableau croisé dynamique13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joueurs par tranche d'âge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'Vue d''ensemble'!$B$157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7F-4C6B-A418-0F9642E65D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7F-4C6B-A418-0F9642E65D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7F-4C6B-A418-0F9642E65D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7F-4C6B-A418-0F9642E65D5E}"/>
              </c:ext>
            </c:extLst>
          </c:dPt>
          <c:cat>
            <c:strRef>
              <c:f>'Vue d''ensemble'!$A$158:$A$162</c:f>
              <c:strCache>
                <c:ptCount val="4"/>
                <c:pt idx="0">
                  <c:v>18–22</c:v>
                </c:pt>
                <c:pt idx="1">
                  <c:v>23–27</c:v>
                </c:pt>
                <c:pt idx="2">
                  <c:v>28–32</c:v>
                </c:pt>
                <c:pt idx="3">
                  <c:v>33+</c:v>
                </c:pt>
              </c:strCache>
            </c:strRef>
          </c:cat>
          <c:val>
            <c:numRef>
              <c:f>'Vue d''ensemble'!$B$158:$B$162</c:f>
              <c:numCache>
                <c:formatCode>General</c:formatCode>
                <c:ptCount val="4"/>
                <c:pt idx="0">
                  <c:v>107</c:v>
                </c:pt>
                <c:pt idx="1">
                  <c:v>284</c:v>
                </c:pt>
                <c:pt idx="2">
                  <c:v>125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7F-4C6B-A418-0F9642E65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123328"/>
        <c:axId val="1770129568"/>
      </c:barChart>
      <c:catAx>
        <c:axId val="177012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Tranche</a:t>
                </a:r>
                <a:r>
                  <a:rPr lang="fr-FR" baseline="0"/>
                  <a:t> d'âge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0129568"/>
        <c:crosses val="autoZero"/>
        <c:auto val="1"/>
        <c:lblAlgn val="ctr"/>
        <c:lblOffset val="100"/>
        <c:noMultiLvlLbl val="0"/>
      </c:catAx>
      <c:valAx>
        <c:axId val="17701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012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[DaCosta_Henrique_1_Rapport_d'Analyse_102025.xlsx]Vue d'ensemble!Tableau croisé dynamique3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joueurs par équipe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'Vue d''ensemble'!$B$194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F9-4188-ADB9-740D472D164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F9-4188-ADB9-740D472D164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F9-4188-ADB9-740D472D16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F9-4188-ADB9-740D472D164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F9-4188-ADB9-740D472D164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9F9-4188-ADB9-740D472D164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9F9-4188-ADB9-740D472D164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9F9-4188-ADB9-740D472D164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9F9-4188-ADB9-740D472D164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9F9-4188-ADB9-740D472D164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9F9-4188-ADB9-740D472D164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9F9-4188-ADB9-740D472D164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9F9-4188-ADB9-740D472D164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9F9-4188-ADB9-740D472D164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9F9-4188-ADB9-740D472D164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9F9-4188-ADB9-740D472D164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9F9-4188-ADB9-740D472D164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9F9-4188-ADB9-740D472D1641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59F9-4188-ADB9-740D472D164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59F9-4188-ADB9-740D472D1641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59F9-4188-ADB9-740D472D1641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59F9-4188-ADB9-740D472D1641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59F9-4188-ADB9-740D472D1641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59F9-4188-ADB9-740D472D1641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59F9-4188-ADB9-740D472D1641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59F9-4188-ADB9-740D472D1641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59F9-4188-ADB9-740D472D1641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59F9-4188-ADB9-740D472D1641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59F9-4188-ADB9-740D472D1641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59F9-4188-ADB9-740D472D1641}"/>
              </c:ext>
            </c:extLst>
          </c:dPt>
          <c:cat>
            <c:strRef>
              <c:f>'Vue d''ensemble'!$A$195:$A$225</c:f>
              <c:strCache>
                <c:ptCount val="30"/>
                <c:pt idx="0">
                  <c:v>PHI</c:v>
                </c:pt>
                <c:pt idx="1">
                  <c:v>CHA</c:v>
                </c:pt>
                <c:pt idx="2">
                  <c:v>NOP</c:v>
                </c:pt>
                <c:pt idx="3">
                  <c:v>TOR</c:v>
                </c:pt>
                <c:pt idx="4">
                  <c:v>MIN</c:v>
                </c:pt>
                <c:pt idx="5">
                  <c:v>BKN</c:v>
                </c:pt>
                <c:pt idx="6">
                  <c:v>IND</c:v>
                </c:pt>
                <c:pt idx="7">
                  <c:v>CHI</c:v>
                </c:pt>
                <c:pt idx="8">
                  <c:v>LAL</c:v>
                </c:pt>
                <c:pt idx="9">
                  <c:v>MIL</c:v>
                </c:pt>
                <c:pt idx="10">
                  <c:v>POR</c:v>
                </c:pt>
                <c:pt idx="11">
                  <c:v>WAS</c:v>
                </c:pt>
                <c:pt idx="12">
                  <c:v>DAL</c:v>
                </c:pt>
                <c:pt idx="13">
                  <c:v>SAC</c:v>
                </c:pt>
                <c:pt idx="14">
                  <c:v>DET</c:v>
                </c:pt>
                <c:pt idx="15">
                  <c:v>NYK</c:v>
                </c:pt>
                <c:pt idx="16">
                  <c:v>MIA</c:v>
                </c:pt>
                <c:pt idx="17">
                  <c:v>ATL</c:v>
                </c:pt>
                <c:pt idx="18">
                  <c:v>OKC</c:v>
                </c:pt>
                <c:pt idx="19">
                  <c:v>SAS</c:v>
                </c:pt>
                <c:pt idx="20">
                  <c:v>PHX</c:v>
                </c:pt>
                <c:pt idx="21">
                  <c:v>UTA</c:v>
                </c:pt>
                <c:pt idx="22">
                  <c:v>CLE</c:v>
                </c:pt>
                <c:pt idx="23">
                  <c:v>HOU</c:v>
                </c:pt>
                <c:pt idx="24">
                  <c:v>MEM</c:v>
                </c:pt>
                <c:pt idx="25">
                  <c:v>DEN</c:v>
                </c:pt>
                <c:pt idx="26">
                  <c:v>LAC</c:v>
                </c:pt>
                <c:pt idx="27">
                  <c:v>BOS</c:v>
                </c:pt>
                <c:pt idx="28">
                  <c:v>ORL</c:v>
                </c:pt>
                <c:pt idx="29">
                  <c:v>GSW</c:v>
                </c:pt>
              </c:strCache>
            </c:strRef>
          </c:cat>
          <c:val>
            <c:numRef>
              <c:f>'Vue d''ensemble'!$B$195:$B$225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59F9-4188-ADB9-740D472D1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033456"/>
        <c:axId val="1093036816"/>
      </c:barChart>
      <c:catAx>
        <c:axId val="109303345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Equipe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3036816"/>
        <c:crosses val="autoZero"/>
        <c:auto val="1"/>
        <c:lblAlgn val="ctr"/>
        <c:lblOffset val="100"/>
        <c:noMultiLvlLbl val="0"/>
      </c:catAx>
      <c:valAx>
        <c:axId val="10930368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303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040414024410555"/>
          <c:y val="9.5213135340330976E-2"/>
          <c:w val="6.5491487400464218E-2"/>
          <c:h val="0.849630852356473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[DaCosta_Henrique_1_Rapport_d'Analyse_102025.xlsx]Vue d'ensemble!Tableau croisé dynamique4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âges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'Vue d''ensemble'!$B$232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'Vue d''ensemble'!$A$233:$A$255</c:f>
              <c:strCache>
                <c:ptCount val="2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</c:strCache>
            </c:strRef>
          </c:cat>
          <c:val>
            <c:numRef>
              <c:f>'Vue d''ensemble'!$B$233:$B$255</c:f>
              <c:numCache>
                <c:formatCode>General</c:formatCode>
                <c:ptCount val="22"/>
                <c:pt idx="0">
                  <c:v>6</c:v>
                </c:pt>
                <c:pt idx="1">
                  <c:v>19</c:v>
                </c:pt>
                <c:pt idx="2">
                  <c:v>31</c:v>
                </c:pt>
                <c:pt idx="3">
                  <c:v>51</c:v>
                </c:pt>
                <c:pt idx="4">
                  <c:v>53</c:v>
                </c:pt>
                <c:pt idx="5">
                  <c:v>78</c:v>
                </c:pt>
                <c:pt idx="6">
                  <c:v>64</c:v>
                </c:pt>
                <c:pt idx="7">
                  <c:v>48</c:v>
                </c:pt>
                <c:pt idx="8">
                  <c:v>41</c:v>
                </c:pt>
                <c:pt idx="9">
                  <c:v>39</c:v>
                </c:pt>
                <c:pt idx="10">
                  <c:v>31</c:v>
                </c:pt>
                <c:pt idx="11">
                  <c:v>13</c:v>
                </c:pt>
                <c:pt idx="12">
                  <c:v>24</c:v>
                </c:pt>
                <c:pt idx="13">
                  <c:v>18</c:v>
                </c:pt>
                <c:pt idx="14">
                  <c:v>16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4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F-4DD7-8E9E-603B47946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369055"/>
        <c:axId val="875365215"/>
      </c:barChart>
      <c:catAx>
        <c:axId val="87536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5365215"/>
        <c:crosses val="autoZero"/>
        <c:auto val="1"/>
        <c:lblAlgn val="ctr"/>
        <c:lblOffset val="100"/>
        <c:noMultiLvlLbl val="0"/>
      </c:catAx>
      <c:valAx>
        <c:axId val="87536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536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[DaCosta_Henrique_1_Rapport_d'Analyse_102025.xlsx]Vue d'ensemble!Tableau croisé dynamique5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Nombre de points moyen</a:t>
            </a:r>
            <a:r>
              <a:rPr lang="fr-FR" b="1" baseline="0"/>
              <a:t> par match et % de réussite aux tirs pour le Top 15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'Vue d''ensemble'!$B$77</c:f>
              <c:strCache>
                <c:ptCount val="1"/>
                <c:pt idx="0">
                  <c:v>Points  / Jeu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'Vue d''ensemble'!$A$78:$A$93</c:f>
              <c:strCache>
                <c:ptCount val="15"/>
                <c:pt idx="0">
                  <c:v>Shai Gilgeous-Alexander</c:v>
                </c:pt>
                <c:pt idx="1">
                  <c:v>Giannis Antetokounmpo</c:v>
                </c:pt>
                <c:pt idx="2">
                  <c:v>Nikola Jokić</c:v>
                </c:pt>
                <c:pt idx="3">
                  <c:v>Luka Dončić</c:v>
                </c:pt>
                <c:pt idx="4">
                  <c:v>Anthony Edwards</c:v>
                </c:pt>
                <c:pt idx="5">
                  <c:v>Jayson Tatum</c:v>
                </c:pt>
                <c:pt idx="6">
                  <c:v>Kevin Durant</c:v>
                </c:pt>
                <c:pt idx="7">
                  <c:v>Tyrese Maxey</c:v>
                </c:pt>
                <c:pt idx="8">
                  <c:v>Cade Cunningham</c:v>
                </c:pt>
                <c:pt idx="9">
                  <c:v>Jalen Brunson</c:v>
                </c:pt>
                <c:pt idx="10">
                  <c:v>Paolo Banchero</c:v>
                </c:pt>
                <c:pt idx="11">
                  <c:v>Devin Booker</c:v>
                </c:pt>
                <c:pt idx="12">
                  <c:v>LaMelo Ball</c:v>
                </c:pt>
                <c:pt idx="13">
                  <c:v>Damian Lillard</c:v>
                </c:pt>
                <c:pt idx="14">
                  <c:v>Anthony Davis</c:v>
                </c:pt>
              </c:strCache>
            </c:strRef>
          </c:cat>
          <c:val>
            <c:numRef>
              <c:f>'Vue d''ensemble'!$B$78:$B$93</c:f>
              <c:numCache>
                <c:formatCode>0.00</c:formatCode>
                <c:ptCount val="15"/>
                <c:pt idx="0">
                  <c:v>32.69736842105263</c:v>
                </c:pt>
                <c:pt idx="1">
                  <c:v>30.402985074626866</c:v>
                </c:pt>
                <c:pt idx="2">
                  <c:v>29.6</c:v>
                </c:pt>
                <c:pt idx="3">
                  <c:v>28.2</c:v>
                </c:pt>
                <c:pt idx="4">
                  <c:v>27.594936708860761</c:v>
                </c:pt>
                <c:pt idx="5">
                  <c:v>26.805555555555557</c:v>
                </c:pt>
                <c:pt idx="6">
                  <c:v>26.596774193548388</c:v>
                </c:pt>
                <c:pt idx="7">
                  <c:v>26.307692307692307</c:v>
                </c:pt>
                <c:pt idx="8">
                  <c:v>26.1</c:v>
                </c:pt>
                <c:pt idx="9">
                  <c:v>26</c:v>
                </c:pt>
                <c:pt idx="10">
                  <c:v>25.891304347826086</c:v>
                </c:pt>
                <c:pt idx="11">
                  <c:v>25.6</c:v>
                </c:pt>
                <c:pt idx="12">
                  <c:v>25.191489361702128</c:v>
                </c:pt>
                <c:pt idx="13">
                  <c:v>24.896551724137932</c:v>
                </c:pt>
                <c:pt idx="14">
                  <c:v>24.705882352941178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6-43F8-B54C-E0C662689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6880655"/>
        <c:axId val="1006878255"/>
      </c:barChart>
      <c:lineChart>
        <c:grouping val="standard"/>
        <c:varyColors val="0"/>
        <c:ser>
          <c:idx val="1"/>
          <c:order val="1"/>
          <c:tx>
            <c:strRef>
              <c:f>'Vue d''ensemble'!$C$77</c:f>
              <c:strCache>
                <c:ptCount val="1"/>
                <c:pt idx="0">
                  <c:v>% Réussite Tirs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'Vue d''ensemble'!$A$78:$A$93</c:f>
              <c:strCache>
                <c:ptCount val="15"/>
                <c:pt idx="0">
                  <c:v>Shai Gilgeous-Alexander</c:v>
                </c:pt>
                <c:pt idx="1">
                  <c:v>Giannis Antetokounmpo</c:v>
                </c:pt>
                <c:pt idx="2">
                  <c:v>Nikola Jokić</c:v>
                </c:pt>
                <c:pt idx="3">
                  <c:v>Luka Dončić</c:v>
                </c:pt>
                <c:pt idx="4">
                  <c:v>Anthony Edwards</c:v>
                </c:pt>
                <c:pt idx="5">
                  <c:v>Jayson Tatum</c:v>
                </c:pt>
                <c:pt idx="6">
                  <c:v>Kevin Durant</c:v>
                </c:pt>
                <c:pt idx="7">
                  <c:v>Tyrese Maxey</c:v>
                </c:pt>
                <c:pt idx="8">
                  <c:v>Cade Cunningham</c:v>
                </c:pt>
                <c:pt idx="9">
                  <c:v>Jalen Brunson</c:v>
                </c:pt>
                <c:pt idx="10">
                  <c:v>Paolo Banchero</c:v>
                </c:pt>
                <c:pt idx="11">
                  <c:v>Devin Booker</c:v>
                </c:pt>
                <c:pt idx="12">
                  <c:v>LaMelo Ball</c:v>
                </c:pt>
                <c:pt idx="13">
                  <c:v>Damian Lillard</c:v>
                </c:pt>
                <c:pt idx="14">
                  <c:v>Anthony Davis</c:v>
                </c:pt>
              </c:strCache>
            </c:strRef>
          </c:cat>
          <c:val>
            <c:numRef>
              <c:f>'Vue d''ensemble'!$C$78:$C$93</c:f>
              <c:numCache>
                <c:formatCode>0.00</c:formatCode>
                <c:ptCount val="15"/>
                <c:pt idx="0">
                  <c:v>51.9</c:v>
                </c:pt>
                <c:pt idx="1">
                  <c:v>60.1</c:v>
                </c:pt>
                <c:pt idx="2">
                  <c:v>57.6</c:v>
                </c:pt>
                <c:pt idx="3">
                  <c:v>45</c:v>
                </c:pt>
                <c:pt idx="4">
                  <c:v>44.7</c:v>
                </c:pt>
                <c:pt idx="5">
                  <c:v>45.2</c:v>
                </c:pt>
                <c:pt idx="6">
                  <c:v>52.7</c:v>
                </c:pt>
                <c:pt idx="7">
                  <c:v>43.7</c:v>
                </c:pt>
                <c:pt idx="8">
                  <c:v>46.9</c:v>
                </c:pt>
                <c:pt idx="9">
                  <c:v>48.8</c:v>
                </c:pt>
                <c:pt idx="10">
                  <c:v>45.2</c:v>
                </c:pt>
                <c:pt idx="11">
                  <c:v>46.1</c:v>
                </c:pt>
                <c:pt idx="12">
                  <c:v>40.5</c:v>
                </c:pt>
                <c:pt idx="13">
                  <c:v>44.8</c:v>
                </c:pt>
                <c:pt idx="14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96-43F8-B54C-E0C662689EEE}"/>
            </c:ext>
          </c:extLst>
        </c:ser>
        <c:ser>
          <c:idx val="2"/>
          <c:order val="2"/>
          <c:tx>
            <c:strRef>
              <c:f>'Vue d''ensemble'!$D$77</c:f>
              <c:strCache>
                <c:ptCount val="1"/>
                <c:pt idx="0">
                  <c:v>Moy. Gén. % Tirs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'Vue d''ensemble'!$A$78:$A$93</c:f>
              <c:strCache>
                <c:ptCount val="15"/>
                <c:pt idx="0">
                  <c:v>Shai Gilgeous-Alexander</c:v>
                </c:pt>
                <c:pt idx="1">
                  <c:v>Giannis Antetokounmpo</c:v>
                </c:pt>
                <c:pt idx="2">
                  <c:v>Nikola Jokić</c:v>
                </c:pt>
                <c:pt idx="3">
                  <c:v>Luka Dončić</c:v>
                </c:pt>
                <c:pt idx="4">
                  <c:v>Anthony Edwards</c:v>
                </c:pt>
                <c:pt idx="5">
                  <c:v>Jayson Tatum</c:v>
                </c:pt>
                <c:pt idx="6">
                  <c:v>Kevin Durant</c:v>
                </c:pt>
                <c:pt idx="7">
                  <c:v>Tyrese Maxey</c:v>
                </c:pt>
                <c:pt idx="8">
                  <c:v>Cade Cunningham</c:v>
                </c:pt>
                <c:pt idx="9">
                  <c:v>Jalen Brunson</c:v>
                </c:pt>
                <c:pt idx="10">
                  <c:v>Paolo Banchero</c:v>
                </c:pt>
                <c:pt idx="11">
                  <c:v>Devin Booker</c:v>
                </c:pt>
                <c:pt idx="12">
                  <c:v>LaMelo Ball</c:v>
                </c:pt>
                <c:pt idx="13">
                  <c:v>Damian Lillard</c:v>
                </c:pt>
                <c:pt idx="14">
                  <c:v>Anthony Davis</c:v>
                </c:pt>
              </c:strCache>
            </c:strRef>
          </c:cat>
          <c:val>
            <c:numRef>
              <c:f>'Vue d''ensemble'!$D$78:$D$93</c:f>
              <c:numCache>
                <c:formatCode>0.00</c:formatCode>
                <c:ptCount val="15"/>
                <c:pt idx="0">
                  <c:v>44.61089630931459</c:v>
                </c:pt>
                <c:pt idx="1">
                  <c:v>44.61089630931459</c:v>
                </c:pt>
                <c:pt idx="2">
                  <c:v>44.61089630931459</c:v>
                </c:pt>
                <c:pt idx="3">
                  <c:v>44.61089630931459</c:v>
                </c:pt>
                <c:pt idx="4">
                  <c:v>44.61089630931459</c:v>
                </c:pt>
                <c:pt idx="5">
                  <c:v>44.61089630931459</c:v>
                </c:pt>
                <c:pt idx="6">
                  <c:v>44.61089630931459</c:v>
                </c:pt>
                <c:pt idx="7">
                  <c:v>44.61089630931459</c:v>
                </c:pt>
                <c:pt idx="8">
                  <c:v>44.61089630931459</c:v>
                </c:pt>
                <c:pt idx="9">
                  <c:v>44.61089630931459</c:v>
                </c:pt>
                <c:pt idx="10">
                  <c:v>44.61089630931459</c:v>
                </c:pt>
                <c:pt idx="11">
                  <c:v>44.61089630931459</c:v>
                </c:pt>
                <c:pt idx="12">
                  <c:v>44.61089630931459</c:v>
                </c:pt>
                <c:pt idx="13">
                  <c:v>44.61089630931459</c:v>
                </c:pt>
                <c:pt idx="14">
                  <c:v>44.61089630931459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96-43F8-B54C-E0C662689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880655"/>
        <c:axId val="1006878255"/>
      </c:lineChart>
      <c:catAx>
        <c:axId val="100688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Top 15 des joueurs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6878255"/>
        <c:crosses val="autoZero"/>
        <c:auto val="1"/>
        <c:lblAlgn val="ctr"/>
        <c:lblOffset val="100"/>
        <c:noMultiLvlLbl val="0"/>
      </c:catAx>
      <c:valAx>
        <c:axId val="100687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Nbre points  / Match</a:t>
                </a:r>
              </a:p>
            </c:rich>
          </c:tx>
          <c:layout>
            <c:manualLayout>
              <c:xMode val="edge"/>
              <c:yMode val="edge"/>
              <c:x val="2.049572396079238E-2"/>
              <c:y val="0.2302855729749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688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[DaCosta_Henrique_1_Rapport_d'Analyse_102025.xlsx]Vue d'ensemble!Tableau croisé dynamique6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% de Tirs, 3 Points</a:t>
            </a:r>
            <a:r>
              <a:rPr lang="fr-FR" b="1" baseline="0"/>
              <a:t> et Lancers francs réussis pour le Top 15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'Vue d''ensemble'!$B$117</c:f>
              <c:strCache>
                <c:ptCount val="1"/>
                <c:pt idx="0">
                  <c:v>% Réussite Tirs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'Vue d''ensemble'!$A$118:$A$133</c:f>
              <c:strCache>
                <c:ptCount val="15"/>
                <c:pt idx="0">
                  <c:v>Anthony Davis</c:v>
                </c:pt>
                <c:pt idx="1">
                  <c:v>Anthony Edwards</c:v>
                </c:pt>
                <c:pt idx="2">
                  <c:v>Cade Cunningham</c:v>
                </c:pt>
                <c:pt idx="3">
                  <c:v>Damian Lillard</c:v>
                </c:pt>
                <c:pt idx="4">
                  <c:v>Devin Booker</c:v>
                </c:pt>
                <c:pt idx="5">
                  <c:v>Giannis Antetokounmpo</c:v>
                </c:pt>
                <c:pt idx="6">
                  <c:v>Jalen Brunson</c:v>
                </c:pt>
                <c:pt idx="7">
                  <c:v>Jayson Tatum</c:v>
                </c:pt>
                <c:pt idx="8">
                  <c:v>Kevin Durant</c:v>
                </c:pt>
                <c:pt idx="9">
                  <c:v>LaMelo Ball</c:v>
                </c:pt>
                <c:pt idx="10">
                  <c:v>Luka Dončić</c:v>
                </c:pt>
                <c:pt idx="11">
                  <c:v>Nikola Jokić</c:v>
                </c:pt>
                <c:pt idx="12">
                  <c:v>Paolo Banchero</c:v>
                </c:pt>
                <c:pt idx="13">
                  <c:v>Shai Gilgeous-Alexander</c:v>
                </c:pt>
                <c:pt idx="14">
                  <c:v>Tyrese Maxey</c:v>
                </c:pt>
              </c:strCache>
            </c:strRef>
          </c:cat>
          <c:val>
            <c:numRef>
              <c:f>'Vue d''ensemble'!$B$118:$B$133</c:f>
              <c:numCache>
                <c:formatCode>0.00</c:formatCode>
                <c:ptCount val="15"/>
                <c:pt idx="0">
                  <c:v>51.6</c:v>
                </c:pt>
                <c:pt idx="1">
                  <c:v>44.7</c:v>
                </c:pt>
                <c:pt idx="2">
                  <c:v>46.9</c:v>
                </c:pt>
                <c:pt idx="3">
                  <c:v>44.8</c:v>
                </c:pt>
                <c:pt idx="4">
                  <c:v>46.1</c:v>
                </c:pt>
                <c:pt idx="5">
                  <c:v>60.1</c:v>
                </c:pt>
                <c:pt idx="6">
                  <c:v>48.8</c:v>
                </c:pt>
                <c:pt idx="7">
                  <c:v>45.2</c:v>
                </c:pt>
                <c:pt idx="8">
                  <c:v>52.7</c:v>
                </c:pt>
                <c:pt idx="9">
                  <c:v>40.5</c:v>
                </c:pt>
                <c:pt idx="10">
                  <c:v>45</c:v>
                </c:pt>
                <c:pt idx="11">
                  <c:v>57.6</c:v>
                </c:pt>
                <c:pt idx="12">
                  <c:v>45.2</c:v>
                </c:pt>
                <c:pt idx="13">
                  <c:v>51.9</c:v>
                </c:pt>
                <c:pt idx="14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0-4123-A6CC-CF8A632A544E}"/>
            </c:ext>
          </c:extLst>
        </c:ser>
        <c:ser>
          <c:idx val="1"/>
          <c:order val="1"/>
          <c:tx>
            <c:strRef>
              <c:f>'Vue d''ensemble'!$C$117</c:f>
              <c:strCache>
                <c:ptCount val="1"/>
                <c:pt idx="0">
                  <c:v>% Réussite 3 Pts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'Vue d''ensemble'!$A$118:$A$133</c:f>
              <c:strCache>
                <c:ptCount val="15"/>
                <c:pt idx="0">
                  <c:v>Anthony Davis</c:v>
                </c:pt>
                <c:pt idx="1">
                  <c:v>Anthony Edwards</c:v>
                </c:pt>
                <c:pt idx="2">
                  <c:v>Cade Cunningham</c:v>
                </c:pt>
                <c:pt idx="3">
                  <c:v>Damian Lillard</c:v>
                </c:pt>
                <c:pt idx="4">
                  <c:v>Devin Booker</c:v>
                </c:pt>
                <c:pt idx="5">
                  <c:v>Giannis Antetokounmpo</c:v>
                </c:pt>
                <c:pt idx="6">
                  <c:v>Jalen Brunson</c:v>
                </c:pt>
                <c:pt idx="7">
                  <c:v>Jayson Tatum</c:v>
                </c:pt>
                <c:pt idx="8">
                  <c:v>Kevin Durant</c:v>
                </c:pt>
                <c:pt idx="9">
                  <c:v>LaMelo Ball</c:v>
                </c:pt>
                <c:pt idx="10">
                  <c:v>Luka Dončić</c:v>
                </c:pt>
                <c:pt idx="11">
                  <c:v>Nikola Jokić</c:v>
                </c:pt>
                <c:pt idx="12">
                  <c:v>Paolo Banchero</c:v>
                </c:pt>
                <c:pt idx="13">
                  <c:v>Shai Gilgeous-Alexander</c:v>
                </c:pt>
                <c:pt idx="14">
                  <c:v>Tyrese Maxey</c:v>
                </c:pt>
              </c:strCache>
            </c:strRef>
          </c:cat>
          <c:val>
            <c:numRef>
              <c:f>'Vue d''ensemble'!$C$118:$C$133</c:f>
              <c:numCache>
                <c:formatCode>0.00</c:formatCode>
                <c:ptCount val="15"/>
                <c:pt idx="0">
                  <c:v>28.2</c:v>
                </c:pt>
                <c:pt idx="1">
                  <c:v>39.5</c:v>
                </c:pt>
                <c:pt idx="2">
                  <c:v>35.6</c:v>
                </c:pt>
                <c:pt idx="3">
                  <c:v>37.6</c:v>
                </c:pt>
                <c:pt idx="4">
                  <c:v>33.200000000000003</c:v>
                </c:pt>
                <c:pt idx="5">
                  <c:v>22.2</c:v>
                </c:pt>
                <c:pt idx="6">
                  <c:v>38.299999999999997</c:v>
                </c:pt>
                <c:pt idx="7">
                  <c:v>34.299999999999997</c:v>
                </c:pt>
                <c:pt idx="8">
                  <c:v>43</c:v>
                </c:pt>
                <c:pt idx="9">
                  <c:v>33.9</c:v>
                </c:pt>
                <c:pt idx="10">
                  <c:v>36.799999999999997</c:v>
                </c:pt>
                <c:pt idx="11">
                  <c:v>41.7</c:v>
                </c:pt>
                <c:pt idx="12">
                  <c:v>32</c:v>
                </c:pt>
                <c:pt idx="13">
                  <c:v>37.5</c:v>
                </c:pt>
                <c:pt idx="14">
                  <c:v>33.700000000000003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0-4123-A6CC-CF8A632A544E}"/>
            </c:ext>
          </c:extLst>
        </c:ser>
        <c:ser>
          <c:idx val="2"/>
          <c:order val="2"/>
          <c:tx>
            <c:strRef>
              <c:f>'Vue d''ensemble'!$D$117</c:f>
              <c:strCache>
                <c:ptCount val="1"/>
                <c:pt idx="0">
                  <c:v>% Lanc. Franc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'Vue d''ensemble'!$A$118:$A$133</c:f>
              <c:strCache>
                <c:ptCount val="15"/>
                <c:pt idx="0">
                  <c:v>Anthony Davis</c:v>
                </c:pt>
                <c:pt idx="1">
                  <c:v>Anthony Edwards</c:v>
                </c:pt>
                <c:pt idx="2">
                  <c:v>Cade Cunningham</c:v>
                </c:pt>
                <c:pt idx="3">
                  <c:v>Damian Lillard</c:v>
                </c:pt>
                <c:pt idx="4">
                  <c:v>Devin Booker</c:v>
                </c:pt>
                <c:pt idx="5">
                  <c:v>Giannis Antetokounmpo</c:v>
                </c:pt>
                <c:pt idx="6">
                  <c:v>Jalen Brunson</c:v>
                </c:pt>
                <c:pt idx="7">
                  <c:v>Jayson Tatum</c:v>
                </c:pt>
                <c:pt idx="8">
                  <c:v>Kevin Durant</c:v>
                </c:pt>
                <c:pt idx="9">
                  <c:v>LaMelo Ball</c:v>
                </c:pt>
                <c:pt idx="10">
                  <c:v>Luka Dončić</c:v>
                </c:pt>
                <c:pt idx="11">
                  <c:v>Nikola Jokić</c:v>
                </c:pt>
                <c:pt idx="12">
                  <c:v>Paolo Banchero</c:v>
                </c:pt>
                <c:pt idx="13">
                  <c:v>Shai Gilgeous-Alexander</c:v>
                </c:pt>
                <c:pt idx="14">
                  <c:v>Tyrese Maxey</c:v>
                </c:pt>
              </c:strCache>
            </c:strRef>
          </c:cat>
          <c:val>
            <c:numRef>
              <c:f>'Vue d''ensemble'!$D$118:$D$133</c:f>
              <c:numCache>
                <c:formatCode>0.00</c:formatCode>
                <c:ptCount val="15"/>
                <c:pt idx="0">
                  <c:v>77.5</c:v>
                </c:pt>
                <c:pt idx="1">
                  <c:v>83.7</c:v>
                </c:pt>
                <c:pt idx="2">
                  <c:v>84.6</c:v>
                </c:pt>
                <c:pt idx="3">
                  <c:v>92.1</c:v>
                </c:pt>
                <c:pt idx="4">
                  <c:v>89.4</c:v>
                </c:pt>
                <c:pt idx="5">
                  <c:v>61.7</c:v>
                </c:pt>
                <c:pt idx="6">
                  <c:v>82.1</c:v>
                </c:pt>
                <c:pt idx="7">
                  <c:v>81.400000000000006</c:v>
                </c:pt>
                <c:pt idx="8">
                  <c:v>83.9</c:v>
                </c:pt>
                <c:pt idx="9">
                  <c:v>84.3</c:v>
                </c:pt>
                <c:pt idx="10">
                  <c:v>78.2</c:v>
                </c:pt>
                <c:pt idx="11">
                  <c:v>80</c:v>
                </c:pt>
                <c:pt idx="12">
                  <c:v>72.7</c:v>
                </c:pt>
                <c:pt idx="13">
                  <c:v>89.8</c:v>
                </c:pt>
                <c:pt idx="14">
                  <c:v>87.9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0-4123-A6CC-CF8A632A544E}"/>
            </c:ext>
          </c:extLst>
        </c:ser>
        <c:ser>
          <c:idx val="3"/>
          <c:order val="3"/>
          <c:tx>
            <c:strRef>
              <c:f>'Vue d''ensemble'!$E$117</c:f>
              <c:strCache>
                <c:ptCount val="1"/>
                <c:pt idx="0">
                  <c:v>Moy. Gén. % Tirs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'Vue d''ensemble'!$A$118:$A$133</c:f>
              <c:strCache>
                <c:ptCount val="15"/>
                <c:pt idx="0">
                  <c:v>Anthony Davis</c:v>
                </c:pt>
                <c:pt idx="1">
                  <c:v>Anthony Edwards</c:v>
                </c:pt>
                <c:pt idx="2">
                  <c:v>Cade Cunningham</c:v>
                </c:pt>
                <c:pt idx="3">
                  <c:v>Damian Lillard</c:v>
                </c:pt>
                <c:pt idx="4">
                  <c:v>Devin Booker</c:v>
                </c:pt>
                <c:pt idx="5">
                  <c:v>Giannis Antetokounmpo</c:v>
                </c:pt>
                <c:pt idx="6">
                  <c:v>Jalen Brunson</c:v>
                </c:pt>
                <c:pt idx="7">
                  <c:v>Jayson Tatum</c:v>
                </c:pt>
                <c:pt idx="8">
                  <c:v>Kevin Durant</c:v>
                </c:pt>
                <c:pt idx="9">
                  <c:v>LaMelo Ball</c:v>
                </c:pt>
                <c:pt idx="10">
                  <c:v>Luka Dončić</c:v>
                </c:pt>
                <c:pt idx="11">
                  <c:v>Nikola Jokić</c:v>
                </c:pt>
                <c:pt idx="12">
                  <c:v>Paolo Banchero</c:v>
                </c:pt>
                <c:pt idx="13">
                  <c:v>Shai Gilgeous-Alexander</c:v>
                </c:pt>
                <c:pt idx="14">
                  <c:v>Tyrese Maxey</c:v>
                </c:pt>
              </c:strCache>
            </c:strRef>
          </c:cat>
          <c:val>
            <c:numRef>
              <c:f>'Vue d''ensemble'!$E$118:$E$133</c:f>
              <c:numCache>
                <c:formatCode>0.00</c:formatCode>
                <c:ptCount val="15"/>
                <c:pt idx="0">
                  <c:v>44.61089630931459</c:v>
                </c:pt>
                <c:pt idx="1">
                  <c:v>44.61089630931459</c:v>
                </c:pt>
                <c:pt idx="2">
                  <c:v>44.61089630931459</c:v>
                </c:pt>
                <c:pt idx="3">
                  <c:v>44.61089630931459</c:v>
                </c:pt>
                <c:pt idx="4">
                  <c:v>44.61089630931459</c:v>
                </c:pt>
                <c:pt idx="5">
                  <c:v>44.61089630931459</c:v>
                </c:pt>
                <c:pt idx="6">
                  <c:v>44.61089630931459</c:v>
                </c:pt>
                <c:pt idx="7">
                  <c:v>44.61089630931459</c:v>
                </c:pt>
                <c:pt idx="8">
                  <c:v>44.61089630931459</c:v>
                </c:pt>
                <c:pt idx="9">
                  <c:v>44.61089630931459</c:v>
                </c:pt>
                <c:pt idx="10">
                  <c:v>44.61089630931459</c:v>
                </c:pt>
                <c:pt idx="11">
                  <c:v>44.61089630931459</c:v>
                </c:pt>
                <c:pt idx="12">
                  <c:v>44.61089630931459</c:v>
                </c:pt>
                <c:pt idx="13">
                  <c:v>44.61089630931459</c:v>
                </c:pt>
                <c:pt idx="14">
                  <c:v>44.61089630931459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A0-4123-A6CC-CF8A632A544E}"/>
            </c:ext>
          </c:extLst>
        </c:ser>
        <c:ser>
          <c:idx val="4"/>
          <c:order val="4"/>
          <c:tx>
            <c:strRef>
              <c:f>'Vue d''ensemble'!$F$117</c:f>
              <c:strCache>
                <c:ptCount val="1"/>
                <c:pt idx="0">
                  <c:v>Moy. Gén. % 3 Points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'Vue d''ensemble'!$A$118:$A$133</c:f>
              <c:strCache>
                <c:ptCount val="15"/>
                <c:pt idx="0">
                  <c:v>Anthony Davis</c:v>
                </c:pt>
                <c:pt idx="1">
                  <c:v>Anthony Edwards</c:v>
                </c:pt>
                <c:pt idx="2">
                  <c:v>Cade Cunningham</c:v>
                </c:pt>
                <c:pt idx="3">
                  <c:v>Damian Lillard</c:v>
                </c:pt>
                <c:pt idx="4">
                  <c:v>Devin Booker</c:v>
                </c:pt>
                <c:pt idx="5">
                  <c:v>Giannis Antetokounmpo</c:v>
                </c:pt>
                <c:pt idx="6">
                  <c:v>Jalen Brunson</c:v>
                </c:pt>
                <c:pt idx="7">
                  <c:v>Jayson Tatum</c:v>
                </c:pt>
                <c:pt idx="8">
                  <c:v>Kevin Durant</c:v>
                </c:pt>
                <c:pt idx="9">
                  <c:v>LaMelo Ball</c:v>
                </c:pt>
                <c:pt idx="10">
                  <c:v>Luka Dončić</c:v>
                </c:pt>
                <c:pt idx="11">
                  <c:v>Nikola Jokić</c:v>
                </c:pt>
                <c:pt idx="12">
                  <c:v>Paolo Banchero</c:v>
                </c:pt>
                <c:pt idx="13">
                  <c:v>Shai Gilgeous-Alexander</c:v>
                </c:pt>
                <c:pt idx="14">
                  <c:v>Tyrese Maxey</c:v>
                </c:pt>
              </c:strCache>
            </c:strRef>
          </c:cat>
          <c:val>
            <c:numRef>
              <c:f>'Vue d''ensemble'!$F$118:$F$133</c:f>
              <c:numCache>
                <c:formatCode>0.00</c:formatCode>
                <c:ptCount val="15"/>
                <c:pt idx="0">
                  <c:v>29.902460456941991</c:v>
                </c:pt>
                <c:pt idx="1">
                  <c:v>29.902460456941991</c:v>
                </c:pt>
                <c:pt idx="2">
                  <c:v>29.902460456941991</c:v>
                </c:pt>
                <c:pt idx="3">
                  <c:v>29.902460456941991</c:v>
                </c:pt>
                <c:pt idx="4">
                  <c:v>29.902460456941991</c:v>
                </c:pt>
                <c:pt idx="5">
                  <c:v>29.902460456941991</c:v>
                </c:pt>
                <c:pt idx="6">
                  <c:v>29.902460456941991</c:v>
                </c:pt>
                <c:pt idx="7">
                  <c:v>29.902460456941991</c:v>
                </c:pt>
                <c:pt idx="8">
                  <c:v>29.902460456941991</c:v>
                </c:pt>
                <c:pt idx="9">
                  <c:v>29.902460456941991</c:v>
                </c:pt>
                <c:pt idx="10">
                  <c:v>29.902460456941991</c:v>
                </c:pt>
                <c:pt idx="11">
                  <c:v>29.902460456941991</c:v>
                </c:pt>
                <c:pt idx="12">
                  <c:v>29.902460456941991</c:v>
                </c:pt>
                <c:pt idx="13">
                  <c:v>29.902460456941991</c:v>
                </c:pt>
                <c:pt idx="14">
                  <c:v>29.902460456941991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A0-4123-A6CC-CF8A632A544E}"/>
            </c:ext>
          </c:extLst>
        </c:ser>
        <c:ser>
          <c:idx val="5"/>
          <c:order val="5"/>
          <c:tx>
            <c:strRef>
              <c:f>'Vue d''ensemble'!$G$117</c:f>
              <c:strCache>
                <c:ptCount val="1"/>
                <c:pt idx="0">
                  <c:v>Moy. Gén. % Lanc. Francs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'Vue d''ensemble'!$A$118:$A$133</c:f>
              <c:strCache>
                <c:ptCount val="15"/>
                <c:pt idx="0">
                  <c:v>Anthony Davis</c:v>
                </c:pt>
                <c:pt idx="1">
                  <c:v>Anthony Edwards</c:v>
                </c:pt>
                <c:pt idx="2">
                  <c:v>Cade Cunningham</c:v>
                </c:pt>
                <c:pt idx="3">
                  <c:v>Damian Lillard</c:v>
                </c:pt>
                <c:pt idx="4">
                  <c:v>Devin Booker</c:v>
                </c:pt>
                <c:pt idx="5">
                  <c:v>Giannis Antetokounmpo</c:v>
                </c:pt>
                <c:pt idx="6">
                  <c:v>Jalen Brunson</c:v>
                </c:pt>
                <c:pt idx="7">
                  <c:v>Jayson Tatum</c:v>
                </c:pt>
                <c:pt idx="8">
                  <c:v>Kevin Durant</c:v>
                </c:pt>
                <c:pt idx="9">
                  <c:v>LaMelo Ball</c:v>
                </c:pt>
                <c:pt idx="10">
                  <c:v>Luka Dončić</c:v>
                </c:pt>
                <c:pt idx="11">
                  <c:v>Nikola Jokić</c:v>
                </c:pt>
                <c:pt idx="12">
                  <c:v>Paolo Banchero</c:v>
                </c:pt>
                <c:pt idx="13">
                  <c:v>Shai Gilgeous-Alexander</c:v>
                </c:pt>
                <c:pt idx="14">
                  <c:v>Tyrese Maxey</c:v>
                </c:pt>
              </c:strCache>
            </c:strRef>
          </c:cat>
          <c:val>
            <c:numRef>
              <c:f>'Vue d''ensemble'!$G$118:$G$133</c:f>
              <c:numCache>
                <c:formatCode>0.00</c:formatCode>
                <c:ptCount val="15"/>
                <c:pt idx="0">
                  <c:v>72.024077328646754</c:v>
                </c:pt>
                <c:pt idx="1">
                  <c:v>72.024077328646754</c:v>
                </c:pt>
                <c:pt idx="2">
                  <c:v>72.024077328646754</c:v>
                </c:pt>
                <c:pt idx="3">
                  <c:v>72.024077328646754</c:v>
                </c:pt>
                <c:pt idx="4">
                  <c:v>72.024077328646754</c:v>
                </c:pt>
                <c:pt idx="5">
                  <c:v>72.024077328646754</c:v>
                </c:pt>
                <c:pt idx="6">
                  <c:v>72.024077328646754</c:v>
                </c:pt>
                <c:pt idx="7">
                  <c:v>72.024077328646754</c:v>
                </c:pt>
                <c:pt idx="8">
                  <c:v>72.024077328646754</c:v>
                </c:pt>
                <c:pt idx="9">
                  <c:v>72.024077328646754</c:v>
                </c:pt>
                <c:pt idx="10">
                  <c:v>72.024077328646754</c:v>
                </c:pt>
                <c:pt idx="11">
                  <c:v>72.024077328646754</c:v>
                </c:pt>
                <c:pt idx="12">
                  <c:v>72.024077328646754</c:v>
                </c:pt>
                <c:pt idx="13">
                  <c:v>72.024077328646754</c:v>
                </c:pt>
                <c:pt idx="14">
                  <c:v>72.024077328646754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A0-4123-A6CC-CF8A632A5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245887"/>
        <c:axId val="1247247807"/>
      </c:lineChart>
      <c:catAx>
        <c:axId val="124724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7247807"/>
        <c:crosses val="autoZero"/>
        <c:auto val="1"/>
        <c:lblAlgn val="ctr"/>
        <c:lblOffset val="100"/>
        <c:noMultiLvlLbl val="0"/>
      </c:catAx>
      <c:valAx>
        <c:axId val="124724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Nbre points  / Match</a:t>
                </a:r>
              </a:p>
            </c:rich>
          </c:tx>
          <c:layout>
            <c:manualLayout>
              <c:xMode val="edge"/>
              <c:yMode val="edge"/>
              <c:x val="1.776485788113695E-2"/>
              <c:y val="0.17978837550966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724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[DaCosta_Henrique_1_Rapport_d'Analyse_102025.xlsx]Vue d'ensemble!Tableau croisé dynamique9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Nombre de points, de passes et de rebonds par match pour les 30 équipes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'Vue d''ensemble'!$B$270</c:f>
              <c:strCache>
                <c:ptCount val="1"/>
                <c:pt idx="0">
                  <c:v>Moyenne de PTS_pg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'Vue d''ensemble'!$A$271:$A$301</c:f>
              <c:strCache>
                <c:ptCount val="30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CHA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NOP</c:v>
                </c:pt>
                <c:pt idx="19">
                  <c:v>NYK</c:v>
                </c:pt>
                <c:pt idx="20">
                  <c:v>OKC</c:v>
                </c:pt>
                <c:pt idx="21">
                  <c:v>ORL</c:v>
                </c:pt>
                <c:pt idx="22">
                  <c:v>PHI</c:v>
                </c:pt>
                <c:pt idx="23">
                  <c:v>PHX</c:v>
                </c:pt>
                <c:pt idx="24">
                  <c:v>POR</c:v>
                </c:pt>
                <c:pt idx="25">
                  <c:v>SAC</c:v>
                </c:pt>
                <c:pt idx="26">
                  <c:v>SAS</c:v>
                </c:pt>
                <c:pt idx="27">
                  <c:v>TOR</c:v>
                </c:pt>
                <c:pt idx="28">
                  <c:v>UTA</c:v>
                </c:pt>
                <c:pt idx="29">
                  <c:v>WAS</c:v>
                </c:pt>
              </c:strCache>
            </c:strRef>
          </c:cat>
          <c:val>
            <c:numRef>
              <c:f>'Vue d''ensemble'!$B$271:$B$301</c:f>
              <c:numCache>
                <c:formatCode>0.00</c:formatCode>
                <c:ptCount val="30"/>
                <c:pt idx="0">
                  <c:v>9.6927301332009108</c:v>
                </c:pt>
                <c:pt idx="1">
                  <c:v>9.6772407009533588</c:v>
                </c:pt>
                <c:pt idx="2">
                  <c:v>9.1688327146282855</c:v>
                </c:pt>
                <c:pt idx="3">
                  <c:v>9.5711972649470578</c:v>
                </c:pt>
                <c:pt idx="4">
                  <c:v>7.6039251208376628</c:v>
                </c:pt>
                <c:pt idx="5">
                  <c:v>9.2285307234095679</c:v>
                </c:pt>
                <c:pt idx="6">
                  <c:v>9.9475712148920277</c:v>
                </c:pt>
                <c:pt idx="7">
                  <c:v>8.9919262764713732</c:v>
                </c:pt>
                <c:pt idx="8">
                  <c:v>9.4471009710867726</c:v>
                </c:pt>
                <c:pt idx="9">
                  <c:v>8.2452531255031936</c:v>
                </c:pt>
                <c:pt idx="10">
                  <c:v>8.8314329693011313</c:v>
                </c:pt>
                <c:pt idx="11">
                  <c:v>8.0408647739848522</c:v>
                </c:pt>
                <c:pt idx="12">
                  <c:v>8.7497103001589025</c:v>
                </c:pt>
                <c:pt idx="13">
                  <c:v>7.6965998883504074</c:v>
                </c:pt>
                <c:pt idx="14">
                  <c:v>8.9725245609591031</c:v>
                </c:pt>
                <c:pt idx="15">
                  <c:v>8.558437185140086</c:v>
                </c:pt>
                <c:pt idx="16">
                  <c:v>8.5616718724821865</c:v>
                </c:pt>
                <c:pt idx="17">
                  <c:v>7.1522740628907737</c:v>
                </c:pt>
                <c:pt idx="18">
                  <c:v>9.9580067073178391</c:v>
                </c:pt>
                <c:pt idx="19">
                  <c:v>7.9677036858069528</c:v>
                </c:pt>
                <c:pt idx="20">
                  <c:v>8.9419558311371325</c:v>
                </c:pt>
                <c:pt idx="21">
                  <c:v>9.152924010579861</c:v>
                </c:pt>
                <c:pt idx="22">
                  <c:v>10.065721990786624</c:v>
                </c:pt>
                <c:pt idx="23">
                  <c:v>8.9969138582069199</c:v>
                </c:pt>
                <c:pt idx="24">
                  <c:v>8.3490245072683287</c:v>
                </c:pt>
                <c:pt idx="25">
                  <c:v>7.7332785885557982</c:v>
                </c:pt>
                <c:pt idx="26">
                  <c:v>9.111066685792089</c:v>
                </c:pt>
                <c:pt idx="27">
                  <c:v>9.5177060988914981</c:v>
                </c:pt>
                <c:pt idx="28">
                  <c:v>10.034919910381767</c:v>
                </c:pt>
                <c:pt idx="29">
                  <c:v>8.4262606137293812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A-4564-9A32-E1F36402B342}"/>
            </c:ext>
          </c:extLst>
        </c:ser>
        <c:ser>
          <c:idx val="1"/>
          <c:order val="1"/>
          <c:tx>
            <c:strRef>
              <c:f>'Vue d''ensemble'!$C$270</c:f>
              <c:strCache>
                <c:ptCount val="1"/>
                <c:pt idx="0">
                  <c:v>Moyenne de AST_pg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'Vue d''ensemble'!$A$271:$A$301</c:f>
              <c:strCache>
                <c:ptCount val="30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CHA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NOP</c:v>
                </c:pt>
                <c:pt idx="19">
                  <c:v>NYK</c:v>
                </c:pt>
                <c:pt idx="20">
                  <c:v>OKC</c:v>
                </c:pt>
                <c:pt idx="21">
                  <c:v>ORL</c:v>
                </c:pt>
                <c:pt idx="22">
                  <c:v>PHI</c:v>
                </c:pt>
                <c:pt idx="23">
                  <c:v>PHX</c:v>
                </c:pt>
                <c:pt idx="24">
                  <c:v>POR</c:v>
                </c:pt>
                <c:pt idx="25">
                  <c:v>SAC</c:v>
                </c:pt>
                <c:pt idx="26">
                  <c:v>SAS</c:v>
                </c:pt>
                <c:pt idx="27">
                  <c:v>TOR</c:v>
                </c:pt>
                <c:pt idx="28">
                  <c:v>UTA</c:v>
                </c:pt>
                <c:pt idx="29">
                  <c:v>WAS</c:v>
                </c:pt>
              </c:strCache>
            </c:strRef>
          </c:cat>
          <c:val>
            <c:numRef>
              <c:f>'Vue d''ensemble'!$C$271:$C$301</c:f>
              <c:numCache>
                <c:formatCode>0.00</c:formatCode>
                <c:ptCount val="30"/>
                <c:pt idx="0">
                  <c:v>2.4478630175442704</c:v>
                </c:pt>
                <c:pt idx="1">
                  <c:v>2.207355349723179</c:v>
                </c:pt>
                <c:pt idx="2">
                  <c:v>1.9908398708367903</c:v>
                </c:pt>
                <c:pt idx="3">
                  <c:v>2.3114726782916222</c:v>
                </c:pt>
                <c:pt idx="4">
                  <c:v>2.099285013645678</c:v>
                </c:pt>
                <c:pt idx="5">
                  <c:v>2.0021050362970079</c:v>
                </c:pt>
                <c:pt idx="6">
                  <c:v>2.0123188478700187</c:v>
                </c:pt>
                <c:pt idx="7">
                  <c:v>2.3456922035470633</c:v>
                </c:pt>
                <c:pt idx="8">
                  <c:v>2.1690076371202869</c:v>
                </c:pt>
                <c:pt idx="9">
                  <c:v>2.1825617189248097</c:v>
                </c:pt>
                <c:pt idx="10">
                  <c:v>1.7462835207442522</c:v>
                </c:pt>
                <c:pt idx="11">
                  <c:v>1.9276778742566418</c:v>
                </c:pt>
                <c:pt idx="12">
                  <c:v>2.0370596317692771</c:v>
                </c:pt>
                <c:pt idx="13">
                  <c:v>1.9224600140204113</c:v>
                </c:pt>
                <c:pt idx="14">
                  <c:v>2.0350917811151561</c:v>
                </c:pt>
                <c:pt idx="15">
                  <c:v>2.0877560273893452</c:v>
                </c:pt>
                <c:pt idx="16">
                  <c:v>1.9377820753969086</c:v>
                </c:pt>
                <c:pt idx="17">
                  <c:v>1.7656610217605884</c:v>
                </c:pt>
                <c:pt idx="18">
                  <c:v>2.5643164938856242</c:v>
                </c:pt>
                <c:pt idx="19">
                  <c:v>1.8824372184477274</c:v>
                </c:pt>
                <c:pt idx="20">
                  <c:v>2.0042919185214192</c:v>
                </c:pt>
                <c:pt idx="21">
                  <c:v>2.0311007040372751</c:v>
                </c:pt>
                <c:pt idx="22">
                  <c:v>2.2902009550055893</c:v>
                </c:pt>
                <c:pt idx="23">
                  <c:v>2.2431688214690242</c:v>
                </c:pt>
                <c:pt idx="24">
                  <c:v>1.768896675762438</c:v>
                </c:pt>
                <c:pt idx="25">
                  <c:v>1.863202270844087</c:v>
                </c:pt>
                <c:pt idx="26">
                  <c:v>2.1725679848072748</c:v>
                </c:pt>
                <c:pt idx="27">
                  <c:v>2.2257663063398994</c:v>
                </c:pt>
                <c:pt idx="28">
                  <c:v>2.0796797897636701</c:v>
                </c:pt>
                <c:pt idx="29">
                  <c:v>2.0930439141534896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A-4564-9A32-E1F36402B342}"/>
            </c:ext>
          </c:extLst>
        </c:ser>
        <c:ser>
          <c:idx val="2"/>
          <c:order val="2"/>
          <c:tx>
            <c:strRef>
              <c:f>'Vue d''ensemble'!$D$270</c:f>
              <c:strCache>
                <c:ptCount val="1"/>
                <c:pt idx="0">
                  <c:v>Moyenne de REB_pg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'Vue d''ensemble'!$A$271:$A$301</c:f>
              <c:strCache>
                <c:ptCount val="30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CHA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NOP</c:v>
                </c:pt>
                <c:pt idx="19">
                  <c:v>NYK</c:v>
                </c:pt>
                <c:pt idx="20">
                  <c:v>OKC</c:v>
                </c:pt>
                <c:pt idx="21">
                  <c:v>ORL</c:v>
                </c:pt>
                <c:pt idx="22">
                  <c:v>PHI</c:v>
                </c:pt>
                <c:pt idx="23">
                  <c:v>PHX</c:v>
                </c:pt>
                <c:pt idx="24">
                  <c:v>POR</c:v>
                </c:pt>
                <c:pt idx="25">
                  <c:v>SAC</c:v>
                </c:pt>
                <c:pt idx="26">
                  <c:v>SAS</c:v>
                </c:pt>
                <c:pt idx="27">
                  <c:v>TOR</c:v>
                </c:pt>
                <c:pt idx="28">
                  <c:v>UTA</c:v>
                </c:pt>
                <c:pt idx="29">
                  <c:v>WAS</c:v>
                </c:pt>
              </c:strCache>
            </c:strRef>
          </c:cat>
          <c:val>
            <c:numRef>
              <c:f>'Vue d''ensemble'!$D$271:$D$301</c:f>
              <c:numCache>
                <c:formatCode>0.00</c:formatCode>
                <c:ptCount val="30"/>
                <c:pt idx="0">
                  <c:v>3.9750240773322876</c:v>
                </c:pt>
                <c:pt idx="1">
                  <c:v>3.5768681993942808</c:v>
                </c:pt>
                <c:pt idx="2">
                  <c:v>3.8433390792349438</c:v>
                </c:pt>
                <c:pt idx="3">
                  <c:v>3.8281529983117397</c:v>
                </c:pt>
                <c:pt idx="4">
                  <c:v>3.1823517392410361</c:v>
                </c:pt>
                <c:pt idx="5">
                  <c:v>3.7607815187379754</c:v>
                </c:pt>
                <c:pt idx="6">
                  <c:v>3.9903736594932857</c:v>
                </c:pt>
                <c:pt idx="7">
                  <c:v>3.6471347187524499</c:v>
                </c:pt>
                <c:pt idx="8">
                  <c:v>3.8090614077296974</c:v>
                </c:pt>
                <c:pt idx="9">
                  <c:v>3.4419983727992509</c:v>
                </c:pt>
                <c:pt idx="10">
                  <c:v>3.987421645587041</c:v>
                </c:pt>
                <c:pt idx="11">
                  <c:v>3.1116543493691058</c:v>
                </c:pt>
                <c:pt idx="12">
                  <c:v>3.3636663952582837</c:v>
                </c:pt>
                <c:pt idx="13">
                  <c:v>3.2619897289299176</c:v>
                </c:pt>
                <c:pt idx="14">
                  <c:v>3.5439816616930395</c:v>
                </c:pt>
                <c:pt idx="15">
                  <c:v>3.448089788635373</c:v>
                </c:pt>
                <c:pt idx="16">
                  <c:v>3.4672191739092382</c:v>
                </c:pt>
                <c:pt idx="17">
                  <c:v>2.7918589556967746</c:v>
                </c:pt>
                <c:pt idx="18">
                  <c:v>4.0480396939825614</c:v>
                </c:pt>
                <c:pt idx="19">
                  <c:v>3.264597214485637</c:v>
                </c:pt>
                <c:pt idx="20">
                  <c:v>3.6313301756448695</c:v>
                </c:pt>
                <c:pt idx="21">
                  <c:v>3.4814255572917672</c:v>
                </c:pt>
                <c:pt idx="22">
                  <c:v>3.7281598013138537</c:v>
                </c:pt>
                <c:pt idx="23">
                  <c:v>3.3504510773072314</c:v>
                </c:pt>
                <c:pt idx="24">
                  <c:v>3.7631000840094035</c:v>
                </c:pt>
                <c:pt idx="25">
                  <c:v>3.2754008216130344</c:v>
                </c:pt>
                <c:pt idx="26">
                  <c:v>3.6977218272077272</c:v>
                </c:pt>
                <c:pt idx="27">
                  <c:v>3.8884939055985912</c:v>
                </c:pt>
                <c:pt idx="28">
                  <c:v>4.4611739470082652</c:v>
                </c:pt>
                <c:pt idx="29">
                  <c:v>3.284661280066151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DA-4564-9A32-E1F36402B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132895"/>
        <c:axId val="875130015"/>
      </c:barChart>
      <c:catAx>
        <c:axId val="87513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Equipes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5130015"/>
        <c:crosses val="autoZero"/>
        <c:auto val="1"/>
        <c:lblAlgn val="ctr"/>
        <c:lblOffset val="100"/>
        <c:noMultiLvlLbl val="0"/>
      </c:catAx>
      <c:valAx>
        <c:axId val="8751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513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[DaCosta_Henrique_1_Rapport_d'Analyse_102025.xlsx]Production_Profil de tir!Tableau croisé dynamique14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Top 10</a:t>
            </a:r>
          </a:p>
          <a:p>
            <a:pPr>
              <a:defRPr b="1"/>
            </a:pPr>
            <a:r>
              <a:rPr lang="fr-FR" b="1"/>
              <a:t>Points par équipe en moyenne par jeu </a:t>
            </a:r>
          </a:p>
        </c:rich>
      </c:tx>
      <c:layout>
        <c:manualLayout>
          <c:xMode val="edge"/>
          <c:yMode val="edge"/>
          <c:x val="0.16308333333333333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'Production_Profil de tir'!$B$6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F6-4DED-9C49-43A4A98B5DB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F6-4DED-9C49-43A4A98B5DB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F6-4DED-9C49-43A4A98B5DB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8F6-4DED-9C49-43A4A98B5DB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8F6-4DED-9C49-43A4A98B5DB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8F6-4DED-9C49-43A4A98B5DB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8F6-4DED-9C49-43A4A98B5DB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8F6-4DED-9C49-43A4A98B5DB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8F6-4DED-9C49-43A4A98B5DB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8F6-4DED-9C49-43A4A98B5DB6}"/>
              </c:ext>
            </c:extLst>
          </c:dPt>
          <c:cat>
            <c:strRef>
              <c:f>'Production_Profil de tir'!$A$7:$A$17</c:f>
              <c:strCache>
                <c:ptCount val="10"/>
                <c:pt idx="0">
                  <c:v>PHI</c:v>
                </c:pt>
                <c:pt idx="1">
                  <c:v>NOP</c:v>
                </c:pt>
                <c:pt idx="2">
                  <c:v>CHA</c:v>
                </c:pt>
                <c:pt idx="3">
                  <c:v>TOR</c:v>
                </c:pt>
                <c:pt idx="4">
                  <c:v>BKN</c:v>
                </c:pt>
                <c:pt idx="5">
                  <c:v>DAL</c:v>
                </c:pt>
                <c:pt idx="6">
                  <c:v>UTA</c:v>
                </c:pt>
                <c:pt idx="7">
                  <c:v>DET</c:v>
                </c:pt>
                <c:pt idx="8">
                  <c:v>ATL</c:v>
                </c:pt>
                <c:pt idx="9">
                  <c:v>CLE</c:v>
                </c:pt>
              </c:strCache>
            </c:strRef>
          </c:cat>
          <c:val>
            <c:numRef>
              <c:f>'Production_Profil de tir'!$B$7:$B$17</c:f>
              <c:numCache>
                <c:formatCode>0.00</c:formatCode>
                <c:ptCount val="10"/>
                <c:pt idx="0">
                  <c:v>231.51160578809234</c:v>
                </c:pt>
                <c:pt idx="1">
                  <c:v>219.07614756099238</c:v>
                </c:pt>
                <c:pt idx="2">
                  <c:v>210.56633982883525</c:v>
                </c:pt>
                <c:pt idx="3">
                  <c:v>199.87182807672144</c:v>
                </c:pt>
                <c:pt idx="4">
                  <c:v>193.54481401906716</c:v>
                </c:pt>
                <c:pt idx="5">
                  <c:v>189.00385308294852</c:v>
                </c:pt>
                <c:pt idx="6">
                  <c:v>180.62855838687182</c:v>
                </c:pt>
                <c:pt idx="7">
                  <c:v>179.49491845064864</c:v>
                </c:pt>
                <c:pt idx="8">
                  <c:v>174.46914239761645</c:v>
                </c:pt>
                <c:pt idx="9">
                  <c:v>166.11355302137224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E-40C5-8C4E-65BEC780D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161248"/>
        <c:axId val="1770161728"/>
      </c:barChart>
      <c:catAx>
        <c:axId val="1770161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Equipe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0161728"/>
        <c:crosses val="autoZero"/>
        <c:auto val="1"/>
        <c:lblAlgn val="ctr"/>
        <c:lblOffset val="100"/>
        <c:noMultiLvlLbl val="0"/>
      </c:catAx>
      <c:valAx>
        <c:axId val="1770161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Points par jeu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016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319422572178474"/>
          <c:y val="0.14989282589676289"/>
          <c:w val="0.10013910761154855"/>
          <c:h val="0.797899168853893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_  </a:t>
            </a:r>
            <a:r>
              <a:rPr lang="fr-FR" sz="1400" b="1" i="0" u="none" strike="noStrike" baseline="0"/>
              <a:t>Profil de tir des équipes NBA 2024-25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'Production_Profil de tir'!$B$54</c:f>
              <c:strCache>
                <c:ptCount val="1"/>
                <c:pt idx="0">
                  <c:v>Moyenne de FG%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'Production_Profil de tir'!$A$55:$A$65</c:f>
              <c:strCache>
                <c:ptCount val="11"/>
                <c:pt idx="0">
                  <c:v>PHI</c:v>
                </c:pt>
                <c:pt idx="1">
                  <c:v>NOP</c:v>
                </c:pt>
                <c:pt idx="2">
                  <c:v>CHA</c:v>
                </c:pt>
                <c:pt idx="3">
                  <c:v>TOR</c:v>
                </c:pt>
                <c:pt idx="4">
                  <c:v>BKN</c:v>
                </c:pt>
                <c:pt idx="5">
                  <c:v>DAL</c:v>
                </c:pt>
                <c:pt idx="6">
                  <c:v>UTA</c:v>
                </c:pt>
                <c:pt idx="7">
                  <c:v>DET</c:v>
                </c:pt>
                <c:pt idx="8">
                  <c:v>ATL</c:v>
                </c:pt>
                <c:pt idx="9">
                  <c:v>CLE</c:v>
                </c:pt>
                <c:pt idx="10">
                  <c:v>Total général</c:v>
                </c:pt>
              </c:strCache>
            </c:strRef>
          </c:cat>
          <c:val>
            <c:numRef>
              <c:f>'Production_Profil de tir'!$B$55:$B$65</c:f>
              <c:numCache>
                <c:formatCode>0.00</c:formatCode>
                <c:ptCount val="11"/>
                <c:pt idx="0">
                  <c:v>43.204347826086959</c:v>
                </c:pt>
                <c:pt idx="1">
                  <c:v>45.531818181818181</c:v>
                </c:pt>
                <c:pt idx="2">
                  <c:v>43.218181818181819</c:v>
                </c:pt>
                <c:pt idx="3">
                  <c:v>43.061904761904756</c:v>
                </c:pt>
                <c:pt idx="4">
                  <c:v>40.660000000000011</c:v>
                </c:pt>
                <c:pt idx="5">
                  <c:v>52.3</c:v>
                </c:pt>
                <c:pt idx="6">
                  <c:v>43.983333333333334</c:v>
                </c:pt>
                <c:pt idx="7">
                  <c:v>49.163157894736841</c:v>
                </c:pt>
                <c:pt idx="8">
                  <c:v>47.81666666666667</c:v>
                </c:pt>
                <c:pt idx="9">
                  <c:v>45.538888888888891</c:v>
                </c:pt>
                <c:pt idx="10">
                  <c:v>45.318000000000005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0-43D3-95B0-B4D0CF7E1E19}"/>
            </c:ext>
          </c:extLst>
        </c:ser>
        <c:ser>
          <c:idx val="1"/>
          <c:order val="1"/>
          <c:tx>
            <c:strRef>
              <c:f>'Production_Profil de tir'!$C$54</c:f>
              <c:strCache>
                <c:ptCount val="1"/>
                <c:pt idx="0">
                  <c:v>Moyenne de 3P%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'Production_Profil de tir'!$A$55:$A$65</c:f>
              <c:strCache>
                <c:ptCount val="11"/>
                <c:pt idx="0">
                  <c:v>PHI</c:v>
                </c:pt>
                <c:pt idx="1">
                  <c:v>NOP</c:v>
                </c:pt>
                <c:pt idx="2">
                  <c:v>CHA</c:v>
                </c:pt>
                <c:pt idx="3">
                  <c:v>TOR</c:v>
                </c:pt>
                <c:pt idx="4">
                  <c:v>BKN</c:v>
                </c:pt>
                <c:pt idx="5">
                  <c:v>DAL</c:v>
                </c:pt>
                <c:pt idx="6">
                  <c:v>UTA</c:v>
                </c:pt>
                <c:pt idx="7">
                  <c:v>DET</c:v>
                </c:pt>
                <c:pt idx="8">
                  <c:v>ATL</c:v>
                </c:pt>
                <c:pt idx="9">
                  <c:v>CLE</c:v>
                </c:pt>
                <c:pt idx="10">
                  <c:v>Total général</c:v>
                </c:pt>
              </c:strCache>
            </c:strRef>
          </c:cat>
          <c:val>
            <c:numRef>
              <c:f>'Production_Profil de tir'!$C$55:$C$65</c:f>
              <c:numCache>
                <c:formatCode>0.00</c:formatCode>
                <c:ptCount val="11"/>
                <c:pt idx="0">
                  <c:v>29.930434782608689</c:v>
                </c:pt>
                <c:pt idx="1">
                  <c:v>28.840909090909097</c:v>
                </c:pt>
                <c:pt idx="2">
                  <c:v>31.627272727272725</c:v>
                </c:pt>
                <c:pt idx="3">
                  <c:v>27.419047619047618</c:v>
                </c:pt>
                <c:pt idx="4">
                  <c:v>30.790000000000003</c:v>
                </c:pt>
                <c:pt idx="5">
                  <c:v>29.552631578947363</c:v>
                </c:pt>
                <c:pt idx="6">
                  <c:v>29.93333333333333</c:v>
                </c:pt>
                <c:pt idx="7">
                  <c:v>31.100000000000005</c:v>
                </c:pt>
                <c:pt idx="8">
                  <c:v>34.327777777777769</c:v>
                </c:pt>
                <c:pt idx="9">
                  <c:v>30.783333333333342</c:v>
                </c:pt>
                <c:pt idx="10">
                  <c:v>30.367500000000003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0-43D3-95B0-B4D0CF7E1E19}"/>
            </c:ext>
          </c:extLst>
        </c:ser>
        <c:ser>
          <c:idx val="2"/>
          <c:order val="2"/>
          <c:tx>
            <c:strRef>
              <c:f>'Production_Profil de tir'!$D$54</c:f>
              <c:strCache>
                <c:ptCount val="1"/>
                <c:pt idx="0">
                  <c:v>Moyenne de FT%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'Production_Profil de tir'!$A$55:$A$65</c:f>
              <c:strCache>
                <c:ptCount val="11"/>
                <c:pt idx="0">
                  <c:v>PHI</c:v>
                </c:pt>
                <c:pt idx="1">
                  <c:v>NOP</c:v>
                </c:pt>
                <c:pt idx="2">
                  <c:v>CHA</c:v>
                </c:pt>
                <c:pt idx="3">
                  <c:v>TOR</c:v>
                </c:pt>
                <c:pt idx="4">
                  <c:v>BKN</c:v>
                </c:pt>
                <c:pt idx="5">
                  <c:v>DAL</c:v>
                </c:pt>
                <c:pt idx="6">
                  <c:v>UTA</c:v>
                </c:pt>
                <c:pt idx="7">
                  <c:v>DET</c:v>
                </c:pt>
                <c:pt idx="8">
                  <c:v>ATL</c:v>
                </c:pt>
                <c:pt idx="9">
                  <c:v>CLE</c:v>
                </c:pt>
                <c:pt idx="10">
                  <c:v>Total général</c:v>
                </c:pt>
              </c:strCache>
            </c:strRef>
          </c:cat>
          <c:val>
            <c:numRef>
              <c:f>'Production_Profil de tir'!$D$55:$D$65</c:f>
              <c:numCache>
                <c:formatCode>0.00</c:formatCode>
                <c:ptCount val="11"/>
                <c:pt idx="0">
                  <c:v>76.765217391304347</c:v>
                </c:pt>
                <c:pt idx="1">
                  <c:v>75.21363636363634</c:v>
                </c:pt>
                <c:pt idx="2">
                  <c:v>78.722727272727283</c:v>
                </c:pt>
                <c:pt idx="3">
                  <c:v>74.176190476190484</c:v>
                </c:pt>
                <c:pt idx="4">
                  <c:v>74.39</c:v>
                </c:pt>
                <c:pt idx="5">
                  <c:v>74.563157894736833</c:v>
                </c:pt>
                <c:pt idx="6">
                  <c:v>75.8888888888889</c:v>
                </c:pt>
                <c:pt idx="7">
                  <c:v>68.247368421052627</c:v>
                </c:pt>
                <c:pt idx="8">
                  <c:v>70.877777777777794</c:v>
                </c:pt>
                <c:pt idx="9">
                  <c:v>70.911111111111111</c:v>
                </c:pt>
                <c:pt idx="10">
                  <c:v>74.146500000000003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90-43D3-95B0-B4D0CF7E1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3032496"/>
        <c:axId val="1093042576"/>
      </c:barChart>
      <c:lineChart>
        <c:grouping val="standard"/>
        <c:varyColors val="0"/>
        <c:ser>
          <c:idx val="3"/>
          <c:order val="3"/>
          <c:tx>
            <c:strRef>
              <c:f>'Production_Profil de tir'!$E$54</c:f>
              <c:strCache>
                <c:ptCount val="1"/>
                <c:pt idx="0">
                  <c:v>Moyenne de EFG%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'Production_Profil de tir'!$A$55:$A$65</c:f>
              <c:strCache>
                <c:ptCount val="11"/>
                <c:pt idx="0">
                  <c:v>PHI</c:v>
                </c:pt>
                <c:pt idx="1">
                  <c:v>NOP</c:v>
                </c:pt>
                <c:pt idx="2">
                  <c:v>CHA</c:v>
                </c:pt>
                <c:pt idx="3">
                  <c:v>TOR</c:v>
                </c:pt>
                <c:pt idx="4">
                  <c:v>BKN</c:v>
                </c:pt>
                <c:pt idx="5">
                  <c:v>DAL</c:v>
                </c:pt>
                <c:pt idx="6">
                  <c:v>UTA</c:v>
                </c:pt>
                <c:pt idx="7">
                  <c:v>DET</c:v>
                </c:pt>
                <c:pt idx="8">
                  <c:v>ATL</c:v>
                </c:pt>
                <c:pt idx="9">
                  <c:v>CLE</c:v>
                </c:pt>
                <c:pt idx="10">
                  <c:v>Total général</c:v>
                </c:pt>
              </c:strCache>
            </c:strRef>
          </c:cat>
          <c:val>
            <c:numRef>
              <c:f>'Production_Profil de tir'!$E$55:$E$65</c:f>
              <c:numCache>
                <c:formatCode>0.00</c:formatCode>
                <c:ptCount val="11"/>
                <c:pt idx="0">
                  <c:v>50.452173913043474</c:v>
                </c:pt>
                <c:pt idx="1">
                  <c:v>51.409090909090899</c:v>
                </c:pt>
                <c:pt idx="2">
                  <c:v>50.013636363636358</c:v>
                </c:pt>
                <c:pt idx="3">
                  <c:v>48.914285714285718</c:v>
                </c:pt>
                <c:pt idx="4">
                  <c:v>48.489999999999995</c:v>
                </c:pt>
                <c:pt idx="5">
                  <c:v>57.747368421052634</c:v>
                </c:pt>
                <c:pt idx="6">
                  <c:v>51.533333333333339</c:v>
                </c:pt>
                <c:pt idx="7">
                  <c:v>56.389473684210529</c:v>
                </c:pt>
                <c:pt idx="8">
                  <c:v>56.238888888888901</c:v>
                </c:pt>
                <c:pt idx="9">
                  <c:v>53.988888888888894</c:v>
                </c:pt>
                <c:pt idx="10">
                  <c:v>52.34500000000002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90-43D3-95B0-B4D0CF7E1E19}"/>
            </c:ext>
          </c:extLst>
        </c:ser>
        <c:ser>
          <c:idx val="4"/>
          <c:order val="4"/>
          <c:tx>
            <c:strRef>
              <c:f>'Production_Profil de tir'!$F$54</c:f>
              <c:strCache>
                <c:ptCount val="1"/>
                <c:pt idx="0">
                  <c:v>Moyenne de TS%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'Production_Profil de tir'!$A$55:$A$65</c:f>
              <c:strCache>
                <c:ptCount val="11"/>
                <c:pt idx="0">
                  <c:v>PHI</c:v>
                </c:pt>
                <c:pt idx="1">
                  <c:v>NOP</c:v>
                </c:pt>
                <c:pt idx="2">
                  <c:v>CHA</c:v>
                </c:pt>
                <c:pt idx="3">
                  <c:v>TOR</c:v>
                </c:pt>
                <c:pt idx="4">
                  <c:v>BKN</c:v>
                </c:pt>
                <c:pt idx="5">
                  <c:v>DAL</c:v>
                </c:pt>
                <c:pt idx="6">
                  <c:v>UTA</c:v>
                </c:pt>
                <c:pt idx="7">
                  <c:v>DET</c:v>
                </c:pt>
                <c:pt idx="8">
                  <c:v>ATL</c:v>
                </c:pt>
                <c:pt idx="9">
                  <c:v>CLE</c:v>
                </c:pt>
                <c:pt idx="10">
                  <c:v>Total général</c:v>
                </c:pt>
              </c:strCache>
            </c:strRef>
          </c:cat>
          <c:val>
            <c:numRef>
              <c:f>'Production_Profil de tir'!$F$55:$F$65</c:f>
              <c:numCache>
                <c:formatCode>0.00</c:formatCode>
                <c:ptCount val="11"/>
                <c:pt idx="0">
                  <c:v>53.721739130434756</c:v>
                </c:pt>
                <c:pt idx="1">
                  <c:v>54.45</c:v>
                </c:pt>
                <c:pt idx="2">
                  <c:v>53.590909090909101</c:v>
                </c:pt>
                <c:pt idx="3">
                  <c:v>52.176190476190492</c:v>
                </c:pt>
                <c:pt idx="4">
                  <c:v>51.819999999999993</c:v>
                </c:pt>
                <c:pt idx="5">
                  <c:v>60.478947368421039</c:v>
                </c:pt>
                <c:pt idx="6">
                  <c:v>54.777777777777764</c:v>
                </c:pt>
                <c:pt idx="7">
                  <c:v>59</c:v>
                </c:pt>
                <c:pt idx="8">
                  <c:v>58.605555555555547</c:v>
                </c:pt>
                <c:pt idx="9">
                  <c:v>56.25555555555556</c:v>
                </c:pt>
                <c:pt idx="10">
                  <c:v>55.340999999999966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90-43D3-95B0-B4D0CF7E1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032496"/>
        <c:axId val="1093042576"/>
      </c:lineChart>
      <c:catAx>
        <c:axId val="109303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baseline="0"/>
                  <a:t>Équipes NBA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3042576"/>
        <c:crosses val="autoZero"/>
        <c:auto val="1"/>
        <c:lblAlgn val="ctr"/>
        <c:lblOffset val="100"/>
        <c:noMultiLvlLbl val="0"/>
      </c:catAx>
      <c:valAx>
        <c:axId val="10930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baseline="0"/>
                  <a:t>Taux de réussite (%)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303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[DaCosta_Henrique_1_Rapport_d'Analyse_102025.xlsx]Scoring_Efficacité_Individuelle!Tableau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00" b="1"/>
              <a:t>Top</a:t>
            </a:r>
            <a:r>
              <a:rPr lang="fr-FR" sz="1000" b="1" baseline="0"/>
              <a:t> 15 joueurs (pts / match) _ Efficacité globale 3 tirs (TS%) et Efficacité 2 pts et 3 pts majoré (EFG%)</a:t>
            </a:r>
            <a:endParaRPr lang="fr-FR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Scoring_Efficacité_Individuelle!$B$78</c:f>
              <c:strCache>
                <c:ptCount val="1"/>
                <c:pt idx="0">
                  <c:v>Points par 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Scoring_Efficacité_Individuelle!$A$79:$A$94</c:f>
              <c:strCache>
                <c:ptCount val="15"/>
                <c:pt idx="0">
                  <c:v>Shai Gilgeous-Alexander</c:v>
                </c:pt>
                <c:pt idx="1">
                  <c:v>Giannis Antetokounmpo</c:v>
                </c:pt>
                <c:pt idx="2">
                  <c:v>Nikola Jokić</c:v>
                </c:pt>
                <c:pt idx="3">
                  <c:v>Luka Dončić</c:v>
                </c:pt>
                <c:pt idx="4">
                  <c:v>Anthony Edwards</c:v>
                </c:pt>
                <c:pt idx="5">
                  <c:v>Jayson Tatum</c:v>
                </c:pt>
                <c:pt idx="6">
                  <c:v>Kevin Durant</c:v>
                </c:pt>
                <c:pt idx="7">
                  <c:v>Tyrese Maxey</c:v>
                </c:pt>
                <c:pt idx="8">
                  <c:v>Cade Cunningham</c:v>
                </c:pt>
                <c:pt idx="9">
                  <c:v>Jalen Brunson</c:v>
                </c:pt>
                <c:pt idx="10">
                  <c:v>Paolo Banchero</c:v>
                </c:pt>
                <c:pt idx="11">
                  <c:v>Devin Booker</c:v>
                </c:pt>
                <c:pt idx="12">
                  <c:v>LaMelo Ball</c:v>
                </c:pt>
                <c:pt idx="13">
                  <c:v>Damian Lillard</c:v>
                </c:pt>
                <c:pt idx="14">
                  <c:v>Anthony Davis</c:v>
                </c:pt>
              </c:strCache>
            </c:strRef>
          </c:cat>
          <c:val>
            <c:numRef>
              <c:f>Scoring_Efficacité_Individuelle!$B$79:$B$94</c:f>
              <c:numCache>
                <c:formatCode>0.00</c:formatCode>
                <c:ptCount val="15"/>
                <c:pt idx="0">
                  <c:v>32.69736842105263</c:v>
                </c:pt>
                <c:pt idx="1">
                  <c:v>30.402985074626866</c:v>
                </c:pt>
                <c:pt idx="2">
                  <c:v>29.6</c:v>
                </c:pt>
                <c:pt idx="3">
                  <c:v>28.2</c:v>
                </c:pt>
                <c:pt idx="4">
                  <c:v>27.594936708860761</c:v>
                </c:pt>
                <c:pt idx="5">
                  <c:v>26.805555555555557</c:v>
                </c:pt>
                <c:pt idx="6">
                  <c:v>26.596774193548388</c:v>
                </c:pt>
                <c:pt idx="7">
                  <c:v>26.307692307692307</c:v>
                </c:pt>
                <c:pt idx="8">
                  <c:v>26.1</c:v>
                </c:pt>
                <c:pt idx="9">
                  <c:v>26</c:v>
                </c:pt>
                <c:pt idx="10">
                  <c:v>25.891304347826086</c:v>
                </c:pt>
                <c:pt idx="11">
                  <c:v>25.6</c:v>
                </c:pt>
                <c:pt idx="12">
                  <c:v>25.191489361702128</c:v>
                </c:pt>
                <c:pt idx="13">
                  <c:v>24.896551724137932</c:v>
                </c:pt>
                <c:pt idx="14">
                  <c:v>24.705882352941178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6-4173-B2A1-426EE6EA3D23}"/>
            </c:ext>
          </c:extLst>
        </c:ser>
        <c:ser>
          <c:idx val="2"/>
          <c:order val="2"/>
          <c:tx>
            <c:strRef>
              <c:f>Scoring_Efficacité_Individuelle!$D$78</c:f>
              <c:strCache>
                <c:ptCount val="1"/>
                <c:pt idx="0">
                  <c:v>Moyenne de TS%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Scoring_Efficacité_Individuelle!$A$79:$A$94</c:f>
              <c:strCache>
                <c:ptCount val="15"/>
                <c:pt idx="0">
                  <c:v>Shai Gilgeous-Alexander</c:v>
                </c:pt>
                <c:pt idx="1">
                  <c:v>Giannis Antetokounmpo</c:v>
                </c:pt>
                <c:pt idx="2">
                  <c:v>Nikola Jokić</c:v>
                </c:pt>
                <c:pt idx="3">
                  <c:v>Luka Dončić</c:v>
                </c:pt>
                <c:pt idx="4">
                  <c:v>Anthony Edwards</c:v>
                </c:pt>
                <c:pt idx="5">
                  <c:v>Jayson Tatum</c:v>
                </c:pt>
                <c:pt idx="6">
                  <c:v>Kevin Durant</c:v>
                </c:pt>
                <c:pt idx="7">
                  <c:v>Tyrese Maxey</c:v>
                </c:pt>
                <c:pt idx="8">
                  <c:v>Cade Cunningham</c:v>
                </c:pt>
                <c:pt idx="9">
                  <c:v>Jalen Brunson</c:v>
                </c:pt>
                <c:pt idx="10">
                  <c:v>Paolo Banchero</c:v>
                </c:pt>
                <c:pt idx="11">
                  <c:v>Devin Booker</c:v>
                </c:pt>
                <c:pt idx="12">
                  <c:v>LaMelo Ball</c:v>
                </c:pt>
                <c:pt idx="13">
                  <c:v>Damian Lillard</c:v>
                </c:pt>
                <c:pt idx="14">
                  <c:v>Anthony Davis</c:v>
                </c:pt>
              </c:strCache>
            </c:strRef>
          </c:cat>
          <c:val>
            <c:numRef>
              <c:f>Scoring_Efficacité_Individuelle!$D$79:$D$94</c:f>
              <c:numCache>
                <c:formatCode>0.00</c:formatCode>
                <c:ptCount val="15"/>
                <c:pt idx="0">
                  <c:v>63.7</c:v>
                </c:pt>
                <c:pt idx="1">
                  <c:v>62.5</c:v>
                </c:pt>
                <c:pt idx="2">
                  <c:v>66.3</c:v>
                </c:pt>
                <c:pt idx="3">
                  <c:v>58.7</c:v>
                </c:pt>
                <c:pt idx="4">
                  <c:v>59.5</c:v>
                </c:pt>
                <c:pt idx="5">
                  <c:v>58.2</c:v>
                </c:pt>
                <c:pt idx="6">
                  <c:v>64.2</c:v>
                </c:pt>
                <c:pt idx="7">
                  <c:v>56.2</c:v>
                </c:pt>
                <c:pt idx="8">
                  <c:v>56.5</c:v>
                </c:pt>
                <c:pt idx="9">
                  <c:v>60.5</c:v>
                </c:pt>
                <c:pt idx="10">
                  <c:v>55.1</c:v>
                </c:pt>
                <c:pt idx="11">
                  <c:v>58.9</c:v>
                </c:pt>
                <c:pt idx="12">
                  <c:v>53.6</c:v>
                </c:pt>
                <c:pt idx="13">
                  <c:v>62.1</c:v>
                </c:pt>
                <c:pt idx="14">
                  <c:v>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6-4173-B2A1-426EE6EA3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7184272"/>
        <c:axId val="1147200592"/>
      </c:barChart>
      <c:lineChart>
        <c:grouping val="standard"/>
        <c:varyColors val="0"/>
        <c:ser>
          <c:idx val="1"/>
          <c:order val="1"/>
          <c:tx>
            <c:strRef>
              <c:f>Scoring_Efficacité_Individuelle!$C$78</c:f>
              <c:strCache>
                <c:ptCount val="1"/>
                <c:pt idx="0">
                  <c:v>Moyenne de EFG%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Scoring_Efficacité_Individuelle!$A$79:$A$94</c:f>
              <c:strCache>
                <c:ptCount val="15"/>
                <c:pt idx="0">
                  <c:v>Shai Gilgeous-Alexander</c:v>
                </c:pt>
                <c:pt idx="1">
                  <c:v>Giannis Antetokounmpo</c:v>
                </c:pt>
                <c:pt idx="2">
                  <c:v>Nikola Jokić</c:v>
                </c:pt>
                <c:pt idx="3">
                  <c:v>Luka Dončić</c:v>
                </c:pt>
                <c:pt idx="4">
                  <c:v>Anthony Edwards</c:v>
                </c:pt>
                <c:pt idx="5">
                  <c:v>Jayson Tatum</c:v>
                </c:pt>
                <c:pt idx="6">
                  <c:v>Kevin Durant</c:v>
                </c:pt>
                <c:pt idx="7">
                  <c:v>Tyrese Maxey</c:v>
                </c:pt>
                <c:pt idx="8">
                  <c:v>Cade Cunningham</c:v>
                </c:pt>
                <c:pt idx="9">
                  <c:v>Jalen Brunson</c:v>
                </c:pt>
                <c:pt idx="10">
                  <c:v>Paolo Banchero</c:v>
                </c:pt>
                <c:pt idx="11">
                  <c:v>Devin Booker</c:v>
                </c:pt>
                <c:pt idx="12">
                  <c:v>LaMelo Ball</c:v>
                </c:pt>
                <c:pt idx="13">
                  <c:v>Damian Lillard</c:v>
                </c:pt>
                <c:pt idx="14">
                  <c:v>Anthony Davis</c:v>
                </c:pt>
              </c:strCache>
            </c:strRef>
          </c:cat>
          <c:val>
            <c:numRef>
              <c:f>Scoring_Efficacité_Individuelle!$C$79:$C$94</c:f>
              <c:numCache>
                <c:formatCode>0.00</c:formatCode>
                <c:ptCount val="15"/>
                <c:pt idx="0">
                  <c:v>56.9</c:v>
                </c:pt>
                <c:pt idx="1">
                  <c:v>60.7</c:v>
                </c:pt>
                <c:pt idx="2">
                  <c:v>62.7</c:v>
                </c:pt>
                <c:pt idx="3">
                  <c:v>53.6</c:v>
                </c:pt>
                <c:pt idx="4">
                  <c:v>54.7</c:v>
                </c:pt>
                <c:pt idx="5">
                  <c:v>53.7</c:v>
                </c:pt>
                <c:pt idx="6">
                  <c:v>59.8</c:v>
                </c:pt>
                <c:pt idx="7">
                  <c:v>51.1</c:v>
                </c:pt>
                <c:pt idx="8">
                  <c:v>52.1</c:v>
                </c:pt>
                <c:pt idx="9">
                  <c:v>55.1</c:v>
                </c:pt>
                <c:pt idx="10">
                  <c:v>50</c:v>
                </c:pt>
                <c:pt idx="11">
                  <c:v>52.5</c:v>
                </c:pt>
                <c:pt idx="12">
                  <c:v>49.4</c:v>
                </c:pt>
                <c:pt idx="13">
                  <c:v>54.7</c:v>
                </c:pt>
                <c:pt idx="14">
                  <c:v>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6-4173-B2A1-426EE6EA3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199632"/>
        <c:axId val="1147183312"/>
      </c:lineChart>
      <c:catAx>
        <c:axId val="114719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7183312"/>
        <c:crosses val="autoZero"/>
        <c:auto val="1"/>
        <c:lblAlgn val="ctr"/>
        <c:lblOffset val="100"/>
        <c:noMultiLvlLbl val="0"/>
      </c:catAx>
      <c:valAx>
        <c:axId val="114718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1"/>
                  <a:t>Points par match</a:t>
                </a:r>
              </a:p>
            </c:rich>
          </c:tx>
          <c:layout>
            <c:manualLayout>
              <c:xMode val="edge"/>
              <c:yMode val="edge"/>
              <c:x val="1.4294568664204449E-2"/>
              <c:y val="0.17996031746031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7199632"/>
        <c:crosses val="autoZero"/>
        <c:crossBetween val="between"/>
      </c:valAx>
      <c:valAx>
        <c:axId val="11472005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1"/>
                  <a:t>% de réussite</a:t>
                </a:r>
              </a:p>
            </c:rich>
          </c:tx>
          <c:layout>
            <c:manualLayout>
              <c:xMode val="edge"/>
              <c:yMode val="edge"/>
              <c:x val="0.77703586923733792"/>
              <c:y val="0.19828643578643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7184272"/>
        <c:crosses val="max"/>
        <c:crossBetween val="between"/>
      </c:valAx>
      <c:catAx>
        <c:axId val="1147184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720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[DaCosta_Henrique_1_Rapport_d'Analyse_102025.xlsx]Scoring_Efficacité_Individuelle!Tableau croisé dynamique10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15</a:t>
            </a:r>
            <a:r>
              <a:rPr lang="en-US" b="1" baseline="0"/>
              <a:t>  _ Scoreurs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Scoring_Efficacité_Individuelle!$B$4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CF-43FB-8300-3DE7BEDFDE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CF-43FB-8300-3DE7BEDFDE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CF-43FB-8300-3DE7BEDFDE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CF-43FB-8300-3DE7BEDFDE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ECF-43FB-8300-3DE7BEDFDE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ECF-43FB-8300-3DE7BEDFDEA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ECF-43FB-8300-3DE7BEDFDEA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ECF-43FB-8300-3DE7BEDFDEA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ECF-43FB-8300-3DE7BEDFDEA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ECF-43FB-8300-3DE7BEDFDEA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ECF-43FB-8300-3DE7BEDFDEA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ECF-43FB-8300-3DE7BEDFDEA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7ECF-43FB-8300-3DE7BEDFDEA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7ECF-43FB-8300-3DE7BEDFDEA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7ECF-43FB-8300-3DE7BEDFDEAF}"/>
              </c:ext>
            </c:extLst>
          </c:dPt>
          <c:cat>
            <c:multiLvlStrRef>
              <c:f>Scoring_Efficacité_Individuelle!$A$5:$A$35</c:f>
              <c:multiLvlStrCache>
                <c:ptCount val="15"/>
                <c:lvl>
                  <c:pt idx="0">
                    <c:v>OKC</c:v>
                  </c:pt>
                  <c:pt idx="1">
                    <c:v>MIL</c:v>
                  </c:pt>
                  <c:pt idx="2">
                    <c:v>DEN</c:v>
                  </c:pt>
                  <c:pt idx="3">
                    <c:v>LAL</c:v>
                  </c:pt>
                  <c:pt idx="4">
                    <c:v>MIN</c:v>
                  </c:pt>
                  <c:pt idx="5">
                    <c:v>BOS</c:v>
                  </c:pt>
                  <c:pt idx="6">
                    <c:v>PHX</c:v>
                  </c:pt>
                  <c:pt idx="7">
                    <c:v>PHI</c:v>
                  </c:pt>
                  <c:pt idx="8">
                    <c:v>DET</c:v>
                  </c:pt>
                  <c:pt idx="9">
                    <c:v>NYK</c:v>
                  </c:pt>
                  <c:pt idx="10">
                    <c:v>ORL</c:v>
                  </c:pt>
                  <c:pt idx="11">
                    <c:v>PHX</c:v>
                  </c:pt>
                  <c:pt idx="12">
                    <c:v>CHA</c:v>
                  </c:pt>
                  <c:pt idx="13">
                    <c:v>MIL</c:v>
                  </c:pt>
                  <c:pt idx="14">
                    <c:v>DAL</c:v>
                  </c:pt>
                </c:lvl>
                <c:lvl>
                  <c:pt idx="0">
                    <c:v>Alexander</c:v>
                  </c:pt>
                  <c:pt idx="1">
                    <c:v>Antetokounmpo</c:v>
                  </c:pt>
                  <c:pt idx="2">
                    <c:v>Jokić</c:v>
                  </c:pt>
                  <c:pt idx="3">
                    <c:v>Dončić</c:v>
                  </c:pt>
                  <c:pt idx="4">
                    <c:v>Edwards</c:v>
                  </c:pt>
                  <c:pt idx="5">
                    <c:v>Tatum</c:v>
                  </c:pt>
                  <c:pt idx="6">
                    <c:v>Durant</c:v>
                  </c:pt>
                  <c:pt idx="7">
                    <c:v>Maxey</c:v>
                  </c:pt>
                  <c:pt idx="8">
                    <c:v>Cunningham</c:v>
                  </c:pt>
                  <c:pt idx="9">
                    <c:v>Brunson</c:v>
                  </c:pt>
                  <c:pt idx="10">
                    <c:v>Banchero</c:v>
                  </c:pt>
                  <c:pt idx="11">
                    <c:v>Booker</c:v>
                  </c:pt>
                  <c:pt idx="12">
                    <c:v>Ball</c:v>
                  </c:pt>
                  <c:pt idx="13">
                    <c:v>Lillard</c:v>
                  </c:pt>
                  <c:pt idx="14">
                    <c:v>Davis</c:v>
                  </c:pt>
                </c:lvl>
              </c:multiLvlStrCache>
            </c:multiLvlStrRef>
          </c:cat>
          <c:val>
            <c:numRef>
              <c:f>Scoring_Efficacité_Individuelle!$B$5:$B$35</c:f>
              <c:numCache>
                <c:formatCode>0.00</c:formatCode>
                <c:ptCount val="15"/>
                <c:pt idx="0">
                  <c:v>32.69736842105263</c:v>
                </c:pt>
                <c:pt idx="1">
                  <c:v>30.402985074626866</c:v>
                </c:pt>
                <c:pt idx="2">
                  <c:v>29.6</c:v>
                </c:pt>
                <c:pt idx="3">
                  <c:v>28.2</c:v>
                </c:pt>
                <c:pt idx="4">
                  <c:v>27.594936708860761</c:v>
                </c:pt>
                <c:pt idx="5">
                  <c:v>26.805555555555557</c:v>
                </c:pt>
                <c:pt idx="6">
                  <c:v>26.596774193548388</c:v>
                </c:pt>
                <c:pt idx="7">
                  <c:v>26.307692307692307</c:v>
                </c:pt>
                <c:pt idx="8">
                  <c:v>26.1</c:v>
                </c:pt>
                <c:pt idx="9">
                  <c:v>26</c:v>
                </c:pt>
                <c:pt idx="10">
                  <c:v>25.891304347826086</c:v>
                </c:pt>
                <c:pt idx="11">
                  <c:v>25.6</c:v>
                </c:pt>
                <c:pt idx="12">
                  <c:v>25.191489361702128</c:v>
                </c:pt>
                <c:pt idx="13">
                  <c:v>24.896551724137932</c:v>
                </c:pt>
                <c:pt idx="14">
                  <c:v>24.705882352941178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CF-43FB-8300-3DE7BEDFD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115615"/>
        <c:axId val="875116575"/>
      </c:barChart>
      <c:catAx>
        <c:axId val="87511561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Joueurs</a:t>
                </a:r>
              </a:p>
            </c:rich>
          </c:tx>
          <c:layout>
            <c:manualLayout>
              <c:xMode val="edge"/>
              <c:yMode val="edge"/>
              <c:x val="0.45463961526372387"/>
              <c:y val="0.94553304759318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875116575"/>
        <c:crosses val="autoZero"/>
        <c:auto val="1"/>
        <c:lblAlgn val="ctr"/>
        <c:lblOffset val="100"/>
        <c:noMultiLvlLbl val="0"/>
      </c:catAx>
      <c:valAx>
        <c:axId val="87511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Points</a:t>
                </a:r>
                <a:r>
                  <a:rPr lang="fr-FR" b="1" baseline="0"/>
                  <a:t> moyens par match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511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u="none" strike="noStrike" kern="1200" baseline="0">
                <a:solidFill>
                  <a:srgbClr val="000000"/>
                </a:solidFill>
              </a:rPr>
              <a:t>Profil de performance offensive comparée des 1er, 7ème et 15ème scorer </a:t>
            </a:r>
            <a:endParaRPr lang="en-US" sz="1200" b="1" i="0" u="none" strike="noStrike" kern="1200" baseline="0">
              <a:solidFill>
                <a:srgbClr val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633360685790108"/>
          <c:y val="0.21918593335916167"/>
          <c:w val="0.61731046784340426"/>
          <c:h val="0.75759836153536941"/>
        </c:manualLayout>
      </c:layout>
      <c:radarChart>
        <c:radarStyle val="marker"/>
        <c:varyColors val="0"/>
        <c:ser>
          <c:idx val="0"/>
          <c:order val="0"/>
          <c:tx>
            <c:strRef>
              <c:f>Scoring_Efficacité_Individuelle!$B$190</c:f>
              <c:strCache>
                <c:ptCount val="1"/>
                <c:pt idx="0">
                  <c:v>Shai Gilgeous-Alexander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Scoring_Efficacité_Individuelle!$C$189:$E$189</c:f>
              <c:strCache>
                <c:ptCount val="3"/>
                <c:pt idx="0">
                  <c:v>Moyenne PTS_Norm</c:v>
                </c:pt>
                <c:pt idx="1">
                  <c:v>Moyenne de EFG%</c:v>
                </c:pt>
                <c:pt idx="2">
                  <c:v>Moyenne de TS%</c:v>
                </c:pt>
              </c:strCache>
            </c:strRef>
          </c:cat>
          <c:val>
            <c:numRef>
              <c:f>Scoring_Efficacité_Individuelle!$C$190:$E$190</c:f>
              <c:numCache>
                <c:formatCode>0.00</c:formatCode>
                <c:ptCount val="3"/>
                <c:pt idx="0">
                  <c:v>1</c:v>
                </c:pt>
                <c:pt idx="1">
                  <c:v>0.56899999999999995</c:v>
                </c:pt>
                <c:pt idx="2">
                  <c:v>0.63700000000000001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D-41CE-9EB7-83D6C690F31A}"/>
            </c:ext>
          </c:extLst>
        </c:ser>
        <c:ser>
          <c:idx val="1"/>
          <c:order val="1"/>
          <c:tx>
            <c:strRef>
              <c:f>Scoring_Efficacité_Individuelle!$B$191</c:f>
              <c:strCache>
                <c:ptCount val="1"/>
                <c:pt idx="0">
                  <c:v>Kevin Durant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Scoring_Efficacité_Individuelle!$C$189:$E$189</c:f>
              <c:strCache>
                <c:ptCount val="3"/>
                <c:pt idx="0">
                  <c:v>Moyenne PTS_Norm</c:v>
                </c:pt>
                <c:pt idx="1">
                  <c:v>Moyenne de EFG%</c:v>
                </c:pt>
                <c:pt idx="2">
                  <c:v>Moyenne de TS%</c:v>
                </c:pt>
              </c:strCache>
            </c:strRef>
          </c:cat>
          <c:val>
            <c:numRef>
              <c:f>Scoring_Efficacité_Individuelle!$C$191:$E$191</c:f>
              <c:numCache>
                <c:formatCode>0.00</c:formatCode>
                <c:ptCount val="3"/>
                <c:pt idx="0">
                  <c:v>0.81342247030570525</c:v>
                </c:pt>
                <c:pt idx="1">
                  <c:v>0.59799999999999998</c:v>
                </c:pt>
                <c:pt idx="2">
                  <c:v>0.64200000000000002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D-41CE-9EB7-83D6C690F31A}"/>
            </c:ext>
          </c:extLst>
        </c:ser>
        <c:ser>
          <c:idx val="2"/>
          <c:order val="2"/>
          <c:tx>
            <c:strRef>
              <c:f>Scoring_Efficacité_Individuelle!$B$192</c:f>
              <c:strCache>
                <c:ptCount val="1"/>
                <c:pt idx="0">
                  <c:v>Anthony Davis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Scoring_Efficacité_Individuelle!$C$189:$E$189</c:f>
              <c:strCache>
                <c:ptCount val="3"/>
                <c:pt idx="0">
                  <c:v>Moyenne PTS_Norm</c:v>
                </c:pt>
                <c:pt idx="1">
                  <c:v>Moyenne de EFG%</c:v>
                </c:pt>
                <c:pt idx="2">
                  <c:v>Moyenne de TS%</c:v>
                </c:pt>
              </c:strCache>
            </c:strRef>
          </c:cat>
          <c:val>
            <c:numRef>
              <c:f>Scoring_Efficacité_Individuelle!$C$192:$E$192</c:f>
              <c:numCache>
                <c:formatCode>0.00</c:formatCode>
                <c:ptCount val="3"/>
                <c:pt idx="0">
                  <c:v>0.75559237779618893</c:v>
                </c:pt>
                <c:pt idx="1">
                  <c:v>0.53600000000000003</c:v>
                </c:pt>
                <c:pt idx="2">
                  <c:v>0.58799999999999997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3D-41CE-9EB7-83D6C690F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325583"/>
        <c:axId val="926327023"/>
      </c:radarChart>
      <c:catAx>
        <c:axId val="92632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327023"/>
        <c:crosses val="autoZero"/>
        <c:auto val="1"/>
        <c:lblAlgn val="ctr"/>
        <c:lblOffset val="100"/>
        <c:noMultiLvlLbl val="0"/>
      </c:catAx>
      <c:valAx>
        <c:axId val="9263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in"/>
        <c:minorTickMark val="in"/>
        <c:tickLblPos val="nextTo"/>
        <c:spPr>
          <a:solidFill>
            <a:srgbClr val="D9D9D9"/>
          </a:solidFill>
          <a:ln>
            <a:solidFill>
              <a:srgbClr val="4F81BD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325583"/>
        <c:crosses val="autoZero"/>
        <c:crossBetween val="between"/>
        <c:majorUnit val="0.2"/>
      </c:valAx>
      <c:spPr>
        <a:noFill/>
        <a:ln w="19050">
          <a:solidFill>
            <a:srgbClr val="4F81BD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Profil de performance offensive – </a:t>
            </a:r>
            <a:r>
              <a:rPr lang="en-US" sz="1200" b="1"/>
              <a:t>Kevin Durant</a:t>
            </a:r>
          </a:p>
        </c:rich>
      </c:tx>
      <c:layout>
        <c:manualLayout>
          <c:xMode val="edge"/>
          <c:yMode val="edge"/>
          <c:x val="0.19864726110625061"/>
          <c:y val="3.0166456255062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2822120184862996"/>
          <c:y val="0.1713455882889523"/>
          <c:w val="0.47743365080503891"/>
          <c:h val="0.77699118703767223"/>
        </c:manualLayout>
      </c:layout>
      <c:radarChart>
        <c:radarStyle val="marker"/>
        <c:varyColors val="0"/>
        <c:ser>
          <c:idx val="0"/>
          <c:order val="0"/>
          <c:tx>
            <c:strRef>
              <c:f>Scoring_Efficacité_Individuelle!$B$150</c:f>
              <c:strCache>
                <c:ptCount val="1"/>
                <c:pt idx="0">
                  <c:v>Kevin Durant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Scoring_Efficacité_Individuelle!$A$151:$A$153</c:f>
              <c:strCache>
                <c:ptCount val="3"/>
                <c:pt idx="0">
                  <c:v>Productivité (PTS_norm)</c:v>
                </c:pt>
                <c:pt idx="1">
                  <c:v>Efficacité tirs (EFG%)</c:v>
                </c:pt>
                <c:pt idx="2">
                  <c:v>Efficacité globale (TS%)</c:v>
                </c:pt>
              </c:strCache>
            </c:strRef>
          </c:cat>
          <c:val>
            <c:numRef>
              <c:f>Scoring_Efficacité_Individuelle!$B$151:$B$153</c:f>
              <c:numCache>
                <c:formatCode>General</c:formatCode>
                <c:ptCount val="3"/>
                <c:pt idx="0">
                  <c:v>0.81</c:v>
                </c:pt>
                <c:pt idx="1">
                  <c:v>0.6</c:v>
                </c:pt>
                <c:pt idx="2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A-4158-B804-43DB9AFDA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353423"/>
        <c:axId val="907348623"/>
      </c:radarChart>
      <c:catAx>
        <c:axId val="90735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7348623"/>
        <c:crosses val="autoZero"/>
        <c:auto val="1"/>
        <c:lblAlgn val="ctr"/>
        <c:lblOffset val="100"/>
        <c:noMultiLvlLbl val="0"/>
      </c:catAx>
      <c:valAx>
        <c:axId val="9073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solidFill>
            <a:srgbClr val="D9D9D9"/>
          </a:solidFill>
          <a:ln>
            <a:solidFill>
              <a:srgbClr val="4F81BD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7353423"/>
        <c:crosses val="autoZero"/>
        <c:crossBetween val="between"/>
        <c:majorUnit val="0.2"/>
      </c:valAx>
      <c:spPr>
        <a:noFill/>
        <a:ln w="19050">
          <a:solidFill>
            <a:srgbClr val="4F81BD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u="none" strike="noStrike" baseline="0"/>
              <a:t>Profil de performance offensive – Shai Gilgeous-Alexander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607259032780476"/>
          <c:y val="0.1846901231940602"/>
          <c:w val="0.54107751158764728"/>
          <c:h val="0.73313565534037972"/>
        </c:manualLayout>
      </c:layout>
      <c:radarChart>
        <c:radarStyle val="marker"/>
        <c:varyColors val="0"/>
        <c:ser>
          <c:idx val="0"/>
          <c:order val="0"/>
          <c:tx>
            <c:strRef>
              <c:f>Scoring_Efficacité_Individuelle!$B$111</c:f>
              <c:strCache>
                <c:ptCount val="1"/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Scoring_Efficacité_Individuelle!$A$115:$A$118</c15:sqref>
                  </c15:fullRef>
                </c:ext>
              </c:extLst>
              <c:f>Scoring_Efficacité_Individuelle!$A$116:$A$118</c:f>
              <c:strCache>
                <c:ptCount val="3"/>
                <c:pt idx="0">
                  <c:v>Productivité (PTS_norm)</c:v>
                </c:pt>
                <c:pt idx="1">
                  <c:v>Efficacité tirs (EFG%)</c:v>
                </c:pt>
                <c:pt idx="2">
                  <c:v>Efficacité globale (TS%)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Scoring_Efficacité_Individuelle!$B$115:$B$118</c15:sqref>
                  </c15:fullRef>
                </c:ext>
              </c:extLst>
              <c:f>Scoring_Efficacité_Individuelle!$B$116:$B$118</c:f>
              <c:numCache>
                <c:formatCode>General</c:formatCode>
                <c:ptCount val="3"/>
                <c:pt idx="0">
                  <c:v>1</c:v>
                </c:pt>
                <c:pt idx="1">
                  <c:v>0.56899999999999995</c:v>
                </c:pt>
                <c:pt idx="2">
                  <c:v>0.63700000000000001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3-469F-8A31-7E4FFFA89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31519"/>
        <c:axId val="922325279"/>
      </c:radarChart>
      <c:catAx>
        <c:axId val="9223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2325279"/>
        <c:crosses val="autoZero"/>
        <c:auto val="1"/>
        <c:lblAlgn val="ctr"/>
        <c:lblOffset val="100"/>
        <c:noMultiLvlLbl val="0"/>
      </c:catAx>
      <c:valAx>
        <c:axId val="9223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nextTo"/>
        <c:spPr>
          <a:solidFill>
            <a:srgbClr val="D9D9D9"/>
          </a:solidFill>
          <a:ln>
            <a:solidFill>
              <a:srgbClr val="4F81BD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2331519"/>
        <c:crosses val="autoZero"/>
        <c:crossBetween val="between"/>
        <c:majorUnit val="0.2"/>
      </c:valAx>
      <c:spPr>
        <a:noFill/>
        <a:ln w="19050">
          <a:solidFill>
            <a:srgbClr val="4F81BD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[DaCosta_Henrique_1_Rapport_d'Analyse_102025.xlsx]Création jeu_Maîtrise!Tableau croisé dynamique17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AST/TOV (Ratio passes/pertes)</a:t>
            </a:r>
          </a:p>
        </c:rich>
      </c:tx>
      <c:layout>
        <c:manualLayout>
          <c:xMode val="edge"/>
          <c:yMode val="edge"/>
          <c:x val="0.27130478912570538"/>
          <c:y val="6.0172381674853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90672">
                <a:srgbClr val="25783B"/>
              </a:gs>
              <a:gs pos="0">
                <a:srgbClr val="C00000"/>
              </a:gs>
              <a:gs pos="23000">
                <a:schemeClr val="accent4">
                  <a:lumMod val="89000"/>
                </a:schemeClr>
              </a:gs>
              <a:gs pos="69000">
                <a:schemeClr val="accent4">
                  <a:lumMod val="75000"/>
                </a:schemeClr>
              </a:gs>
              <a:gs pos="100000">
                <a:schemeClr val="accent4">
                  <a:lumMod val="5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'Création jeu_Maîtrise'!$B$12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90672">
                  <a:srgbClr val="25783B"/>
                </a:gs>
                <a:gs pos="0">
                  <a:srgbClr val="C00000"/>
                </a:gs>
                <a:gs pos="23000">
                  <a:schemeClr val="accent4">
                    <a:lumMod val="89000"/>
                  </a:schemeClr>
                </a:gs>
                <a:gs pos="69000">
                  <a:schemeClr val="accent4">
                    <a:lumMod val="75000"/>
                  </a:schemeClr>
                </a:gs>
                <a:gs pos="100000">
                  <a:schemeClr val="accent4">
                    <a:lumMod val="5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'Création jeu_Maîtrise'!$A$13:$A$28</c:f>
              <c:strCache>
                <c:ptCount val="15"/>
                <c:pt idx="0">
                  <c:v>Mason Jones</c:v>
                </c:pt>
                <c:pt idx="1">
                  <c:v>Bobi Klintman</c:v>
                </c:pt>
                <c:pt idx="2">
                  <c:v>Cam Spencer</c:v>
                </c:pt>
                <c:pt idx="3">
                  <c:v>Jahmir Young</c:v>
                </c:pt>
                <c:pt idx="4">
                  <c:v>Tyrese Haliburton</c:v>
                </c:pt>
                <c:pt idx="5">
                  <c:v>TyTy Washington Jr,</c:v>
                </c:pt>
                <c:pt idx="6">
                  <c:v>Tre Jones</c:v>
                </c:pt>
                <c:pt idx="7">
                  <c:v>PJ Dozier</c:v>
                </c:pt>
                <c:pt idx="8">
                  <c:v>Chuma Okeke</c:v>
                </c:pt>
                <c:pt idx="9">
                  <c:v>Yuki Kawamura</c:v>
                </c:pt>
                <c:pt idx="10">
                  <c:v>Miles McBride</c:v>
                </c:pt>
                <c:pt idx="11">
                  <c:v>Jeff Dowtin Jr,</c:v>
                </c:pt>
                <c:pt idx="12">
                  <c:v>Tyus Jones</c:v>
                </c:pt>
                <c:pt idx="13">
                  <c:v>Collin Gillespie</c:v>
                </c:pt>
                <c:pt idx="14">
                  <c:v>Chris Paul</c:v>
                </c:pt>
              </c:strCache>
            </c:strRef>
          </c:cat>
          <c:val>
            <c:numRef>
              <c:f>'Création jeu_Maîtrise'!$B$13:$B$28</c:f>
              <c:numCache>
                <c:formatCode>0.00</c:formatCode>
                <c:ptCount val="15"/>
                <c:pt idx="0">
                  <c:v>11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5.7435897435897436</c:v>
                </c:pt>
                <c:pt idx="5">
                  <c:v>5.333333333333333</c:v>
                </c:pt>
                <c:pt idx="6">
                  <c:v>5.2162162162162158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4.8947368421052628</c:v>
                </c:pt>
                <c:pt idx="11">
                  <c:v>4.875</c:v>
                </c:pt>
                <c:pt idx="12">
                  <c:v>4.8202247191011232</c:v>
                </c:pt>
                <c:pt idx="13">
                  <c:v>4.6470588235294121</c:v>
                </c:pt>
                <c:pt idx="14">
                  <c:v>4.6335877862595423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E-4736-9FE2-9F7917841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250703"/>
        <c:axId val="926251183"/>
      </c:barChart>
      <c:catAx>
        <c:axId val="926250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251183"/>
        <c:crosses val="autoZero"/>
        <c:auto val="1"/>
        <c:lblAlgn val="ctr"/>
        <c:lblOffset val="100"/>
        <c:noMultiLvlLbl val="0"/>
      </c:catAx>
      <c:valAx>
        <c:axId val="926251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25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[DaCosta_Henrique_1_Rapport_d'Analyse_102025.xlsx]Création jeu_Maîtrise!Tableau croisé dynamique21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Ratio Passes / Pertes et Nbre de passes / Minute _ Top 15 joueurs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4F81BD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'Création jeu_Maîtrise'!$C$42</c:f>
              <c:strCache>
                <c:ptCount val="1"/>
                <c:pt idx="0">
                  <c:v> (AST/Min)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'Création jeu_Maîtrise'!$A$43:$A$58</c:f>
              <c:strCache>
                <c:ptCount val="15"/>
                <c:pt idx="0">
                  <c:v>Mason Jones</c:v>
                </c:pt>
                <c:pt idx="1">
                  <c:v>Bobi Klintman</c:v>
                </c:pt>
                <c:pt idx="2">
                  <c:v>Cam Spencer</c:v>
                </c:pt>
                <c:pt idx="3">
                  <c:v>Jahmir Young</c:v>
                </c:pt>
                <c:pt idx="4">
                  <c:v>Tyrese Haliburton</c:v>
                </c:pt>
                <c:pt idx="5">
                  <c:v>TyTy Washington Jr,</c:v>
                </c:pt>
                <c:pt idx="6">
                  <c:v>Tre Jones</c:v>
                </c:pt>
                <c:pt idx="7">
                  <c:v>PJ Dozier</c:v>
                </c:pt>
                <c:pt idx="8">
                  <c:v>Chuma Okeke</c:v>
                </c:pt>
                <c:pt idx="9">
                  <c:v>Yuki Kawamura</c:v>
                </c:pt>
                <c:pt idx="10">
                  <c:v>Miles McBride</c:v>
                </c:pt>
                <c:pt idx="11">
                  <c:v>Jeff Dowtin Jr,</c:v>
                </c:pt>
                <c:pt idx="12">
                  <c:v>Tyus Jones</c:v>
                </c:pt>
                <c:pt idx="13">
                  <c:v>Collin Gillespie</c:v>
                </c:pt>
                <c:pt idx="14">
                  <c:v>Chris Paul</c:v>
                </c:pt>
              </c:strCache>
            </c:strRef>
          </c:cat>
          <c:val>
            <c:numRef>
              <c:f>'Création jeu_Maîtrise'!$C$43:$C$58</c:f>
              <c:numCache>
                <c:formatCode>0.00</c:formatCode>
                <c:ptCount val="15"/>
                <c:pt idx="0">
                  <c:v>0.24444444444444444</c:v>
                </c:pt>
                <c:pt idx="1">
                  <c:v>0.16509433962264153</c:v>
                </c:pt>
                <c:pt idx="2">
                  <c:v>0.13861386138613863</c:v>
                </c:pt>
                <c:pt idx="3">
                  <c:v>0.2040816326530612</c:v>
                </c:pt>
                <c:pt idx="4">
                  <c:v>0.27397260273972601</c:v>
                </c:pt>
                <c:pt idx="5">
                  <c:v>0.13513513513513511</c:v>
                </c:pt>
                <c:pt idx="6">
                  <c:v>0.21297726771132203</c:v>
                </c:pt>
                <c:pt idx="7">
                  <c:v>0.14245014245014245</c:v>
                </c:pt>
                <c:pt idx="8">
                  <c:v>7.6103500761035003E-2</c:v>
                </c:pt>
                <c:pt idx="9">
                  <c:v>0.21645021645021645</c:v>
                </c:pt>
                <c:pt idx="10">
                  <c:v>0.11671686746987953</c:v>
                </c:pt>
                <c:pt idx="11">
                  <c:v>0.1259893393635923</c:v>
                </c:pt>
                <c:pt idx="12">
                  <c:v>0.19762299613045881</c:v>
                </c:pt>
                <c:pt idx="13">
                  <c:v>0.17099567099567101</c:v>
                </c:pt>
                <c:pt idx="14">
                  <c:v>0.26437282229965159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F0-4192-8881-686784962E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26278543"/>
        <c:axId val="926286223"/>
      </c:barChart>
      <c:lineChart>
        <c:grouping val="standard"/>
        <c:varyColors val="0"/>
        <c:ser>
          <c:idx val="0"/>
          <c:order val="0"/>
          <c:tx>
            <c:strRef>
              <c:f>'Création jeu_Maîtrise'!$B$42</c:f>
              <c:strCache>
                <c:ptCount val="1"/>
                <c:pt idx="0">
                  <c:v>(AST/TOV)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841-4F15-ADAB-2CDE71A70CA4}"/>
              </c:ext>
            </c:extLst>
          </c:dPt>
          <c:dLbls>
            <c:spPr>
              <a:noFill/>
              <a:ln>
                <a:solidFill>
                  <a:srgbClr val="4F81BD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'Création jeu_Maîtrise'!$A$43:$A$58</c:f>
              <c:strCache>
                <c:ptCount val="15"/>
                <c:pt idx="0">
                  <c:v>Mason Jones</c:v>
                </c:pt>
                <c:pt idx="1">
                  <c:v>Bobi Klintman</c:v>
                </c:pt>
                <c:pt idx="2">
                  <c:v>Cam Spencer</c:v>
                </c:pt>
                <c:pt idx="3">
                  <c:v>Jahmir Young</c:v>
                </c:pt>
                <c:pt idx="4">
                  <c:v>Tyrese Haliburton</c:v>
                </c:pt>
                <c:pt idx="5">
                  <c:v>TyTy Washington Jr,</c:v>
                </c:pt>
                <c:pt idx="6">
                  <c:v>Tre Jones</c:v>
                </c:pt>
                <c:pt idx="7">
                  <c:v>PJ Dozier</c:v>
                </c:pt>
                <c:pt idx="8">
                  <c:v>Chuma Okeke</c:v>
                </c:pt>
                <c:pt idx="9">
                  <c:v>Yuki Kawamura</c:v>
                </c:pt>
                <c:pt idx="10">
                  <c:v>Miles McBride</c:v>
                </c:pt>
                <c:pt idx="11">
                  <c:v>Jeff Dowtin Jr,</c:v>
                </c:pt>
                <c:pt idx="12">
                  <c:v>Tyus Jones</c:v>
                </c:pt>
                <c:pt idx="13">
                  <c:v>Collin Gillespie</c:v>
                </c:pt>
                <c:pt idx="14">
                  <c:v>Chris Paul</c:v>
                </c:pt>
              </c:strCache>
            </c:strRef>
          </c:cat>
          <c:val>
            <c:numRef>
              <c:f>'Création jeu_Maîtrise'!$B$43:$B$58</c:f>
              <c:numCache>
                <c:formatCode>0.00</c:formatCode>
                <c:ptCount val="15"/>
                <c:pt idx="0">
                  <c:v>11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5.7435897435897436</c:v>
                </c:pt>
                <c:pt idx="5">
                  <c:v>5.333333333333333</c:v>
                </c:pt>
                <c:pt idx="6">
                  <c:v>5.2162162162162158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4.8947368421052628</c:v>
                </c:pt>
                <c:pt idx="11">
                  <c:v>4.875</c:v>
                </c:pt>
                <c:pt idx="12">
                  <c:v>4.8202247191011232</c:v>
                </c:pt>
                <c:pt idx="13">
                  <c:v>4.6470588235294121</c:v>
                </c:pt>
                <c:pt idx="14">
                  <c:v>4.6335877862595423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0-4192-8881-686784962E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6298223"/>
        <c:axId val="926297743"/>
      </c:lineChart>
      <c:catAx>
        <c:axId val="92627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286223"/>
        <c:crosses val="autoZero"/>
        <c:auto val="1"/>
        <c:lblAlgn val="ctr"/>
        <c:lblOffset val="100"/>
        <c:noMultiLvlLbl val="0"/>
      </c:catAx>
      <c:valAx>
        <c:axId val="92628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rgbClr val="C00000"/>
                    </a:solidFill>
                  </a:rPr>
                  <a:t>Passes  / Min</a:t>
                </a:r>
              </a:p>
            </c:rich>
          </c:tx>
          <c:layout>
            <c:manualLayout>
              <c:xMode val="edge"/>
              <c:yMode val="edge"/>
              <c:x val="1.3190031659537934E-2"/>
              <c:y val="0.283738305253398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278543"/>
        <c:crosses val="autoZero"/>
        <c:crossBetween val="between"/>
      </c:valAx>
      <c:valAx>
        <c:axId val="9262977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F81B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rgbClr val="4F81BD"/>
                    </a:solidFill>
                  </a:rPr>
                  <a:t>Ration Passes / Pertes</a:t>
                </a: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F81BD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298223"/>
        <c:crosses val="max"/>
        <c:crossBetween val="between"/>
      </c:valAx>
      <c:catAx>
        <c:axId val="926298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6297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[DaCosta_Henrique_1_Rapport_d'Analyse_102025.xlsx]Création jeu_Maîtrise!Tableau croisé dynamique22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Ratio Passes / Pertes et Nbre de passes / Minute _ Top 15 équipes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C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'Création jeu_Maîtrise'!$B$117</c:f>
              <c:strCache>
                <c:ptCount val="1"/>
                <c:pt idx="0">
                  <c:v>Passes / Minute (AST/Min)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'Création jeu_Maîtrise'!$A$118:$A$133</c:f>
              <c:strCache>
                <c:ptCount val="15"/>
                <c:pt idx="0">
                  <c:v>CHI</c:v>
                </c:pt>
                <c:pt idx="1">
                  <c:v>SAC</c:v>
                </c:pt>
                <c:pt idx="2">
                  <c:v>CLE</c:v>
                </c:pt>
                <c:pt idx="3">
                  <c:v>OKC</c:v>
                </c:pt>
                <c:pt idx="4">
                  <c:v>MEM</c:v>
                </c:pt>
                <c:pt idx="5">
                  <c:v>PHX</c:v>
                </c:pt>
                <c:pt idx="6">
                  <c:v>BOS</c:v>
                </c:pt>
                <c:pt idx="7">
                  <c:v>GSW</c:v>
                </c:pt>
                <c:pt idx="8">
                  <c:v>DET</c:v>
                </c:pt>
                <c:pt idx="9">
                  <c:v>IND</c:v>
                </c:pt>
                <c:pt idx="10">
                  <c:v>ATL</c:v>
                </c:pt>
                <c:pt idx="11">
                  <c:v>SAS</c:v>
                </c:pt>
                <c:pt idx="12">
                  <c:v>DEN</c:v>
                </c:pt>
                <c:pt idx="13">
                  <c:v>NYK</c:v>
                </c:pt>
                <c:pt idx="14">
                  <c:v>MIA</c:v>
                </c:pt>
              </c:strCache>
            </c:strRef>
          </c:cat>
          <c:val>
            <c:numRef>
              <c:f>'Création jeu_Maîtrise'!$B$118:$B$133</c:f>
              <c:numCache>
                <c:formatCode>0.00</c:formatCode>
                <c:ptCount val="15"/>
                <c:pt idx="0">
                  <c:v>2.2996467541687191</c:v>
                </c:pt>
                <c:pt idx="1">
                  <c:v>2.1642470672891494</c:v>
                </c:pt>
                <c:pt idx="2">
                  <c:v>1.7520049216277878</c:v>
                </c:pt>
                <c:pt idx="3">
                  <c:v>1.698783359043077</c:v>
                </c:pt>
                <c:pt idx="4">
                  <c:v>1.8591754423079665</c:v>
                </c:pt>
                <c:pt idx="5">
                  <c:v>1.8520807264914232</c:v>
                </c:pt>
                <c:pt idx="6">
                  <c:v>1.4532701767606386</c:v>
                </c:pt>
                <c:pt idx="7">
                  <c:v>1.9609811190507003</c:v>
                </c:pt>
                <c:pt idx="8">
                  <c:v>2.202610402605663</c:v>
                </c:pt>
                <c:pt idx="9">
                  <c:v>2.2115992529417996</c:v>
                </c:pt>
                <c:pt idx="10">
                  <c:v>1.864435544264037</c:v>
                </c:pt>
                <c:pt idx="11">
                  <c:v>1.8862138687465009</c:v>
                </c:pt>
                <c:pt idx="12">
                  <c:v>1.7381627776185289</c:v>
                </c:pt>
                <c:pt idx="13">
                  <c:v>1.7772436532938012</c:v>
                </c:pt>
                <c:pt idx="14">
                  <c:v>1.7911194122042737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C-4B09-A901-C4A8CA81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311663"/>
        <c:axId val="926309743"/>
      </c:barChart>
      <c:lineChart>
        <c:grouping val="standard"/>
        <c:varyColors val="0"/>
        <c:ser>
          <c:idx val="1"/>
          <c:order val="1"/>
          <c:tx>
            <c:strRef>
              <c:f>'Création jeu_Maîtrise'!$C$117</c:f>
              <c:strCache>
                <c:ptCount val="1"/>
                <c:pt idx="0">
                  <c:v>Ratio passes / pertes (AST/TOV)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'Création jeu_Maîtrise'!$A$118:$A$133</c:f>
              <c:strCache>
                <c:ptCount val="15"/>
                <c:pt idx="0">
                  <c:v>CHI</c:v>
                </c:pt>
                <c:pt idx="1">
                  <c:v>SAC</c:v>
                </c:pt>
                <c:pt idx="2">
                  <c:v>CLE</c:v>
                </c:pt>
                <c:pt idx="3">
                  <c:v>OKC</c:v>
                </c:pt>
                <c:pt idx="4">
                  <c:v>MEM</c:v>
                </c:pt>
                <c:pt idx="5">
                  <c:v>PHX</c:v>
                </c:pt>
                <c:pt idx="6">
                  <c:v>BOS</c:v>
                </c:pt>
                <c:pt idx="7">
                  <c:v>GSW</c:v>
                </c:pt>
                <c:pt idx="8">
                  <c:v>DET</c:v>
                </c:pt>
                <c:pt idx="9">
                  <c:v>IND</c:v>
                </c:pt>
                <c:pt idx="10">
                  <c:v>ATL</c:v>
                </c:pt>
                <c:pt idx="11">
                  <c:v>SAS</c:v>
                </c:pt>
                <c:pt idx="12">
                  <c:v>DEN</c:v>
                </c:pt>
                <c:pt idx="13">
                  <c:v>NYK</c:v>
                </c:pt>
                <c:pt idx="14">
                  <c:v>MIA</c:v>
                </c:pt>
              </c:strCache>
            </c:strRef>
          </c:cat>
          <c:val>
            <c:numRef>
              <c:f>'Création jeu_Maîtrise'!$C$118:$C$133</c:f>
              <c:numCache>
                <c:formatCode>0.00</c:formatCode>
                <c:ptCount val="15"/>
                <c:pt idx="0">
                  <c:v>2.5564149184750242</c:v>
                </c:pt>
                <c:pt idx="1">
                  <c:v>2.3693540877505948</c:v>
                </c:pt>
                <c:pt idx="2">
                  <c:v>2.311018693345682</c:v>
                </c:pt>
                <c:pt idx="3">
                  <c:v>2.2852830335807197</c:v>
                </c:pt>
                <c:pt idx="4">
                  <c:v>2.2523267503092574</c:v>
                </c:pt>
                <c:pt idx="5">
                  <c:v>2.2180559347493816</c:v>
                </c:pt>
                <c:pt idx="6">
                  <c:v>2.2141862148633948</c:v>
                </c:pt>
                <c:pt idx="7">
                  <c:v>2.1857904194128057</c:v>
                </c:pt>
                <c:pt idx="8">
                  <c:v>2.1551940820581326</c:v>
                </c:pt>
                <c:pt idx="9">
                  <c:v>2.1423861489138436</c:v>
                </c:pt>
                <c:pt idx="10">
                  <c:v>2.0941875690967953</c:v>
                </c:pt>
                <c:pt idx="11">
                  <c:v>2.0859390666771462</c:v>
                </c:pt>
                <c:pt idx="12">
                  <c:v>2.0199221831682923</c:v>
                </c:pt>
                <c:pt idx="13">
                  <c:v>1.9804220623414419</c:v>
                </c:pt>
                <c:pt idx="14">
                  <c:v>1.9588053507959016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C-4B09-A901-C4A8CA81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263663"/>
        <c:axId val="926267023"/>
      </c:lineChart>
      <c:catAx>
        <c:axId val="92631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ysClr val="windowText" lastClr="000000"/>
                    </a:solidFill>
                  </a:rPr>
                  <a:t>Equipes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309743"/>
        <c:crosses val="autoZero"/>
        <c:auto val="1"/>
        <c:lblAlgn val="ctr"/>
        <c:lblOffset val="100"/>
        <c:noMultiLvlLbl val="0"/>
      </c:catAx>
      <c:valAx>
        <c:axId val="92630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baseline="0">
                    <a:solidFill>
                      <a:srgbClr val="C00000"/>
                    </a:solidFill>
                  </a:rPr>
                  <a:t>Passes / Minute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rgbClr val="4F81BD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311663"/>
        <c:crosses val="autoZero"/>
        <c:crossBetween val="between"/>
      </c:valAx>
      <c:valAx>
        <c:axId val="9262670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baseline="0">
                    <a:solidFill>
                      <a:srgbClr val="4F81BD"/>
                    </a:solidFill>
                  </a:rPr>
                  <a:t>Ratio Passes / Pertes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6263663"/>
        <c:crosses val="max"/>
        <c:crossBetween val="between"/>
      </c:valAx>
      <c:catAx>
        <c:axId val="926263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626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[DaCosta_Henrique_1_Rapport_d'Analyse_102025.xlsx]Rebond_Défense!Tableau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15 des "rebondeurs" _ Rebonds par minute de jeu</a:t>
            </a:r>
          </a:p>
        </c:rich>
      </c:tx>
      <c:layout>
        <c:manualLayout>
          <c:xMode val="edge"/>
          <c:yMode val="edge"/>
          <c:x val="0.19996950289722473"/>
          <c:y val="9.3103315036976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Rebond_Défense!$B$3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BE-443F-9820-CFE5CD19EC8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BE-443F-9820-CFE5CD19EC8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BE-443F-9820-CFE5CD19EC8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BE-443F-9820-CFE5CD19EC8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BBE-443F-9820-CFE5CD19EC8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BBE-443F-9820-CFE5CD19EC8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BBE-443F-9820-CFE5CD19EC8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BBE-443F-9820-CFE5CD19EC8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BBE-443F-9820-CFE5CD19EC8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BBE-443F-9820-CFE5CD19EC8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BBE-443F-9820-CFE5CD19EC8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BBE-443F-9820-CFE5CD19EC8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BBE-443F-9820-CFE5CD19EC8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BBE-443F-9820-CFE5CD19EC86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BBE-443F-9820-CFE5CD19EC86}"/>
              </c:ext>
            </c:extLst>
          </c:dPt>
          <c:cat>
            <c:strRef>
              <c:f>Rebond_Défense!$A$4:$A$19</c:f>
              <c:strCache>
                <c:ptCount val="15"/>
                <c:pt idx="0">
                  <c:v>Oscar Tshiebwe</c:v>
                </c:pt>
                <c:pt idx="1">
                  <c:v>DeAndre Jordan</c:v>
                </c:pt>
                <c:pt idx="2">
                  <c:v>Andre Drummond</c:v>
                </c:pt>
                <c:pt idx="3">
                  <c:v>Tristan Thompson</c:v>
                </c:pt>
                <c:pt idx="4">
                  <c:v>N'Faly Dante</c:v>
                </c:pt>
                <c:pt idx="5">
                  <c:v>Ron Harper Jr,</c:v>
                </c:pt>
                <c:pt idx="6">
                  <c:v>Jonas Valančiūnas</c:v>
                </c:pt>
                <c:pt idx="7">
                  <c:v>Steven Adams</c:v>
                </c:pt>
                <c:pt idx="8">
                  <c:v>Kevon Looney</c:v>
                </c:pt>
                <c:pt idx="9">
                  <c:v>Walker Kessler</c:v>
                </c:pt>
                <c:pt idx="10">
                  <c:v>Tazé Moore</c:v>
                </c:pt>
                <c:pt idx="11">
                  <c:v>Charles Bassey</c:v>
                </c:pt>
                <c:pt idx="12">
                  <c:v>Domantas Sabonis</c:v>
                </c:pt>
                <c:pt idx="13">
                  <c:v>Donovan Clingan</c:v>
                </c:pt>
                <c:pt idx="14">
                  <c:v>Clint Capela</c:v>
                </c:pt>
              </c:strCache>
            </c:strRef>
          </c:cat>
          <c:val>
            <c:numRef>
              <c:f>Rebond_Défense!$B$4:$B$19</c:f>
              <c:numCache>
                <c:formatCode>0.00</c:formatCode>
                <c:ptCount val="15"/>
                <c:pt idx="0">
                  <c:v>0.47880690737833592</c:v>
                </c:pt>
                <c:pt idx="1">
                  <c:v>0.41521486643437855</c:v>
                </c:pt>
                <c:pt idx="2">
                  <c:v>0.41489361702127658</c:v>
                </c:pt>
                <c:pt idx="3">
                  <c:v>0.41463414634146345</c:v>
                </c:pt>
                <c:pt idx="4">
                  <c:v>0.41338582677165359</c:v>
                </c:pt>
                <c:pt idx="5">
                  <c:v>0.41176470588235292</c:v>
                </c:pt>
                <c:pt idx="6">
                  <c:v>0.40977147360126082</c:v>
                </c:pt>
                <c:pt idx="7">
                  <c:v>0.40901082305562553</c:v>
                </c:pt>
                <c:pt idx="8">
                  <c:v>0.40701754385964917</c:v>
                </c:pt>
                <c:pt idx="9">
                  <c:v>0.40689655172413797</c:v>
                </c:pt>
                <c:pt idx="10">
                  <c:v>0.40404040404040403</c:v>
                </c:pt>
                <c:pt idx="11">
                  <c:v>0.40331196581196582</c:v>
                </c:pt>
                <c:pt idx="12">
                  <c:v>0.40057636887608067</c:v>
                </c:pt>
                <c:pt idx="13">
                  <c:v>0.39876375697271216</c:v>
                </c:pt>
                <c:pt idx="14">
                  <c:v>0.39762107051826684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D-479B-B919-B8F015551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139392"/>
        <c:axId val="910133632"/>
      </c:barChart>
      <c:catAx>
        <c:axId val="9101393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0133632"/>
        <c:crosses val="autoZero"/>
        <c:auto val="1"/>
        <c:lblAlgn val="ctr"/>
        <c:lblOffset val="100"/>
        <c:noMultiLvlLbl val="0"/>
      </c:catAx>
      <c:valAx>
        <c:axId val="9101336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01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16796567941699"/>
          <c:y val="5.7844518592641926E-2"/>
          <c:w val="0.14067975005662364"/>
          <c:h val="0.90316480016648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[DaCosta_Henrique_1_Rapport_d'Analyse_102025.xlsx]Rebond_Défense!Tableau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Top 15 des performeurs en Contre </a:t>
            </a:r>
          </a:p>
          <a:p>
            <a:pPr>
              <a:defRPr/>
            </a:pPr>
            <a:r>
              <a:rPr lang="en-US" sz="11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(Joueurs &gt; 1000 Min par saison)</a:t>
            </a:r>
          </a:p>
        </c:rich>
      </c:tx>
      <c:layout>
        <c:manualLayout>
          <c:xMode val="edge"/>
          <c:yMode val="edge"/>
          <c:x val="0.33002697141848869"/>
          <c:y val="5.9443400390661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Rebond_Défense!$B$78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A1-44F6-8FD3-544E1F20125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A1-44F6-8FD3-544E1F20125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A1-44F6-8FD3-544E1F20125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A1-44F6-8FD3-544E1F20125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A1-44F6-8FD3-544E1F20125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A1-44F6-8FD3-544E1F20125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A1-44F6-8FD3-544E1F2012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6A1-44F6-8FD3-544E1F20125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6A1-44F6-8FD3-544E1F20125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6A1-44F6-8FD3-544E1F20125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6A1-44F6-8FD3-544E1F20125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A1-44F6-8FD3-544E1F20125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6A1-44F6-8FD3-544E1F20125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6A1-44F6-8FD3-544E1F20125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6A1-44F6-8FD3-544E1F20125B}"/>
              </c:ext>
            </c:extLst>
          </c:dPt>
          <c:cat>
            <c:strRef>
              <c:f>Rebond_Défense!$A$79:$A$94</c:f>
              <c:strCache>
                <c:ptCount val="15"/>
                <c:pt idx="0">
                  <c:v>Victor Wembanyama</c:v>
                </c:pt>
                <c:pt idx="1">
                  <c:v>Daniel Gafford</c:v>
                </c:pt>
                <c:pt idx="2">
                  <c:v>Donovan Clingan</c:v>
                </c:pt>
                <c:pt idx="3">
                  <c:v>Walker Kessler</c:v>
                </c:pt>
                <c:pt idx="4">
                  <c:v>Jonathan Isaac</c:v>
                </c:pt>
                <c:pt idx="5">
                  <c:v>Isaiah Stewart</c:v>
                </c:pt>
                <c:pt idx="6">
                  <c:v>Goga Bitadze</c:v>
                </c:pt>
                <c:pt idx="7">
                  <c:v>Myles Turner</c:v>
                </c:pt>
                <c:pt idx="8">
                  <c:v>Anthony Davis</c:v>
                </c:pt>
                <c:pt idx="9">
                  <c:v>Zach Edey</c:v>
                </c:pt>
                <c:pt idx="10">
                  <c:v>Brook Lopez</c:v>
                </c:pt>
                <c:pt idx="11">
                  <c:v>Peyton Watson</c:v>
                </c:pt>
                <c:pt idx="12">
                  <c:v>Alex Sarr</c:v>
                </c:pt>
                <c:pt idx="13">
                  <c:v>Luke Kornet</c:v>
                </c:pt>
                <c:pt idx="14">
                  <c:v>Evan Mobley</c:v>
                </c:pt>
              </c:strCache>
            </c:strRef>
          </c:cat>
          <c:val>
            <c:numRef>
              <c:f>Rebond_Défense!$B$79:$B$94</c:f>
              <c:numCache>
                <c:formatCode>0.00</c:formatCode>
                <c:ptCount val="15"/>
                <c:pt idx="0">
                  <c:v>0.1145887899423782</c:v>
                </c:pt>
                <c:pt idx="1">
                  <c:v>8.4047327621379037E-2</c:v>
                </c:pt>
                <c:pt idx="2">
                  <c:v>8.0657319463289606E-2</c:v>
                </c:pt>
                <c:pt idx="3">
                  <c:v>7.988505747126437E-2</c:v>
                </c:pt>
                <c:pt idx="4">
                  <c:v>7.1337113590634715E-2</c:v>
                </c:pt>
                <c:pt idx="5">
                  <c:v>7.0491345616973761E-2</c:v>
                </c:pt>
                <c:pt idx="6">
                  <c:v>6.8627450980392163E-2</c:v>
                </c:pt>
                <c:pt idx="7">
                  <c:v>6.6225165562913912E-2</c:v>
                </c:pt>
                <c:pt idx="8">
                  <c:v>6.5750851238699087E-2</c:v>
                </c:pt>
                <c:pt idx="9">
                  <c:v>6.0606060606060601E-2</c:v>
                </c:pt>
                <c:pt idx="10">
                  <c:v>5.9748427672955969E-2</c:v>
                </c:pt>
                <c:pt idx="11">
                  <c:v>5.7492132655531346E-2</c:v>
                </c:pt>
                <c:pt idx="12">
                  <c:v>5.5625929393622285E-2</c:v>
                </c:pt>
                <c:pt idx="13">
                  <c:v>5.3763440860215048E-2</c:v>
                </c:pt>
                <c:pt idx="14">
                  <c:v>5.2643731239898413E-2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6-42D0-84CE-92C5A050B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5375711"/>
        <c:axId val="1835374751"/>
      </c:barChart>
      <c:catAx>
        <c:axId val="183537571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5374751"/>
        <c:crosses val="autoZero"/>
        <c:auto val="1"/>
        <c:lblAlgn val="ctr"/>
        <c:lblOffset val="100"/>
        <c:noMultiLvlLbl val="0"/>
      </c:catAx>
      <c:valAx>
        <c:axId val="18353747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Contres par minute</a:t>
                </a:r>
              </a:p>
            </c:rich>
          </c:tx>
          <c:layout>
            <c:manualLayout>
              <c:xMode val="edge"/>
              <c:yMode val="edge"/>
              <c:x val="0.42922917198375415"/>
              <c:y val="0.20839049197400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537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78409001395833"/>
          <c:y val="9.0442546645415567E-2"/>
          <c:w val="0.20021110806527334"/>
          <c:h val="0.84959334765933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[DaCosta_Henrique_1_Rapport_d'Analyse_102025.xlsx]Rebond_Défense!Tableau croisé dynamique5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Top 15 des performeurs à l'Interception </a:t>
            </a:r>
          </a:p>
          <a:p>
            <a:pPr>
              <a:defRPr/>
            </a:pPr>
            <a:r>
              <a:rPr lang="en-US" sz="11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(Joueurs &gt; 1000 Min par saison)</a:t>
            </a:r>
          </a:p>
          <a:p>
            <a:pPr>
              <a:defRPr/>
            </a:pPr>
            <a:endParaRPr lang="en-US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layout>
        <c:manualLayout>
          <c:xMode val="edge"/>
          <c:yMode val="edge"/>
          <c:x val="0.30237748957850863"/>
          <c:y val="9.0274626161029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Rebond_Défense!$B$42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E-4042-BBB1-50AA71CB16B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E-4042-BBB1-50AA71CB16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CE-4042-BBB1-50AA71CB16B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CE-4042-BBB1-50AA71CB16B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CE-4042-BBB1-50AA71CB16B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6CE-4042-BBB1-50AA71CB16B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6CE-4042-BBB1-50AA71CB16B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6CE-4042-BBB1-50AA71CB16B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6CE-4042-BBB1-50AA71CB16B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6CE-4042-BBB1-50AA71CB16B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6CE-4042-BBB1-50AA71CB16B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6CE-4042-BBB1-50AA71CB16B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6CE-4042-BBB1-50AA71CB16B0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6CE-4042-BBB1-50AA71CB16B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6CE-4042-BBB1-50AA71CB16B0}"/>
              </c:ext>
            </c:extLst>
          </c:dPt>
          <c:cat>
            <c:strRef>
              <c:f>Rebond_Défense!$A$43:$A$58</c:f>
              <c:strCache>
                <c:ptCount val="15"/>
                <c:pt idx="0">
                  <c:v>Dyson Daniels</c:v>
                </c:pt>
                <c:pt idx="1">
                  <c:v>Alex Caruso</c:v>
                </c:pt>
                <c:pt idx="2">
                  <c:v>Ausar Thompson</c:v>
                </c:pt>
                <c:pt idx="3">
                  <c:v>Kris Dunn</c:v>
                </c:pt>
                <c:pt idx="4">
                  <c:v>Tari Eason</c:v>
                </c:pt>
                <c:pt idx="5">
                  <c:v>Cason Wallace</c:v>
                </c:pt>
                <c:pt idx="6">
                  <c:v>T,J, McConnell</c:v>
                </c:pt>
                <c:pt idx="7">
                  <c:v>Keon Ellis</c:v>
                </c:pt>
                <c:pt idx="8">
                  <c:v>Dejounte Murray</c:v>
                </c:pt>
                <c:pt idx="9">
                  <c:v>Scotty Pippen Jr,</c:v>
                </c:pt>
                <c:pt idx="10">
                  <c:v>Jonathan Isaac</c:v>
                </c:pt>
                <c:pt idx="11">
                  <c:v>Kevin Porter Jr,</c:v>
                </c:pt>
                <c:pt idx="12">
                  <c:v>Paul George</c:v>
                </c:pt>
                <c:pt idx="13">
                  <c:v>Ty Jerome</c:v>
                </c:pt>
                <c:pt idx="14">
                  <c:v>Javonte Green</c:v>
                </c:pt>
              </c:strCache>
            </c:strRef>
          </c:cat>
          <c:val>
            <c:numRef>
              <c:f>Rebond_Défense!$B$43:$B$58</c:f>
              <c:numCache>
                <c:formatCode>0.00</c:formatCode>
                <c:ptCount val="15"/>
                <c:pt idx="0">
                  <c:v>8.8757396449704151E-2</c:v>
                </c:pt>
                <c:pt idx="1">
                  <c:v>8.2517750911533294E-2</c:v>
                </c:pt>
                <c:pt idx="2">
                  <c:v>7.5329566854990579E-2</c:v>
                </c:pt>
                <c:pt idx="3">
                  <c:v>7.0651564427498037E-2</c:v>
                </c:pt>
                <c:pt idx="4">
                  <c:v>6.8343549637145076E-2</c:v>
                </c:pt>
                <c:pt idx="5">
                  <c:v>6.5004262574595059E-2</c:v>
                </c:pt>
                <c:pt idx="6">
                  <c:v>6.1523230323173764E-2</c:v>
                </c:pt>
                <c:pt idx="7">
                  <c:v>6.147540983606558E-2</c:v>
                </c:pt>
                <c:pt idx="8">
                  <c:v>6.1349693251533742E-2</c:v>
                </c:pt>
                <c:pt idx="9">
                  <c:v>6.1211148749034293E-2</c:v>
                </c:pt>
                <c:pt idx="10">
                  <c:v>5.8533016279495149E-2</c:v>
                </c:pt>
                <c:pt idx="11">
                  <c:v>5.5892255892255889E-2</c:v>
                </c:pt>
                <c:pt idx="12">
                  <c:v>5.5534709193245782E-2</c:v>
                </c:pt>
                <c:pt idx="13">
                  <c:v>5.5276381909547749E-2</c:v>
                </c:pt>
                <c:pt idx="14">
                  <c:v>5.4054054054054057E-2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6CE-4042-BBB1-50AA71CB1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056287"/>
        <c:axId val="1991056767"/>
      </c:barChart>
      <c:catAx>
        <c:axId val="199105628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1056767"/>
        <c:crosses val="autoZero"/>
        <c:auto val="1"/>
        <c:lblAlgn val="ctr"/>
        <c:lblOffset val="100"/>
        <c:noMultiLvlLbl val="0"/>
      </c:catAx>
      <c:valAx>
        <c:axId val="19910567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Interceptions / minute</a:t>
                </a:r>
              </a:p>
            </c:rich>
          </c:tx>
          <c:layout>
            <c:manualLayout>
              <c:xMode val="edge"/>
              <c:yMode val="edge"/>
              <c:x val="0.41299752972054965"/>
              <c:y val="0.29577507983894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105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42071946888995"/>
          <c:y val="0.12001879766212598"/>
          <c:w val="0.16681457464875715"/>
          <c:h val="0.846828792888362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[DaCosta_Henrique_1_Rapport_d'Analyse_102025.xlsx]Rebond_Défense!Tableau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Def Impact Score </a:t>
            </a:r>
          </a:p>
          <a:p>
            <a:pPr>
              <a:defRPr/>
            </a:pPr>
            <a:r>
              <a:rPr lang="en-US" b="1" i="0"/>
              <a:t>(Indicateur combiné Rebond_Interception_Contre)</a:t>
            </a:r>
          </a:p>
        </c:rich>
      </c:tx>
      <c:layout>
        <c:manualLayout>
          <c:xMode val="edge"/>
          <c:yMode val="edge"/>
          <c:x val="0.15517909785352976"/>
          <c:y val="7.7688246915179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Rebond_Défense!$B$116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21-4BA4-BCF2-1624053A9B6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21-4BA4-BCF2-1624053A9B6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1-4BA4-BCF2-1624053A9B6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821-4BA4-BCF2-1624053A9B6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821-4BA4-BCF2-1624053A9B6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821-4BA4-BCF2-1624053A9B6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821-4BA4-BCF2-1624053A9B6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821-4BA4-BCF2-1624053A9B6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821-4BA4-BCF2-1624053A9B6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821-4BA4-BCF2-1624053A9B6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821-4BA4-BCF2-1624053A9B6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821-4BA4-BCF2-1624053A9B6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821-4BA4-BCF2-1624053A9B60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821-4BA4-BCF2-1624053A9B6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821-4BA4-BCF2-1624053A9B60}"/>
              </c:ext>
            </c:extLst>
          </c:dPt>
          <c:cat>
            <c:strRef>
              <c:f>Rebond_Défense!$A$117:$A$132</c:f>
              <c:strCache>
                <c:ptCount val="15"/>
                <c:pt idx="0">
                  <c:v>Walker Kessler</c:v>
                </c:pt>
                <c:pt idx="1">
                  <c:v>Donovan Clingan</c:v>
                </c:pt>
                <c:pt idx="2">
                  <c:v>Kevon Looney</c:v>
                </c:pt>
                <c:pt idx="3">
                  <c:v>Victor Wembanyama</c:v>
                </c:pt>
                <c:pt idx="4">
                  <c:v>Clint Capela</c:v>
                </c:pt>
                <c:pt idx="5">
                  <c:v>Zach Edey</c:v>
                </c:pt>
                <c:pt idx="6">
                  <c:v>Jonas Valančiūnas</c:v>
                </c:pt>
                <c:pt idx="7">
                  <c:v>Jalen Duren</c:v>
                </c:pt>
                <c:pt idx="8">
                  <c:v>Mark Williams</c:v>
                </c:pt>
                <c:pt idx="9">
                  <c:v>Isaiah Hartenstein</c:v>
                </c:pt>
                <c:pt idx="10">
                  <c:v>Anthony Davis</c:v>
                </c:pt>
                <c:pt idx="11">
                  <c:v>Jusuf Nurkić</c:v>
                </c:pt>
                <c:pt idx="12">
                  <c:v>Ivica Zubac</c:v>
                </c:pt>
                <c:pt idx="13">
                  <c:v>Domantas Sabonis</c:v>
                </c:pt>
                <c:pt idx="14">
                  <c:v>Nick Richards</c:v>
                </c:pt>
              </c:strCache>
            </c:strRef>
          </c:cat>
          <c:val>
            <c:numRef>
              <c:f>Rebond_Défense!$B$117:$B$132</c:f>
              <c:numCache>
                <c:formatCode>0.00</c:formatCode>
                <c:ptCount val="15"/>
                <c:pt idx="0">
                  <c:v>0.16896551724137931</c:v>
                </c:pt>
                <c:pt idx="1">
                  <c:v>0.16835016835016833</c:v>
                </c:pt>
                <c:pt idx="2">
                  <c:v>0.16023391812865498</c:v>
                </c:pt>
                <c:pt idx="3">
                  <c:v>0.15976951283394444</c:v>
                </c:pt>
                <c:pt idx="4">
                  <c:v>0.15746247521948459</c:v>
                </c:pt>
                <c:pt idx="5">
                  <c:v>0.15668311017148226</c:v>
                </c:pt>
                <c:pt idx="6">
                  <c:v>0.15629104281586551</c:v>
                </c:pt>
                <c:pt idx="7">
                  <c:v>0.15456659134820053</c:v>
                </c:pt>
                <c:pt idx="8">
                  <c:v>0.15179995443153338</c:v>
                </c:pt>
                <c:pt idx="9">
                  <c:v>0.15070531765494982</c:v>
                </c:pt>
                <c:pt idx="10">
                  <c:v>0.14970059880239522</c:v>
                </c:pt>
                <c:pt idx="11">
                  <c:v>0.14925842131724484</c:v>
                </c:pt>
                <c:pt idx="12">
                  <c:v>0.14634146341463414</c:v>
                </c:pt>
                <c:pt idx="13">
                  <c:v>0.14409221902017291</c:v>
                </c:pt>
                <c:pt idx="14">
                  <c:v>0.14221158958001062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6-4546-9127-3FB6FAD29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7072655"/>
        <c:axId val="937069295"/>
      </c:barChart>
      <c:catAx>
        <c:axId val="93707265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7069295"/>
        <c:crosses val="autoZero"/>
        <c:auto val="1"/>
        <c:lblAlgn val="ctr"/>
        <c:lblOffset val="100"/>
        <c:noMultiLvlLbl val="0"/>
      </c:catAx>
      <c:valAx>
        <c:axId val="9370692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707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04271778457703"/>
          <c:y val="9.4313566732519366E-2"/>
          <c:w val="0.18675907392874883"/>
          <c:h val="0.86064546426142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Répartition du scoring _ Points par match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Répartition du scoring _ Points par match</a:t>
          </a:r>
        </a:p>
      </cx:txPr>
    </cx:title>
    <cx:plotArea>
      <cx:plotAreaRegion>
        <cx:series layoutId="boxWhisker" uniqueId="{9CE30137-08BB-40BA-A628-F2EBEEB0B56A}">
          <cx:tx>
            <cx:txData>
              <cx:f>_xlchart.v1.0</cx:f>
              <cx:v>PTS_pg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fr-FR" sz="9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endParaRPr>
            </a:p>
          </cx:txPr>
        </cx:title>
        <cx:tickLabels/>
      </cx:axis>
      <cx:axis id="1">
        <cx:valScaling/>
        <cx:title>
          <cx:tx>
            <cx:txData>
              <cx:v>Nombre de points par match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Nombre de points par match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22</xdr:row>
      <xdr:rowOff>30480</xdr:rowOff>
    </xdr:from>
    <xdr:to>
      <xdr:col>0</xdr:col>
      <xdr:colOff>647700</xdr:colOff>
      <xdr:row>22</xdr:row>
      <xdr:rowOff>205740</xdr:rowOff>
    </xdr:to>
    <xdr:sp macro="" textlink="">
      <xdr:nvSpPr>
        <xdr:cNvPr id="3" name="Flèche : droite 2" descr="Puce">
          <a:extLst>
            <a:ext uri="{FF2B5EF4-FFF2-40B4-BE49-F238E27FC236}">
              <a16:creationId xmlns:a16="http://schemas.microsoft.com/office/drawing/2014/main" id="{BD4ABFD3-7C71-4D63-BF33-07824AE3AC70}"/>
            </a:ext>
          </a:extLst>
        </xdr:cNvPr>
        <xdr:cNvSpPr/>
      </xdr:nvSpPr>
      <xdr:spPr>
        <a:xfrm>
          <a:off x="388620" y="489204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396240</xdr:colOff>
      <xdr:row>23</xdr:row>
      <xdr:rowOff>30480</xdr:rowOff>
    </xdr:from>
    <xdr:to>
      <xdr:col>0</xdr:col>
      <xdr:colOff>655320</xdr:colOff>
      <xdr:row>23</xdr:row>
      <xdr:rowOff>205740</xdr:rowOff>
    </xdr:to>
    <xdr:sp macro="" textlink="">
      <xdr:nvSpPr>
        <xdr:cNvPr id="4" name="Flèche : droite 3" descr="Puce">
          <a:extLst>
            <a:ext uri="{FF2B5EF4-FFF2-40B4-BE49-F238E27FC236}">
              <a16:creationId xmlns:a16="http://schemas.microsoft.com/office/drawing/2014/main" id="{08B67B24-7C33-4E41-9D4B-938C59469645}"/>
            </a:ext>
          </a:extLst>
        </xdr:cNvPr>
        <xdr:cNvSpPr/>
      </xdr:nvSpPr>
      <xdr:spPr>
        <a:xfrm>
          <a:off x="396240" y="533400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396240</xdr:colOff>
      <xdr:row>24</xdr:row>
      <xdr:rowOff>38100</xdr:rowOff>
    </xdr:from>
    <xdr:to>
      <xdr:col>0</xdr:col>
      <xdr:colOff>655320</xdr:colOff>
      <xdr:row>24</xdr:row>
      <xdr:rowOff>213360</xdr:rowOff>
    </xdr:to>
    <xdr:sp macro="" textlink="">
      <xdr:nvSpPr>
        <xdr:cNvPr id="5" name="Flèche : droite 4" descr="Puce">
          <a:extLst>
            <a:ext uri="{FF2B5EF4-FFF2-40B4-BE49-F238E27FC236}">
              <a16:creationId xmlns:a16="http://schemas.microsoft.com/office/drawing/2014/main" id="{DE67CAD1-AE90-4EB6-8077-82F862689242}"/>
            </a:ext>
          </a:extLst>
        </xdr:cNvPr>
        <xdr:cNvSpPr/>
      </xdr:nvSpPr>
      <xdr:spPr>
        <a:xfrm>
          <a:off x="396240" y="578358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15</xdr:row>
      <xdr:rowOff>38100</xdr:rowOff>
    </xdr:from>
    <xdr:to>
      <xdr:col>0</xdr:col>
      <xdr:colOff>693420</xdr:colOff>
      <xdr:row>15</xdr:row>
      <xdr:rowOff>213360</xdr:rowOff>
    </xdr:to>
    <xdr:sp macro="" textlink="">
      <xdr:nvSpPr>
        <xdr:cNvPr id="2" name="Flèche : droite 1" descr="Puce">
          <a:extLst>
            <a:ext uri="{FF2B5EF4-FFF2-40B4-BE49-F238E27FC236}">
              <a16:creationId xmlns:a16="http://schemas.microsoft.com/office/drawing/2014/main" id="{88C0CDBF-0097-4799-ABA8-49B226A53419}"/>
            </a:ext>
          </a:extLst>
        </xdr:cNvPr>
        <xdr:cNvSpPr/>
      </xdr:nvSpPr>
      <xdr:spPr>
        <a:xfrm>
          <a:off x="434340" y="272796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411480</xdr:colOff>
      <xdr:row>16</xdr:row>
      <xdr:rowOff>38100</xdr:rowOff>
    </xdr:from>
    <xdr:to>
      <xdr:col>0</xdr:col>
      <xdr:colOff>670560</xdr:colOff>
      <xdr:row>16</xdr:row>
      <xdr:rowOff>205740</xdr:rowOff>
    </xdr:to>
    <xdr:sp macro="" textlink="">
      <xdr:nvSpPr>
        <xdr:cNvPr id="3" name="Flèche : droite 2" descr="Puce">
          <a:extLst>
            <a:ext uri="{FF2B5EF4-FFF2-40B4-BE49-F238E27FC236}">
              <a16:creationId xmlns:a16="http://schemas.microsoft.com/office/drawing/2014/main" id="{A9564146-8B36-4DBC-B7AB-4576FAC561AA}"/>
            </a:ext>
          </a:extLst>
        </xdr:cNvPr>
        <xdr:cNvSpPr/>
      </xdr:nvSpPr>
      <xdr:spPr>
        <a:xfrm>
          <a:off x="411480" y="3169920"/>
          <a:ext cx="259080" cy="1676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419100</xdr:colOff>
      <xdr:row>17</xdr:row>
      <xdr:rowOff>30480</xdr:rowOff>
    </xdr:from>
    <xdr:to>
      <xdr:col>0</xdr:col>
      <xdr:colOff>678180</xdr:colOff>
      <xdr:row>17</xdr:row>
      <xdr:rowOff>205740</xdr:rowOff>
    </xdr:to>
    <xdr:sp macro="" textlink="">
      <xdr:nvSpPr>
        <xdr:cNvPr id="4" name="Flèche : droite 3" descr="Puce">
          <a:extLst>
            <a:ext uri="{FF2B5EF4-FFF2-40B4-BE49-F238E27FC236}">
              <a16:creationId xmlns:a16="http://schemas.microsoft.com/office/drawing/2014/main" id="{AD0E6C44-911C-4FE4-8C69-C1715E788945}"/>
            </a:ext>
          </a:extLst>
        </xdr:cNvPr>
        <xdr:cNvSpPr/>
      </xdr:nvSpPr>
      <xdr:spPr>
        <a:xfrm>
          <a:off x="419100" y="360426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19</xdr:row>
      <xdr:rowOff>125730</xdr:rowOff>
    </xdr:from>
    <xdr:to>
      <xdr:col>5</xdr:col>
      <xdr:colOff>1036320</xdr:colOff>
      <xdr:row>34</xdr:row>
      <xdr:rowOff>59130</xdr:rowOff>
    </xdr:to>
    <xdr:graphicFrame macro="">
      <xdr:nvGraphicFramePr>
        <xdr:cNvPr id="2" name="Graphique 1" descr="Répartition des temps de jeux">
          <a:extLst>
            <a:ext uri="{FF2B5EF4-FFF2-40B4-BE49-F238E27FC236}">
              <a16:creationId xmlns:a16="http://schemas.microsoft.com/office/drawing/2014/main" id="{6E3ACC73-1EBC-3E73-D3D7-31C7BCCB4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38</xdr:row>
      <xdr:rowOff>68580</xdr:rowOff>
    </xdr:from>
    <xdr:to>
      <xdr:col>4</xdr:col>
      <xdr:colOff>1371600</xdr:colOff>
      <xdr:row>55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 descr="Répartition du scoring en nombre moyen de points par match">
              <a:extLst>
                <a:ext uri="{FF2B5EF4-FFF2-40B4-BE49-F238E27FC236}">
                  <a16:creationId xmlns:a16="http://schemas.microsoft.com/office/drawing/2014/main" id="{5B181E50-3668-4588-9647-F8B798589A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6812280"/>
              <a:ext cx="5532120" cy="2849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</xdr:col>
      <xdr:colOff>83820</xdr:colOff>
      <xdr:row>155</xdr:row>
      <xdr:rowOff>152400</xdr:rowOff>
    </xdr:from>
    <xdr:to>
      <xdr:col>6</xdr:col>
      <xdr:colOff>647700</xdr:colOff>
      <xdr:row>171</xdr:row>
      <xdr:rowOff>7620</xdr:rowOff>
    </xdr:to>
    <xdr:graphicFrame macro="">
      <xdr:nvGraphicFramePr>
        <xdr:cNvPr id="8" name="Graphique 7" descr="Répartition des joueurs par tranche d'âge">
          <a:extLst>
            <a:ext uri="{FF2B5EF4-FFF2-40B4-BE49-F238E27FC236}">
              <a16:creationId xmlns:a16="http://schemas.microsoft.com/office/drawing/2014/main" id="{96D60AFD-5A6A-46C9-AA11-B4A5D6C8D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121920</xdr:colOff>
      <xdr:row>194</xdr:row>
      <xdr:rowOff>121927</xdr:rowOff>
    </xdr:from>
    <xdr:to>
      <xdr:col>7</xdr:col>
      <xdr:colOff>320040</xdr:colOff>
      <xdr:row>226</xdr:row>
      <xdr:rowOff>166123</xdr:rowOff>
    </xdr:to>
    <xdr:graphicFrame macro="">
      <xdr:nvGraphicFramePr>
        <xdr:cNvPr id="10" name="Graphique 9" descr="Nombre de joueurs par équipe">
          <a:extLst>
            <a:ext uri="{FF2B5EF4-FFF2-40B4-BE49-F238E27FC236}">
              <a16:creationId xmlns:a16="http://schemas.microsoft.com/office/drawing/2014/main" id="{938AC5E1-16B8-4727-BECD-9153BE7F0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114300</xdr:colOff>
      <xdr:row>231</xdr:row>
      <xdr:rowOff>38100</xdr:rowOff>
    </xdr:from>
    <xdr:to>
      <xdr:col>6</xdr:col>
      <xdr:colOff>0</xdr:colOff>
      <xdr:row>255</xdr:row>
      <xdr:rowOff>30480</xdr:rowOff>
    </xdr:to>
    <xdr:graphicFrame macro="">
      <xdr:nvGraphicFramePr>
        <xdr:cNvPr id="11" name="Graphique 10" descr="Répartition des âges">
          <a:extLst>
            <a:ext uri="{FF2B5EF4-FFF2-40B4-BE49-F238E27FC236}">
              <a16:creationId xmlns:a16="http://schemas.microsoft.com/office/drawing/2014/main" id="{23240058-03A3-45DD-859C-739535537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93</xdr:row>
      <xdr:rowOff>53347</xdr:rowOff>
    </xdr:from>
    <xdr:to>
      <xdr:col>4</xdr:col>
      <xdr:colOff>1058113</xdr:colOff>
      <xdr:row>113</xdr:row>
      <xdr:rowOff>8353</xdr:rowOff>
    </xdr:to>
    <xdr:graphicFrame macro="">
      <xdr:nvGraphicFramePr>
        <xdr:cNvPr id="4" name="Graphique 3" descr="Nombre de points moyens par match et pourcentage de réussite aux tirs pour le Top 15">
          <a:extLst>
            <a:ext uri="{FF2B5EF4-FFF2-40B4-BE49-F238E27FC236}">
              <a16:creationId xmlns:a16="http://schemas.microsoft.com/office/drawing/2014/main" id="{2A0A4045-6D42-4EBA-AF38-5CEFAC213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133</xdr:row>
      <xdr:rowOff>22860</xdr:rowOff>
    </xdr:from>
    <xdr:to>
      <xdr:col>6</xdr:col>
      <xdr:colOff>1219200</xdr:colOff>
      <xdr:row>152</xdr:row>
      <xdr:rowOff>76200</xdr:rowOff>
    </xdr:to>
    <xdr:graphicFrame macro="">
      <xdr:nvGraphicFramePr>
        <xdr:cNvPr id="5" name="Graphique 4" descr="Pourcentage de réussite aux tirs, aux tirs à 3 points et aux lancers francs pour le Top 15">
          <a:extLst>
            <a:ext uri="{FF2B5EF4-FFF2-40B4-BE49-F238E27FC236}">
              <a16:creationId xmlns:a16="http://schemas.microsoft.com/office/drawing/2014/main" id="{17CD8B85-9E2E-41A1-9E7A-9F9520E7D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305</xdr:row>
      <xdr:rowOff>0</xdr:rowOff>
    </xdr:from>
    <xdr:to>
      <xdr:col>7</xdr:col>
      <xdr:colOff>739140</xdr:colOff>
      <xdr:row>329</xdr:row>
      <xdr:rowOff>106680</xdr:rowOff>
    </xdr:to>
    <xdr:graphicFrame macro="">
      <xdr:nvGraphicFramePr>
        <xdr:cNvPr id="6" name="Graphique 5" descr="Nombre de points, de passes et de rebonds par match pour les 30 équipes">
          <a:extLst>
            <a:ext uri="{FF2B5EF4-FFF2-40B4-BE49-F238E27FC236}">
              <a16:creationId xmlns:a16="http://schemas.microsoft.com/office/drawing/2014/main" id="{06D8E490-9B71-41D6-A104-91E68E7E9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1089660</xdr:colOff>
      <xdr:row>359</xdr:row>
      <xdr:rowOff>53340</xdr:rowOff>
    </xdr:from>
    <xdr:to>
      <xdr:col>0</xdr:col>
      <xdr:colOff>1348740</xdr:colOff>
      <xdr:row>360</xdr:row>
      <xdr:rowOff>7620</xdr:rowOff>
    </xdr:to>
    <xdr:sp macro="" textlink="">
      <xdr:nvSpPr>
        <xdr:cNvPr id="9" name="Flèche : droite 8" descr="Puce">
          <a:extLst>
            <a:ext uri="{FF2B5EF4-FFF2-40B4-BE49-F238E27FC236}">
              <a16:creationId xmlns:a16="http://schemas.microsoft.com/office/drawing/2014/main" id="{DE6B90B2-5B33-46BB-8968-C42909915D51}"/>
            </a:ext>
          </a:extLst>
        </xdr:cNvPr>
        <xdr:cNvSpPr/>
      </xdr:nvSpPr>
      <xdr:spPr>
        <a:xfrm>
          <a:off x="1089660" y="6239256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1089660</xdr:colOff>
      <xdr:row>360</xdr:row>
      <xdr:rowOff>53340</xdr:rowOff>
    </xdr:from>
    <xdr:to>
      <xdr:col>0</xdr:col>
      <xdr:colOff>1348740</xdr:colOff>
      <xdr:row>361</xdr:row>
      <xdr:rowOff>7620</xdr:rowOff>
    </xdr:to>
    <xdr:sp macro="" textlink="">
      <xdr:nvSpPr>
        <xdr:cNvPr id="12" name="Flèche : droite 11" descr="Puce">
          <a:extLst>
            <a:ext uri="{FF2B5EF4-FFF2-40B4-BE49-F238E27FC236}">
              <a16:creationId xmlns:a16="http://schemas.microsoft.com/office/drawing/2014/main" id="{339E1ECE-9C6B-4598-98B2-5ADC20E08E19}"/>
            </a:ext>
          </a:extLst>
        </xdr:cNvPr>
        <xdr:cNvSpPr/>
      </xdr:nvSpPr>
      <xdr:spPr>
        <a:xfrm>
          <a:off x="1089660" y="6261354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1082040</xdr:colOff>
      <xdr:row>361</xdr:row>
      <xdr:rowOff>83820</xdr:rowOff>
    </xdr:from>
    <xdr:to>
      <xdr:col>0</xdr:col>
      <xdr:colOff>1341120</xdr:colOff>
      <xdr:row>362</xdr:row>
      <xdr:rowOff>38100</xdr:rowOff>
    </xdr:to>
    <xdr:sp macro="" textlink="">
      <xdr:nvSpPr>
        <xdr:cNvPr id="13" name="Flèche : droite 12" descr="Puce">
          <a:extLst>
            <a:ext uri="{FF2B5EF4-FFF2-40B4-BE49-F238E27FC236}">
              <a16:creationId xmlns:a16="http://schemas.microsoft.com/office/drawing/2014/main" id="{FBA17D21-43A5-4353-8A0F-46B113DC5D8B}"/>
            </a:ext>
          </a:extLst>
        </xdr:cNvPr>
        <xdr:cNvSpPr/>
      </xdr:nvSpPr>
      <xdr:spPr>
        <a:xfrm>
          <a:off x="1082040" y="6286500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4</xdr:row>
      <xdr:rowOff>95250</xdr:rowOff>
    </xdr:from>
    <xdr:to>
      <xdr:col>8</xdr:col>
      <xdr:colOff>723900</xdr:colOff>
      <xdr:row>20</xdr:row>
      <xdr:rowOff>156210</xdr:rowOff>
    </xdr:to>
    <xdr:graphicFrame macro="">
      <xdr:nvGraphicFramePr>
        <xdr:cNvPr id="2" name="Graphique 1" descr="Points par équipe en moyenne par jeu pour le Top 10">
          <a:extLst>
            <a:ext uri="{FF2B5EF4-FFF2-40B4-BE49-F238E27FC236}">
              <a16:creationId xmlns:a16="http://schemas.microsoft.com/office/drawing/2014/main" id="{15427187-3A6E-606B-5A3A-1BE3ACFF9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129540</xdr:colOff>
      <xdr:row>24</xdr:row>
      <xdr:rowOff>76200</xdr:rowOff>
    </xdr:from>
    <xdr:to>
      <xdr:col>6</xdr:col>
      <xdr:colOff>914400</xdr:colOff>
      <xdr:row>36</xdr:row>
      <xdr:rowOff>160312</xdr:rowOff>
    </xdr:to>
    <xdr:pic>
      <xdr:nvPicPr>
        <xdr:cNvPr id="4" name="Image 3" descr="Indicateurs de réussite utilisés en pourcentage">
          <a:extLst>
            <a:ext uri="{FF2B5EF4-FFF2-40B4-BE49-F238E27FC236}">
              <a16:creationId xmlns:a16="http://schemas.microsoft.com/office/drawing/2014/main" id="{1A4BD95B-B1F2-48FB-92CE-EFA9FB098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" y="4137660"/>
          <a:ext cx="6355080" cy="209579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91440</xdr:rowOff>
    </xdr:from>
    <xdr:to>
      <xdr:col>8</xdr:col>
      <xdr:colOff>76200</xdr:colOff>
      <xdr:row>97</xdr:row>
      <xdr:rowOff>26670</xdr:rowOff>
    </xdr:to>
    <xdr:graphicFrame macro="">
      <xdr:nvGraphicFramePr>
        <xdr:cNvPr id="5" name="Graphique 4" descr="Profil de tir des équipes NBA 2024-2025 pour le Top 10">
          <a:extLst>
            <a:ext uri="{FF2B5EF4-FFF2-40B4-BE49-F238E27FC236}">
              <a16:creationId xmlns:a16="http://schemas.microsoft.com/office/drawing/2014/main" id="{A57AF06C-92B0-4F2D-9758-6C39A4D12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556260</xdr:colOff>
      <xdr:row>125</xdr:row>
      <xdr:rowOff>76200</xdr:rowOff>
    </xdr:from>
    <xdr:to>
      <xdr:col>0</xdr:col>
      <xdr:colOff>815340</xdr:colOff>
      <xdr:row>126</xdr:row>
      <xdr:rowOff>30480</xdr:rowOff>
    </xdr:to>
    <xdr:sp macro="" textlink="">
      <xdr:nvSpPr>
        <xdr:cNvPr id="3" name="Flèche : droite 2" descr="Puce">
          <a:extLst>
            <a:ext uri="{FF2B5EF4-FFF2-40B4-BE49-F238E27FC236}">
              <a16:creationId xmlns:a16="http://schemas.microsoft.com/office/drawing/2014/main" id="{6552C057-1CBD-4F63-8831-B8DE4DF607C9}"/>
            </a:ext>
          </a:extLst>
        </xdr:cNvPr>
        <xdr:cNvSpPr/>
      </xdr:nvSpPr>
      <xdr:spPr>
        <a:xfrm>
          <a:off x="556260" y="2149602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556260</xdr:colOff>
      <xdr:row>126</xdr:row>
      <xdr:rowOff>76200</xdr:rowOff>
    </xdr:from>
    <xdr:to>
      <xdr:col>0</xdr:col>
      <xdr:colOff>815340</xdr:colOff>
      <xdr:row>127</xdr:row>
      <xdr:rowOff>30480</xdr:rowOff>
    </xdr:to>
    <xdr:sp macro="" textlink="">
      <xdr:nvSpPr>
        <xdr:cNvPr id="6" name="Flèche : droite 5" descr="Puce">
          <a:extLst>
            <a:ext uri="{FF2B5EF4-FFF2-40B4-BE49-F238E27FC236}">
              <a16:creationId xmlns:a16="http://schemas.microsoft.com/office/drawing/2014/main" id="{929A0296-171F-46E8-8426-EEA334C012AF}"/>
            </a:ext>
          </a:extLst>
        </xdr:cNvPr>
        <xdr:cNvSpPr/>
      </xdr:nvSpPr>
      <xdr:spPr>
        <a:xfrm>
          <a:off x="556260" y="2171700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541020</xdr:colOff>
      <xdr:row>127</xdr:row>
      <xdr:rowOff>60960</xdr:rowOff>
    </xdr:from>
    <xdr:to>
      <xdr:col>0</xdr:col>
      <xdr:colOff>800100</xdr:colOff>
      <xdr:row>128</xdr:row>
      <xdr:rowOff>15240</xdr:rowOff>
    </xdr:to>
    <xdr:sp macro="" textlink="">
      <xdr:nvSpPr>
        <xdr:cNvPr id="7" name="Flèche : droite 6" descr="Puce">
          <a:extLst>
            <a:ext uri="{FF2B5EF4-FFF2-40B4-BE49-F238E27FC236}">
              <a16:creationId xmlns:a16="http://schemas.microsoft.com/office/drawing/2014/main" id="{F01C09F2-8BCA-47D0-8DCA-3DB5218C5759}"/>
            </a:ext>
          </a:extLst>
        </xdr:cNvPr>
        <xdr:cNvSpPr/>
      </xdr:nvSpPr>
      <xdr:spPr>
        <a:xfrm>
          <a:off x="541020" y="21922740"/>
          <a:ext cx="259080" cy="1752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94</xdr:row>
      <xdr:rowOff>19058</xdr:rowOff>
    </xdr:from>
    <xdr:to>
      <xdr:col>5</xdr:col>
      <xdr:colOff>467484</xdr:colOff>
      <xdr:row>110</xdr:row>
      <xdr:rowOff>108818</xdr:rowOff>
    </xdr:to>
    <xdr:graphicFrame macro="">
      <xdr:nvGraphicFramePr>
        <xdr:cNvPr id="2" name="Graphique 1" descr="Efficacité globale pour les 3 tirs et Efficacité à 2 et 3 points pour le Top 15">
          <a:extLst>
            <a:ext uri="{FF2B5EF4-FFF2-40B4-BE49-F238E27FC236}">
              <a16:creationId xmlns:a16="http://schemas.microsoft.com/office/drawing/2014/main" id="{9D8441A8-A0B9-07E2-87C2-B436BBB4C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38</xdr:row>
      <xdr:rowOff>0</xdr:rowOff>
    </xdr:from>
    <xdr:to>
      <xdr:col>5</xdr:col>
      <xdr:colOff>1127612</xdr:colOff>
      <xdr:row>72</xdr:row>
      <xdr:rowOff>38100</xdr:rowOff>
    </xdr:to>
    <xdr:graphicFrame macro="">
      <xdr:nvGraphicFramePr>
        <xdr:cNvPr id="4" name="Graphique 3" descr="Top 15 des scoreurs en nombre de points moyen par match">
          <a:extLst>
            <a:ext uri="{FF2B5EF4-FFF2-40B4-BE49-F238E27FC236}">
              <a16:creationId xmlns:a16="http://schemas.microsoft.com/office/drawing/2014/main" id="{CBBAB11B-A716-4BAD-BDD7-6E854D37E60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192</xdr:row>
      <xdr:rowOff>91440</xdr:rowOff>
    </xdr:from>
    <xdr:to>
      <xdr:col>5</xdr:col>
      <xdr:colOff>129540</xdr:colOff>
      <xdr:row>221</xdr:row>
      <xdr:rowOff>53880</xdr:rowOff>
    </xdr:to>
    <xdr:graphicFrame macro="">
      <xdr:nvGraphicFramePr>
        <xdr:cNvPr id="9" name="Graphique 8" descr="Profil de performance offensive comparée des premier, septième et quizième scorer">
          <a:extLst>
            <a:ext uri="{FF2B5EF4-FFF2-40B4-BE49-F238E27FC236}">
              <a16:creationId xmlns:a16="http://schemas.microsoft.com/office/drawing/2014/main" id="{293AFEA0-2A07-4BC7-AF55-BA4DF5140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153</xdr:row>
      <xdr:rowOff>106680</xdr:rowOff>
    </xdr:from>
    <xdr:to>
      <xdr:col>5</xdr:col>
      <xdr:colOff>76200</xdr:colOff>
      <xdr:row>178</xdr:row>
      <xdr:rowOff>26670</xdr:rowOff>
    </xdr:to>
    <xdr:graphicFrame macro="">
      <xdr:nvGraphicFramePr>
        <xdr:cNvPr id="10" name="Graphique 9" descr="Profil de performance offensive pour Kevin Durant">
          <a:extLst>
            <a:ext uri="{FF2B5EF4-FFF2-40B4-BE49-F238E27FC236}">
              <a16:creationId xmlns:a16="http://schemas.microsoft.com/office/drawing/2014/main" id="{68C9D7D6-DEEC-41A7-93E2-9C48588C5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118</xdr:row>
      <xdr:rowOff>76200</xdr:rowOff>
    </xdr:from>
    <xdr:to>
      <xdr:col>4</xdr:col>
      <xdr:colOff>373380</xdr:colOff>
      <xdr:row>143</xdr:row>
      <xdr:rowOff>114300</xdr:rowOff>
    </xdr:to>
    <xdr:graphicFrame macro="">
      <xdr:nvGraphicFramePr>
        <xdr:cNvPr id="11" name="Graphique 10" descr="Profil de performance offensive pour Shai Gilgeous Alexander">
          <a:extLst>
            <a:ext uri="{FF2B5EF4-FFF2-40B4-BE49-F238E27FC236}">
              <a16:creationId xmlns:a16="http://schemas.microsoft.com/office/drawing/2014/main" id="{99EBC3EE-2347-4F3E-B6E4-0FD41280E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46569</xdr:colOff>
      <xdr:row>10</xdr:row>
      <xdr:rowOff>93134</xdr:rowOff>
    </xdr:from>
    <xdr:to>
      <xdr:col>5</xdr:col>
      <xdr:colOff>1103843</xdr:colOff>
      <xdr:row>36</xdr:row>
      <xdr:rowOff>76200</xdr:rowOff>
    </xdr:to>
    <xdr:graphicFrame macro="">
      <xdr:nvGraphicFramePr>
        <xdr:cNvPr id="3" name="Graphique 2" descr="Top 15 du ratio passes décisives rapporté aux pertes de ballons">
          <a:extLst>
            <a:ext uri="{FF2B5EF4-FFF2-40B4-BE49-F238E27FC236}">
              <a16:creationId xmlns:a16="http://schemas.microsoft.com/office/drawing/2014/main" id="{C5DF409E-4E40-0929-A1A9-36200264A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29632</xdr:colOff>
      <xdr:row>75</xdr:row>
      <xdr:rowOff>93134</xdr:rowOff>
    </xdr:from>
    <xdr:to>
      <xdr:col>5</xdr:col>
      <xdr:colOff>1134533</xdr:colOff>
      <xdr:row>108</xdr:row>
      <xdr:rowOff>160866</xdr:rowOff>
    </xdr:to>
    <xdr:graphicFrame macro="">
      <xdr:nvGraphicFramePr>
        <xdr:cNvPr id="4" name="Graphique 3" descr="Ratio Passes sur Pertes et Nombre de passes par minutes pour le Top 15">
          <a:extLst>
            <a:ext uri="{FF2B5EF4-FFF2-40B4-BE49-F238E27FC236}">
              <a16:creationId xmlns:a16="http://schemas.microsoft.com/office/drawing/2014/main" id="{C5075A97-8C80-023D-8C57-A02B0DE49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50802</xdr:colOff>
      <xdr:row>151</xdr:row>
      <xdr:rowOff>127000</xdr:rowOff>
    </xdr:from>
    <xdr:to>
      <xdr:col>5</xdr:col>
      <xdr:colOff>1075267</xdr:colOff>
      <xdr:row>180</xdr:row>
      <xdr:rowOff>67733</xdr:rowOff>
    </xdr:to>
    <xdr:graphicFrame macro="">
      <xdr:nvGraphicFramePr>
        <xdr:cNvPr id="5" name="Graphique 4" descr="Ratio Passes sur Pertes et Nombre de passes par minutes pour le Top 15 équipes">
          <a:extLst>
            <a:ext uri="{FF2B5EF4-FFF2-40B4-BE49-F238E27FC236}">
              <a16:creationId xmlns:a16="http://schemas.microsoft.com/office/drawing/2014/main" id="{DCBD302B-D514-237B-FD08-2BAF251B7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19</xdr:row>
      <xdr:rowOff>19056</xdr:rowOff>
    </xdr:from>
    <xdr:to>
      <xdr:col>6</xdr:col>
      <xdr:colOff>373380</xdr:colOff>
      <xdr:row>36</xdr:row>
      <xdr:rowOff>121176</xdr:rowOff>
    </xdr:to>
    <xdr:graphicFrame macro="">
      <xdr:nvGraphicFramePr>
        <xdr:cNvPr id="2" name="Graphique 1" descr="Top 15 des meilleurs joueurs aux rebons par minute de jeu">
          <a:extLst>
            <a:ext uri="{FF2B5EF4-FFF2-40B4-BE49-F238E27FC236}">
              <a16:creationId xmlns:a16="http://schemas.microsoft.com/office/drawing/2014/main" id="{CAF31B1C-2EF8-56B8-528C-403E8B52F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94</xdr:row>
      <xdr:rowOff>19056</xdr:rowOff>
    </xdr:from>
    <xdr:to>
      <xdr:col>4</xdr:col>
      <xdr:colOff>723900</xdr:colOff>
      <xdr:row>111</xdr:row>
      <xdr:rowOff>61153</xdr:rowOff>
    </xdr:to>
    <xdr:graphicFrame macro="">
      <xdr:nvGraphicFramePr>
        <xdr:cNvPr id="5" name="Graphique 4" descr="Top 15 des performeurs en contres">
          <a:extLst>
            <a:ext uri="{FF2B5EF4-FFF2-40B4-BE49-F238E27FC236}">
              <a16:creationId xmlns:a16="http://schemas.microsoft.com/office/drawing/2014/main" id="{874E785D-B708-CB96-35B0-345687866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58</xdr:row>
      <xdr:rowOff>7629</xdr:rowOff>
    </xdr:from>
    <xdr:to>
      <xdr:col>5</xdr:col>
      <xdr:colOff>53340</xdr:colOff>
      <xdr:row>74</xdr:row>
      <xdr:rowOff>133389</xdr:rowOff>
    </xdr:to>
    <xdr:graphicFrame macro="">
      <xdr:nvGraphicFramePr>
        <xdr:cNvPr id="7" name="Graphique 6" descr="Top 15 des performeurs à l'interception des ballons">
          <a:extLst>
            <a:ext uri="{FF2B5EF4-FFF2-40B4-BE49-F238E27FC236}">
              <a16:creationId xmlns:a16="http://schemas.microsoft.com/office/drawing/2014/main" id="{5B2DA516-3E27-4292-ACBB-397DEAB63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132</xdr:row>
      <xdr:rowOff>34291</xdr:rowOff>
    </xdr:from>
    <xdr:to>
      <xdr:col>4</xdr:col>
      <xdr:colOff>1165860</xdr:colOff>
      <xdr:row>149</xdr:row>
      <xdr:rowOff>100411</xdr:rowOff>
    </xdr:to>
    <xdr:graphicFrame macro="">
      <xdr:nvGraphicFramePr>
        <xdr:cNvPr id="3" name="Graphique 2" descr="Def Impact SCore, indicateur combiné Rebond_Interception_Contre">
          <a:extLst>
            <a:ext uri="{FF2B5EF4-FFF2-40B4-BE49-F238E27FC236}">
              <a16:creationId xmlns:a16="http://schemas.microsoft.com/office/drawing/2014/main" id="{20FF60BA-ADB3-307B-14A8-28BFFB737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37.667667245369" createdVersion="8" refreshedVersion="8" minRefreshableVersion="3" recordCount="569" xr:uid="{E5B77E1E-1B64-483D-B8D6-767077862F7A}">
  <cacheSource type="worksheet">
    <worksheetSource ref="A1:BH570" sheet="Données NBA enrichies"/>
  </cacheSource>
  <cacheFields count="60">
    <cacheField name="Player" numFmtId="0">
      <sharedItems/>
    </cacheField>
    <cacheField name="Team" numFmtId="0">
      <sharedItems/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  <cacheField name="PTS_pg" numFmtId="2">
      <sharedItems containsSemiMixedTypes="0" containsString="0" containsNumber="1" minValue="0" maxValue="32.69736842105263"/>
    </cacheField>
    <cacheField name="AST_pg" numFmtId="2">
      <sharedItems containsSemiMixedTypes="0" containsString="0" containsNumber="1" minValue="0" maxValue="11.605263157894736"/>
    </cacheField>
    <cacheField name="REB_pg" numFmtId="2">
      <sharedItems containsSemiMixedTypes="0" containsString="0" containsNumber="1" minValue="0" maxValue="13.9"/>
    </cacheField>
    <cacheField name="OREB_pg" numFmtId="2">
      <sharedItems containsSemiMixedTypes="0" containsString="0" containsNumber="1" minValue="0" maxValue="4.6034482758620694"/>
    </cacheField>
    <cacheField name="DREB_pg" numFmtId="2">
      <sharedItems containsSemiMixedTypes="0" containsString="0" containsNumber="1" minValue="0" maxValue="10.1"/>
    </cacheField>
    <cacheField name="STL_pg" numFmtId="2">
      <sharedItems containsSemiMixedTypes="0" containsString="0" containsNumber="1" minValue="0" maxValue="3"/>
    </cacheField>
    <cacheField name="BLK_pg" numFmtId="2">
      <sharedItems containsSemiMixedTypes="0" containsString="0" containsNumber="1" minValue="0" maxValue="3.8043478260869565"/>
    </cacheField>
    <cacheField name="TOV_pg" numFmtId="2">
      <sharedItems containsSemiMixedTypes="0" containsString="0" containsNumber="1" minValue="0" maxValue="4.6973684210526319"/>
    </cacheField>
    <cacheField name="PTS_pg/Min" numFmtId="2">
      <sharedItems containsSemiMixedTypes="0" containsString="0" containsNumber="1" minValue="0" maxValue="1.3513513513513513"/>
    </cacheField>
    <cacheField name="AST_pg/TOV_pg" numFmtId="2">
      <sharedItems containsMixedTypes="1" containsNumber="1" minValue="0" maxValue="11"/>
    </cacheField>
    <cacheField name="STL_pg/Min" numFmtId="10">
      <sharedItems containsSemiMixedTypes="0" containsString="0" containsNumber="1" minValue="0" maxValue="0.18518518518518517"/>
    </cacheField>
    <cacheField name="BLK_pg/Min" numFmtId="10">
      <sharedItems containsSemiMixedTypes="0" containsString="0" containsNumber="1" minValue="0" maxValue="0.1145887899423782"/>
    </cacheField>
    <cacheField name="OREB_pg/Min" numFmtId="10">
      <sharedItems containsSemiMixedTypes="0" containsString="0" containsNumber="1" minValue="0" maxValue="0.23529411764705882"/>
    </cacheField>
    <cacheField name="DREB_pg/Min" numFmtId="10">
      <sharedItems containsSemiMixedTypes="0" containsString="0" containsNumber="1" minValue="0" maxValue="0.35087719298245612"/>
    </cacheField>
    <cacheField name="Classe_Min" numFmtId="2">
      <sharedItems count="4">
        <s v="30–39 min"/>
        <s v="20–29 min"/>
        <s v="10–19 min"/>
        <s v="&lt;10 m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37.711052546299" createdVersion="8" refreshedVersion="8" minRefreshableVersion="3" recordCount="569" xr:uid="{A8ED167C-C5AC-4A5E-B10D-79A80577E77A}">
  <cacheSource type="worksheet">
    <worksheetSource ref="A1:BI570" sheet="Données NBA enrichies"/>
  </cacheSource>
  <cacheFields count="61">
    <cacheField name="Player" numFmtId="0">
      <sharedItems/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  <cacheField name="PTS_pg" numFmtId="2">
      <sharedItems containsSemiMixedTypes="0" containsString="0" containsNumber="1" minValue="0" maxValue="32.69736842105263" count="471">
        <n v="32.69736842105263"/>
        <n v="27.594936708860761"/>
        <n v="29.6"/>
        <n v="30.402985074626866"/>
        <n v="26.805555555555557"/>
        <n v="25.6"/>
        <n v="23.896103896103895"/>
        <n v="24.19736842105263"/>
        <n v="26.1"/>
        <n v="22.797468354430379"/>
        <n v="24.402777777777779"/>
        <n v="23.297297297297298"/>
        <n v="21"/>
        <n v="24.5"/>
        <n v="22.194805194805195"/>
        <n v="24.4"/>
        <n v="24"/>
        <n v="26"/>
        <n v="26.596774193548388"/>
        <n v="22.202702702702702"/>
        <n v="20.205128205128204"/>
        <n v="20.6"/>
        <n v="20.405405405405407"/>
        <n v="21.594202898550726"/>
        <n v="20.205479452054796"/>
        <n v="23.5"/>
        <n v="19.105263157894736"/>
        <n v="24.2"/>
        <n v="24.896551724137932"/>
        <n v="17.597560975609756"/>
        <n v="21.402985074626866"/>
        <n v="18.102564102564102"/>
        <n v="28.2"/>
        <n v="18.194805194805195"/>
        <n v="22.206349206349206"/>
        <n v="20.5"/>
        <n v="26.307692307692307"/>
        <n v="18.602739726027398"/>
        <n v="18.506849315068493"/>
        <n v="19.3"/>
        <n v="16.8"/>
        <n v="16.304878048780488"/>
        <n v="19.100000000000001"/>
        <n v="18"/>
        <n v="18.5"/>
        <n v="19.202898550724637"/>
        <n v="18.507042253521128"/>
        <n v="21.8"/>
        <n v="20.296875"/>
        <n v="18.695652173913043"/>
        <n v="24.705882352941178"/>
        <n v="19.307692307692307"/>
        <n v="16.394736842105264"/>
        <n v="24.7"/>
        <n v="21.103448275862068"/>
        <n v="15.405063291139241"/>
        <n v="16.902777777777779"/>
        <n v="25.891304347826086"/>
        <n v="14.703703703703704"/>
        <n v="25.191489361702128"/>
        <n v="21.107142857142858"/>
        <n v="23.2"/>
        <n v="16.097222222222221"/>
        <n v="18.396825396825395"/>
        <n v="14.3"/>
        <n v="14.2"/>
        <n v="16.805970149253731"/>
        <n v="21.20754716981132"/>
        <n v="15.597222222222221"/>
        <n v="17.2"/>
        <n v="24.304347826086957"/>
        <n v="13.5"/>
        <n v="14.6"/>
        <n v="17"/>
        <n v="14.105263157894736"/>
        <n v="18.807017543859651"/>
        <n v="14"/>
        <n v="13.597402597402597"/>
        <n v="16.296875"/>
        <n v="13"/>
        <n v="12.304878048780488"/>
        <n v="13.698630136986301"/>
        <n v="12.195121951219512"/>
        <n v="13.306666666666667"/>
        <n v="13.405405405405405"/>
        <n v="13.106666666666667"/>
        <n v="12.7012987012987"/>
        <n v="14.101449275362318"/>
        <n v="17.509090909090908"/>
        <n v="14.8"/>
        <n v="12.6"/>
        <n v="12.394736842105264"/>
        <n v="11.794871794871796"/>
        <n v="12"/>
        <n v="13.202898550724637"/>
        <n v="11.097560975609756"/>
        <n v="15.1"/>
        <n v="19"/>
        <n v="11.294871794871796"/>
        <n v="12.5"/>
        <n v="11"/>
        <n v="14.1"/>
        <n v="10.395061728395062"/>
        <n v="14.701754385964913"/>
        <n v="12.696969696969697"/>
        <n v="10.594936708860759"/>
        <n v="10.50632911392405"/>
        <n v="14.508771929824562"/>
        <n v="10.197530864197532"/>
        <n v="10.405063291139241"/>
        <n v="11.094594594594595"/>
        <n v="19.5"/>
        <n v="12.507692307692308"/>
        <n v="9.9024390243902438"/>
        <n v="9.8048780487804876"/>
        <n v="21.513513513513512"/>
        <n v="9.8987341772151893"/>
        <n v="10.103896103896103"/>
        <n v="14.407407407407407"/>
        <n v="12.09375"/>
        <n v="10.901408450704226"/>
        <n v="13.101694915254237"/>
        <n v="10.306666666666667"/>
        <n v="9.4024390243902438"/>
        <n v="10.202702702702704"/>
        <n v="9.5063291139240498"/>
        <n v="14.705882352941176"/>
        <n v="9.6025641025641022"/>
        <n v="11.703125"/>
        <n v="24.6"/>
        <n v="9.3974358974358978"/>
        <n v="12.603448275862069"/>
        <n v="12.305084745762711"/>
        <n v="9.7972972972972965"/>
        <n v="11.693548387096774"/>
        <n v="8.8048780487804876"/>
        <n v="10.3"/>
        <n v="15.297872340425531"/>
        <n v="9.1012658227848107"/>
        <n v="10.098591549295774"/>
        <n v="9.1025641025641022"/>
        <n v="11.60655737704918"/>
        <n v="12.298245614035087"/>
        <n v="9.6944444444444446"/>
        <n v="12.192982456140351"/>
        <n v="9.5972222222222214"/>
        <n v="11.096774193548388"/>
        <n v="8.6"/>
        <n v="9.8985507246376816"/>
        <n v="9.1066666666666674"/>
        <n v="13.897959183673469"/>
        <n v="18.888888888888889"/>
        <n v="10.59375"/>
        <n v="14.404255319148936"/>
        <n v="15.295454545454545"/>
        <n v="8.7012987012987004"/>
        <n v="10.40625"/>
        <n v="9.0958904109589049"/>
        <n v="16.195121951219512"/>
        <n v="8.3000000000000007"/>
        <n v="8.1999999999999993"/>
        <n v="10"/>
        <n v="11.103448275862069"/>
        <n v="11.192982456140351"/>
        <n v="9.4029850746268657"/>
        <n v="9.1029411764705888"/>
        <n v="8.704225352112676"/>
        <n v="11.407407407407407"/>
        <n v="9"/>
        <n v="9.5"/>
        <n v="9.1969696969696972"/>
        <n v="10.803571428571429"/>
        <n v="8.5070422535211261"/>
        <n v="16.189189189189189"/>
        <n v="10.101694915254237"/>
        <n v="9.296875"/>
        <n v="9.9"/>
        <n v="8.7058823529411757"/>
        <n v="7.9054054054054053"/>
        <n v="10.796296296296296"/>
        <n v="8.1971830985915499"/>
        <n v="8.907692307692308"/>
        <n v="10.303571428571429"/>
        <n v="14.4"/>
        <n v="8.3970588235294112"/>
        <n v="8.90625"/>
        <n v="8.6060606060606055"/>
        <n v="16.2"/>
        <n v="12.304347826086957"/>
        <n v="17.09090909090909"/>
        <n v="8.2985074626865671"/>
        <n v="8.1029411764705888"/>
        <n v="8.6984126984126977"/>
        <n v="8.806451612903226"/>
        <n v="17.516129032258064"/>
        <n v="7.397260273972603"/>
        <n v="7.2027027027027026"/>
        <n v="7.3013698630136989"/>
        <n v="7.1066666666666665"/>
        <n v="8.296875"/>
        <n v="9.2982456140350873"/>
        <n v="17.600000000000001"/>
        <n v="8.203125"/>
        <n v="8.6999999999999993"/>
        <n v="6.3950617283950617"/>
        <n v="7.7014925373134329"/>
        <n v="7.197183098591549"/>
        <n v="6.9054054054054053"/>
        <n v="7.2"/>
        <n v="7.3970588235294121"/>
        <n v="6.9027777777777777"/>
        <n v="8.7017543859649127"/>
        <n v="10.695652173913043"/>
        <n v="8.9090909090909083"/>
        <n v="6.5"/>
        <n v="15"/>
        <n v="9.3921568627450984"/>
        <n v="6.4054054054054053"/>
        <n v="9.4"/>
        <n v="6.4027777777777777"/>
        <n v="6.1066666666666665"/>
        <n v="6.8939393939393936"/>
        <n v="8.9019607843137258"/>
        <n v="23.789473684210527"/>
        <n v="10.204545454545455"/>
        <n v="10.69047619047619"/>
        <n v="6.5072463768115938"/>
        <n v="8.5961538461538467"/>
        <n v="10.090909090909092"/>
        <n v="5.9066666666666663"/>
        <n v="6.90625"/>
        <n v="11.891891891891891"/>
        <n v="6"/>
        <n v="6.5074626865671643"/>
        <n v="6.3043478260869561"/>
        <n v="9.1086956521739122"/>
        <n v="7.101694915254237"/>
        <n v="6.3030303030303028"/>
        <n v="7.192982456140351"/>
        <n v="6.40625"/>
        <n v="6.596774193548387"/>
        <n v="5.704225352112676"/>
        <n v="22.222222222222221"/>
        <n v="7.9"/>
        <n v="6.2063492063492065"/>
        <n v="12.9"/>
        <n v="6.2950819672131146"/>
        <n v="8.704545454545455"/>
        <n v="7.0925925925925926"/>
        <n v="5.394366197183099"/>
        <n v="6.8035714285714288"/>
        <n v="6.5964912280701755"/>
        <n v="4.5949367088607591"/>
        <n v="5.9016393442622954"/>
        <n v="6.7924528301886795"/>
        <n v="7.3061224489795915"/>
        <n v="7.9111111111111114"/>
        <n v="5.9"/>
        <n v="7.5106382978723403"/>
        <n v="15.304347826086957"/>
        <n v="5.1029411764705879"/>
        <n v="6.1964285714285712"/>
        <n v="4.5"/>
        <n v="5.5"/>
        <n v="8.0952380952380949"/>
        <n v="8.2926829268292686"/>
        <n v="6.1090909090909093"/>
        <n v="5.7931034482758621"/>
        <n v="5.3015873015873014"/>
        <n v="8.7894736842105257"/>
        <n v="7.1956521739130439"/>
        <n v="4.506849315068493"/>
        <n v="7.6904761904761907"/>
        <n v="5.406779661016949"/>
        <n v="6.7021276595744679"/>
        <n v="5.5087719298245617"/>
        <n v="8.6944444444444446"/>
        <n v="4"/>
        <n v="5.2"/>
        <n v="5"/>
        <n v="12.708333333333334"/>
        <n v="6.9090909090909092"/>
        <n v="7.3"/>
        <n v="4.2028985507246377"/>
        <n v="7"/>
        <n v="5.7"/>
        <n v="7.1"/>
        <n v="7.8055555555555554"/>
        <n v="4.6065573770491799"/>
        <n v="5.8936170212765955"/>
        <n v="6.3953488372093021"/>
        <n v="8.3030303030303028"/>
        <n v="6.6097560975609753"/>
        <n v="7.6"/>
        <n v="6.7948717948717947"/>
        <n v="4.1967213114754101"/>
        <n v="4.9038461538461542"/>
        <n v="4.5999999999999996"/>
        <n v="12.4"/>
        <n v="6.8055555555555554"/>
        <n v="4.1034482758620694"/>
        <n v="9.115384615384615"/>
        <n v="4.1071428571428568"/>
        <n v="4.4038461538461542"/>
        <n v="7.387096774193548"/>
        <n v="3.4029850746268657"/>
        <n v="3.896551724137931"/>
        <n v="4.5102040816326534"/>
        <n v="7.5862068965517242"/>
        <n v="5.2926829268292686"/>
        <n v="3.7068965517241379"/>
        <n v="7.2068965517241379"/>
        <n v="3.6964285714285716"/>
        <n v="8.5"/>
        <n v="3.9038461538461537"/>
        <n v="4.8095238095238093"/>
        <n v="4.1020408163265305"/>
        <n v="5.2972972972972974"/>
        <n v="5.9090909090909092"/>
        <n v="4.1956521739130439"/>
        <n v="3.7058823529411766"/>
        <n v="3.5961538461538463"/>
        <n v="4.1111111111111107"/>
        <n v="14.076923076923077"/>
        <n v="3.192982456140351"/>
        <n v="6.5925925925925926"/>
        <n v="3.5"/>
        <n v="5.40625"/>
        <n v="3.5957446808510638"/>
        <n v="4.2"/>
        <n v="5.387096774193548"/>
        <n v="10.375"/>
        <n v="4.0999999999999996"/>
        <n v="4.2894736842105265"/>
        <n v="5.7857142857142856"/>
        <n v="5.5862068965517242"/>
        <n v="4.3888888888888893"/>
        <n v="3"/>
        <n v="4.3055555555555554"/>
        <n v="4.6060606060606064"/>
        <n v="4.1081081081081079"/>
        <n v="4.903225806451613"/>
        <n v="4.1944444444444446"/>
        <n v="6.208333333333333"/>
        <n v="5.1071428571428568"/>
        <n v="10.071428571428571"/>
        <n v="3.810810810810811"/>
        <n v="4.3125"/>
        <n v="3.5128205128205128"/>
        <n v="3.9142857142857141"/>
        <n v="3.8055555555555554"/>
        <n v="4.387096774193548"/>
        <n v="3.4"/>
        <n v="2.5"/>
        <n v="2.607843137254902"/>
        <n v="2.5098039215686274"/>
        <n v="3.1"/>
        <n v="5.3043478260869561"/>
        <n v="3.8125"/>
        <n v="4.6923076923076925"/>
        <n v="2.6086956521739131"/>
        <n v="8.4285714285714288"/>
        <n v="2.1090909090909089"/>
        <n v="5.8"/>
        <n v="7.5333333333333332"/>
        <n v="3.6129032258064515"/>
        <n v="7.333333333333333"/>
        <n v="3.7931034482758621"/>
        <n v="2.3913043478260869"/>
        <n v="12.111111111111111"/>
        <n v="4.1923076923076925"/>
        <n v="2.5116279069767442"/>
        <n v="2.8918918918918921"/>
        <n v="7.1333333333333337"/>
        <n v="3.2121212121212119"/>
        <n v="7.5714285714285712"/>
        <n v="2.1"/>
        <n v="2.5128205128205128"/>
        <n v="2.1086956521739131"/>
        <n v="1.7924528301886793"/>
        <n v="2.6111111111111112"/>
        <n v="2.4054054054054053"/>
        <n v="6.2142857142857144"/>
        <n v="5.117647058823529"/>
        <n v="6.615384615384615"/>
        <n v="1.5961538461538463"/>
        <n v="3.32"/>
        <n v="2"/>
        <n v="2.4117647058823528"/>
        <n v="2.3142857142857145"/>
        <n v="4.875"/>
        <n v="5.1333333333333337"/>
        <n v="1.9"/>
        <n v="5.7692307692307692"/>
        <n v="4.4117647058823533"/>
        <n v="1.6086956521739131"/>
        <n v="3.6"/>
        <n v="1.7"/>
        <n v="2.9130434782608696"/>
        <n v="8.375"/>
        <n v="1.8108108108108107"/>
        <n v="6.7"/>
        <n v="3.3"/>
        <n v="10.333333333333334"/>
        <n v="4.4285714285714288"/>
        <n v="2.2962962962962963"/>
        <n v="2.9047619047619047"/>
        <n v="3.4117647058823528"/>
        <n v="3.7333333333333334"/>
        <n v="7.8571428571428568"/>
        <n v="2.2000000000000002"/>
        <n v="5.3"/>
        <n v="5.8888888888888893"/>
        <n v="2.2083333333333335"/>
        <n v="1.8928571428571428"/>
        <n v="8.6666666666666661"/>
        <n v="1.92"/>
        <n v="3.2857142857142856"/>
        <n v="2.0909090909090908"/>
        <n v="7.166666666666667"/>
        <n v="2.6875"/>
        <n v="2.9230769230769229"/>
        <n v="3.7"/>
        <n v="2.1176470588235294"/>
        <n v="1.7142857142857142"/>
        <n v="1.5909090909090908"/>
        <n v="2.1875"/>
        <n v="2.125"/>
        <n v="3.0909090909090908"/>
        <n v="1"/>
        <n v="1.5"/>
        <n v="1.6842105263157894"/>
        <n v="3.2"/>
        <n v="1.2916666666666667"/>
        <n v="1.7222222222222223"/>
        <n v="2.7272727272727271"/>
        <n v="1.3809523809523809"/>
        <n v="1.5263157894736843"/>
        <n v="1.3"/>
        <n v="1.411764705882353"/>
        <n v="1.7692307692307692"/>
        <n v="2.5555555555555554"/>
        <n v="2.2999999999999998"/>
        <n v="1.8333333333333333"/>
        <n v="3.6666666666666665"/>
        <n v="1.5384615384615385"/>
        <n v="1.3846153846153846"/>
        <n v="0.89473684210526316"/>
        <n v="2.6666666666666665"/>
        <n v="1.875"/>
        <n v="0.68181818181818177"/>
        <n v="0.78947368421052633"/>
        <n v="1.5555555555555556"/>
        <n v="0.93333333333333335"/>
        <n v="4.666666666666667"/>
        <n v="1.6666666666666667"/>
        <n v="0.69230769230769229"/>
        <n v="1.125"/>
        <n v="0.66666666666666663"/>
        <n v="0.88888888888888884"/>
        <n v="1.6"/>
        <n v="2.3333333333333335"/>
        <n v="0.77777777777777779"/>
        <n v="1.25"/>
        <n v="0.7142857142857143"/>
        <n v="0.8"/>
        <n v="0.6"/>
        <n v="0.375"/>
        <n v="0.75"/>
        <n v="0.33333333333333331"/>
        <n v="0"/>
      </sharedItems>
    </cacheField>
    <cacheField name="AST_pg" numFmtId="2">
      <sharedItems containsSemiMixedTypes="0" containsString="0" containsNumber="1" minValue="0" maxValue="11.605263157894736"/>
    </cacheField>
    <cacheField name="REB_pg" numFmtId="2">
      <sharedItems containsSemiMixedTypes="0" containsString="0" containsNumber="1" minValue="0" maxValue="13.9"/>
    </cacheField>
    <cacheField name="OREB_pg" numFmtId="2">
      <sharedItems containsSemiMixedTypes="0" containsString="0" containsNumber="1" minValue="0" maxValue="4.6034482758620694"/>
    </cacheField>
    <cacheField name="DREB_pg" numFmtId="2">
      <sharedItems containsSemiMixedTypes="0" containsString="0" containsNumber="1" minValue="0" maxValue="10.1"/>
    </cacheField>
    <cacheField name="STL_pg" numFmtId="2">
      <sharedItems containsSemiMixedTypes="0" containsString="0" containsNumber="1" minValue="0" maxValue="3"/>
    </cacheField>
    <cacheField name="BLK_pg" numFmtId="2">
      <sharedItems containsSemiMixedTypes="0" containsString="0" containsNumber="1" minValue="0" maxValue="3.8043478260869565"/>
    </cacheField>
    <cacheField name="TOV_pg" numFmtId="2">
      <sharedItems containsSemiMixedTypes="0" containsString="0" containsNumber="1" minValue="0" maxValue="4.6973684210526319"/>
    </cacheField>
    <cacheField name="PTS_pg/Min" numFmtId="2">
      <sharedItems containsSemiMixedTypes="0" containsString="0" containsNumber="1" minValue="0" maxValue="1.3513513513513513"/>
    </cacheField>
    <cacheField name="AST_pg/TOV_pg" numFmtId="2">
      <sharedItems containsMixedTypes="1" containsNumber="1" minValue="0" maxValue="11"/>
    </cacheField>
    <cacheField name="STL_pg/Min" numFmtId="10">
      <sharedItems containsSemiMixedTypes="0" containsString="0" containsNumber="1" minValue="0" maxValue="0.18518518518518517"/>
    </cacheField>
    <cacheField name="BLK_pg/Min" numFmtId="10">
      <sharedItems containsSemiMixedTypes="0" containsString="0" containsNumber="1" minValue="0" maxValue="0.1145887899423782"/>
    </cacheField>
    <cacheField name="OREB_pg/Min" numFmtId="10">
      <sharedItems containsSemiMixedTypes="0" containsString="0" containsNumber="1" minValue="0" maxValue="0.23529411764705882"/>
    </cacheField>
    <cacheField name="DREB_pg/Min" numFmtId="10">
      <sharedItems containsSemiMixedTypes="0" containsString="0" containsNumber="1" minValue="0" maxValue="0.35087719298245612"/>
    </cacheField>
    <cacheField name="Classe_Min" numFmtId="2">
      <sharedItems/>
    </cacheField>
    <cacheField name="Classe_Age" numFmtId="2">
      <sharedItems count="4">
        <s v="23–27"/>
        <s v="28–32"/>
        <s v="33+"/>
        <s v="18–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38.761040740741" createdVersion="8" refreshedVersion="8" minRefreshableVersion="3" recordCount="569" xr:uid="{CCE610EC-F32F-4CDB-948D-08623A9363C6}">
  <cacheSource type="worksheet">
    <worksheetSource ref="A1:BI570" sheet="Données NBA enrichies"/>
  </cacheSource>
  <cacheFields count="61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 count="22">
        <n v="26"/>
        <n v="23"/>
        <n v="30"/>
        <n v="27"/>
        <n v="28"/>
        <n v="25"/>
        <n v="35"/>
        <n v="29"/>
        <n v="37"/>
        <n v="40"/>
        <n v="36"/>
        <n v="31"/>
        <n v="24"/>
        <n v="22"/>
        <n v="34"/>
        <n v="32"/>
        <n v="33"/>
        <n v="20"/>
        <n v="21"/>
        <n v="19"/>
        <n v="39"/>
        <n v="38"/>
      </sharedItems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  <cacheField name="PTS_pg" numFmtId="2">
      <sharedItems containsSemiMixedTypes="0" containsString="0" containsNumber="1" minValue="0" maxValue="32.69736842105263"/>
    </cacheField>
    <cacheField name="AST_pg" numFmtId="2">
      <sharedItems containsSemiMixedTypes="0" containsString="0" containsNumber="1" minValue="0" maxValue="11.605263157894736"/>
    </cacheField>
    <cacheField name="REB_pg" numFmtId="2">
      <sharedItems containsSemiMixedTypes="0" containsString="0" containsNumber="1" minValue="0" maxValue="13.9"/>
    </cacheField>
    <cacheField name="OREB_pg" numFmtId="2">
      <sharedItems containsSemiMixedTypes="0" containsString="0" containsNumber="1" minValue="0" maxValue="4.6034482758620694"/>
    </cacheField>
    <cacheField name="DREB_pg" numFmtId="2">
      <sharedItems containsSemiMixedTypes="0" containsString="0" containsNumber="1" minValue="0" maxValue="10.1"/>
    </cacheField>
    <cacheField name="STL_pg" numFmtId="2">
      <sharedItems containsSemiMixedTypes="0" containsString="0" containsNumber="1" minValue="0" maxValue="3"/>
    </cacheField>
    <cacheField name="BLK_pg" numFmtId="2">
      <sharedItems containsSemiMixedTypes="0" containsString="0" containsNumber="1" minValue="0" maxValue="3.8043478260869565"/>
    </cacheField>
    <cacheField name="TOV_pg" numFmtId="2">
      <sharedItems containsSemiMixedTypes="0" containsString="0" containsNumber="1" minValue="0" maxValue="4.6973684210526319"/>
    </cacheField>
    <cacheField name="PTS_pg/Min" numFmtId="2">
      <sharedItems containsSemiMixedTypes="0" containsString="0" containsNumber="1" minValue="0" maxValue="1.3513513513513513"/>
    </cacheField>
    <cacheField name="AST_pg/TOV_pg" numFmtId="2">
      <sharedItems containsMixedTypes="1" containsNumber="1" minValue="0" maxValue="11"/>
    </cacheField>
    <cacheField name="STL_pg/Min" numFmtId="10">
      <sharedItems containsSemiMixedTypes="0" containsString="0" containsNumber="1" minValue="0" maxValue="0.18518518518518517"/>
    </cacheField>
    <cacheField name="BLK_pg/Min" numFmtId="10">
      <sharedItems containsSemiMixedTypes="0" containsString="0" containsNumber="1" minValue="0" maxValue="0.1145887899423782"/>
    </cacheField>
    <cacheField name="OREB_pg/Min" numFmtId="10">
      <sharedItems containsSemiMixedTypes="0" containsString="0" containsNumber="1" minValue="0" maxValue="0.23529411764705882"/>
    </cacheField>
    <cacheField name="DREB_pg/Min" numFmtId="10">
      <sharedItems containsSemiMixedTypes="0" containsString="0" containsNumber="1" minValue="0" maxValue="0.35087719298245612"/>
    </cacheField>
    <cacheField name="Classe_Min" numFmtId="2">
      <sharedItems/>
    </cacheField>
    <cacheField name="Classe_Age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39.442381134257" createdVersion="8" refreshedVersion="8" minRefreshableVersion="3" recordCount="569" xr:uid="{62120531-7CCD-4683-91D4-8F65D341F28C}">
  <cacheSource type="worksheet">
    <worksheetSource ref="A1:BM570" sheet="Données NBA enrichies"/>
  </cacheSource>
  <cacheFields count="65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/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  <cacheField name="PTS_pg" numFmtId="2">
      <sharedItems containsSemiMixedTypes="0" containsString="0" containsNumber="1" minValue="0" maxValue="32.69736842105263"/>
    </cacheField>
    <cacheField name="AST_pg" numFmtId="2">
      <sharedItems containsSemiMixedTypes="0" containsString="0" containsNumber="1" minValue="0" maxValue="11.605263157894736"/>
    </cacheField>
    <cacheField name="REB_pg" numFmtId="2">
      <sharedItems containsSemiMixedTypes="0" containsString="0" containsNumber="1" minValue="0" maxValue="13.9"/>
    </cacheField>
    <cacheField name="OREB_pg" numFmtId="2">
      <sharedItems containsSemiMixedTypes="0" containsString="0" containsNumber="1" minValue="0" maxValue="4.6034482758620694"/>
    </cacheField>
    <cacheField name="DREB_pg" numFmtId="2">
      <sharedItems containsSemiMixedTypes="0" containsString="0" containsNumber="1" minValue="0" maxValue="10.1"/>
    </cacheField>
    <cacheField name="STL_pg" numFmtId="2">
      <sharedItems containsSemiMixedTypes="0" containsString="0" containsNumber="1" minValue="0" maxValue="3"/>
    </cacheField>
    <cacheField name="BLK_pg" numFmtId="2">
      <sharedItems containsSemiMixedTypes="0" containsString="0" containsNumber="1" minValue="0" maxValue="3.8043478260869565"/>
    </cacheField>
    <cacheField name="TOV_pg" numFmtId="2">
      <sharedItems containsSemiMixedTypes="0" containsString="0" containsNumber="1" minValue="0" maxValue="4.6973684210526319"/>
    </cacheField>
    <cacheField name="PTS_pg/Min" numFmtId="2">
      <sharedItems containsSemiMixedTypes="0" containsString="0" containsNumber="1" minValue="0" maxValue="1.3513513513513513"/>
    </cacheField>
    <cacheField name="AST_pg/TOV_pg" numFmtId="2">
      <sharedItems containsMixedTypes="1" containsNumber="1" minValue="0" maxValue="11"/>
    </cacheField>
    <cacheField name="STL_pg/Min" numFmtId="10">
      <sharedItems containsSemiMixedTypes="0" containsString="0" containsNumber="1" minValue="0" maxValue="0.18518518518518517"/>
    </cacheField>
    <cacheField name="BLK_pg/Min" numFmtId="10">
      <sharedItems containsSemiMixedTypes="0" containsString="0" containsNumber="1" minValue="0" maxValue="0.1145887899423782"/>
    </cacheField>
    <cacheField name="OREB_pg/Min" numFmtId="10">
      <sharedItems containsSemiMixedTypes="0" containsString="0" containsNumber="1" minValue="0" maxValue="0.23529411764705882"/>
    </cacheField>
    <cacheField name="DREB_pg/Min" numFmtId="10">
      <sharedItems containsSemiMixedTypes="0" containsString="0" containsNumber="1" minValue="0" maxValue="0.35087719298245612"/>
    </cacheField>
    <cacheField name="Classe_Min" numFmtId="2">
      <sharedItems/>
    </cacheField>
    <cacheField name="Classe_Age" numFmtId="2">
      <sharedItems/>
    </cacheField>
    <cacheField name="EFG%_corr" numFmtId="2">
      <sharedItems containsSemiMixedTypes="0" containsString="0" containsNumber="1" minValue="0" maxValue="1.25"/>
    </cacheField>
    <cacheField name="TS%_corr" numFmtId="2">
      <sharedItems containsSemiMixedTypes="0" containsString="0" containsNumber="1" minValue="0" maxValue="1.25"/>
    </cacheField>
    <cacheField name="FGA_norm" numFmtId="2">
      <sharedItems containsSemiMixedTypes="0" containsString="0" containsNumber="1" minValue="0" maxValue="1"/>
    </cacheField>
    <cacheField name="Filtre joueur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39.809058564817" createdVersion="8" refreshedVersion="8" minRefreshableVersion="3" recordCount="569" xr:uid="{B44891C4-A13D-41D2-9CD1-A59897222E3A}">
  <cacheSource type="worksheet">
    <worksheetSource ref="A1:BQ570" sheet="Données NBA enrichies"/>
  </cacheSource>
  <cacheFields count="69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  <cacheField name="PTS_pg" numFmtId="2">
      <sharedItems containsSemiMixedTypes="0" containsString="0" containsNumber="1" minValue="0" maxValue="32.69736842105263"/>
    </cacheField>
    <cacheField name="AST_pg" numFmtId="2">
      <sharedItems containsSemiMixedTypes="0" containsString="0" containsNumber="1" minValue="0" maxValue="11.605263157894736"/>
    </cacheField>
    <cacheField name="REB_pg" numFmtId="2">
      <sharedItems containsSemiMixedTypes="0" containsString="0" containsNumber="1" minValue="0" maxValue="13.9"/>
    </cacheField>
    <cacheField name="OREB_pg" numFmtId="2">
      <sharedItems containsSemiMixedTypes="0" containsString="0" containsNumber="1" minValue="0" maxValue="4.6034482758620694"/>
    </cacheField>
    <cacheField name="DREB_pg" numFmtId="2">
      <sharedItems containsSemiMixedTypes="0" containsString="0" containsNumber="1" minValue="0" maxValue="10.1"/>
    </cacheField>
    <cacheField name="STL_pg" numFmtId="2">
      <sharedItems containsSemiMixedTypes="0" containsString="0" containsNumber="1" minValue="0" maxValue="3"/>
    </cacheField>
    <cacheField name="BLK_pg" numFmtId="2">
      <sharedItems containsSemiMixedTypes="0" containsString="0" containsNumber="1" minValue="0" maxValue="3.8043478260869565"/>
    </cacheField>
    <cacheField name="TOV_pg" numFmtId="2">
      <sharedItems containsSemiMixedTypes="0" containsString="0" containsNumber="1" minValue="0" maxValue="4.6973684210526319"/>
    </cacheField>
    <cacheField name="PTS_pg/Min" numFmtId="2">
      <sharedItems containsSemiMixedTypes="0" containsString="0" containsNumber="1" minValue="0" maxValue="1.3513513513513513"/>
    </cacheField>
    <cacheField name="AST_pg/TOV_pg" numFmtId="2">
      <sharedItems containsMixedTypes="1" containsNumber="1" minValue="0" maxValue="11"/>
    </cacheField>
    <cacheField name="STL_pg/Min" numFmtId="10">
      <sharedItems containsSemiMixedTypes="0" containsString="0" containsNumber="1" minValue="0" maxValue="0.18518518518518517"/>
    </cacheField>
    <cacheField name="BLK_pg/Min" numFmtId="10">
      <sharedItems containsSemiMixedTypes="0" containsString="0" containsNumber="1" minValue="0" maxValue="0.1145887899423782"/>
    </cacheField>
    <cacheField name="OREB_pg/Min" numFmtId="10">
      <sharedItems containsSemiMixedTypes="0" containsString="0" containsNumber="1" minValue="0" maxValue="0.23529411764705882"/>
    </cacheField>
    <cacheField name="DREB_pg/Min" numFmtId="10">
      <sharedItems containsSemiMixedTypes="0" containsString="0" containsNumber="1" minValue="0" maxValue="0.35087719298245612"/>
    </cacheField>
    <cacheField name="Classe_Min" numFmtId="2">
      <sharedItems/>
    </cacheField>
    <cacheField name="Classe_Age" numFmtId="2">
      <sharedItems/>
    </cacheField>
    <cacheField name="EFG%_corr" numFmtId="2">
      <sharedItems containsSemiMixedTypes="0" containsString="0" containsNumber="1" minValue="0" maxValue="1.25"/>
    </cacheField>
    <cacheField name="TS%_corr" numFmtId="2">
      <sharedItems containsSemiMixedTypes="0" containsString="0" containsNumber="1" minValue="0" maxValue="1.25"/>
    </cacheField>
    <cacheField name="FGA_norm" numFmtId="2">
      <sharedItems containsSemiMixedTypes="0" containsString="0" containsNumber="1" minValue="0" maxValue="1"/>
    </cacheField>
    <cacheField name="Filtre joueur" numFmtId="2">
      <sharedItems/>
    </cacheField>
    <cacheField name="PTG_pg_Norm" numFmtId="2">
      <sharedItems containsSemiMixedTypes="0" containsString="0" containsNumber="1" minValue="0" maxValue="1"/>
    </cacheField>
    <cacheField name="Min_tot" numFmtId="2">
      <sharedItems containsSemiMixedTypes="0" containsString="0" containsNumber="1" minValue="2.7" maxValue="3034"/>
    </cacheField>
    <cacheField name="AST/Min" numFmtId="2">
      <sharedItems containsSemiMixedTypes="0" containsString="0" containsNumber="1" minValue="0" maxValue="0.32472613458528948"/>
    </cacheField>
    <cacheField name="AST/TOV" numFmtId="2">
      <sharedItems containsMixedTypes="1" containsNumb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40.613494560188" createdVersion="8" refreshedVersion="8" minRefreshableVersion="3" recordCount="569" xr:uid="{BFEC68AE-8F48-4F7C-9ED1-FF9DDE55C269}">
  <cacheSource type="worksheet">
    <worksheetSource ref="A1:BR570" sheet="Données NBA enrichies"/>
  </cacheSource>
  <cacheFields count="70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/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  <cacheField name="PTS_pg" numFmtId="2">
      <sharedItems containsSemiMixedTypes="0" containsString="0" containsNumber="1" minValue="0" maxValue="32.69736842105263"/>
    </cacheField>
    <cacheField name="AST_pg" numFmtId="2">
      <sharedItems containsSemiMixedTypes="0" containsString="0" containsNumber="1" minValue="0" maxValue="11.605263157894736"/>
    </cacheField>
    <cacheField name="REB_pg" numFmtId="2">
      <sharedItems containsSemiMixedTypes="0" containsString="0" containsNumber="1" minValue="0" maxValue="13.9"/>
    </cacheField>
    <cacheField name="OREB_pg" numFmtId="2">
      <sharedItems containsSemiMixedTypes="0" containsString="0" containsNumber="1" minValue="0" maxValue="4.6034482758620694"/>
    </cacheField>
    <cacheField name="DREB_pg" numFmtId="2">
      <sharedItems containsSemiMixedTypes="0" containsString="0" containsNumber="1" minValue="0" maxValue="10.1"/>
    </cacheField>
    <cacheField name="STL_pg" numFmtId="2">
      <sharedItems containsSemiMixedTypes="0" containsString="0" containsNumber="1" minValue="0" maxValue="3"/>
    </cacheField>
    <cacheField name="BLK_pg" numFmtId="2">
      <sharedItems containsSemiMixedTypes="0" containsString="0" containsNumber="1" minValue="0" maxValue="3.8043478260869565"/>
    </cacheField>
    <cacheField name="TOV_pg" numFmtId="2">
      <sharedItems containsSemiMixedTypes="0" containsString="0" containsNumber="1" minValue="0" maxValue="4.6973684210526319"/>
    </cacheField>
    <cacheField name="PTS_pg/Min" numFmtId="2">
      <sharedItems containsSemiMixedTypes="0" containsString="0" containsNumber="1" minValue="0" maxValue="1.3513513513513513"/>
    </cacheField>
    <cacheField name="AST_pg/TOV_pg" numFmtId="2">
      <sharedItems containsMixedTypes="1" containsNumber="1" minValue="0" maxValue="11"/>
    </cacheField>
    <cacheField name="STL_pg/Min" numFmtId="2">
      <sharedItems containsSemiMixedTypes="0" containsString="0" containsNumber="1" minValue="0" maxValue="0.18518518518518517"/>
    </cacheField>
    <cacheField name="BLK_pg/Min" numFmtId="2">
      <sharedItems containsSemiMixedTypes="0" containsString="0" containsNumber="1" minValue="0" maxValue="0.1145887899423782"/>
    </cacheField>
    <cacheField name="OREB_pg/Min" numFmtId="2">
      <sharedItems containsSemiMixedTypes="0" containsString="0" containsNumber="1" minValue="0" maxValue="0.23529411764705882"/>
    </cacheField>
    <cacheField name="DREB_pg/Min" numFmtId="2">
      <sharedItems containsSemiMixedTypes="0" containsString="0" containsNumber="1" minValue="0" maxValue="0.35087719298245612"/>
    </cacheField>
    <cacheField name="Classe_Min" numFmtId="2">
      <sharedItems/>
    </cacheField>
    <cacheField name="Classe_Age" numFmtId="2">
      <sharedItems/>
    </cacheField>
    <cacheField name="EFG%_corr" numFmtId="2">
      <sharedItems containsSemiMixedTypes="0" containsString="0" containsNumber="1" minValue="0" maxValue="1.25"/>
    </cacheField>
    <cacheField name="TS%_corr" numFmtId="2">
      <sharedItems containsSemiMixedTypes="0" containsString="0" containsNumber="1" minValue="0" maxValue="1.25"/>
    </cacheField>
    <cacheField name="FGA_norm" numFmtId="2">
      <sharedItems containsSemiMixedTypes="0" containsString="0" containsNumber="1" minValue="0" maxValue="1"/>
    </cacheField>
    <cacheField name="Filtre joueur" numFmtId="2">
      <sharedItems/>
    </cacheField>
    <cacheField name="PTG_pg_Norm" numFmtId="2">
      <sharedItems containsSemiMixedTypes="0" containsString="0" containsNumber="1" minValue="0" maxValue="1"/>
    </cacheField>
    <cacheField name="Min_tot" numFmtId="2">
      <sharedItems containsSemiMixedTypes="0" containsString="0" containsNumber="1" minValue="2.7" maxValue="3034" count="546">
        <n v="2599.2000000000003"/>
        <n v="2867.7"/>
        <n v="2569"/>
        <n v="2291.4"/>
        <n v="2620.7999999999997"/>
        <n v="2797.5"/>
        <n v="2725.7999999999997"/>
        <n v="2736"/>
        <n v="2450"/>
        <n v="2788.7"/>
        <n v="2520"/>
        <n v="2604.8000000000002"/>
        <n v="2697.7999999999997"/>
        <n v="2254"/>
        <n v="2764.2999999999997"/>
        <n v="2443"/>
        <n v="2229.4"/>
        <n v="2301"/>
        <n v="2263"/>
        <n v="2205.2000000000003"/>
        <n v="2550.6000000000004"/>
        <n v="2302.5"/>
        <n v="2449.4"/>
        <n v="2235.6"/>
        <n v="2547.6999999999998"/>
        <n v="2238.2000000000003"/>
        <n v="2394"/>
        <n v="2022.0000000000002"/>
        <n v="2093.8000000000002"/>
        <n v="3034"/>
        <n v="2418.7000000000003"/>
        <n v="2675.3999999999996"/>
        <n v="1770"/>
        <n v="2594.9"/>
        <n v="2160.8999999999996"/>
        <n v="1999.1999999999998"/>
        <n v="1960.4"/>
        <n v="2452.8000000000002"/>
        <n v="2277.6"/>
        <n v="2289"/>
        <n v="2624"/>
        <n v="2279.6"/>
        <n v="2429"/>
        <n v="2708.4"/>
        <n v="2253.6"/>
        <n v="2208"/>
        <n v="2165.5"/>
        <n v="1956"/>
        <n v="2028.8"/>
        <n v="2228.6999999999998"/>
        <n v="1703.3999999999999"/>
        <n v="2132"/>
        <n v="2576.4"/>
        <n v="1805"/>
        <n v="1867.6000000000001"/>
        <n v="2678.1"/>
        <n v="2160"/>
        <n v="1582.3999999999999"/>
        <n v="2162.6999999999998"/>
        <n v="1504"/>
        <n v="1831.2000000000003"/>
        <n v="1520"/>
        <n v="2152.7999999999997"/>
        <n v="1757.6999999999998"/>
        <n v="2272"/>
        <n v="2200"/>
        <n v="2110.5"/>
        <n v="1855"/>
        <n v="2174.4"/>
        <n v="2054"/>
        <n v="1527.2"/>
        <n v="2296"/>
        <n v="2010"/>
        <n v="1740.8"/>
        <n v="1842"/>
        <n v="2568.7999999999997"/>
        <n v="1801.2"/>
        <n v="2385"/>
        <n v="2895.2000000000003"/>
        <n v="1984"/>
        <n v="2544"/>
        <n v="2114"/>
        <n v="2230.4"/>
        <n v="1965.6000000000001"/>
        <n v="2306.8000000000002"/>
        <n v="2615.7999999999997"/>
        <n v="2092.5"/>
        <n v="2064.6"/>
        <n v="2107.5"/>
        <n v="1840.3"/>
        <n v="1743.5"/>
        <n v="1937"/>
        <n v="1845"/>
        <n v="2606.7999999999997"/>
        <n v="2035.8000000000002"/>
        <n v="1740.3999999999999"/>
        <n v="1918.2"/>
        <n v="1861.3999999999999"/>
        <n v="2076"/>
        <n v="1701.3000000000002"/>
        <n v="1475.8"/>
        <n v="1393"/>
        <n v="1815.7"/>
        <n v="2133"/>
        <n v="2390.4"/>
        <n v="2156"/>
        <n v="2112"/>
        <n v="1522.8"/>
        <n v="1835.4"/>
        <n v="1762.2"/>
        <n v="1927.6"/>
        <n v="1548.4"/>
        <n v="1687.2"/>
        <n v="2170.8000000000002"/>
        <n v="2046.1"/>
        <n v="1894.4"/>
        <n v="1209.6000000000001"/>
        <n v="1783.4"/>
        <n v="1657.5"/>
        <n v="1935.2"/>
        <n v="2460"/>
        <n v="1180.3"/>
        <n v="1698.5"/>
        <n v="1682.7"/>
        <n v="1871.1000000000001"/>
        <n v="1587.6"/>
        <n v="1593.6"/>
        <n v="1434.2"/>
        <n v="1870.3"/>
        <n v="1485"/>
        <n v="2074.6"/>
        <n v="1897"/>
        <n v="1220"/>
        <n v="1605.8"/>
        <n v="2030.3"/>
        <n v="1448.3999999999999"/>
        <n v="2129.4"/>
        <n v="1715.2"/>
        <n v="858"/>
        <n v="1887.6"/>
        <n v="1479"/>
        <n v="1947"/>
        <n v="1650.2"/>
        <n v="1883"/>
        <n v="1142.1000000000001"/>
        <n v="1414.1"/>
        <n v="2073.1999999999998"/>
        <n v="1497.6"/>
        <n v="1604.3"/>
        <n v="1225.5"/>
        <n v="1749.6000000000001"/>
        <n v="1715.7"/>
        <n v="1519.2"/>
        <n v="1897.2"/>
        <n v="1512"/>
        <n v="1419.3"/>
        <n v="1676.7"/>
        <n v="1837.5"/>
        <n v="1244.5999999999999"/>
        <n v="1285.2"/>
        <n v="1657.6"/>
        <n v="1542.4"/>
        <n v="1170.4000000000001"/>
        <n v="2279.2000000000003"/>
        <n v="1956.4"/>
        <n v="1332.5"/>
        <n v="1952"/>
        <n v="2168"/>
        <n v="1878.5"/>
        <n v="1740"/>
        <n v="1590.3"/>
        <n v="1543.5"/>
        <n v="1232.8"/>
        <n v="1761.1999999999998"/>
        <n v="1838.8999999999999"/>
        <n v="1366.2"/>
        <n v="1985.6"/>
        <n v="1419"/>
        <n v="1321.6000000000001"/>
        <n v="1540.7"/>
        <n v="780"/>
        <n v="962"/>
        <n v="1327.5"/>
        <n v="1420.8"/>
        <n v="1368"/>
        <n v="1802"/>
        <n v="1384.5"/>
        <n v="2027.6"/>
        <n v="1350"/>
        <n v="1753.7"/>
        <n v="1469"/>
        <n v="1366.3999999999999"/>
        <n v="1204"/>
        <n v="1876.8000000000002"/>
        <n v="1267.2"/>
        <n v="923.40000000000009"/>
        <n v="1575"/>
        <n v="1001"/>
        <n v="1393.8"/>
        <n v="917.4"/>
        <n v="1118.8999999999999"/>
        <n v="1652.4"/>
        <n v="1820.6999999999998"/>
        <n v="1339.2"/>
        <n v="1010.6"/>
        <n v="1656"/>
        <n v="1120.5"/>
        <n v="1657.1"/>
        <n v="1044"/>
        <n v="1628"/>
        <n v="1248.3000000000002"/>
        <n v="1470"/>
        <n v="1209.5999999999999"/>
        <n v="1254"/>
        <n v="897"/>
        <n v="960"/>
        <n v="1314"/>
        <n v="1263.5999999999999"/>
        <n v="1413.7"/>
        <n v="1398.7"/>
        <n v="1413.4"/>
        <n v="1428"/>
        <n v="1890.4"/>
        <n v="860"/>
        <n v="1087.2"/>
        <n v="906.30000000000007"/>
        <n v="1154.6000000000001"/>
        <n v="1177"/>
        <n v="1820.4"/>
        <n v="876.8"/>
        <n v="826.19999999999993"/>
        <n v="1275"/>
        <n v="1526.3999999999999"/>
        <n v="1185"/>
        <n v="1346.3999999999999"/>
        <n v="1060.8"/>
        <n v="573.79999999999995"/>
        <n v="910.8"/>
        <n v="991.2"/>
        <n v="1352.4"/>
        <n v="1102.3999999999999"/>
        <n v="1152.8"/>
        <n v="1237.5"/>
        <n v="748.8"/>
        <n v="843.6"/>
        <n v="1357.8000000000002"/>
        <n v="1326.6000000000001"/>
        <n v="1131.5999999999999"/>
        <n v="1432.8"/>
        <n v="963.6"/>
        <n v="1044.2"/>
        <n v="1044.3"/>
        <n v="1240.8"/>
        <n v="1151.3999999999999"/>
        <n v="979.2"/>
        <n v="967.19999999999993"/>
        <n v="1242.5"/>
        <n v="930"/>
        <n v="595.80000000000007"/>
        <n v="905.00000000000011"/>
        <n v="1285.1999999999998"/>
        <n v="564"/>
        <n v="683.19999999999993"/>
        <n v="888.8"/>
        <n v="1042.2"/>
        <n v="1093.4000000000001"/>
        <n v="1092"/>
        <n v="725"/>
        <n v="809.4"/>
        <n v="1168.5"/>
        <n v="1121.8"/>
        <n v="1000.3999999999999"/>
        <n v="1171.3000000000002"/>
        <n v="862.40000000000009"/>
        <n v="1219.5"/>
        <n v="1242"/>
        <n v="827.2"/>
        <n v="591.1"/>
        <n v="1258"/>
        <n v="817.6"/>
        <n v="1140"/>
        <n v="793.6"/>
        <n v="684.6"/>
        <n v="922.5"/>
        <n v="1050.5"/>
        <n v="904.8"/>
        <n v="1228.5"/>
        <n v="760"/>
        <n v="1302.4000000000001"/>
        <n v="906.19999999999993"/>
        <n v="985.5"/>
        <n v="511"/>
        <n v="789.6"/>
        <n v="1250.8"/>
        <n v="1071.6000000000001"/>
        <n v="837.9"/>
        <n v="831.6"/>
        <n v="1365"/>
        <n v="750"/>
        <n v="861.80000000000007"/>
        <n v="680"/>
        <n v="660"/>
        <n v="770"/>
        <n v="752"/>
        <n v="1041.8999999999999"/>
        <n v="619.1"/>
        <n v="624"/>
        <n v="842.4"/>
        <n v="744.19999999999993"/>
        <n v="784.9"/>
        <n v="911.6"/>
        <n v="488.40000000000003"/>
        <n v="783.1"/>
        <n v="702"/>
        <n v="663.6"/>
        <n v="777"/>
        <n v="768.3"/>
        <n v="1043.1000000000001"/>
        <n v="1122"/>
        <n v="781"/>
        <n v="476"/>
        <n v="450"/>
        <n v="788.8"/>
        <n v="486.2"/>
        <n v="427.7"/>
        <n v="597.6"/>
        <n v="571.5"/>
        <n v="761.6"/>
        <n v="1060"/>
        <n v="655.19999999999993"/>
        <n v="533.19999999999993"/>
        <n v="978.19999999999993"/>
        <n v="794.59999999999991"/>
        <n v="514.5"/>
        <n v="638"/>
        <n v="602.69999999999993"/>
        <n v="684.40000000000009"/>
        <n v="458.20000000000005"/>
        <n v="688.80000000000007"/>
        <n v="648"/>
        <n v="463.20000000000005"/>
        <n v="582.4"/>
        <n v="499.8"/>
        <n v="666.4"/>
        <n v="468"/>
        <n v="531.30000000000007"/>
        <n v="503.2"/>
        <n v="462"/>
        <n v="469.2"/>
        <n v="515.1"/>
        <n v="587.6"/>
        <n v="436.49999999999994"/>
        <n v="318.5"/>
        <n v="609.9"/>
        <n v="499.5"/>
        <n v="610"/>
        <n v="372"/>
        <n v="396.8"/>
        <n v="451.2"/>
        <n v="608"/>
        <n v="502.2"/>
        <n v="478.4"/>
        <n v="520"/>
        <n v="619.4"/>
        <n v="706.80000000000007"/>
        <n v="380.8"/>
        <n v="542.29999999999995"/>
        <n v="374.40000000000003"/>
        <n v="457.6"/>
        <n v="514.79999999999995"/>
        <n v="320.40000000000003"/>
        <n v="409.2"/>
        <n v="421.8"/>
        <n v="430.90000000000003"/>
        <n v="500.40000000000003"/>
        <n v="237.60000000000002"/>
        <n v="579.6"/>
        <n v="374.5"/>
        <n v="340.2"/>
        <n v="710.40000000000009"/>
        <n v="526.4"/>
        <n v="331.8"/>
        <n v="403.3"/>
        <n v="339.2"/>
        <n v="412.8"/>
        <n v="218.39999999999998"/>
        <n v="658"/>
        <n v="396"/>
        <n v="266.59999999999997"/>
        <n v="384.40000000000003"/>
        <n v="304"/>
        <n v="550.79999999999995"/>
        <n v="397.8"/>
        <n v="636"/>
        <n v="250.70000000000002"/>
        <n v="246.4"/>
        <n v="431.6"/>
        <n v="266"/>
        <n v="276"/>
        <n v="226.79999999999998"/>
        <n v="550"/>
        <n v="352"/>
        <n v="327.59999999999997"/>
        <n v="246"/>
        <n v="312"/>
        <n v="370.5"/>
        <n v="321.89999999999998"/>
        <n v="556.6"/>
        <n v="253.79999999999998"/>
        <n v="314.59999999999997"/>
        <n v="365.5"/>
        <n v="410.7"/>
        <n v="315"/>
        <n v="590.69999999999993"/>
        <n v="254.79999999999998"/>
        <n v="380"/>
        <n v="252.5"/>
        <n v="635.79999999999995"/>
        <n v="249.60000000000002"/>
        <n v="312.8"/>
        <n v="391.40000000000003"/>
        <n v="630.70000000000005"/>
        <n v="340.4"/>
        <n v="268.8"/>
        <n v="290.70000000000005"/>
        <n v="183.29999999999998"/>
        <n v="511.20000000000005"/>
        <n v="405.59999999999997"/>
        <n v="145"/>
        <n v="295.2"/>
        <n v="241.39999999999998"/>
        <n v="157.5"/>
        <n v="238.4"/>
        <n v="216"/>
        <n v="272"/>
        <n v="118.3"/>
        <n v="154.69999999999999"/>
        <n v="381.8"/>
        <n v="250"/>
        <n v="328"/>
        <n v="121.89999999999999"/>
        <n v="168"/>
        <n v="203.5"/>
        <n v="253"/>
        <n v="146"/>
        <n v="121.19999999999999"/>
        <n v="113.39999999999999"/>
        <n v="180.9"/>
        <n v="184.8"/>
        <n v="170"/>
        <n v="146.19999999999999"/>
        <n v="209.6"/>
        <n v="165"/>
        <n v="151.20000000000002"/>
        <n v="185"/>
        <n v="162.60000000000002"/>
        <n v="124"/>
        <n v="197.1"/>
        <n v="105.60000000000001"/>
        <n v="142.19999999999999"/>
        <n v="217.49999999999997"/>
        <n v="84"/>
        <n v="180.39999999999998"/>
        <n v="71.400000000000006"/>
        <n v="97.6"/>
        <n v="111.60000000000001"/>
        <n v="137.79999999999998"/>
        <n v="75"/>
        <n v="74.800000000000011"/>
        <n v="63.5"/>
        <n v="126"/>
        <n v="92.4"/>
        <n v="118.4"/>
        <n v="92.8"/>
        <n v="126.5"/>
        <n v="231"/>
        <n v="114.4"/>
        <n v="66.5"/>
        <n v="149.6"/>
        <n v="138"/>
        <n v="117.60000000000001"/>
        <n v="70.400000000000006"/>
        <n v="105"/>
        <n v="68.400000000000006"/>
        <n v="79.2"/>
        <n v="70"/>
        <n v="56"/>
        <n v="50.8"/>
        <n v="135.20000000000002"/>
        <n v="102.60000000000001"/>
        <n v="45"/>
        <n v="52.800000000000004"/>
        <n v="51.599999999999994"/>
        <n v="31.2"/>
        <n v="58.5"/>
        <n v="61.5"/>
        <n v="100.7"/>
        <n v="43.6"/>
        <n v="33.599999999999994"/>
        <n v="42.4"/>
        <n v="85.8"/>
        <n v="114"/>
        <n v="22.4"/>
        <n v="43.199999999999996"/>
        <n v="66.600000000000009"/>
        <n v="74.400000000000006"/>
        <n v="32.5"/>
        <n v="87.6"/>
        <n v="29.400000000000002"/>
        <n v="26.400000000000002"/>
        <n v="24.599999999999998"/>
        <n v="57.2"/>
        <n v="57.900000000000006"/>
        <n v="30.4"/>
        <n v="21.6"/>
        <n v="37.200000000000003"/>
        <n v="22.5"/>
        <n v="44.5"/>
        <n v="34.799999999999997"/>
        <n v="22.400000000000002"/>
        <n v="35.1"/>
        <n v="4.5999999999999996"/>
        <n v="29.2"/>
        <n v="17.399999999999999"/>
        <n v="19.8"/>
        <n v="3.7"/>
        <n v="12"/>
        <n v="32.199999999999996"/>
        <n v="17"/>
        <n v="35"/>
        <n v="10.5"/>
        <n v="10.8"/>
        <n v="10.4"/>
        <n v="16"/>
        <n v="33.200000000000003"/>
        <n v="16.399999999999999"/>
        <n v="21"/>
        <n v="13.200000000000001"/>
        <n v="3.4"/>
        <n v="2.7"/>
        <n v="5.6999999999999993"/>
        <n v="10.199999999999999"/>
        <n v="7.9"/>
        <n v="6.3000000000000007"/>
        <n v="6.8"/>
        <n v="7.2"/>
      </sharedItems>
    </cacheField>
    <cacheField name="AST/Min" numFmtId="2">
      <sharedItems containsSemiMixedTypes="0" containsString="0" containsNumber="1" minValue="0" maxValue="0.32472613458528948"/>
    </cacheField>
    <cacheField name="AST/TOV" numFmtId="2">
      <sharedItems containsSemiMixedTypes="0" containsString="0" containsNumber="1" minValue="0" maxValue="11"/>
    </cacheField>
    <cacheField name="REB_pg/Min" numFmtId="2">
      <sharedItems containsSemiMixedTypes="0" containsString="0" containsNumber="1" minValue="0" maxValue="0.478806907378335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45.476094097219" createdVersion="8" refreshedVersion="8" minRefreshableVersion="3" recordCount="270" xr:uid="{A843FD14-348A-4540-9C99-112BAF8F3E53}">
  <cacheSource type="worksheet">
    <worksheetSource name="Tableau2"/>
  </cacheSource>
  <cacheFields count="70">
    <cacheField name="Player" numFmtId="0">
      <sharedItems count="270">
        <s v="Mikal Bridges"/>
        <s v="Josh Hart"/>
        <s v="Anthony Edwards"/>
        <s v="Devin Booker"/>
        <s v="James Harden"/>
        <s v="DeMar DeRozan"/>
        <s v="Trae Young"/>
        <s v="Tyler Herro"/>
        <s v="OG Anunoby"/>
        <s v="Jalen Green"/>
        <s v="Christian Braun"/>
        <s v="Bam Adebayo"/>
        <s v="Ivica Zubac"/>
        <s v="Jayson Tatum"/>
        <s v="Jaden McDaniels"/>
        <s v="Keegan Murray"/>
        <s v="Zach LaVine"/>
        <s v="Shai Gilgeous-Alexander"/>
        <s v="Michael Porter Jr,"/>
        <s v="Derrick White"/>
        <s v="Nikola Jokić"/>
        <s v="Dyson Daniels"/>
        <s v="Pascal Siakam"/>
        <s v="Toumani Camara"/>
        <s v="Austin Reaves"/>
        <s v="Brook Lopez"/>
        <s v="Karl-Anthony Towns"/>
        <s v="Bub Carrington"/>
        <s v="Tyrese Haliburton"/>
        <s v="Cade Cunningham"/>
        <s v="Coby White"/>
        <s v="LeBron James"/>
        <s v="Domantas Sabonis"/>
        <s v="Jamal Murray"/>
        <s v="Alperen Sengun"/>
        <s v="Rudy Gobert"/>
        <s v="Dillon Brooks"/>
        <s v="Tobias Harris"/>
        <s v="Darius Garland"/>
        <s v="Jalen Brunson"/>
        <s v="Jarrett Allen"/>
        <s v="Chris Paul"/>
        <s v="Giannis Antetokounmpo"/>
        <s v="Anfernee Simons"/>
        <s v="Malik Beasley"/>
        <s v="Kentavious Caldwell-Pope"/>
        <s v="Nikola Vučević"/>
        <s v="Payton Pritchard"/>
        <s v="Kevin Durant"/>
        <s v="Stephen Curry"/>
        <s v="Shaedon Sharpe"/>
        <s v="De'Aaron Fox"/>
        <s v="Jalen Williams"/>
        <s v="Harrison Barnes"/>
        <s v="Donovan Mitchell"/>
        <s v="Julius Randle"/>
        <s v="Amen Thompson"/>
        <s v="Desmond Bane"/>
        <s v="Jaren Jackson Jr,"/>
        <s v="Naz Reid"/>
        <s v="Myles Turner"/>
        <s v="Tyus Jones"/>
        <s v="Taurean Prince"/>
        <s v="Evan Mobley"/>
        <s v="Stephon Castle"/>
        <s v="Jaylen Brown"/>
        <s v="Deni Avdija"/>
        <s v="Tim Hardaway Jr,"/>
        <s v="Bennedict Mathurin"/>
        <s v="Spencer Dinwiddie"/>
        <s v="Scottie Barnes"/>
        <s v="Max Christie"/>
        <s v="Josh Giddey"/>
        <s v="Fred VanVleet"/>
        <s v="Keyonte George"/>
        <s v="Dennis Schröder"/>
        <s v="Damian Lillard"/>
        <s v="Russell Westbrook"/>
        <s v="Kelly Oubre Jr,"/>
        <s v="Nickeil Alexander-Walker"/>
        <s v="Luguentz Dort"/>
        <s v="Onyeka Okongwu"/>
        <s v="Malik Monk"/>
        <s v="Jaylen Wells"/>
        <s v="Jalen Duren"/>
        <s v="Jalen Wilson"/>
        <s v="Miles Bridges"/>
        <s v="Davion Mitchell"/>
        <s v="Franz Wagner"/>
        <s v="Quentin Grimes"/>
        <s v="Jordan Poole"/>
        <s v="Draymond Green"/>
        <s v="Devin Vassell"/>
        <s v="Klay Thompson"/>
        <s v="Tyrese Maxey"/>
        <s v="Yves Missi"/>
        <s v="Norman Powell"/>
        <s v="Keon Ellis"/>
        <s v="Bilal Coulibaly"/>
        <s v="Kyle Kuzma"/>
        <s v="Julian Champagnie"/>
        <s v="Keon Johnson"/>
        <s v="Naji Marshall"/>
        <s v="Jrue Holiday"/>
        <s v="Guerschon Yabusele"/>
        <s v="Gary Trent Jr,"/>
        <s v="Josh Green"/>
        <s v="Anthony Black"/>
        <s v="Nic Claxton"/>
        <s v="Andrew Nembhard"/>
        <s v="Cason Wallace"/>
        <s v="Derrick Jones Jr,"/>
        <s v="Rui Hachimura"/>
        <s v="RJ Barrett"/>
        <s v="Buddy Hield"/>
        <s v="Trey Murphy III"/>
        <s v="Zaccharie Risacher"/>
        <s v="Andrew Wiggins"/>
        <s v="Keldon Johnson"/>
        <s v="Isaiah Collier"/>
        <s v="Royce O'Neale"/>
        <s v="P,J, Washington"/>
        <s v="CJ McCollum"/>
        <s v="Dorian Finney-Smith"/>
        <s v="Haywood Highsmith"/>
        <s v="Alex Sarr"/>
        <s v="Kyrie Irving"/>
        <s v="Kyshawn George"/>
        <s v="Cameron Johnson"/>
        <s v="Duncan Robinson"/>
        <s v="Kris Dunn"/>
        <s v="Luka Dončić"/>
        <s v="Scoot Henderson"/>
        <s v="Wendell Carter Jr,"/>
        <s v="Collin Sexton"/>
        <s v="Mike Conley"/>
        <s v="Amir Coffey"/>
        <s v="Jimmy Butler III"/>
        <s v="De'Andre Hunter"/>
        <s v="Ochai Agbaji"/>
        <s v="Aaron Wiggins"/>
        <s v="Walker Kessler"/>
        <s v="Jabari Smith Jr,"/>
        <s v="Brandin Podziemski"/>
        <s v="Anthony Davis"/>
        <s v="Bradley Beal"/>
        <s v="Georges Niang"/>
        <s v="Jakob Poeltl"/>
        <s v="Scotty Pippen Jr,"/>
        <s v="Kevin Huerter"/>
        <s v="Terry Rozier"/>
        <s v="Santi Aldama"/>
        <s v="AJ Green"/>
        <s v="Al Horford"/>
        <s v="Peyton Watson"/>
        <s v="Moses Moody"/>
        <s v="Tristan da Silva"/>
        <s v="Isaiah Joe"/>
        <s v="Donte DiVincenzo"/>
        <s v="Corey Kispert"/>
        <s v="Caris LeVert"/>
        <s v="Miles McBride"/>
        <s v="Isaiah Hartenstein"/>
        <s v="Gradey Dick"/>
        <s v="Paolo Banchero"/>
        <s v="Patrick Williams"/>
        <s v="Obi Toppin"/>
        <s v="Ziaire Williams"/>
        <s v="Grayson Allen"/>
        <s v="Sam Hauser"/>
        <s v="Victor Wembanyama"/>
        <s v="Gabe Vincent"/>
        <s v="Jonas Valančiūnas"/>
        <s v="Jerami Grant"/>
        <s v="Ja Morant"/>
        <s v="Kyle Filipowski"/>
        <s v="Matas Buzelis"/>
        <s v="LaMelo Ball"/>
        <s v="Dalton Knecht"/>
        <s v="Kevin Porter Jr,"/>
        <s v="D'Angelo Russell"/>
        <s v="Lauri Markkanen"/>
        <s v="Jamal Shead"/>
        <s v="Luke Kennard"/>
        <s v="Aaron Gordon"/>
        <s v="Brice Sensabaugh"/>
        <s v="Isaiah Stewart"/>
        <s v="Goga Bitadze"/>
        <s v="Kel'el Ware"/>
        <s v="Tari Eason"/>
        <s v="Zach Edey"/>
        <s v="T,J, McConnell"/>
        <s v="Terance Mann"/>
        <s v="Ryan Dunn"/>
        <s v="Sam Merrill"/>
        <s v="Ayo Dosunmu"/>
        <s v="Ty Jerome"/>
        <s v="Julian Strawther"/>
        <s v="Nick Smith Jr,"/>
        <s v="Jose Alvarado"/>
        <s v="Jeremy Sochan"/>
        <s v="Jaime Jaquez Jr,"/>
        <s v="Nicolas Batum"/>
        <s v="Luke Kornet"/>
        <s v="Trey Lyles"/>
        <s v="Bogdan Bogdanović"/>
        <s v="Jake LaRavia"/>
        <s v="Justin Champagnie"/>
        <s v="Paul George"/>
        <s v="Ausar Thompson"/>
        <s v="Donovan Clingan"/>
        <s v="Jordan Hawkins"/>
        <s v="Tyrese Martin"/>
        <s v="Mason Plumlee"/>
        <s v="Jalen Johnson"/>
        <s v="Jonathan Mogbo"/>
        <s v="Max Strus"/>
        <s v="Johnny Juzang"/>
        <s v="Ronald Holland II"/>
        <s v="Javonte Green"/>
        <s v="Nick Richards"/>
        <s v="Dean Wade"/>
        <s v="Ricky Council IV"/>
        <s v="Bobby Portis"/>
        <s v="Moussa Diabaté"/>
        <s v="Tidjane Salaün"/>
        <s v="Jeremiah Robinson-Earl"/>
        <s v="Simone Fontecchio"/>
        <s v="Cole Anthony"/>
        <s v="Ben Sheppard"/>
        <s v="Daniel Gafford"/>
        <s v="John Collins"/>
        <s v="Caleb Martin"/>
        <s v="Kristaps Porziņģis"/>
        <s v="Brandon Clarke"/>
        <s v="Deandre Ayton"/>
        <s v="Jarace Walker"/>
        <s v="Kawhi Leonard"/>
        <s v="Clint Capela"/>
        <s v="Cody Martin"/>
        <s v="Mark Williams"/>
        <s v="Precious Achiuwa"/>
        <s v="Nikola Jović"/>
        <s v="Justin Edwards"/>
        <s v="Vít Krejčí"/>
        <s v="Jonathan Kuminga"/>
        <s v="Kevon Looney"/>
        <s v="Kenrich Williams"/>
        <s v="Ben Simmons"/>
        <s v="Julian Phillips"/>
        <s v="Aaron Nesmith"/>
        <s v="Dalano Banton"/>
        <s v="Ja'Kobe Walter"/>
        <s v="Jonathan Isaac"/>
        <s v="Jaxson Hayes"/>
        <s v="Cameron Payne"/>
        <s v="DaQuan Jeffries"/>
        <s v="Jusuf Nurkić"/>
        <s v="Seth Curry"/>
        <s v="Cody Williams"/>
        <s v="Isaac Okoro"/>
        <s v="Jamison Battle"/>
        <s v="Noah Clowney"/>
        <s v="Jared Butler"/>
        <s v="Oso Ighodaro"/>
        <s v="Alex Caruso"/>
        <s v="Kris Murray"/>
        <s v="Dejounte Murray"/>
        <s v="Jalen Suggs"/>
        <s v="Kyle Anderson"/>
      </sharedItems>
    </cacheField>
    <cacheField name="Team" numFmtId="0">
      <sharedItems/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31" maxValue="82"/>
    </cacheField>
    <cacheField name="W" numFmtId="0">
      <sharedItems containsSemiMixedTypes="0" containsString="0" containsNumber="1" containsInteger="1" minValue="6" maxValue="64"/>
    </cacheField>
    <cacheField name="L" numFmtId="0">
      <sharedItems containsSemiMixedTypes="0" containsString="0" containsNumber="1" containsInteger="1" minValue="8" maxValue="64"/>
    </cacheField>
    <cacheField name="Min" numFmtId="0">
      <sharedItems containsSemiMixedTypes="0" containsString="0" containsNumber="1" minValue="14.2" maxValue="37.700000000000003"/>
    </cacheField>
    <cacheField name="PTS" numFmtId="0">
      <sharedItems containsSemiMixedTypes="0" containsString="0" containsNumber="1" containsInteger="1" minValue="230" maxValue="2485"/>
    </cacheField>
    <cacheField name="FGM" numFmtId="0">
      <sharedItems containsSemiMixedTypes="0" containsString="0" containsNumber="1" containsInteger="1" minValue="85" maxValue="859"/>
    </cacheField>
    <cacheField name="FGA" numFmtId="0">
      <sharedItems containsSemiMixedTypes="0" containsString="0" containsNumber="1" containsInteger="1" minValue="189" maxValue="1657"/>
    </cacheField>
    <cacheField name="FG%" numFmtId="0">
      <sharedItems containsSemiMixedTypes="0" containsString="0" containsNumber="1" minValue="32.299999999999997" maxValue="72.2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45.6"/>
    </cacheField>
    <cacheField name="FTM" numFmtId="0">
      <sharedItems containsMixedTypes="1" containsNumber="1" containsInteger="1" minValue="14" maxValue="600"/>
    </cacheField>
    <cacheField name="FTA" numFmtId="0">
      <sharedItems containsSemiMixedTypes="0" containsString="0" containsNumber="1" containsInteger="1" minValue="14" maxValue="710"/>
    </cacheField>
    <cacheField name="FT%" numFmtId="0">
      <sharedItems containsSemiMixedTypes="0" containsString="0" containsNumber="1" minValue="45.6" maxValue="100"/>
    </cacheField>
    <cacheField name="OREB" numFmtId="0">
      <sharedItems containsSemiMixedTypes="0" containsString="0" containsNumber="1" containsInteger="1" minValue="12" maxValue="304"/>
    </cacheField>
    <cacheField name="DREB" numFmtId="0">
      <sharedItems containsSemiMixedTypes="0" containsString="0" containsNumber="1" containsInteger="1" minValue="72" maxValue="712"/>
    </cacheField>
    <cacheField name="REB" numFmtId="0">
      <sharedItems containsSemiMixedTypes="0" containsString="0" containsNumber="1" containsInteger="1" minValue="94" maxValue="1008"/>
    </cacheField>
    <cacheField name="AST" numFmtId="0">
      <sharedItems containsSemiMixedTypes="0" containsString="0" containsNumber="1" containsInteger="1" minValue="40" maxValue="882"/>
    </cacheField>
    <cacheField name="TOV" numFmtId="0">
      <sharedItems containsSemiMixedTypes="0" containsString="0" containsNumber="1" containsInteger="1" minValue="19" maxValue="357"/>
    </cacheField>
    <cacheField name="STL" numFmtId="0">
      <sharedItems containsSemiMixedTypes="0" containsString="0" containsNumber="1" containsInteger="1" minValue="11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50" maxValue="259"/>
    </cacheField>
    <cacheField name="FP" numFmtId="0">
      <sharedItems containsSemiMixedTypes="0" containsString="0" containsNumber="1" containsInteger="1" minValue="525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9.9" maxValue="12.1"/>
    </cacheField>
    <cacheField name="OFFRTG" numFmtId="0">
      <sharedItems containsSemiMixedTypes="0" containsString="0" containsNumber="1" minValue="99.4" maxValue="125.6"/>
    </cacheField>
    <cacheField name="DEFRTG" numFmtId="0">
      <sharedItems containsSemiMixedTypes="0" containsString="0" containsNumber="1" minValue="102.5" maxValue="123.2"/>
    </cacheField>
    <cacheField name="NETRTG" numFmtId="0">
      <sharedItems containsSemiMixedTypes="0" containsString="0" containsNumber="1" minValue="-15.5" maxValue="16.7"/>
    </cacheField>
    <cacheField name="AST%" numFmtId="0">
      <sharedItems containsSemiMixedTypes="0" containsString="0" containsNumber="1" minValue="4.4000000000000004" maxValue="45.2"/>
    </cacheField>
    <cacheField name="AST/TO" numFmtId="0">
      <sharedItems containsSemiMixedTypes="0" containsString="0" containsNumber="1" minValue="0.6" maxValue="5.61"/>
    </cacheField>
    <cacheField name="AST RATIO" numFmtId="0">
      <sharedItems containsSemiMixedTypes="0" containsString="0" containsNumber="1" minValue="7.7" maxValue="45.7"/>
    </cacheField>
    <cacheField name="OREB%" numFmtId="0">
      <sharedItems containsSemiMixedTypes="0" containsString="0" containsNumber="1" minValue="0.7" maxValue="15.3"/>
    </cacheField>
    <cacheField name="DREB%" numFmtId="0">
      <sharedItems containsSemiMixedTypes="0" containsString="0" containsNumber="1" minValue="4.5" maxValue="28.6"/>
    </cacheField>
    <cacheField name="REB%" numFmtId="0">
      <sharedItems containsSemiMixedTypes="0" containsString="0" containsNumber="1" minValue="2.9" maxValue="20.3"/>
    </cacheField>
    <cacheField name="TO RATIO" numFmtId="0">
      <sharedItems containsSemiMixedTypes="0" containsString="0" containsNumber="1" minValue="4.0999999999999996" maxValue="16.3"/>
    </cacheField>
    <cacheField name="EFG%" numFmtId="0">
      <sharedItems containsSemiMixedTypes="0" containsString="0" containsNumber="1" minValue="39.1" maxValue="72.2"/>
    </cacheField>
    <cacheField name="TS%" numFmtId="0">
      <sharedItems containsSemiMixedTypes="0" containsString="0" containsNumber="1" minValue="41.9" maxValue="72.400000000000006"/>
    </cacheField>
    <cacheField name="USG%" numFmtId="0">
      <sharedItems containsSemiMixedTypes="0" containsString="0" containsNumber="1" minValue="8.6999999999999993" maxValue="34.6"/>
    </cacheField>
    <cacheField name="PACE" numFmtId="0">
      <sharedItems containsSemiMixedTypes="0" containsString="0" containsNumber="1" minValue="95.8" maxValue="106.68"/>
    </cacheField>
    <cacheField name="PIE" numFmtId="0">
      <sharedItems containsSemiMixedTypes="0" containsString="0" containsNumber="1" minValue="2.1" maxValue="21"/>
    </cacheField>
    <cacheField name="POSS" numFmtId="0">
      <sharedItems containsSemiMixedTypes="0" containsString="0" containsNumber="1" containsInteger="1" minValue="2060" maxValue="6200"/>
    </cacheField>
    <cacheField name="PTS_pg" numFmtId="2">
      <sharedItems containsSemiMixedTypes="0" containsString="0" containsNumber="1" minValue="4" maxValue="32.69736842105263"/>
    </cacheField>
    <cacheField name="AST_pg" numFmtId="2">
      <sharedItems containsSemiMixedTypes="0" containsString="0" containsNumber="1" minValue="0.50632911392405067" maxValue="11.605263157894736"/>
    </cacheField>
    <cacheField name="REB_pg" numFmtId="2">
      <sharedItems containsSemiMixedTypes="0" containsString="0" containsNumber="1" minValue="1.3055555555555556" maxValue="13.9"/>
    </cacheField>
    <cacheField name="OREB_pg" numFmtId="2">
      <sharedItems containsSemiMixedTypes="0" containsString="0" containsNumber="1" minValue="0.19444444444444445" maxValue="4.6034482758620694"/>
    </cacheField>
    <cacheField name="DREB_pg" numFmtId="2">
      <sharedItems containsSemiMixedTypes="0" containsString="0" containsNumber="1" minValue="1" maxValue="10.1"/>
    </cacheField>
    <cacheField name="STL_pg" numFmtId="2">
      <sharedItems containsSemiMixedTypes="0" containsString="0" containsNumber="1" minValue="0.19298245614035087" maxValue="3"/>
    </cacheField>
    <cacheField name="BLK_pg" numFmtId="2">
      <sharedItems containsSemiMixedTypes="0" containsString="0" containsNumber="1" minValue="0" maxValue="3.8043478260869565"/>
    </cacheField>
    <cacheField name="TOV_pg" numFmtId="2">
      <sharedItems containsSemiMixedTypes="0" containsString="0" containsNumber="1" minValue="0.29577464788732394" maxValue="4.6973684210526319"/>
    </cacheField>
    <cacheField name="PTS_pg/Min" numFmtId="2">
      <sharedItems containsSemiMixedTypes="0" containsString="0" containsNumber="1" minValue="0.21698113207547168" maxValue="0.95606340412434587"/>
    </cacheField>
    <cacheField name="AST_pg/TOV_pg" numFmtId="2">
      <sharedItems containsSemiMixedTypes="0" containsString="0" containsNumber="1" minValue="0.63750000000000007" maxValue="5.7435897435897436"/>
    </cacheField>
    <cacheField name="STL_pg/Min" numFmtId="2">
      <sharedItems containsSemiMixedTypes="0" containsString="0" containsNumber="1" minValue="8.771929824561403E-3" maxValue="8.8757396449704151E-2"/>
    </cacheField>
    <cacheField name="BLK_pg/Min" numFmtId="2">
      <sharedItems containsSemiMixedTypes="0" containsString="0" containsNumber="1" minValue="0" maxValue="0.1145887899423782"/>
    </cacheField>
    <cacheField name="OREB_pg/Min" numFmtId="2">
      <sharedItems containsSemiMixedTypes="0" containsString="0" containsNumber="1" minValue="6.9573283858998152E-3" maxValue="0.16279069767441862"/>
    </cacheField>
    <cacheField name="DREB_pg/Min" numFmtId="2">
      <sharedItems containsSemiMixedTypes="0" containsString="0" containsNumber="1" minValue="4.716981132075472E-2" maxValue="0.29317496229260931"/>
    </cacheField>
    <cacheField name="Classe_Min" numFmtId="2">
      <sharedItems/>
    </cacheField>
    <cacheField name="Classe_Age" numFmtId="2">
      <sharedItems/>
    </cacheField>
    <cacheField name="EFG%_corr" numFmtId="2">
      <sharedItems containsSemiMixedTypes="0" containsString="0" containsNumber="1" minValue="0.39100000000000001" maxValue="0.72199999999999998"/>
    </cacheField>
    <cacheField name="TS%_corr" numFmtId="2">
      <sharedItems containsSemiMixedTypes="0" containsString="0" containsNumber="1" minValue="0.41899999999999998" maxValue="0.72400000000000009"/>
    </cacheField>
    <cacheField name="FGA_norm" numFmtId="2">
      <sharedItems containsSemiMixedTypes="0" containsString="0" containsNumber="1" minValue="0.11406155703077851" maxValue="1"/>
    </cacheField>
    <cacheField name="Filtre joueur" numFmtId="2">
      <sharedItems/>
    </cacheField>
    <cacheField name="PTG_pg_Norm" numFmtId="2">
      <sharedItems containsSemiMixedTypes="0" containsString="0" containsNumber="1" minValue="0.12233400402414488" maxValue="1"/>
    </cacheField>
    <cacheField name="Min_tot" numFmtId="2">
      <sharedItems containsSemiMixedTypes="0" containsString="0" containsNumber="1" minValue="1000.3999999999999" maxValue="3034"/>
    </cacheField>
    <cacheField name="AST/Min" numFmtId="2">
      <sharedItems containsSemiMixedTypes="0" containsString="0" containsNumber="1" minValue="3.3135588691144247E-2" maxValue="0.32236842105263158"/>
    </cacheField>
    <cacheField name="AST/TOV" numFmtId="2">
      <sharedItems containsSemiMixedTypes="0" containsString="0" containsNumber="1" minValue="0.63749999999999996" maxValue="5.7435897435897436"/>
    </cacheField>
    <cacheField name="REB_pg/Min" numFmtId="2">
      <sharedItems containsSemiMixedTypes="0" containsString="0" containsNumber="1" minValue="6.1582809224318663E-2" maxValue="0.409771473601260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45.711800578705" createdVersion="8" refreshedVersion="8" minRefreshableVersion="3" recordCount="270" xr:uid="{1B2242E0-7ACE-4772-BE13-E9A29A0ACE88}">
  <cacheSource type="worksheet">
    <worksheetSource ref="A859:BS1129" sheet="Filtres_Zones_Critères"/>
  </cacheSource>
  <cacheFields count="71">
    <cacheField name="Player" numFmtId="0">
      <sharedItems count="270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Patrick Williams"/>
        <s v="Jalen Suggs"/>
        <s v="Ayo Dosunmu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Tyrese Martin"/>
        <s v="Ronald Holland II"/>
        <s v="Terance Mann"/>
        <s v="Sam Merrill"/>
        <s v="Ryan Dunn"/>
        <s v="Goga Bitadze"/>
        <s v="Josh Green"/>
        <s v="Cameron Payne"/>
        <s v="Nikola Jović"/>
        <s v="Clint Capela"/>
        <s v="Haywood Highsmith"/>
        <s v="Kris Dunn"/>
        <s v="Max Strus"/>
        <s v="Gabe Vincent"/>
        <s v="Jarace Walker"/>
        <s v="Jake LaRavia"/>
        <s v="Jusuf Nurkić"/>
        <s v="Trey Lyles"/>
        <s v="Ja'Kobe Walter"/>
        <s v="Justin Edwards"/>
        <s v="Simone Fontecchio"/>
        <s v="Seth Curry"/>
        <s v="Luke Kornet"/>
        <s v="Donovan Clingan"/>
        <s v="Kenrich Williams"/>
        <s v="Isaiah Stewart"/>
        <s v="Noah Clowney"/>
        <s v="Jamison Battle"/>
        <s v="Jeremiah Robinson-Earl"/>
        <s v="Vít Krejčí"/>
        <s v="Moussa Diabaté"/>
        <s v="Jonathan Mogbo"/>
        <s v="Alex Caruso"/>
        <s v="Jonathan Isaac"/>
        <s v="Jaxson Hayes"/>
        <s v="Precious Achiuwa"/>
        <s v="Julian Phillips"/>
        <s v="Kyle Anderson"/>
        <s v="Cody Martin"/>
        <s v="Caleb Martin"/>
        <s v="Tidjane Salaün"/>
        <s v="Javonte Green"/>
        <s v="Kevon Looney"/>
        <s v="Isaac Okoro"/>
        <s v="Ben Sheppard"/>
        <s v="Mason Plumlee"/>
        <s v="Dean Wade"/>
        <s v="DaQuan Jeffries"/>
        <s v="Nicolas Batum"/>
        <s v="Kris Murray"/>
        <s v="Oso Ighodaro"/>
        <s v="Ben Simmons"/>
        <s v="Cody Williams"/>
      </sharedItems>
    </cacheField>
    <cacheField name="Team" numFmtId="0">
      <sharedItems/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31" maxValue="82"/>
    </cacheField>
    <cacheField name="W" numFmtId="0">
      <sharedItems containsSemiMixedTypes="0" containsString="0" containsNumber="1" containsInteger="1" minValue="6" maxValue="64"/>
    </cacheField>
    <cacheField name="L" numFmtId="0">
      <sharedItems containsSemiMixedTypes="0" containsString="0" containsNumber="1" containsInteger="1" minValue="8" maxValue="64"/>
    </cacheField>
    <cacheField name="Min" numFmtId="0">
      <sharedItems containsSemiMixedTypes="0" containsString="0" containsNumber="1" minValue="14.2" maxValue="37.700000000000003"/>
    </cacheField>
    <cacheField name="PTS" numFmtId="0">
      <sharedItems containsSemiMixedTypes="0" containsString="0" containsNumber="1" containsInteger="1" minValue="230" maxValue="2485"/>
    </cacheField>
    <cacheField name="FGM" numFmtId="0">
      <sharedItems containsSemiMixedTypes="0" containsString="0" containsNumber="1" containsInteger="1" minValue="85" maxValue="859"/>
    </cacheField>
    <cacheField name="FGA" numFmtId="0">
      <sharedItems containsSemiMixedTypes="0" containsString="0" containsNumber="1" containsInteger="1" minValue="189" maxValue="1657"/>
    </cacheField>
    <cacheField name="FG%" numFmtId="0">
      <sharedItems containsSemiMixedTypes="0" containsString="0" containsNumber="1" minValue="32.299999999999997" maxValue="72.2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45.6"/>
    </cacheField>
    <cacheField name="FTM" numFmtId="0">
      <sharedItems containsMixedTypes="1" containsNumber="1" containsInteger="1" minValue="14" maxValue="600"/>
    </cacheField>
    <cacheField name="FTA" numFmtId="0">
      <sharedItems containsSemiMixedTypes="0" containsString="0" containsNumber="1" containsInteger="1" minValue="14" maxValue="710"/>
    </cacheField>
    <cacheField name="FT%" numFmtId="0">
      <sharedItems containsSemiMixedTypes="0" containsString="0" containsNumber="1" minValue="45.6" maxValue="100"/>
    </cacheField>
    <cacheField name="OREB" numFmtId="0">
      <sharedItems containsSemiMixedTypes="0" containsString="0" containsNumber="1" containsInteger="1" minValue="12" maxValue="304"/>
    </cacheField>
    <cacheField name="DREB" numFmtId="0">
      <sharedItems containsSemiMixedTypes="0" containsString="0" containsNumber="1" containsInteger="1" minValue="72" maxValue="712"/>
    </cacheField>
    <cacheField name="REB" numFmtId="0">
      <sharedItems containsSemiMixedTypes="0" containsString="0" containsNumber="1" containsInteger="1" minValue="94" maxValue="1008"/>
    </cacheField>
    <cacheField name="AST" numFmtId="0">
      <sharedItems containsSemiMixedTypes="0" containsString="0" containsNumber="1" containsInteger="1" minValue="40" maxValue="882"/>
    </cacheField>
    <cacheField name="TOV" numFmtId="0">
      <sharedItems containsSemiMixedTypes="0" containsString="0" containsNumber="1" containsInteger="1" minValue="19" maxValue="357"/>
    </cacheField>
    <cacheField name="STL" numFmtId="0">
      <sharedItems containsSemiMixedTypes="0" containsString="0" containsNumber="1" containsInteger="1" minValue="11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50" maxValue="259"/>
    </cacheField>
    <cacheField name="FP" numFmtId="0">
      <sharedItems containsSemiMixedTypes="0" containsString="0" containsNumber="1" containsInteger="1" minValue="525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9.9" maxValue="12.1"/>
    </cacheField>
    <cacheField name="OFFRTG" numFmtId="0">
      <sharedItems containsSemiMixedTypes="0" containsString="0" containsNumber="1" minValue="99.4" maxValue="125.6"/>
    </cacheField>
    <cacheField name="DEFRTG" numFmtId="0">
      <sharedItems containsSemiMixedTypes="0" containsString="0" containsNumber="1" minValue="102.5" maxValue="123.2"/>
    </cacheField>
    <cacheField name="NETRTG" numFmtId="0">
      <sharedItems containsSemiMixedTypes="0" containsString="0" containsNumber="1" minValue="-15.5" maxValue="16.7"/>
    </cacheField>
    <cacheField name="AST%" numFmtId="0">
      <sharedItems containsSemiMixedTypes="0" containsString="0" containsNumber="1" minValue="4.4000000000000004" maxValue="45.2"/>
    </cacheField>
    <cacheField name="AST/TO" numFmtId="0">
      <sharedItems containsSemiMixedTypes="0" containsString="0" containsNumber="1" minValue="0.6" maxValue="5.61"/>
    </cacheField>
    <cacheField name="AST RATIO" numFmtId="0">
      <sharedItems containsSemiMixedTypes="0" containsString="0" containsNumber="1" minValue="7.7" maxValue="45.7"/>
    </cacheField>
    <cacheField name="OREB%" numFmtId="0">
      <sharedItems containsSemiMixedTypes="0" containsString="0" containsNumber="1" minValue="0.7" maxValue="15.3"/>
    </cacheField>
    <cacheField name="DREB%" numFmtId="0">
      <sharedItems containsSemiMixedTypes="0" containsString="0" containsNumber="1" minValue="4.5" maxValue="28.6"/>
    </cacheField>
    <cacheField name="REB%" numFmtId="0">
      <sharedItems containsSemiMixedTypes="0" containsString="0" containsNumber="1" minValue="2.9" maxValue="20.3"/>
    </cacheField>
    <cacheField name="TO RATIO" numFmtId="0">
      <sharedItems containsSemiMixedTypes="0" containsString="0" containsNumber="1" minValue="4.0999999999999996" maxValue="16.3"/>
    </cacheField>
    <cacheField name="EFG%" numFmtId="0">
      <sharedItems containsSemiMixedTypes="0" containsString="0" containsNumber="1" minValue="39.1" maxValue="72.2"/>
    </cacheField>
    <cacheField name="TS%" numFmtId="0">
      <sharedItems containsSemiMixedTypes="0" containsString="0" containsNumber="1" minValue="41.9" maxValue="72.400000000000006"/>
    </cacheField>
    <cacheField name="USG%" numFmtId="0">
      <sharedItems containsSemiMixedTypes="0" containsString="0" containsNumber="1" minValue="8.6999999999999993" maxValue="34.6"/>
    </cacheField>
    <cacheField name="PACE" numFmtId="0">
      <sharedItems containsSemiMixedTypes="0" containsString="0" containsNumber="1" minValue="95.8" maxValue="106.68"/>
    </cacheField>
    <cacheField name="PIE" numFmtId="0">
      <sharedItems containsSemiMixedTypes="0" containsString="0" containsNumber="1" minValue="2.1" maxValue="21"/>
    </cacheField>
    <cacheField name="POSS" numFmtId="0">
      <sharedItems containsSemiMixedTypes="0" containsString="0" containsNumber="1" containsInteger="1" minValue="2060" maxValue="6200"/>
    </cacheField>
    <cacheField name="PTS_pg" numFmtId="2">
      <sharedItems containsSemiMixedTypes="0" containsString="0" containsNumber="1" minValue="4" maxValue="32.69736842105263"/>
    </cacheField>
    <cacheField name="AST_pg" numFmtId="2">
      <sharedItems containsSemiMixedTypes="0" containsString="0" containsNumber="1" minValue="0.50632911392405067" maxValue="11.605263157894736"/>
    </cacheField>
    <cacheField name="REB_pg" numFmtId="2">
      <sharedItems containsSemiMixedTypes="0" containsString="0" containsNumber="1" minValue="1.3055555555555556" maxValue="13.9"/>
    </cacheField>
    <cacheField name="OREB_pg" numFmtId="2">
      <sharedItems containsSemiMixedTypes="0" containsString="0" containsNumber="1" minValue="0.19444444444444445" maxValue="4.6034482758620694"/>
    </cacheField>
    <cacheField name="DREB_pg" numFmtId="2">
      <sharedItems containsSemiMixedTypes="0" containsString="0" containsNumber="1" minValue="1" maxValue="10.1"/>
    </cacheField>
    <cacheField name="STL_pg" numFmtId="2">
      <sharedItems containsSemiMixedTypes="0" containsString="0" containsNumber="1" minValue="0.19298245614035087" maxValue="3"/>
    </cacheField>
    <cacheField name="BLK_pg" numFmtId="2">
      <sharedItems containsSemiMixedTypes="0" containsString="0" containsNumber="1" minValue="0" maxValue="3.8043478260869565"/>
    </cacheField>
    <cacheField name="TOV_pg" numFmtId="2">
      <sharedItems containsSemiMixedTypes="0" containsString="0" containsNumber="1" minValue="0.29577464788732394" maxValue="4.6973684210526319"/>
    </cacheField>
    <cacheField name="PTS_pg/Min" numFmtId="2">
      <sharedItems containsSemiMixedTypes="0" containsString="0" containsNumber="1" minValue="0.21698113207547168" maxValue="0.95606340412434587"/>
    </cacheField>
    <cacheField name="AST_pg/TOV_pg" numFmtId="2">
      <sharedItems containsSemiMixedTypes="0" containsString="0" containsNumber="1" minValue="0.63750000000000007" maxValue="5.7435897435897436"/>
    </cacheField>
    <cacheField name="STL_pg/Min" numFmtId="2">
      <sharedItems containsSemiMixedTypes="0" containsString="0" containsNumber="1" minValue="8.771929824561403E-3" maxValue="8.8757396449704151E-2"/>
    </cacheField>
    <cacheField name="BLK_pg/Min" numFmtId="2">
      <sharedItems containsSemiMixedTypes="0" containsString="0" containsNumber="1" minValue="0" maxValue="0.1145887899423782"/>
    </cacheField>
    <cacheField name="OREB_pg/Min" numFmtId="2">
      <sharedItems containsSemiMixedTypes="0" containsString="0" containsNumber="1" minValue="6.9573283858998152E-3" maxValue="0.16279069767441862"/>
    </cacheField>
    <cacheField name="DREB_pg/Min" numFmtId="2">
      <sharedItems containsSemiMixedTypes="0" containsString="0" containsNumber="1" minValue="4.716981132075472E-2" maxValue="0.29317496229260931"/>
    </cacheField>
    <cacheField name="Classe_Min" numFmtId="2">
      <sharedItems/>
    </cacheField>
    <cacheField name="Classe_Age" numFmtId="2">
      <sharedItems/>
    </cacheField>
    <cacheField name="EFG%_corr" numFmtId="2">
      <sharedItems containsSemiMixedTypes="0" containsString="0" containsNumber="1" minValue="0.39100000000000001" maxValue="0.72199999999999998"/>
    </cacheField>
    <cacheField name="TS%_corr" numFmtId="2">
      <sharedItems containsSemiMixedTypes="0" containsString="0" containsNumber="1" minValue="0.41899999999999998" maxValue="0.72400000000000009"/>
    </cacheField>
    <cacheField name="FGA_norm" numFmtId="2">
      <sharedItems containsSemiMixedTypes="0" containsString="0" containsNumber="1" minValue="0.11406155703077851" maxValue="1"/>
    </cacheField>
    <cacheField name="Filtre joueur" numFmtId="2">
      <sharedItems/>
    </cacheField>
    <cacheField name="PTG_pg_Norm" numFmtId="2">
      <sharedItems containsSemiMixedTypes="0" containsString="0" containsNumber="1" minValue="0.12233400402414488" maxValue="1"/>
    </cacheField>
    <cacheField name="Min_tot" numFmtId="2">
      <sharedItems containsSemiMixedTypes="0" containsString="0" containsNumber="1" minValue="1000.3999999999999" maxValue="3034"/>
    </cacheField>
    <cacheField name="AST/Min" numFmtId="2">
      <sharedItems containsSemiMixedTypes="0" containsString="0" containsNumber="1" minValue="3.3135588691144247E-2" maxValue="0.32236842105263158"/>
    </cacheField>
    <cacheField name="AST/TOV" numFmtId="2">
      <sharedItems containsSemiMixedTypes="0" containsString="0" containsNumber="1" minValue="0.63749999999999996" maxValue="5.7435897435897436"/>
    </cacheField>
    <cacheField name="REB_pg/Min" numFmtId="2">
      <sharedItems containsSemiMixedTypes="0" containsString="0" containsNumber="1" minValue="6.1582809224318663E-2" maxValue="0.40977147360126082"/>
    </cacheField>
    <cacheField name="Def Impact Score" numFmtId="2">
      <sharedItems containsSemiMixedTypes="0" containsString="0" containsNumber="1" minValue="3.4503843466107624E-2" maxValue="0.168965517241379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 Da Costa" refreshedDate="45945.966041898151" createdVersion="8" refreshedVersion="8" minRefreshableVersion="3" recordCount="15" xr:uid="{59F9D074-6D5E-4BCA-AF40-020FA3669864}">
  <cacheSource type="worksheet">
    <worksheetSource ref="A1134:BV1149" sheet="Filtres_Zones_Critères"/>
  </cacheSource>
  <cacheFields count="74">
    <cacheField name="Player" numFmtId="0">
      <sharedItems count="15">
        <s v="Shai Gilgeous-Alexander"/>
        <s v="Giannis Antetokounmpo"/>
        <s v="Nikola Jokić"/>
        <s v="Luka Dončić"/>
        <s v="Anthony Edwards"/>
        <s v="Jayson Tatum"/>
        <s v="Kevin Durant"/>
        <s v="Tyrese Maxey"/>
        <s v="Cade Cunningham"/>
        <s v="Jalen Brunson"/>
        <s v="Paolo Banchero"/>
        <s v="Devin Booker"/>
        <s v="LaMelo Ball"/>
        <s v="Damian Lillard"/>
        <s v="Anthony Davis"/>
      </sharedItems>
    </cacheField>
    <cacheField name="Team" numFmtId="0">
      <sharedItems/>
    </cacheField>
    <cacheField name="Age" numFmtId="0">
      <sharedItems containsSemiMixedTypes="0" containsString="0" containsNumber="1" containsInteger="1" minValue="22" maxValue="36"/>
    </cacheField>
    <cacheField name="GP" numFmtId="0">
      <sharedItems containsSemiMixedTypes="0" containsString="0" containsNumber="1" containsInteger="1" minValue="46" maxValue="79"/>
    </cacheField>
    <cacheField name="W" numFmtId="0">
      <sharedItems containsSemiMixedTypes="0" containsString="0" containsNumber="1" containsInteger="1" minValue="16" maxValue="63"/>
    </cacheField>
    <cacheField name="L" numFmtId="0">
      <sharedItems containsSemiMixedTypes="0" containsString="0" containsNumber="1" containsInteger="1" minValue="13" maxValue="40"/>
    </cacheField>
    <cacheField name="Min" numFmtId="0">
      <sharedItems containsSemiMixedTypes="0" containsString="0" containsNumber="1" minValue="32" maxValue="37.700000000000003"/>
    </cacheField>
    <cacheField name="PTS" numFmtId="0">
      <sharedItems containsSemiMixedTypes="0" containsString="0" containsNumber="1" containsInteger="1" minValue="1184" maxValue="2485"/>
    </cacheField>
    <cacheField name="FGM" numFmtId="0">
      <sharedItems containsSemiMixedTypes="0" containsString="0" containsNumber="1" containsInteger="1" minValue="404" maxValue="859"/>
    </cacheField>
    <cacheField name="FGA" numFmtId="0">
      <sharedItems containsSemiMixedTypes="0" containsString="0" containsNumber="1" containsInteger="1" minValue="908" maxValue="1657"/>
    </cacheField>
    <cacheField name="FG%" numFmtId="0">
      <sharedItems containsSemiMixedTypes="0" containsString="0" containsNumber="1" minValue="40.5" maxValue="60.1"/>
    </cacheField>
    <cacheField name="15:00" numFmtId="0">
      <sharedItems containsSemiMixedTypes="0" containsString="0" containsNumber="1" containsInteger="1" minValue="13" maxValue="324"/>
    </cacheField>
    <cacheField name="3PA" numFmtId="0">
      <sharedItems containsSemiMixedTypes="0" containsString="0" containsNumber="1" containsInteger="1" minValue="60" maxValue="814"/>
    </cacheField>
    <cacheField name="3P%" numFmtId="0">
      <sharedItems containsSemiMixedTypes="0" containsString="0" containsNumber="1" minValue="22.2" maxValue="43"/>
    </cacheField>
    <cacheField name="FTM" numFmtId="0">
      <sharedItems containsSemiMixedTypes="0" containsString="0" containsNumber="1" containsInteger="1" minValue="193" maxValue="600"/>
    </cacheField>
    <cacheField name="FTA" numFmtId="0">
      <sharedItems containsSemiMixedTypes="0" containsString="0" containsNumber="1" containsInteger="1" minValue="230" maxValue="710"/>
    </cacheField>
    <cacheField name="FT%" numFmtId="0">
      <sharedItems containsSemiMixedTypes="0" containsString="0" containsNumber="1" minValue="61.7" maxValue="92.1"/>
    </cacheField>
    <cacheField name="OREB" numFmtId="0">
      <sharedItems containsSemiMixedTypes="0" containsString="0" containsNumber="1" containsInteger="1" minValue="16" maxValue="203"/>
    </cacheField>
    <cacheField name="DREB" numFmtId="0">
      <sharedItems containsSemiMixedTypes="0" containsString="0" containsNumber="1" containsInteger="1" minValue="161" maxValue="693"/>
    </cacheField>
    <cacheField name="REB" numFmtId="0">
      <sharedItems containsSemiMixedTypes="0" containsString="0" containsNumber="1" containsInteger="1" minValue="172" maxValue="889"/>
    </cacheField>
    <cacheField name="AST" numFmtId="0">
      <sharedItems containsSemiMixedTypes="0" containsString="0" containsNumber="1" containsInteger="1" minValue="179" maxValue="714"/>
    </cacheField>
    <cacheField name="TOV" numFmtId="0">
      <sharedItems containsSemiMixedTypes="0" containsString="0" containsNumber="1" containsInteger="1" minValue="112" maxValue="308"/>
    </cacheField>
    <cacheField name="STL" numFmtId="0">
      <sharedItems containsSemiMixedTypes="0" containsString="0" containsNumber="1" containsInteger="1" minValue="37" maxValue="129"/>
    </cacheField>
    <cacheField name="BLK" numFmtId="0">
      <sharedItems containsSemiMixedTypes="0" containsString="0" containsNumber="1" containsInteger="1" minValue="7" maxValue="112"/>
    </cacheField>
    <cacheField name="PF" numFmtId="0">
      <sharedItems containsSemiMixedTypes="0" containsString="0" containsNumber="1" containsInteger="1" minValue="97" maxValue="196"/>
    </cacheField>
    <cacheField name="FP" numFmtId="0">
      <sharedItems containsSemiMixedTypes="0" containsString="0" containsNumber="1" containsInteger="1" minValue="1992" maxValue="4501"/>
    </cacheField>
    <cacheField name="DD2" numFmtId="0">
      <sharedItems containsSemiMixedTypes="0" containsString="0" containsNumber="1" containsInteger="1" minValue="5" maxValue="59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2.8" maxValue="12.1"/>
    </cacheField>
    <cacheField name="OFFRTG" numFmtId="0">
      <sharedItems containsSemiMixedTypes="0" containsString="0" containsNumber="1" minValue="109.1" maxValue="125.6"/>
    </cacheField>
    <cacheField name="DEFRTG" numFmtId="0">
      <sharedItems containsSemiMixedTypes="0" containsString="0" containsNumber="1" minValue="105.7" maxValue="118.5"/>
    </cacheField>
    <cacheField name="NETRTG" numFmtId="0">
      <sharedItems containsSemiMixedTypes="0" containsString="0" containsNumber="1" minValue="-3.9" maxValue="16.7"/>
    </cacheField>
    <cacheField name="AST%" numFmtId="0">
      <sharedItems containsSemiMixedTypes="0" containsString="0" containsNumber="1" minValue="18.2" maxValue="40.9"/>
    </cacheField>
    <cacheField name="AST/TO" numFmtId="0">
      <sharedItems containsSemiMixedTypes="0" containsString="0" containsNumber="1" minValue="1.38" maxValue="3.11"/>
    </cacheField>
    <cacheField name="AST RATIO" numFmtId="0">
      <sharedItems containsSemiMixedTypes="0" containsString="0" containsNumber="1" minValue="13.3" maxValue="28.7"/>
    </cacheField>
    <cacheField name="OREB%" numFmtId="0">
      <sharedItems containsSemiMixedTypes="0" containsString="0" containsNumber="1" minValue="0.7" maxValue="8.3000000000000007"/>
    </cacheField>
    <cacheField name="DREB%" numFmtId="0">
      <sharedItems containsSemiMixedTypes="0" containsString="0" containsNumber="1" minValue="7.2" maxValue="26.6"/>
    </cacheField>
    <cacheField name="REB%" numFmtId="0">
      <sharedItems containsSemiMixedTypes="0" containsString="0" containsNumber="1" minValue="4.2" maxValue="17.3"/>
    </cacheField>
    <cacheField name="TO RATIO" numFmtId="0">
      <sharedItems containsSemiMixedTypes="0" containsString="0" containsNumber="1" minValue="7" maxValue="12.1"/>
    </cacheField>
    <cacheField name="EFG%" numFmtId="0">
      <sharedItems containsSemiMixedTypes="0" containsString="0" containsNumber="1" minValue="49.4" maxValue="62.7"/>
    </cacheField>
    <cacheField name="TS%" numFmtId="0">
      <sharedItems containsSemiMixedTypes="0" containsString="0" containsNumber="1" minValue="53.6" maxValue="66.3"/>
    </cacheField>
    <cacheField name="USG%" numFmtId="0">
      <sharedItems containsSemiMixedTypes="0" containsString="0" containsNumber="1" minValue="26.9" maxValue="34.6"/>
    </cacheField>
    <cacheField name="PACE" numFmtId="0">
      <sharedItems containsSemiMixedTypes="0" containsString="0" containsNumber="1" minValue="97.29" maxValue="101.99"/>
    </cacheField>
    <cacheField name="PIE" numFmtId="0">
      <sharedItems containsSemiMixedTypes="0" containsString="0" containsNumber="1" minValue="12.2" maxValue="21"/>
    </cacheField>
    <cacheField name="POSS" numFmtId="0">
      <sharedItems containsSemiMixedTypes="0" containsString="0" containsNumber="1" containsInteger="1" minValue="3173" maxValue="5883"/>
    </cacheField>
    <cacheField name="PTS_pg" numFmtId="2">
      <sharedItems containsSemiMixedTypes="0" containsString="0" containsNumber="1" minValue="24.705882352941178" maxValue="32.69736842105263"/>
    </cacheField>
    <cacheField name="AST_pg" numFmtId="2">
      <sharedItems containsSemiMixedTypes="0" containsString="0" containsNumber="1" minValue="3.5098039215686274" maxValue="10.199999999999999"/>
    </cacheField>
    <cacheField name="REB_pg" numFmtId="2">
      <sharedItems containsSemiMixedTypes="0" containsString="0" containsNumber="1" minValue="2.9076923076923076" maxValue="12.7"/>
    </cacheField>
    <cacheField name="OREB_pg" numFmtId="2">
      <sharedItems containsSemiMixedTypes="0" containsString="0" containsNumber="1" minValue="0.30769230769230771" maxValue="2.9"/>
    </cacheField>
    <cacheField name="DREB_pg" numFmtId="2">
      <sharedItems containsSemiMixedTypes="0" containsString="0" containsNumber="1" minValue="2.5076923076923077" maxValue="9.9"/>
    </cacheField>
    <cacheField name="STL_pg" numFmtId="2">
      <sharedItems containsSemiMixedTypes="0" containsString="0" containsNumber="1" minValue="0.80434782608695654" maxValue="1.8076923076923077"/>
    </cacheField>
    <cacheField name="BLK_pg" numFmtId="2">
      <sharedItems containsSemiMixedTypes="0" containsString="0" containsNumber="1" minValue="0.1076923076923077" maxValue="2.1960784313725492"/>
    </cacheField>
    <cacheField name="TOV_pg" numFmtId="2">
      <sharedItems containsSemiMixedTypes="0" containsString="0" containsNumber="1" minValue="2.1960784313725492" maxValue="4.4000000000000004"/>
    </cacheField>
    <cacheField name="PTS_pg/Min" numFmtId="2">
      <sharedItems containsSemiMixedTypes="0" containsString="0" containsNumber="1" minValue="0.6863270777479894" maxValue="0.95606340412434587"/>
    </cacheField>
    <cacheField name="AST_pg/TOV_pg" numFmtId="2">
      <sharedItems containsSemiMixedTypes="0" containsString="0" containsNumber="1" minValue="1.3541666666666667" maxValue="3.0909090909090908"/>
    </cacheField>
    <cacheField name="STL_pg/Min" numFmtId="2">
      <sharedItems containsSemiMixedTypes="0" containsString="0" containsNumber="1" minValue="2.209456473707468E-2" maxValue="5.0847457627118647E-2"/>
    </cacheField>
    <cacheField name="BLK_pg/Min" numFmtId="2">
      <sharedItems containsSemiMixedTypes="0" containsString="0" containsNumber="1" minValue="3.0421555845284664E-3" maxValue="6.5750851238699087E-2"/>
    </cacheField>
    <cacheField name="OREB_pg/Min" numFmtId="2">
      <sharedItems containsSemiMixedTypes="0" containsString="0" containsNumber="1" minValue="8.1615996735360137E-3" maxValue="7.9019073569482276E-2"/>
    </cacheField>
    <cacheField name="DREB_pg/Min" numFmtId="2">
      <sharedItems containsSemiMixedTypes="0" containsString="0" containsNumber="1" minValue="7.0838765754019997E-2" maxValue="0.28366937243606527"/>
    </cacheField>
    <cacheField name="Classe_Min" numFmtId="2">
      <sharedItems/>
    </cacheField>
    <cacheField name="Classe_Age" numFmtId="2">
      <sharedItems/>
    </cacheField>
    <cacheField name="EFG%_corr" numFmtId="2">
      <sharedItems containsSemiMixedTypes="0" containsString="0" containsNumber="1" minValue="0.49399999999999999" maxValue="0.627"/>
    </cacheField>
    <cacheField name="TS%_corr" numFmtId="2">
      <sharedItems containsSemiMixedTypes="0" containsString="0" containsNumber="1" minValue="0.53600000000000003" maxValue="0.66299999999999992"/>
    </cacheField>
    <cacheField name="FGA_norm" numFmtId="2">
      <sharedItems containsSemiMixedTypes="0" containsString="0" containsNumber="1" minValue="0.54797827398913701" maxValue="1"/>
    </cacheField>
    <cacheField name="Filtre joueur" numFmtId="2">
      <sharedItems/>
    </cacheField>
    <cacheField name="PTG_pg_Norm" numFmtId="2">
      <sharedItems containsSemiMixedTypes="0" containsString="0" containsNumber="1" minValue="0.75559237779618893" maxValue="1"/>
    </cacheField>
    <cacheField name="Min_tot" numFmtId="2">
      <sharedItems containsSemiMixedTypes="0" containsString="0" containsNumber="1" minValue="1504" maxValue="2867.7"/>
    </cacheField>
    <cacheField name="AST/Min" numFmtId="2">
      <sharedItems containsSemiMixedTypes="0" containsString="0" containsNumber="1" minValue="0.1050839497475637" maxValue="0.27792915531335149"/>
    </cacheField>
    <cacheField name="AST/TOV" numFmtId="2">
      <sharedItems containsSemiMixedTypes="0" containsString="0" containsNumber="1" minValue="1.3541666666666667" maxValue="3.0909090909090908"/>
    </cacheField>
    <cacheField name="REB_pg/Min" numFmtId="2">
      <sharedItems containsSemiMixedTypes="0" containsString="0" containsNumber="1" minValue="8.2138200782268578E-2" maxValue="0.34782229204852927"/>
    </cacheField>
    <cacheField name="Def Impact Score" numFmtId="2">
      <sharedItems containsSemiMixedTypes="0" containsString="0" containsNumber="1" minValue="3.6940460669274228E-2" maxValue="0.14970059880239522"/>
    </cacheField>
    <cacheField name="Moy. Gén. Réussite Tirs" numFmtId="2">
      <sharedItems containsSemiMixedTypes="0" containsString="0" containsNumber="1" minValue="44.61089630931459" maxValue="44.61089630931459"/>
    </cacheField>
    <cacheField name="Moy. Gén. Réussite 3 Points" numFmtId="2">
      <sharedItems containsSemiMixedTypes="0" containsString="0" containsNumber="1" minValue="29.902460456941991" maxValue="29.902460456941991"/>
    </cacheField>
    <cacheField name="Moy. Gén. Réussite Lancers Francs" numFmtId="2">
      <sharedItems containsSemiMixedTypes="0" containsString="0" containsNumber="1" minValue="72.024077328646754" maxValue="72.0240773286467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s v="Shai Gilgeous-Alexander"/>
    <s v="OKC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32.69736842105263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x v="0"/>
  </r>
  <r>
    <s v="Anthony Edwards"/>
    <s v="MIN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27.59493670886076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x v="0"/>
  </r>
  <r>
    <s v="Nikola Jokić"/>
    <s v="DEN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29.6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x v="0"/>
  </r>
  <r>
    <s v="Giannis Antetokounmpo"/>
    <s v="MIL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30.402985074626866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x v="0"/>
  </r>
  <r>
    <s v="Jayson Tatum"/>
    <s v="BOS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26.805555555555557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x v="0"/>
  </r>
  <r>
    <s v="Devin Booker"/>
    <s v="PHX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25.6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x v="0"/>
  </r>
  <r>
    <s v="Tyler Herro"/>
    <s v="MIA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n v="23.896103896103895"/>
    <n v="5.5064935064935066"/>
    <n v="5.1948051948051948"/>
    <n v="0.50649350649350644"/>
    <n v="4.7012987012987013"/>
    <n v="0.89610389610389607"/>
    <n v="0.19480519480519481"/>
    <n v="2.5974025974025974"/>
    <n v="0.67503118350575975"/>
    <n v="2.12"/>
    <n v="2.5313669381465991E-2"/>
    <n v="5.5029716046665206E-3"/>
    <n v="1.430772617213295E-2"/>
    <n v="0.13280504805928536"/>
    <x v="0"/>
  </r>
  <r>
    <s v="Trae Young"/>
    <s v="ATL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n v="24.19736842105263"/>
    <n v="11.605263157894736"/>
    <n v="3.1052631578947367"/>
    <n v="0.5"/>
    <n v="2.6052631578947367"/>
    <n v="1.1973684210526316"/>
    <n v="0.19736842105263158"/>
    <n v="4.6973684210526319"/>
    <n v="0.67214912280701755"/>
    <n v="2.4705882352941173"/>
    <n v="3.3260233918128657E-2"/>
    <n v="5.4824561403508769E-3"/>
    <n v="1.3888888888888888E-2"/>
    <n v="7.2368421052631582E-2"/>
    <x v="0"/>
  </r>
  <r>
    <s v="Cade Cunningham"/>
    <s v="DET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26.1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x v="0"/>
  </r>
  <r>
    <s v="James Harden"/>
    <s v="LAC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n v="22.797468354430379"/>
    <n v="8.6962025316455698"/>
    <n v="5.7974683544303796"/>
    <n v="0.69620253164556967"/>
    <n v="5.1012658227848098"/>
    <n v="1.5063291139240507"/>
    <n v="0.69620253164556967"/>
    <n v="4.3037974683544302"/>
    <n v="0.6458206332699824"/>
    <n v="2.0205882352941176"/>
    <n v="4.2672212859038265E-2"/>
    <n v="1.9722451321404242E-2"/>
    <n v="1.9722451321404242E-2"/>
    <n v="0.14451177968228923"/>
    <x v="0"/>
  </r>
  <r>
    <s v="Karl-Anthony Towns"/>
    <s v="NYK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n v="24.402777777777779"/>
    <n v="3.0972222222222223"/>
    <n v="12.805555555555555"/>
    <n v="2.9027777777777777"/>
    <n v="9.8055555555555554"/>
    <n v="1"/>
    <n v="0.69444444444444442"/>
    <n v="2.6944444444444446"/>
    <n v="0.6972222222222223"/>
    <n v="1.1494845360824741"/>
    <n v="2.8571428571428571E-2"/>
    <n v="1.984126984126984E-2"/>
    <n v="8.2936507936507933E-2"/>
    <n v="0.28015873015873016"/>
    <x v="0"/>
  </r>
  <r>
    <s v="Zach LaVine"/>
    <s v="SAC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n v="23.297297297297298"/>
    <n v="4.2027027027027026"/>
    <n v="4.2972972972972974"/>
    <n v="0.29729729729729731"/>
    <n v="4"/>
    <n v="0.79729729729729726"/>
    <n v="0.20270270270270271"/>
    <n v="2.7972972972972974"/>
    <n v="0.66185503685503688"/>
    <n v="1.5024154589371981"/>
    <n v="2.2650491400491399E-2"/>
    <n v="5.7585995085995085E-3"/>
    <n v="8.4459459459459464E-3"/>
    <n v="0.11363636363636363"/>
    <x v="0"/>
  </r>
  <r>
    <s v="Jalen Green"/>
    <s v="HOU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n v="21"/>
    <n v="3.4024390243902438"/>
    <n v="4.5975609756097562"/>
    <n v="0.5"/>
    <n v="4"/>
    <n v="0.90243902439024393"/>
    <n v="0.3048780487804878"/>
    <n v="2.5"/>
    <n v="0.63829787234042556"/>
    <n v="1.3609756097560974"/>
    <n v="2.7429757580250576E-2"/>
    <n v="9.2668099933278965E-3"/>
    <n v="1.5197568389057751E-2"/>
    <n v="0.12158054711246201"/>
    <x v="0"/>
  </r>
  <r>
    <s v="Stephen Curry"/>
    <s v="GSW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n v="24.5"/>
    <n v="6"/>
    <n v="4.4000000000000004"/>
    <n v="0.6"/>
    <n v="3.9"/>
    <n v="1.1000000000000001"/>
    <n v="0.4"/>
    <n v="2.9"/>
    <n v="0.76086956521739124"/>
    <n v="2.0689655172413794"/>
    <n v="3.4161490683229816E-2"/>
    <n v="1.2422360248447204E-2"/>
    <n v="1.8633540372670804E-2"/>
    <n v="0.12111801242236024"/>
    <x v="0"/>
  </r>
  <r>
    <s v="DeMar DeRozan"/>
    <s v="SAC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n v="22.194805194805195"/>
    <n v="4.4025974025974026"/>
    <n v="3.8961038961038961"/>
    <n v="0.59740259740259738"/>
    <n v="3.1948051948051948"/>
    <n v="0.80519480519480524"/>
    <n v="0.40259740259740262"/>
    <n v="1.4025974025974026"/>
    <n v="0.61823969901964337"/>
    <n v="3.1388888888888888"/>
    <n v="2.2428824657236914E-2"/>
    <n v="1.1214412328618457E-2"/>
    <n v="1.6640740874724162E-2"/>
    <n v="8.8991788156133567E-2"/>
    <x v="0"/>
  </r>
  <r>
    <s v="LeBron James"/>
    <s v="LAL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n v="24.4"/>
    <n v="8.1999999999999993"/>
    <n v="7.8"/>
    <n v="1"/>
    <n v="6.8"/>
    <n v="1"/>
    <n v="0.6"/>
    <n v="3.7"/>
    <n v="0.69914040114613174"/>
    <n v="2.2162162162162158"/>
    <n v="2.865329512893983E-2"/>
    <n v="1.7191977077363897E-2"/>
    <n v="2.865329512893983E-2"/>
    <n v="0.19484240687679083"/>
    <x v="0"/>
  </r>
  <r>
    <s v="Donovan Mitchell"/>
    <s v="CLE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n v="24"/>
    <n v="5"/>
    <n v="4.507042253521127"/>
    <n v="0.80281690140845074"/>
    <n v="3.704225352112676"/>
    <n v="1.295774647887324"/>
    <n v="0.19718309859154928"/>
    <n v="2.0985915492957745"/>
    <n v="0.76433121019108285"/>
    <n v="2.3825503355704698"/>
    <n v="4.1266708531443444E-2"/>
    <n v="6.2797165156544361E-3"/>
    <n v="2.556741724230735E-2"/>
    <n v="0.11796896025836548"/>
    <x v="0"/>
  </r>
  <r>
    <s v="Jalen Brunson"/>
    <s v="NYK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26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x v="0"/>
  </r>
  <r>
    <s v="Kevin Durant"/>
    <s v="PHX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26.59677419354838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x v="0"/>
  </r>
  <r>
    <s v="Jaren Jackson Jr,"/>
    <s v="MEM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n v="22.202702702702702"/>
    <n v="2"/>
    <n v="5.5945945945945947"/>
    <n v="1.2027027027027026"/>
    <n v="4.4054054054054053"/>
    <n v="1.2027027027027026"/>
    <n v="1.5"/>
    <n v="2.0945945945945947"/>
    <n v="0.74505713767458726"/>
    <n v="0.95483870967741924"/>
    <n v="4.0359151097406128E-2"/>
    <n v="5.0335570469798654E-2"/>
    <n v="4.0359151097406128E-2"/>
    <n v="0.1478323961545438"/>
    <x v="1"/>
  </r>
  <r>
    <s v="Pascal Siakam"/>
    <s v="IND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n v="20.205128205128204"/>
    <n v="3.3974358974358974"/>
    <n v="6.8974358974358978"/>
    <n v="1.7051282051282051"/>
    <n v="5.2051282051282053"/>
    <n v="0.89743589743589747"/>
    <n v="0.5"/>
    <n v="1.3974358974358974"/>
    <n v="0.61789382890300315"/>
    <n v="2.431192660550459"/>
    <n v="2.7444522857366892E-2"/>
    <n v="1.5290519877675839E-2"/>
    <n v="5.2144593428997091E-2"/>
    <n v="0.15917823257272798"/>
    <x v="0"/>
  </r>
  <r>
    <s v="Darius Garland"/>
    <s v="CLE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n v="20.6"/>
    <n v="6.706666666666667"/>
    <n v="2.9066666666666667"/>
    <n v="0.6"/>
    <n v="2.2000000000000002"/>
    <n v="1.2"/>
    <n v="0.10666666666666667"/>
    <n v="2.5066666666666668"/>
    <n v="0.67100977198697076"/>
    <n v="2.6755319148936172"/>
    <n v="3.9087947882736153E-2"/>
    <n v="3.4744842562432141E-3"/>
    <n v="1.9543973941368076E-2"/>
    <n v="7.1661237785016291E-2"/>
    <x v="0"/>
  </r>
  <r>
    <s v="Coby White"/>
    <s v="CHI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n v="20.405405405405407"/>
    <n v="4.5"/>
    <n v="3.7027027027027026"/>
    <n v="0.29729729729729731"/>
    <n v="3.4054054054054053"/>
    <n v="0.90540540540540537"/>
    <n v="0.20270270270270271"/>
    <n v="2.4054054054054053"/>
    <n v="0.61647750469502738"/>
    <n v="1.8707865168539326"/>
    <n v="2.7353637625540946E-2"/>
    <n v="6.123948722136033E-3"/>
    <n v="8.9817914591328492E-3"/>
    <n v="0.10288233853188535"/>
    <x v="0"/>
  </r>
  <r>
    <s v="Jalen Williams"/>
    <s v="OKC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n v="21.594202898550726"/>
    <n v="5.1014492753623184"/>
    <n v="5.3043478260869561"/>
    <n v="0.89855072463768115"/>
    <n v="4.5072463768115938"/>
    <n v="1.5942028985507246"/>
    <n v="0.69565217391304346"/>
    <n v="2.2028985507246377"/>
    <n v="0.66648774378242981"/>
    <n v="2.3157894736842102"/>
    <n v="4.9203793165145823E-2"/>
    <n v="2.147074610842727E-2"/>
    <n v="2.7733047056718554E-2"/>
    <n v="0.139112542494185"/>
    <x v="0"/>
  </r>
  <r>
    <s v="Austin Reaves"/>
    <s v="LAL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n v="20.205479452054796"/>
    <n v="5.7945205479452051"/>
    <n v="4.506849315068493"/>
    <n v="0.79452054794520544"/>
    <n v="3.6986301369863015"/>
    <n v="1.095890410958904"/>
    <n v="0.30136986301369861"/>
    <n v="2.3972602739726026"/>
    <n v="0.57895356596145553"/>
    <n v="2.4171428571428573"/>
    <n v="3.1400871374180635E-2"/>
    <n v="8.6352396278996744E-3"/>
    <n v="2.2765631746280959E-2"/>
    <n v="0.10597794088785964"/>
    <x v="0"/>
  </r>
  <r>
    <s v="De'Aaron Fox"/>
    <s v="SAS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n v="23.5"/>
    <n v="6.306451612903226"/>
    <n v="4.806451612903226"/>
    <n v="0.90322580645161288"/>
    <n v="3.903225806451613"/>
    <n v="1.5"/>
    <n v="0.40322580645161288"/>
    <n v="2.806451612903226"/>
    <n v="0.65096952908587258"/>
    <n v="2.2471264367816093"/>
    <n v="4.1551246537396121E-2"/>
    <n v="1.1169689929407558E-2"/>
    <n v="2.5020105441872931E-2"/>
    <n v="0.10812259851666517"/>
    <x v="0"/>
  </r>
  <r>
    <s v="Alperen Sengun"/>
    <s v="HOU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n v="19.105263157894736"/>
    <n v="4.8947368421052628"/>
    <n v="10.302631578947368"/>
    <n v="3.3947368421052633"/>
    <n v="6.8947368421052628"/>
    <n v="1.1052631578947369"/>
    <n v="0.80263157894736847"/>
    <n v="2.6052631578947367"/>
    <n v="0.60651629072681701"/>
    <n v="1.8787878787878787"/>
    <n v="3.5087719298245619E-2"/>
    <n v="2.5480367585630746E-2"/>
    <n v="0.10776942355889725"/>
    <n v="0.21888053467000834"/>
    <x v="0"/>
  </r>
  <r>
    <s v="Franz Wagner"/>
    <s v="ORL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n v="24.2"/>
    <n v="4.7"/>
    <n v="5.7"/>
    <n v="0.9"/>
    <n v="4.8"/>
    <n v="1.3"/>
    <n v="0.4"/>
    <n v="2.2999999999999998"/>
    <n v="0.71810089020771506"/>
    <n v="2.0434782608695654"/>
    <n v="3.857566765578635E-2"/>
    <n v="1.1869436201780416E-2"/>
    <n v="2.6706231454005934E-2"/>
    <n v="0.14243323442136496"/>
    <x v="0"/>
  </r>
  <r>
    <s v="Damian Lillard"/>
    <s v="MIL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24.896551724137932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x v="0"/>
  </r>
  <r>
    <s v="Mikal Bridges"/>
    <s v="NYK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n v="17.597560975609756"/>
    <n v="3.6951219512195124"/>
    <n v="3.1951219512195124"/>
    <n v="0.90243902439024393"/>
    <n v="2.3048780487804876"/>
    <n v="0.90243902439024393"/>
    <n v="0.5"/>
    <n v="1.5975609756097562"/>
    <n v="0.47560975609756095"/>
    <n v="2.3129770992366412"/>
    <n v="2.4390243902439025E-2"/>
    <n v="1.3513513513513514E-2"/>
    <n v="2.4390243902439025E-2"/>
    <n v="6.2294001318391558E-2"/>
    <x v="0"/>
  </r>
  <r>
    <s v="Jamal Murray"/>
    <s v="DEN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n v="21.402985074626866"/>
    <n v="6"/>
    <n v="3.8955223880597014"/>
    <n v="0.70149253731343286"/>
    <n v="3.1940298507462686"/>
    <n v="1.4029850746268657"/>
    <n v="0.5074626865671642"/>
    <n v="2.1044776119402986"/>
    <n v="0.5928804729813536"/>
    <n v="2.8510638297872339"/>
    <n v="3.8863852482738659E-2"/>
    <n v="1.4057138132054409E-2"/>
    <n v="1.9431926241369329E-2"/>
    <n v="8.8477281184107165E-2"/>
    <x v="0"/>
  </r>
  <r>
    <s v="Bam Adebayo"/>
    <s v="MIA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n v="18.102564102564102"/>
    <n v="4.2948717948717947"/>
    <n v="9.6025641025641022"/>
    <n v="2.3974358974358974"/>
    <n v="7.2051282051282053"/>
    <n v="1.2948717948717949"/>
    <n v="0.70512820512820518"/>
    <n v="2.1025641025641026"/>
    <n v="0.5277715481797115"/>
    <n v="2.0426829268292681"/>
    <n v="3.7751364281976535E-2"/>
    <n v="2.0557673618898112E-2"/>
    <n v="6.9896090304253575E-2"/>
    <n v="0.2100620467967407"/>
    <x v="0"/>
  </r>
  <r>
    <s v="Luka Dončić"/>
    <s v="LAL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28.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x v="0"/>
  </r>
  <r>
    <s v="Michael Porter Jr,"/>
    <s v="DEN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n v="18.194805194805195"/>
    <n v="2.1038961038961039"/>
    <n v="7"/>
    <n v="1.8051948051948052"/>
    <n v="5.1948051948051948"/>
    <n v="0.59740259740259738"/>
    <n v="0.50649350649350644"/>
    <n v="1.4025974025974026"/>
    <n v="0.53990519865890785"/>
    <n v="1.5"/>
    <n v="1.7727080041620099E-2"/>
    <n v="1.5029480904851822E-2"/>
    <n v="5.3566611430112911E-2"/>
    <n v="0.15414852210104435"/>
    <x v="0"/>
  </r>
  <r>
    <s v="Jaylen Brown"/>
    <s v="BOS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n v="22.206349206349206"/>
    <n v="4.5079365079365079"/>
    <n v="5.7936507936507935"/>
    <n v="1.3015873015873016"/>
    <n v="4.5079365079365079"/>
    <n v="1.2063492063492063"/>
    <n v="0.30158730158730157"/>
    <n v="2.6031746031746033"/>
    <n v="0.64741542875653668"/>
    <n v="1.7317073170731707"/>
    <n v="3.5170530797352953E-2"/>
    <n v="8.7926326993382382E-3"/>
    <n v="3.7947151649775558E-2"/>
    <n v="0.13142672034800315"/>
    <x v="0"/>
  </r>
  <r>
    <s v="Jordan Poole"/>
    <s v="WAS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n v="20.5"/>
    <n v="4.5"/>
    <n v="3"/>
    <n v="0.5"/>
    <n v="2.5"/>
    <n v="1.2941176470588236"/>
    <n v="0.39705882352941174"/>
    <n v="3"/>
    <n v="0.69727891156462585"/>
    <n v="1.5"/>
    <n v="4.4017607042817132E-2"/>
    <n v="1.3505402160864346E-2"/>
    <n v="1.7006802721088437E-2"/>
    <n v="8.5034013605442174E-2"/>
    <x v="1"/>
  </r>
  <r>
    <s v="Tyrese Maxey"/>
    <s v="PHI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26.307692307692307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x v="0"/>
  </r>
  <r>
    <s v="Tyrese Haliburton"/>
    <s v="IND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n v="18.602739726027398"/>
    <n v="9.205479452054794"/>
    <n v="3.506849315068493"/>
    <n v="0.60273972602739723"/>
    <n v="3"/>
    <n v="1.3972602739726028"/>
    <n v="0.69863013698630139"/>
    <n v="1.6027397260273972"/>
    <n v="0.55365296803652964"/>
    <n v="5.7435897435897436"/>
    <n v="4.1585127201565555E-2"/>
    <n v="2.0792563600782778E-2"/>
    <n v="1.7938682322243965E-2"/>
    <n v="8.9285714285714288E-2"/>
    <x v="0"/>
  </r>
  <r>
    <s v="Nikola Vučević"/>
    <s v="CHI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n v="18.506849315068493"/>
    <n v="3.506849315068493"/>
    <n v="10.095890410958905"/>
    <n v="2.3972602739726026"/>
    <n v="7.602739726027397"/>
    <n v="0.79452054794520544"/>
    <n v="0.69863013698630139"/>
    <n v="1.6027397260273972"/>
    <n v="0.59316824727783635"/>
    <n v="2.1880341880341878"/>
    <n v="2.5465402177730943E-2"/>
    <n v="2.2391991570073762E-2"/>
    <n v="7.6835265191429566E-2"/>
    <n v="0.24367755532139093"/>
    <x v="0"/>
  </r>
  <r>
    <s v="Anfernee Simons"/>
    <s v="POR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n v="19.3"/>
    <n v="4.8"/>
    <n v="2.7"/>
    <n v="0.4"/>
    <n v="2.2999999999999998"/>
    <n v="0.9"/>
    <n v="0.1"/>
    <n v="2"/>
    <n v="0.5902140672782874"/>
    <n v="2.4"/>
    <n v="2.7522935779816512E-2"/>
    <n v="3.0581039755351682E-3"/>
    <n v="1.2232415902140673E-2"/>
    <n v="7.0336391437308854E-2"/>
    <x v="0"/>
  </r>
  <r>
    <s v="Ivica Zubac"/>
    <s v="LAC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n v="16.8"/>
    <n v="2.7"/>
    <n v="12.6"/>
    <n v="3.8"/>
    <n v="8.9"/>
    <n v="0.7"/>
    <n v="1.1000000000000001"/>
    <n v="1.6"/>
    <n v="0.51219512195121952"/>
    <n v="1.6875"/>
    <n v="2.1341463414634148E-2"/>
    <n v="3.3536585365853668E-2"/>
    <n v="0.11585365853658537"/>
    <n v="0.27134146341463417"/>
    <x v="0"/>
  </r>
  <r>
    <s v="Malik Beasley"/>
    <s v="DET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n v="16.304878048780488"/>
    <n v="1.6951219512195121"/>
    <n v="2.5975609756097562"/>
    <n v="0.59756097560975607"/>
    <n v="2"/>
    <n v="0.90243902439024393"/>
    <n v="9.7560975609756101E-2"/>
    <n v="1"/>
    <n v="0.58650640463239168"/>
    <n v="1.6951219512195121"/>
    <n v="3.2461835409721002E-2"/>
    <n v="3.5093876118617302E-3"/>
    <n v="2.1494999122653097E-2"/>
    <n v="7.1942446043165464E-2"/>
    <x v="1"/>
  </r>
  <r>
    <s v="Domantas Sabonis"/>
    <s v="SAC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n v="19.100000000000001"/>
    <n v="6"/>
    <n v="13.9"/>
    <n v="3.8"/>
    <n v="10.1"/>
    <n v="0.7"/>
    <n v="0.4"/>
    <n v="2.9"/>
    <n v="0.55043227665706052"/>
    <n v="2.0689655172413794"/>
    <n v="2.0172910662824204E-2"/>
    <n v="1.1527377521613832E-2"/>
    <n v="0.1095100864553314"/>
    <n v="0.29106628242074922"/>
    <x v="0"/>
  </r>
  <r>
    <s v="OG Anunoby"/>
    <s v="NYK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n v="18"/>
    <n v="2.2027027027027026"/>
    <n v="4.7972972972972974"/>
    <n v="1.2972972972972974"/>
    <n v="3.5"/>
    <n v="1.5"/>
    <n v="0.90540540540540537"/>
    <n v="1.4054054054054055"/>
    <n v="0.49180327868852458"/>
    <n v="1.5673076923076921"/>
    <n v="4.0983606557377046E-2"/>
    <n v="2.4737852606705062E-2"/>
    <n v="3.5445281346920689E-2"/>
    <n v="9.5628415300546443E-2"/>
    <x v="0"/>
  </r>
  <r>
    <s v="Shaedon Sharpe"/>
    <s v="POR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n v="18.5"/>
    <n v="2.8055555555555554"/>
    <n v="4.5"/>
    <n v="0.90277777777777779"/>
    <n v="3.5972222222222223"/>
    <n v="0.90277777777777779"/>
    <n v="0.19444444444444445"/>
    <n v="2.0972222222222223"/>
    <n v="0.59105431309904155"/>
    <n v="1.3377483443708609"/>
    <n v="2.8842740504082358E-2"/>
    <n v="6.2122825701100464E-3"/>
    <n v="2.8842740504082358E-2"/>
    <n v="0.11492722754703585"/>
    <x v="0"/>
  </r>
  <r>
    <s v="Desmond Bane"/>
    <s v="MEM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n v="19.202898550724637"/>
    <n v="5.3043478260869561"/>
    <n v="6.1014492753623184"/>
    <n v="0.89855072463768115"/>
    <n v="5.2028985507246377"/>
    <n v="1.2028985507246377"/>
    <n v="0.40579710144927539"/>
    <n v="2.4057971014492754"/>
    <n v="0.6000905797101449"/>
    <n v="2.2048192771084336"/>
    <n v="3.7590579710144928E-2"/>
    <n v="1.2681159420289856E-2"/>
    <n v="2.8079710144927536E-2"/>
    <n v="0.16259057971014493"/>
    <x v="0"/>
  </r>
  <r>
    <s v="Evan Mobley"/>
    <s v="CLE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n v="18.507042253521128"/>
    <n v="3.1971830985915495"/>
    <n v="9.295774647887324"/>
    <n v="2.295774647887324"/>
    <n v="7"/>
    <n v="0.90140845070422537"/>
    <n v="1.6056338028169015"/>
    <n v="2"/>
    <n v="0.60678827060725005"/>
    <n v="1.5985915492957747"/>
    <n v="2.9554375432925422E-2"/>
    <n v="5.2643731239898413E-2"/>
    <n v="7.5271299930731936E-2"/>
    <n v="0.22950819672131148"/>
    <x v="0"/>
  </r>
  <r>
    <s v="Norman Powell"/>
    <s v="LAC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n v="21.8"/>
    <n v="2.1"/>
    <n v="3.2"/>
    <n v="0.4"/>
    <n v="2.8"/>
    <n v="1.2"/>
    <n v="0.2"/>
    <n v="1.8"/>
    <n v="0.66871165644171782"/>
    <n v="1.1666666666666667"/>
    <n v="3.6809815950920241E-2"/>
    <n v="6.1349693251533744E-3"/>
    <n v="1.2269938650306749E-2"/>
    <n v="8.5889570552147229E-2"/>
    <x v="0"/>
  </r>
  <r>
    <s v="Miles Bridges"/>
    <s v="CHA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n v="20.296875"/>
    <n v="3.90625"/>
    <n v="7.5"/>
    <n v="1.09375"/>
    <n v="6.40625"/>
    <n v="0.703125"/>
    <n v="0.703125"/>
    <n v="2.09375"/>
    <n v="0.64027996845425872"/>
    <n v="1.8656716417910448"/>
    <n v="2.2180599369085174E-2"/>
    <n v="2.2180599369085174E-2"/>
    <n v="3.4503154574132493E-2"/>
    <n v="0.20208990536277602"/>
    <x v="0"/>
  </r>
  <r>
    <s v="Julius Randle"/>
    <s v="MIN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n v="18.695652173913043"/>
    <n v="4.6956521739130439"/>
    <n v="7.1014492753623184"/>
    <n v="2.1014492753623188"/>
    <n v="5"/>
    <n v="0.69565217391304346"/>
    <n v="0.20289855072463769"/>
    <n v="2.7971014492753623"/>
    <n v="0.57881276080226141"/>
    <n v="1.678756476683938"/>
    <n v="2.1537219006595776E-2"/>
    <n v="6.2816888769237685E-3"/>
    <n v="6.5060349082424737E-2"/>
    <n v="0.15479876160990713"/>
    <x v="0"/>
  </r>
  <r>
    <s v="Anthony Davis"/>
    <s v="DAL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24.705882352941178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x v="0"/>
  </r>
  <r>
    <s v="Scottie Barnes"/>
    <s v="TOR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n v="19.307692307692307"/>
    <n v="5.8"/>
    <n v="7.7076923076923078"/>
    <n v="1.7076923076923076"/>
    <n v="6"/>
    <n v="1.4"/>
    <n v="1"/>
    <n v="2.8"/>
    <n v="0.58864915572232646"/>
    <n v="2.0714285714285716"/>
    <n v="4.2682926829268296E-2"/>
    <n v="3.0487804878048783E-2"/>
    <n v="5.2063789868667922E-2"/>
    <n v="0.18292682926829271"/>
    <x v="0"/>
  </r>
  <r>
    <s v="Derrick White"/>
    <s v="BOS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n v="16.394736842105264"/>
    <n v="4.8026315789473681"/>
    <n v="4.5"/>
    <n v="0.89473684210526316"/>
    <n v="3.6052631578947367"/>
    <n v="0.89473684210526316"/>
    <n v="1.1052631578947369"/>
    <n v="1.6973684210526316"/>
    <n v="0.48362055581431457"/>
    <n v="2.829457364341085"/>
    <n v="2.6393417171246703E-2"/>
    <n v="3.2603632976245932E-2"/>
    <n v="2.6393417171246703E-2"/>
    <n v="0.10634994566061171"/>
    <x v="0"/>
  </r>
  <r>
    <s v="Kyrie Irving"/>
    <s v="DAL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n v="24.7"/>
    <n v="4.5999999999999996"/>
    <n v="4.8"/>
    <n v="1.2"/>
    <n v="3.6"/>
    <n v="1.3"/>
    <n v="0.5"/>
    <n v="2.2000000000000002"/>
    <n v="0.68421052631578938"/>
    <n v="2.0909090909090904"/>
    <n v="3.6011080332409975E-2"/>
    <n v="1.3850415512465374E-2"/>
    <n v="3.3240997229916892E-2"/>
    <n v="9.9722991689750698E-2"/>
    <x v="0"/>
  </r>
  <r>
    <s v="RJ Barrett"/>
    <s v="TOR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n v="21.103448275862068"/>
    <n v="5.3965517241379306"/>
    <n v="6.2931034482758621"/>
    <n v="1.103448275862069"/>
    <n v="5.2931034482758621"/>
    <n v="0.7931034482758621"/>
    <n v="0.29310344827586204"/>
    <n v="2.7931034482758621"/>
    <n v="0.65538659241807662"/>
    <n v="1.9320987654320987"/>
    <n v="2.463054187192118E-2"/>
    <n v="9.1025915613621739E-3"/>
    <n v="3.4268579995716426E-2"/>
    <n v="0.16438209466695222"/>
    <x v="0"/>
  </r>
  <r>
    <s v="Christian Braun"/>
    <s v="DEN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n v="15.405063291139241"/>
    <n v="2.5949367088607596"/>
    <n v="5.2025316455696204"/>
    <n v="1.2025316455696202"/>
    <n v="3.8987341772151898"/>
    <n v="1.1012658227848102"/>
    <n v="0.50632911392405067"/>
    <n v="1"/>
    <n v="0.4544266457563198"/>
    <n v="2.5949367088607596"/>
    <n v="3.2485717486277592E-2"/>
    <n v="1.4935962062656363E-2"/>
    <n v="3.5472909898808858E-2"/>
    <n v="0.11500690788245398"/>
    <x v="0"/>
  </r>
  <r>
    <s v="Deni Avdija"/>
    <s v="POR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n v="16.902777777777779"/>
    <n v="3.9027777777777777"/>
    <n v="7.3055555555555554"/>
    <n v="1.5"/>
    <n v="5.6944444444444446"/>
    <n v="1"/>
    <n v="0.5"/>
    <n v="2.6944444444444446"/>
    <n v="0.563425925925926"/>
    <n v="1.4484536082474226"/>
    <n v="3.3333333333333333E-2"/>
    <n v="1.6666666666666666E-2"/>
    <n v="0.05"/>
    <n v="0.18981481481481483"/>
    <x v="0"/>
  </r>
  <r>
    <s v="Paolo Banchero"/>
    <s v="ORL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25.891304347826086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x v="0"/>
  </r>
  <r>
    <s v="Stephon Castle"/>
    <s v="SAS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n v="14.703703703703704"/>
    <n v="4.0987654320987659"/>
    <n v="3.7037037037037037"/>
    <n v="1.0987654320987654"/>
    <n v="2.6049382716049383"/>
    <n v="0.90123456790123457"/>
    <n v="0.29629629629629628"/>
    <n v="2.1975308641975309"/>
    <n v="0.55070051324732971"/>
    <n v="1.8651685393258428"/>
    <n v="3.3754103666712908E-2"/>
    <n v="1.1097239561659037E-2"/>
    <n v="4.1152263374485597E-2"/>
    <n v="9.7563231146252372E-2"/>
    <x v="1"/>
  </r>
  <r>
    <s v="LaMelo Ball"/>
    <s v="CHA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25.191489361702128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x v="0"/>
  </r>
  <r>
    <s v="CJ McCollum"/>
    <s v="NOP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n v="21.107142857142858"/>
    <n v="4.1071428571428568"/>
    <n v="3.8035714285714284"/>
    <n v="0.8035714285714286"/>
    <n v="3"/>
    <n v="0.8035714285714286"/>
    <n v="0.39285714285714285"/>
    <n v="1.8928571428571428"/>
    <n v="0.64547837483617299"/>
    <n v="2.1698113207547167"/>
    <n v="2.4574049803407601E-2"/>
    <n v="1.201397990388816E-2"/>
    <n v="2.4574049803407601E-2"/>
    <n v="9.1743119266055037E-2"/>
    <x v="0"/>
  </r>
  <r>
    <s v="Ja Morant"/>
    <s v="MEM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n v="23.2"/>
    <n v="7.3"/>
    <n v="4.0999999999999996"/>
    <n v="0.7"/>
    <n v="3.4"/>
    <n v="1.2"/>
    <n v="0.2"/>
    <n v="3.7"/>
    <n v="0.76315789473684215"/>
    <n v="1.9729729729729728"/>
    <n v="3.9473684210526314E-2"/>
    <n v="6.5789473684210531E-3"/>
    <n v="2.3026315789473683E-2"/>
    <n v="0.1118421052631579"/>
    <x v="0"/>
  </r>
  <r>
    <s v="Bennedict Mathurin"/>
    <s v="IND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n v="16.097222222222221"/>
    <n v="1.9027777777777777"/>
    <n v="5.3055555555555554"/>
    <n v="1.1944444444444444"/>
    <n v="4.0972222222222223"/>
    <n v="0.69444444444444442"/>
    <n v="0.30555555555555558"/>
    <n v="1.9027777777777777"/>
    <n v="0.53836863619472319"/>
    <n v="1"/>
    <n v="2.3225566703827572E-2"/>
    <n v="1.0219249349684134E-2"/>
    <n v="3.9947974730583424E-2"/>
    <n v="0.13703084355258269"/>
    <x v="1"/>
  </r>
  <r>
    <s v="Collin Sexton"/>
    <s v="UTA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n v="18.396825396825395"/>
    <n v="4.2063492063492065"/>
    <n v="2.6984126984126986"/>
    <n v="1"/>
    <n v="1.7936507936507937"/>
    <n v="0.69841269841269837"/>
    <n v="9.5238095238095233E-2"/>
    <n v="2.5079365079365079"/>
    <n v="0.65938442282528298"/>
    <n v="1.6772151898734178"/>
    <n v="2.5032713204756217E-2"/>
    <n v="3.4135518006485747E-3"/>
    <n v="3.5842293906810041E-2"/>
    <n v="6.4288558912214827E-2"/>
    <x v="1"/>
  </r>
  <r>
    <s v="Payton Pritchard"/>
    <s v="BOS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n v="14.3"/>
    <n v="3.5"/>
    <n v="3.8"/>
    <n v="1.3"/>
    <n v="2.6"/>
    <n v="0.9"/>
    <n v="0.2"/>
    <n v="1"/>
    <n v="0.50352112676056338"/>
    <n v="3.5"/>
    <n v="3.1690140845070422E-2"/>
    <n v="7.0422535211267616E-3"/>
    <n v="4.5774647887323945E-2"/>
    <n v="9.154929577464789E-2"/>
    <x v="1"/>
  </r>
  <r>
    <s v="Naz Reid"/>
    <s v="MIN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n v="14.2"/>
    <n v="2.2999999999999998"/>
    <n v="6"/>
    <n v="1.2"/>
    <n v="4.9000000000000004"/>
    <n v="0.7"/>
    <n v="0.9"/>
    <n v="1.4"/>
    <n v="0.51636363636363636"/>
    <n v="1.6428571428571428"/>
    <n v="2.5454545454545452E-2"/>
    <n v="3.272727272727273E-2"/>
    <n v="4.3636363636363633E-2"/>
    <n v="0.17818181818181819"/>
    <x v="1"/>
  </r>
  <r>
    <s v="Keyonte George"/>
    <s v="UTA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n v="16.805970149253731"/>
    <n v="5.5970149253731343"/>
    <n v="3.8059701492537314"/>
    <n v="0.40298507462686567"/>
    <n v="3.4029850746268657"/>
    <n v="0.70149253731343286"/>
    <n v="0.1044776119402985"/>
    <n v="2.7014925373134329"/>
    <n v="0.53352286188107079"/>
    <n v="2.0718232044198897"/>
    <n v="2.2269604359156599E-2"/>
    <n v="3.3167495854063019E-3"/>
    <n v="1.279317697228145E-2"/>
    <n v="0.10803127221037669"/>
    <x v="0"/>
  </r>
  <r>
    <s v="Trey Murphy III"/>
    <s v="NOP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n v="21.20754716981132"/>
    <n v="3.5094339622641511"/>
    <n v="5.0943396226415096"/>
    <n v="0.90566037735849059"/>
    <n v="4.2075471698113205"/>
    <n v="1.0943396226415094"/>
    <n v="0.69811320754716977"/>
    <n v="1.9056603773584906"/>
    <n v="0.6059299191374663"/>
    <n v="1.8415841584158417"/>
    <n v="3.1266846361185985E-2"/>
    <n v="1.9946091644204852E-2"/>
    <n v="2.587601078167116E-2"/>
    <n v="0.12021563342318059"/>
    <x v="0"/>
  </r>
  <r>
    <s v="Myles Turner"/>
    <s v="IND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n v="15.597222222222221"/>
    <n v="1.5"/>
    <n v="6.5"/>
    <n v="1.3055555555555556"/>
    <n v="5.3055555555555554"/>
    <n v="0.80555555555555558"/>
    <n v="2"/>
    <n v="1.6944444444444444"/>
    <n v="0.51646431199411336"/>
    <n v="0.88524590163934425"/>
    <n v="2.6674025018395879E-2"/>
    <n v="6.6225165562913912E-2"/>
    <n v="4.3230316409124357E-2"/>
    <n v="0.17568064753495216"/>
    <x v="0"/>
  </r>
  <r>
    <s v="Malik Monk"/>
    <s v="SAC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n v="17.2"/>
    <n v="5.6"/>
    <n v="3.8"/>
    <n v="0.50769230769230766"/>
    <n v="3.3076923076923075"/>
    <n v="0.90769230769230769"/>
    <n v="0.6"/>
    <n v="2.4"/>
    <n v="0.54430379746835433"/>
    <n v="2.3333333333333335"/>
    <n v="2.872444011684518E-2"/>
    <n v="1.8987341772151896E-2"/>
    <n v="1.6066212268743912E-2"/>
    <n v="0.10467380720545276"/>
    <x v="0"/>
  </r>
  <r>
    <s v="Victor Wembanyama"/>
    <s v="SAS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n v="24.304347826086957"/>
    <n v="3.6956521739130435"/>
    <n v="11"/>
    <n v="1.8043478260869565"/>
    <n v="9.195652173913043"/>
    <n v="1.1086956521739131"/>
    <n v="3.8043478260869565"/>
    <n v="3.1956521739130435"/>
    <n v="0.7320586694604504"/>
    <n v="1.1564625850340136"/>
    <n v="3.3394447354635932E-2"/>
    <n v="0.1145887899423782"/>
    <n v="5.434782608695652E-2"/>
    <n v="0.27697747511786269"/>
    <x v="0"/>
  </r>
  <r>
    <s v="Jarrett Allen"/>
    <s v="CLE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n v="13.5"/>
    <n v="1.9024390243902438"/>
    <n v="9.6951219512195124"/>
    <n v="2.5975609756097562"/>
    <n v="7.0975609756097562"/>
    <n v="0.90243902439024393"/>
    <n v="0.90243902439024393"/>
    <n v="1.1951219512195121"/>
    <n v="0.48214285714285715"/>
    <n v="1.5918367346938775"/>
    <n v="3.2229965156794424E-2"/>
    <n v="3.2229965156794424E-2"/>
    <n v="9.2770034843205576E-2"/>
    <n v="0.25348432055749132"/>
    <x v="1"/>
  </r>
  <r>
    <s v="Quentin Grimes"/>
    <s v="PHI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n v="14.6"/>
    <n v="3"/>
    <n v="4.3066666666666666"/>
    <n v="0.8"/>
    <n v="3.5066666666666668"/>
    <n v="1"/>
    <n v="0.30666666666666664"/>
    <n v="1.9066666666666667"/>
    <n v="0.54477611940298509"/>
    <n v="1.5734265734265733"/>
    <n v="3.7313432835820892E-2"/>
    <n v="1.1442786069651741E-2"/>
    <n v="2.9850746268656716E-2"/>
    <n v="0.13084577114427862"/>
    <x v="1"/>
  </r>
  <r>
    <s v="De'Andre Hunter"/>
    <s v="CLE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n v="17"/>
    <n v="1.40625"/>
    <n v="4"/>
    <n v="0.703125"/>
    <n v="3.296875"/>
    <n v="0.796875"/>
    <n v="0.203125"/>
    <n v="1.296875"/>
    <n v="0.625"/>
    <n v="1.0843373493975903"/>
    <n v="2.9296875E-2"/>
    <n v="7.4678308823529415E-3"/>
    <n v="2.5850183823529414E-2"/>
    <n v="0.12120863970588236"/>
    <x v="1"/>
  </r>
  <r>
    <s v="Andrew Wiggins"/>
    <s v="MIA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n v="18"/>
    <n v="2.6"/>
    <n v="4.5"/>
    <n v="1.5"/>
    <n v="3"/>
    <n v="1"/>
    <n v="0.8"/>
    <n v="1.7"/>
    <n v="0.58631921824104238"/>
    <n v="1.5294117647058825"/>
    <n v="3.2573289902280131E-2"/>
    <n v="2.6058631921824105E-2"/>
    <n v="4.8859934853420196E-2"/>
    <n v="9.7719869706840393E-2"/>
    <x v="0"/>
  </r>
  <r>
    <s v="Dyson Daniels"/>
    <s v="ATL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n v="14.105263157894736"/>
    <n v="4.3947368421052628"/>
    <n v="5.8947368421052628"/>
    <n v="1.6052631578947369"/>
    <n v="4.3026315789473681"/>
    <n v="3"/>
    <n v="0.69736842105263153"/>
    <n v="2"/>
    <n v="0.41731547804422298"/>
    <n v="2.1973684210526314"/>
    <n v="8.8757396449704151E-2"/>
    <n v="2.0632201806290874E-2"/>
    <n v="4.7492992837122397E-2"/>
    <n v="0.12729679227654936"/>
    <x v="0"/>
  </r>
  <r>
    <s v="Cameron Johnson"/>
    <s v="BKN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n v="18.807017543859651"/>
    <n v="3.4035087719298245"/>
    <n v="4.2982456140350873"/>
    <n v="0.89473684210526316"/>
    <n v="3.4035087719298245"/>
    <n v="0.89473684210526316"/>
    <n v="0.40350877192982454"/>
    <n v="1.7017543859649122"/>
    <n v="0.5951587830335332"/>
    <n v="2"/>
    <n v="2.8314457028647568E-2"/>
    <n v="1.2769264934488118E-2"/>
    <n v="2.8314457028647568E-2"/>
    <n v="0.1077059737952476"/>
    <x v="0"/>
  </r>
  <r>
    <s v="Dillon Brooks"/>
    <s v="HOU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n v="14"/>
    <n v="1.7066666666666668"/>
    <n v="3.7066666666666666"/>
    <n v="1"/>
    <n v="2.7066666666666666"/>
    <n v="0.8"/>
    <n v="0.2"/>
    <n v="1"/>
    <n v="0.44025157232704404"/>
    <n v="1.7066666666666668"/>
    <n v="2.5157232704402517E-2"/>
    <n v="6.2893081761006293E-3"/>
    <n v="3.1446540880503145E-2"/>
    <n v="8.5115303983228502E-2"/>
    <x v="0"/>
  </r>
  <r>
    <s v="Josh Hart"/>
    <s v="NYK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n v="13.597402597402597"/>
    <n v="5.8961038961038961"/>
    <n v="9.5974025974025974"/>
    <n v="2.1038961038961039"/>
    <n v="7.5064935064935066"/>
    <n v="1.5064935064935066"/>
    <n v="0.40259740259740262"/>
    <n v="2.1038961038961039"/>
    <n v="0.36163304780326055"/>
    <n v="2.8024691358024691"/>
    <n v="4.0066316662061341E-2"/>
    <n v="1.0707377728654325E-2"/>
    <n v="5.595468361425808E-2"/>
    <n v="0.19964078474716773"/>
    <x v="0"/>
  </r>
  <r>
    <s v="Devin Vassell"/>
    <s v="SAS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n v="16.296875"/>
    <n v="2.90625"/>
    <n v="4"/>
    <n v="0.5"/>
    <n v="3.5"/>
    <n v="1.296875"/>
    <n v="0.5"/>
    <n v="1.40625"/>
    <n v="0.52570564516129037"/>
    <n v="2.0666666666666669"/>
    <n v="4.1834677419354836E-2"/>
    <n v="1.6129032258064516E-2"/>
    <n v="1.6129032258064516E-2"/>
    <n v="0.11290322580645161"/>
    <x v="0"/>
  </r>
  <r>
    <s v="Brook Lopez"/>
    <s v="MIL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n v="13"/>
    <n v="1.8"/>
    <n v="5"/>
    <n v="1.4"/>
    <n v="3.6"/>
    <n v="0.6"/>
    <n v="1.9"/>
    <n v="1.1000000000000001"/>
    <n v="0.40880503144654085"/>
    <n v="1.6363636363636362"/>
    <n v="1.8867924528301886E-2"/>
    <n v="5.9748427672955969E-2"/>
    <n v="4.40251572327044E-2"/>
    <n v="0.11320754716981132"/>
    <x v="0"/>
  </r>
  <r>
    <s v="Josh Giddey"/>
    <s v="CHI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n v="14.6"/>
    <n v="7.2"/>
    <n v="8.1"/>
    <n v="1.8"/>
    <n v="6.3"/>
    <n v="1.2"/>
    <n v="0.6"/>
    <n v="2.9"/>
    <n v="0.48344370860927155"/>
    <n v="2.4827586206896552"/>
    <n v="3.9735099337748346E-2"/>
    <n v="1.9867549668874173E-2"/>
    <n v="5.9602649006622523E-2"/>
    <n v="0.20860927152317882"/>
    <x v="0"/>
  </r>
  <r>
    <s v="Harrison Barnes"/>
    <s v="SAS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n v="12.304878048780488"/>
    <n v="1.6951219512195121"/>
    <n v="3.8048780487804876"/>
    <n v="1.1951219512195121"/>
    <n v="2.5975609756097562"/>
    <n v="0.5"/>
    <n v="0.1951219512195122"/>
    <n v="0.59756097560975607"/>
    <n v="0.45238522238163559"/>
    <n v="2.8367346938775508"/>
    <n v="1.8382352941176471E-2"/>
    <n v="7.1736011477761845E-3"/>
    <n v="4.3938307030129124E-2"/>
    <n v="9.549856527977045E-2"/>
    <x v="1"/>
  </r>
  <r>
    <s v="Klay Thompson"/>
    <s v="DAL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n v="14"/>
    <n v="2"/>
    <n v="3.4027777777777777"/>
    <n v="0.59722222222222221"/>
    <n v="2.8055555555555554"/>
    <n v="0.69444444444444442"/>
    <n v="0.40277777777777779"/>
    <n v="1.1944444444444444"/>
    <n v="0.51282051282051277"/>
    <n v="1.6744186046511629"/>
    <n v="2.5437525437525435E-2"/>
    <n v="1.4753764753764755E-2"/>
    <n v="2.1876271876271874E-2"/>
    <n v="0.10276760276760276"/>
    <x v="1"/>
  </r>
  <r>
    <s v="Tobias Harris"/>
    <s v="DET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n v="13.698630136986301"/>
    <n v="2.2054794520547945"/>
    <n v="5.904109589041096"/>
    <n v="0.90410958904109584"/>
    <n v="5"/>
    <n v="1"/>
    <n v="0.79452054794520544"/>
    <n v="1.2054794520547945"/>
    <n v="0.43350095370209812"/>
    <n v="1.8295454545454546"/>
    <n v="3.164556962025316E-2"/>
    <n v="2.5143055314721691E-2"/>
    <n v="2.8611062944338475E-2"/>
    <n v="0.15822784810126581"/>
    <x v="0"/>
  </r>
  <r>
    <s v="Jaden McDaniels"/>
    <s v="MIN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n v="12.195121951219512"/>
    <n v="2"/>
    <n v="5.6951219512195124"/>
    <n v="1.5975609756097562"/>
    <n v="4.1951219512195124"/>
    <n v="1.3048780487804879"/>
    <n v="0.90243902439024393"/>
    <n v="1.1951219512195121"/>
    <n v="0.38229222417616027"/>
    <n v="1.6734693877551021"/>
    <n v="4.0905267986849153E-2"/>
    <n v="2.8289624589035861E-2"/>
    <n v="5.0080281367076998E-2"/>
    <n v="0.13150852511659913"/>
    <x v="0"/>
  </r>
  <r>
    <s v="Russell Westbrook"/>
    <s v="DEN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n v="13.306666666666667"/>
    <n v="6.1066666666666665"/>
    <n v="4.9066666666666663"/>
    <n v="1.4"/>
    <n v="3.6"/>
    <n v="1.4"/>
    <n v="0.50666666666666671"/>
    <n v="3.2"/>
    <n v="0.47694145758661888"/>
    <n v="1.9083333333333332"/>
    <n v="5.0179211469534052E-2"/>
    <n v="1.8160095579450419E-2"/>
    <n v="5.0179211469534052E-2"/>
    <n v="0.12903225806451613"/>
    <x v="1"/>
  </r>
  <r>
    <s v="Onyeka Okongwu"/>
    <s v="ATL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n v="13.405405405405405"/>
    <n v="2.2972972972972974"/>
    <n v="8.9054054054054053"/>
    <n v="3"/>
    <n v="5.9054054054054053"/>
    <n v="0.90540540540540537"/>
    <n v="0.90540540540540537"/>
    <n v="1.2027027027027026"/>
    <n v="0.48048048048048048"/>
    <n v="1.910112359550562"/>
    <n v="3.2451806645355033E-2"/>
    <n v="3.2451806645355033E-2"/>
    <n v="0.10752688172043011"/>
    <n v="0.21166327617940522"/>
    <x v="1"/>
  </r>
  <r>
    <s v="Dennis Schröder"/>
    <s v="DET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n v="13.106666666666667"/>
    <n v="5.4"/>
    <n v="2.6"/>
    <n v="0.4"/>
    <n v="2.3066666666666666"/>
    <n v="0.90666666666666662"/>
    <n v="0.2"/>
    <n v="1.9066666666666667"/>
    <n v="0.46642941874258598"/>
    <n v="2.8321678321678321"/>
    <n v="3.2265717674970343E-2"/>
    <n v="7.1174377224199285E-3"/>
    <n v="1.4234875444839857E-2"/>
    <n v="8.2087781731909837E-2"/>
    <x v="1"/>
  </r>
  <r>
    <s v="Keldon Johnson"/>
    <s v="SAS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n v="12.7012987012987"/>
    <n v="1.5974025974025974"/>
    <n v="4.8051948051948052"/>
    <n v="1.5064935064935066"/>
    <n v="3.4025974025974026"/>
    <n v="0.59740259740259738"/>
    <n v="0.29870129870129869"/>
    <n v="1"/>
    <n v="0.5314350921045482"/>
    <n v="1.5974025974025974"/>
    <n v="2.4995924577514535E-2"/>
    <n v="1.2497962288757268E-2"/>
    <n v="6.3033201108514916E-2"/>
    <n v="0.14236809215888716"/>
    <x v="1"/>
  </r>
  <r>
    <s v="Amen Thompson"/>
    <s v="HOU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n v="14.101449275362318"/>
    <n v="3.7971014492753623"/>
    <n v="8.2028985507246368"/>
    <n v="2.7971014492753623"/>
    <n v="5.4057971014492754"/>
    <n v="1.4057971014492754"/>
    <n v="1.3043478260869565"/>
    <n v="2"/>
    <n v="0.43657737694620186"/>
    <n v="1.8985507246376812"/>
    <n v="4.3523130075828961E-2"/>
    <n v="4.038228563736708E-2"/>
    <n v="8.6597568089020513E-2"/>
    <n v="0.16736213936375466"/>
    <x v="0"/>
  </r>
  <r>
    <s v="Jimmy Butler III"/>
    <s v="GSW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n v="17.509090909090908"/>
    <n v="5.4"/>
    <n v="5.4"/>
    <n v="2.3090909090909091"/>
    <n v="3.1090909090909089"/>
    <n v="1.4"/>
    <n v="0.30909090909090908"/>
    <n v="1.3090909090909091"/>
    <n v="0.55233725265271005"/>
    <n v="4.125"/>
    <n v="4.4164037854889586E-2"/>
    <n v="9.7505018640665336E-3"/>
    <n v="7.2841984513908803E-2"/>
    <n v="9.8078577573845707E-2"/>
    <x v="0"/>
  </r>
  <r>
    <s v="Kyle Kuzma"/>
    <s v="MIL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n v="14.8"/>
    <n v="2.3076923076923075"/>
    <n v="5.7076923076923078"/>
    <n v="0.8"/>
    <n v="4.907692307692308"/>
    <n v="0.6"/>
    <n v="0.30769230769230771"/>
    <n v="2.2000000000000002"/>
    <n v="0.49664429530201343"/>
    <n v="1.0489510489510487"/>
    <n v="2.0134228187919462E-2"/>
    <n v="1.0325245224574084E-2"/>
    <n v="2.6845637583892617E-2"/>
    <n v="0.16468766133195664"/>
    <x v="1"/>
  </r>
  <r>
    <s v="Zaccharie Risacher"/>
    <s v="ATL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n v="12.6"/>
    <n v="1.2"/>
    <n v="3.6"/>
    <n v="1.1066666666666667"/>
    <n v="2.4"/>
    <n v="0.70666666666666667"/>
    <n v="0.50666666666666671"/>
    <n v="1.2"/>
    <n v="0.51219512195121952"/>
    <n v="1"/>
    <n v="2.8726287262872626E-2"/>
    <n v="2.0596205962059622E-2"/>
    <n v="4.4986449864498644E-2"/>
    <n v="9.7560975609756087E-2"/>
    <x v="1"/>
  </r>
  <r>
    <s v="Keegan Murray"/>
    <s v="SAC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n v="12.394736842105264"/>
    <n v="1.3947368421052631"/>
    <n v="6.6973684210526319"/>
    <n v="1.8947368421052631"/>
    <n v="4.8026315789473681"/>
    <n v="0.80263157894736847"/>
    <n v="0.89473684210526316"/>
    <n v="0.80263157894736847"/>
    <n v="0.36136259014884153"/>
    <n v="1.7377049180327866"/>
    <n v="2.3400337578640483E-2"/>
    <n v="2.6085622218812339E-2"/>
    <n v="5.5240141169249656E-2"/>
    <n v="0.14001841338038976"/>
    <x v="0"/>
  </r>
  <r>
    <s v="Jalen Duren"/>
    <s v="DET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n v="11.794871794871796"/>
    <n v="2.7051282051282053"/>
    <n v="10.294871794871796"/>
    <n v="3.6025641025641026"/>
    <n v="6.7948717948717947"/>
    <n v="0.70512820512820518"/>
    <n v="1.1025641025641026"/>
    <n v="1.7051282051282051"/>
    <n v="0.45191079673838297"/>
    <n v="1.5864661654135339"/>
    <n v="2.7016406326751154E-2"/>
    <n v="4.2243835347283626E-2"/>
    <n v="0.13802927596031045"/>
    <n v="0.26033991551232927"/>
    <x v="1"/>
  </r>
  <r>
    <s v="Aaron Wiggins"/>
    <s v="OKC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n v="12"/>
    <n v="1.8026315789473684"/>
    <n v="3.8947368421052633"/>
    <n v="1.1052631578947369"/>
    <n v="2.8026315789473686"/>
    <n v="0.80263157894736847"/>
    <n v="0.19736842105263158"/>
    <n v="0.89473684210526316"/>
    <n v="0.5240174672489083"/>
    <n v="2.0147058823529411"/>
    <n v="3.5049413927832687E-2"/>
    <n v="8.6187083429096773E-3"/>
    <n v="4.8264766720294193E-2"/>
    <n v="0.12238565846931741"/>
    <x v="1"/>
  </r>
  <r>
    <s v="Naji Marshall"/>
    <s v="DAL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n v="13.202898550724637"/>
    <n v="3"/>
    <n v="4.7971014492753623"/>
    <n v="1.1014492753623188"/>
    <n v="3.6956521739130435"/>
    <n v="1"/>
    <n v="0.20289855072463769"/>
    <n v="1.5942028985507246"/>
    <n v="0.47492440829944738"/>
    <n v="1.8818181818181818"/>
    <n v="3.5971223021582732E-2"/>
    <n v="7.2985090188718597E-3"/>
    <n v="3.9620477531018661E-2"/>
    <n v="0.13293712855802314"/>
    <x v="1"/>
  </r>
  <r>
    <s v="Buddy Hield"/>
    <s v="GSW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n v="11.097560975609756"/>
    <n v="1.5975609756097562"/>
    <n v="3.1951219512195124"/>
    <n v="0.59756097560975607"/>
    <n v="2.5975609756097562"/>
    <n v="0.80487804878048785"/>
    <n v="0.3048780487804878"/>
    <n v="1.0975609756097562"/>
    <n v="0.48887933813258838"/>
    <n v="1.4555555555555555"/>
    <n v="3.5457182765660261E-2"/>
    <n v="1.3430751047598583E-2"/>
    <n v="2.632427205329322E-2"/>
    <n v="0.11442999892553993"/>
    <x v="1"/>
  </r>
  <r>
    <s v="Kelly Oubre Jr,"/>
    <s v="PHI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n v="15.1"/>
    <n v="1.8"/>
    <n v="6.1"/>
    <n v="1.6"/>
    <n v="4.5"/>
    <n v="1.5"/>
    <n v="0.5"/>
    <n v="1.3"/>
    <n v="0.43641618497109824"/>
    <n v="1.3846153846153846"/>
    <n v="4.3352601156069363E-2"/>
    <n v="1.4450867052023121E-2"/>
    <n v="4.6242774566473986E-2"/>
    <n v="0.13005780346820808"/>
    <x v="0"/>
  </r>
  <r>
    <s v="Bradley Beal"/>
    <s v="PHX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n v="17"/>
    <n v="3.6981132075471699"/>
    <n v="3.3018867924528301"/>
    <n v="0.60377358490566035"/>
    <n v="2.6981132075471699"/>
    <n v="1.0943396226415094"/>
    <n v="0.50943396226415094"/>
    <n v="1.9056603773584906"/>
    <n v="0.52959501557632394"/>
    <n v="1.9405940594059405"/>
    <n v="3.4091577029330508E-2"/>
    <n v="1.5870216892964202E-2"/>
    <n v="1.8809145947216832E-2"/>
    <n v="8.4053370951625225E-2"/>
    <x v="0"/>
  </r>
  <r>
    <s v="Lauri Markkanen"/>
    <s v="UTA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n v="19"/>
    <n v="1.5106382978723405"/>
    <n v="5.8936170212765955"/>
    <n v="1.5106382978723405"/>
    <n v="4.4042553191489358"/>
    <n v="0.7021276595744681"/>
    <n v="0.40425531914893614"/>
    <n v="1.4042553191489362"/>
    <n v="0.60509554140127386"/>
    <n v="1.0757575757575757"/>
    <n v="2.2360753489632745E-2"/>
    <n v="1.2874373221303699E-2"/>
    <n v="4.8109499932240146E-2"/>
    <n v="0.14026290825315083"/>
    <x v="0"/>
  </r>
  <r>
    <s v="Toumani Camara"/>
    <s v="POR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n v="11.294871794871796"/>
    <n v="2.2051282051282053"/>
    <n v="5.7948717948717947"/>
    <n v="2.2051282051282053"/>
    <n v="3.6025641025641026"/>
    <n v="1.5"/>
    <n v="0.60256410256410253"/>
    <n v="1.3974358974358974"/>
    <n v="0.34540892339057477"/>
    <n v="1.5779816513761471"/>
    <n v="4.5871559633027519E-2"/>
    <n v="1.8427036775660627E-2"/>
    <n v="6.7435113306672942E-2"/>
    <n v="0.11017015604171566"/>
    <x v="0"/>
  </r>
  <r>
    <s v="Ty Jerome"/>
    <s v="CLE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n v="12.5"/>
    <n v="3.4"/>
    <n v="2.5"/>
    <n v="0.7"/>
    <n v="1.8"/>
    <n v="1.1000000000000001"/>
    <n v="0"/>
    <n v="1.3"/>
    <n v="0.62814070351758799"/>
    <n v="2.6153846153846154"/>
    <n v="5.5276381909547749E-2"/>
    <n v="0"/>
    <n v="3.5175879396984924E-2"/>
    <n v="9.0452261306532666E-2"/>
    <x v="2"/>
  </r>
  <r>
    <s v="Alex Sarr"/>
    <s v="WAS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n v="13"/>
    <n v="2.4029850746268657"/>
    <n v="6.5074626865671643"/>
    <n v="1.8955223880597014"/>
    <n v="4.5970149253731343"/>
    <n v="0.70149253731343286"/>
    <n v="1.5074626865671641"/>
    <n v="1.7014925373134329"/>
    <n v="0.47970479704797048"/>
    <n v="1.4122807017543859"/>
    <n v="2.5885333480200473E-2"/>
    <n v="5.5625929393622285E-2"/>
    <n v="6.9945475574158714E-2"/>
    <n v="0.16963154706173927"/>
    <x v="1"/>
  </r>
  <r>
    <s v="Spencer Dinwiddie"/>
    <s v="DAL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n v="11"/>
    <n v="4.4050632911392409"/>
    <n v="2.5949367088607596"/>
    <n v="0.20253164556962025"/>
    <n v="2.4050632911392404"/>
    <n v="0.89873417721518989"/>
    <n v="0.20253164556962025"/>
    <n v="1.3037974683544304"/>
    <n v="0.40740740740740738"/>
    <n v="3.3786407766990294"/>
    <n v="3.3286451007969994E-2"/>
    <n v="7.501172058134083E-3"/>
    <n v="7.501172058134083E-3"/>
    <n v="8.9076418190342233E-2"/>
    <x v="1"/>
  </r>
  <r>
    <s v="Rudy Gobert"/>
    <s v="MIN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n v="12"/>
    <n v="1.8055555555555556"/>
    <n v="10.902777777777779"/>
    <n v="3.6944444444444446"/>
    <n v="7.1944444444444446"/>
    <n v="0.80555555555555558"/>
    <n v="1.4027777777777777"/>
    <n v="1.1944444444444444"/>
    <n v="0.36144578313253006"/>
    <n v="1.5116279069767442"/>
    <n v="2.4263721552878179E-2"/>
    <n v="4.2252342704149924E-2"/>
    <n v="0.11127844712182061"/>
    <n v="0.21670013386880854"/>
    <x v="0"/>
  </r>
  <r>
    <s v="Tim Hardaway Jr,"/>
    <s v="DET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n v="11"/>
    <n v="1.5974025974025974"/>
    <n v="2.4025974025974026"/>
    <n v="0.19480519480519481"/>
    <n v="2.1038961038961039"/>
    <n v="0.50649350649350644"/>
    <n v="0.1038961038961039"/>
    <n v="0.59740259740259738"/>
    <n v="0.39285714285714285"/>
    <n v="2.6739130434782608"/>
    <n v="1.8089053803339517E-2"/>
    <n v="3.7105751391465678E-3"/>
    <n v="6.9573283858998152E-3"/>
    <n v="7.5139146567718001E-2"/>
    <x v="1"/>
  </r>
  <r>
    <s v="Fred VanVleet"/>
    <s v="HOU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n v="14.1"/>
    <n v="5.6"/>
    <n v="3.7"/>
    <n v="0.5"/>
    <n v="3.2"/>
    <n v="1.6"/>
    <n v="0.4"/>
    <n v="1.5"/>
    <n v="0.40056818181818177"/>
    <n v="3.7333333333333329"/>
    <n v="4.5454545454545456E-2"/>
    <n v="1.1363636363636364E-2"/>
    <n v="1.4204545454545454E-2"/>
    <n v="9.0909090909090912E-2"/>
    <x v="0"/>
  </r>
  <r>
    <s v="Jonas Valančiūnas"/>
    <s v="SAC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n v="10.395061728395062"/>
    <n v="2"/>
    <n v="7.7037037037037033"/>
    <n v="2.2962962962962963"/>
    <n v="5.3950617283950617"/>
    <n v="0.50617283950617287"/>
    <n v="0.60493827160493829"/>
    <n v="1.5061728395061729"/>
    <n v="0.5529288153401628"/>
    <n v="1.3278688524590163"/>
    <n v="2.6924087207775151E-2"/>
    <n v="3.2177567638560549E-2"/>
    <n v="0.12214342001576044"/>
    <n v="0.28697136853165223"/>
    <x v="2"/>
  </r>
  <r>
    <s v="P,J, Washington"/>
    <s v="DAL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n v="14.701754385964913"/>
    <n v="2.2982456140350878"/>
    <n v="7.807017543859649"/>
    <n v="1.4035087719298245"/>
    <n v="6.2982456140350873"/>
    <n v="1.1052631578947369"/>
    <n v="1.1052631578947369"/>
    <n v="2.1052631578947367"/>
    <n v="0.45657622316661217"/>
    <n v="1.0916666666666668"/>
    <n v="3.4324942791762014E-2"/>
    <n v="3.4324942791762014E-2"/>
    <n v="4.3587228941920013E-2"/>
    <n v="0.19559768987686604"/>
    <x v="0"/>
  </r>
  <r>
    <s v="Scoot Henderson"/>
    <s v="POR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n v="12.696969696969697"/>
    <n v="5.1060606060606064"/>
    <n v="3"/>
    <n v="0.80303030303030298"/>
    <n v="2.1969696969696968"/>
    <n v="1"/>
    <n v="0.19696969696969696"/>
    <n v="2.6969696969696968"/>
    <n v="0.47554193621609353"/>
    <n v="1.8932584269662924"/>
    <n v="3.7453183520599252E-2"/>
    <n v="7.377142208602883E-3"/>
    <n v="3.0076041311996368E-2"/>
    <n v="8.2283509249801379E-2"/>
    <x v="1"/>
  </r>
  <r>
    <s v="Keon Johnson"/>
    <s v="BKN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n v="10.594936708860759"/>
    <n v="2.2025316455696204"/>
    <n v="3.7974683544303796"/>
    <n v="0.79746835443037978"/>
    <n v="3"/>
    <n v="1"/>
    <n v="0.4050632911392405"/>
    <n v="1.5063291139240507"/>
    <n v="0.43421871757626063"/>
    <n v="1.46218487394958"/>
    <n v="4.0983606557377053E-2"/>
    <n v="1.6600954554886908E-2"/>
    <n v="3.2683129279933602E-2"/>
    <n v="0.12295081967213116"/>
    <x v="1"/>
  </r>
  <r>
    <s v="Obi Toppin"/>
    <s v="IND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n v="10.50632911392405"/>
    <n v="1.5949367088607596"/>
    <n v="4"/>
    <n v="0.69620253164556967"/>
    <n v="3.3037974683544302"/>
    <n v="0.59493670886075944"/>
    <n v="0.4050632911392405"/>
    <n v="0.89873417721518989"/>
    <n v="0.53603719969000252"/>
    <n v="1.7746478873239437"/>
    <n v="3.0353913717385685E-2"/>
    <n v="2.0666494445879615E-2"/>
    <n v="3.5520537328855593E-2"/>
    <n v="0.1685610953242056"/>
    <x v="2"/>
  </r>
  <r>
    <s v="Jakob Poeltl"/>
    <s v="TOR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n v="14.508771929824562"/>
    <n v="2.807017543859649"/>
    <n v="9.5964912280701746"/>
    <n v="3.2982456140350878"/>
    <n v="6.2982456140350873"/>
    <n v="1.1929824561403508"/>
    <n v="1.1929824561403508"/>
    <n v="1.8947368421052631"/>
    <n v="0.49016121384542438"/>
    <n v="1.4814814814814814"/>
    <n v="4.0303461356092932E-2"/>
    <n v="4.0303461356092932E-2"/>
    <n v="0.11142721669037459"/>
    <n v="0.2127785680417259"/>
    <x v="1"/>
  </r>
  <r>
    <s v="Tyus Jones"/>
    <s v="PHX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n v="10.197530864197532"/>
    <n v="5.2962962962962967"/>
    <n v="2.3950617283950617"/>
    <n v="0.50617283950617287"/>
    <n v="1.9012345679012346"/>
    <n v="0.90123456790123457"/>
    <n v="9.8765432098765427E-2"/>
    <n v="1.0987654320987654"/>
    <n v="0.38050488299244523"/>
    <n v="4.820224719101124"/>
    <n v="3.3628155518702782E-2"/>
    <n v="3.6852773171181128E-3"/>
    <n v="1.8887046250230331E-2"/>
    <n v="7.0941588354523674E-2"/>
    <x v="1"/>
  </r>
  <r>
    <s v="Jaylen Wells"/>
    <s v="MEM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n v="10.405063291139241"/>
    <n v="1.6962025316455696"/>
    <n v="3.4050632911392404"/>
    <n v="1.1012658227848102"/>
    <n v="2.3037974683544302"/>
    <n v="0.59493670886075944"/>
    <n v="0.10126582278481013"/>
    <n v="0.89873417721518989"/>
    <n v="0.40173989541078153"/>
    <n v="1.8873239436619718"/>
    <n v="2.2970529299643223E-2"/>
    <n v="3.9098773275988465E-3"/>
    <n v="4.2519915937637466E-2"/>
    <n v="8.8949709202873761E-2"/>
    <x v="1"/>
  </r>
  <r>
    <s v="Gary Trent Jr,"/>
    <s v="MIL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n v="11.094594594594595"/>
    <n v="1.2027027027027026"/>
    <n v="2.2972972972972974"/>
    <n v="0.29729729729729731"/>
    <n v="2"/>
    <n v="1"/>
    <n v="9.45945945945946E-2"/>
    <n v="0.59459459459459463"/>
    <n v="0.43338260135135132"/>
    <n v="2.0227272727272725"/>
    <n v="3.90625E-2"/>
    <n v="3.6951013513513513E-3"/>
    <n v="1.1613175675675675E-2"/>
    <n v="7.8125E-2"/>
    <x v="1"/>
  </r>
  <r>
    <s v="Kristaps Porziņģis"/>
    <s v="BOS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n v="19.5"/>
    <n v="2.0952380952380953"/>
    <n v="6.8095238095238093"/>
    <n v="1.5952380952380953"/>
    <n v="5.0952380952380949"/>
    <n v="0.69047619047619047"/>
    <n v="1.5"/>
    <n v="1.3095238095238095"/>
    <n v="0.67708333333333337"/>
    <n v="1.6"/>
    <n v="2.3974867724867725E-2"/>
    <n v="5.2083333333333329E-2"/>
    <n v="5.5390211640211642E-2"/>
    <n v="0.17691798941798939"/>
    <x v="1"/>
  </r>
  <r>
    <s v="Duncan Robinson"/>
    <s v="MIA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n v="11"/>
    <n v="2.4054054054054053"/>
    <n v="2.2972972972972974"/>
    <n v="0.20270270270270271"/>
    <n v="2"/>
    <n v="0.5"/>
    <n v="9.45945945945946E-2"/>
    <n v="1.2027027027027026"/>
    <n v="0.45643153526970953"/>
    <n v="2"/>
    <n v="2.0746887966804978E-2"/>
    <n v="3.92508691263878E-3"/>
    <n v="8.4109005270831001E-3"/>
    <n v="8.2987551867219914E-2"/>
    <x v="1"/>
  </r>
  <r>
    <s v="Santi Aldama"/>
    <s v="MEM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n v="12.507692307692308"/>
    <n v="2.9076923076923076"/>
    <n v="6.4"/>
    <n v="1.4"/>
    <n v="5"/>
    <n v="0.8"/>
    <n v="0.4"/>
    <n v="1.1076923076923078"/>
    <n v="0.49049773755656106"/>
    <n v="2.6249999999999996"/>
    <n v="3.1372549019607843E-2"/>
    <n v="1.5686274509803921E-2"/>
    <n v="5.4901960784313725E-2"/>
    <n v="0.19607843137254902"/>
    <x v="1"/>
  </r>
  <r>
    <s v="Julian Champagnie"/>
    <s v="SAS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n v="9.9024390243902438"/>
    <n v="1.4024390243902438"/>
    <n v="3.9024390243902438"/>
    <n v="0.80487804878048785"/>
    <n v="3.0975609756097562"/>
    <n v="0.69512195121951215"/>
    <n v="0.40243902439024393"/>
    <n v="0.90243902439024393"/>
    <n v="0.41959487391484079"/>
    <n v="1.5540540540540539"/>
    <n v="2.9454319966928478E-2"/>
    <n v="1.705250103348491E-2"/>
    <n v="3.4105002066969821E-2"/>
    <n v="0.1312525837122778"/>
    <x v="1"/>
  </r>
  <r>
    <s v="Bub Carrington"/>
    <s v="WAS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n v="9.8048780487804876"/>
    <n v="4.4024390243902438"/>
    <n v="4.1951219512195124"/>
    <n v="0.40243902439024393"/>
    <n v="3.8048780487804876"/>
    <n v="0.69512195121951215"/>
    <n v="0.3048780487804878"/>
    <n v="1.6951219512195121"/>
    <n v="0.32682926829268294"/>
    <n v="2.5971223021582732"/>
    <n v="2.3170731707317073E-2"/>
    <n v="1.016260162601626E-2"/>
    <n v="1.3414634146341465E-2"/>
    <n v="0.12682926829268293"/>
    <x v="0"/>
  </r>
  <r>
    <s v="Kawhi Leonard"/>
    <s v="LAC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n v="21.513513513513512"/>
    <n v="3.1081081081081079"/>
    <n v="5.8918918918918921"/>
    <n v="0.89189189189189189"/>
    <n v="5"/>
    <n v="1.5945945945945945"/>
    <n v="0.51351351351351349"/>
    <n v="1.8918918918918919"/>
    <n v="0.67440481233584681"/>
    <n v="1.6428571428571428"/>
    <n v="4.998729136660171E-2"/>
    <n v="1.6097602304498856E-2"/>
    <n v="2.7958993476234855E-2"/>
    <n v="0.15673981191222572"/>
    <x v="0"/>
  </r>
  <r>
    <s v="Georges Niang"/>
    <s v="ATL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n v="9.8987341772151893"/>
    <n v="1.4050632911392404"/>
    <n v="3.4050632911392404"/>
    <n v="0.59493670886075944"/>
    <n v="2.7974683544303796"/>
    <n v="0.4050632911392405"/>
    <n v="0.20253164556962025"/>
    <n v="1"/>
    <n v="0.46040624080070647"/>
    <n v="1.4050632911392404"/>
    <n v="1.8840153076243746E-2"/>
    <n v="9.4200765381218729E-3"/>
    <n v="2.7671474830732998E-2"/>
    <n v="0.13011480718280835"/>
    <x v="1"/>
  </r>
  <r>
    <s v="Scotty Pippen Jr,"/>
    <s v="MEM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n v="9.8987341772151893"/>
    <n v="4.4050632911392409"/>
    <n v="3.3037974683544302"/>
    <n v="0.79746835443037978"/>
    <n v="2.5063291139240507"/>
    <n v="1.3037974683544304"/>
    <n v="0.4050632911392405"/>
    <n v="1.6962025316455696"/>
    <n v="0.46472930409460983"/>
    <n v="2.5970149253731347"/>
    <n v="6.1211148749034293E-2"/>
    <n v="1.9017055922030068E-2"/>
    <n v="3.7439828846496701E-2"/>
    <n v="0.11766803351756105"/>
    <x v="1"/>
  </r>
  <r>
    <s v="Derrick Jones Jr,"/>
    <s v="LAC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n v="10.103896103896103"/>
    <n v="0.80519480519480524"/>
    <n v="3.4025974025974026"/>
    <n v="1.1948051948051948"/>
    <n v="2.1948051948051948"/>
    <n v="1"/>
    <n v="0.40259740259740262"/>
    <n v="0.89610389610389607"/>
    <n v="0.41579819357597131"/>
    <n v="0.89855072463768126"/>
    <n v="4.1152263374485597E-2"/>
    <n v="1.6567794345572123E-2"/>
    <n v="4.916893805782694E-2"/>
    <n v="9.0321201432312537E-2"/>
    <x v="1"/>
  </r>
  <r>
    <s v="Gradey Dick"/>
    <s v="TOR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n v="14.407407407407407"/>
    <n v="1.7962962962962963"/>
    <n v="3.5925925925925926"/>
    <n v="0.79629629629629628"/>
    <n v="2.7962962962962963"/>
    <n v="0.90740740740740744"/>
    <n v="0.20370370370370369"/>
    <n v="1.5"/>
    <n v="0.49004787100025193"/>
    <n v="1.1975308641975309"/>
    <n v="3.0864197530864199E-2"/>
    <n v="6.9286974048878812E-3"/>
    <n v="2.7084908037288989E-2"/>
    <n v="9.511211892164273E-2"/>
    <x v="1"/>
  </r>
  <r>
    <s v="Caris LeVert"/>
    <s v="ATL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n v="12.09375"/>
    <n v="3.40625"/>
    <n v="3.203125"/>
    <n v="0.59375"/>
    <n v="2.5"/>
    <n v="0.90625"/>
    <n v="0.5"/>
    <n v="1.203125"/>
    <n v="0.48569277108433739"/>
    <n v="2.831168831168831"/>
    <n v="3.6395582329317271E-2"/>
    <n v="2.0080321285140562E-2"/>
    <n v="2.3845381526104419E-2"/>
    <n v="0.10040160642570281"/>
    <x v="1"/>
  </r>
  <r>
    <s v="Brice Sensabaugh"/>
    <s v="UTA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n v="10.901408450704226"/>
    <n v="1.5070422535211268"/>
    <n v="3"/>
    <n v="0.60563380281690138"/>
    <n v="2.3943661971830985"/>
    <n v="0.60563380281690138"/>
    <n v="9.8591549295774641E-2"/>
    <n v="1.5070422535211268"/>
    <n v="0.539673685678427"/>
    <n v="1"/>
    <n v="2.9981871426579276E-2"/>
    <n v="4.8807697671175571E-3"/>
    <n v="2.9981871426579276E-2"/>
    <n v="0.11853298005856924"/>
    <x v="1"/>
  </r>
  <r>
    <s v="Rui Hachimura"/>
    <s v="LAL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n v="13.101694915254237"/>
    <n v="1.4067796610169492"/>
    <n v="5"/>
    <n v="1.3050847457627119"/>
    <n v="3.6949152542372881"/>
    <n v="0.79661016949152541"/>
    <n v="0.40677966101694918"/>
    <n v="0.79661016949152541"/>
    <n v="0.41330267871464471"/>
    <n v="1.7659574468085106"/>
    <n v="2.5129658343581242E-2"/>
    <n v="1.2832165962679784E-2"/>
    <n v="4.1169865796930979E-2"/>
    <n v="0.1165588408276747"/>
    <x v="0"/>
  </r>
  <r>
    <s v="Kevin Porter Jr,"/>
    <s v="MIL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n v="10.306666666666667"/>
    <n v="3.4"/>
    <n v="3.7066666666666666"/>
    <n v="0.6"/>
    <n v="3.1066666666666665"/>
    <n v="1.1066666666666667"/>
    <n v="0.2"/>
    <n v="1.8"/>
    <n v="0.52053872053872052"/>
    <n v="1.8888888888888888"/>
    <n v="5.5892255892255889E-2"/>
    <n v="1.0101010101010102E-2"/>
    <n v="3.03030303030303E-2"/>
    <n v="0.15690235690235688"/>
    <x v="2"/>
  </r>
  <r>
    <s v="Nickeil Alexander-Walker"/>
    <s v="MIN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n v="9.4024390243902438"/>
    <n v="2.6951219512195124"/>
    <n v="3.1951219512195124"/>
    <n v="0.69512195121951215"/>
    <n v="2.5975609756097562"/>
    <n v="0.59756097560975607"/>
    <n v="0.40243902439024393"/>
    <n v="1.1951219512195121"/>
    <n v="0.37163790610238118"/>
    <n v="2.2551020408163267"/>
    <n v="2.3619010893666248E-2"/>
    <n v="1.5906680805938496E-2"/>
    <n v="2.7475175937530124E-2"/>
    <n v="0.10267039429287574"/>
    <x v="1"/>
  </r>
  <r>
    <s v="Guerschon Yabusele"/>
    <s v="PHI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n v="11"/>
    <n v="2.1"/>
    <n v="5.6"/>
    <n v="1.9"/>
    <n v="3.7"/>
    <n v="0.8"/>
    <n v="0.3"/>
    <n v="1.2"/>
    <n v="0.4059040590405904"/>
    <n v="1.7500000000000002"/>
    <n v="2.9520295202952029E-2"/>
    <n v="1.107011070110701E-2"/>
    <n v="7.0110701107011064E-2"/>
    <n v="0.13653136531365315"/>
    <x v="1"/>
  </r>
  <r>
    <s v="John Collins"/>
    <s v="UTA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n v="19"/>
    <n v="2"/>
    <n v="8.1999999999999993"/>
    <n v="2.2000000000000002"/>
    <n v="6"/>
    <n v="1"/>
    <n v="1"/>
    <n v="2.6"/>
    <n v="0.62295081967213117"/>
    <n v="0.76923076923076916"/>
    <n v="3.2786885245901641E-2"/>
    <n v="3.2786885245901641E-2"/>
    <n v="7.2131147540983612E-2"/>
    <n v="0.19672131147540983"/>
    <x v="0"/>
  </r>
  <r>
    <s v="Isaiah Joe"/>
    <s v="OKC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n v="10.202702702702704"/>
    <n v="1.5945945945945945"/>
    <n v="2.5945945945945947"/>
    <n v="0.59459459459459463"/>
    <n v="2.0945945945945947"/>
    <n v="0.59459459459459463"/>
    <n v="9.45945945945946E-2"/>
    <n v="0.5"/>
    <n v="0.47017063146095411"/>
    <n v="3.189189189189189"/>
    <n v="2.7400672561962887E-2"/>
    <n v="4.359197907585005E-3"/>
    <n v="2.7400672561962887E-2"/>
    <n v="9.652509652509654E-2"/>
    <x v="1"/>
  </r>
  <r>
    <s v="Jalen Wilson"/>
    <s v="BKN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n v="9.5063291139240498"/>
    <n v="1.7974683544303798"/>
    <n v="3.4050632911392404"/>
    <n v="0.89873417721518989"/>
    <n v="2.5063291139240507"/>
    <n v="0.50632911392405067"/>
    <n v="0.10126582278481013"/>
    <n v="1"/>
    <n v="0.36989607447175293"/>
    <n v="1.7974683544303798"/>
    <n v="1.9701521942570067E-2"/>
    <n v="3.940304388514013E-3"/>
    <n v="3.4970201448061865E-2"/>
    <n v="9.7522533615721815E-2"/>
    <x v="1"/>
  </r>
  <r>
    <s v="Aaron Gordon"/>
    <s v="DEN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n v="14.705882352941176"/>
    <n v="3.1960784313725492"/>
    <n v="4.8039215686274508"/>
    <n v="1.607843137254902"/>
    <n v="3.2941176470588234"/>
    <n v="0.50980392156862742"/>
    <n v="0.29411764705882354"/>
    <n v="1.392156862745098"/>
    <n v="0.51781275890637946"/>
    <n v="2.295774647887324"/>
    <n v="1.7950842308754489E-2"/>
    <n v="1.0356255178127591E-2"/>
    <n v="5.6614194973764159E-2"/>
    <n v="0.115990057995029"/>
    <x v="1"/>
  </r>
  <r>
    <s v="Max Christie"/>
    <s v="DAL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n v="9.6025641025641022"/>
    <n v="1.8974358974358974"/>
    <n v="3.2948717948717947"/>
    <n v="0.5"/>
    <n v="2.7948717948717947"/>
    <n v="0.79487179487179482"/>
    <n v="0.39743589743589741"/>
    <n v="1.1025641025641026"/>
    <n v="0.3517422748191979"/>
    <n v="1.7209302325581393"/>
    <n v="2.9116182962336805E-2"/>
    <n v="1.4558091481168402E-2"/>
    <n v="1.8315018315018316E-2"/>
    <n v="0.10237625622241006"/>
    <x v="1"/>
  </r>
  <r>
    <s v="Brandin Podziemski"/>
    <s v="GSW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n v="11.703125"/>
    <n v="3.40625"/>
    <n v="5.09375"/>
    <n v="1"/>
    <n v="4.09375"/>
    <n v="1.09375"/>
    <n v="0.203125"/>
    <n v="1.203125"/>
    <n v="0.43668376865671643"/>
    <n v="2.831168831168831"/>
    <n v="4.0811567164179101E-2"/>
    <n v="7.5792910447761196E-3"/>
    <n v="3.7313432835820892E-2"/>
    <n v="0.15275186567164178"/>
    <x v="1"/>
  </r>
  <r>
    <s v="Zion Williamson"/>
    <s v="NOP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  <n v="24.6"/>
    <n v="5.3"/>
    <n v="7.2"/>
    <n v="2.5"/>
    <n v="4.7"/>
    <n v="1.2"/>
    <n v="0.9"/>
    <n v="3"/>
    <n v="0.8601398601398601"/>
    <n v="1.7666666666666666"/>
    <n v="4.1958041958041953E-2"/>
    <n v="3.1468531468531465E-2"/>
    <n v="8.7412587412587409E-2"/>
    <n v="0.16433566433566432"/>
    <x v="1"/>
  </r>
  <r>
    <s v="Anthony Black"/>
    <s v="ORL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n v="9.3974358974358978"/>
    <n v="3.1025641025641026"/>
    <n v="2.8974358974358974"/>
    <n v="0.70512820512820518"/>
    <n v="2.2948717948717947"/>
    <n v="1.1025641025641026"/>
    <n v="0.60256410256410253"/>
    <n v="1.7948717948717949"/>
    <n v="0.38832379741470652"/>
    <n v="1.7285714285714286"/>
    <n v="4.5560500105954659E-2"/>
    <n v="2.4899343081161263E-2"/>
    <n v="2.913752913752914E-2"/>
    <n v="9.4829413011231184E-2"/>
    <x v="1"/>
  </r>
  <r>
    <s v="D'Angelo Russell"/>
    <s v="BKN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n v="12.603448275862069"/>
    <n v="5.1034482758620694"/>
    <n v="2.7931034482758621"/>
    <n v="0.29310344827586204"/>
    <n v="2.396551724137931"/>
    <n v="1"/>
    <n v="0.39655172413793105"/>
    <n v="1.896551724137931"/>
    <n v="0.4942528735632184"/>
    <n v="2.6909090909090909"/>
    <n v="3.9215686274509803E-2"/>
    <n v="1.555104800540906E-2"/>
    <n v="1.1494252873563218E-2"/>
    <n v="9.3982420554428667E-2"/>
    <x v="1"/>
  </r>
  <r>
    <s v="Bilal Coulibaly"/>
    <s v="WAS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n v="12.305084745762711"/>
    <n v="3.406779661016949"/>
    <n v="5"/>
    <n v="1.5084745762711864"/>
    <n v="3.406779661016949"/>
    <n v="1.3050847457627119"/>
    <n v="0.69491525423728817"/>
    <n v="2.1016949152542375"/>
    <n v="0.37288135593220334"/>
    <n v="1.6209677419354835"/>
    <n v="3.954802259887006E-2"/>
    <n v="2.1058038007190551E-2"/>
    <n v="4.5711350796096561E-2"/>
    <n v="0.1032357473035439"/>
    <x v="0"/>
  </r>
  <r>
    <s v="Moses Moody"/>
    <s v="GSW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n v="9.7972972972972965"/>
    <n v="1.2972972972972974"/>
    <n v="2.5945945945945947"/>
    <n v="0.70270270270270274"/>
    <n v="1.9054054054054055"/>
    <n v="0.79729729729729726"/>
    <n v="0.40540540540540543"/>
    <n v="0.70270270270270274"/>
    <n v="0.43934068597745723"/>
    <n v="1.8461538461538463"/>
    <n v="3.5753242031268936E-2"/>
    <n v="1.8179614592170646E-2"/>
    <n v="3.1511331959762454E-2"/>
    <n v="8.5444188583202033E-2"/>
    <x v="1"/>
  </r>
  <r>
    <s v="Donte DiVincenzo"/>
    <s v="MIN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n v="11.693548387096774"/>
    <n v="3.596774193548387"/>
    <n v="3.693548387096774"/>
    <n v="0.5"/>
    <n v="3.193548387096774"/>
    <n v="1.1935483870967742"/>
    <n v="0.30645161290322581"/>
    <n v="1.596774193548387"/>
    <n v="0.45148835471416121"/>
    <n v="2.2525252525252526"/>
    <n v="4.6082949308755762E-2"/>
    <n v="1.1832108606302155E-2"/>
    <n v="1.9305019305019305E-2"/>
    <n v="0.12330302652883299"/>
    <x v="1"/>
  </r>
  <r>
    <s v="Chris Paul"/>
    <s v="SAS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n v="8.8048780487804876"/>
    <n v="7.4024390243902438"/>
    <n v="3.5975609756097562"/>
    <n v="0.40243902439024393"/>
    <n v="3.1951219512195124"/>
    <n v="1.3048780487804879"/>
    <n v="0.3048780487804878"/>
    <n v="1.5975609756097562"/>
    <n v="0.31445993031358882"/>
    <n v="4.6335877862595414"/>
    <n v="4.6602787456445992E-2"/>
    <n v="1.0888501742160278E-2"/>
    <n v="1.437282229965157E-2"/>
    <n v="0.11411149825783973"/>
    <x v="1"/>
  </r>
  <r>
    <s v="Nic Claxton"/>
    <s v="BKN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n v="10.3"/>
    <n v="2.2000000000000002"/>
    <n v="7.4"/>
    <n v="2.2000000000000002"/>
    <n v="5.0999999999999996"/>
    <n v="0.9"/>
    <n v="1.4"/>
    <n v="1.2"/>
    <n v="0.38289962825278817"/>
    <n v="1.8333333333333335"/>
    <n v="3.3457249070631974E-2"/>
    <n v="5.204460966542751E-2"/>
    <n v="8.1784386617100385E-2"/>
    <n v="0.1895910780669145"/>
    <x v="1"/>
  </r>
  <r>
    <s v="Jonathan Kuminga"/>
    <s v="GSW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n v="15.297872340425531"/>
    <n v="2.1914893617021276"/>
    <n v="4.5957446808510642"/>
    <n v="1.1914893617021276"/>
    <n v="3.4042553191489362"/>
    <n v="0.80851063829787229"/>
    <n v="0.40425531914893614"/>
    <n v="1.5106382978723405"/>
    <n v="0.62954207162244979"/>
    <n v="1.4507042253521125"/>
    <n v="3.3272042728307499E-2"/>
    <n v="1.663602136415375E-2"/>
    <n v="4.9032484020663687E-2"/>
    <n v="0.14009281148761055"/>
    <x v="1"/>
  </r>
  <r>
    <s v="T,J, McConnell"/>
    <s v="IND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n v="9.1012658227848107"/>
    <n v="4.4050632911392409"/>
    <n v="2.4050632911392404"/>
    <n v="0.59493670886075944"/>
    <n v="1.8987341772151898"/>
    <n v="1.1012658227848102"/>
    <n v="0.30379746835443039"/>
    <n v="1.4050632911392404"/>
    <n v="0.50845060462484981"/>
    <n v="3.1351351351351355"/>
    <n v="6.1523230323173764E-2"/>
    <n v="1.6971925606392761E-2"/>
    <n v="3.3236687645852483E-2"/>
    <n v="0.10607453503995475"/>
    <x v="2"/>
  </r>
  <r>
    <s v="Luguentz Dort"/>
    <s v="OKC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n v="10.098591549295774"/>
    <n v="1.6056338028169015"/>
    <n v="4.098591549295775"/>
    <n v="1.295774647887324"/>
    <n v="2.9014084507042255"/>
    <n v="1.0985915492957747"/>
    <n v="0.50704225352112675"/>
    <n v="0.70422535211267601"/>
    <n v="0.34584217634574571"/>
    <n v="2.2800000000000002"/>
    <n v="3.7622998263553933E-2"/>
    <n v="1.7364460737024891E-2"/>
    <n v="4.4375844105730276E-2"/>
    <n v="9.93633031063091E-2"/>
    <x v="1"/>
  </r>
  <r>
    <s v="Dalton Knecht"/>
    <s v="LAL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n v="9.1025641025641022"/>
    <n v="0.79487179487179482"/>
    <n v="2.7948717948717947"/>
    <n v="0.5"/>
    <n v="2.2948717948717947"/>
    <n v="0.29487179487179488"/>
    <n v="0.10256410256410256"/>
    <n v="0.5"/>
    <n v="0.47409188034188032"/>
    <n v="1.5897435897435896"/>
    <n v="1.5357905982905984E-2"/>
    <n v="5.341880341880342E-3"/>
    <n v="2.6041666666666668E-2"/>
    <n v="0.11952457264957264"/>
    <x v="2"/>
  </r>
  <r>
    <s v="Corey Kispert"/>
    <s v="WAS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n v="11.60655737704918"/>
    <n v="1.7049180327868851"/>
    <n v="3"/>
    <n v="0.60655737704918034"/>
    <n v="2.3934426229508197"/>
    <n v="0.39344262295081966"/>
    <n v="0.19672131147540983"/>
    <n v="1"/>
    <n v="0.44131396870909428"/>
    <n v="1.7049180327868851"/>
    <n v="1.4959795549460824E-2"/>
    <n v="7.4798977747304119E-3"/>
    <n v="2.3063018138752105E-2"/>
    <n v="9.1005422925886675E-2"/>
    <x v="1"/>
  </r>
  <r>
    <s v="Daniel Gafford"/>
    <s v="DAL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n v="12.298245614035087"/>
    <n v="1.4035087719298245"/>
    <n v="6.807017543859649"/>
    <n v="2.7017543859649122"/>
    <n v="4.1052631578947372"/>
    <n v="0.40350877192982454"/>
    <n v="1.8070175438596492"/>
    <n v="1.1929824561403508"/>
    <n v="0.57201142390860871"/>
    <n v="1.1764705882352942"/>
    <n v="1.8767849857201143E-2"/>
    <n v="8.4047327621379037E-2"/>
    <n v="0.12566299469604242"/>
    <n v="0.19094247246022034"/>
    <x v="1"/>
  </r>
  <r>
    <s v="Amir Coffey"/>
    <s v="LAC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n v="9.6944444444444446"/>
    <n v="1.0972222222222223"/>
    <n v="2.1944444444444446"/>
    <n v="0.40277777777777779"/>
    <n v="1.8055555555555556"/>
    <n v="0.59722222222222221"/>
    <n v="9.7222222222222224E-2"/>
    <n v="0.59722222222222221"/>
    <n v="0.39894833104709648"/>
    <n v="1.8372093023255816"/>
    <n v="2.4577046181984454E-2"/>
    <n v="4.0009144947416551E-3"/>
    <n v="1.6575217192501143E-2"/>
    <n v="7.4302697759487876E-2"/>
    <x v="1"/>
  </r>
  <r>
    <s v="Jabari Smith Jr,"/>
    <s v="HOU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n v="12.192982456140351"/>
    <n v="1.1052631578947369"/>
    <n v="7"/>
    <n v="1.8070175438596492"/>
    <n v="5.192982456140351"/>
    <n v="0.40350877192982454"/>
    <n v="0.70175438596491224"/>
    <n v="1.1052631578947369"/>
    <n v="0.40508247362592525"/>
    <n v="1"/>
    <n v="1.3405607040857958E-2"/>
    <n v="2.3314099201492099E-2"/>
    <n v="6.003380544384216E-2"/>
    <n v="0.17252433409104156"/>
    <x v="0"/>
  </r>
  <r>
    <s v="Kyle Filipowski"/>
    <s v="UTA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n v="9.5972222222222214"/>
    <n v="1.9027777777777777"/>
    <n v="6.0972222222222223"/>
    <n v="1.5972222222222223"/>
    <n v="4.5972222222222223"/>
    <n v="0.69444444444444442"/>
    <n v="0.30555555555555558"/>
    <n v="1.4027777777777777"/>
    <n v="0.45484465508162186"/>
    <n v="1.3564356435643565"/>
    <n v="3.2912058978409688E-2"/>
    <n v="1.4481305950500263E-2"/>
    <n v="7.5697735650342282E-2"/>
    <n v="0.21787783043707212"/>
    <x v="1"/>
  </r>
  <r>
    <s v="Jrue Holiday"/>
    <s v="BOS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n v="11.096774193548388"/>
    <n v="3.903225806451613"/>
    <n v="4.306451612903226"/>
    <n v="1.1935483870967742"/>
    <n v="3"/>
    <n v="1.096774193548387"/>
    <n v="0.40322580645161288"/>
    <n v="1.1935483870967742"/>
    <n v="0.36263967952772508"/>
    <n v="3.2702702702702702"/>
    <n v="3.5842293906810034E-2"/>
    <n v="1.3177313936327218E-2"/>
    <n v="3.900484925152857E-2"/>
    <n v="9.8039215686274508E-2"/>
    <x v="0"/>
  </r>
  <r>
    <s v="Matas Buzelis"/>
    <s v="CHI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n v="8.6"/>
    <n v="1"/>
    <n v="3.5"/>
    <n v="0.7"/>
    <n v="2.8"/>
    <n v="0.4"/>
    <n v="0.9"/>
    <n v="0.9"/>
    <n v="0.45502645502645506"/>
    <n v="1.1111111111111112"/>
    <n v="2.1164021164021166E-2"/>
    <n v="4.7619047619047623E-2"/>
    <n v="3.7037037037037035E-2"/>
    <n v="0.14814814814814814"/>
    <x v="2"/>
  </r>
  <r>
    <s v="Tari Eason"/>
    <s v="HOU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n v="12"/>
    <n v="1.5087719298245614"/>
    <n v="6.4035087719298245"/>
    <n v="2.192982456140351"/>
    <n v="4.1052631578947372"/>
    <n v="1.7017543859649122"/>
    <n v="0.89473684210526316"/>
    <n v="1.1052631578947369"/>
    <n v="0.48192771084337355"/>
    <n v="1.3650793650793649"/>
    <n v="6.8343549637145076E-2"/>
    <n v="3.5933206510251538E-2"/>
    <n v="8.8071584583949841E-2"/>
    <n v="0.16487000634115412"/>
    <x v="1"/>
  </r>
  <r>
    <s v="Kevin Huerter"/>
    <s v="CHI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n v="9.8985507246376816"/>
    <n v="2.3043478260869565"/>
    <n v="3"/>
    <n v="0.40579710144927539"/>
    <n v="2.5072463768115942"/>
    <n v="1"/>
    <n v="0.30434782608695654"/>
    <n v="1"/>
    <n v="0.40734776644599513"/>
    <n v="2.3043478260869565"/>
    <n v="4.1152263374485597E-2"/>
    <n v="1.2524601896582574E-2"/>
    <n v="1.669946919544343E-2"/>
    <n v="0.10317886324327548"/>
    <x v="1"/>
  </r>
  <r>
    <s v="Royce O'Neale"/>
    <s v="PHX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n v="9.1066666666666674"/>
    <n v="2.2000000000000002"/>
    <n v="4.706666666666667"/>
    <n v="0.70666666666666667"/>
    <n v="3.9066666666666667"/>
    <n v="0.90666666666666662"/>
    <n v="0.50666666666666671"/>
    <n v="0.90666666666666662"/>
    <n v="0.3717006802721089"/>
    <n v="2.4264705882352944"/>
    <n v="3.700680272108843E-2"/>
    <n v="2.0680272108843538E-2"/>
    <n v="2.8843537414965988E-2"/>
    <n v="0.15945578231292518"/>
    <x v="1"/>
  </r>
  <r>
    <s v="Bobby Portis"/>
    <s v="MIL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n v="13.897959183673469"/>
    <n v="2.1020408163265305"/>
    <n v="8.408163265306122"/>
    <n v="1.7959183673469388"/>
    <n v="6.591836734693878"/>
    <n v="0.69387755102040816"/>
    <n v="0.51020408163265307"/>
    <n v="1.2040816326530612"/>
    <n v="0.54716374738871931"/>
    <n v="1.7457627118644068"/>
    <n v="2.7318013819701111E-2"/>
    <n v="2.0086774867427288E-2"/>
    <n v="7.0705447533344054E-2"/>
    <n v="0.25952113128716059"/>
    <x v="1"/>
  </r>
  <r>
    <s v="Jalen Johnson"/>
    <s v="ATL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n v="18.888888888888889"/>
    <n v="5"/>
    <n v="10"/>
    <n v="1.6944444444444444"/>
    <n v="8.3055555555555554"/>
    <n v="1.6111111111111112"/>
    <n v="1"/>
    <n v="2.8888888888888888"/>
    <n v="0.52910052910052907"/>
    <n v="1.7307692307692308"/>
    <n v="4.5129162776221594E-2"/>
    <n v="2.8011204481792715E-2"/>
    <n v="4.7463429816370986E-2"/>
    <n v="0.23264861500155615"/>
    <x v="0"/>
  </r>
  <r>
    <s v="Terry Rozier"/>
    <s v="MIA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n v="10.59375"/>
    <n v="2.59375"/>
    <n v="3.703125"/>
    <n v="0.703125"/>
    <n v="3"/>
    <n v="0.59375"/>
    <n v="0.203125"/>
    <n v="1.203125"/>
    <n v="0.40902509652509655"/>
    <n v="2.1558441558441559"/>
    <n v="2.2924710424710427E-2"/>
    <n v="7.8426640926640926E-3"/>
    <n v="2.7147683397683399E-2"/>
    <n v="0.11583011583011583"/>
    <x v="1"/>
  </r>
  <r>
    <s v="Grayson Allen"/>
    <s v="PHX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n v="10.59375"/>
    <n v="2.09375"/>
    <n v="3"/>
    <n v="0.5"/>
    <n v="2.5"/>
    <n v="0.796875"/>
    <n v="0.296875"/>
    <n v="1.203125"/>
    <n v="0.43957468879668049"/>
    <n v="1.7402597402597402"/>
    <n v="3.3065352697095436E-2"/>
    <n v="1.2318464730290456E-2"/>
    <n v="2.0746887966804978E-2"/>
    <n v="0.10373443983402489"/>
    <x v="1"/>
  </r>
  <r>
    <s v="Jerami Grant"/>
    <s v="POR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n v="14.404255319148936"/>
    <n v="2.1063829787234041"/>
    <n v="3.5106382978723403"/>
    <n v="0.5957446808510638"/>
    <n v="2.8936170212765959"/>
    <n v="0.8936170212765957"/>
    <n v="1"/>
    <n v="1.4042553191489362"/>
    <n v="0.44457578145521409"/>
    <n v="1.4999999999999998"/>
    <n v="2.7580772261623324E-2"/>
    <n v="3.0864197530864199E-2"/>
    <n v="1.8387181507748884E-2"/>
    <n v="8.9309167323351729E-2"/>
    <x v="0"/>
  </r>
  <r>
    <s v="Mark Williams"/>
    <s v="CHA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n v="15.295454545454545"/>
    <n v="2.5"/>
    <n v="10.204545454545455"/>
    <n v="3"/>
    <n v="7.2045454545454541"/>
    <n v="0.70454545454545459"/>
    <n v="1.2045454545454546"/>
    <n v="1.5909090909090908"/>
    <n v="0.57501708817498287"/>
    <n v="1.5714285714285716"/>
    <n v="2.6486671223513329E-2"/>
    <n v="4.5283663704716336E-2"/>
    <n v="0.11278195488721804"/>
    <n v="0.27084757347915239"/>
    <x v="1"/>
  </r>
  <r>
    <s v="Kentavious Caldwell-Pope"/>
    <s v="ORL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n v="8.7012987012987004"/>
    <n v="1.8051948051948052"/>
    <n v="2.1948051948051948"/>
    <n v="0.40259740259740262"/>
    <n v="1.8051948051948052"/>
    <n v="1.2987012987012987"/>
    <n v="0.40259740259740262"/>
    <n v="0.80519480519480524"/>
    <n v="0.2939627939627939"/>
    <n v="2.2419354838709675"/>
    <n v="4.3875043875043873E-2"/>
    <n v="1.3601263601263602E-2"/>
    <n v="1.3601263601263602E-2"/>
    <n v="6.0986310986310986E-2"/>
    <x v="1"/>
  </r>
  <r>
    <s v="Ochai Agbaji"/>
    <s v="TOR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n v="10.40625"/>
    <n v="1.5"/>
    <n v="3.796875"/>
    <n v="1"/>
    <n v="2.796875"/>
    <n v="0.90625"/>
    <n v="0.5"/>
    <n v="0.796875"/>
    <n v="0.38258272058823528"/>
    <n v="1.8823529411764706"/>
    <n v="3.3318014705882353E-2"/>
    <n v="1.8382352941176471E-2"/>
    <n v="3.6764705882352942E-2"/>
    <n v="0.10282628676470588"/>
    <x v="1"/>
  </r>
  <r>
    <s v="Yves Missi"/>
    <s v="NOP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n v="9.0958904109589049"/>
    <n v="1.3972602739726028"/>
    <n v="8.205479452054794"/>
    <n v="3.506849315068493"/>
    <n v="4.6986301369863011"/>
    <n v="0.50684931506849318"/>
    <n v="1.3013698630136987"/>
    <n v="1.095890410958904"/>
    <n v="0.3393988959313024"/>
    <n v="1.2750000000000001"/>
    <n v="1.8912287875690045E-2"/>
    <n v="4.8558576978123089E-2"/>
    <n v="0.13085258638315272"/>
    <n v="0.17532202003680228"/>
    <x v="1"/>
  </r>
  <r>
    <s v="Paul George"/>
    <s v="PHI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n v="16.195121951219512"/>
    <n v="4.2926829268292686"/>
    <n v="5.2926829268292686"/>
    <n v="0.6097560975609756"/>
    <n v="4.8048780487804876"/>
    <n v="1.8048780487804879"/>
    <n v="0.51219512195121952"/>
    <n v="2.6097560975609757"/>
    <n v="0.49831144465290805"/>
    <n v="1.6448598130841121"/>
    <n v="5.5534709193245782E-2"/>
    <n v="1.5759849906191371E-2"/>
    <n v="1.8761726078799248E-2"/>
    <n v="0.14784240150093808"/>
    <x v="0"/>
  </r>
  <r>
    <s v="Keon Ellis"/>
    <s v="SAC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n v="8.3000000000000007"/>
    <n v="1.5"/>
    <n v="2.7"/>
    <n v="0.8"/>
    <n v="1.9"/>
    <n v="1.5"/>
    <n v="0.8"/>
    <n v="0.9"/>
    <n v="0.34016393442622955"/>
    <n v="1.6666666666666665"/>
    <n v="6.147540983606558E-2"/>
    <n v="3.2786885245901641E-2"/>
    <n v="3.2786885245901641E-2"/>
    <n v="7.7868852459016397E-2"/>
    <x v="1"/>
  </r>
  <r>
    <s v="Taurean Prince"/>
    <s v="MIL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n v="8.1999999999999993"/>
    <n v="1.9"/>
    <n v="3.6"/>
    <n v="0.4"/>
    <n v="3.2"/>
    <n v="1"/>
    <n v="0.2"/>
    <n v="1"/>
    <n v="0.30258302583025826"/>
    <n v="1.9"/>
    <n v="3.6900369003690037E-2"/>
    <n v="7.3800738007380072E-3"/>
    <n v="1.4760147601476014E-2"/>
    <n v="0.11808118081180811"/>
    <x v="1"/>
  </r>
  <r>
    <s v="Andrew Nembhard"/>
    <s v="IND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n v="10"/>
    <n v="5"/>
    <n v="3.3076923076923075"/>
    <n v="0.50769230769230766"/>
    <n v="2.8"/>
    <n v="1.2"/>
    <n v="0.2"/>
    <n v="1.7076923076923076"/>
    <n v="0.34602076124567477"/>
    <n v="2.9279279279279282"/>
    <n v="4.1522491349480967E-2"/>
    <n v="6.9204152249134959E-3"/>
    <n v="1.7567207878626565E-2"/>
    <n v="9.6885813148788927E-2"/>
    <x v="1"/>
  </r>
  <r>
    <s v="Walker Kessler"/>
    <s v="UTA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n v="11.103448275862069"/>
    <n v="1.7068965517241379"/>
    <n v="12.206896551724139"/>
    <n v="4.6034482758620694"/>
    <n v="7.6034482758620694"/>
    <n v="0.60344827586206895"/>
    <n v="2.396551724137931"/>
    <n v="1.5"/>
    <n v="0.37011494252873567"/>
    <n v="1.1379310344827587"/>
    <n v="2.0114942528735632E-2"/>
    <n v="7.988505747126437E-2"/>
    <n v="0.15344827586206897"/>
    <n v="0.25344827586206897"/>
    <x v="0"/>
  </r>
  <r>
    <s v="Isaiah Hartenstein"/>
    <s v="OKC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n v="11.192982456140351"/>
    <n v="3.807017543859649"/>
    <n v="10.701754385964913"/>
    <n v="2.8947368421052633"/>
    <n v="7.8947368421052628"/>
    <n v="0.80701754385964908"/>
    <n v="1.1052631578947369"/>
    <n v="1.7017543859649122"/>
    <n v="0.40118216688675096"/>
    <n v="2.2371134020618557"/>
    <n v="2.8925359994969504E-2"/>
    <n v="3.9615166949632151E-2"/>
    <n v="0.10375400867760801"/>
    <n v="0.28296547821165818"/>
    <x v="1"/>
  </r>
  <r>
    <s v="Ziaire Williams"/>
    <s v="BKN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n v="10"/>
    <n v="1.3015873015873016"/>
    <n v="4.6031746031746028"/>
    <n v="1"/>
    <n v="3.6031746031746033"/>
    <n v="1"/>
    <n v="0.3968253968253968"/>
    <n v="1.0952380952380953"/>
    <n v="0.40816326530612246"/>
    <n v="1.1884057971014492"/>
    <n v="4.0816326530612242E-2"/>
    <n v="1.6196954972465177E-2"/>
    <n v="4.0816326530612242E-2"/>
    <n v="0.14706835114998382"/>
    <x v="1"/>
  </r>
  <r>
    <s v="Cole Anthony"/>
    <s v="ORL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n v="9.4029850746268657"/>
    <n v="2.8955223880597014"/>
    <n v="3"/>
    <n v="0.70149253731343286"/>
    <n v="2.4029850746268657"/>
    <n v="0.70149253731343286"/>
    <n v="0.5074626865671642"/>
    <n v="1.5074626865671641"/>
    <n v="0.5110317975340688"/>
    <n v="1.9207920792079209"/>
    <n v="3.8124594419208312E-2"/>
    <n v="2.757949383517197E-2"/>
    <n v="3.8124594419208312E-2"/>
    <n v="0.13059701492537315"/>
    <x v="2"/>
  </r>
  <r>
    <s v="Wendell Carter Jr,"/>
    <s v="ORL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n v="9.1029411764705888"/>
    <n v="2"/>
    <n v="7.2058823529411766"/>
    <n v="2.2058823529411766"/>
    <n v="5"/>
    <n v="0.79411764705882348"/>
    <n v="0.6029411764705882"/>
    <n v="1.1029411764705883"/>
    <n v="0.35146491028843974"/>
    <n v="1.8133333333333332"/>
    <n v="3.066091301385419E-2"/>
    <n v="2.3279582103111516E-2"/>
    <n v="8.5169202816261655E-2"/>
    <n v="0.19305019305019305"/>
    <x v="1"/>
  </r>
  <r>
    <s v="Isaiah Collier"/>
    <s v="UTA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n v="8.704225352112676"/>
    <n v="6.295774647887324"/>
    <n v="3.295774647887324"/>
    <n v="0.50704225352112675"/>
    <n v="2.9014084507042255"/>
    <n v="0.90140845070422537"/>
    <n v="0.19718309859154928"/>
    <n v="2.9014084507042255"/>
    <n v="0.33607047691554737"/>
    <n v="2.1699029126213589"/>
    <n v="3.4803415085105226E-2"/>
    <n v="7.6132470498667679E-3"/>
    <n v="1.9576920985371692E-2"/>
    <n v="0.11202349230518245"/>
    <x v="1"/>
  </r>
  <r>
    <s v="Jeremy Sochan"/>
    <s v="SAS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n v="11.407407407407407"/>
    <n v="2.4074074074074074"/>
    <n v="6.5"/>
    <n v="2.4074074074074074"/>
    <n v="4.2037037037037033"/>
    <n v="0.79629629629629628"/>
    <n v="0.5"/>
    <n v="1.5925925925925926"/>
    <n v="0.45088566827697257"/>
    <n v="1.5116279069767442"/>
    <n v="3.1474161908944517E-2"/>
    <n v="1.9762845849802372E-2"/>
    <n v="9.5154442980529941E-2"/>
    <n v="0.16615429658907918"/>
    <x v="1"/>
  </r>
  <r>
    <s v="Draymond Green"/>
    <s v="GSW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n v="9"/>
    <n v="5.6029411764705879"/>
    <n v="6.1029411764705879"/>
    <n v="1.1029411764705883"/>
    <n v="5"/>
    <n v="1.5"/>
    <n v="1"/>
    <n v="2.6029411764705883"/>
    <n v="0.30821917808219179"/>
    <n v="2.1525423728813555"/>
    <n v="5.1369863013698634E-2"/>
    <n v="3.4246575342465752E-2"/>
    <n v="3.7771958098307822E-2"/>
    <n v="0.17123287671232876"/>
    <x v="1"/>
  </r>
  <r>
    <s v="Miles McBride"/>
    <s v="NYK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n v="9.5"/>
    <n v="2.90625"/>
    <n v="2.5"/>
    <n v="0.703125"/>
    <n v="1.796875"/>
    <n v="1"/>
    <n v="0.296875"/>
    <n v="0.59375"/>
    <n v="0.38152610441767071"/>
    <n v="4.8947368421052628"/>
    <n v="4.0160642570281124E-2"/>
    <n v="1.192269076305221E-2"/>
    <n v="2.8237951807228916E-2"/>
    <n v="7.2163654618473905E-2"/>
    <x v="1"/>
  </r>
  <r>
    <s v="Zach Edey"/>
    <s v="MEM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n v="9.1969696969696972"/>
    <n v="1"/>
    <n v="8.3030303030303028"/>
    <n v="3.5"/>
    <n v="4.8030303030303028"/>
    <n v="0.5"/>
    <n v="1.303030303030303"/>
    <n v="1.303030303030303"/>
    <n v="0.42776603241719524"/>
    <n v="0.76744186046511631"/>
    <n v="2.3255813953488372E-2"/>
    <n v="6.0606060606060601E-2"/>
    <n v="0.16279069767441862"/>
    <n v="0.2233967582804792"/>
    <x v="1"/>
  </r>
  <r>
    <s v="Jordan Hawkins"/>
    <s v="NOP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n v="10.803571428571429"/>
    <n v="1.1964285714285714"/>
    <n v="2.8035714285714284"/>
    <n v="0.39285714285714285"/>
    <n v="2.3928571428571428"/>
    <n v="0.5"/>
    <n v="0.39285714285714285"/>
    <n v="1"/>
    <n v="0.45777845036319609"/>
    <n v="1.1964285714285714"/>
    <n v="2.1186440677966101E-2"/>
    <n v="1.6646489104116223E-2"/>
    <n v="1.6646489104116223E-2"/>
    <n v="0.10139225181598062"/>
    <x v="1"/>
  </r>
  <r>
    <s v="Sam Hauser"/>
    <s v="BOS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n v="8.5070422535211261"/>
    <n v="0.90140845070422537"/>
    <n v="3.1971830985915495"/>
    <n v="0.60563380281690138"/>
    <n v="2.507042253521127"/>
    <n v="0.60563380281690138"/>
    <n v="0.19718309859154928"/>
    <n v="0.29577464788732394"/>
    <n v="0.39202959693645745"/>
    <n v="3.0476190476190479"/>
    <n v="2.790939183488025E-2"/>
    <n v="9.0867787369377558E-3"/>
    <n v="2.790939183488025E-2"/>
    <n v="0.1155319010839229"/>
    <x v="1"/>
  </r>
  <r>
    <s v="Cam Thomas"/>
    <s v="BKN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  <n v="24"/>
    <n v="3.8"/>
    <n v="3.32"/>
    <n v="0.6"/>
    <n v="2.72"/>
    <n v="0.6"/>
    <n v="0.12"/>
    <n v="2.52"/>
    <n v="0.76923076923076927"/>
    <n v="1.5079365079365079"/>
    <n v="1.9230769230769232E-2"/>
    <n v="3.8461538461538459E-3"/>
    <n v="1.9230769230769232E-2"/>
    <n v="8.7179487179487189E-2"/>
    <x v="0"/>
  </r>
  <r>
    <s v="Jordan Clarkson"/>
    <s v="UTA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  <n v="16.189189189189189"/>
    <n v="3.7027027027027026"/>
    <n v="3.189189189189189"/>
    <n v="0.70270270270270274"/>
    <n v="2.5135135135135136"/>
    <n v="0.81081081081081086"/>
    <n v="0.1891891891891892"/>
    <n v="2.2972972972972974"/>
    <n v="0.62266112266112272"/>
    <n v="1.6117647058823528"/>
    <n v="3.1185031185031187E-2"/>
    <n v="7.2765072765072769E-3"/>
    <n v="2.7027027027027029E-2"/>
    <n v="9.6673596673596679E-2"/>
    <x v="1"/>
  </r>
  <r>
    <s v="Ausar Thompson"/>
    <s v="DET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n v="10.101694915254237"/>
    <n v="2.3050847457627119"/>
    <n v="5.101694915254237"/>
    <n v="1.8983050847457628"/>
    <n v="3.3050847457627119"/>
    <n v="1.6949152542372881"/>
    <n v="0.69491525423728817"/>
    <n v="1.4067796610169492"/>
    <n v="0.44896421845574386"/>
    <n v="1.6385542168674698"/>
    <n v="7.5329566854990579E-2"/>
    <n v="3.088512241054614E-2"/>
    <n v="8.4369114877589454E-2"/>
    <n v="0.14689265536723164"/>
    <x v="1"/>
  </r>
  <r>
    <s v="Kel'el Ware"/>
    <s v="MIA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n v="9.296875"/>
    <n v="0.90625"/>
    <n v="7.40625"/>
    <n v="1.796875"/>
    <n v="5.59375"/>
    <n v="0.59375"/>
    <n v="1.09375"/>
    <n v="0.90625"/>
    <n v="0.41877815315315314"/>
    <n v="1"/>
    <n v="2.6745495495495496E-2"/>
    <n v="4.9268018018018021E-2"/>
    <n v="8.0940315315315314E-2"/>
    <n v="0.25197072072072074"/>
    <x v="1"/>
  </r>
  <r>
    <s v="Nick Smith Jr,"/>
    <s v="CHA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n v="9.9"/>
    <n v="2.4"/>
    <n v="2.1"/>
    <n v="0.2"/>
    <n v="1.9"/>
    <n v="0.3"/>
    <n v="0.1"/>
    <n v="1.4"/>
    <n v="0.43421052631578949"/>
    <n v="1.7142857142857144"/>
    <n v="1.3157894736842105E-2"/>
    <n v="4.3859649122807015E-3"/>
    <n v="8.771929824561403E-3"/>
    <n v="8.3333333333333329E-2"/>
    <x v="1"/>
  </r>
  <r>
    <s v="Kyshawn George"/>
    <s v="WAS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n v="8.7058823529411757"/>
    <n v="2.5"/>
    <n v="4.2058823529411766"/>
    <n v="0.70588235294117652"/>
    <n v="3.5"/>
    <n v="1"/>
    <n v="0.70588235294117652"/>
    <n v="1.3970588235294117"/>
    <n v="0.3285238623751387"/>
    <n v="1.7894736842105263"/>
    <n v="3.7735849056603772E-2"/>
    <n v="2.6637069922308548E-2"/>
    <n v="2.6637069922308548E-2"/>
    <n v="0.13207547169811321"/>
    <x v="1"/>
  </r>
  <r>
    <s v="Julian Strawther"/>
    <s v="DEN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n v="9"/>
    <n v="1.3076923076923077"/>
    <n v="2.2000000000000002"/>
    <n v="0.30769230769230771"/>
    <n v="1.9076923076923078"/>
    <n v="0.6"/>
    <n v="0.2"/>
    <n v="0.90769230769230769"/>
    <n v="0.42253521126760563"/>
    <n v="1.4406779661016949"/>
    <n v="2.8169014084507039E-2"/>
    <n v="9.3896713615023476E-3"/>
    <n v="1.444564824846515E-2"/>
    <n v="8.9563019140483938E-2"/>
    <x v="1"/>
  </r>
  <r>
    <s v="Davion Mitchell"/>
    <s v="MIA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n v="7.9054054054054053"/>
    <n v="4.9054054054054053"/>
    <n v="2.2972972972972974"/>
    <n v="0.5"/>
    <n v="1.7972972972972974"/>
    <n v="1"/>
    <n v="0.20270270270270271"/>
    <n v="1.7027027027027026"/>
    <n v="0.28851844545275201"/>
    <n v="2.8809523809523809"/>
    <n v="3.6496350364963508E-2"/>
    <n v="7.3979088577628728E-3"/>
    <n v="1.8248175182481754E-2"/>
    <n v="6.5594791872164146E-2"/>
    <x v="1"/>
  </r>
  <r>
    <s v="Bogdan Bogdanović"/>
    <s v="LAC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n v="10.796296296296296"/>
    <n v="2.7037037037037037"/>
    <n v="2.9074074074074074"/>
    <n v="0.40740740740740738"/>
    <n v="2.5"/>
    <n v="0.79629629629629628"/>
    <n v="0.20370370370370369"/>
    <n v="1.4074074074074074"/>
    <n v="0.43185185185185182"/>
    <n v="1.9210526315789473"/>
    <n v="3.1851851851851853E-2"/>
    <n v="8.1481481481481474E-3"/>
    <n v="1.6296296296296295E-2"/>
    <n v="0.1"/>
    <x v="1"/>
  </r>
  <r>
    <s v="Mike Conley"/>
    <s v="MIN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n v="8.1971830985915499"/>
    <n v="4.507042253521127"/>
    <n v="2.6056338028169015"/>
    <n v="0.50704225352112675"/>
    <n v="2.0985915492957745"/>
    <n v="1.0985915492957747"/>
    <n v="0.19718309859154928"/>
    <n v="1.0985915492957747"/>
    <n v="0.331869761076581"/>
    <n v="4.1025641025641022"/>
    <n v="4.4477390659747963E-2"/>
    <n v="7.983121400467582E-3"/>
    <n v="2.0528026458345214E-2"/>
    <n v="8.4963220619262134E-2"/>
    <x v="1"/>
  </r>
  <r>
    <s v="Luke Kennard"/>
    <s v="MEM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n v="8.907692307692308"/>
    <n v="3.3076923076923075"/>
    <n v="2.8"/>
    <n v="0.6"/>
    <n v="2.2000000000000002"/>
    <n v="0.8"/>
    <n v="0.1076923076923077"/>
    <n v="1.1076923076923078"/>
    <n v="0.39414567733151801"/>
    <n v="2.9861111111111107"/>
    <n v="3.5398230088495575E-2"/>
    <n v="4.7651463580667122E-3"/>
    <n v="2.6548672566371678E-2"/>
    <n v="9.7345132743362831E-2"/>
    <x v="1"/>
  </r>
  <r>
    <s v="Jose Alvarado"/>
    <s v="NOP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n v="10.303571428571429"/>
    <n v="4.6071428571428568"/>
    <n v="2.3928571428571428"/>
    <n v="0.5"/>
    <n v="1.8928571428571428"/>
    <n v="1.3035714285714286"/>
    <n v="0.30357142857142855"/>
    <n v="1.5"/>
    <n v="0.42227751756440285"/>
    <n v="3.0714285714285712"/>
    <n v="5.3425058548009371E-2"/>
    <n v="1.2441451990632318E-2"/>
    <n v="2.0491803278688527E-2"/>
    <n v="7.7576112412177989E-2"/>
    <x v="1"/>
  </r>
  <r>
    <s v="Deandre Ayton"/>
    <s v="POR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n v="14.4"/>
    <n v="1.6"/>
    <n v="10.199999999999999"/>
    <n v="3.1"/>
    <n v="7.1"/>
    <n v="0.8"/>
    <n v="1"/>
    <n v="1.7"/>
    <n v="0.47840531561461791"/>
    <n v="0.94117647058823539"/>
    <n v="2.6578073089700997E-2"/>
    <n v="3.3222591362126241E-2"/>
    <n v="0.10299003322259136"/>
    <n v="0.23588039867109634"/>
    <x v="0"/>
  </r>
  <r>
    <s v="Cason Wallace"/>
    <s v="OKC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n v="8.3970588235294112"/>
    <n v="2.5"/>
    <n v="3.3970588235294117"/>
    <n v="1"/>
    <n v="2.2941176470588234"/>
    <n v="1.7941176470588236"/>
    <n v="0.5"/>
    <n v="0.8970588235294118"/>
    <n v="0.3042412617220801"/>
    <n v="2.7868852459016393"/>
    <n v="6.5004262574595059E-2"/>
    <n v="1.8115942028985508E-2"/>
    <n v="3.6231884057971016E-2"/>
    <n v="8.312020460358055E-2"/>
    <x v="1"/>
  </r>
  <r>
    <s v="Johnny Juzang"/>
    <s v="UTA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n v="8.90625"/>
    <n v="1.09375"/>
    <n v="2.90625"/>
    <n v="0.703125"/>
    <n v="2.203125"/>
    <n v="0.59375"/>
    <n v="9.375E-2"/>
    <n v="0.59375"/>
    <n v="0.44981060606060602"/>
    <n v="1.8421052631578947"/>
    <n v="2.9987373737373736E-2"/>
    <n v="4.734848484848485E-3"/>
    <n v="3.5511363636363633E-2"/>
    <n v="0.11126893939393939"/>
    <x v="2"/>
  </r>
  <r>
    <s v="Jaime Jaquez Jr,"/>
    <s v="MIA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n v="8.6060606060606055"/>
    <n v="2.5"/>
    <n v="4.3939393939393936"/>
    <n v="1.303030303030303"/>
    <n v="3.106060606060606"/>
    <n v="0.89393939393939392"/>
    <n v="0.19696969696969696"/>
    <n v="1.5"/>
    <n v="0.4157517200995462"/>
    <n v="1.6666666666666667"/>
    <n v="4.3185477968086666E-2"/>
    <n v="9.5154442980529934E-3"/>
    <n v="6.2948323817889035E-2"/>
    <n v="0.15005123700775874"/>
    <x v="1"/>
  </r>
  <r>
    <s v="Brandon Miller"/>
    <s v="CHA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  <n v="21"/>
    <n v="3.5925925925925926"/>
    <n v="4.8888888888888893"/>
    <n v="0.88888888888888884"/>
    <n v="3.8888888888888888"/>
    <n v="1.1111111111111112"/>
    <n v="0.70370370370370372"/>
    <n v="2.8148148148148149"/>
    <n v="0.61403508771929816"/>
    <n v="1.2763157894736841"/>
    <n v="3.2488628979857048E-2"/>
    <n v="2.0576131687242798E-2"/>
    <n v="2.5990903183885635E-2"/>
    <n v="0.11371020142949967"/>
    <x v="0"/>
  </r>
  <r>
    <s v="Patrick Williams"/>
    <s v="CHI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n v="9"/>
    <n v="2"/>
    <n v="3.7936507936507935"/>
    <n v="0.69841269841269837"/>
    <n v="3.0952380952380953"/>
    <n v="0.79365079365079361"/>
    <n v="0.50793650793650791"/>
    <n v="1.3968253968253967"/>
    <n v="0.36"/>
    <n v="1.4318181818181819"/>
    <n v="3.1746031746031744E-2"/>
    <n v="2.0317460317460317E-2"/>
    <n v="2.7936507936507936E-2"/>
    <n v="0.12380952380952381"/>
    <x v="1"/>
  </r>
  <r>
    <s v="Jalen Suggs"/>
    <s v="ORL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n v="16.2"/>
    <n v="3.7142857142857144"/>
    <n v="4"/>
    <n v="0.7142857142857143"/>
    <n v="3.4"/>
    <n v="1.5142857142857142"/>
    <n v="0.91428571428571426"/>
    <n v="2.9142857142857141"/>
    <n v="0.56643356643356635"/>
    <n v="1.2745098039215688"/>
    <n v="5.2947052947052944E-2"/>
    <n v="3.1968031968031968E-2"/>
    <n v="2.4975024975024976E-2"/>
    <n v="0.11888111888111887"/>
    <x v="1"/>
  </r>
  <r>
    <s v="Ayo Dosunmu"/>
    <s v="CHI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n v="12.304347826086957"/>
    <n v="4.5"/>
    <n v="3.5"/>
    <n v="0.60869565217391308"/>
    <n v="2.8913043478260869"/>
    <n v="0.89130434782608692"/>
    <n v="0.39130434782608697"/>
    <n v="1.5"/>
    <n v="0.40608408666953655"/>
    <n v="3"/>
    <n v="2.9415985076768545E-2"/>
    <n v="1.2914334911752045E-2"/>
    <n v="2.0088965418280959E-2"/>
    <n v="9.5422585736834556E-2"/>
    <x v="0"/>
  </r>
  <r>
    <s v="Immanuel Quickley"/>
    <s v="TOR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  <n v="17.09090909090909"/>
    <n v="5.7878787878787881"/>
    <n v="3.5151515151515151"/>
    <n v="0.51515151515151514"/>
    <n v="3.0909090909090908"/>
    <n v="0.69696969696969702"/>
    <n v="9.0909090909090912E-2"/>
    <n v="1.7878787878787878"/>
    <n v="0.61478090255068663"/>
    <n v="3.2372881355932206"/>
    <n v="2.5070852408981905E-2"/>
    <n v="3.2701111837802484E-3"/>
    <n v="1.8530630041421407E-2"/>
    <n v="0.11118378024852844"/>
    <x v="1"/>
  </r>
  <r>
    <s v="Dalano Banton"/>
    <s v="POR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n v="8.2985074626865671"/>
    <n v="2.4029850746268657"/>
    <n v="2"/>
    <n v="0.40298507462686567"/>
    <n v="1.5970149253731343"/>
    <n v="0.59701492537313428"/>
    <n v="0.5074626865671642"/>
    <n v="1.2985074626865671"/>
    <n v="0.49691661453212976"/>
    <n v="1.8505747126436782"/>
    <n v="3.5749396728930197E-2"/>
    <n v="3.0386987219590673E-2"/>
    <n v="2.4130842792027884E-2"/>
    <n v="9.5629636249888281E-2"/>
    <x v="2"/>
  </r>
  <r>
    <s v="Peyton Watson"/>
    <s v="DEN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n v="8.1029411764705888"/>
    <n v="1.3970588235294117"/>
    <n v="3.3970588235294117"/>
    <n v="0.70588235294117652"/>
    <n v="2.7058823529411766"/>
    <n v="0.70588235294117652"/>
    <n v="1.3970588235294117"/>
    <n v="0.79411764705882348"/>
    <n v="0.33345436940208184"/>
    <n v="1.7592592592592593"/>
    <n v="2.9048656499636893E-2"/>
    <n v="5.7492132655531346E-2"/>
    <n v="2.9048656499636893E-2"/>
    <n v="0.11135318324860809"/>
    <x v="1"/>
  </r>
  <r>
    <s v="Dorian Finney-Smith"/>
    <s v="LAL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n v="8.6984126984126977"/>
    <n v="1.3968253968253967"/>
    <n v="3.9047619047619047"/>
    <n v="1.3015873015873016"/>
    <n v="2.6984126984126986"/>
    <n v="0.90476190476190477"/>
    <n v="0.3968253968253968"/>
    <n v="0.90476190476190477"/>
    <n v="0.30098313835338059"/>
    <n v="1.5438596491228069"/>
    <n v="3.1306640303180096E-2"/>
    <n v="1.3730982589114076E-2"/>
    <n v="4.5037622892294175E-2"/>
    <n v="9.3370681605975739E-2"/>
    <x v="1"/>
  </r>
  <r>
    <s v="Justin Champagnie"/>
    <s v="WAS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n v="8.806451612903226"/>
    <n v="1"/>
    <n v="5.693548387096774"/>
    <n v="1.8064516129032258"/>
    <n v="3.903225806451613"/>
    <n v="1"/>
    <n v="0.59677419354838712"/>
    <n v="0.90322580645161288"/>
    <n v="0.40770609318996415"/>
    <n v="1.1071428571428572"/>
    <n v="4.6296296296296294E-2"/>
    <n v="2.7628434886499402E-2"/>
    <n v="8.3632019115890077E-2"/>
    <n v="0.18070489844683393"/>
    <x v="1"/>
  </r>
  <r>
    <s v="Dejounte Murray"/>
    <s v="NOP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n v="17.516129032258064"/>
    <n v="7.387096774193548"/>
    <n v="6.5161290322580649"/>
    <n v="0.5161290322580645"/>
    <n v="5.903225806451613"/>
    <n v="2"/>
    <n v="0.38709677419354838"/>
    <n v="3.3870967741935485"/>
    <n v="0.53730457154165834"/>
    <n v="2.1809523809523808"/>
    <n v="6.1349693251533742E-2"/>
    <n v="1.1874134177716208E-2"/>
    <n v="1.583217890362161E-2"/>
    <n v="0.18108054621017217"/>
    <x v="0"/>
  </r>
  <r>
    <s v="Al Horford"/>
    <s v="BOS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n v="9"/>
    <n v="2.1"/>
    <n v="6.2"/>
    <n v="1.3"/>
    <n v="4.8"/>
    <n v="0.6"/>
    <n v="0.9"/>
    <n v="0.8"/>
    <n v="0.32608695652173914"/>
    <n v="2.625"/>
    <n v="2.1739130434782608E-2"/>
    <n v="3.2608695652173912E-2"/>
    <n v="4.710144927536232E-2"/>
    <n v="0.17391304347826086"/>
    <x v="1"/>
  </r>
  <r>
    <s v="Aaron Nesmith"/>
    <s v="IND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n v="12"/>
    <n v="1.2"/>
    <n v="4"/>
    <n v="0.8"/>
    <n v="3.1111111111111112"/>
    <n v="0.8"/>
    <n v="0.4"/>
    <n v="0.8"/>
    <n v="0.48192771084337355"/>
    <n v="1.4999999999999998"/>
    <n v="3.2128514056224904E-2"/>
    <n v="1.6064257028112452E-2"/>
    <n v="3.2128514056224904E-2"/>
    <n v="0.1249442213297635"/>
    <x v="1"/>
  </r>
  <r>
    <s v="AJ Green"/>
    <s v="MIL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n v="7.397260273972603"/>
    <n v="1.5068493150684932"/>
    <n v="2.3972602739726026"/>
    <n v="0.20547945205479451"/>
    <n v="2.095890410958904"/>
    <n v="0.50684931506849318"/>
    <n v="9.5890410958904104E-2"/>
    <n v="0.50684931506849318"/>
    <n v="0.3258704966507755"/>
    <n v="2.9729729729729728"/>
    <n v="2.2328163659404987E-2"/>
    <n v="4.2242471788063486E-3"/>
    <n v="9.0519582402993175E-3"/>
    <n v="9.2329974051053046E-2"/>
    <x v="1"/>
  </r>
  <r>
    <s v="Jared Butler"/>
    <s v="PHI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n v="9"/>
    <n v="3.7"/>
    <n v="1.8"/>
    <n v="0.4"/>
    <n v="1.4"/>
    <n v="0.7"/>
    <n v="0.2"/>
    <n v="1.3"/>
    <n v="0.51724137931034486"/>
    <n v="2.8461538461538463"/>
    <n v="4.0229885057471264E-2"/>
    <n v="1.149425287356322E-2"/>
    <n v="2.298850574712644E-2"/>
    <n v="8.0459770114942528E-2"/>
    <x v="2"/>
  </r>
  <r>
    <s v="Tristan da Silva"/>
    <s v="ORL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n v="7.2027027027027026"/>
    <n v="1.5"/>
    <n v="3.2972972972972974"/>
    <n v="1"/>
    <n v="2.2972972972972974"/>
    <n v="0.40540540540540543"/>
    <n v="0.20270270270270271"/>
    <n v="0.79729729729729726"/>
    <n v="0.3273955773955774"/>
    <n v="1.8813559322033899"/>
    <n v="1.8427518427518427E-2"/>
    <n v="9.2137592137592136E-3"/>
    <n v="4.5454545454545456E-2"/>
    <n v="0.10442260442260443"/>
    <x v="1"/>
  </r>
  <r>
    <s v="Ricky Council IV"/>
    <s v="PHI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n v="7.3013698630136989"/>
    <n v="1.3013698630136987"/>
    <n v="2.904109589041096"/>
    <n v="0.69863013698630139"/>
    <n v="2.2054794520547945"/>
    <n v="0.39726027397260272"/>
    <n v="0.20547945205479451"/>
    <n v="0.69863013698630139"/>
    <n v="0.42698069374349112"/>
    <n v="1.8627450980392157"/>
    <n v="2.323159496915805E-2"/>
    <n v="1.2016342225426578E-2"/>
    <n v="4.085556356645037E-2"/>
    <n v="0.12897540655291195"/>
    <x v="2"/>
  </r>
  <r>
    <s v="Jamal Shead"/>
    <s v="TOR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n v="7.1066666666666665"/>
    <n v="4.2"/>
    <n v="1.5066666666666666"/>
    <n v="0.4"/>
    <n v="1.1066666666666667"/>
    <n v="0.8"/>
    <n v="0.10666666666666667"/>
    <n v="1.6"/>
    <n v="0.36258503401360542"/>
    <n v="2.625"/>
    <n v="4.0816326530612242E-2"/>
    <n v="5.4421768707482989E-3"/>
    <n v="2.0408163265306121E-2"/>
    <n v="5.64625850340136E-2"/>
    <x v="2"/>
  </r>
  <r>
    <s v="Brandon Clarke"/>
    <s v="MEM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n v="8.296875"/>
    <n v="1"/>
    <n v="5.09375"/>
    <n v="2"/>
    <n v="3.09375"/>
    <n v="0.796875"/>
    <n v="0.59375"/>
    <n v="0.59375"/>
    <n v="0.43898809523809529"/>
    <n v="1.6842105263157894"/>
    <n v="4.2162698412698416E-2"/>
    <n v="3.1415343915343917E-2"/>
    <n v="0.10582010582010583"/>
    <n v="0.16369047619047619"/>
    <x v="2"/>
  </r>
  <r>
    <s v="Nick Richards"/>
    <s v="PHX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n v="9.2982456140350873"/>
    <n v="0.89473684210526316"/>
    <n v="8.192982456140351"/>
    <n v="2.5964912280701755"/>
    <n v="5.5964912280701755"/>
    <n v="0.19298245614035087"/>
    <n v="1"/>
    <n v="1.4035087719298245"/>
    <n v="0.42264752791068577"/>
    <n v="0.63750000000000007"/>
    <n v="8.771929824561403E-3"/>
    <n v="4.5454545454545456E-2"/>
    <n v="0.11802232854864435"/>
    <n v="0.25438596491228072"/>
    <x v="1"/>
  </r>
  <r>
    <s v="Jaden Ivey"/>
    <s v="DET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  <n v="17.600000000000001"/>
    <n v="4"/>
    <n v="4.0999999999999996"/>
    <n v="1.3"/>
    <n v="2.8"/>
    <n v="0.9"/>
    <n v="0.4"/>
    <n v="3"/>
    <n v="0.58862876254180607"/>
    <n v="1.3333333333333333"/>
    <n v="3.0100334448160536E-2"/>
    <n v="1.3377926421404684E-2"/>
    <n v="4.3478260869565223E-2"/>
    <n v="9.3645484949832769E-2"/>
    <x v="1"/>
  </r>
  <r>
    <s v="Jalen Smith"/>
    <s v="CHI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  <n v="8.203125"/>
    <n v="1"/>
    <n v="5.59375"/>
    <n v="1.40625"/>
    <n v="4.203125"/>
    <n v="0.296875"/>
    <n v="0.703125"/>
    <n v="0.59375"/>
    <n v="0.546875"/>
    <n v="1.6842105263157894"/>
    <n v="1.9791666666666666E-2"/>
    <n v="4.6875E-2"/>
    <n v="9.375E-2"/>
    <n v="0.28020833333333334"/>
    <x v="2"/>
  </r>
  <r>
    <s v="Tyrese Martin"/>
    <s v="BKN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n v="8.6999999999999993"/>
    <n v="2"/>
    <n v="3.7"/>
    <n v="1"/>
    <n v="2.7"/>
    <n v="0.6"/>
    <n v="0.2"/>
    <n v="1.2"/>
    <n v="0.39726027397260272"/>
    <n v="1.6666666666666667"/>
    <n v="2.7397260273972605E-2"/>
    <n v="9.1324200913242021E-3"/>
    <n v="4.5662100456621009E-2"/>
    <n v="0.12328767123287673"/>
    <x v="1"/>
  </r>
  <r>
    <s v="Ronald Holland II"/>
    <s v="DET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n v="6.3950617283950617"/>
    <n v="1"/>
    <n v="2.7037037037037037"/>
    <n v="0.50617283950617287"/>
    <n v="2.1975308641975309"/>
    <n v="0.60493827160493829"/>
    <n v="0.19753086419753085"/>
    <n v="0.90123456790123457"/>
    <n v="0.40993985438429886"/>
    <n v="1.1095890410958904"/>
    <n v="3.8778094333649892E-2"/>
    <n v="1.2662234884457106E-2"/>
    <n v="3.2446976891421335E-2"/>
    <n v="0.14086736308958531"/>
    <x v="2"/>
  </r>
  <r>
    <s v="Terance Mann"/>
    <s v="ATL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n v="7.7014925373134329"/>
    <n v="1.8059701492537314"/>
    <n v="3"/>
    <n v="1"/>
    <n v="2"/>
    <n v="0.70149253731343286"/>
    <n v="0.19402985074626866"/>
    <n v="0.70149253731343286"/>
    <n v="0.36499964631817217"/>
    <n v="2.5744680851063833"/>
    <n v="3.32460918158025E-2"/>
    <n v="9.1957275235198411E-3"/>
    <n v="4.7393364928909949E-2"/>
    <n v="9.4786729857819899E-2"/>
    <x v="1"/>
  </r>
  <r>
    <s v="Sam Merrill"/>
    <s v="CLE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n v="7.197183098591549"/>
    <n v="1.5070422535211268"/>
    <n v="2.1971830985915495"/>
    <n v="0.50704225352112675"/>
    <n v="1.704225352112676"/>
    <n v="0.70422535211267601"/>
    <n v="0.19718309859154928"/>
    <n v="0.50704225352112675"/>
    <n v="0.36533924358332737"/>
    <n v="2.9722222222222223"/>
    <n v="3.5747479802673912E-2"/>
    <n v="1.0009294344748695E-2"/>
    <n v="2.5738185457925215E-2"/>
    <n v="8.6508901122470866E-2"/>
    <x v="2"/>
  </r>
  <r>
    <s v="Ryan Dunn"/>
    <s v="PHX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n v="6.9054054054054053"/>
    <n v="0.79729729729729726"/>
    <n v="3.5945945945945947"/>
    <n v="1.2027027027027026"/>
    <n v="2.4054054054054053"/>
    <n v="0.59459459459459463"/>
    <n v="0.5"/>
    <n v="0.5"/>
    <n v="0.3615395500212254"/>
    <n v="1.5945945945945945"/>
    <n v="3.1130607046837414E-2"/>
    <n v="2.6178010471204185E-2"/>
    <n v="6.2968727890193851E-2"/>
    <n v="0.1259374557803877"/>
    <x v="2"/>
  </r>
  <r>
    <s v="Goga Bitadze"/>
    <s v="ORL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n v="7.2"/>
    <n v="2"/>
    <n v="6.6"/>
    <n v="2.4"/>
    <n v="4.2"/>
    <n v="0.7"/>
    <n v="1.4"/>
    <n v="1"/>
    <n v="0.35294117647058826"/>
    <n v="2"/>
    <n v="3.4313725490196081E-2"/>
    <n v="6.8627450980392163E-2"/>
    <n v="0.11764705882352941"/>
    <n v="0.20588235294117649"/>
    <x v="1"/>
  </r>
  <r>
    <s v="Josh Green"/>
    <s v="CHA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n v="7.3970588235294121"/>
    <n v="1.6029411764705883"/>
    <n v="2.5"/>
    <n v="0.79411764705882348"/>
    <n v="1.7058823529411764"/>
    <n v="1.1029411764705883"/>
    <n v="0.20588235294117646"/>
    <n v="1"/>
    <n v="0.26608125264494287"/>
    <n v="1.6029411764705883"/>
    <n v="3.967414303851037E-2"/>
    <n v="7.4058400338552679E-3"/>
    <n v="2.8565382987727463E-2"/>
    <n v="6.1362674566229368E-2"/>
    <x v="1"/>
  </r>
  <r>
    <s v="Chris Boucher"/>
    <s v="TOR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  <n v="10"/>
    <n v="0.7"/>
    <n v="4.5"/>
    <n v="1.4"/>
    <n v="3.1"/>
    <n v="0.5"/>
    <n v="0.5"/>
    <n v="0.6"/>
    <n v="0.58139534883720934"/>
    <n v="1.1666666666666667"/>
    <n v="2.9069767441860465E-2"/>
    <n v="2.9069767441860465E-2"/>
    <n v="8.1395348837209294E-2"/>
    <n v="0.1802325581395349"/>
    <x v="2"/>
  </r>
  <r>
    <s v="Cameron Payne"/>
    <s v="NYK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n v="6.9027777777777777"/>
    <n v="2.8055555555555554"/>
    <n v="1.4027777777777777"/>
    <n v="0.19444444444444445"/>
    <n v="1.3055555555555556"/>
    <n v="0.5"/>
    <n v="0.19444444444444445"/>
    <n v="0.69444444444444442"/>
    <n v="0.45713760117733626"/>
    <n v="4.04"/>
    <n v="3.3112582781456956E-2"/>
    <n v="1.2877115526122149E-2"/>
    <n v="1.2877115526122149E-2"/>
    <n v="8.6460632818248714E-2"/>
    <x v="2"/>
  </r>
  <r>
    <s v="Jaden Hardy"/>
    <s v="DAL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  <n v="8.7017543859649127"/>
    <n v="1.4035087719298245"/>
    <n v="1.5964912280701755"/>
    <n v="0.19298245614035087"/>
    <n v="1.4035087719298245"/>
    <n v="0.50877192982456143"/>
    <n v="0.10526315789473684"/>
    <n v="1.4035087719298245"/>
    <n v="0.54728015006068631"/>
    <n v="1"/>
    <n v="3.1998234580161093E-2"/>
    <n v="6.6203243958953984E-3"/>
    <n v="1.2137261392474896E-2"/>
    <n v="8.8270991945271979E-2"/>
    <x v="2"/>
  </r>
  <r>
    <s v="Nikola Jović"/>
    <s v="MIA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n v="10.695652173913043"/>
    <n v="2.8043478260869565"/>
    <n v="3.8913043478260869"/>
    <n v="0.60869565217391308"/>
    <n v="3.3043478260869565"/>
    <n v="0.80434782608695654"/>
    <n v="0.30434782608695654"/>
    <n v="1.3043478260869565"/>
    <n v="0.42612160055430448"/>
    <n v="2.15"/>
    <n v="3.2045730122986317E-2"/>
    <n v="1.2125411397886714E-2"/>
    <n v="2.4250822795773428E-2"/>
    <n v="0.13164732374848431"/>
    <x v="1"/>
  </r>
  <r>
    <s v="Clint Capela"/>
    <s v="ATL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n v="8.9090909090909083"/>
    <n v="1.1090909090909091"/>
    <n v="8.5090909090909097"/>
    <n v="3.2"/>
    <n v="5.4"/>
    <n v="0.6"/>
    <n v="1"/>
    <n v="0.90909090909090906"/>
    <n v="0.41631265930331351"/>
    <n v="1.22"/>
    <n v="2.8037383177570093E-2"/>
    <n v="4.6728971962616828E-2"/>
    <n v="0.14953271028037385"/>
    <n v="0.25233644859813087"/>
    <x v="1"/>
  </r>
  <r>
    <s v="Haywood Highsmith"/>
    <s v="MIA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n v="6.5"/>
    <n v="1.5"/>
    <n v="3.4054054054054053"/>
    <n v="1"/>
    <n v="2.4054054054054053"/>
    <n v="0.90540540540540537"/>
    <n v="0.5"/>
    <n v="0.70270270270270274"/>
    <n v="0.26422764227642276"/>
    <n v="2.1346153846153846"/>
    <n v="3.6805097780707535E-2"/>
    <n v="2.032520325203252E-2"/>
    <n v="4.065040650406504E-2"/>
    <n v="9.7780707536805081E-2"/>
    <x v="1"/>
  </r>
  <r>
    <s v="Chet Holmgren"/>
    <s v="OKC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  <n v="15"/>
    <n v="2"/>
    <n v="8"/>
    <n v="1.5"/>
    <n v="6.5"/>
    <n v="0.6875"/>
    <n v="2.1875"/>
    <n v="1.8125"/>
    <n v="0.54744525547445255"/>
    <n v="1.103448275862069"/>
    <n v="2.5091240875912409E-2"/>
    <n v="7.9835766423357671E-2"/>
    <n v="5.4744525547445258E-2"/>
    <n v="0.23722627737226279"/>
    <x v="1"/>
  </r>
  <r>
    <s v="Cam Whitmore"/>
    <s v="HOU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  <n v="9.3921568627450984"/>
    <n v="1"/>
    <n v="3"/>
    <n v="0.70588235294117652"/>
    <n v="2.2941176470588234"/>
    <n v="0.60784313725490191"/>
    <n v="0.29411764705882354"/>
    <n v="0.90196078431372551"/>
    <n v="0.57976276930525306"/>
    <n v="1.1086956521739131"/>
    <n v="3.7521181312030985E-2"/>
    <n v="1.8155410312273058E-2"/>
    <n v="4.357298474945534E-2"/>
    <n v="0.14161220043572983"/>
    <x v="2"/>
  </r>
  <r>
    <s v="Kris Dunn"/>
    <s v="LAC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n v="6.4054054054054053"/>
    <n v="2.7972972972972974"/>
    <n v="3.4054054054054053"/>
    <n v="0.70270270270270274"/>
    <n v="2.7027027027027026"/>
    <n v="1.7027027027027026"/>
    <n v="0.40540540540540543"/>
    <n v="1"/>
    <n v="0.26578445665582595"/>
    <n v="2.7972972972972974"/>
    <n v="7.0651564427498037E-2"/>
    <n v="1.68218010541662E-2"/>
    <n v="2.915778849388808E-2"/>
    <n v="0.11214534036110799"/>
    <x v="1"/>
  </r>
  <r>
    <s v="Max Strus"/>
    <s v="CLE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n v="9.4"/>
    <n v="3.2"/>
    <n v="4.3"/>
    <n v="1.1000000000000001"/>
    <n v="3.3"/>
    <n v="0.5"/>
    <n v="0.2"/>
    <n v="1.1000000000000001"/>
    <n v="0.36862745098039218"/>
    <n v="2.9090909090909092"/>
    <n v="1.9607843137254902E-2"/>
    <n v="7.8431372549019607E-3"/>
    <n v="4.3137254901960791E-2"/>
    <n v="0.12941176470588234"/>
    <x v="1"/>
  </r>
  <r>
    <s v="Gabe Vincent"/>
    <s v="LAL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n v="6.4027777777777777"/>
    <n v="1.4027777777777777"/>
    <n v="1.3055555555555556"/>
    <n v="0.30555555555555558"/>
    <n v="1"/>
    <n v="0.69444444444444442"/>
    <n v="0.19444444444444445"/>
    <n v="0.59722222222222221"/>
    <n v="0.30201781970649894"/>
    <n v="2.3488372093023253"/>
    <n v="3.2756813417190778E-2"/>
    <n v="9.1719077568134175E-3"/>
    <n v="1.4412997903563943E-2"/>
    <n v="4.716981132075472E-2"/>
    <x v="1"/>
  </r>
  <r>
    <s v="Jarace Walker"/>
    <s v="IND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n v="6.1066666666666665"/>
    <n v="1.5066666666666666"/>
    <n v="3.1066666666666665"/>
    <n v="0.30666666666666664"/>
    <n v="2.7066666666666666"/>
    <n v="0.70666666666666667"/>
    <n v="0.30666666666666664"/>
    <n v="1"/>
    <n v="0.38649789029535864"/>
    <n v="1.5066666666666666"/>
    <n v="4.472573839662447E-2"/>
    <n v="1.9409282700421939E-2"/>
    <n v="1.9409282700421939E-2"/>
    <n v="0.17130801687763711"/>
    <x v="2"/>
  </r>
  <r>
    <s v="Jake LaRavia"/>
    <s v="SAC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n v="6.8939393939393936"/>
    <n v="2.393939393939394"/>
    <n v="3.893939393939394"/>
    <n v="1.393939393939394"/>
    <n v="2.606060606060606"/>
    <n v="0.89393939393939392"/>
    <n v="0.30303030303030304"/>
    <n v="1.303030303030303"/>
    <n v="0.33793820558526444"/>
    <n v="1.8372093023255816"/>
    <n v="4.382055852644088E-2"/>
    <n v="1.4854426619132503E-2"/>
    <n v="6.833036244800951E-2"/>
    <n v="0.12774806892453952"/>
    <x v="1"/>
  </r>
  <r>
    <s v="Jusuf Nurkić"/>
    <s v="CHA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n v="8.9019607843137258"/>
    <n v="2.2941176470588234"/>
    <n v="7.8039215686274508"/>
    <n v="1.7058823529411764"/>
    <n v="6.0980392156862742"/>
    <n v="0.80392156862745101"/>
    <n v="0.70588235294117652"/>
    <n v="1.9019607843137254"/>
    <n v="0.42797888386123678"/>
    <n v="1.2061855670103092"/>
    <n v="3.8650075414781299E-2"/>
    <n v="3.3936651583710412E-2"/>
    <n v="8.2013574660633484E-2"/>
    <n v="0.29317496229260931"/>
    <x v="1"/>
  </r>
  <r>
    <s v="Joel Embiid"/>
    <s v="PHI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  <n v="23.789473684210527"/>
    <n v="4.5263157894736841"/>
    <n v="8.2105263157894743"/>
    <n v="1.8947368421052631"/>
    <n v="6.3157894736842106"/>
    <n v="0.68421052631578949"/>
    <n v="0.89473684210526316"/>
    <n v="3.3157894736842106"/>
    <n v="0.78773091669571282"/>
    <n v="1.3650793650793649"/>
    <n v="2.265597769257581E-2"/>
    <n v="2.9627047751829907E-2"/>
    <n v="6.2739630533286864E-2"/>
    <n v="0.20913210177762287"/>
    <x v="0"/>
  </r>
  <r>
    <s v="Trendon Watford"/>
    <s v="BKN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  <n v="10.204545454545455"/>
    <n v="2.5909090909090908"/>
    <n v="3.5909090909090908"/>
    <n v="0.79545454545454541"/>
    <n v="2.7954545454545454"/>
    <n v="0.59090909090909094"/>
    <n v="0.29545454545454547"/>
    <n v="1.9090909090909092"/>
    <n v="0.49297321036451475"/>
    <n v="1.357142857142857"/>
    <n v="2.8546332894158984E-2"/>
    <n v="1.4273166447079492E-2"/>
    <n v="3.8427755819060168E-2"/>
    <n v="0.13504611330698288"/>
    <x v="1"/>
  </r>
  <r>
    <s v="Brandon Boston"/>
    <s v="NOP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  <n v="10.69047619047619"/>
    <n v="2.1904761904761907"/>
    <n v="3.1904761904761907"/>
    <n v="0.69047619047619047"/>
    <n v="2.5"/>
    <n v="1.3095238095238095"/>
    <n v="0.19047619047619047"/>
    <n v="1.1904761904761905"/>
    <n v="0.45298627925746565"/>
    <n v="1.8400000000000003"/>
    <n v="5.5488297013720739E-2"/>
    <n v="8.0710250201775618E-3"/>
    <n v="2.9257465698143661E-2"/>
    <n v="0.1059322033898305"/>
    <x v="1"/>
  </r>
  <r>
    <s v="Trey Lyles"/>
    <s v="SAC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n v="6.5072463768115938"/>
    <n v="1.2028985507246377"/>
    <n v="4.5942028985507246"/>
    <n v="1.2028985507246377"/>
    <n v="3.4057971014492754"/>
    <n v="0.59420289855072461"/>
    <n v="0.30434782608695654"/>
    <n v="0.59420289855072461"/>
    <n v="0.33200236616385681"/>
    <n v="2.024390243902439"/>
    <n v="3.0316474415853296E-2"/>
    <n v="1.5527950310559006E-2"/>
    <n v="6.1372375036971308E-2"/>
    <n v="0.17376515823720792"/>
    <x v="2"/>
  </r>
  <r>
    <s v="Ja'Kobe Walter"/>
    <s v="TOR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n v="8.5961538461538467"/>
    <n v="1.5961538461538463"/>
    <n v="3.0961538461538463"/>
    <n v="1.0961538461538463"/>
    <n v="1.9038461538461537"/>
    <n v="0.80769230769230771"/>
    <n v="0.19230769230769232"/>
    <n v="1"/>
    <n v="0.40547895500725695"/>
    <n v="1.5961538461538463"/>
    <n v="3.8098693759071121E-2"/>
    <n v="9.0711175616836007E-3"/>
    <n v="5.1705370101596523E-2"/>
    <n v="8.9804063860667638E-2"/>
    <x v="1"/>
  </r>
  <r>
    <s v="Justin Edwards"/>
    <s v="PHI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n v="10.090909090909092"/>
    <n v="1.5909090909090908"/>
    <n v="3.4090909090909092"/>
    <n v="1"/>
    <n v="2.2954545454545454"/>
    <n v="1"/>
    <n v="0.40909090909090912"/>
    <n v="1.0909090909090908"/>
    <n v="0.3851492019430951"/>
    <n v="1.4583333333333333"/>
    <n v="3.8167938931297711E-2"/>
    <n v="1.5614156835530883E-2"/>
    <n v="3.8167938931297711E-2"/>
    <n v="8.7612768910478839E-2"/>
    <x v="1"/>
  </r>
  <r>
    <s v="Simone Fontecchio"/>
    <s v="DET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n v="5.9066666666666663"/>
    <n v="0.90666666666666662"/>
    <n v="2.9066666666666667"/>
    <n v="0.70666666666666667"/>
    <n v="2.2000000000000002"/>
    <n v="0.4"/>
    <n v="0.2"/>
    <n v="0.70666666666666667"/>
    <n v="0.35797979797979795"/>
    <n v="1.2830188679245282"/>
    <n v="2.4242424242424242E-2"/>
    <n v="1.2121212121212121E-2"/>
    <n v="4.2828282828282827E-2"/>
    <n v="0.13333333333333333"/>
    <x v="2"/>
  </r>
  <r>
    <s v="Seth Curry"/>
    <s v="CHA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n v="6.5"/>
    <n v="0.8970588235294118"/>
    <n v="1.7058823529411764"/>
    <n v="0.39705882352941174"/>
    <n v="1.2941176470588236"/>
    <n v="0.39705882352941174"/>
    <n v="0.10294117647058823"/>
    <n v="0.5"/>
    <n v="0.41666666666666669"/>
    <n v="1.7941176470588236"/>
    <n v="2.5452488687782805E-2"/>
    <n v="6.5987933634992458E-3"/>
    <n v="2.5452488687782805E-2"/>
    <n v="8.2956259426847673E-2"/>
    <x v="2"/>
  </r>
  <r>
    <s v="Jay Huff"/>
    <s v="MEM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  <n v="6.90625"/>
    <n v="0.59375"/>
    <n v="2"/>
    <n v="0.5"/>
    <n v="1.5"/>
    <n v="0.296875"/>
    <n v="0.90625"/>
    <n v="0.5"/>
    <n v="0.59027777777777779"/>
    <n v="1.1875"/>
    <n v="2.5373931623931624E-2"/>
    <n v="7.745726495726496E-2"/>
    <n v="4.2735042735042736E-2"/>
    <n v="0.12820512820512822"/>
    <x v="2"/>
  </r>
  <r>
    <s v="Khris Middleton"/>
    <s v="WAS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  <n v="11.891891891891891"/>
    <n v="4.1081081081081079"/>
    <n v="3.7027027027027026"/>
    <n v="0.40540540540540543"/>
    <n v="3.4054054054054053"/>
    <n v="0.89189189189189189"/>
    <n v="0.1891891891891892"/>
    <n v="1.5135135135135136"/>
    <n v="0.52157420578473201"/>
    <n v="2.714285714285714"/>
    <n v="3.9118065433854904E-2"/>
    <n v="8.2977714556661929E-3"/>
    <n v="1.7780938833570414E-2"/>
    <n v="0.14935988620199145"/>
    <x v="1"/>
  </r>
  <r>
    <s v="Luke Kornet"/>
    <s v="BOS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n v="6"/>
    <n v="1.6027397260273972"/>
    <n v="5.3013698630136989"/>
    <n v="2.6027397260273974"/>
    <n v="2.6986301369863015"/>
    <n v="0.50684931506849318"/>
    <n v="1"/>
    <n v="0.39726027397260272"/>
    <n v="0.32258064516129031"/>
    <n v="4.0344827586206895"/>
    <n v="2.7249963175725436E-2"/>
    <n v="5.3763440860215048E-2"/>
    <n v="0.13993224333480631"/>
    <n v="0.14508764177345707"/>
    <x v="2"/>
  </r>
  <r>
    <s v="Donovan Clingan"/>
    <s v="POR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n v="6.5074626865671643"/>
    <n v="1.1044776119402986"/>
    <n v="7.8955223880597014"/>
    <n v="3.1940298507462686"/>
    <n v="4.5970149253731343"/>
    <n v="0.5074626865671642"/>
    <n v="1.5970149253731343"/>
    <n v="1.1044776119402986"/>
    <n v="0.32865973164480627"/>
    <n v="1"/>
    <n v="2.5629428614503243E-2"/>
    <n v="8.0657319463289606E-2"/>
    <n v="0.16131463892657921"/>
    <n v="0.23217247097844113"/>
    <x v="2"/>
  </r>
  <r>
    <s v="Kenrich Williams"/>
    <s v="OKC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n v="6.3043478260869561"/>
    <n v="1.4057971014492754"/>
    <n v="3.5072463768115942"/>
    <n v="0.89855072463768115"/>
    <n v="2.5942028985507246"/>
    <n v="0.59420289855072461"/>
    <n v="0.10144927536231885"/>
    <n v="0.59420289855072461"/>
    <n v="0.3844114528101803"/>
    <n v="2.3658536585365857"/>
    <n v="3.6231884057971016E-2"/>
    <n v="6.1859314245316377E-3"/>
    <n v="5.4789678331565929E-2"/>
    <n v="0.15818310357016616"/>
    <x v="2"/>
  </r>
  <r>
    <s v="Isaiah Stewart"/>
    <s v="DET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n v="6"/>
    <n v="1.6944444444444444"/>
    <n v="5.5"/>
    <n v="1.8055555555555556"/>
    <n v="3.6944444444444446"/>
    <n v="0.40277777777777779"/>
    <n v="1.4027777777777777"/>
    <n v="0.90277777777777779"/>
    <n v="0.30150753768844224"/>
    <n v="1.8769230769230769"/>
    <n v="2.0240089335566723E-2"/>
    <n v="7.0491345616973761E-2"/>
    <n v="9.0731434952540491E-2"/>
    <n v="0.18565047459519823"/>
    <x v="2"/>
  </r>
  <r>
    <s v="Thomas Bryant"/>
    <s v="IND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  <n v="6.5"/>
    <n v="0.80303030303030298"/>
    <n v="3.8030303030303032"/>
    <n v="1.303030303030303"/>
    <n v="2.5"/>
    <n v="0.39393939393939392"/>
    <n v="0.60606060606060608"/>
    <n v="0.5"/>
    <n v="0.4452054794520548"/>
    <n v="1.606060606060606"/>
    <n v="2.6982150269821502E-2"/>
    <n v="4.1511000415110008E-2"/>
    <n v="8.9248650892486514E-2"/>
    <n v="0.17123287671232876"/>
    <x v="2"/>
  </r>
  <r>
    <s v="Noah Clowney"/>
    <s v="BKN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n v="9.1086956521739122"/>
    <n v="0.89130434782608692"/>
    <n v="3.8913043478260869"/>
    <n v="0.89130434782608692"/>
    <n v="3"/>
    <n v="0.5"/>
    <n v="0.5"/>
    <n v="1"/>
    <n v="0.40126412564642788"/>
    <n v="0.89130434782608692"/>
    <n v="2.2026431718061675E-2"/>
    <n v="2.2026431718061675E-2"/>
    <n v="3.9264508714805593E-2"/>
    <n v="0.13215859030837004"/>
    <x v="1"/>
  </r>
  <r>
    <s v="Jamison Battle"/>
    <s v="TOR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n v="7.101694915254237"/>
    <n v="0.89830508474576276"/>
    <n v="2.6949152542372881"/>
    <n v="0.59322033898305082"/>
    <n v="2.1016949152542375"/>
    <n v="0.30508474576271188"/>
    <n v="0.20338983050847459"/>
    <n v="0.50847457627118642"/>
    <n v="0.40122570142679309"/>
    <n v="1.7666666666666668"/>
    <n v="1.7236426314277509E-2"/>
    <n v="1.1490950876185006E-2"/>
    <n v="3.3515273388872932E-2"/>
    <n v="0.1187398257205784"/>
    <x v="2"/>
  </r>
  <r>
    <s v="Jeremiah Robinson-Earl"/>
    <s v="NOP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n v="6.3030303030303028"/>
    <n v="1.303030303030303"/>
    <n v="4.8030303030303028"/>
    <n v="1.696969696969697"/>
    <n v="3.106060606060606"/>
    <n v="0.60606060606060608"/>
    <n v="0.10606060606060606"/>
    <n v="0.80303030303030298"/>
    <n v="0.33526756931012247"/>
    <n v="1.6226415094339623"/>
    <n v="3.2237266279819474E-2"/>
    <n v="5.641521598968407E-3"/>
    <n v="9.0264345583494512E-2"/>
    <n v="0.16521598968407478"/>
    <x v="2"/>
  </r>
  <r>
    <s v="Vít Krejčí"/>
    <s v="ATL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n v="7.192982456140351"/>
    <n v="2.5964912280701755"/>
    <n v="2.7017543859649122"/>
    <n v="0.40350877192982454"/>
    <n v="2.4035087719298245"/>
    <n v="0.59649122807017541"/>
    <n v="0.50877192982456143"/>
    <n v="0.89473684210526316"/>
    <n v="0.3560882404029877"/>
    <n v="2.9019607843137254"/>
    <n v="2.9529268716345317E-2"/>
    <n v="2.5186729199235716E-2"/>
    <n v="1.9975681778704187E-2"/>
    <n v="0.11898558276880319"/>
    <x v="1"/>
  </r>
  <r>
    <s v="Zach Collins"/>
    <s v="CHI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  <n v="6.40625"/>
    <n v="1.703125"/>
    <n v="4.5"/>
    <n v="1.59375"/>
    <n v="2.90625"/>
    <n v="0.5"/>
    <n v="0.5"/>
    <n v="0.90625"/>
    <n v="0.41870915032679734"/>
    <n v="1.8793103448275863"/>
    <n v="3.2679738562091505E-2"/>
    <n v="3.2679738562091505E-2"/>
    <n v="0.10416666666666666"/>
    <n v="0.18995098039215685"/>
    <x v="2"/>
  </r>
  <r>
    <s v="Trayce Jackson-Davis"/>
    <s v="GSW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  <n v="6.596774193548387"/>
    <n v="1.6935483870967742"/>
    <n v="5"/>
    <n v="2"/>
    <n v="3"/>
    <n v="0.40322580645161288"/>
    <n v="0.59677419354838712"/>
    <n v="0.69354838709677424"/>
    <n v="0.42287014061207612"/>
    <n v="2.441860465116279"/>
    <n v="2.584780810587262E-2"/>
    <n v="3.8254755996691481E-2"/>
    <n v="0.12820512820512822"/>
    <n v="0.19230769230769232"/>
    <x v="2"/>
  </r>
  <r>
    <s v="Moussa Diabaté"/>
    <s v="CHA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n v="5.704225352112676"/>
    <n v="0.80281690140845074"/>
    <n v="6.197183098591549"/>
    <n v="2.6056338028169015"/>
    <n v="3.507042253521127"/>
    <n v="0.60563380281690138"/>
    <n v="0.60563380281690138"/>
    <n v="0.90140845070422537"/>
    <n v="0.3259557344064386"/>
    <n v="0.890625"/>
    <n v="3.460764587525151E-2"/>
    <n v="3.460764587525151E-2"/>
    <n v="0.1488933601609658"/>
    <n v="0.20040241448692153"/>
    <x v="2"/>
  </r>
  <r>
    <s v="Gary Payton II"/>
    <s v="GSW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  <n v="6.5"/>
    <n v="1.3064516129032258"/>
    <n v="3"/>
    <n v="0.90322580645161288"/>
    <n v="2.096774193548387"/>
    <n v="0.80645161290322576"/>
    <n v="0.30645161290322581"/>
    <n v="0.59677419354838712"/>
    <n v="0.43333333333333335"/>
    <n v="2.189189189189189"/>
    <n v="5.3763440860215048E-2"/>
    <n v="2.0430107526881722E-2"/>
    <n v="6.0215053763440857E-2"/>
    <n v="0.13978494623655913"/>
    <x v="2"/>
  </r>
  <r>
    <s v="Brandon Ingram"/>
    <s v="TOR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  <n v="22.222222222222221"/>
    <n v="5.2222222222222223"/>
    <n v="5.6111111111111107"/>
    <n v="0.88888888888888884"/>
    <n v="4.6111111111111107"/>
    <n v="0.88888888888888884"/>
    <n v="0.61111111111111116"/>
    <n v="3.7777777777777777"/>
    <n v="0.67136623027861697"/>
    <n v="1.3823529411764706"/>
    <n v="2.6854649211144676E-2"/>
    <n v="1.8462571332661968E-2"/>
    <n v="2.6854649211144676E-2"/>
    <n v="0.13930849278281301"/>
    <x v="0"/>
  </r>
  <r>
    <s v="Day'Ron Sharpe"/>
    <s v="BKN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  <n v="7.9"/>
    <n v="1.8"/>
    <n v="6.6"/>
    <n v="3"/>
    <n v="3.6"/>
    <n v="0.8"/>
    <n v="0.8"/>
    <n v="1.3"/>
    <n v="0.43646408839779005"/>
    <n v="1.3846153846153846"/>
    <n v="4.4198895027624308E-2"/>
    <n v="4.4198895027624308E-2"/>
    <n v="0.16574585635359115"/>
    <n v="0.19889502762430938"/>
    <x v="2"/>
  </r>
  <r>
    <s v="Jonathan Mogbo"/>
    <s v="TOR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n v="6.2063492063492065"/>
    <n v="2.3015873015873014"/>
    <n v="4.9047619047619051"/>
    <n v="1.6984126984126984"/>
    <n v="3.2063492063492065"/>
    <n v="0.90476190476190477"/>
    <n v="0.50793650793650791"/>
    <n v="1.0952380952380953"/>
    <n v="0.30423280423280424"/>
    <n v="2.1014492753623184"/>
    <n v="4.4351073762838471E-2"/>
    <n v="2.4898848428260192E-2"/>
    <n v="8.3255524431995021E-2"/>
    <n v="0.15717398070339247"/>
    <x v="1"/>
  </r>
  <r>
    <s v="Moritz Wagner"/>
    <s v="ORL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  <n v="12.9"/>
    <n v="1.4"/>
    <n v="4.9000000000000004"/>
    <n v="1.3"/>
    <n v="3.6"/>
    <n v="0.8"/>
    <n v="0.4"/>
    <n v="1.6"/>
    <n v="0.68617021276595747"/>
    <n v="0.87499999999999989"/>
    <n v="4.2553191489361701E-2"/>
    <n v="2.1276595744680851E-2"/>
    <n v="6.9148936170212769E-2"/>
    <n v="0.19148936170212766"/>
    <x v="2"/>
  </r>
  <r>
    <s v="Sandro Mamukelashvili"/>
    <s v="SAS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  <n v="6.2950819672131146"/>
    <n v="0.80327868852459017"/>
    <n v="3.098360655737705"/>
    <n v="1"/>
    <n v="2"/>
    <n v="0.29508196721311475"/>
    <n v="0.29508196721311475"/>
    <n v="0.39344262295081966"/>
    <n v="0.56206088992974246"/>
    <n v="2.0416666666666665"/>
    <n v="2.6346604215456676E-2"/>
    <n v="2.6346604215456676E-2"/>
    <n v="8.9285714285714288E-2"/>
    <n v="0.17857142857142858"/>
    <x v="2"/>
  </r>
  <r>
    <s v="Kelly Olynyk"/>
    <s v="NOP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  <n v="8.704545454545455"/>
    <n v="2.9090909090909092"/>
    <n v="4.7045454545454541"/>
    <n v="1.4090909090909092"/>
    <n v="3.2954545454545454"/>
    <n v="0.79545454545454541"/>
    <n v="0.40909090909090912"/>
    <n v="1.7045454545454546"/>
    <n v="0.43091809180918095"/>
    <n v="1.7066666666666668"/>
    <n v="3.9378937893789379E-2"/>
    <n v="2.0252025202520254E-2"/>
    <n v="6.9756975697569765E-2"/>
    <n v="0.16314131413141314"/>
    <x v="1"/>
  </r>
  <r>
    <s v="Alex Caruso"/>
    <s v="OKC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n v="7.0925925925925926"/>
    <n v="2.5"/>
    <n v="2.9074074074074074"/>
    <n v="0.70370370370370372"/>
    <n v="2.2037037037037037"/>
    <n v="1.5925925925925926"/>
    <n v="0.59259259259259256"/>
    <n v="0.70370370370370372"/>
    <n v="0.36749184417578201"/>
    <n v="3.5526315789473681"/>
    <n v="8.2517750911533294E-2"/>
    <n v="3.0704279408942617E-2"/>
    <n v="3.6461331798119362E-2"/>
    <n v="0.11418153905200537"/>
    <x v="2"/>
  </r>
  <r>
    <s v="Jonathan Isaac"/>
    <s v="ORL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n v="5.394366197183099"/>
    <n v="0.60563380281690138"/>
    <n v="4.394366197183099"/>
    <n v="1.704225352112676"/>
    <n v="2.704225352112676"/>
    <n v="0.90140845070422537"/>
    <n v="1.0985915492957747"/>
    <n v="0.50704225352112675"/>
    <n v="0.35028351929760382"/>
    <n v="1.1944444444444444"/>
    <n v="5.8533016279495149E-2"/>
    <n v="7.1337113590634715E-2"/>
    <n v="0.11066398390342051"/>
    <n v="0.17559904883848546"/>
    <x v="2"/>
  </r>
  <r>
    <s v="Jaxson Hayes"/>
    <s v="LAL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n v="6.8035714285714288"/>
    <n v="1"/>
    <n v="4.8035714285714288"/>
    <n v="1.3928571428571428"/>
    <n v="3.3928571428571428"/>
    <n v="0.6071428571428571"/>
    <n v="0.8928571428571429"/>
    <n v="0.8035714285714286"/>
    <n v="0.34890109890109894"/>
    <n v="1.2444444444444445"/>
    <n v="3.1135531135531132E-2"/>
    <n v="4.5787545787545791E-2"/>
    <n v="7.1428571428571425E-2"/>
    <n v="0.17399267399267399"/>
    <x v="2"/>
  </r>
  <r>
    <s v="Talen Horton-Tucker"/>
    <s v="CHI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  <n v="6.5"/>
    <n v="1.396551724137931"/>
    <n v="1.7068965517241379"/>
    <n v="0.29310344827586204"/>
    <n v="1.396551724137931"/>
    <n v="0.39655172413793105"/>
    <n v="0.20689655172413793"/>
    <n v="0.7068965517241379"/>
    <n v="0.52"/>
    <n v="1.9756097560975612"/>
    <n v="3.1724137931034485E-2"/>
    <n v="1.6551724137931035E-2"/>
    <n v="2.3448275862068962E-2"/>
    <n v="0.11172413793103449"/>
    <x v="2"/>
  </r>
  <r>
    <s v="Marcus Sasser"/>
    <s v="DET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  <n v="6.5964912280701755"/>
    <n v="2.2982456140350878"/>
    <n v="1.1929824561403508"/>
    <n v="0.2982456140350877"/>
    <n v="0.89473684210526316"/>
    <n v="0.59649122807017541"/>
    <n v="0.10526315789473684"/>
    <n v="0.89473684210526316"/>
    <n v="0.46454163577958985"/>
    <n v="2.5686274509803924"/>
    <n v="4.2006424511984185E-2"/>
    <n v="7.4128984432913266E-3"/>
    <n v="2.1003212255992092E-2"/>
    <n v="6.3009636767976288E-2"/>
    <x v="2"/>
  </r>
  <r>
    <s v="Precious Achiuwa"/>
    <s v="NYK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n v="6.5964912280701755"/>
    <n v="1"/>
    <n v="5.5964912280701755"/>
    <n v="1.8070175438596492"/>
    <n v="3.807017543859649"/>
    <n v="0.80701754385964908"/>
    <n v="0.70175438596491224"/>
    <n v="0.80701754385964908"/>
    <n v="0.32178005990586223"/>
    <n v="1.2391304347826089"/>
    <n v="3.9366709456568248E-2"/>
    <n v="3.4231921266581082E-2"/>
    <n v="8.8147197261446306E-2"/>
    <n v="0.18570817287120239"/>
    <x v="1"/>
  </r>
  <r>
    <s v="Julian Phillips"/>
    <s v="CHI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n v="4.5949367088607591"/>
    <n v="0.50632911392405067"/>
    <n v="2.1012658227848102"/>
    <n v="0.79746835443037978"/>
    <n v="1.3037974683544304"/>
    <n v="0.50632911392405067"/>
    <n v="0.30379746835443039"/>
    <n v="0.30379746835443039"/>
    <n v="0.3235870921732929"/>
    <n v="1.6666666666666667"/>
    <n v="3.5656979853806385E-2"/>
    <n v="2.139418791228383E-2"/>
    <n v="5.6159743269745058E-2"/>
    <n v="9.181672312355145E-2"/>
    <x v="2"/>
  </r>
  <r>
    <s v="Kyle Anderson"/>
    <s v="MIA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n v="5.9016393442622954"/>
    <n v="2.3934426229508197"/>
    <n v="3.3934426229508197"/>
    <n v="0.90163934426229508"/>
    <n v="2.5081967213114753"/>
    <n v="0.70491803278688525"/>
    <n v="0.50819672131147542"/>
    <n v="0.60655737704918034"/>
    <n v="0.35985605757696926"/>
    <n v="3.9459459459459461"/>
    <n v="4.2982806877249105E-2"/>
    <n v="3.0987604958016796E-2"/>
    <n v="5.497800879648141E-2"/>
    <n v="0.15293882447021193"/>
    <x v="2"/>
  </r>
  <r>
    <s v="Cody Martin"/>
    <s v="PHX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n v="6.7924528301886795"/>
    <n v="2"/>
    <n v="4.2075471698113205"/>
    <n v="1"/>
    <n v="3.2075471698113209"/>
    <n v="1.0943396226415094"/>
    <n v="0.60377358490566035"/>
    <n v="1"/>
    <n v="0.30735080679586785"/>
    <n v="2"/>
    <n v="4.9517629983778705E-2"/>
    <n v="2.732007171518825E-2"/>
    <n v="4.5248868778280542E-2"/>
    <n v="0.14513788098693758"/>
    <x v="1"/>
  </r>
  <r>
    <s v="Alec Burks"/>
    <s v="MIA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  <n v="7.3061224489795915"/>
    <n v="1.1020408163265305"/>
    <n v="2.510204081632653"/>
    <n v="0.30612244897959184"/>
    <n v="2.204081632653061"/>
    <n v="0.59183673469387754"/>
    <n v="0.10204081632653061"/>
    <n v="0.59183673469387754"/>
    <n v="0.4151205936920222"/>
    <n v="1.8620689655172413"/>
    <n v="3.3627087198515766E-2"/>
    <n v="5.7977736549165116E-3"/>
    <n v="1.7393320964749534E-2"/>
    <n v="0.12523191094619665"/>
    <x v="2"/>
  </r>
  <r>
    <s v="Caleb Martin"/>
    <s v="DAL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n v="7.9111111111111114"/>
    <n v="2.1111111111111112"/>
    <n v="3.911111111111111"/>
    <n v="1.2"/>
    <n v="2.8"/>
    <n v="1"/>
    <n v="0.51111111111111107"/>
    <n v="1.2"/>
    <n v="0.29192291922919228"/>
    <n v="1.7592592592592593"/>
    <n v="3.6900369003690037E-2"/>
    <n v="1.8860188601886017E-2"/>
    <n v="4.4280442804428041E-2"/>
    <n v="0.10332103321033209"/>
    <x v="1"/>
  </r>
  <r>
    <s v="Tidjane Salaün"/>
    <s v="CHA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n v="5.9"/>
    <n v="1.2"/>
    <n v="4.7"/>
    <n v="1.2"/>
    <n v="3.5"/>
    <n v="0.5"/>
    <n v="0.2"/>
    <n v="1"/>
    <n v="0.28502415458937203"/>
    <n v="1.2"/>
    <n v="2.4154589371980676E-2"/>
    <n v="9.6618357487922718E-3"/>
    <n v="5.7971014492753624E-2"/>
    <n v="0.16908212560386474"/>
    <x v="1"/>
  </r>
  <r>
    <s v="Garrison Mathews"/>
    <s v="ATL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  <n v="7.5106382978723403"/>
    <n v="1.2978723404255319"/>
    <n v="1.8936170212765957"/>
    <n v="0.2978723404255319"/>
    <n v="1.5957446808510638"/>
    <n v="0.5957446808510638"/>
    <n v="0.2978723404255319"/>
    <n v="0.7021276595744681"/>
    <n v="0.42674081237911021"/>
    <n v="1.8484848484848484"/>
    <n v="3.3849129593810444E-2"/>
    <n v="1.6924564796905222E-2"/>
    <n v="1.6924564796905222E-2"/>
    <n v="9.066731141199226E-2"/>
    <x v="2"/>
  </r>
  <r>
    <s v="Jared McCain"/>
    <s v="PHI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  <n v="15.304347826086957"/>
    <n v="2.6086956521739131"/>
    <n v="2.3913043478260869"/>
    <n v="0.60869565217391308"/>
    <n v="1.9130434782608696"/>
    <n v="0.69565217391304346"/>
    <n v="0"/>
    <n v="1.6086956521739131"/>
    <n v="0.59549991541194391"/>
    <n v="1.6216216216216217"/>
    <n v="2.7068177973270175E-2"/>
    <n v="0"/>
    <n v="2.3684655726611405E-2"/>
    <n v="7.4437489426492989E-2"/>
    <x v="1"/>
  </r>
  <r>
    <s v="Javonte Green"/>
    <s v="CLE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n v="5.1029411764705879"/>
    <n v="0.79411764705882348"/>
    <n v="3.2058823529411766"/>
    <n v="0.8970588235294118"/>
    <n v="2.2941176470588234"/>
    <n v="1"/>
    <n v="0.5"/>
    <n v="0.5"/>
    <n v="0.27583465818759934"/>
    <n v="1.588235294117647"/>
    <n v="5.4054054054054057E-2"/>
    <n v="2.7027027027027029E-2"/>
    <n v="4.8489666136724965E-2"/>
    <n v="0.12400635930047695"/>
    <x v="2"/>
  </r>
  <r>
    <s v="Ryan Rollins"/>
    <s v="MIL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  <n v="6.1964285714285712"/>
    <n v="1.8928571428571428"/>
    <n v="1.8928571428571428"/>
    <n v="0.39285714285714285"/>
    <n v="1.6071428571428572"/>
    <n v="0.8035714285714286"/>
    <n v="0.30357142857142855"/>
    <n v="0.8928571428571429"/>
    <n v="0.424412915851272"/>
    <n v="2.1199999999999997"/>
    <n v="5.5039138943248536E-2"/>
    <n v="2.0792563600782778E-2"/>
    <n v="2.6908023483365948E-2"/>
    <n v="0.11007827788649707"/>
    <x v="2"/>
  </r>
  <r>
    <s v="Kevon Looney"/>
    <s v="GSW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n v="4.5"/>
    <n v="1.6052631578947369"/>
    <n v="6.1052631578947372"/>
    <n v="2.3947368421052633"/>
    <n v="3.6052631578947367"/>
    <n v="0.60526315789473684"/>
    <n v="0.5"/>
    <n v="0.5"/>
    <n v="0.3"/>
    <n v="3.2105263157894739"/>
    <n v="4.0350877192982457E-2"/>
    <n v="3.3333333333333333E-2"/>
    <n v="0.15964912280701754"/>
    <n v="0.24035087719298245"/>
    <x v="2"/>
  </r>
  <r>
    <s v="Aaron Holiday"/>
    <s v="HOU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  <n v="5.5"/>
    <n v="1.3064516129032258"/>
    <n v="1.3064516129032258"/>
    <n v="0.19354838709677419"/>
    <n v="1"/>
    <n v="0.30645161290322581"/>
    <n v="0.19354838709677419"/>
    <n v="0.59677419354838712"/>
    <n v="0.4296875"/>
    <n v="2.189189189189189"/>
    <n v="2.3941532258064516E-2"/>
    <n v="1.5120967741935483E-2"/>
    <n v="1.5120967741935483E-2"/>
    <n v="7.8125E-2"/>
    <x v="2"/>
  </r>
  <r>
    <s v="Quinten Post"/>
    <s v="GSW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  <n v="8.0952380952380949"/>
    <n v="1.3095238095238095"/>
    <n v="3.5"/>
    <n v="0.80952380952380953"/>
    <n v="2.6904761904761907"/>
    <n v="0.40476190476190477"/>
    <n v="0.40476190476190477"/>
    <n v="0.80952380952380953"/>
    <n v="0.49664037394098742"/>
    <n v="1.6176470588235294"/>
    <n v="2.483201869704937E-2"/>
    <n v="2.483201869704937E-2"/>
    <n v="4.9664037394098741E-2"/>
    <n v="0.16505988898626936"/>
    <x v="2"/>
  </r>
  <r>
    <s v="Bruce Brown"/>
    <s v="NOP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  <n v="8.2926829268292686"/>
    <n v="2"/>
    <n v="4"/>
    <n v="1"/>
    <n v="3"/>
    <n v="0.80487804878048785"/>
    <n v="0.1951219512195122"/>
    <n v="1"/>
    <n v="0.36856368563685638"/>
    <n v="2"/>
    <n v="3.5772357723577237E-2"/>
    <n v="8.6720867208672087E-3"/>
    <n v="4.4444444444444446E-2"/>
    <n v="0.13333333333333333"/>
    <x v="1"/>
  </r>
  <r>
    <s v="Isaac Okoro"/>
    <s v="CLE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n v="6.1090909090909093"/>
    <n v="1.2"/>
    <n v="2.4"/>
    <n v="0.90909090909090906"/>
    <n v="1.509090909090909"/>
    <n v="0.6"/>
    <n v="0.30909090909090908"/>
    <n v="0.4"/>
    <n v="0.31984769157544024"/>
    <n v="2.9999999999999996"/>
    <n v="3.1413612565445025E-2"/>
    <n v="1.6182770109471677E-2"/>
    <n v="4.7596382674916698E-2"/>
    <n v="7.900999524036173E-2"/>
    <x v="2"/>
  </r>
  <r>
    <s v="Adem Bona"/>
    <s v="PHI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  <n v="5.7931034482758621"/>
    <n v="0.5"/>
    <n v="4.2068965517241379"/>
    <n v="1.603448275862069"/>
    <n v="2.603448275862069"/>
    <n v="0.39655172413793105"/>
    <n v="1.2068965517241379"/>
    <n v="1.103448275862069"/>
    <n v="0.3713527851458886"/>
    <n v="0.453125"/>
    <n v="2.5419982316534043E-2"/>
    <n v="7.7365163572060122E-2"/>
    <n v="0.10278514588859416"/>
    <n v="0.16688770999115826"/>
    <x v="2"/>
  </r>
  <r>
    <s v="Ben Sheppard"/>
    <s v="IND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n v="5.3015873015873014"/>
    <n v="1.3015873015873016"/>
    <n v="2.7936507936507935"/>
    <n v="0.69841269841269837"/>
    <n v="2.0952380952380953"/>
    <n v="0.60317460317460314"/>
    <n v="0.20634920634920634"/>
    <n v="0.30158730158730157"/>
    <n v="0.27187627187627189"/>
    <n v="4.3157894736842106"/>
    <n v="3.0932030932030931E-2"/>
    <n v="1.0582010582010581E-2"/>
    <n v="3.5816035816035811E-2"/>
    <n v="0.10744810744810745"/>
    <x v="2"/>
  </r>
  <r>
    <s v="Svi Mykhailiuk"/>
    <s v="UTA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  <n v="8.7894736842105257"/>
    <n v="2"/>
    <n v="2.3947368421052633"/>
    <n v="0.60526315789473684"/>
    <n v="1.7894736842105263"/>
    <n v="0.5"/>
    <n v="0.21052631578947367"/>
    <n v="1.3947368421052631"/>
    <n v="0.43947368421052629"/>
    <n v="1.4339622641509435"/>
    <n v="2.5000000000000001E-2"/>
    <n v="1.0526315789473684E-2"/>
    <n v="3.0263157894736843E-2"/>
    <n v="8.9473684210526316E-2"/>
    <x v="1"/>
  </r>
  <r>
    <s v="Mason Plumlee"/>
    <s v="PHX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n v="4.5"/>
    <n v="1.7972972972972974"/>
    <n v="6.0945945945945947"/>
    <n v="1.5945945945945945"/>
    <n v="4.5945945945945947"/>
    <n v="0.40540540540540543"/>
    <n v="0.59459459459459463"/>
    <n v="0.79729729729729726"/>
    <n v="0.25568181818181818"/>
    <n v="2.2542372881355934"/>
    <n v="2.3034398034398034E-2"/>
    <n v="3.3783783783783786E-2"/>
    <n v="9.0601965601965595E-2"/>
    <n v="0.26105651105651106"/>
    <x v="2"/>
  </r>
  <r>
    <s v="Tre Jones"/>
    <s v="CHI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  <n v="7.1956521739130439"/>
    <n v="4.1956521739130439"/>
    <n v="2.5"/>
    <n v="0.69565217391304346"/>
    <n v="1.8043478260869565"/>
    <n v="0.80434782608695654"/>
    <n v="0.19565217391304349"/>
    <n v="0.80434782608695654"/>
    <n v="0.3652615316707129"/>
    <n v="5.2162162162162167"/>
    <n v="4.082983888766277E-2"/>
    <n v="9.9315824321341874E-3"/>
    <n v="3.5312293092032661E-2"/>
    <n v="9.1591260207459724E-2"/>
    <x v="2"/>
  </r>
  <r>
    <s v="Dalen Terry"/>
    <s v="CHI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  <n v="4.506849315068493"/>
    <n v="1.3013698630136987"/>
    <n v="1.6986301369863013"/>
    <n v="0.50684931506849318"/>
    <n v="1.2054794520547945"/>
    <n v="0.60273972602739723"/>
    <n v="0.20547945205479451"/>
    <n v="0.69863013698630139"/>
    <n v="0.33384069000507355"/>
    <n v="1.8627450980392157"/>
    <n v="4.4647387113140535E-2"/>
    <n v="1.5220700152207001E-2"/>
    <n v="3.7544393708777275E-2"/>
    <n v="8.9294774226281071E-2"/>
    <x v="2"/>
  </r>
  <r>
    <s v="Tristan Vukcevic"/>
    <s v="WAS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  <n v="9.4"/>
    <n v="1.1142857142857143"/>
    <n v="3.7142857142857144"/>
    <n v="0.7142857142857143"/>
    <n v="3"/>
    <n v="0.31428571428571428"/>
    <n v="0.7142857142857143"/>
    <n v="1.2"/>
    <n v="0.64383561643835618"/>
    <n v="0.9285714285714286"/>
    <n v="2.1526418786692758E-2"/>
    <n v="4.8923679060665366E-2"/>
    <n v="4.8923679060665366E-2"/>
    <n v="0.20547945205479454"/>
    <x v="2"/>
  </r>
  <r>
    <s v="Karlo Matković"/>
    <s v="NOP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  <n v="7.6904761904761907"/>
    <n v="1.0952380952380953"/>
    <n v="5"/>
    <n v="1.5"/>
    <n v="3.5"/>
    <n v="0.5"/>
    <n v="1"/>
    <n v="1"/>
    <n v="0.40906788247213777"/>
    <n v="1.0952380952380953"/>
    <n v="2.6595744680851064E-2"/>
    <n v="5.3191489361702128E-2"/>
    <n v="7.9787234042553182E-2"/>
    <n v="0.18617021276595744"/>
    <x v="2"/>
  </r>
  <r>
    <s v="Dean Wade"/>
    <s v="CLE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n v="5.406779661016949"/>
    <n v="1.3050847457627119"/>
    <n v="4.2033898305084749"/>
    <n v="0.89830508474576276"/>
    <n v="3.406779661016949"/>
    <n v="0.69491525423728817"/>
    <n v="0.30508474576271188"/>
    <n v="0.40677966101694918"/>
    <n v="0.25503677646306366"/>
    <n v="3.2083333333333335"/>
    <n v="3.2779021426287178E-2"/>
    <n v="1.4390789894467543E-2"/>
    <n v="4.2372881355932208E-2"/>
    <n v="0.1606971538215542"/>
    <x v="1"/>
  </r>
  <r>
    <s v="DaQuan Jeffries"/>
    <s v="CHA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n v="6.7021276595744679"/>
    <n v="1.1063829787234043"/>
    <n v="2.8936170212765959"/>
    <n v="0.80851063829787229"/>
    <n v="2.1063829787234041"/>
    <n v="0.5957446808510638"/>
    <n v="0.51063829787234039"/>
    <n v="0.7021276595744681"/>
    <n v="0.29395296752519595"/>
    <n v="1.5757575757575757"/>
    <n v="2.6129152668906305E-2"/>
    <n v="2.2396416573348264E-2"/>
    <n v="3.5460992907801414E-2"/>
    <n v="9.2385218365061583E-2"/>
    <x v="1"/>
  </r>
  <r>
    <s v="Shake Milton"/>
    <s v="LAL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  <n v="5.5087719298245617"/>
    <n v="1.8070175438596492"/>
    <n v="1.8070175438596492"/>
    <n v="0.50877192982456143"/>
    <n v="1.2982456140350878"/>
    <n v="0.40350877192982454"/>
    <n v="0.10526315789473684"/>
    <n v="0.70175438596491224"/>
    <n v="0.37474638978398378"/>
    <n v="2.5750000000000002"/>
    <n v="2.7449576321756774E-2"/>
    <n v="7.1607590404582887E-3"/>
    <n v="3.4610335362215063E-2"/>
    <n v="8.8316028165652233E-2"/>
    <x v="2"/>
  </r>
  <r>
    <s v="Dereck Lively II"/>
    <s v="DAL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  <n v="8.6944444444444446"/>
    <n v="2.3888888888888888"/>
    <n v="7.5"/>
    <n v="2.8888888888888888"/>
    <n v="4.6111111111111107"/>
    <n v="0.61111111111111116"/>
    <n v="1.6111111111111112"/>
    <n v="1.1111111111111112"/>
    <n v="0.37638287638287637"/>
    <n v="2.15"/>
    <n v="2.6455026455026457E-2"/>
    <n v="6.9745069745069749E-2"/>
    <n v="0.12506012506012504"/>
    <n v="0.19961519961519958"/>
    <x v="1"/>
  </r>
  <r>
    <s v="Nicolas Batum"/>
    <s v="LAC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n v="4"/>
    <n v="1.1025641025641026"/>
    <n v="2.7948717948717947"/>
    <n v="0.60256410256410253"/>
    <n v="2.2051282051282053"/>
    <n v="0.70512820512820518"/>
    <n v="0.5"/>
    <n v="0.39743589743589741"/>
    <n v="0.22857142857142856"/>
    <n v="2.774193548387097"/>
    <n v="4.0293040293040296E-2"/>
    <n v="2.8571428571428571E-2"/>
    <n v="3.4432234432234428E-2"/>
    <n v="0.126007326007326"/>
    <x v="2"/>
  </r>
  <r>
    <s v="Jabari Walker"/>
    <s v="POR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  <n v="5.2"/>
    <n v="0.6"/>
    <n v="3.5"/>
    <n v="1"/>
    <n v="2.5"/>
    <n v="0.6"/>
    <n v="0.1"/>
    <n v="0.6"/>
    <n v="0.41600000000000004"/>
    <n v="1"/>
    <n v="4.8000000000000001E-2"/>
    <n v="8.0000000000000002E-3"/>
    <n v="0.08"/>
    <n v="0.2"/>
    <x v="2"/>
  </r>
  <r>
    <s v="Neemias Queta"/>
    <s v="BOS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  <n v="5"/>
    <n v="0.69354838709677424"/>
    <n v="3.806451612903226"/>
    <n v="1.403225806451613"/>
    <n v="2.403225806451613"/>
    <n v="0.30645161290322581"/>
    <n v="0.69354838709677424"/>
    <n v="0.59677419354838712"/>
    <n v="0.35971223021582732"/>
    <n v="1.1621621621621623"/>
    <n v="2.2046878626131354E-2"/>
    <n v="4.9895567417034117E-2"/>
    <n v="0.10095149686702251"/>
    <n v="0.17289394291018798"/>
    <x v="2"/>
  </r>
  <r>
    <s v="Marcus Smart"/>
    <s v="WAS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  <n v="9"/>
    <n v="3.2058823529411766"/>
    <n v="2.0882352941176472"/>
    <n v="0.5"/>
    <n v="1.588235294117647"/>
    <n v="1.088235294117647"/>
    <n v="0.29411764705882354"/>
    <n v="1.588235294117647"/>
    <n v="0.45"/>
    <n v="2.0185185185185186"/>
    <n v="5.4411764705882347E-2"/>
    <n v="1.4705882352941176E-2"/>
    <n v="2.5000000000000001E-2"/>
    <n v="7.9411764705882348E-2"/>
    <x v="1"/>
  </r>
  <r>
    <s v="Malcolm Brogdon"/>
    <s v="WAS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  <n v="12.708333333333334"/>
    <n v="4.083333333333333"/>
    <n v="3.7916666666666665"/>
    <n v="0.91666666666666663"/>
    <n v="2.9166666666666665"/>
    <n v="0.5"/>
    <n v="0.20833333333333334"/>
    <n v="1.5833333333333333"/>
    <n v="0.54078014184397161"/>
    <n v="2.5789473684210527"/>
    <n v="2.1276595744680851E-2"/>
    <n v="8.8652482269503553E-3"/>
    <n v="3.9007092198581561E-2"/>
    <n v="0.12411347517730496"/>
    <x v="1"/>
  </r>
  <r>
    <s v="Antonio Reeves"/>
    <s v="NOP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  <n v="6.9090909090909092"/>
    <n v="0.90909090909090906"/>
    <n v="1.4090909090909092"/>
    <n v="0.40909090909090912"/>
    <n v="1"/>
    <n v="0.5"/>
    <n v="9.0909090909090912E-2"/>
    <n v="0.70454545454545459"/>
    <n v="0.46060606060606063"/>
    <n v="1.2903225806451613"/>
    <n v="3.3333333333333333E-2"/>
    <n v="6.0606060606060606E-3"/>
    <n v="2.7272727272727275E-2"/>
    <n v="6.6666666666666666E-2"/>
    <x v="2"/>
  </r>
  <r>
    <s v="Orlando Robinson"/>
    <s v="TOR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  <n v="6.9090909090909092"/>
    <n v="1.7954545454545454"/>
    <n v="5"/>
    <n v="2"/>
    <n v="3"/>
    <n v="0.40909090909090912"/>
    <n v="0.40909090909090912"/>
    <n v="1.0909090909090908"/>
    <n v="0.39480519480519483"/>
    <n v="1.6458333333333335"/>
    <n v="2.3376623376623377E-2"/>
    <n v="2.3376623376623377E-2"/>
    <n v="0.11428571428571428"/>
    <n v="0.17142857142857143"/>
    <x v="2"/>
  </r>
  <r>
    <s v="Andre Drummond"/>
    <s v="PHI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  <n v="7.3"/>
    <n v="0.9"/>
    <n v="7.8"/>
    <n v="2.7"/>
    <n v="5"/>
    <n v="1"/>
    <n v="0.5"/>
    <n v="1.4"/>
    <n v="0.38829787234042551"/>
    <n v="0.6428571428571429"/>
    <n v="5.3191489361702128E-2"/>
    <n v="2.6595744680851064E-2"/>
    <n v="0.14361702127659576"/>
    <n v="0.26595744680851063"/>
    <x v="2"/>
  </r>
  <r>
    <s v="Kris Murray"/>
    <s v="POR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n v="4.2028985507246377"/>
    <n v="1"/>
    <n v="2.5942028985507246"/>
    <n v="1.1014492753623188"/>
    <n v="1.5072463768115942"/>
    <n v="0.50724637681159424"/>
    <n v="0.20289855072463769"/>
    <n v="0.59420289855072461"/>
    <n v="0.27833765236587005"/>
    <n v="1.6829268292682928"/>
    <n v="3.3592475285536043E-2"/>
    <n v="1.3436990114214417E-2"/>
    <n v="7.2943660620021111E-2"/>
    <n v="9.9817640848449948E-2"/>
    <x v="2"/>
  </r>
  <r>
    <s v="Jeff Dowtin Jr,"/>
    <s v="PHI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  <n v="7"/>
    <n v="1.9024390243902438"/>
    <n v="1.5121951219512195"/>
    <n v="0.29268292682926828"/>
    <n v="1.1951219512195121"/>
    <n v="0.6097560975609756"/>
    <n v="0.29268292682926828"/>
    <n v="0.3902439024390244"/>
    <n v="0.46357615894039739"/>
    <n v="4.875"/>
    <n v="4.0381198513971893E-2"/>
    <n v="1.9382975286706509E-2"/>
    <n v="1.9382975286706509E-2"/>
    <n v="7.9147149087384919E-2"/>
    <x v="2"/>
  </r>
  <r>
    <s v="Landry Shamet"/>
    <s v="NYK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  <n v="5.7"/>
    <n v="0.5"/>
    <n v="1.2"/>
    <n v="0.2"/>
    <n v="1"/>
    <n v="0.5"/>
    <n v="0"/>
    <n v="0.4"/>
    <n v="0.37500000000000006"/>
    <n v="1.25"/>
    <n v="3.2894736842105261E-2"/>
    <n v="0"/>
    <n v="1.3157894736842106E-2"/>
    <n v="6.5789473684210523E-2"/>
    <x v="2"/>
  </r>
  <r>
    <s v="Josh Okogie"/>
    <s v="CHA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  <n v="7.1"/>
    <n v="0.8"/>
    <n v="2.8"/>
    <n v="1.1000000000000001"/>
    <n v="1.7"/>
    <n v="1.2"/>
    <n v="0.5"/>
    <n v="0.8"/>
    <n v="0.45512820512820512"/>
    <n v="1"/>
    <n v="7.6923076923076927E-2"/>
    <n v="3.2051282051282055E-2"/>
    <n v="7.0512820512820526E-2"/>
    <n v="0.10897435897435898"/>
    <x v="2"/>
  </r>
  <r>
    <s v="KJ Simpson"/>
    <s v="CHA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  <n v="7.8055555555555554"/>
    <n v="3.1111111111111112"/>
    <n v="3"/>
    <n v="1.1111111111111112"/>
    <n v="1.8888888888888888"/>
    <n v="0.88888888888888884"/>
    <n v="0.19444444444444445"/>
    <n v="1.6111111111111112"/>
    <n v="0.33357075023741689"/>
    <n v="1.9310344827586206"/>
    <n v="3.7986704653371318E-2"/>
    <n v="8.309591642924977E-3"/>
    <n v="4.7483380816714153E-2"/>
    <n v="8.0721747388414061E-2"/>
    <x v="1"/>
  </r>
  <r>
    <s v="Drew Eubanks"/>
    <s v="LAC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  <n v="4.6065573770491799"/>
    <n v="0.90163934426229508"/>
    <n v="3.7049180327868854"/>
    <n v="1"/>
    <n v="2.7049180327868854"/>
    <n v="0.19672131147540983"/>
    <n v="0.60655737704918034"/>
    <n v="0.70491803278688525"/>
    <n v="0.37758667024993281"/>
    <n v="1.2790697674418605"/>
    <n v="1.612469766191884E-2"/>
    <n v="4.9717817790916427E-2"/>
    <n v="8.1967213114754106E-2"/>
    <n v="0.22171459285138406"/>
    <x v="2"/>
  </r>
  <r>
    <s v="Jaylin Williams"/>
    <s v="OKC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  <n v="5.8936170212765955"/>
    <n v="2.5957446808510638"/>
    <n v="5.5957446808510642"/>
    <n v="1"/>
    <n v="4.5957446808510642"/>
    <n v="0.51063829787234039"/>
    <n v="0.5957446808510638"/>
    <n v="0.7021276595744681"/>
    <n v="0.35291119887883809"/>
    <n v="3.6969696969696968"/>
    <n v="3.0577143585170084E-2"/>
    <n v="3.5673334182698434E-2"/>
    <n v="5.9880239520958084E-2"/>
    <n v="0.2751942922665308"/>
    <x v="2"/>
  </r>
  <r>
    <s v="KJ Martin"/>
    <s v="UTA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  <n v="6.3953488372093021"/>
    <n v="1.0930232558139534"/>
    <n v="2.9069767441860463"/>
    <n v="0.69767441860465118"/>
    <n v="2.2093023255813953"/>
    <n v="0.39534883720930231"/>
    <n v="0.51162790697674421"/>
    <n v="0.60465116279069764"/>
    <n v="0.30166739798157088"/>
    <n v="1.8076923076923077"/>
    <n v="1.8648530057042562E-2"/>
    <n v="2.413339183852567E-2"/>
    <n v="3.2909170688898641E-2"/>
    <n v="0.10421237384817902"/>
    <x v="1"/>
  </r>
  <r>
    <s v="Brandon Williams"/>
    <s v="DAL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  <n v="8.3030303030303028"/>
    <n v="2.3030303030303032"/>
    <n v="1.7878787878787878"/>
    <n v="0.39393939393939392"/>
    <n v="1.393939393939394"/>
    <n v="0.69696969696969702"/>
    <n v="0.21212121212121213"/>
    <n v="1.2121212121212122"/>
    <n v="0.56101556101556094"/>
    <n v="1.9000000000000001"/>
    <n v="4.7092547092547093E-2"/>
    <n v="1.4332514332514331E-2"/>
    <n v="2.6617526617526616E-2"/>
    <n v="9.4185094185094187E-2"/>
    <x v="2"/>
  </r>
  <r>
    <s v="Vasilije Micić"/>
    <s v="PHX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  <n v="6.6097560975609753"/>
    <n v="3.0975609756097562"/>
    <n v="2.1951219512195124"/>
    <n v="0.51219512195121952"/>
    <n v="1.7073170731707317"/>
    <n v="0.3902439024390244"/>
    <n v="0"/>
    <n v="1.9024390243902438"/>
    <n v="0.34606052866811388"/>
    <n v="1.6282051282051284"/>
    <n v="2.0431617928744733E-2"/>
    <n v="0"/>
    <n v="2.681649853147746E-2"/>
    <n v="8.9388328438258197E-2"/>
    <x v="2"/>
  </r>
  <r>
    <s v="Jett Howard"/>
    <s v="ORL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  <n v="4.5"/>
    <n v="0.7"/>
    <n v="1.2"/>
    <n v="0.3"/>
    <n v="0.8"/>
    <n v="0.2"/>
    <n v="0.2"/>
    <n v="0.6"/>
    <n v="0.38461538461538464"/>
    <n v="1.1666666666666667"/>
    <n v="1.7094017094017096E-2"/>
    <n v="1.7094017094017096E-2"/>
    <n v="2.564102564102564E-2"/>
    <n v="6.8376068376068383E-2"/>
    <x v="2"/>
  </r>
  <r>
    <s v="Tosan Evbuomwan"/>
    <s v="BKN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  <n v="9.5"/>
    <n v="2"/>
    <n v="4.2857142857142856"/>
    <n v="1.1071428571428572"/>
    <n v="3.1071428571428572"/>
    <n v="0.8928571428571429"/>
    <n v="0.39285714285714285"/>
    <n v="1.3928571428571428"/>
    <n v="0.40084388185654007"/>
    <n v="1.4358974358974359"/>
    <n v="3.7673297166968059E-2"/>
    <n v="1.6576250753465943E-2"/>
    <n v="4.671488848704039E-2"/>
    <n v="0.13110307414104883"/>
    <x v="1"/>
  </r>
  <r>
    <s v="Lonzo Ball"/>
    <s v="CHI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  <n v="7.6"/>
    <n v="3.3142857142857145"/>
    <n v="3.4"/>
    <n v="0.7142857142857143"/>
    <n v="2.7142857142857144"/>
    <n v="1.3142857142857143"/>
    <n v="0.51428571428571423"/>
    <n v="1.2"/>
    <n v="0.34234234234234234"/>
    <n v="2.7619047619047623"/>
    <n v="5.9202059202059204E-2"/>
    <n v="2.3166023166023165E-2"/>
    <n v="3.2175032175032175E-2"/>
    <n v="0.12226512226512228"/>
    <x v="1"/>
  </r>
  <r>
    <s v="Eric Gordon"/>
    <s v="PHI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  <n v="6.7948717948717947"/>
    <n v="1.6923076923076923"/>
    <n v="1.2051282051282051"/>
    <n v="0.20512820512820512"/>
    <n v="1"/>
    <n v="0.69230769230769229"/>
    <n v="0.30769230769230771"/>
    <n v="0.69230769230769229"/>
    <n v="0.34491734999349211"/>
    <n v="2.4444444444444446"/>
    <n v="3.5142522452167126E-2"/>
    <n v="1.5618898867629833E-2"/>
    <n v="1.0412599245086555E-2"/>
    <n v="5.0761421319796954E-2"/>
    <x v="2"/>
  </r>
  <r>
    <s v="Oso Ighodaro"/>
    <s v="PHX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n v="4.1967213114754101"/>
    <n v="1.1967213114754098"/>
    <n v="3.6065573770491803"/>
    <n v="1.098360655737705"/>
    <n v="2.6065573770491803"/>
    <n v="0.50819672131147542"/>
    <n v="0.50819672131147542"/>
    <n v="0.60655737704918034"/>
    <n v="0.24542229891669062"/>
    <n v="1.972972972972973"/>
    <n v="2.9719106509443004E-2"/>
    <n v="2.9719106509443004E-2"/>
    <n v="6.4231617294602625E-2"/>
    <n v="0.15243025596778831"/>
    <x v="2"/>
  </r>
  <r>
    <s v="Lindy Waters III"/>
    <s v="DET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  <n v="4.9038461538461542"/>
    <n v="1"/>
    <n v="2.0961538461538463"/>
    <n v="0.40384615384615385"/>
    <n v="1.6923076923076923"/>
    <n v="0.5"/>
    <n v="0.19230769230769232"/>
    <n v="0.40384615384615385"/>
    <n v="0.32692307692307693"/>
    <n v="2.4761904761904763"/>
    <n v="3.3333333333333333E-2"/>
    <n v="1.2820512820512822E-2"/>
    <n v="2.6923076923076925E-2"/>
    <n v="0.11282051282051282"/>
    <x v="2"/>
  </r>
  <r>
    <s v="Ben Simmons"/>
    <s v="LAC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n v="5"/>
    <n v="5.6078431372549016"/>
    <n v="4.7058823529411766"/>
    <n v="0.90196078431372551"/>
    <n v="3.8039215686274508"/>
    <n v="0.70588235294117652"/>
    <n v="0.50980392156862742"/>
    <n v="2"/>
    <n v="0.22727272727272727"/>
    <n v="2.8039215686274508"/>
    <n v="3.2085561497326207E-2"/>
    <n v="2.31729055258467E-2"/>
    <n v="4.0998217468805706E-2"/>
    <n v="0.1729055258467023"/>
    <x v="1"/>
  </r>
  <r>
    <s v="Pelle Larsson"/>
    <s v="MIA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  <n v="4.5999999999999996"/>
    <n v="1.2"/>
    <n v="1.709090909090909"/>
    <n v="0.50909090909090904"/>
    <n v="1.2"/>
    <n v="0.6"/>
    <n v="0.10909090909090909"/>
    <n v="0.4"/>
    <n v="0.323943661971831"/>
    <n v="2.9999999999999996"/>
    <n v="4.2253521126760563E-2"/>
    <n v="7.6824583866837385E-3"/>
    <n v="3.5851472471190776E-2"/>
    <n v="8.4507042253521125E-2"/>
    <x v="2"/>
  </r>
  <r>
    <s v="Lonnie Walker IV"/>
    <s v="PHI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  <n v="12.4"/>
    <n v="2.5"/>
    <n v="3.2"/>
    <n v="0.3"/>
    <n v="2.9"/>
    <n v="0.5"/>
    <n v="0.3"/>
    <n v="1.3"/>
    <n v="0.52100840336134457"/>
    <n v="1.9230769230769229"/>
    <n v="2.1008403361344536E-2"/>
    <n v="1.2605042016806721E-2"/>
    <n v="1.2605042016806721E-2"/>
    <n v="0.12184873949579832"/>
    <x v="1"/>
  </r>
  <r>
    <s v="Bol Bol"/>
    <s v="PHX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  <n v="6.8055555555555554"/>
    <n v="0.61111111111111116"/>
    <n v="2.8888888888888888"/>
    <n v="0.61111111111111116"/>
    <n v="2.3055555555555554"/>
    <n v="0.30555555555555558"/>
    <n v="0.69444444444444442"/>
    <n v="0.61111111111111116"/>
    <n v="0.5444444444444444"/>
    <n v="1"/>
    <n v="2.4444444444444446E-2"/>
    <n v="5.5555555555555552E-2"/>
    <n v="4.8888888888888891E-2"/>
    <n v="0.18444444444444444"/>
    <x v="2"/>
  </r>
  <r>
    <s v="Caleb Houstan"/>
    <s v="ORL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  <n v="4.1034482758620694"/>
    <n v="0.60344827586206895"/>
    <n v="1.2931034482758621"/>
    <n v="0.29310344827586204"/>
    <n v="1"/>
    <n v="0.39655172413793105"/>
    <n v="0.10344827586206896"/>
    <n v="0.20689655172413793"/>
    <n v="0.30172413793103453"/>
    <n v="2.9166666666666665"/>
    <n v="2.9158215010141989E-2"/>
    <n v="7.6064908722109532E-3"/>
    <n v="2.1551724137931032E-2"/>
    <n v="7.3529411764705885E-2"/>
    <x v="2"/>
  </r>
  <r>
    <s v="A,J, Lawson"/>
    <s v="TOR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  <n v="9.115384615384615"/>
    <n v="1.1923076923076923"/>
    <n v="3.3076923076923075"/>
    <n v="0.80769230769230771"/>
    <n v="2.5"/>
    <n v="0.5"/>
    <n v="0.19230769230769232"/>
    <n v="0.61538461538461542"/>
    <n v="0.48745372274784038"/>
    <n v="1.9374999999999998"/>
    <n v="2.6737967914438502E-2"/>
    <n v="1.0283833813245579E-2"/>
    <n v="4.319210201563143E-2"/>
    <n v="0.13368983957219252"/>
    <x v="2"/>
  </r>
  <r>
    <s v="Malaki Branham"/>
    <s v="SAS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  <n v="5"/>
    <n v="0.80851063829787229"/>
    <n v="1.1063829787234043"/>
    <n v="0.10638297872340426"/>
    <n v="0.8936170212765957"/>
    <n v="0.19148936170212766"/>
    <n v="0"/>
    <n v="0.7021276595744681"/>
    <n v="0.5494505494505495"/>
    <n v="1.1515151515151514"/>
    <n v="2.104278700023381E-2"/>
    <n v="0"/>
    <n v="1.1690437222352117E-2"/>
    <n v="9.8199672667757767E-2"/>
    <x v="3"/>
  </r>
  <r>
    <s v="Ajay Mitchell"/>
    <s v="OKC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  <n v="6.5"/>
    <n v="1.8055555555555556"/>
    <n v="1.8888888888888888"/>
    <n v="0.5"/>
    <n v="1.3888888888888888"/>
    <n v="0.69444444444444442"/>
    <n v="0.1111111111111111"/>
    <n v="0.80555555555555558"/>
    <n v="0.39156626506024095"/>
    <n v="2.2413793103448274"/>
    <n v="4.1834002677376164E-2"/>
    <n v="6.6934404283801865E-3"/>
    <n v="3.012048192771084E-2"/>
    <n v="8.3668005354752328E-2"/>
    <x v="2"/>
  </r>
  <r>
    <s v="Monté Morris"/>
    <s v="PHX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  <n v="5.2"/>
    <n v="1.6"/>
    <n v="1.5111111111111111"/>
    <n v="0.31111111111111112"/>
    <n v="1.2"/>
    <n v="0.4"/>
    <n v="0.1111111111111111"/>
    <n v="0.51111111111111107"/>
    <n v="0.40944881889763785"/>
    <n v="3.1304347826086962"/>
    <n v="3.1496062992125991E-2"/>
    <n v="8.7489063867016627E-3"/>
    <n v="2.4496937882764656E-2"/>
    <n v="9.4488188976377951E-2"/>
    <x v="2"/>
  </r>
  <r>
    <s v="Gui Santos"/>
    <s v="GSW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  <n v="4.1071428571428568"/>
    <n v="1.3928571428571428"/>
    <n v="3.1071428571428572"/>
    <n v="1.3035714285714286"/>
    <n v="1.8035714285714286"/>
    <n v="0.39285714285714285"/>
    <n v="0.19642857142857142"/>
    <n v="0.8035714285714286"/>
    <n v="0.30199579831932771"/>
    <n v="1.7333333333333332"/>
    <n v="2.8886554621848741E-2"/>
    <n v="1.444327731092437E-2"/>
    <n v="9.585084033613446E-2"/>
    <n v="0.1326155462184874"/>
    <x v="2"/>
  </r>
  <r>
    <s v="Cody Williams"/>
    <s v="UTA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n v="4.5999999999999996"/>
    <n v="1.2"/>
    <n v="2.2999999999999998"/>
    <n v="0.5"/>
    <n v="1.7"/>
    <n v="0.5"/>
    <n v="0.3"/>
    <n v="0.9"/>
    <n v="0.21698113207547168"/>
    <n v="1.3333333333333333"/>
    <n v="2.358490566037736E-2"/>
    <n v="1.4150943396226415E-2"/>
    <n v="2.358490566037736E-2"/>
    <n v="8.0188679245283015E-2"/>
    <x v="1"/>
  </r>
  <r>
    <s v="Reed Sheppard"/>
    <s v="HOU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  <n v="4.4038461538461542"/>
    <n v="1.4038461538461537"/>
    <n v="1.5"/>
    <n v="0.30769230769230771"/>
    <n v="1.1923076923076923"/>
    <n v="0.69230769230769229"/>
    <n v="0.30769230769230771"/>
    <n v="0.69230769230769229"/>
    <n v="0.34951159951159955"/>
    <n v="2.0277777777777777"/>
    <n v="5.4945054945054944E-2"/>
    <n v="2.4420024420024423E-2"/>
    <n v="2.4420024420024423E-2"/>
    <n v="9.4627594627594624E-2"/>
    <x v="2"/>
  </r>
  <r>
    <s v="Richaun Holmes"/>
    <s v="WAS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  <n v="7.387096774193548"/>
    <n v="1.3870967741935485"/>
    <n v="5.709677419354839"/>
    <n v="2"/>
    <n v="3.7096774193548385"/>
    <n v="0.29032258064516131"/>
    <n v="0.70967741935483875"/>
    <n v="0.70967741935483875"/>
    <n v="0.42948237059264815"/>
    <n v="1.9545454545454546"/>
    <n v="1.6879219804951238E-2"/>
    <n v="4.1260315078769698E-2"/>
    <n v="0.11627906976744186"/>
    <n v="0.21567891972993247"/>
    <x v="2"/>
  </r>
  <r>
    <s v="Andre Jackson Jr,"/>
    <s v="MIL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  <n v="3.4029850746268657"/>
    <n v="1.1940298507462686"/>
    <n v="2.7014925373134329"/>
    <n v="1"/>
    <n v="1.7014925373134329"/>
    <n v="0.5074626865671642"/>
    <n v="0.19402985074626866"/>
    <n v="0.89552238805970152"/>
    <n v="0.2330811694949908"/>
    <n v="1.3333333333333333"/>
    <n v="3.4757718258024949E-2"/>
    <n v="1.328971580453895E-2"/>
    <n v="6.8493150684931503E-2"/>
    <n v="0.1165405847474954"/>
    <x v="2"/>
  </r>
  <r>
    <s v="Steven Adams"/>
    <s v="HOU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  <n v="3.896551724137931"/>
    <n v="1.103448275862069"/>
    <n v="5.6034482758620694"/>
    <n v="2.896551724137931"/>
    <n v="2.7931034482758621"/>
    <n v="0.39655172413793105"/>
    <n v="0.5"/>
    <n v="0.89655172413793105"/>
    <n v="0.28441983387868114"/>
    <n v="1.2307692307692308"/>
    <n v="2.8945381323936575E-2"/>
    <n v="3.6496350364963508E-2"/>
    <n v="0.21142713314875411"/>
    <n v="0.20387616410772716"/>
    <x v="2"/>
  </r>
  <r>
    <s v="Rob Dillingham"/>
    <s v="MIN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  <n v="4.5102040816326534"/>
    <n v="2"/>
    <n v="1"/>
    <n v="0.20408163265306123"/>
    <n v="0.79591836734693877"/>
    <n v="0.40816326530612246"/>
    <n v="0"/>
    <n v="1.1020408163265305"/>
    <n v="0.42954324586977649"/>
    <n v="1.8148148148148151"/>
    <n v="3.8872691933916424E-2"/>
    <n v="0"/>
    <n v="1.9436345966958212E-2"/>
    <n v="7.5801749271137031E-2"/>
    <x v="2"/>
  </r>
  <r>
    <s v="AJ Johnson"/>
    <s v="WAS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  <n v="7.5862068965517242"/>
    <n v="2.5862068965517242"/>
    <n v="2"/>
    <n v="0.31034482758620691"/>
    <n v="1.7931034482758621"/>
    <n v="0.41379310344827586"/>
    <n v="0.10344827586206896"/>
    <n v="1.2068965517241379"/>
    <n v="0.34482758620689657"/>
    <n v="2.1428571428571428"/>
    <n v="1.8808777429467086E-2"/>
    <n v="4.7021943573667714E-3"/>
    <n v="1.4106583072100314E-2"/>
    <n v="8.1504702194357362E-2"/>
    <x v="1"/>
  </r>
  <r>
    <s v="Pat Connaughton"/>
    <s v="MIL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  <n v="5.2926829268292686"/>
    <n v="1.7073170731707317"/>
    <n v="2.7073170731707319"/>
    <n v="0.51219512195121952"/>
    <n v="2.1951219512195124"/>
    <n v="0.1951219512195122"/>
    <n v="0.29268292682926828"/>
    <n v="0.6097560975609756"/>
    <n v="0.36004645760743326"/>
    <n v="2.8"/>
    <n v="1.3273602123776341E-2"/>
    <n v="1.9910403185664508E-2"/>
    <n v="3.4843205574912897E-2"/>
    <n v="0.14932802389248384"/>
    <x v="2"/>
  </r>
  <r>
    <s v="Blake Wesley"/>
    <s v="SAS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  <n v="3.7068965517241379"/>
    <n v="2"/>
    <n v="1.103448275862069"/>
    <n v="0.29310344827586204"/>
    <n v="0.7931034482758621"/>
    <n v="0.60344827586206895"/>
    <n v="0.10344827586206896"/>
    <n v="0.89655172413793105"/>
    <n v="0.31414377556984219"/>
    <n v="2.2307692307692308"/>
    <n v="5.1139684395090583E-2"/>
    <n v="8.7668030391583867E-3"/>
    <n v="2.4839275277615425E-2"/>
    <n v="6.7212156633547626E-2"/>
    <x v="2"/>
  </r>
  <r>
    <s v="GG Jackson"/>
    <s v="MEM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  <n v="7.2068965517241379"/>
    <n v="1"/>
    <n v="3.2068965517241379"/>
    <n v="0.89655172413793105"/>
    <n v="2.2068965517241379"/>
    <n v="0.41379310344827586"/>
    <n v="0.20689655172413793"/>
    <n v="1.103448275862069"/>
    <n v="0.45613269314709731"/>
    <n v="0.90625"/>
    <n v="2.6189436927106065E-2"/>
    <n v="1.3094718463553033E-2"/>
    <n v="5.6743780008729809E-2"/>
    <n v="0.13967699694456567"/>
    <x v="2"/>
  </r>
  <r>
    <s v="DeAndre Jordan"/>
    <s v="DEN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  <n v="3.6964285714285716"/>
    <n v="0.8928571428571429"/>
    <n v="5.1071428571428568"/>
    <n v="1.5"/>
    <n v="3.6071428571428572"/>
    <n v="0.30357142857142855"/>
    <n v="0.5"/>
    <n v="0.6964285714285714"/>
    <n v="0.30052264808362367"/>
    <n v="1.2820512820512822"/>
    <n v="2.4680603948896627E-2"/>
    <n v="4.065040650406504E-2"/>
    <n v="0.12195121951219512"/>
    <n v="0.29326364692218349"/>
    <x v="2"/>
  </r>
  <r>
    <s v="Herbert Jones"/>
    <s v="NOP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  <n v="10.3"/>
    <n v="3.3"/>
    <n v="3.9"/>
    <n v="1.1000000000000001"/>
    <n v="2.8"/>
    <n v="1.9"/>
    <n v="0.5"/>
    <n v="1.8"/>
    <n v="0.31790123456790126"/>
    <n v="1.8333333333333333"/>
    <n v="5.8641975308641972E-2"/>
    <n v="1.54320987654321E-2"/>
    <n v="3.3950617283950622E-2"/>
    <n v="8.6419753086419748E-2"/>
    <x v="0"/>
  </r>
  <r>
    <s v="Larry Nance Jr,"/>
    <s v="ATL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  <n v="8.5"/>
    <n v="1.5833333333333333"/>
    <n v="4.291666666666667"/>
    <n v="1"/>
    <n v="3.2916666666666665"/>
    <n v="0.79166666666666663"/>
    <n v="0.5"/>
    <n v="0.70833333333333337"/>
    <n v="0.44041450777202074"/>
    <n v="2.2352941176470584"/>
    <n v="4.1018998272884279E-2"/>
    <n v="2.5906735751295335E-2"/>
    <n v="5.181347150259067E-2"/>
    <n v="0.17055267702936094"/>
    <x v="2"/>
  </r>
  <r>
    <s v="Olivier-Maxence Prosper"/>
    <s v="DAL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  <n v="3.9038461538461537"/>
    <n v="0.80769230769230771"/>
    <n v="2.4038461538461537"/>
    <n v="0.80769230769230771"/>
    <n v="1.5961538461538463"/>
    <n v="0.5"/>
    <n v="9.6153846153846159E-2"/>
    <n v="0.30769230769230771"/>
    <n v="0.34855769230769235"/>
    <n v="2.625"/>
    <n v="4.4642857142857144E-2"/>
    <n v="8.5851648351648359E-3"/>
    <n v="7.2115384615384623E-2"/>
    <n v="0.14251373626373628"/>
    <x v="2"/>
  </r>
  <r>
    <s v="Jock Landale"/>
    <s v="HOU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  <n v="4.8095238095238093"/>
    <n v="0.90476190476190477"/>
    <n v="3.3095238095238093"/>
    <n v="1.3095238095238095"/>
    <n v="1.9047619047619047"/>
    <n v="0.30952380952380953"/>
    <n v="0.19047619047619047"/>
    <n v="0.5"/>
    <n v="0.40416166466586634"/>
    <n v="1.8095238095238095"/>
    <n v="2.6010404161664665E-2"/>
    <n v="1.6006402561024407E-2"/>
    <n v="0.11004401760704281"/>
    <n v="0.16006402561024408"/>
    <x v="2"/>
  </r>
  <r>
    <s v="Jalen Pickett"/>
    <s v="DEN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  <n v="4.1020408163265305"/>
    <n v="2.204081632653061"/>
    <n v="1.4081632653061225"/>
    <n v="0.30612244897959184"/>
    <n v="1.1020408163265305"/>
    <n v="0.40816326530612246"/>
    <n v="0.10204081632653061"/>
    <n v="0.51020408163265307"/>
    <n v="0.30162064825930374"/>
    <n v="4.3199999999999994"/>
    <n v="3.0012004801920771E-2"/>
    <n v="7.5030012004801928E-3"/>
    <n v="2.2509003601440578E-2"/>
    <n v="8.1032412965186068E-2"/>
    <x v="2"/>
  </r>
  <r>
    <s v="Kai Jones"/>
    <s v="DAL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  <n v="5"/>
    <n v="0.6"/>
    <n v="3.1"/>
    <n v="1"/>
    <n v="2.1"/>
    <n v="0.4"/>
    <n v="0.6"/>
    <n v="0.5"/>
    <n v="0.42735042735042739"/>
    <n v="1.2"/>
    <n v="3.4188034188034191E-2"/>
    <n v="5.128205128205128E-2"/>
    <n v="8.5470085470085472E-2"/>
    <n v="0.17948717948717952"/>
    <x v="2"/>
  </r>
  <r>
    <s v="Mouhamed Gueye"/>
    <s v="ATL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  <n v="6"/>
    <n v="0.78787878787878785"/>
    <n v="4.2121212121212119"/>
    <n v="1.303030303030303"/>
    <n v="2.9090909090909092"/>
    <n v="0.78787878787878785"/>
    <n v="1"/>
    <n v="0.51515151515151514"/>
    <n v="0.37267080745341613"/>
    <n v="1.5294117647058822"/>
    <n v="4.8936570675701105E-2"/>
    <n v="6.2111801242236017E-2"/>
    <n v="8.0933559194428753E-2"/>
    <n v="0.18068887634105024"/>
    <x v="2"/>
  </r>
  <r>
    <s v="Jamal Cain"/>
    <s v="NOP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  <n v="5.2972972972972974"/>
    <n v="0.59459459459459463"/>
    <n v="2.2972972972972974"/>
    <n v="0.70270270270270274"/>
    <n v="1.5945945945945945"/>
    <n v="0.59459459459459463"/>
    <n v="0.1891891891891892"/>
    <n v="0.59459459459459463"/>
    <n v="0.38950715421303655"/>
    <n v="1"/>
    <n v="4.372019077901431E-2"/>
    <n v="1.3910969793322736E-2"/>
    <n v="5.1669316375198733E-2"/>
    <n v="0.11724960254372019"/>
    <x v="2"/>
  </r>
  <r>
    <s v="Collin Gillespie"/>
    <s v="PHX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  <n v="5.9090909090909092"/>
    <n v="2.393939393939394"/>
    <n v="2.393939393939394"/>
    <n v="0.69696969696969702"/>
    <n v="1.696969696969697"/>
    <n v="0.60606060606060608"/>
    <n v="0.21212121212121213"/>
    <n v="0.51515151515151514"/>
    <n v="0.42207792207792211"/>
    <n v="4.6470588235294121"/>
    <n v="4.3290043290043288E-2"/>
    <n v="1.5151515151515152E-2"/>
    <n v="4.9783549783549784E-2"/>
    <n v="0.12121212121212122"/>
    <x v="2"/>
  </r>
  <r>
    <s v="Duop Reath"/>
    <s v="POR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  <n v="4.1956521739130439"/>
    <n v="0.60869565217391308"/>
    <n v="2"/>
    <n v="1"/>
    <n v="1"/>
    <n v="0.30434782608695654"/>
    <n v="0.30434782608695654"/>
    <n v="0.30434782608695654"/>
    <n v="0.41133844842284745"/>
    <n v="2"/>
    <n v="2.9838022165387897E-2"/>
    <n v="2.9838022165387897E-2"/>
    <n v="9.8039215686274522E-2"/>
    <n v="9.8039215686274522E-2"/>
    <x v="2"/>
  </r>
  <r>
    <s v="Craig Porter Jr,"/>
    <s v="CLE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  <n v="3.7058823529411766"/>
    <n v="1.392156862745098"/>
    <n v="1.2941176470588236"/>
    <n v="0.39215686274509803"/>
    <n v="0.90196078431372551"/>
    <n v="0.29411764705882354"/>
    <n v="0.29411764705882354"/>
    <n v="0.70588235294117652"/>
    <n v="0.36691904484566107"/>
    <n v="1.9722222222222221"/>
    <n v="2.9120559114735003E-2"/>
    <n v="2.9120559114735003E-2"/>
    <n v="3.8827412152980002E-2"/>
    <n v="8.9303047951854009E-2"/>
    <x v="2"/>
  </r>
  <r>
    <s v="Jae'Sean Tate"/>
    <s v="HOU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  <n v="3.5961538461538463"/>
    <n v="0.90384615384615385"/>
    <n v="2.3076923076923075"/>
    <n v="1"/>
    <n v="1.3076923076923077"/>
    <n v="0.5"/>
    <n v="9.6153846153846159E-2"/>
    <n v="0.40384615384615385"/>
    <n v="0.31824370319945539"/>
    <n v="2.2380952380952381"/>
    <n v="4.4247787610619468E-2"/>
    <n v="8.5091899251191292E-3"/>
    <n v="8.8495575221238937E-2"/>
    <n v="0.11572498298162015"/>
    <x v="2"/>
  </r>
  <r>
    <s v="Paul Reed"/>
    <s v="DET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  <n v="4.1111111111111107"/>
    <n v="1"/>
    <n v="2.7111111111111112"/>
    <n v="0.91111111111111109"/>
    <n v="1.8"/>
    <n v="0.91111111111111109"/>
    <n v="0.6"/>
    <n v="0.6"/>
    <n v="0.42382588774341351"/>
    <n v="1.6666666666666667"/>
    <n v="9.3928980526918671E-2"/>
    <n v="6.1855670103092786E-2"/>
    <n v="9.3928980526918671E-2"/>
    <n v="0.18556701030927836"/>
    <x v="3"/>
  </r>
  <r>
    <s v="Tre Mann"/>
    <s v="CHA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  <n v="14.076923076923077"/>
    <n v="3"/>
    <n v="2.9230769230769229"/>
    <n v="0.92307692307692313"/>
    <n v="2"/>
    <n v="0.53846153846153844"/>
    <n v="0.30769230769230771"/>
    <n v="1.9230769230769231"/>
    <n v="0.57456828885400313"/>
    <n v="1.56"/>
    <n v="2.1978021978021976E-2"/>
    <n v="1.2558869701726845E-2"/>
    <n v="3.7676609105180538E-2"/>
    <n v="8.1632653061224483E-2"/>
    <x v="1"/>
  </r>
  <r>
    <s v="Zeke Nnaji"/>
    <s v="DEN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  <n v="3.192982456140351"/>
    <n v="0.40350877192982454"/>
    <n v="1.5964912280701755"/>
    <n v="0.59649122807017541"/>
    <n v="1"/>
    <n v="0.40350877192982454"/>
    <n v="0.70175438596491224"/>
    <n v="0.19298245614035087"/>
    <n v="0.29840957534021972"/>
    <n v="2.0909090909090908"/>
    <n v="3.7711100180357435E-2"/>
    <n v="6.5584522052795538E-2"/>
    <n v="5.5746843744876207E-2"/>
    <n v="9.3457943925233655E-2"/>
    <x v="2"/>
  </r>
  <r>
    <s v="Vince Williams Jr,"/>
    <s v="MEM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  <n v="6.5925925925925926"/>
    <n v="2"/>
    <n v="3.5925925925925926"/>
    <n v="0.81481481481481477"/>
    <n v="2.8148148148148149"/>
    <n v="0.40740740740740738"/>
    <n v="0.29629629629629628"/>
    <n v="1.1851851851851851"/>
    <n v="0.35635635635635637"/>
    <n v="1.6875"/>
    <n v="2.2022022022022022E-2"/>
    <n v="1.6016016016016016E-2"/>
    <n v="4.4044044044044044E-2"/>
    <n v="0.15215215215215216"/>
    <x v="2"/>
  </r>
  <r>
    <s v="Cory Joseph"/>
    <s v="ORL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  <n v="3.5"/>
    <n v="1.4"/>
    <n v="1.5"/>
    <n v="0.3"/>
    <n v="1.1000000000000001"/>
    <n v="0.5"/>
    <n v="0.1"/>
    <n v="0.4"/>
    <n v="0.28688524590163939"/>
    <n v="3.4999999999999996"/>
    <n v="4.0983606557377053E-2"/>
    <n v="8.1967213114754103E-3"/>
    <n v="2.4590163934426229E-2"/>
    <n v="9.0163934426229525E-2"/>
    <x v="2"/>
  </r>
  <r>
    <s v="Danté Exum"/>
    <s v="DAL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  <n v="8.6999999999999993"/>
    <n v="2.8"/>
    <n v="1.7"/>
    <n v="0.2"/>
    <n v="1.5"/>
    <n v="0.6"/>
    <n v="0.2"/>
    <n v="1.1000000000000001"/>
    <n v="0.46774193548387089"/>
    <n v="2.545454545454545"/>
    <n v="3.2258064516129031E-2"/>
    <n v="1.075268817204301E-2"/>
    <n v="1.075268817204301E-2"/>
    <n v="8.0645161290322578E-2"/>
    <x v="2"/>
  </r>
  <r>
    <s v="Jeff Green"/>
    <s v="HOU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  <n v="5.40625"/>
    <n v="0.59375"/>
    <n v="1.8125"/>
    <n v="0.3125"/>
    <n v="1.5"/>
    <n v="0.1875"/>
    <n v="9.375E-2"/>
    <n v="0.3125"/>
    <n v="0.43598790322580644"/>
    <n v="1.9"/>
    <n v="1.5120967741935483E-2"/>
    <n v="7.5604838709677413E-3"/>
    <n v="2.5201612903225805E-2"/>
    <n v="0.12096774193548386"/>
    <x v="2"/>
  </r>
  <r>
    <s v="Jaylon Tyson"/>
    <s v="CLE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  <n v="3.5957446808510638"/>
    <n v="0.8936170212765957"/>
    <n v="2"/>
    <n v="0.80851063829787229"/>
    <n v="1.2978723404255319"/>
    <n v="0.2978723404255319"/>
    <n v="0.10638297872340426"/>
    <n v="0.5957446808510638"/>
    <n v="0.37455673758865249"/>
    <n v="1.5"/>
    <n v="3.1028368794326241E-2"/>
    <n v="1.1081560283687944E-2"/>
    <n v="8.4219858156028365E-2"/>
    <n v="0.1351950354609929"/>
    <x v="3"/>
  </r>
  <r>
    <s v="Kessler Edwards"/>
    <s v="DAL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  <n v="4.2"/>
    <n v="1.1000000000000001"/>
    <n v="2.9"/>
    <n v="0.6"/>
    <n v="2.2999999999999998"/>
    <n v="0.5"/>
    <n v="0.5"/>
    <n v="0.4"/>
    <n v="0.27631578947368424"/>
    <n v="2.75"/>
    <n v="3.2894736842105261E-2"/>
    <n v="3.2894736842105261E-2"/>
    <n v="3.9473684210526314E-2"/>
    <n v="0.15131578947368421"/>
    <x v="2"/>
  </r>
  <r>
    <s v="Keaton Wallace"/>
    <s v="ATL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  <n v="5.387096774193548"/>
    <n v="2.6129032258064515"/>
    <n v="1.6129032258064515"/>
    <n v="0.19354838709677419"/>
    <n v="1.3870967741935485"/>
    <n v="0.90322580645161288"/>
    <n v="0.29032258064516131"/>
    <n v="1.096774193548387"/>
    <n v="0.332536837913182"/>
    <n v="2.3823529411764706"/>
    <n v="5.5754679410593387E-2"/>
    <n v="1.7921146953405021E-2"/>
    <n v="1.1947431302270013E-2"/>
    <n v="8.5623257666268424E-2"/>
    <x v="2"/>
  </r>
  <r>
    <s v="Grant Williams"/>
    <s v="CHA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  <n v="10.375"/>
    <n v="2.3125"/>
    <n v="5.125"/>
    <n v="1.125"/>
    <n v="4"/>
    <n v="1.125"/>
    <n v="0.8125"/>
    <n v="1.8125"/>
    <n v="0.34698996655518394"/>
    <n v="1.2758620689655173"/>
    <n v="3.7625418060200672E-2"/>
    <n v="2.7173913043478264E-2"/>
    <n v="3.7625418060200672E-2"/>
    <n v="0.13377926421404682"/>
    <x v="1"/>
  </r>
  <r>
    <s v="Jaylen Clark"/>
    <s v="MIN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  <n v="4.0999999999999996"/>
    <n v="0.7"/>
    <n v="1.3"/>
    <n v="0.7"/>
    <n v="0.7"/>
    <n v="0.9"/>
    <n v="0.1"/>
    <n v="0.2"/>
    <n v="0.31538461538461537"/>
    <n v="3.4999999999999996"/>
    <n v="6.9230769230769235E-2"/>
    <n v="7.6923076923076927E-3"/>
    <n v="5.3846153846153842E-2"/>
    <n v="5.3846153846153842E-2"/>
    <x v="2"/>
  </r>
  <r>
    <s v="Daniel Theis"/>
    <s v="NOP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  <n v="4.2894736842105265"/>
    <n v="1.6052631578947369"/>
    <n v="4.2894736842105265"/>
    <n v="1.2105263157894737"/>
    <n v="3.2105263157894739"/>
    <n v="0.5"/>
    <n v="0.5"/>
    <n v="0.71052631578947367"/>
    <n v="0.26315789473684209"/>
    <n v="2.2592592592592595"/>
    <n v="3.0674846625766871E-2"/>
    <n v="3.0674846625766871E-2"/>
    <n v="7.4265418146593473E-2"/>
    <n v="0.19696480464966096"/>
    <x v="2"/>
  </r>
  <r>
    <s v="Micah Potter"/>
    <s v="UTA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  <n v="4.2894736842105265"/>
    <n v="0.78947368421052633"/>
    <n v="4.2894736842105265"/>
    <n v="1.1052631578947369"/>
    <n v="3.2105263157894739"/>
    <n v="0.39473684210526316"/>
    <n v="0.39473684210526316"/>
    <n v="0.78947368421052633"/>
    <n v="0.2306168647425014"/>
    <n v="1"/>
    <n v="2.1222410865874362E-2"/>
    <n v="2.1222410865874362E-2"/>
    <n v="5.9422750424448216E-2"/>
    <n v="0.17260894170911148"/>
    <x v="2"/>
  </r>
  <r>
    <s v="Quenton Jackson"/>
    <s v="IND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  <n v="5.7857142857142856"/>
    <n v="1.8928571428571428"/>
    <n v="1.6071428571428572"/>
    <n v="0.5"/>
    <n v="1.1071428571428572"/>
    <n v="0.7857142857142857"/>
    <n v="0.21428571428571427"/>
    <n v="0.6071428571428571"/>
    <n v="0.42542016806722688"/>
    <n v="3.1176470588235294"/>
    <n v="5.7773109243697482E-2"/>
    <n v="1.5756302521008403E-2"/>
    <n v="3.6764705882352942E-2"/>
    <n v="8.1407563025210086E-2"/>
    <x v="2"/>
  </r>
  <r>
    <s v="Jordan Goodwin"/>
    <s v="LAL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  <n v="5.5862068965517242"/>
    <n v="1.4137931034482758"/>
    <n v="3.896551724137931"/>
    <n v="1.3103448275862069"/>
    <n v="2.5862068965517242"/>
    <n v="1"/>
    <n v="0.41379310344827586"/>
    <n v="0.89655172413793105"/>
    <n v="0.29872764152683018"/>
    <n v="1.5769230769230769"/>
    <n v="5.3475935828877004E-2"/>
    <n v="2.2127973446431866E-2"/>
    <n v="7.0071915913700905E-2"/>
    <n v="0.13829983404019916"/>
    <x v="2"/>
  </r>
  <r>
    <s v="Charles Bassey"/>
    <s v="SAS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  <n v="4.3888888888888893"/>
    <n v="0.5"/>
    <n v="4.1944444444444446"/>
    <n v="1.6111111111111112"/>
    <n v="2.6944444444444446"/>
    <n v="0.3888888888888889"/>
    <n v="0.80555555555555558"/>
    <n v="0.61111111111111116"/>
    <n v="0.42200854700854701"/>
    <n v="0.81818181818181812"/>
    <n v="3.7393162393162392E-2"/>
    <n v="7.745726495726496E-2"/>
    <n v="0.15491452991452992"/>
    <n v="0.2590811965811966"/>
    <x v="2"/>
  </r>
  <r>
    <s v="Rayan Rupert"/>
    <s v="POR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  <n v="3"/>
    <n v="0.5"/>
    <n v="1.3076923076923077"/>
    <n v="0.5"/>
    <n v="0.80769230769230771"/>
    <n v="0.30769230769230771"/>
    <n v="9.6153846153846159E-2"/>
    <n v="0.59615384615384615"/>
    <n v="0.34090909090909088"/>
    <n v="0.83870967741935487"/>
    <n v="3.4965034965034968E-2"/>
    <n v="1.0926573426573426E-2"/>
    <n v="5.6818181818181816E-2"/>
    <n v="9.1783216783216784E-2"/>
    <x v="3"/>
  </r>
  <r>
    <s v="Colby Jones"/>
    <s v="WAS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  <n v="4"/>
    <n v="1.1025641025641026"/>
    <n v="2.2051282051282053"/>
    <n v="0.51282051282051277"/>
    <n v="1.6923076923076923"/>
    <n v="0.69230769230769229"/>
    <n v="0.30769230769230771"/>
    <n v="0.58974358974358976"/>
    <n v="0.30303030303030304"/>
    <n v="1.8695652173913044"/>
    <n v="5.2447552447552448E-2"/>
    <n v="2.3310023310023312E-2"/>
    <n v="3.8850038850038848E-2"/>
    <n v="0.12820512820512822"/>
    <x v="2"/>
  </r>
  <r>
    <s v="Jevon Carter"/>
    <s v="CHI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  <n v="4.3055555555555554"/>
    <n v="1.1111111111111112"/>
    <n v="1.1111111111111112"/>
    <n v="0.1111111111111111"/>
    <n v="1"/>
    <n v="0.3888888888888889"/>
    <n v="0.1111111111111111"/>
    <n v="0.30555555555555558"/>
    <n v="0.48377028714107362"/>
    <n v="3.6363636363636362"/>
    <n v="4.3695380774032455E-2"/>
    <n v="1.2484394506866416E-2"/>
    <n v="1.2484394506866416E-2"/>
    <n v="0.11235955056179775"/>
    <x v="3"/>
  </r>
  <r>
    <s v="David Roddy"/>
    <s v="HOU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  <n v="4.6060606060606064"/>
    <n v="1.0909090909090908"/>
    <n v="2.5151515151515151"/>
    <n v="0.39393939393939392"/>
    <n v="2.2121212121212119"/>
    <n v="0.39393939393939392"/>
    <n v="0.30303030303030304"/>
    <n v="0.69696969696969702"/>
    <n v="0.37145650048875856"/>
    <n v="1.5652173913043477"/>
    <n v="3.1769305962854349E-2"/>
    <n v="2.4437927663734114E-2"/>
    <n v="3.1769305962854349E-2"/>
    <n v="0.17839687194525902"/>
    <x v="2"/>
  </r>
  <r>
    <s v="Jordan Miller"/>
    <s v="LAC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  <n v="4.1081081081081079"/>
    <n v="0.89189189189189189"/>
    <n v="1.5945945945945945"/>
    <n v="0.59459459459459463"/>
    <n v="0.89189189189189189"/>
    <n v="0.51351351351351349"/>
    <n v="0.10810810810810811"/>
    <n v="0.70270270270270274"/>
    <n v="0.36036036036036034"/>
    <n v="1.2692307692307692"/>
    <n v="4.5045045045045043E-2"/>
    <n v="9.4831673779042207E-3"/>
    <n v="5.215742057847321E-2"/>
    <n v="7.8236130867709808E-2"/>
    <x v="2"/>
  </r>
  <r>
    <s v="Trevelin Queen"/>
    <s v="ORL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  <n v="4.903225806451613"/>
    <n v="1.1935483870967742"/>
    <n v="1.7096774193548387"/>
    <n v="0.80645161290322576"/>
    <n v="0.90322580645161288"/>
    <n v="1"/>
    <n v="0.29032258064516131"/>
    <n v="0.70967741935483875"/>
    <n v="0.35275005801810166"/>
    <n v="1.6818181818181819"/>
    <n v="7.1942446043165464E-2"/>
    <n v="2.0886516593177071E-2"/>
    <n v="5.8018101647714079E-2"/>
    <n v="6.4980273845439779E-2"/>
    <x v="2"/>
  </r>
  <r>
    <s v="Wendell Moore Jr,"/>
    <s v="CHA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  <n v="4.1944444444444446"/>
    <n v="1.1944444444444444"/>
    <n v="2.6111111111111112"/>
    <n v="0.80555555555555558"/>
    <n v="1.8055555555555556"/>
    <n v="0.61111111111111116"/>
    <n v="0.1111111111111111"/>
    <n v="0.80555555555555558"/>
    <n v="0.30175859312549963"/>
    <n v="1.482758620689655"/>
    <n v="4.396482813749001E-2"/>
    <n v="7.9936051159072742E-3"/>
    <n v="5.7953637090327741E-2"/>
    <n v="0.12989608313349321"/>
    <x v="2"/>
  </r>
  <r>
    <s v="Bones Hyland"/>
    <s v="MIN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  <n v="6.208333333333333"/>
    <n v="1.2916666666666667"/>
    <n v="1"/>
    <n v="0.20833333333333334"/>
    <n v="0.79166666666666663"/>
    <n v="0.79166666666666663"/>
    <n v="0.20833333333333334"/>
    <n v="1"/>
    <n v="0.62710437710437705"/>
    <n v="1.2916666666666667"/>
    <n v="7.9966329966329963E-2"/>
    <n v="2.1043771043771045E-2"/>
    <n v="2.1043771043771045E-2"/>
    <n v="7.9966329966329963E-2"/>
    <x v="3"/>
  </r>
  <r>
    <s v="Jarred Vanderbilt"/>
    <s v="LAL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  <n v="4.1111111111111107"/>
    <n v="1.1111111111111112"/>
    <n v="5.1111111111111107"/>
    <n v="1.8888888888888888"/>
    <n v="3.1944444444444446"/>
    <n v="1"/>
    <n v="0.30555555555555558"/>
    <n v="0.80555555555555558"/>
    <n v="0.25534851621808141"/>
    <n v="1.3793103448275863"/>
    <n v="6.2111801242236017E-2"/>
    <n v="1.8978605935127676E-2"/>
    <n v="0.11732229123533471"/>
    <n v="0.1984126984126984"/>
    <x v="2"/>
  </r>
  <r>
    <s v="Dominick Barlow"/>
    <s v="ATL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  <n v="4.2"/>
    <n v="0.51428571428571423"/>
    <n v="2.4"/>
    <n v="1"/>
    <n v="1.4"/>
    <n v="0.31428571428571428"/>
    <n v="0.51428571428571423"/>
    <n v="0.11428571428571428"/>
    <n v="0.39252336448598135"/>
    <n v="4.5"/>
    <n v="2.937249666221629E-2"/>
    <n v="4.8064085447263018E-2"/>
    <n v="9.3457943925233655E-2"/>
    <n v="0.13084112149532709"/>
    <x v="2"/>
  </r>
  <r>
    <s v="Doug McDermott"/>
    <s v="SAC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  <n v="3.5"/>
    <n v="0.19047619047619047"/>
    <n v="0.5"/>
    <n v="9.5238095238095233E-2"/>
    <n v="0.5"/>
    <n v="9.5238095238095233E-2"/>
    <n v="0"/>
    <n v="9.5238095238095233E-2"/>
    <n v="0.4320987654320988"/>
    <n v="2"/>
    <n v="1.1757789535567314E-2"/>
    <n v="0"/>
    <n v="1.1757789535567314E-2"/>
    <n v="6.1728395061728399E-2"/>
    <x v="3"/>
  </r>
  <r>
    <s v="Gary Harris"/>
    <s v="ORL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  <n v="3"/>
    <n v="0.60416666666666663"/>
    <n v="1.2916666666666667"/>
    <n v="0.39583333333333331"/>
    <n v="0.89583333333333337"/>
    <n v="0.5"/>
    <n v="0.29166666666666669"/>
    <n v="0.39583333333333331"/>
    <n v="0.20270270270270269"/>
    <n v="1.5263157894736843"/>
    <n v="3.3783783783783779E-2"/>
    <n v="1.9707207207207207E-2"/>
    <n v="2.6745495495495493E-2"/>
    <n v="6.0529279279279279E-2"/>
    <x v="2"/>
  </r>
  <r>
    <s v="Bismack Biyombo"/>
    <s v="SAS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  <n v="5.1071428571428568"/>
    <n v="1.1071428571428572"/>
    <n v="5.6071428571428568"/>
    <n v="1.5"/>
    <n v="4.1071428571428568"/>
    <n v="0.6071428571428571"/>
    <n v="0.7857142857142857"/>
    <n v="1"/>
    <n v="0.27165653495440728"/>
    <n v="1.1071428571428572"/>
    <n v="3.2294832826747714E-2"/>
    <n v="4.1793313069908813E-2"/>
    <n v="7.9787234042553182E-2"/>
    <n v="0.21846504559270513"/>
    <x v="2"/>
  </r>
  <r>
    <s v="Keion Brooks Jr,"/>
    <s v="NOP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  <n v="10.071428571428571"/>
    <n v="0.9285714285714286"/>
    <n v="4.0714285714285712"/>
    <n v="0.9285714285714286"/>
    <n v="3.2857142857142856"/>
    <n v="0.7142857142857143"/>
    <n v="0.7142857142857143"/>
    <n v="0.9285714285714286"/>
    <n v="0.42495479204339964"/>
    <n v="1"/>
    <n v="3.0138637733574444E-2"/>
    <n v="3.0138637733574444E-2"/>
    <n v="3.9180229053646778E-2"/>
    <n v="0.13863773357444242"/>
    <x v="1"/>
  </r>
  <r>
    <s v="Ousmane Dieng"/>
    <s v="OKC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  <n v="3.810810810810811"/>
    <n v="0.81081081081081086"/>
    <n v="2.189189189189189"/>
    <n v="0.51351351351351349"/>
    <n v="1.7027027027027026"/>
    <n v="0.51351351351351349"/>
    <n v="0.1891891891891892"/>
    <n v="0.51351351351351349"/>
    <n v="0.34961567071658817"/>
    <n v="1.5789473684210529"/>
    <n v="4.7111331515001235E-2"/>
    <n v="1.7356806347632037E-2"/>
    <n v="4.7111331515001235E-2"/>
    <n v="0.1562112571286883"/>
    <x v="2"/>
  </r>
  <r>
    <s v="Terrence Shannon Jr,"/>
    <s v="MIN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  <n v="4.3125"/>
    <n v="1"/>
    <n v="1.5"/>
    <n v="0.3125"/>
    <n v="1.1875"/>
    <n v="0.1875"/>
    <n v="0.1875"/>
    <n v="0.5"/>
    <n v="0.40683962264150947"/>
    <n v="2"/>
    <n v="1.7688679245283018E-2"/>
    <n v="1.7688679245283018E-2"/>
    <n v="2.9481132075471699E-2"/>
    <n v="0.11202830188679246"/>
    <x v="2"/>
  </r>
  <r>
    <s v="Mo Bamba"/>
    <s v="NOP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  <n v="4.3125"/>
    <n v="0.59375"/>
    <n v="4.5"/>
    <n v="1"/>
    <n v="3.5"/>
    <n v="0.3125"/>
    <n v="1"/>
    <n v="0.59375"/>
    <n v="0.33430232558139533"/>
    <n v="1"/>
    <n v="2.4224806201550386E-2"/>
    <n v="7.7519379844961239E-2"/>
    <n v="7.7519379844961239E-2"/>
    <n v="0.27131782945736432"/>
    <x v="2"/>
  </r>
  <r>
    <s v="Luka Garza"/>
    <s v="MIN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  <n v="3.5128205128205128"/>
    <n v="0.30769230769230771"/>
    <n v="1.4102564102564104"/>
    <n v="0.79487179487179482"/>
    <n v="0.58974358974358976"/>
    <n v="0.20512820512820512"/>
    <n v="0.10256410256410256"/>
    <n v="0.30769230769230771"/>
    <n v="0.62728937728937728"/>
    <n v="1"/>
    <n v="3.6630036630036632E-2"/>
    <n v="1.8315018315018316E-2"/>
    <n v="0.14194139194139194"/>
    <n v="0.10531135531135533"/>
    <x v="3"/>
  </r>
  <r>
    <s v="Kyle Lowry"/>
    <s v="PHI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  <n v="3.9142857142857141"/>
    <n v="2.7142857142857144"/>
    <n v="1.9142857142857144"/>
    <n v="0.31428571428571428"/>
    <n v="1.6"/>
    <n v="0.91428571428571426"/>
    <n v="0.31428571428571428"/>
    <n v="0.6"/>
    <n v="0.20820668693009117"/>
    <n v="4.5238095238095246"/>
    <n v="4.8632218844984802E-2"/>
    <n v="1.6717325227963525E-2"/>
    <n v="1.6717325227963525E-2"/>
    <n v="8.5106382978723402E-2"/>
    <x v="2"/>
  </r>
  <r>
    <s v="Devin Carter"/>
    <s v="SAC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  <n v="3.8055555555555554"/>
    <n v="1.1111111111111112"/>
    <n v="2.1111111111111112"/>
    <n v="0.5"/>
    <n v="1.6111111111111112"/>
    <n v="0.61111111111111116"/>
    <n v="0.1111111111111111"/>
    <n v="0.5"/>
    <n v="0.34595959595959597"/>
    <n v="2.2222222222222223"/>
    <n v="5.5555555555555559E-2"/>
    <n v="1.01010101010101E-2"/>
    <n v="4.5454545454545456E-2"/>
    <n v="0.14646464646464646"/>
    <x v="2"/>
  </r>
  <r>
    <s v="Marvin Bagley III"/>
    <s v="MEM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  <n v="4.387096774193548"/>
    <n v="0.38709677419354838"/>
    <n v="2.7096774193548385"/>
    <n v="1.1935483870967742"/>
    <n v="1.5161290322580645"/>
    <n v="0.29032258064516131"/>
    <n v="0.29032258064516131"/>
    <n v="0.38709677419354838"/>
    <n v="0.51012753188297078"/>
    <n v="1"/>
    <n v="3.3758439609902477E-2"/>
    <n v="3.3758439609902477E-2"/>
    <n v="0.13878469617404351"/>
    <n v="0.17629407351837961"/>
    <x v="3"/>
  </r>
  <r>
    <s v="Reggie Jackson"/>
    <s v="PHI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  <n v="4.387096774193548"/>
    <n v="1.5161290322580645"/>
    <n v="1.3870967741935485"/>
    <n v="0.29032258064516131"/>
    <n v="1.096774193548387"/>
    <n v="0.5161290322580645"/>
    <n v="9.6774193548387094E-2"/>
    <n v="0.5161290322580645"/>
    <n v="0.35379812695109258"/>
    <n v="2.9375"/>
    <n v="4.1623309053069719E-2"/>
    <n v="7.804370447450572E-3"/>
    <n v="2.3413111342351717E-2"/>
    <n v="8.8449531737773146E-2"/>
    <x v="2"/>
  </r>
  <r>
    <s v="Isaac Jones"/>
    <s v="SAC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  <n v="3.4"/>
    <n v="0.3"/>
    <n v="1.4"/>
    <n v="0.6"/>
    <n v="0.9"/>
    <n v="0.1"/>
    <n v="0.3"/>
    <n v="0.4"/>
    <n v="0.44736842105263158"/>
    <n v="0.74999999999999989"/>
    <n v="1.3157894736842106E-2"/>
    <n v="3.9473684210526314E-2"/>
    <n v="7.8947368421052627E-2"/>
    <n v="0.11842105263157895"/>
    <x v="3"/>
  </r>
  <r>
    <s v="Dillon Jones"/>
    <s v="OKC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  <n v="2.5"/>
    <n v="1.0925925925925926"/>
    <n v="2.2037037037037037"/>
    <n v="0.59259259259259256"/>
    <n v="1.7037037037037037"/>
    <n v="0.29629629629629628"/>
    <n v="9.2592592592592587E-2"/>
    <n v="0.5"/>
    <n v="0.24509803921568629"/>
    <n v="2.1851851851851851"/>
    <n v="2.9048656499636893E-2"/>
    <n v="9.0777051561365292E-3"/>
    <n v="5.8097312999273787E-2"/>
    <n v="0.16702977487291215"/>
    <x v="2"/>
  </r>
  <r>
    <s v="Hunter Tyson"/>
    <s v="DEN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  <n v="2.607843137254902"/>
    <n v="0.39215686274509803"/>
    <n v="1.5098039215686274"/>
    <n v="0.50980392156862742"/>
    <n v="1"/>
    <n v="0.19607843137254902"/>
    <n v="9.8039215686274508E-2"/>
    <n v="0.29411764705882354"/>
    <n v="0.33433886375062849"/>
    <n v="1.3333333333333333"/>
    <n v="2.513826043237808E-2"/>
    <n v="1.256913021618904E-2"/>
    <n v="6.535947712418301E-2"/>
    <n v="0.12820512820512822"/>
    <x v="3"/>
  </r>
  <r>
    <s v="Anthony Gill"/>
    <s v="WAS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  <n v="2.5098039215686274"/>
    <n v="0.29411764705882354"/>
    <n v="1.2941176470588236"/>
    <n v="0.39215686274509803"/>
    <n v="0.90196078431372551"/>
    <n v="0.19607843137254902"/>
    <n v="0"/>
    <n v="0.19607843137254902"/>
    <n v="0.32176973353443944"/>
    <n v="1.5"/>
    <n v="2.513826043237808E-2"/>
    <n v="0"/>
    <n v="5.0276520864756161E-2"/>
    <n v="0.11563599798893917"/>
    <x v="3"/>
  </r>
  <r>
    <s v="Delon Wright"/>
    <s v="NYK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  <n v="3.1"/>
    <n v="1.9"/>
    <n v="1.7"/>
    <n v="0.7"/>
    <n v="1"/>
    <n v="0.9"/>
    <n v="0.3"/>
    <n v="0.6"/>
    <n v="0.19496855345911951"/>
    <n v="3.1666666666666665"/>
    <n v="5.6603773584905662E-2"/>
    <n v="1.8867924528301886E-2"/>
    <n v="4.40251572327044E-2"/>
    <n v="6.2893081761006289E-2"/>
    <x v="2"/>
  </r>
  <r>
    <s v="Kevin Love"/>
    <s v="MIA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  <n v="5.3043478260869561"/>
    <n v="1"/>
    <n v="4.0869565217391308"/>
    <n v="1"/>
    <n v="3.0869565217391304"/>
    <n v="0.69565217391304346"/>
    <n v="0.21739130434782608"/>
    <n v="0.60869565217391308"/>
    <n v="0.48663741523733539"/>
    <n v="1.6428571428571428"/>
    <n v="6.3821300358994817E-2"/>
    <n v="1.994415636218588E-2"/>
    <n v="9.1743119266055037E-2"/>
    <n v="0.28320702034303946"/>
    <x v="2"/>
  </r>
  <r>
    <s v="Branden Carlson"/>
    <s v="OKC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  <n v="3.8125"/>
    <n v="0.40625"/>
    <n v="1.6875"/>
    <n v="0.5"/>
    <n v="1.1875"/>
    <n v="0.1875"/>
    <n v="0.6875"/>
    <n v="0.1875"/>
    <n v="0.49512987012987014"/>
    <n v="2.1666666666666665"/>
    <n v="2.4350649350649352E-2"/>
    <n v="8.9285714285714288E-2"/>
    <n v="6.4935064935064929E-2"/>
    <n v="0.15422077922077923"/>
    <x v="3"/>
  </r>
  <r>
    <s v="Colin Castleton"/>
    <s v="TOR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  <n v="4.6923076923076925"/>
    <n v="1.1153846153846154"/>
    <n v="4.6923076923076925"/>
    <n v="2"/>
    <n v="2.6923076923076925"/>
    <n v="0.30769230769230771"/>
    <n v="0.38461538461538464"/>
    <n v="0.88461538461538458"/>
    <n v="0.28266913809082483"/>
    <n v="1.2608695652173914"/>
    <n v="1.8535681186283594E-2"/>
    <n v="2.3169601482854494E-2"/>
    <n v="0.12048192771084336"/>
    <n v="0.16218721037998146"/>
    <x v="2"/>
  </r>
  <r>
    <s v="Isaiah Wong"/>
    <s v="CHA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  <n v="6"/>
    <n v="1.4"/>
    <n v="1.6"/>
    <n v="0.7"/>
    <n v="0.9"/>
    <n v="0.6"/>
    <n v="0"/>
    <n v="0.9"/>
    <n v="0.45112781954887216"/>
    <n v="1.5555555555555554"/>
    <n v="4.5112781954887216E-2"/>
    <n v="0"/>
    <n v="5.2631578947368418E-2"/>
    <n v="6.7669172932330823E-2"/>
    <x v="2"/>
  </r>
  <r>
    <s v="Josh Minott"/>
    <s v="MIN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  <n v="2.6086956521739131"/>
    <n v="0.39130434782608697"/>
    <n v="1"/>
    <n v="0.30434782608695654"/>
    <n v="0.80434782608695654"/>
    <n v="0.30434782608695654"/>
    <n v="0.30434782608695654"/>
    <n v="0.19565217391304349"/>
    <n v="0.43478260869565216"/>
    <n v="2"/>
    <n v="5.0724637681159424E-2"/>
    <n v="5.0724637681159424E-2"/>
    <n v="5.0724637681159424E-2"/>
    <n v="0.13405797101449277"/>
    <x v="3"/>
  </r>
  <r>
    <s v="Jared Rhoden"/>
    <s v="TOR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  <n v="8.4285714285714288"/>
    <n v="1.0714285714285714"/>
    <n v="3"/>
    <n v="1"/>
    <n v="2"/>
    <n v="0.7142857142857143"/>
    <n v="7.1428571428571425E-2"/>
    <n v="0.5714285714285714"/>
    <n v="0.52028218694885364"/>
    <n v="1.875"/>
    <n v="4.409171075837743E-2"/>
    <n v="4.4091710758377423E-3"/>
    <n v="6.1728395061728399E-2"/>
    <n v="0.1234567901234568"/>
    <x v="2"/>
  </r>
  <r>
    <s v="Dwight Powell"/>
    <s v="DAL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  <n v="2.1090909090909089"/>
    <n v="1"/>
    <n v="2.1090909090909089"/>
    <n v="0.90909090909090906"/>
    <n v="1.3090909090909091"/>
    <n v="0.30909090909090908"/>
    <n v="0.4"/>
    <n v="0.30909090909090908"/>
    <n v="0.21090909090909088"/>
    <n v="3.2352941176470589"/>
    <n v="3.0909090909090907E-2"/>
    <n v="0.04"/>
    <n v="9.0909090909090912E-2"/>
    <n v="0.13090909090909092"/>
    <x v="2"/>
  </r>
  <r>
    <s v="Robert Williams III"/>
    <s v="POR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  <n v="5.8"/>
    <n v="1.1000000000000001"/>
    <n v="5.9"/>
    <n v="1.8"/>
    <n v="4.2"/>
    <n v="0.7"/>
    <n v="1.7"/>
    <n v="0.9"/>
    <n v="0.32954545454545453"/>
    <n v="1.2222222222222223"/>
    <n v="3.9772727272727265E-2"/>
    <n v="9.6590909090909075E-2"/>
    <n v="0.10227272727272727"/>
    <n v="0.23863636363636362"/>
    <x v="2"/>
  </r>
  <r>
    <s v="Maxwell Lewis"/>
    <s v="BKN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  <n v="4.1071428571428568"/>
    <n v="0.7142857142857143"/>
    <n v="2"/>
    <n v="0.6071428571428571"/>
    <n v="1.2857142857142858"/>
    <n v="0.2857142857142857"/>
    <n v="0.2857142857142857"/>
    <n v="0.5"/>
    <n v="0.35103785103785101"/>
    <n v="1.4285714285714286"/>
    <n v="2.442002442002442E-2"/>
    <n v="2.442002442002442E-2"/>
    <n v="5.1892551892551889E-2"/>
    <n v="0.1098901098901099"/>
    <x v="2"/>
  </r>
  <r>
    <s v="Dariq Whitehead"/>
    <s v="BKN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  <n v="5.7"/>
    <n v="0.6"/>
    <n v="1.5"/>
    <n v="0.2"/>
    <n v="1.3"/>
    <n v="0.3"/>
    <n v="0.1"/>
    <n v="0.8"/>
    <n v="0.46341463414634143"/>
    <n v="0.74999999999999989"/>
    <n v="2.4390243902439022E-2"/>
    <n v="8.1300813008130073E-3"/>
    <n v="1.6260162601626015E-2"/>
    <n v="0.1056910569105691"/>
    <x v="2"/>
  </r>
  <r>
    <s v="Matisse Thybulle"/>
    <s v="POR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  <n v="7.5333333333333332"/>
    <n v="1.9333333333333333"/>
    <n v="3.5333333333333332"/>
    <n v="0.93333333333333335"/>
    <n v="2.5333333333333332"/>
    <n v="2.2000000000000002"/>
    <n v="0.6"/>
    <n v="0.93333333333333335"/>
    <n v="0.36217948717948717"/>
    <n v="2.0714285714285716"/>
    <n v="0.10576923076923077"/>
    <n v="2.8846153846153844E-2"/>
    <n v="4.4871794871794872E-2"/>
    <n v="0.12179487179487178"/>
    <x v="1"/>
  </r>
  <r>
    <s v="Baylor Scheierman"/>
    <s v="BOS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  <n v="3.6129032258064515"/>
    <n v="1.096774193548387"/>
    <n v="2.096774193548387"/>
    <n v="0.61290322580645162"/>
    <n v="1.5161290322580645"/>
    <n v="0.5161290322580645"/>
    <n v="9.6774193548387094E-2"/>
    <n v="0.38709677419354838"/>
    <n v="0.29136316337148804"/>
    <n v="2.833333333333333"/>
    <n v="4.1623309053069719E-2"/>
    <n v="7.804370447450572E-3"/>
    <n v="4.9427679500520294E-2"/>
    <n v="0.12226847034339229"/>
    <x v="2"/>
  </r>
  <r>
    <s v="Damion Baugh"/>
    <s v="CHA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  <n v="7.333333333333333"/>
    <n v="3.7333333333333334"/>
    <n v="3.3333333333333335"/>
    <n v="0.93333333333333335"/>
    <n v="2.4"/>
    <n v="1"/>
    <n v="0.13333333333333333"/>
    <n v="2.1333333333333333"/>
    <n v="0.29689608636977055"/>
    <n v="1.75"/>
    <n v="4.048582995951417E-2"/>
    <n v="5.3981106612685558E-3"/>
    <n v="3.7786774628879895E-2"/>
    <n v="9.7165991902834009E-2"/>
    <x v="1"/>
  </r>
  <r>
    <s v="Patty Mills"/>
    <s v="LAC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  <n v="3.7931034482758621"/>
    <n v="0.89655172413793105"/>
    <n v="0.7931034482758621"/>
    <n v="0.10344827586206896"/>
    <n v="0.58620689655172409"/>
    <n v="0.41379310344827586"/>
    <n v="0.10344827586206896"/>
    <n v="0.58620689655172409"/>
    <n v="0.3417210313762038"/>
    <n v="1.5294117647058825"/>
    <n v="3.7278657968313145E-2"/>
    <n v="9.3196644920782862E-3"/>
    <n v="9.3196644920782862E-3"/>
    <n v="5.2811432121776948E-2"/>
    <x v="2"/>
  </r>
  <r>
    <s v="John Konchar"/>
    <s v="MEM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  <n v="2.3913043478260869"/>
    <n v="0.89130434782608692"/>
    <n v="3.3043478260869565"/>
    <n v="0.80434782608695654"/>
    <n v="2.5"/>
    <n v="0.69565217391304346"/>
    <n v="0.30434782608695654"/>
    <n v="0.30434782608695654"/>
    <n v="0.19762845849802371"/>
    <n v="2.9285714285714284"/>
    <n v="5.7491915199425078E-2"/>
    <n v="2.5152712899748474E-2"/>
    <n v="6.6475026949335256E-2"/>
    <n v="0.20661157024793389"/>
    <x v="2"/>
  </r>
  <r>
    <s v="Drew Timme"/>
    <s v="BKN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  <n v="12.111111111111111"/>
    <n v="2.2222222222222223"/>
    <n v="7.2222222222222223"/>
    <n v="1.8888888888888888"/>
    <n v="5.333333333333333"/>
    <n v="0.44444444444444442"/>
    <n v="0.1111111111111111"/>
    <n v="1.6666666666666667"/>
    <n v="0.42947202521670608"/>
    <n v="1.3333333333333333"/>
    <n v="1.5760441292356184E-2"/>
    <n v="3.9401103230890461E-3"/>
    <n v="6.698187549251379E-2"/>
    <n v="0.18912529550827423"/>
    <x v="1"/>
  </r>
  <r>
    <s v="Torrey Craig"/>
    <s v="BOS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  <n v="4.1923076923076925"/>
    <n v="0.69230769230769229"/>
    <n v="2.8076923076923075"/>
    <n v="1"/>
    <n v="1.8076923076923077"/>
    <n v="0.30769230769230771"/>
    <n v="0.5"/>
    <n v="0.30769230769230771"/>
    <n v="0.34647171010807376"/>
    <n v="2.25"/>
    <n v="2.5429116338207249E-2"/>
    <n v="4.1322314049586778E-2"/>
    <n v="8.2644628099173556E-2"/>
    <n v="0.14939605848696758"/>
    <x v="2"/>
  </r>
  <r>
    <s v="Jaden Springer"/>
    <s v="UTA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  <n v="2.5116279069767442"/>
    <n v="0.79069767441860461"/>
    <n v="1.3023255813953489"/>
    <n v="0.39534883720930231"/>
    <n v="1"/>
    <n v="0.60465116279069764"/>
    <n v="9.3023255813953487E-2"/>
    <n v="0.39534883720930231"/>
    <n v="0.29548563611491108"/>
    <n v="2"/>
    <n v="7.1135430916552667E-2"/>
    <n v="1.094391244870041E-2"/>
    <n v="4.6511627906976744E-2"/>
    <n v="0.11764705882352941"/>
    <x v="3"/>
  </r>
  <r>
    <s v="Taj Gibson"/>
    <s v="CHA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  <n v="2.8918918918918921"/>
    <n v="0.59459459459459463"/>
    <n v="3.189189189189189"/>
    <n v="1.4054054054054055"/>
    <n v="1.8918918918918919"/>
    <n v="0.1891891891891892"/>
    <n v="0.51351351351351349"/>
    <n v="0.70270270270270274"/>
    <n v="0.26053080107134163"/>
    <n v="0.84615384615384615"/>
    <n v="1.7044071098125155E-2"/>
    <n v="4.6262478694911124E-2"/>
    <n v="0.12661309958607256"/>
    <n v="0.17044071098125152"/>
    <x v="2"/>
  </r>
  <r>
    <s v="Jalen Hood-Schifino"/>
    <s v="PHI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  <n v="7.1333333333333337"/>
    <n v="2.5333333333333332"/>
    <n v="1.8"/>
    <n v="0.2"/>
    <n v="1.6"/>
    <n v="0.33333333333333331"/>
    <n v="0.53333333333333333"/>
    <n v="1.2"/>
    <n v="0.3396825396825397"/>
    <n v="2.1111111111111112"/>
    <n v="1.5873015873015872E-2"/>
    <n v="2.5396825396825397E-2"/>
    <n v="9.5238095238095247E-3"/>
    <n v="7.6190476190476197E-2"/>
    <x v="1"/>
  </r>
  <r>
    <s v="Cam Reddish"/>
    <s v="LAL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  <n v="3.2121212121212119"/>
    <n v="0.69696969696969702"/>
    <n v="2"/>
    <n v="0.51515151515151514"/>
    <n v="1.5151515151515151"/>
    <n v="1"/>
    <n v="0.30303030303030304"/>
    <n v="0.39393939393939392"/>
    <n v="0.17944811240900627"/>
    <n v="1.7692307692307694"/>
    <n v="5.5865921787709501E-2"/>
    <n v="1.692906720839682E-2"/>
    <n v="2.8779414254274591E-2"/>
    <n v="8.4645336041984098E-2"/>
    <x v="2"/>
  </r>
  <r>
    <s v="Oscar Tshiebwe"/>
    <s v="UTA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  <n v="7.5714285714285712"/>
    <n v="0.5714285714285714"/>
    <n v="8.7142857142857135"/>
    <n v="3.2857142857142856"/>
    <n v="5.4285714285714288"/>
    <n v="0.9285714285714286"/>
    <n v="7.1428571428571425E-2"/>
    <n v="0.7142857142857143"/>
    <n v="0.41601255886970173"/>
    <n v="0.79999999999999993"/>
    <n v="5.1020408163265307E-2"/>
    <n v="3.9246467817896386E-3"/>
    <n v="0.18053375196232338"/>
    <n v="0.29827315541601257"/>
    <x v="2"/>
  </r>
  <r>
    <s v="Johnny Furphy"/>
    <s v="IND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  <n v="2.1"/>
    <n v="0.4"/>
    <n v="1.4"/>
    <n v="0.5"/>
    <n v="1"/>
    <n v="0.4"/>
    <n v="0.2"/>
    <n v="0.2"/>
    <n v="0.27631578947368424"/>
    <n v="2"/>
    <n v="5.2631578947368425E-2"/>
    <n v="2.6315789473684213E-2"/>
    <n v="6.5789473684210523E-2"/>
    <n v="0.13157894736842105"/>
    <x v="3"/>
  </r>
  <r>
    <s v="Cam Spencer"/>
    <s v="MEM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  <n v="4.2"/>
    <n v="1.4"/>
    <n v="1.2"/>
    <n v="0.52"/>
    <n v="0.72"/>
    <n v="0.4"/>
    <n v="0"/>
    <n v="0.2"/>
    <n v="0.41584158415841588"/>
    <n v="6.9999999999999991"/>
    <n v="3.9603960396039604E-2"/>
    <n v="0"/>
    <n v="5.1485148514851489E-2"/>
    <n v="7.1287128712871281E-2"/>
    <x v="2"/>
  </r>
  <r>
    <s v="Maxi Kleber"/>
    <s v="LAL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  <n v="3"/>
    <n v="1.2941176470588236"/>
    <n v="2.7941176470588234"/>
    <n v="0.70588235294117652"/>
    <n v="2.0882352941176472"/>
    <n v="0.29411764705882354"/>
    <n v="0.5"/>
    <n v="0.70588235294117652"/>
    <n v="0.16042780748663102"/>
    <n v="1.8333333333333333"/>
    <n v="1.5728216420257943E-2"/>
    <n v="2.6737967914438502E-2"/>
    <n v="3.7747719408619068E-2"/>
    <n v="0.11167033658383141"/>
    <x v="2"/>
  </r>
  <r>
    <s v="Pat Spencer"/>
    <s v="GSW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  <n v="2.5128205128205128"/>
    <n v="1.2051282051282051"/>
    <n v="1.2051282051282051"/>
    <n v="0.41025641025641024"/>
    <n v="0.79487179487179482"/>
    <n v="0.41025641025641024"/>
    <n v="0.10256410256410256"/>
    <n v="0.51282051282051277"/>
    <n v="0.39262820512820512"/>
    <n v="2.35"/>
    <n v="6.4102564102564097E-2"/>
    <n v="1.6025641025641024E-2"/>
    <n v="6.4102564102564097E-2"/>
    <n v="0.12419871794871794"/>
    <x v="3"/>
  </r>
  <r>
    <s v="Jordan McLaughlin"/>
    <s v="SAS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  <n v="2.1086956521739131"/>
    <n v="1.1086956521739131"/>
    <n v="0.69565217391304346"/>
    <n v="0.10869565217391304"/>
    <n v="0.5"/>
    <n v="0.30434782608695654"/>
    <n v="0"/>
    <n v="0.30434782608695654"/>
    <n v="0.31010230179028136"/>
    <n v="3.6428571428571428"/>
    <n v="4.4757033248081848E-2"/>
    <n v="0"/>
    <n v="1.5984654731457801E-2"/>
    <n v="7.3529411764705885E-2"/>
    <x v="3"/>
  </r>
  <r>
    <s v="Trey Jemison III"/>
    <s v="LAL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  <n v="2.5"/>
    <n v="0.39473684210526316"/>
    <n v="2.7894736842105261"/>
    <n v="1.2105263157894737"/>
    <n v="1.6052631578947369"/>
    <n v="0.21052631578947367"/>
    <n v="0.39473684210526316"/>
    <n v="0.60526315789473684"/>
    <n v="0.24271844660194172"/>
    <n v="0.65217391304347827"/>
    <n v="2.0439448134900354E-2"/>
    <n v="3.8323965252938172E-2"/>
    <n v="0.11752682677567705"/>
    <n v="0.15585079202861524"/>
    <x v="2"/>
  </r>
  <r>
    <s v="Jericho Sims"/>
    <s v="MIL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  <n v="1.7924528301886793"/>
    <n v="0.60377358490566035"/>
    <n v="3.6981132075471699"/>
    <n v="1.3018867924528301"/>
    <n v="2.3962264150943398"/>
    <n v="0.20754716981132076"/>
    <n v="0.39622641509433965"/>
    <n v="0.60377358490566035"/>
    <n v="0.15062628825114951"/>
    <n v="1"/>
    <n v="1.7440938639606787E-2"/>
    <n v="3.3296337402885685E-2"/>
    <n v="0.10940225146662437"/>
    <n v="0.20136356429364199"/>
    <x v="2"/>
  </r>
  <r>
    <s v="Reece Beekman"/>
    <s v="BKN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  <n v="2.6111111111111112"/>
    <n v="1.8055555555555556"/>
    <n v="1.1111111111111112"/>
    <n v="0.3888888888888889"/>
    <n v="0.69444444444444442"/>
    <n v="0.88888888888888884"/>
    <n v="0.1111111111111111"/>
    <n v="0.61111111111111116"/>
    <n v="0.20085470085470086"/>
    <n v="2.9545454545454541"/>
    <n v="6.8376068376068369E-2"/>
    <n v="8.5470085470085461E-3"/>
    <n v="2.9914529914529916E-2"/>
    <n v="5.3418803418803416E-2"/>
    <x v="2"/>
  </r>
  <r>
    <s v="Christian Koloko"/>
    <s v="LAL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  <n v="2.4054054054054053"/>
    <n v="0.40540540540540543"/>
    <n v="2.5135135135135136"/>
    <n v="0.89189189189189189"/>
    <n v="1.5135135135135136"/>
    <n v="0.1891891891891892"/>
    <n v="0.40540540540540543"/>
    <n v="0.29729729729729731"/>
    <n v="0.26145710928319627"/>
    <n v="1.3636363636363635"/>
    <n v="2.0564042303172742E-2"/>
    <n v="4.4065804935370156E-2"/>
    <n v="9.6944770857814347E-2"/>
    <n v="0.16451233842538193"/>
    <x v="3"/>
  </r>
  <r>
    <s v="Dru Smith"/>
    <s v="MIA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  <n v="6.2142857142857144"/>
    <n v="1.5714285714285714"/>
    <n v="2.5714285714285716"/>
    <n v="0.9285714285714286"/>
    <n v="1.7142857142857142"/>
    <n v="1.5"/>
    <n v="0.42857142857142855"/>
    <n v="1.2142857142857142"/>
    <n v="0.3236607142857143"/>
    <n v="1.2941176470588236"/>
    <n v="7.8125E-2"/>
    <n v="2.2321428571428572E-2"/>
    <n v="4.836309523809524E-2"/>
    <n v="8.9285714285714288E-2"/>
    <x v="2"/>
  </r>
  <r>
    <s v="Mitchell Robinson"/>
    <s v="NYK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  <n v="5.117647058823529"/>
    <n v="0.82352941176470584"/>
    <n v="5.882352941176471"/>
    <n v="3.1176470588235294"/>
    <n v="2.8823529411764706"/>
    <n v="0.88235294117647056"/>
    <n v="1.1176470588235294"/>
    <n v="0.58823529411764708"/>
    <n v="0.29927760577915374"/>
    <n v="1.4"/>
    <n v="5.159958720330237E-2"/>
    <n v="6.5359477124182996E-2"/>
    <n v="0.18231854145166837"/>
    <n v="0.16855865153078775"/>
    <x v="2"/>
  </r>
  <r>
    <s v="Lester Quinones"/>
    <s v="NOP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  <n v="6.615384615384615"/>
    <n v="1.7692307692307692"/>
    <n v="1.5384615384615385"/>
    <n v="0.30769230769230771"/>
    <n v="1.2307692307692308"/>
    <n v="0.23076923076923078"/>
    <n v="0.23076923076923078"/>
    <n v="1.0769230769230769"/>
    <n v="0.46917621385706493"/>
    <n v="1.6428571428571428"/>
    <n v="1.6366612111292964E-2"/>
    <n v="1.6366612111292964E-2"/>
    <n v="2.1822149481723951E-2"/>
    <n v="8.7288597926895806E-2"/>
    <x v="2"/>
  </r>
  <r>
    <s v="Elfrid Payton"/>
    <s v="NOP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  <n v="3.5"/>
    <n v="6.916666666666667"/>
    <n v="3.2916666666666665"/>
    <n v="0.58333333333333337"/>
    <n v="2.7083333333333335"/>
    <n v="1"/>
    <n v="0.5"/>
    <n v="2.5"/>
    <n v="0.16431924882629106"/>
    <n v="2.7666666666666666"/>
    <n v="4.6948356807511735E-2"/>
    <n v="2.3474178403755867E-2"/>
    <n v="2.7386541471048513E-2"/>
    <n v="0.12715179968701096"/>
    <x v="1"/>
  </r>
  <r>
    <s v="Jordan Walsh"/>
    <s v="BOS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  <n v="1.5961538461538463"/>
    <n v="0.40384615384615385"/>
    <n v="1.3076923076923077"/>
    <n v="0.40384615384615385"/>
    <n v="0.90384615384615385"/>
    <n v="0.19230769230769232"/>
    <n v="0.19230769230769232"/>
    <n v="0.30769230769230771"/>
    <n v="0.20463510848126235"/>
    <n v="1.3125"/>
    <n v="2.465483234714004E-2"/>
    <n v="2.465483234714004E-2"/>
    <n v="5.1775147928994084E-2"/>
    <n v="0.11587771203155819"/>
    <x v="3"/>
  </r>
  <r>
    <s v="Damion Lee"/>
    <s v="PHX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  <n v="3.32"/>
    <n v="0.4"/>
    <n v="0.8"/>
    <n v="0.12"/>
    <n v="0.72"/>
    <n v="0.2"/>
    <n v="0"/>
    <n v="0.4"/>
    <n v="0.57241379310344831"/>
    <n v="1"/>
    <n v="3.4482758620689655E-2"/>
    <n v="0"/>
    <n v="2.0689655172413793E-2"/>
    <n v="0.12413793103448276"/>
    <x v="3"/>
  </r>
  <r>
    <s v="Tyler Kolek"/>
    <s v="NYK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  <n v="2"/>
    <n v="1.7073170731707317"/>
    <n v="0.70731707317073167"/>
    <n v="0.1951219512195122"/>
    <n v="0.51219512195121952"/>
    <n v="0.29268292682926828"/>
    <n v="9.7560975609756101E-2"/>
    <n v="0.3902439024390244"/>
    <n v="0.27777777777777779"/>
    <n v="4.375"/>
    <n v="4.065040650406504E-2"/>
    <n v="1.3550135501355014E-2"/>
    <n v="2.7100271002710029E-2"/>
    <n v="7.113821138211382E-2"/>
    <x v="3"/>
  </r>
  <r>
    <s v="Johnny Davis"/>
    <s v="WAS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  <n v="2.4117647058823528"/>
    <n v="0.29411764705882354"/>
    <n v="1.088235294117647"/>
    <n v="0.29411764705882354"/>
    <n v="0.79411764705882348"/>
    <n v="0.41176470588235292"/>
    <n v="0.20588235294117646"/>
    <n v="0.20588235294117646"/>
    <n v="0.3396851698425849"/>
    <n v="1.4285714285714286"/>
    <n v="5.7995028997514499E-2"/>
    <n v="2.8997514498757249E-2"/>
    <n v="4.1425020712510363E-2"/>
    <n v="0.11184755592377796"/>
    <x v="3"/>
  </r>
  <r>
    <s v="MarJon Beauchamp"/>
    <s v="NYK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  <n v="2.3142857142857145"/>
    <n v="0.31428571428571428"/>
    <n v="1.3142857142857143"/>
    <n v="0.31428571428571428"/>
    <n v="0.91428571428571426"/>
    <n v="0.11428571428571428"/>
    <n v="0"/>
    <n v="0.4"/>
    <n v="0.51428571428571435"/>
    <n v="0.7857142857142857"/>
    <n v="2.5396825396825397E-2"/>
    <n v="0"/>
    <n v="6.9841269841269843E-2"/>
    <n v="0.20317460317460317"/>
    <x v="3"/>
  </r>
  <r>
    <s v="Jaylen Martin"/>
    <s v="WAS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  <n v="4.875"/>
    <n v="1.125"/>
    <n v="2.8125"/>
    <n v="0.6875"/>
    <n v="2.125"/>
    <n v="0.625"/>
    <n v="0"/>
    <n v="0.8125"/>
    <n v="0.32718120805369127"/>
    <n v="1.3846153846153846"/>
    <n v="4.1946308724832217E-2"/>
    <n v="0"/>
    <n v="4.6140939597315432E-2"/>
    <n v="0.14261744966442952"/>
    <x v="2"/>
  </r>
  <r>
    <s v="Alex Reese"/>
    <s v="PHI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  <n v="5.1333333333333337"/>
    <n v="0.33333333333333331"/>
    <n v="3.1333333333333333"/>
    <n v="0.6"/>
    <n v="2.5333333333333332"/>
    <n v="0.73333333333333328"/>
    <n v="0.73333333333333328"/>
    <n v="0.4"/>
    <n v="0.35648148148148151"/>
    <n v="0.83333333333333326"/>
    <n v="5.0925925925925923E-2"/>
    <n v="5.0925925925925923E-2"/>
    <n v="4.1666666666666664E-2"/>
    <n v="0.1759259259259259"/>
    <x v="2"/>
  </r>
  <r>
    <s v="Kobe Brown"/>
    <s v="LAC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  <n v="1.9"/>
    <n v="0.6"/>
    <n v="1.6"/>
    <n v="0.5"/>
    <n v="1.2"/>
    <n v="0.2"/>
    <n v="0.1"/>
    <n v="0.3"/>
    <n v="0.27941176470588236"/>
    <n v="2"/>
    <n v="2.9411764705882356E-2"/>
    <n v="1.4705882352941178E-2"/>
    <n v="7.3529411764705885E-2"/>
    <n v="0.17647058823529413"/>
    <x v="3"/>
  </r>
  <r>
    <s v="Moses Brown"/>
    <s v="DAL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  <n v="5.7692307692307692"/>
    <n v="0.23076923076923078"/>
    <n v="3.3846153846153846"/>
    <n v="0.92307692307692313"/>
    <n v="2.5384615384615383"/>
    <n v="0.53846153846153844"/>
    <n v="0.30769230769230771"/>
    <n v="0.76923076923076927"/>
    <n v="0.63398140321217245"/>
    <n v="0.3"/>
    <n v="5.9171597633136092E-2"/>
    <n v="3.38123415046492E-2"/>
    <n v="0.10143702451394761"/>
    <n v="0.2789518174133559"/>
    <x v="3"/>
  </r>
  <r>
    <s v="Lamar Stevens"/>
    <s v="MEM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  <n v="4.4117647058823533"/>
    <n v="0.52941176470588236"/>
    <n v="2.1764705882352939"/>
    <n v="0.17647058823529413"/>
    <n v="2"/>
    <n v="0.29411764705882354"/>
    <n v="0.17647058823529413"/>
    <n v="0.58823529411764708"/>
    <n v="0.48480930833872016"/>
    <n v="0.9"/>
    <n v="3.2320620555914677E-2"/>
    <n v="1.9392372333548805E-2"/>
    <n v="1.9392372333548805E-2"/>
    <n v="0.21978021978021978"/>
    <x v="3"/>
  </r>
  <r>
    <s v="Alex Len"/>
    <s v="LAL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  <n v="1.6086956521739131"/>
    <n v="0.80434782608695654"/>
    <n v="2.1086956521739131"/>
    <n v="0.80434782608695654"/>
    <n v="1.1956521739130435"/>
    <n v="0.19565217391304349"/>
    <n v="0.5"/>
    <n v="0.39130434782608697"/>
    <n v="0.19381875327396542"/>
    <n v="2.0555555555555554"/>
    <n v="2.3572551073860658E-2"/>
    <n v="6.0240963855421679E-2"/>
    <n v="9.6909376636982708E-2"/>
    <n v="0.14405447878470401"/>
    <x v="3"/>
  </r>
  <r>
    <s v="JT Thor"/>
    <s v="WAS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  <n v="3.6"/>
    <n v="0.3"/>
    <n v="2.4"/>
    <n v="1"/>
    <n v="1.4"/>
    <n v="0.4"/>
    <n v="0.5"/>
    <n v="0.5"/>
    <n v="0.28800000000000003"/>
    <n v="0.6"/>
    <n v="3.2000000000000001E-2"/>
    <n v="0.04"/>
    <n v="0.08"/>
    <n v="0.11199999999999999"/>
    <x v="2"/>
  </r>
  <r>
    <s v="Tristan Thompson"/>
    <s v="CLE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  <n v="1.7"/>
    <n v="0.6"/>
    <n v="3.4"/>
    <n v="0.8"/>
    <n v="2.6"/>
    <n v="0.1"/>
    <n v="0.3"/>
    <n v="0.4"/>
    <n v="0.20731707317073172"/>
    <n v="1.4999999999999998"/>
    <n v="1.2195121951219514E-2"/>
    <n v="3.6585365853658541E-2"/>
    <n v="9.7560975609756115E-2"/>
    <n v="0.31707317073170738"/>
    <x v="3"/>
  </r>
  <r>
    <s v="Tyler Smith"/>
    <s v="MIL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  <n v="2.9130434782608696"/>
    <n v="0.21739130434782608"/>
    <n v="1.0869565217391304"/>
    <n v="0.30434782608695654"/>
    <n v="0.78260869565217395"/>
    <n v="8.6956521739130432E-2"/>
    <n v="0.21739130434782608"/>
    <n v="0.30434782608695654"/>
    <n v="0.54963084495488113"/>
    <n v="0.71428571428571419"/>
    <n v="1.6406890894175553E-2"/>
    <n v="4.1017227235438887E-2"/>
    <n v="5.742411812961444E-2"/>
    <n v="0.14766201804758"/>
    <x v="3"/>
  </r>
  <r>
    <s v="Jaylen Nowell"/>
    <s v="NOP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  <n v="8.375"/>
    <n v="2.25"/>
    <n v="2.5"/>
    <n v="0.75"/>
    <n v="1.75"/>
    <n v="0.125"/>
    <n v="0.5"/>
    <n v="1"/>
    <n v="0.39880952380952384"/>
    <n v="2.25"/>
    <n v="5.9523809523809521E-3"/>
    <n v="2.3809523809523808E-2"/>
    <n v="3.5714285714285712E-2"/>
    <n v="8.3333333333333329E-2"/>
    <x v="1"/>
  </r>
  <r>
    <s v="Adam Flagler"/>
    <s v="OKC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  <n v="1.8108108108108107"/>
    <n v="0.29729729729729731"/>
    <n v="0.70270270270270274"/>
    <n v="0.1891891891891892"/>
    <n v="0.51351351351351349"/>
    <n v="0.1891891891891892"/>
    <n v="0.10810810810810811"/>
    <n v="0.10810810810810811"/>
    <n v="0.32923832923832924"/>
    <n v="2.75"/>
    <n v="3.4398034398034398E-2"/>
    <n v="1.9656019656019656E-2"/>
    <n v="3.4398034398034398E-2"/>
    <n v="9.3366093366093361E-2"/>
    <x v="3"/>
  </r>
  <r>
    <s v="Marcus Bagley"/>
    <s v="PHI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  <n v="6.7"/>
    <n v="1"/>
    <n v="7"/>
    <n v="2.2999999999999998"/>
    <n v="4.7"/>
    <n v="0.9"/>
    <n v="1.2"/>
    <n v="0.7"/>
    <n v="0.2648221343873518"/>
    <n v="1.4285714285714286"/>
    <n v="3.5573122529644272E-2"/>
    <n v="4.7430830039525688E-2"/>
    <n v="9.0909090909090898E-2"/>
    <n v="0.1857707509881423"/>
    <x v="1"/>
  </r>
  <r>
    <s v="Nate Williams"/>
    <s v="HOU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  <n v="3.3"/>
    <n v="0.5"/>
    <n v="0.7"/>
    <n v="0.3"/>
    <n v="0.4"/>
    <n v="0.4"/>
    <n v="0.2"/>
    <n v="0.7"/>
    <n v="0.45205479452054792"/>
    <n v="0.7142857142857143"/>
    <n v="5.4794520547945209E-2"/>
    <n v="2.7397260273972605E-2"/>
    <n v="4.1095890410958902E-2"/>
    <n v="5.4794520547945209E-2"/>
    <x v="3"/>
  </r>
  <r>
    <s v="De'Anthony Melton"/>
    <s v="BKN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  <n v="10.333333333333334"/>
    <n v="2.8333333333333335"/>
    <n v="3.3333333333333335"/>
    <n v="1"/>
    <n v="2.3333333333333335"/>
    <n v="1.1666666666666667"/>
    <n v="0.33333333333333331"/>
    <n v="1.6666666666666667"/>
    <n v="0.51155115511551164"/>
    <n v="1.7"/>
    <n v="5.7755775577557761E-2"/>
    <n v="1.65016501650165E-2"/>
    <n v="4.9504950495049507E-2"/>
    <n v="0.11551155115511552"/>
    <x v="1"/>
  </r>
  <r>
    <s v="Tony Bradley"/>
    <s v="IND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  <n v="4.4285714285714288"/>
    <n v="0.42857142857142855"/>
    <n v="3"/>
    <n v="1.2857142857142858"/>
    <n v="1.7142857142857142"/>
    <n v="7.1428571428571425E-2"/>
    <n v="0.5714285714285714"/>
    <n v="0.42857142857142855"/>
    <n v="0.54673721340388015"/>
    <n v="1"/>
    <n v="8.8183421516754845E-3"/>
    <n v="7.0546737213403876E-2"/>
    <n v="0.15873015873015875"/>
    <n v="0.21164021164021163"/>
    <x v="3"/>
  </r>
  <r>
    <s v="Bronny James"/>
    <s v="LAL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  <n v="2.2962962962962963"/>
    <n v="0.81481481481481477"/>
    <n v="0.70370370370370372"/>
    <n v="0.1111111111111111"/>
    <n v="0.51851851851851849"/>
    <n v="0.29629629629629628"/>
    <n v="0.1111111111111111"/>
    <n v="0.51851851851851849"/>
    <n v="0.34273079049198452"/>
    <n v="1.5714285714285714"/>
    <n v="4.4223327805417351E-2"/>
    <n v="1.6583747927031506E-2"/>
    <n v="1.6583747927031506E-2"/>
    <n v="7.7390823659480371E-2"/>
    <x v="3"/>
  </r>
  <r>
    <s v="Markelle Fultz"/>
    <s v="SAC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  <n v="2.9047619047619047"/>
    <n v="1.2857142857142858"/>
    <n v="1"/>
    <n v="0.2857142857142857"/>
    <n v="0.7142857142857143"/>
    <n v="0.52380952380952384"/>
    <n v="9.5238095238095233E-2"/>
    <n v="0.7142857142857143"/>
    <n v="0.33008658008658004"/>
    <n v="1.8"/>
    <n v="5.9523809523809521E-2"/>
    <n v="1.082251082251082E-2"/>
    <n v="3.2467532467532464E-2"/>
    <n v="8.1168831168831168E-2"/>
    <x v="3"/>
  </r>
  <r>
    <s v="Cole Swider"/>
    <s v="TOR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  <n v="5.9"/>
    <n v="0.3"/>
    <n v="2.7"/>
    <n v="0.5"/>
    <n v="2.2000000000000002"/>
    <n v="0.4"/>
    <n v="0.2"/>
    <n v="0.4"/>
    <n v="0.34705882352941181"/>
    <n v="0.74999999999999989"/>
    <n v="2.3529411764705882E-2"/>
    <n v="1.1764705882352941E-2"/>
    <n v="2.9411764705882353E-2"/>
    <n v="0.12941176470588237"/>
    <x v="2"/>
  </r>
  <r>
    <s v="Bruno Fernando"/>
    <s v="TOR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  <n v="3.4117647058823528"/>
    <n v="1.1176470588235294"/>
    <n v="3"/>
    <n v="1.1764705882352942"/>
    <n v="1.8235294117647058"/>
    <n v="0.17647058823529413"/>
    <n v="0.52941176470588236"/>
    <n v="0.82352941176470584"/>
    <n v="0.3967168262653899"/>
    <n v="1.3571428571428572"/>
    <n v="2.0519835841313273E-2"/>
    <n v="6.1559507523939815E-2"/>
    <n v="0.13679890560875513"/>
    <n v="0.21203830369357046"/>
    <x v="3"/>
  </r>
  <r>
    <s v="Dario Šarić"/>
    <s v="DEN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  <n v="3.5"/>
    <n v="1.375"/>
    <n v="3.125"/>
    <n v="0.875"/>
    <n v="2.3125"/>
    <n v="0.375"/>
    <n v="0.125"/>
    <n v="0.875"/>
    <n v="0.26717557251908397"/>
    <n v="1.5714285714285714"/>
    <n v="2.8625954198473282E-2"/>
    <n v="9.5419847328244278E-3"/>
    <n v="6.6793893129770993E-2"/>
    <n v="0.17652671755725191"/>
    <x v="2"/>
  </r>
  <r>
    <s v="Markieff Morris"/>
    <s v="LAL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  <n v="3.7333333333333334"/>
    <n v="1.4"/>
    <n v="1.5333333333333334"/>
    <n v="0.2"/>
    <n v="1.3333333333333333"/>
    <n v="0.13333333333333333"/>
    <n v="0.2"/>
    <n v="0.33333333333333331"/>
    <n v="0.33939393939393941"/>
    <n v="4.2"/>
    <n v="1.2121212121212121E-2"/>
    <n v="1.8181818181818184E-2"/>
    <n v="1.8181818181818184E-2"/>
    <n v="0.1212121212121212"/>
    <x v="2"/>
  </r>
  <r>
    <s v="Tyson Etienne"/>
    <s v="BKN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  <n v="7.8571428571428568"/>
    <n v="1.7142857142857142"/>
    <n v="1.2857142857142858"/>
    <n v="0.42857142857142855"/>
    <n v="0.8571428571428571"/>
    <n v="0.42857142857142855"/>
    <n v="0.14285714285714285"/>
    <n v="1.1428571428571428"/>
    <n v="0.36375661375661372"/>
    <n v="1.5"/>
    <n v="1.984126984126984E-2"/>
    <n v="6.6137566137566125E-3"/>
    <n v="1.984126984126984E-2"/>
    <n v="3.968253968253968E-2"/>
    <x v="1"/>
  </r>
  <r>
    <s v="Drew Peterson"/>
    <s v="BOS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  <n v="2.2000000000000002"/>
    <n v="0.52"/>
    <n v="1.6"/>
    <n v="0.4"/>
    <n v="1.2"/>
    <n v="0.2"/>
    <n v="0.12"/>
    <n v="0.32"/>
    <n v="0.29729729729729731"/>
    <n v="1.625"/>
    <n v="2.7027027027027029E-2"/>
    <n v="1.6216216216216214E-2"/>
    <n v="5.4054054054054057E-2"/>
    <n v="0.16216216216216214"/>
    <x v="3"/>
  </r>
  <r>
    <s v="Killian Hayes"/>
    <s v="BKN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  <n v="9"/>
    <n v="5.166666666666667"/>
    <n v="3"/>
    <n v="0.83333333333333337"/>
    <n v="2.1666666666666665"/>
    <n v="0.66666666666666663"/>
    <n v="0.66666666666666663"/>
    <n v="1.5"/>
    <n v="0.33210332103321033"/>
    <n v="3.4444444444444446"/>
    <n v="2.4600246002460021E-2"/>
    <n v="2.4600246002460021E-2"/>
    <n v="3.0750307503075031E-2"/>
    <n v="7.9950799507995066E-2"/>
    <x v="1"/>
  </r>
  <r>
    <s v="Kobe Bufkin"/>
    <s v="ATL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  <n v="5.3"/>
    <n v="1.7"/>
    <n v="2.1"/>
    <n v="0.5"/>
    <n v="1.6"/>
    <n v="0.3"/>
    <n v="0.2"/>
    <n v="0.8"/>
    <n v="0.42741935483870963"/>
    <n v="2.125"/>
    <n v="2.4193548387096774E-2"/>
    <n v="1.6129032258064516E-2"/>
    <n v="4.0322580645161289E-2"/>
    <n v="0.12903225806451613"/>
    <x v="2"/>
  </r>
  <r>
    <s v="Chuma Okeke"/>
    <s v="CLE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  <n v="5.8888888888888893"/>
    <n v="1.6666666666666667"/>
    <n v="5.2222222222222223"/>
    <n v="2.3333333333333335"/>
    <n v="2.8888888888888888"/>
    <n v="0.55555555555555558"/>
    <n v="0.44444444444444442"/>
    <n v="0.33333333333333331"/>
    <n v="0.26889903602232373"/>
    <n v="5.0000000000000009"/>
    <n v="2.5367833587011671E-2"/>
    <n v="2.0294266869609334E-2"/>
    <n v="0.10654490106544902"/>
    <n v="0.13191273465246067"/>
    <x v="1"/>
  </r>
  <r>
    <s v="Patrick Baldwin Jr,"/>
    <s v="LAC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  <n v="2.2083333333333335"/>
    <n v="8.3333333333333329E-2"/>
    <n v="1"/>
    <n v="0.20833333333333334"/>
    <n v="0.79166666666666663"/>
    <n v="8.3333333333333329E-2"/>
    <n v="8.3333333333333329E-2"/>
    <n v="0.20833333333333334"/>
    <n v="0.50189393939393934"/>
    <n v="0.39999999999999997"/>
    <n v="1.8939393939393936E-2"/>
    <n v="1.8939393939393936E-2"/>
    <n v="4.7348484848484848E-2"/>
    <n v="0.1799242424242424"/>
    <x v="3"/>
  </r>
  <r>
    <s v="Garrett Temple"/>
    <s v="TOR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  <n v="1.8928571428571428"/>
    <n v="1.1071428571428572"/>
    <n v="1"/>
    <n v="0.2857142857142857"/>
    <n v="0.7142857142857143"/>
    <n v="0.6071428571428571"/>
    <n v="0.10714285714285714"/>
    <n v="0.39285714285714285"/>
    <n v="0.23368606701940037"/>
    <n v="2.8181818181818183"/>
    <n v="7.4955908289241618E-2"/>
    <n v="1.3227513227513227E-2"/>
    <n v="3.5273368606701938E-2"/>
    <n v="8.8183421516754859E-2"/>
    <x v="3"/>
  </r>
  <r>
    <s v="Oshae Brissett"/>
    <s v="PHI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  <n v="8.6666666666666661"/>
    <n v="0.66666666666666663"/>
    <n v="3.6666666666666665"/>
    <n v="1.1666666666666667"/>
    <n v="2.5"/>
    <n v="0.66666666666666663"/>
    <n v="0.5"/>
    <n v="1.3333333333333333"/>
    <n v="0.36568213783403658"/>
    <n v="0.5"/>
    <n v="2.8129395218002812E-2"/>
    <n v="2.1097046413502109E-2"/>
    <n v="4.9226441631504927E-2"/>
    <n v="0.10548523206751055"/>
    <x v="1"/>
  </r>
  <r>
    <s v="Ariel Hukporti"/>
    <s v="NYK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  <n v="1.92"/>
    <n v="0.4"/>
    <n v="2"/>
    <n v="0.6"/>
    <n v="1.52"/>
    <n v="0"/>
    <n v="0.6"/>
    <n v="0.8"/>
    <n v="0.22068965517241379"/>
    <n v="0.5"/>
    <n v="0"/>
    <n v="6.8965517241379309E-2"/>
    <n v="6.8965517241379309E-2"/>
    <n v="0.17471264367816094"/>
    <x v="3"/>
  </r>
  <r>
    <s v="Kevin Knox II"/>
    <s v="GSW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  <n v="3.2857142857142856"/>
    <n v="0.42857142857142855"/>
    <n v="1.2142857142857142"/>
    <n v="0.5"/>
    <n v="0.7142857142857143"/>
    <n v="7.1428571428571425E-2"/>
    <n v="0.2857142857142857"/>
    <n v="0.2857142857142857"/>
    <n v="0.54761904761904756"/>
    <n v="1.5"/>
    <n v="1.1904761904761904E-2"/>
    <n v="4.7619047619047616E-2"/>
    <n v="8.3333333333333329E-2"/>
    <n v="0.11904761904761905"/>
    <x v="3"/>
  </r>
  <r>
    <s v="Enrique Freeman"/>
    <s v="IND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  <n v="2.0909090909090908"/>
    <n v="0.40909090909090912"/>
    <n v="1.4090909090909092"/>
    <n v="0.5"/>
    <n v="0.90909090909090906"/>
    <n v="9.0909090909090912E-2"/>
    <n v="9.0909090909090912E-2"/>
    <n v="0.31818181818181818"/>
    <n v="0.25498891352549891"/>
    <n v="1.2857142857142858"/>
    <n v="1.1086474501108648E-2"/>
    <n v="1.1086474501108648E-2"/>
    <n v="6.0975609756097567E-2"/>
    <n v="0.11086474501108648"/>
    <x v="3"/>
  </r>
  <r>
    <s v="Daeqwon Plowden"/>
    <s v="ATL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  <n v="7.166666666666667"/>
    <n v="0.33333333333333331"/>
    <n v="1.8333333333333333"/>
    <n v="0.66666666666666663"/>
    <n v="1.1666666666666667"/>
    <n v="0"/>
    <n v="0"/>
    <n v="0.66666666666666663"/>
    <n v="0.60224089635854339"/>
    <n v="0.5"/>
    <n v="0"/>
    <n v="0"/>
    <n v="5.6022408963585429E-2"/>
    <n v="9.8039215686274508E-2"/>
    <x v="2"/>
  </r>
  <r>
    <s v="Keshad Johnson"/>
    <s v="MIA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  <n v="2.6875"/>
    <n v="0.3125"/>
    <n v="1.8125"/>
    <n v="0.375"/>
    <n v="1.375"/>
    <n v="0.3125"/>
    <n v="0.3125"/>
    <n v="0.3125"/>
    <n v="0.4405737704918033"/>
    <n v="1"/>
    <n v="5.1229508196721313E-2"/>
    <n v="5.1229508196721313E-2"/>
    <n v="6.147540983606558E-2"/>
    <n v="0.22540983606557377"/>
    <x v="3"/>
  </r>
  <r>
    <s v="Jaylen Sims"/>
    <s v="CHA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  <n v="7"/>
    <n v="2"/>
    <n v="1"/>
    <n v="0.5"/>
    <n v="0.5"/>
    <n v="0.5"/>
    <n v="0.16666666666666666"/>
    <n v="1.3333333333333333"/>
    <n v="0.37634408602150538"/>
    <n v="1.5"/>
    <n v="2.6881720430107524E-2"/>
    <n v="8.9605734767025085E-3"/>
    <n v="2.6881720430107524E-2"/>
    <n v="2.6881720430107524E-2"/>
    <x v="2"/>
  </r>
  <r>
    <s v="Pete Nance"/>
    <s v="MIL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  <n v="2.9230769230769229"/>
    <n v="0.76923076923076927"/>
    <n v="1.6153846153846154"/>
    <n v="0.38461538461538464"/>
    <n v="1.2307692307692308"/>
    <n v="0.23076923076923078"/>
    <n v="0.23076923076923078"/>
    <n v="0.30769230769230771"/>
    <n v="0.27576197387518142"/>
    <n v="2.5"/>
    <n v="2.1770682148040642E-2"/>
    <n v="2.1770682148040642E-2"/>
    <n v="3.6284470246734403E-2"/>
    <n v="0.11611030478955009"/>
    <x v="2"/>
  </r>
  <r>
    <s v="Emoni Bates"/>
    <s v="CLE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  <n v="3.7"/>
    <n v="0.8"/>
    <n v="0.7"/>
    <n v="0"/>
    <n v="0.7"/>
    <n v="0.1"/>
    <n v="0.1"/>
    <n v="0.2"/>
    <n v="0.49333333333333335"/>
    <n v="4"/>
    <n v="1.3333333333333334E-2"/>
    <n v="1.3333333333333334E-2"/>
    <n v="0"/>
    <n v="9.3333333333333324E-2"/>
    <x v="3"/>
  </r>
  <r>
    <s v="Chris Duarte"/>
    <s v="CHI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  <n v="2.1176470588235294"/>
    <n v="0.52941176470588236"/>
    <n v="1.1764705882352942"/>
    <n v="0.29411764705882354"/>
    <n v="0.88235294117647056"/>
    <n v="0"/>
    <n v="0"/>
    <n v="0.11764705882352941"/>
    <n v="0.48128342245989303"/>
    <n v="4.5"/>
    <n v="0"/>
    <n v="0"/>
    <n v="6.684491978609626E-2"/>
    <n v="0.20053475935828874"/>
    <x v="3"/>
  </r>
  <r>
    <s v="Nae'Qwan Tomlin"/>
    <s v="CLE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  <n v="7.2"/>
    <n v="0.4"/>
    <n v="4.2"/>
    <n v="1.8"/>
    <n v="2.4"/>
    <n v="0"/>
    <n v="0.2"/>
    <n v="0.4"/>
    <n v="0.56692913385826771"/>
    <n v="1"/>
    <n v="0"/>
    <n v="1.5748031496062995E-2"/>
    <n v="0.14173228346456693"/>
    <n v="0.1889763779527559"/>
    <x v="2"/>
  </r>
  <r>
    <s v="Alex Ducas"/>
    <s v="OKC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  <n v="1.7142857142857142"/>
    <n v="0.19047619047619047"/>
    <n v="1.1904761904761905"/>
    <n v="0.38095238095238093"/>
    <n v="0.80952380952380953"/>
    <n v="0.19047619047619047"/>
    <n v="0"/>
    <n v="0.19047619047619047"/>
    <n v="0.2857142857142857"/>
    <n v="1"/>
    <n v="3.1746031746031744E-2"/>
    <n v="0"/>
    <n v="6.3492063492063489E-2"/>
    <n v="0.13492063492063491"/>
    <x v="3"/>
  </r>
  <r>
    <s v="Isaiah Jackson"/>
    <s v="IND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  <n v="7"/>
    <n v="1"/>
    <n v="5.6"/>
    <n v="2.2000000000000002"/>
    <n v="3.4"/>
    <n v="0.6"/>
    <n v="1.6"/>
    <n v="1"/>
    <n v="0.41666666666666663"/>
    <n v="1"/>
    <n v="3.5714285714285712E-2"/>
    <n v="9.5238095238095233E-2"/>
    <n v="0.13095238095238096"/>
    <n v="0.20238095238095236"/>
    <x v="2"/>
  </r>
  <r>
    <s v="Yuki Kawamura"/>
    <s v="MEM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  <n v="1.5909090909090908"/>
    <n v="0.90909090909090906"/>
    <n v="0.5"/>
    <n v="0"/>
    <n v="0.5"/>
    <n v="9.0909090909090912E-2"/>
    <n v="0"/>
    <n v="0.18181818181818182"/>
    <n v="0.37878787878787873"/>
    <n v="5"/>
    <n v="2.1645021645021644E-2"/>
    <n v="0"/>
    <n v="0"/>
    <n v="0.11904761904761904"/>
    <x v="3"/>
  </r>
  <r>
    <s v="TyTy Washington Jr,"/>
    <s v="PHX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  <n v="2.1875"/>
    <n v="1"/>
    <n v="0.8125"/>
    <n v="0.3125"/>
    <n v="0.625"/>
    <n v="0.1875"/>
    <n v="0"/>
    <n v="0.1875"/>
    <n v="0.29560810810810811"/>
    <n v="5.333333333333333"/>
    <n v="2.5337837837837836E-2"/>
    <n v="0"/>
    <n v="4.2229729729729729E-2"/>
    <n v="8.4459459459459457E-2"/>
    <x v="3"/>
  </r>
  <r>
    <s v="JD Davison"/>
    <s v="BOS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  <n v="2.125"/>
    <n v="0.8125"/>
    <n v="0.8125"/>
    <n v="0.125"/>
    <n v="0.6875"/>
    <n v="0.3125"/>
    <n v="0.125"/>
    <n v="0.8125"/>
    <n v="0.36637931034482762"/>
    <n v="1"/>
    <n v="5.387931034482759E-2"/>
    <n v="2.1551724137931036E-2"/>
    <n v="2.1551724137931036E-2"/>
    <n v="0.11853448275862069"/>
    <x v="3"/>
  </r>
  <r>
    <s v="Kylor Kelley"/>
    <s v="NOP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  <n v="3.0909090909090908"/>
    <n v="0.54545454545454541"/>
    <n v="3.5454545454545454"/>
    <n v="1.0909090909090908"/>
    <n v="2.5454545454545454"/>
    <n v="9.0909090909090912E-2"/>
    <n v="0.27272727272727271"/>
    <n v="0.36363636363636365"/>
    <n v="0.26877470355731226"/>
    <n v="1.4999999999999998"/>
    <n v="7.9051383399209481E-3"/>
    <n v="2.3715415019762844E-2"/>
    <n v="9.4861660079051377E-2"/>
    <n v="0.22134387351778656"/>
    <x v="2"/>
  </r>
  <r>
    <s v="Xavier Tillman"/>
    <s v="BOS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  <n v="1"/>
    <n v="0.21212121212121213"/>
    <n v="1.303030303030303"/>
    <n v="0.30303030303030304"/>
    <n v="1"/>
    <n v="0.30303030303030304"/>
    <n v="0.21212121212121213"/>
    <n v="0.39393939393939392"/>
    <n v="0.14285714285714285"/>
    <n v="0.53846153846153855"/>
    <n v="4.3290043290043288E-2"/>
    <n v="3.0303030303030304E-2"/>
    <n v="4.3290043290043288E-2"/>
    <n v="0.14285714285714285"/>
    <x v="3"/>
  </r>
  <r>
    <s v="Sidy Cissoko"/>
    <s v="POR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  <n v="1.5"/>
    <n v="0.68181818181818177"/>
    <n v="1"/>
    <n v="0.40909090909090912"/>
    <n v="0.59090909090909094"/>
    <n v="9.0909090909090912E-2"/>
    <n v="0"/>
    <n v="0.5"/>
    <n v="0.28846153846153844"/>
    <n v="1.3636363636363635"/>
    <n v="1.7482517482517484E-2"/>
    <n v="0"/>
    <n v="7.8671328671328672E-2"/>
    <n v="0.11363636363636363"/>
    <x v="3"/>
  </r>
  <r>
    <s v="PJ Hall"/>
    <s v="DEN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  <n v="1.6842105263157894"/>
    <n v="0.21052631578947367"/>
    <n v="1.2105263157894737"/>
    <n v="0.31578947368421051"/>
    <n v="0.78947368421052633"/>
    <n v="0"/>
    <n v="0.21052631578947367"/>
    <n v="0.10526315789473684"/>
    <n v="0.48120300751879697"/>
    <n v="2"/>
    <n v="0"/>
    <n v="6.0150375939849621E-2"/>
    <n v="9.0225563909774431E-2"/>
    <n v="0.22556390977443611"/>
    <x v="3"/>
  </r>
  <r>
    <s v="Josh Richardson"/>
    <s v="MIA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  <n v="4"/>
    <n v="1.5"/>
    <n v="1.5"/>
    <n v="0.75"/>
    <n v="0.75"/>
    <n v="1"/>
    <n v="0.125"/>
    <n v="1"/>
    <n v="0.21390374331550802"/>
    <n v="1.5"/>
    <n v="5.3475935828877004E-2"/>
    <n v="6.6844919786096255E-3"/>
    <n v="4.0106951871657755E-2"/>
    <n v="4.0106951871657755E-2"/>
    <x v="2"/>
  </r>
  <r>
    <s v="Elijah Harkless"/>
    <s v="UTA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  <n v="3.2"/>
    <n v="0.8"/>
    <n v="2.1"/>
    <n v="0.9"/>
    <n v="1.2"/>
    <n v="1"/>
    <n v="0.1"/>
    <n v="0.3"/>
    <n v="0.2318840579710145"/>
    <n v="2.666666666666667"/>
    <n v="7.2463768115942032E-2"/>
    <n v="7.246376811594203E-3"/>
    <n v="6.5217391304347824E-2"/>
    <n v="8.6956521739130432E-2"/>
    <x v="2"/>
  </r>
  <r>
    <s v="Trey Alexander"/>
    <s v="DEN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  <n v="1.2916666666666667"/>
    <n v="0.5"/>
    <n v="0.5"/>
    <n v="0"/>
    <n v="0.5"/>
    <n v="8.3333333333333329E-2"/>
    <n v="0"/>
    <n v="0.20833333333333334"/>
    <n v="0.26360544217687076"/>
    <n v="2.4"/>
    <n v="1.7006802721088433E-2"/>
    <n v="0"/>
    <n v="0"/>
    <n v="0.1020408163265306"/>
    <x v="3"/>
  </r>
  <r>
    <s v="Pacôme Dadiet"/>
    <s v="NYK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  <n v="1.7222222222222223"/>
    <n v="0.27777777777777779"/>
    <n v="1"/>
    <n v="0.22222222222222221"/>
    <n v="0.77777777777777779"/>
    <n v="0.22222222222222221"/>
    <n v="0.1111111111111111"/>
    <n v="0.22222222222222221"/>
    <n v="0.27777777777777779"/>
    <n v="1.2500000000000002"/>
    <n v="3.5842293906810034E-2"/>
    <n v="1.7921146953405017E-2"/>
    <n v="3.5842293906810034E-2"/>
    <n v="0.12544802867383512"/>
    <x v="3"/>
  </r>
  <r>
    <s v="RayJ Dennis"/>
    <s v="IND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  <n v="2.7272727272727271"/>
    <n v="1.2727272727272727"/>
    <n v="1.0909090909090908"/>
    <n v="0.18181818181818182"/>
    <n v="0.90909090909090906"/>
    <n v="0.63636363636363635"/>
    <n v="0.18181818181818182"/>
    <n v="0.54545454545454541"/>
    <n v="0.42613636363636359"/>
    <n v="2.3333333333333335"/>
    <n v="9.9431818181818177E-2"/>
    <n v="2.8409090909090908E-2"/>
    <n v="2.8409090909090908E-2"/>
    <n v="0.14204545454545453"/>
    <x v="3"/>
  </r>
  <r>
    <s v="Chris Livingston"/>
    <s v="MIL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  <n v="1.3809523809523809"/>
    <n v="0.19047619047619047"/>
    <n v="1.7142857142857142"/>
    <n v="0.52380952380952384"/>
    <n v="1.1904761904761905"/>
    <n v="0.19047619047619047"/>
    <n v="0"/>
    <n v="0.2857142857142857"/>
    <n v="0.27619047619047621"/>
    <n v="0.66666666666666663"/>
    <n v="3.8095238095238092E-2"/>
    <n v="0"/>
    <n v="0.10476190476190476"/>
    <n v="0.23809523809523808"/>
    <x v="3"/>
  </r>
  <r>
    <s v="Matt Ryan"/>
    <s v="NYK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  <n v="1.5263157894736843"/>
    <n v="0.21052631578947367"/>
    <n v="0.42105263157894735"/>
    <n v="0"/>
    <n v="0.42105263157894735"/>
    <n v="0.10526315789473684"/>
    <n v="0"/>
    <n v="0.21052631578947367"/>
    <n v="0.42397660818713451"/>
    <n v="1"/>
    <n v="2.9239766081871343E-2"/>
    <n v="0"/>
    <n v="0"/>
    <n v="0.11695906432748537"/>
    <x v="3"/>
  </r>
  <r>
    <s v="Marcus Garrett"/>
    <s v="CHA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  <n v="7"/>
    <n v="3.25"/>
    <n v="1.5"/>
    <n v="0.25"/>
    <n v="1.25"/>
    <n v="0.75"/>
    <n v="0.5"/>
    <n v="1.5"/>
    <n v="0.35353535353535354"/>
    <n v="2.1666666666666665"/>
    <n v="3.787878787878788E-2"/>
    <n v="2.5252525252525252E-2"/>
    <n v="1.2626262626262626E-2"/>
    <n v="6.3131313131313135E-2"/>
    <x v="2"/>
  </r>
  <r>
    <s v="Josh Christopher"/>
    <s v="MIA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  <n v="2"/>
    <n v="0.5714285714285714"/>
    <n v="0.5714285714285714"/>
    <n v="0"/>
    <n v="0.5714285714285714"/>
    <n v="0.42857142857142855"/>
    <n v="0.21428571428571427"/>
    <n v="0.42857142857142855"/>
    <n v="0.4"/>
    <n v="1.3333333333333333"/>
    <n v="8.5714285714285715E-2"/>
    <n v="4.2857142857142858E-2"/>
    <n v="0"/>
    <n v="0.11428571428571428"/>
    <x v="3"/>
  </r>
  <r>
    <s v="Spencer Jones"/>
    <s v="DEN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  <n v="1.3"/>
    <n v="0.3"/>
    <n v="0.9"/>
    <n v="0.4"/>
    <n v="0.5"/>
    <n v="0.3"/>
    <n v="0.3"/>
    <n v="0.3"/>
    <n v="0.20967741935483872"/>
    <n v="1"/>
    <n v="4.8387096774193547E-2"/>
    <n v="4.8387096774193547E-2"/>
    <n v="6.4516129032258063E-2"/>
    <n v="8.0645161290322578E-2"/>
    <x v="3"/>
  </r>
  <r>
    <s v="Jacob Toppin"/>
    <s v="ATL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  <n v="1.411764705882353"/>
    <n v="0.41176470588235292"/>
    <n v="0.88235294117647056"/>
    <n v="0.17647058823529413"/>
    <n v="0.70588235294117652"/>
    <n v="0.11764705882352941"/>
    <n v="0"/>
    <n v="0.17647058823529413"/>
    <n v="0.32085561497326204"/>
    <n v="2.333333333333333"/>
    <n v="2.6737967914438499E-2"/>
    <n v="0"/>
    <n v="4.0106951871657755E-2"/>
    <n v="0.16042780748663102"/>
    <x v="3"/>
  </r>
  <r>
    <s v="Jazian Gortman"/>
    <s v="DAL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  <n v="1.5"/>
    <n v="0.375"/>
    <n v="0.3125"/>
    <n v="0.125"/>
    <n v="0.3125"/>
    <n v="0.125"/>
    <n v="0.125"/>
    <n v="0.3125"/>
    <n v="0.42857142857142855"/>
    <n v="1.2"/>
    <n v="3.5714285714285712E-2"/>
    <n v="3.5714285714285712E-2"/>
    <n v="3.5714285714285712E-2"/>
    <n v="8.9285714285714288E-2"/>
    <x v="3"/>
  </r>
  <r>
    <s v="N'Faly Dante"/>
    <s v="HOU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  <n v="6"/>
    <n v="0.5"/>
    <n v="5.25"/>
    <n v="1.5"/>
    <n v="3.75"/>
    <n v="0.25"/>
    <n v="1.25"/>
    <n v="0.5"/>
    <n v="0.47244094488188981"/>
    <n v="1"/>
    <n v="1.968503937007874E-2"/>
    <n v="9.8425196850393706E-2"/>
    <n v="0.11811023622047245"/>
    <n v="0.29527559055118113"/>
    <x v="2"/>
  </r>
  <r>
    <s v="Vlatko Čančar"/>
    <s v="DEN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  <n v="1.7692307692307692"/>
    <n v="0.69230769230769229"/>
    <n v="2.5384615384615383"/>
    <n v="0.53846153846153844"/>
    <n v="2"/>
    <n v="0.23076923076923078"/>
    <n v="0.23076923076923078"/>
    <n v="0.76923076923076927"/>
    <n v="0.17011834319526625"/>
    <n v="0.89999999999999991"/>
    <n v="2.2189349112426034E-2"/>
    <n v="2.2189349112426034E-2"/>
    <n v="5.1775147928994077E-2"/>
    <n v="0.19230769230769229"/>
    <x v="2"/>
  </r>
  <r>
    <s v="Jae Crowder"/>
    <s v="SAC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  <n v="2.5555555555555554"/>
    <n v="0.66666666666666663"/>
    <n v="2.2222222222222223"/>
    <n v="0.66666666666666663"/>
    <n v="1.5555555555555556"/>
    <n v="0.33333333333333331"/>
    <n v="0"/>
    <n v="0.44444444444444442"/>
    <n v="0.22417153996101363"/>
    <n v="1.5"/>
    <n v="2.9239766081871343E-2"/>
    <n v="0"/>
    <n v="5.8479532163742687E-2"/>
    <n v="0.1364522417153996"/>
    <x v="2"/>
  </r>
  <r>
    <s v="Mason Jones"/>
    <s v="SAC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  <n v="2.2999999999999998"/>
    <n v="1.1000000000000001"/>
    <n v="0.9"/>
    <n v="0.2"/>
    <n v="0.7"/>
    <n v="0"/>
    <n v="0.1"/>
    <n v="0.1"/>
    <n v="0.51111111111111107"/>
    <n v="11"/>
    <n v="0"/>
    <n v="2.2222222222222223E-2"/>
    <n v="4.4444444444444446E-2"/>
    <n v="0.15555555555555556"/>
    <x v="3"/>
  </r>
  <r>
    <s v="E,J, Liddell"/>
    <s v="CHI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  <n v="1.8333333333333333"/>
    <n v="0.33333333333333331"/>
    <n v="0.83333333333333337"/>
    <n v="0.33333333333333331"/>
    <n v="0.5"/>
    <n v="8.3333333333333329E-2"/>
    <n v="8.3333333333333329E-2"/>
    <n v="0.16666666666666666"/>
    <n v="0.41666666666666663"/>
    <n v="2"/>
    <n v="1.8939393939393936E-2"/>
    <n v="1.8939393939393936E-2"/>
    <n v="7.5757575757575746E-2"/>
    <n v="0.11363636363636363"/>
    <x v="3"/>
  </r>
  <r>
    <s v="Jackson Rowe"/>
    <s v="GSW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  <n v="3.6666666666666665"/>
    <n v="0.66666666666666663"/>
    <n v="1.8333333333333333"/>
    <n v="0.5"/>
    <n v="1.3333333333333333"/>
    <n v="0.66666666666666663"/>
    <n v="0"/>
    <n v="0.16666666666666666"/>
    <n v="0.4263565891472868"/>
    <n v="4"/>
    <n v="7.7519379844961239E-2"/>
    <n v="0"/>
    <n v="5.8139534883720929E-2"/>
    <n v="0.15503875968992248"/>
    <x v="3"/>
  </r>
  <r>
    <s v="Leonard Miller"/>
    <s v="MIN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  <n v="1.5384615384615385"/>
    <n v="0"/>
    <n v="0.76923076923076927"/>
    <n v="0.23076923076923078"/>
    <n v="0.61538461538461542"/>
    <n v="0.23076923076923078"/>
    <n v="7.6923076923076927E-2"/>
    <n v="0.23076923076923078"/>
    <n v="0.64102564102564108"/>
    <n v="0"/>
    <n v="9.6153846153846159E-2"/>
    <n v="3.2051282051282055E-2"/>
    <n v="9.6153846153846159E-2"/>
    <n v="0.25641025641025644"/>
    <x v="3"/>
  </r>
  <r>
    <s v="Cam Christie"/>
    <s v="LAC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  <n v="1.3846153846153846"/>
    <n v="0.53846153846153844"/>
    <n v="0.92307692307692313"/>
    <n v="0.23076923076923078"/>
    <n v="0.69230769230769229"/>
    <n v="0.38461538461538464"/>
    <n v="7.6923076923076927E-2"/>
    <n v="0.23076923076923078"/>
    <n v="0.30769230769230771"/>
    <n v="2.333333333333333"/>
    <n v="8.5470085470085472E-2"/>
    <n v="1.7094017094017096E-2"/>
    <n v="5.1282051282051287E-2"/>
    <n v="0.15384615384615385"/>
    <x v="3"/>
  </r>
  <r>
    <s v="Jamaree Bouyea"/>
    <s v="MIL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  <n v="3.4"/>
    <n v="2"/>
    <n v="1"/>
    <n v="0.2"/>
    <n v="0.8"/>
    <n v="0.8"/>
    <n v="0.4"/>
    <n v="1.6"/>
    <n v="0.27642276422764223"/>
    <n v="1.25"/>
    <n v="6.5040650406504058E-2"/>
    <n v="3.2520325203252029E-2"/>
    <n v="1.6260162601626015E-2"/>
    <n v="6.5040650406504058E-2"/>
    <x v="2"/>
  </r>
  <r>
    <s v="Justin Minaya"/>
    <s v="POR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  <n v="0.89473684210526316"/>
    <n v="0.42105263157894735"/>
    <n v="0.52631578947368418"/>
    <n v="0.31578947368421051"/>
    <n v="0.31578947368421051"/>
    <n v="0.31578947368421051"/>
    <n v="0.10526315789473684"/>
    <n v="0.31578947368421051"/>
    <n v="0.16881827209533268"/>
    <n v="1.3333333333333333"/>
    <n v="5.9582919563058591E-2"/>
    <n v="1.9860973187686197E-2"/>
    <n v="5.9582919563058591E-2"/>
    <n v="5.9582919563058591E-2"/>
    <x v="3"/>
  </r>
  <r>
    <s v="Malachi Flynn"/>
    <s v="CHA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  <n v="4"/>
    <n v="1.75"/>
    <n v="1.75"/>
    <n v="0.75"/>
    <n v="1"/>
    <n v="0.75"/>
    <n v="0"/>
    <n v="1"/>
    <n v="0.36697247706422015"/>
    <n v="1.75"/>
    <n v="6.8807339449541288E-2"/>
    <n v="0"/>
    <n v="6.8807339449541288E-2"/>
    <n v="9.1743119266055037E-2"/>
    <x v="2"/>
  </r>
  <r>
    <s v="David Duke Jr,"/>
    <s v="SAS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  <n v="2.6666666666666665"/>
    <n v="0.66666666666666663"/>
    <n v="0.83333333333333337"/>
    <n v="0.16666666666666666"/>
    <n v="0.66666666666666663"/>
    <n v="0.16666666666666666"/>
    <n v="0"/>
    <n v="0.33333333333333331"/>
    <n v="0.47619047619047622"/>
    <n v="2"/>
    <n v="2.9761904761904764E-2"/>
    <n v="0"/>
    <n v="2.9761904761904764E-2"/>
    <n v="0.11904761904761905"/>
    <x v="3"/>
  </r>
  <r>
    <s v="Bobi Klintman"/>
    <s v="DET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  <n v="1.875"/>
    <n v="0.875"/>
    <n v="0.875"/>
    <n v="0.125"/>
    <n v="0.75"/>
    <n v="0.25"/>
    <n v="0.125"/>
    <n v="0.125"/>
    <n v="0.35377358490566041"/>
    <n v="7"/>
    <n v="4.716981132075472E-2"/>
    <n v="2.358490566037736E-2"/>
    <n v="2.358490566037736E-2"/>
    <n v="0.14150943396226415"/>
    <x v="3"/>
  </r>
  <r>
    <s v="Stanley Umude"/>
    <s v="MIL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  <n v="0.68181818181818177"/>
    <n v="0.18181818181818182"/>
    <n v="0.81818181818181823"/>
    <n v="0.18181818181818182"/>
    <n v="0.59090909090909094"/>
    <n v="9.0909090909090912E-2"/>
    <n v="0.31818181818181818"/>
    <n v="9.0909090909090912E-2"/>
    <n v="0.17482517482517482"/>
    <n v="2"/>
    <n v="2.3310023310023312E-2"/>
    <n v="8.1585081585081584E-2"/>
    <n v="4.6620046620046623E-2"/>
    <n v="0.15151515151515152"/>
    <x v="3"/>
  </r>
  <r>
    <s v="Joe Ingles"/>
    <s v="MIN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  <n v="0.78947368421052633"/>
    <n v="1.2105263157894737"/>
    <n v="0.57894736842105265"/>
    <n v="0.10526315789473684"/>
    <n v="0.52631578947368418"/>
    <n v="0.10526315789473684"/>
    <n v="0"/>
    <n v="0.52631578947368418"/>
    <n v="0.13157894736842105"/>
    <n v="2.3000000000000003"/>
    <n v="1.7543859649122806E-2"/>
    <n v="0"/>
    <n v="1.7543859649122806E-2"/>
    <n v="8.771929824561403E-2"/>
    <x v="3"/>
  </r>
  <r>
    <s v="Tolu Smith"/>
    <s v="DET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  <n v="14"/>
    <n v="0"/>
    <n v="8"/>
    <n v="4"/>
    <n v="4"/>
    <n v="0"/>
    <n v="0"/>
    <n v="2"/>
    <n v="0.625"/>
    <n v="0"/>
    <n v="0"/>
    <n v="0"/>
    <n v="0.17857142857142858"/>
    <n v="0.17857142857142858"/>
    <x v="1"/>
  </r>
  <r>
    <s v="Jack McVeigh"/>
    <s v="HOU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  <n v="1.5555555555555556"/>
    <n v="0.1111111111111111"/>
    <n v="0.55555555555555558"/>
    <n v="0.22222222222222221"/>
    <n v="0.33333333333333331"/>
    <n v="0"/>
    <n v="0.22222222222222221"/>
    <n v="0.22222222222222221"/>
    <n v="0.32407407407407407"/>
    <n v="0.5"/>
    <n v="0"/>
    <n v="4.6296296296296294E-2"/>
    <n v="4.6296296296296294E-2"/>
    <n v="6.9444444444444448E-2"/>
    <x v="3"/>
  </r>
  <r>
    <s v="Armel Traoré"/>
    <s v="LAL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  <n v="1.5555555555555556"/>
    <n v="0.1111111111111111"/>
    <n v="1.6666666666666667"/>
    <n v="0.22222222222222221"/>
    <n v="1.4444444444444444"/>
    <n v="0.44444444444444442"/>
    <n v="0.22222222222222221"/>
    <n v="0.33333333333333331"/>
    <n v="0.21021021021021019"/>
    <n v="0.33333333333333331"/>
    <n v="6.0060060060060053E-2"/>
    <n v="3.0030030030030026E-2"/>
    <n v="3.0030030030030026E-2"/>
    <n v="0.19519519519519518"/>
    <x v="3"/>
  </r>
  <r>
    <s v="Isaiah Crawford"/>
    <s v="SAC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  <n v="0.93333333333333335"/>
    <n v="0.13333333333333333"/>
    <n v="0.53333333333333333"/>
    <n v="0.13333333333333333"/>
    <n v="0.53333333333333333"/>
    <n v="0.13333333333333333"/>
    <n v="0.13333333333333333"/>
    <n v="0.13333333333333333"/>
    <n v="0.31111111111111112"/>
    <n v="1"/>
    <n v="4.4444444444444446E-2"/>
    <n v="4.4444444444444446E-2"/>
    <n v="4.4444444444444446E-2"/>
    <n v="0.17777777777777778"/>
    <x v="3"/>
  </r>
  <r>
    <s v="Taylor Hendricks"/>
    <s v="UTA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  <n v="4.666666666666667"/>
    <n v="0.66666666666666663"/>
    <n v="5"/>
    <n v="1.6666666666666667"/>
    <n v="3.3333333333333335"/>
    <n v="1.6666666666666667"/>
    <n v="1.3333333333333333"/>
    <n v="0.66666666666666663"/>
    <n v="0.18817204301075269"/>
    <n v="1"/>
    <n v="6.7204301075268813E-2"/>
    <n v="5.3763440860215048E-2"/>
    <n v="6.7204301075268813E-2"/>
    <n v="0.13440860215053763"/>
    <x v="1"/>
  </r>
  <r>
    <s v="Bryce McGowens"/>
    <s v="POR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  <n v="1"/>
    <n v="0.23076923076923078"/>
    <n v="0.23076923076923078"/>
    <n v="0.23076923076923078"/>
    <n v="7.6923076923076927E-2"/>
    <n v="7.6923076923076927E-2"/>
    <n v="0"/>
    <n v="0.30769230769230771"/>
    <n v="0.4"/>
    <n v="0.75"/>
    <n v="3.0769230769230771E-2"/>
    <n v="0"/>
    <n v="9.2307692307692313E-2"/>
    <n v="3.0769230769230771E-2"/>
    <x v="3"/>
  </r>
  <r>
    <s v="Luke Travers"/>
    <s v="CLE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  <n v="1"/>
    <n v="0.66666666666666663"/>
    <n v="1.6666666666666667"/>
    <n v="0.66666666666666663"/>
    <n v="1"/>
    <n v="8.3333333333333329E-2"/>
    <n v="8.3333333333333329E-2"/>
    <n v="0.66666666666666663"/>
    <n v="0.13698630136986301"/>
    <n v="1"/>
    <n v="1.1415525114155251E-2"/>
    <n v="1.1415525114155251E-2"/>
    <n v="9.1324200913242004E-2"/>
    <n v="0.13698630136986301"/>
    <x v="3"/>
  </r>
  <r>
    <s v="Jahmir Young"/>
    <s v="CHI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  <n v="1.8333333333333333"/>
    <n v="1"/>
    <n v="0.5"/>
    <n v="0.16666666666666666"/>
    <n v="0.33333333333333331"/>
    <n v="0"/>
    <n v="0"/>
    <n v="0.16666666666666666"/>
    <n v="0.37414965986394555"/>
    <n v="6"/>
    <n v="0"/>
    <n v="0"/>
    <n v="3.4013605442176867E-2"/>
    <n v="6.8027210884353734E-2"/>
    <x v="3"/>
  </r>
  <r>
    <s v="Trentyn Flowers"/>
    <s v="LAC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  <n v="1.8333333333333333"/>
    <n v="0"/>
    <n v="0.66666666666666663"/>
    <n v="0.16666666666666666"/>
    <n v="0.5"/>
    <n v="0"/>
    <n v="0"/>
    <n v="0.16666666666666666"/>
    <n v="0.41666666666666663"/>
    <n v="0"/>
    <n v="0"/>
    <n v="0"/>
    <n v="3.7878787878787873E-2"/>
    <n v="0.11363636363636363"/>
    <x v="3"/>
  </r>
  <r>
    <s v="Emanuel Miller"/>
    <s v="CHI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  <n v="1.6666666666666667"/>
    <n v="0.33333333333333331"/>
    <n v="1.3333333333333333"/>
    <n v="0.66666666666666663"/>
    <n v="0.66666666666666663"/>
    <n v="0.16666666666666666"/>
    <n v="0"/>
    <n v="0"/>
    <n v="0.40650406504065045"/>
    <s v=""/>
    <n v="4.065040650406504E-2"/>
    <n v="0"/>
    <n v="0.16260162601626016"/>
    <n v="0.16260162601626016"/>
    <x v="3"/>
  </r>
  <r>
    <s v="Liam Robbins"/>
    <s v="MIL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  <n v="0.69230769230769229"/>
    <n v="0.23076923076923078"/>
    <n v="0.92307692307692313"/>
    <n v="0.53846153846153844"/>
    <n v="0.38461538461538464"/>
    <n v="0.23076923076923078"/>
    <n v="0.23076923076923078"/>
    <n v="0.53846153846153844"/>
    <n v="0.15734265734265732"/>
    <n v="0.4285714285714286"/>
    <n v="5.2447552447552448E-2"/>
    <n v="5.2447552447552448E-2"/>
    <n v="0.12237762237762236"/>
    <n v="8.7412587412587409E-2"/>
    <x v="3"/>
  </r>
  <r>
    <s v="P,J, Tucker"/>
    <s v="NYK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  <n v="3"/>
    <n v="0"/>
    <n v="2.6666666666666665"/>
    <n v="1.3333333333333333"/>
    <n v="1.3333333333333333"/>
    <n v="0.33333333333333331"/>
    <n v="0.33333333333333331"/>
    <n v="0.33333333333333331"/>
    <n v="0.15544041450777202"/>
    <n v="0"/>
    <n v="1.7271157167530225E-2"/>
    <n v="1.7271157167530225E-2"/>
    <n v="6.9084628670120898E-2"/>
    <n v="6.9084628670120898E-2"/>
    <x v="2"/>
  </r>
  <r>
    <s v="Jalen Bridges"/>
    <s v="PHX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  <n v="1.125"/>
    <n v="0"/>
    <n v="0.5"/>
    <n v="0"/>
    <n v="0.5"/>
    <n v="0"/>
    <n v="0"/>
    <n v="0.5"/>
    <n v="0.2960526315789474"/>
    <n v="0"/>
    <n v="0"/>
    <n v="0"/>
    <n v="0"/>
    <n v="0.13157894736842105"/>
    <x v="3"/>
  </r>
  <r>
    <s v="Adama Sanogo"/>
    <s v="CHI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  <n v="2"/>
    <n v="0.25"/>
    <n v="1.5"/>
    <n v="1.25"/>
    <n v="0.25"/>
    <n v="0"/>
    <n v="0"/>
    <n v="0.25"/>
    <n v="0.37037037037037035"/>
    <n v="1"/>
    <n v="0"/>
    <n v="0"/>
    <n v="0.23148148148148145"/>
    <n v="4.6296296296296294E-2"/>
    <x v="3"/>
  </r>
  <r>
    <s v="James Johnson"/>
    <s v="IND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  <n v="0.66666666666666663"/>
    <n v="0.33333333333333331"/>
    <n v="0.5"/>
    <n v="0"/>
    <n v="0.5"/>
    <n v="0"/>
    <n v="0.16666666666666666"/>
    <n v="0.33333333333333331"/>
    <n v="0.21505376344086019"/>
    <n v="1"/>
    <n v="0"/>
    <n v="5.3763440860215048E-2"/>
    <n v="0"/>
    <n v="0.16129032258064516"/>
    <x v="3"/>
  </r>
  <r>
    <s v="Anton Watson"/>
    <s v="NYK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  <n v="0.88888888888888884"/>
    <n v="0.22222222222222221"/>
    <n v="0.33333333333333331"/>
    <n v="0.1111111111111111"/>
    <n v="0.22222222222222221"/>
    <n v="0.1111111111111111"/>
    <n v="0"/>
    <n v="0.22222222222222221"/>
    <n v="0.35555555555555551"/>
    <n v="1"/>
    <n v="4.4444444444444439E-2"/>
    <n v="0"/>
    <n v="4.4444444444444439E-2"/>
    <n v="8.8888888888888878E-2"/>
    <x v="3"/>
  </r>
  <r>
    <s v="Phillip Wheeler"/>
    <s v="PHI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  <n v="1.6"/>
    <n v="0.4"/>
    <n v="1.6"/>
    <n v="0.4"/>
    <n v="1.2"/>
    <n v="0.2"/>
    <n v="0.4"/>
    <n v="0.2"/>
    <n v="0.1797752808988764"/>
    <n v="2"/>
    <n v="2.247191011235955E-2"/>
    <n v="4.49438202247191E-2"/>
    <n v="4.49438202247191E-2"/>
    <n v="0.1348314606741573"/>
    <x v="3"/>
  </r>
  <r>
    <s v="Miles Norris"/>
    <s v="BOS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  <n v="2.3333333333333335"/>
    <n v="0"/>
    <n v="3"/>
    <n v="0.66666666666666663"/>
    <n v="2.3333333333333335"/>
    <n v="0.66666666666666663"/>
    <n v="0.33333333333333331"/>
    <n v="0"/>
    <n v="0.20114942528735635"/>
    <s v=""/>
    <n v="5.7471264367816091E-2"/>
    <n v="2.8735632183908046E-2"/>
    <n v="5.7471264367816091E-2"/>
    <n v="0.20114942528735635"/>
    <x v="2"/>
  </r>
  <r>
    <s v="Daniss Jenkins"/>
    <s v="DET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  <n v="1"/>
    <n v="0.42857142857142855"/>
    <n v="0.2857142857142857"/>
    <n v="0"/>
    <n v="0.2857142857142857"/>
    <n v="0"/>
    <n v="0"/>
    <n v="0.14285714285714285"/>
    <n v="0.3125"/>
    <n v="3"/>
    <n v="0"/>
    <n v="0"/>
    <n v="0"/>
    <n v="8.9285714285714274E-2"/>
    <x v="3"/>
  </r>
  <r>
    <s v="PJ Dozier"/>
    <s v="MIN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  <n v="0.77777777777777779"/>
    <n v="0.55555555555555558"/>
    <n v="0.55555555555555558"/>
    <n v="0.1111111111111111"/>
    <n v="0.44444444444444442"/>
    <n v="0.1111111111111111"/>
    <n v="0"/>
    <n v="0.1111111111111111"/>
    <n v="0.19943019943019943"/>
    <n v="5.0000000000000009"/>
    <n v="2.8490028490028491E-2"/>
    <n v="0"/>
    <n v="2.8490028490028491E-2"/>
    <n v="0.11396011396011396"/>
    <x v="3"/>
  </r>
  <r>
    <s v="James Wiseman"/>
    <s v="IND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  <n v="6"/>
    <n v="0"/>
    <n v="1"/>
    <n v="0"/>
    <n v="1"/>
    <n v="0"/>
    <n v="0"/>
    <n v="0"/>
    <n v="1.3043478260869565"/>
    <s v=""/>
    <n v="0"/>
    <n v="0"/>
    <n v="0"/>
    <n v="0.21739130434782611"/>
    <x v="3"/>
  </r>
  <r>
    <s v="Kevin McCullar Jr,"/>
    <s v="NYK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  <n v="1.5"/>
    <n v="0.5"/>
    <n v="2"/>
    <n v="0"/>
    <n v="2"/>
    <n v="0.25"/>
    <n v="0.25"/>
    <n v="0"/>
    <n v="0.20547945205479454"/>
    <s v=""/>
    <n v="3.4246575342465752E-2"/>
    <n v="3.4246575342465752E-2"/>
    <n v="0"/>
    <n v="0.27397260273972601"/>
    <x v="3"/>
  </r>
  <r>
    <s v="Isaiah Mobley"/>
    <s v="PHI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  <n v="6"/>
    <n v="5"/>
    <n v="4"/>
    <n v="1"/>
    <n v="3"/>
    <n v="1"/>
    <n v="1"/>
    <n v="0"/>
    <n v="0.34482758620689657"/>
    <s v=""/>
    <n v="5.7471264367816098E-2"/>
    <n v="5.7471264367816098E-2"/>
    <n v="5.7471264367816098E-2"/>
    <n v="0.17241379310344829"/>
    <x v="2"/>
  </r>
  <r>
    <s v="Tazé Moore"/>
    <s v="POR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  <n v="3"/>
    <n v="0.5"/>
    <n v="4"/>
    <n v="2"/>
    <n v="2"/>
    <n v="1"/>
    <n v="0"/>
    <n v="1"/>
    <n v="0.30303030303030304"/>
    <n v="0.5"/>
    <n v="0.10101010101010101"/>
    <n v="0"/>
    <n v="0.20202020202020202"/>
    <n v="0.20202020202020202"/>
    <x v="3"/>
  </r>
  <r>
    <s v="Alondes Williams"/>
    <s v="DET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  <n v="5"/>
    <n v="1"/>
    <n v="0"/>
    <n v="0"/>
    <n v="0"/>
    <n v="0"/>
    <n v="0"/>
    <n v="0"/>
    <n v="1.3513513513513513"/>
    <s v=""/>
    <n v="0"/>
    <n v="0"/>
    <n v="0"/>
    <n v="0"/>
    <x v="3"/>
  </r>
  <r>
    <s v="Skal Labissiere"/>
    <s v="SAC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  <n v="1.25"/>
    <n v="0.25"/>
    <n v="0.75"/>
    <n v="0.25"/>
    <n v="0.5"/>
    <n v="0"/>
    <n v="0"/>
    <n v="0"/>
    <n v="0.41666666666666669"/>
    <s v=""/>
    <n v="0"/>
    <n v="0"/>
    <n v="8.3333333333333329E-2"/>
    <n v="0.16666666666666666"/>
    <x v="3"/>
  </r>
  <r>
    <s v="Ulrich Chomche"/>
    <s v="TOR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  <n v="0.7142857142857143"/>
    <n v="0.2857142857142857"/>
    <n v="1.1428571428571428"/>
    <n v="0.5714285714285714"/>
    <n v="0.5714285714285714"/>
    <n v="0"/>
    <n v="0.14285714285714285"/>
    <n v="0.2857142857142857"/>
    <n v="0.15527950310559008"/>
    <n v="1"/>
    <n v="0"/>
    <n v="3.1055900621118012E-2"/>
    <n v="0.12422360248447205"/>
    <n v="0.12422360248447205"/>
    <x v="3"/>
  </r>
  <r>
    <s v="Ron Harper Jr,"/>
    <s v="DET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  <n v="4"/>
    <n v="2"/>
    <n v="7"/>
    <n v="4"/>
    <n v="3"/>
    <n v="0"/>
    <n v="0"/>
    <n v="0"/>
    <n v="0.23529411764705882"/>
    <s v=""/>
    <n v="0"/>
    <n v="0"/>
    <n v="0.23529411764705882"/>
    <n v="0.17647058823529413"/>
    <x v="2"/>
  </r>
  <r>
    <s v="Harrison Ingram"/>
    <s v="SAS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  <n v="0.8"/>
    <n v="0.6"/>
    <n v="1.8"/>
    <n v="0.4"/>
    <n v="1.4"/>
    <n v="0.6"/>
    <n v="0"/>
    <n v="0.2"/>
    <n v="0.1142857142857143"/>
    <n v="2.9999999999999996"/>
    <n v="8.5714285714285715E-2"/>
    <n v="0"/>
    <n v="5.7142857142857148E-2"/>
    <n v="0.19999999999999998"/>
    <x v="3"/>
  </r>
  <r>
    <s v="Cui Yongxi"/>
    <s v="BKN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  <n v="0.6"/>
    <n v="0"/>
    <n v="0.4"/>
    <n v="0"/>
    <n v="0.4"/>
    <n v="0"/>
    <n v="0"/>
    <n v="0"/>
    <n v="0.2857142857142857"/>
    <s v=""/>
    <n v="0"/>
    <n v="0"/>
    <n v="0"/>
    <n v="0.19047619047619047"/>
    <x v="3"/>
  </r>
  <r>
    <s v="Braxton Key"/>
    <s v="GSW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  <n v="1"/>
    <n v="0"/>
    <n v="0.66666666666666663"/>
    <n v="0.33333333333333331"/>
    <n v="0.33333333333333331"/>
    <n v="0.66666666666666663"/>
    <n v="0"/>
    <n v="0.33333333333333331"/>
    <n v="0.27777777777777779"/>
    <n v="0"/>
    <n v="0.18518518518518517"/>
    <n v="0"/>
    <n v="9.2592592592592587E-2"/>
    <n v="9.2592592592592587E-2"/>
    <x v="3"/>
  </r>
  <r>
    <s v="Quincy Olivari"/>
    <s v="LAL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  <n v="1.5"/>
    <n v="0.5"/>
    <n v="0"/>
    <n v="0"/>
    <n v="0"/>
    <n v="0"/>
    <n v="0"/>
    <n v="0.5"/>
    <n v="0.28846153846153844"/>
    <n v="1"/>
    <n v="0"/>
    <n v="0"/>
    <n v="0"/>
    <n v="0"/>
    <x v="3"/>
  </r>
  <r>
    <s v="Tristen Newton"/>
    <s v="MIN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  <n v="0.375"/>
    <n v="0.25"/>
    <n v="0.5"/>
    <n v="0.25"/>
    <n v="0.25"/>
    <n v="0.125"/>
    <n v="0"/>
    <n v="0.25"/>
    <n v="0.1875"/>
    <n v="1"/>
    <n v="6.25E-2"/>
    <n v="0"/>
    <n v="0.125"/>
    <n v="0.125"/>
    <x v="3"/>
  </r>
  <r>
    <s v="D,J, Carton"/>
    <s v="TOR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  <n v="0.75"/>
    <n v="0.75"/>
    <n v="1"/>
    <n v="0"/>
    <n v="1"/>
    <n v="0.5"/>
    <n v="0"/>
    <n v="1"/>
    <n v="9.0361445783132516E-2"/>
    <n v="0.75"/>
    <n v="6.0240963855421679E-2"/>
    <n v="0"/>
    <n v="0"/>
    <n v="0.12048192771084336"/>
    <x v="3"/>
  </r>
  <r>
    <s v="Yuri Collins"/>
    <s v="GSW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  <n v="1"/>
    <n v="2"/>
    <n v="1.5"/>
    <n v="1"/>
    <n v="0.5"/>
    <n v="1"/>
    <n v="0"/>
    <n v="0"/>
    <n v="0.12195121951219513"/>
    <s v=""/>
    <n v="0.12195121951219513"/>
    <n v="0"/>
    <n v="0.12195121951219513"/>
    <n v="6.0975609756097567E-2"/>
    <x v="3"/>
  </r>
  <r>
    <s v="Malevy Leons"/>
    <s v="OKC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  <n v="0.33333333333333331"/>
    <n v="0.16666666666666666"/>
    <n v="0.5"/>
    <n v="0.16666666666666666"/>
    <n v="0.33333333333333331"/>
    <n v="0"/>
    <n v="0"/>
    <n v="0.16666666666666666"/>
    <n v="9.5238095238095233E-2"/>
    <n v="1"/>
    <n v="0"/>
    <n v="0"/>
    <n v="4.7619047619047616E-2"/>
    <n v="9.5238095238095233E-2"/>
    <x v="3"/>
  </r>
  <r>
    <s v="Daishen Nix"/>
    <s v="MIN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  <n v="0.33333333333333331"/>
    <n v="1"/>
    <n v="1.3333333333333333"/>
    <n v="0"/>
    <n v="1.3333333333333333"/>
    <n v="0"/>
    <n v="0"/>
    <n v="1.3333333333333333"/>
    <n v="7.5757575757575746E-2"/>
    <n v="0.75"/>
    <n v="0"/>
    <n v="0"/>
    <n v="0"/>
    <n v="0.30303030303030298"/>
    <x v="3"/>
  </r>
  <r>
    <s v="Jahlil Okafor"/>
    <s v="IND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  <n v="0"/>
    <n v="1"/>
    <n v="1"/>
    <n v="0"/>
    <n v="1"/>
    <n v="0"/>
    <n v="0"/>
    <n v="0"/>
    <n v="0"/>
    <s v=""/>
    <n v="0"/>
    <n v="0"/>
    <n v="0"/>
    <n v="0.29411764705882354"/>
    <x v="3"/>
  </r>
  <r>
    <s v="Zyon Pullin"/>
    <s v="MEM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  <n v="0"/>
    <n v="0"/>
    <n v="0"/>
    <n v="0"/>
    <n v="0"/>
    <n v="0"/>
    <n v="0"/>
    <n v="0"/>
    <n v="0"/>
    <s v=""/>
    <n v="0"/>
    <n v="0"/>
    <n v="0"/>
    <n v="0"/>
    <x v="3"/>
  </r>
  <r>
    <s v="Isaiah Stevens"/>
    <s v="MIA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  <n v="0"/>
    <n v="0"/>
    <n v="0.66666666666666663"/>
    <n v="0"/>
    <n v="0.66666666666666663"/>
    <n v="0.33333333333333331"/>
    <n v="0"/>
    <n v="0"/>
    <n v="0"/>
    <s v=""/>
    <n v="0.17543859649122806"/>
    <n v="0"/>
    <n v="0"/>
    <n v="0.35087719298245612"/>
    <x v="3"/>
  </r>
  <r>
    <s v="Jesse Edwards"/>
    <s v="MIN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  <n v="0"/>
    <n v="0.5"/>
    <n v="0"/>
    <n v="0"/>
    <n v="0"/>
    <n v="0"/>
    <n v="0"/>
    <n v="0"/>
    <n v="0"/>
    <s v=""/>
    <n v="0"/>
    <n v="0"/>
    <n v="0"/>
    <n v="0"/>
    <x v="3"/>
  </r>
  <r>
    <s v="Mac McClung"/>
    <s v="ORL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  <n v="0"/>
    <n v="1.5"/>
    <n v="0.5"/>
    <n v="0"/>
    <n v="0.5"/>
    <n v="0"/>
    <n v="0"/>
    <n v="0"/>
    <n v="0"/>
    <s v=""/>
    <n v="0"/>
    <n v="0"/>
    <n v="0"/>
    <n v="9.8039215686274522E-2"/>
    <x v="3"/>
  </r>
  <r>
    <s v="Terence Davis"/>
    <s v="SAC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  <n v="0"/>
    <n v="1"/>
    <n v="1"/>
    <n v="0"/>
    <n v="1"/>
    <n v="0"/>
    <n v="0"/>
    <n v="0"/>
    <n v="0"/>
    <s v=""/>
    <n v="0"/>
    <n v="0"/>
    <n v="0"/>
    <n v="0.12658227848101264"/>
    <x v="3"/>
  </r>
  <r>
    <s v="Terry Taylor"/>
    <s v="SAC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  <n v="0"/>
    <n v="0.66666666666666663"/>
    <n v="0.33333333333333331"/>
    <n v="0.33333333333333331"/>
    <n v="0"/>
    <n v="0"/>
    <n v="0"/>
    <n v="0"/>
    <n v="0"/>
    <s v=""/>
    <n v="0"/>
    <n v="0"/>
    <n v="0.15873015873015872"/>
    <n v="0"/>
    <x v="3"/>
  </r>
  <r>
    <s v="Riley Minix"/>
    <s v="SAS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  <n v="0"/>
    <n v="0"/>
    <n v="2"/>
    <n v="0"/>
    <n v="2"/>
    <n v="0"/>
    <n v="0"/>
    <n v="0"/>
    <n v="0"/>
    <s v=""/>
    <n v="0"/>
    <n v="0"/>
    <n v="0"/>
    <n v="0.29411764705882354"/>
    <x v="3"/>
  </r>
  <r>
    <s v="Jalen McDaniels"/>
    <s v="WAS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  <n v="0"/>
    <n v="0.25"/>
    <n v="0"/>
    <n v="0"/>
    <n v="0"/>
    <n v="0.25"/>
    <n v="0"/>
    <n v="0"/>
    <n v="0"/>
    <s v=""/>
    <n v="0.1388888888888889"/>
    <n v="0"/>
    <n v="0"/>
    <n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s v="Shai Gilgeous-Alexander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x v="0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s v="30–39 min"/>
    <x v="0"/>
  </r>
  <r>
    <s v="Anthony Edwards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x v="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s v="30–39 min"/>
    <x v="0"/>
  </r>
  <r>
    <s v="Nikola Jokić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x v="2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s v="30–39 min"/>
    <x v="1"/>
  </r>
  <r>
    <s v="Giannis Antetokounmpo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x v="3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s v="30–39 min"/>
    <x v="1"/>
  </r>
  <r>
    <s v="Jayson Tatum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x v="4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s v="30–39 min"/>
    <x v="0"/>
  </r>
  <r>
    <s v="Devin Booker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x v="5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s v="30–39 min"/>
    <x v="1"/>
  </r>
  <r>
    <s v="Tyler Herro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x v="6"/>
    <n v="5.5064935064935066"/>
    <n v="5.1948051948051948"/>
    <n v="0.50649350649350644"/>
    <n v="4.7012987012987013"/>
    <n v="0.89610389610389607"/>
    <n v="0.19480519480519481"/>
    <n v="2.5974025974025974"/>
    <n v="0.67503118350575975"/>
    <n v="2.12"/>
    <n v="2.5313669381465991E-2"/>
    <n v="5.5029716046665206E-3"/>
    <n v="1.430772617213295E-2"/>
    <n v="0.13280504805928536"/>
    <s v="30–39 min"/>
    <x v="0"/>
  </r>
  <r>
    <s v="Trae Young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x v="7"/>
    <n v="11.605263157894736"/>
    <n v="3.1052631578947367"/>
    <n v="0.5"/>
    <n v="2.6052631578947367"/>
    <n v="1.1973684210526316"/>
    <n v="0.19736842105263158"/>
    <n v="4.6973684210526319"/>
    <n v="0.67214912280701755"/>
    <n v="2.4705882352941173"/>
    <n v="3.3260233918128657E-2"/>
    <n v="5.4824561403508769E-3"/>
    <n v="1.3888888888888888E-2"/>
    <n v="7.2368421052631582E-2"/>
    <s v="30–39 min"/>
    <x v="0"/>
  </r>
  <r>
    <s v="Cade Cunningham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x v="8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s v="30–39 min"/>
    <x v="0"/>
  </r>
  <r>
    <s v="James Harden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x v="9"/>
    <n v="8.6962025316455698"/>
    <n v="5.7974683544303796"/>
    <n v="0.69620253164556967"/>
    <n v="5.1012658227848098"/>
    <n v="1.5063291139240507"/>
    <n v="0.69620253164556967"/>
    <n v="4.3037974683544302"/>
    <n v="0.6458206332699824"/>
    <n v="2.0205882352941176"/>
    <n v="4.2672212859038265E-2"/>
    <n v="1.9722451321404242E-2"/>
    <n v="1.9722451321404242E-2"/>
    <n v="0.14451177968228923"/>
    <s v="30–39 min"/>
    <x v="2"/>
  </r>
  <r>
    <s v="Karl-Anthony Towns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x v="10"/>
    <n v="3.0972222222222223"/>
    <n v="12.805555555555555"/>
    <n v="2.9027777777777777"/>
    <n v="9.8055555555555554"/>
    <n v="1"/>
    <n v="0.69444444444444442"/>
    <n v="2.6944444444444446"/>
    <n v="0.6972222222222223"/>
    <n v="1.1494845360824741"/>
    <n v="2.8571428571428571E-2"/>
    <n v="1.984126984126984E-2"/>
    <n v="8.2936507936507933E-2"/>
    <n v="0.28015873015873016"/>
    <s v="30–39 min"/>
    <x v="1"/>
  </r>
  <r>
    <s v="Zach LaVine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x v="11"/>
    <n v="4.2027027027027026"/>
    <n v="4.2972972972972974"/>
    <n v="0.29729729729729731"/>
    <n v="4"/>
    <n v="0.79729729729729726"/>
    <n v="0.20270270270270271"/>
    <n v="2.7972972972972974"/>
    <n v="0.66185503685503688"/>
    <n v="1.5024154589371981"/>
    <n v="2.2650491400491399E-2"/>
    <n v="5.7585995085995085E-3"/>
    <n v="8.4459459459459464E-3"/>
    <n v="0.11363636363636363"/>
    <s v="30–39 min"/>
    <x v="1"/>
  </r>
  <r>
    <s v="Jalen Green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x v="12"/>
    <n v="3.4024390243902438"/>
    <n v="4.5975609756097562"/>
    <n v="0.5"/>
    <n v="4"/>
    <n v="0.90243902439024393"/>
    <n v="0.3048780487804878"/>
    <n v="2.5"/>
    <n v="0.63829787234042556"/>
    <n v="1.3609756097560974"/>
    <n v="2.7429757580250576E-2"/>
    <n v="9.2668099933278965E-3"/>
    <n v="1.5197568389057751E-2"/>
    <n v="0.12158054711246201"/>
    <s v="30–39 min"/>
    <x v="0"/>
  </r>
  <r>
    <s v="Stephen Curry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x v="13"/>
    <n v="6"/>
    <n v="4.4000000000000004"/>
    <n v="0.6"/>
    <n v="3.9"/>
    <n v="1.1000000000000001"/>
    <n v="0.4"/>
    <n v="2.9"/>
    <n v="0.76086956521739124"/>
    <n v="2.0689655172413794"/>
    <n v="3.4161490683229816E-2"/>
    <n v="1.2422360248447204E-2"/>
    <n v="1.8633540372670804E-2"/>
    <n v="0.12111801242236024"/>
    <s v="30–39 min"/>
    <x v="2"/>
  </r>
  <r>
    <s v="DeMar DeRozan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x v="14"/>
    <n v="4.4025974025974026"/>
    <n v="3.8961038961038961"/>
    <n v="0.59740259740259738"/>
    <n v="3.1948051948051948"/>
    <n v="0.80519480519480524"/>
    <n v="0.40259740259740262"/>
    <n v="1.4025974025974026"/>
    <n v="0.61823969901964337"/>
    <n v="3.1388888888888888"/>
    <n v="2.2428824657236914E-2"/>
    <n v="1.1214412328618457E-2"/>
    <n v="1.6640740874724162E-2"/>
    <n v="8.8991788156133567E-2"/>
    <s v="30–39 min"/>
    <x v="2"/>
  </r>
  <r>
    <s v="LeBron James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x v="15"/>
    <n v="8.1999999999999993"/>
    <n v="7.8"/>
    <n v="1"/>
    <n v="6.8"/>
    <n v="1"/>
    <n v="0.6"/>
    <n v="3.7"/>
    <n v="0.69914040114613174"/>
    <n v="2.2162162162162158"/>
    <n v="2.865329512893983E-2"/>
    <n v="1.7191977077363897E-2"/>
    <n v="2.865329512893983E-2"/>
    <n v="0.19484240687679083"/>
    <s v="30–39 min"/>
    <x v="2"/>
  </r>
  <r>
    <s v="Donovan Mitchell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x v="16"/>
    <n v="5"/>
    <n v="4.507042253521127"/>
    <n v="0.80281690140845074"/>
    <n v="3.704225352112676"/>
    <n v="1.295774647887324"/>
    <n v="0.19718309859154928"/>
    <n v="2.0985915492957745"/>
    <n v="0.76433121019108285"/>
    <n v="2.3825503355704698"/>
    <n v="4.1266708531443444E-2"/>
    <n v="6.2797165156544361E-3"/>
    <n v="2.556741724230735E-2"/>
    <n v="0.11796896025836548"/>
    <s v="30–39 min"/>
    <x v="1"/>
  </r>
  <r>
    <s v="Jalen Brunson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x v="17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s v="30–39 min"/>
    <x v="1"/>
  </r>
  <r>
    <s v="Kevin Durant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x v="1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s v="30–39 min"/>
    <x v="2"/>
  </r>
  <r>
    <s v="Jaren Jackson Jr,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x v="19"/>
    <n v="2"/>
    <n v="5.5945945945945947"/>
    <n v="1.2027027027027026"/>
    <n v="4.4054054054054053"/>
    <n v="1.2027027027027026"/>
    <n v="1.5"/>
    <n v="2.0945945945945947"/>
    <n v="0.74505713767458726"/>
    <n v="0.95483870967741924"/>
    <n v="4.0359151097406128E-2"/>
    <n v="5.0335570469798654E-2"/>
    <n v="4.0359151097406128E-2"/>
    <n v="0.1478323961545438"/>
    <s v="20–29 min"/>
    <x v="0"/>
  </r>
  <r>
    <s v="Pascal Siakam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x v="20"/>
    <n v="3.3974358974358974"/>
    <n v="6.8974358974358978"/>
    <n v="1.7051282051282051"/>
    <n v="5.2051282051282053"/>
    <n v="0.89743589743589747"/>
    <n v="0.5"/>
    <n v="1.3974358974358974"/>
    <n v="0.61789382890300315"/>
    <n v="2.431192660550459"/>
    <n v="2.7444522857366892E-2"/>
    <n v="1.5290519877675839E-2"/>
    <n v="5.2144593428997091E-2"/>
    <n v="0.15917823257272798"/>
    <s v="30–39 min"/>
    <x v="1"/>
  </r>
  <r>
    <s v="Darius Garland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x v="21"/>
    <n v="6.706666666666667"/>
    <n v="2.9066666666666667"/>
    <n v="0.6"/>
    <n v="2.2000000000000002"/>
    <n v="1.2"/>
    <n v="0.10666666666666667"/>
    <n v="2.5066666666666668"/>
    <n v="0.67100977198697076"/>
    <n v="2.6755319148936172"/>
    <n v="3.9087947882736153E-2"/>
    <n v="3.4744842562432141E-3"/>
    <n v="1.9543973941368076E-2"/>
    <n v="7.1661237785016291E-2"/>
    <s v="30–39 min"/>
    <x v="0"/>
  </r>
  <r>
    <s v="Coby White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x v="22"/>
    <n v="4.5"/>
    <n v="3.7027027027027026"/>
    <n v="0.29729729729729731"/>
    <n v="3.4054054054054053"/>
    <n v="0.90540540540540537"/>
    <n v="0.20270270270270271"/>
    <n v="2.4054054054054053"/>
    <n v="0.61647750469502738"/>
    <n v="1.8707865168539326"/>
    <n v="2.7353637625540946E-2"/>
    <n v="6.123948722136033E-3"/>
    <n v="8.9817914591328492E-3"/>
    <n v="0.10288233853188535"/>
    <s v="30–39 min"/>
    <x v="0"/>
  </r>
  <r>
    <s v="Jalen Williams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x v="23"/>
    <n v="5.1014492753623184"/>
    <n v="5.3043478260869561"/>
    <n v="0.89855072463768115"/>
    <n v="4.5072463768115938"/>
    <n v="1.5942028985507246"/>
    <n v="0.69565217391304346"/>
    <n v="2.2028985507246377"/>
    <n v="0.66648774378242981"/>
    <n v="2.3157894736842102"/>
    <n v="4.9203793165145823E-2"/>
    <n v="2.147074610842727E-2"/>
    <n v="2.7733047056718554E-2"/>
    <n v="0.139112542494185"/>
    <s v="30–39 min"/>
    <x v="0"/>
  </r>
  <r>
    <s v="Austin Reaves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x v="24"/>
    <n v="5.7945205479452051"/>
    <n v="4.506849315068493"/>
    <n v="0.79452054794520544"/>
    <n v="3.6986301369863015"/>
    <n v="1.095890410958904"/>
    <n v="0.30136986301369861"/>
    <n v="2.3972602739726026"/>
    <n v="0.57895356596145553"/>
    <n v="2.4171428571428573"/>
    <n v="3.1400871374180635E-2"/>
    <n v="8.6352396278996744E-3"/>
    <n v="2.2765631746280959E-2"/>
    <n v="0.10597794088785964"/>
    <s v="30–39 min"/>
    <x v="0"/>
  </r>
  <r>
    <s v="De'Aaron Fox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x v="25"/>
    <n v="6.306451612903226"/>
    <n v="4.806451612903226"/>
    <n v="0.90322580645161288"/>
    <n v="3.903225806451613"/>
    <n v="1.5"/>
    <n v="0.40322580645161288"/>
    <n v="2.806451612903226"/>
    <n v="0.65096952908587258"/>
    <n v="2.2471264367816093"/>
    <n v="4.1551246537396121E-2"/>
    <n v="1.1169689929407558E-2"/>
    <n v="2.5020105441872931E-2"/>
    <n v="0.10812259851666517"/>
    <s v="30–39 min"/>
    <x v="0"/>
  </r>
  <r>
    <s v="Alperen Sengun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x v="26"/>
    <n v="4.8947368421052628"/>
    <n v="10.302631578947368"/>
    <n v="3.3947368421052633"/>
    <n v="6.8947368421052628"/>
    <n v="1.1052631578947369"/>
    <n v="0.80263157894736847"/>
    <n v="2.6052631578947367"/>
    <n v="0.60651629072681701"/>
    <n v="1.8787878787878787"/>
    <n v="3.5087719298245619E-2"/>
    <n v="2.5480367585630746E-2"/>
    <n v="0.10776942355889725"/>
    <n v="0.21888053467000834"/>
    <s v="30–39 min"/>
    <x v="3"/>
  </r>
  <r>
    <s v="Franz Wagner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x v="27"/>
    <n v="4.7"/>
    <n v="5.7"/>
    <n v="0.9"/>
    <n v="4.8"/>
    <n v="1.3"/>
    <n v="0.4"/>
    <n v="2.2999999999999998"/>
    <n v="0.71810089020771506"/>
    <n v="2.0434782608695654"/>
    <n v="3.857566765578635E-2"/>
    <n v="1.1869436201780416E-2"/>
    <n v="2.6706231454005934E-2"/>
    <n v="0.14243323442136496"/>
    <s v="30–39 min"/>
    <x v="0"/>
  </r>
  <r>
    <s v="Damian Lillard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x v="28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s v="30–39 min"/>
    <x v="2"/>
  </r>
  <r>
    <s v="Mikal Bridges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x v="29"/>
    <n v="3.6951219512195124"/>
    <n v="3.1951219512195124"/>
    <n v="0.90243902439024393"/>
    <n v="2.3048780487804876"/>
    <n v="0.90243902439024393"/>
    <n v="0.5"/>
    <n v="1.5975609756097562"/>
    <n v="0.47560975609756095"/>
    <n v="2.3129770992366412"/>
    <n v="2.4390243902439025E-2"/>
    <n v="1.3513513513513514E-2"/>
    <n v="2.4390243902439025E-2"/>
    <n v="6.2294001318391558E-2"/>
    <s v="30–39 min"/>
    <x v="1"/>
  </r>
  <r>
    <s v="Jamal Murray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x v="30"/>
    <n v="6"/>
    <n v="3.8955223880597014"/>
    <n v="0.70149253731343286"/>
    <n v="3.1940298507462686"/>
    <n v="1.4029850746268657"/>
    <n v="0.5074626865671642"/>
    <n v="2.1044776119402986"/>
    <n v="0.5928804729813536"/>
    <n v="2.8510638297872339"/>
    <n v="3.8863852482738659E-2"/>
    <n v="1.4057138132054409E-2"/>
    <n v="1.9431926241369329E-2"/>
    <n v="8.8477281184107165E-2"/>
    <s v="30–39 min"/>
    <x v="1"/>
  </r>
  <r>
    <s v="Bam Adebayo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x v="31"/>
    <n v="4.2948717948717947"/>
    <n v="9.6025641025641022"/>
    <n v="2.3974358974358974"/>
    <n v="7.2051282051282053"/>
    <n v="1.2948717948717949"/>
    <n v="0.70512820512820518"/>
    <n v="2.1025641025641026"/>
    <n v="0.5277715481797115"/>
    <n v="2.0426829268292681"/>
    <n v="3.7751364281976535E-2"/>
    <n v="2.0557673618898112E-2"/>
    <n v="6.9896090304253575E-2"/>
    <n v="0.2100620467967407"/>
    <s v="30–39 min"/>
    <x v="0"/>
  </r>
  <r>
    <s v="Luka Dončić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x v="3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s v="30–39 min"/>
    <x v="0"/>
  </r>
  <r>
    <s v="Michael Porter Jr,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x v="33"/>
    <n v="2.1038961038961039"/>
    <n v="7"/>
    <n v="1.8051948051948052"/>
    <n v="5.1948051948051948"/>
    <n v="0.59740259740259738"/>
    <n v="0.50649350649350644"/>
    <n v="1.4025974025974026"/>
    <n v="0.53990519865890785"/>
    <n v="1.5"/>
    <n v="1.7727080041620099E-2"/>
    <n v="1.5029480904851822E-2"/>
    <n v="5.3566611430112911E-2"/>
    <n v="0.15414852210104435"/>
    <s v="30–39 min"/>
    <x v="0"/>
  </r>
  <r>
    <s v="Jaylen Brown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x v="34"/>
    <n v="4.5079365079365079"/>
    <n v="5.7936507936507935"/>
    <n v="1.3015873015873016"/>
    <n v="4.5079365079365079"/>
    <n v="1.2063492063492063"/>
    <n v="0.30158730158730157"/>
    <n v="2.6031746031746033"/>
    <n v="0.64741542875653668"/>
    <n v="1.7317073170731707"/>
    <n v="3.5170530797352953E-2"/>
    <n v="8.7926326993382382E-3"/>
    <n v="3.7947151649775558E-2"/>
    <n v="0.13142672034800315"/>
    <s v="30–39 min"/>
    <x v="1"/>
  </r>
  <r>
    <s v="Jordan Poole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x v="35"/>
    <n v="4.5"/>
    <n v="3"/>
    <n v="0.5"/>
    <n v="2.5"/>
    <n v="1.2941176470588236"/>
    <n v="0.39705882352941174"/>
    <n v="3"/>
    <n v="0.69727891156462585"/>
    <n v="1.5"/>
    <n v="4.4017607042817132E-2"/>
    <n v="1.3505402160864346E-2"/>
    <n v="1.7006802721088437E-2"/>
    <n v="8.5034013605442174E-2"/>
    <s v="20–29 min"/>
    <x v="0"/>
  </r>
  <r>
    <s v="Tyrese Maxey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x v="36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s v="30–39 min"/>
    <x v="0"/>
  </r>
  <r>
    <s v="Tyrese Haliburton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x v="37"/>
    <n v="9.205479452054794"/>
    <n v="3.506849315068493"/>
    <n v="0.60273972602739723"/>
    <n v="3"/>
    <n v="1.3972602739726028"/>
    <n v="0.69863013698630139"/>
    <n v="1.6027397260273972"/>
    <n v="0.55365296803652964"/>
    <n v="5.7435897435897436"/>
    <n v="4.1585127201565555E-2"/>
    <n v="2.0792563600782778E-2"/>
    <n v="1.7938682322243965E-2"/>
    <n v="8.9285714285714288E-2"/>
    <s v="30–39 min"/>
    <x v="0"/>
  </r>
  <r>
    <s v="Nikola Vučević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x v="38"/>
    <n v="3.506849315068493"/>
    <n v="10.095890410958905"/>
    <n v="2.3972602739726026"/>
    <n v="7.602739726027397"/>
    <n v="0.79452054794520544"/>
    <n v="0.69863013698630139"/>
    <n v="1.6027397260273972"/>
    <n v="0.59316824727783635"/>
    <n v="2.1880341880341878"/>
    <n v="2.5465402177730943E-2"/>
    <n v="2.2391991570073762E-2"/>
    <n v="7.6835265191429566E-2"/>
    <n v="0.24367755532139093"/>
    <s v="30–39 min"/>
    <x v="2"/>
  </r>
  <r>
    <s v="Anfernee Simons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x v="39"/>
    <n v="4.8"/>
    <n v="2.7"/>
    <n v="0.4"/>
    <n v="2.2999999999999998"/>
    <n v="0.9"/>
    <n v="0.1"/>
    <n v="2"/>
    <n v="0.5902140672782874"/>
    <n v="2.4"/>
    <n v="2.7522935779816512E-2"/>
    <n v="3.0581039755351682E-3"/>
    <n v="1.2232415902140673E-2"/>
    <n v="7.0336391437308854E-2"/>
    <s v="30–39 min"/>
    <x v="0"/>
  </r>
  <r>
    <s v="Ivica Zubac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x v="40"/>
    <n v="2.7"/>
    <n v="12.6"/>
    <n v="3.8"/>
    <n v="8.9"/>
    <n v="0.7"/>
    <n v="1.1000000000000001"/>
    <n v="1.6"/>
    <n v="0.51219512195121952"/>
    <n v="1.6875"/>
    <n v="2.1341463414634148E-2"/>
    <n v="3.3536585365853668E-2"/>
    <n v="0.11585365853658537"/>
    <n v="0.27134146341463417"/>
    <s v="30–39 min"/>
    <x v="1"/>
  </r>
  <r>
    <s v="Malik Beasley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x v="41"/>
    <n v="1.6951219512195121"/>
    <n v="2.5975609756097562"/>
    <n v="0.59756097560975607"/>
    <n v="2"/>
    <n v="0.90243902439024393"/>
    <n v="9.7560975609756101E-2"/>
    <n v="1"/>
    <n v="0.58650640463239168"/>
    <n v="1.6951219512195121"/>
    <n v="3.2461835409721002E-2"/>
    <n v="3.5093876118617302E-3"/>
    <n v="2.1494999122653097E-2"/>
    <n v="7.1942446043165464E-2"/>
    <s v="20–29 min"/>
    <x v="1"/>
  </r>
  <r>
    <s v="Domantas Sabonis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x v="42"/>
    <n v="6"/>
    <n v="13.9"/>
    <n v="3.8"/>
    <n v="10.1"/>
    <n v="0.7"/>
    <n v="0.4"/>
    <n v="2.9"/>
    <n v="0.55043227665706052"/>
    <n v="2.0689655172413794"/>
    <n v="2.0172910662824204E-2"/>
    <n v="1.1527377521613832E-2"/>
    <n v="0.1095100864553314"/>
    <n v="0.29106628242074922"/>
    <s v="30–39 min"/>
    <x v="1"/>
  </r>
  <r>
    <s v="OG Anunoby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x v="43"/>
    <n v="2.2027027027027026"/>
    <n v="4.7972972972972974"/>
    <n v="1.2972972972972974"/>
    <n v="3.5"/>
    <n v="1.5"/>
    <n v="0.90540540540540537"/>
    <n v="1.4054054054054055"/>
    <n v="0.49180327868852458"/>
    <n v="1.5673076923076921"/>
    <n v="4.0983606557377046E-2"/>
    <n v="2.4737852606705062E-2"/>
    <n v="3.5445281346920689E-2"/>
    <n v="9.5628415300546443E-2"/>
    <s v="30–39 min"/>
    <x v="0"/>
  </r>
  <r>
    <s v="Shaedon Sharpe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x v="44"/>
    <n v="2.8055555555555554"/>
    <n v="4.5"/>
    <n v="0.90277777777777779"/>
    <n v="3.5972222222222223"/>
    <n v="0.90277777777777779"/>
    <n v="0.19444444444444445"/>
    <n v="2.0972222222222223"/>
    <n v="0.59105431309904155"/>
    <n v="1.3377483443708609"/>
    <n v="2.8842740504082358E-2"/>
    <n v="6.2122825701100464E-3"/>
    <n v="2.8842740504082358E-2"/>
    <n v="0.11492722754703585"/>
    <s v="30–39 min"/>
    <x v="3"/>
  </r>
  <r>
    <s v="Desmond Bane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x v="45"/>
    <n v="5.3043478260869561"/>
    <n v="6.1014492753623184"/>
    <n v="0.89855072463768115"/>
    <n v="5.2028985507246377"/>
    <n v="1.2028985507246377"/>
    <n v="0.40579710144927539"/>
    <n v="2.4057971014492754"/>
    <n v="0.6000905797101449"/>
    <n v="2.2048192771084336"/>
    <n v="3.7590579710144928E-2"/>
    <n v="1.2681159420289856E-2"/>
    <n v="2.8079710144927536E-2"/>
    <n v="0.16259057971014493"/>
    <s v="30–39 min"/>
    <x v="0"/>
  </r>
  <r>
    <s v="Evan Mobley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x v="46"/>
    <n v="3.1971830985915495"/>
    <n v="9.295774647887324"/>
    <n v="2.295774647887324"/>
    <n v="7"/>
    <n v="0.90140845070422537"/>
    <n v="1.6056338028169015"/>
    <n v="2"/>
    <n v="0.60678827060725005"/>
    <n v="1.5985915492957747"/>
    <n v="2.9554375432925422E-2"/>
    <n v="5.2643731239898413E-2"/>
    <n v="7.5271299930731936E-2"/>
    <n v="0.22950819672131148"/>
    <s v="30–39 min"/>
    <x v="0"/>
  </r>
  <r>
    <s v="Norman Powell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x v="47"/>
    <n v="2.1"/>
    <n v="3.2"/>
    <n v="0.4"/>
    <n v="2.8"/>
    <n v="1.2"/>
    <n v="0.2"/>
    <n v="1.8"/>
    <n v="0.66871165644171782"/>
    <n v="1.1666666666666667"/>
    <n v="3.6809815950920241E-2"/>
    <n v="6.1349693251533744E-3"/>
    <n v="1.2269938650306749E-2"/>
    <n v="8.5889570552147229E-2"/>
    <s v="30–39 min"/>
    <x v="1"/>
  </r>
  <r>
    <s v="Miles Bridges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x v="48"/>
    <n v="3.90625"/>
    <n v="7.5"/>
    <n v="1.09375"/>
    <n v="6.40625"/>
    <n v="0.703125"/>
    <n v="0.703125"/>
    <n v="2.09375"/>
    <n v="0.64027996845425872"/>
    <n v="1.8656716417910448"/>
    <n v="2.2180599369085174E-2"/>
    <n v="2.2180599369085174E-2"/>
    <n v="3.4503154574132493E-2"/>
    <n v="0.20208990536277602"/>
    <s v="30–39 min"/>
    <x v="0"/>
  </r>
  <r>
    <s v="Julius Randle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x v="49"/>
    <n v="4.6956521739130439"/>
    <n v="7.1014492753623184"/>
    <n v="2.1014492753623188"/>
    <n v="5"/>
    <n v="0.69565217391304346"/>
    <n v="0.20289855072463769"/>
    <n v="2.7971014492753623"/>
    <n v="0.57881276080226141"/>
    <n v="1.678756476683938"/>
    <n v="2.1537219006595776E-2"/>
    <n v="6.2816888769237685E-3"/>
    <n v="6.5060349082424737E-2"/>
    <n v="0.15479876160990713"/>
    <s v="30–39 min"/>
    <x v="1"/>
  </r>
  <r>
    <s v="Anthony Davis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x v="50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s v="30–39 min"/>
    <x v="1"/>
  </r>
  <r>
    <s v="Scottie Barnes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x v="51"/>
    <n v="5.8"/>
    <n v="7.7076923076923078"/>
    <n v="1.7076923076923076"/>
    <n v="6"/>
    <n v="1.4"/>
    <n v="1"/>
    <n v="2.8"/>
    <n v="0.58864915572232646"/>
    <n v="2.0714285714285716"/>
    <n v="4.2682926829268296E-2"/>
    <n v="3.0487804878048783E-2"/>
    <n v="5.2063789868667922E-2"/>
    <n v="0.18292682926829271"/>
    <s v="30–39 min"/>
    <x v="0"/>
  </r>
  <r>
    <s v="Derrick White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x v="52"/>
    <n v="4.8026315789473681"/>
    <n v="4.5"/>
    <n v="0.89473684210526316"/>
    <n v="3.6052631578947367"/>
    <n v="0.89473684210526316"/>
    <n v="1.1052631578947369"/>
    <n v="1.6973684210526316"/>
    <n v="0.48362055581431457"/>
    <n v="2.829457364341085"/>
    <n v="2.6393417171246703E-2"/>
    <n v="3.2603632976245932E-2"/>
    <n v="2.6393417171246703E-2"/>
    <n v="0.10634994566061171"/>
    <s v="30–39 min"/>
    <x v="1"/>
  </r>
  <r>
    <s v="Kyrie Irving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x v="53"/>
    <n v="4.5999999999999996"/>
    <n v="4.8"/>
    <n v="1.2"/>
    <n v="3.6"/>
    <n v="1.3"/>
    <n v="0.5"/>
    <n v="2.2000000000000002"/>
    <n v="0.68421052631578938"/>
    <n v="2.0909090909090904"/>
    <n v="3.6011080332409975E-2"/>
    <n v="1.3850415512465374E-2"/>
    <n v="3.3240997229916892E-2"/>
    <n v="9.9722991689750698E-2"/>
    <s v="30–39 min"/>
    <x v="2"/>
  </r>
  <r>
    <s v="RJ Barrett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x v="54"/>
    <n v="5.3965517241379306"/>
    <n v="6.2931034482758621"/>
    <n v="1.103448275862069"/>
    <n v="5.2931034482758621"/>
    <n v="0.7931034482758621"/>
    <n v="0.29310344827586204"/>
    <n v="2.7931034482758621"/>
    <n v="0.65538659241807662"/>
    <n v="1.9320987654320987"/>
    <n v="2.463054187192118E-2"/>
    <n v="9.1025915613621739E-3"/>
    <n v="3.4268579995716426E-2"/>
    <n v="0.16438209466695222"/>
    <s v="30–39 min"/>
    <x v="0"/>
  </r>
  <r>
    <s v="Christian Braun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x v="55"/>
    <n v="2.5949367088607596"/>
    <n v="5.2025316455696204"/>
    <n v="1.2025316455696202"/>
    <n v="3.8987341772151898"/>
    <n v="1.1012658227848102"/>
    <n v="0.50632911392405067"/>
    <n v="1"/>
    <n v="0.4544266457563198"/>
    <n v="2.5949367088607596"/>
    <n v="3.2485717486277592E-2"/>
    <n v="1.4935962062656363E-2"/>
    <n v="3.5472909898808858E-2"/>
    <n v="0.11500690788245398"/>
    <s v="30–39 min"/>
    <x v="0"/>
  </r>
  <r>
    <s v="Deni Avdija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x v="56"/>
    <n v="3.9027777777777777"/>
    <n v="7.3055555555555554"/>
    <n v="1.5"/>
    <n v="5.6944444444444446"/>
    <n v="1"/>
    <n v="0.5"/>
    <n v="2.6944444444444446"/>
    <n v="0.563425925925926"/>
    <n v="1.4484536082474226"/>
    <n v="3.3333333333333333E-2"/>
    <n v="1.6666666666666666E-2"/>
    <n v="0.05"/>
    <n v="0.18981481481481483"/>
    <s v="30–39 min"/>
    <x v="0"/>
  </r>
  <r>
    <s v="Paolo Banchero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x v="57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s v="30–39 min"/>
    <x v="3"/>
  </r>
  <r>
    <s v="Stephon Castle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x v="58"/>
    <n v="4.0987654320987659"/>
    <n v="3.7037037037037037"/>
    <n v="1.0987654320987654"/>
    <n v="2.6049382716049383"/>
    <n v="0.90123456790123457"/>
    <n v="0.29629629629629628"/>
    <n v="2.1975308641975309"/>
    <n v="0.55070051324732971"/>
    <n v="1.8651685393258428"/>
    <n v="3.3754103666712908E-2"/>
    <n v="1.1097239561659037E-2"/>
    <n v="4.1152263374485597E-2"/>
    <n v="9.7563231146252372E-2"/>
    <s v="20–29 min"/>
    <x v="3"/>
  </r>
  <r>
    <s v="LaMelo Ball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x v="59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s v="30–39 min"/>
    <x v="0"/>
  </r>
  <r>
    <s v="CJ McCollum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x v="60"/>
    <n v="4.1071428571428568"/>
    <n v="3.8035714285714284"/>
    <n v="0.8035714285714286"/>
    <n v="3"/>
    <n v="0.8035714285714286"/>
    <n v="0.39285714285714285"/>
    <n v="1.8928571428571428"/>
    <n v="0.64547837483617299"/>
    <n v="2.1698113207547167"/>
    <n v="2.4574049803407601E-2"/>
    <n v="1.201397990388816E-2"/>
    <n v="2.4574049803407601E-2"/>
    <n v="9.1743119266055037E-2"/>
    <s v="30–39 min"/>
    <x v="2"/>
  </r>
  <r>
    <s v="Ja Morant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x v="61"/>
    <n v="7.3"/>
    <n v="4.0999999999999996"/>
    <n v="0.7"/>
    <n v="3.4"/>
    <n v="1.2"/>
    <n v="0.2"/>
    <n v="3.7"/>
    <n v="0.76315789473684215"/>
    <n v="1.9729729729729728"/>
    <n v="3.9473684210526314E-2"/>
    <n v="6.5789473684210531E-3"/>
    <n v="2.3026315789473683E-2"/>
    <n v="0.1118421052631579"/>
    <s v="30–39 min"/>
    <x v="0"/>
  </r>
  <r>
    <s v="Bennedict Mathurin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x v="62"/>
    <n v="1.9027777777777777"/>
    <n v="5.3055555555555554"/>
    <n v="1.1944444444444444"/>
    <n v="4.0972222222222223"/>
    <n v="0.69444444444444442"/>
    <n v="0.30555555555555558"/>
    <n v="1.9027777777777777"/>
    <n v="0.53836863619472319"/>
    <n v="1"/>
    <n v="2.3225566703827572E-2"/>
    <n v="1.0219249349684134E-2"/>
    <n v="3.9947974730583424E-2"/>
    <n v="0.13703084355258269"/>
    <s v="20–29 min"/>
    <x v="3"/>
  </r>
  <r>
    <s v="Collin Sexton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x v="63"/>
    <n v="4.2063492063492065"/>
    <n v="2.6984126984126986"/>
    <n v="1"/>
    <n v="1.7936507936507937"/>
    <n v="0.69841269841269837"/>
    <n v="9.5238095238095233E-2"/>
    <n v="2.5079365079365079"/>
    <n v="0.65938442282528298"/>
    <n v="1.6772151898734178"/>
    <n v="2.5032713204756217E-2"/>
    <n v="3.4135518006485747E-3"/>
    <n v="3.5842293906810041E-2"/>
    <n v="6.4288558912214827E-2"/>
    <s v="20–29 min"/>
    <x v="0"/>
  </r>
  <r>
    <s v="Payton Pritchard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x v="64"/>
    <n v="3.5"/>
    <n v="3.8"/>
    <n v="1.3"/>
    <n v="2.6"/>
    <n v="0.9"/>
    <n v="0.2"/>
    <n v="1"/>
    <n v="0.50352112676056338"/>
    <n v="3.5"/>
    <n v="3.1690140845070422E-2"/>
    <n v="7.0422535211267616E-3"/>
    <n v="4.5774647887323945E-2"/>
    <n v="9.154929577464789E-2"/>
    <s v="20–29 min"/>
    <x v="0"/>
  </r>
  <r>
    <s v="Naz Reid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x v="65"/>
    <n v="2.2999999999999998"/>
    <n v="6"/>
    <n v="1.2"/>
    <n v="4.9000000000000004"/>
    <n v="0.7"/>
    <n v="0.9"/>
    <n v="1.4"/>
    <n v="0.51636363636363636"/>
    <n v="1.6428571428571428"/>
    <n v="2.5454545454545452E-2"/>
    <n v="3.272727272727273E-2"/>
    <n v="4.3636363636363633E-2"/>
    <n v="0.17818181818181819"/>
    <s v="20–29 min"/>
    <x v="0"/>
  </r>
  <r>
    <s v="Keyonte George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x v="66"/>
    <n v="5.5970149253731343"/>
    <n v="3.8059701492537314"/>
    <n v="0.40298507462686567"/>
    <n v="3.4029850746268657"/>
    <n v="0.70149253731343286"/>
    <n v="0.1044776119402985"/>
    <n v="2.7014925373134329"/>
    <n v="0.53352286188107079"/>
    <n v="2.0718232044198897"/>
    <n v="2.2269604359156599E-2"/>
    <n v="3.3167495854063019E-3"/>
    <n v="1.279317697228145E-2"/>
    <n v="0.10803127221037669"/>
    <s v="30–39 min"/>
    <x v="3"/>
  </r>
  <r>
    <s v="Trey Murphy III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x v="67"/>
    <n v="3.5094339622641511"/>
    <n v="5.0943396226415096"/>
    <n v="0.90566037735849059"/>
    <n v="4.2075471698113205"/>
    <n v="1.0943396226415094"/>
    <n v="0.69811320754716977"/>
    <n v="1.9056603773584906"/>
    <n v="0.6059299191374663"/>
    <n v="1.8415841584158417"/>
    <n v="3.1266846361185985E-2"/>
    <n v="1.9946091644204852E-2"/>
    <n v="2.587601078167116E-2"/>
    <n v="0.12021563342318059"/>
    <s v="30–39 min"/>
    <x v="0"/>
  </r>
  <r>
    <s v="Myles Turner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x v="68"/>
    <n v="1.5"/>
    <n v="6.5"/>
    <n v="1.3055555555555556"/>
    <n v="5.3055555555555554"/>
    <n v="0.80555555555555558"/>
    <n v="2"/>
    <n v="1.6944444444444444"/>
    <n v="0.51646431199411336"/>
    <n v="0.88524590163934425"/>
    <n v="2.6674025018395879E-2"/>
    <n v="6.6225165562913912E-2"/>
    <n v="4.3230316409124357E-2"/>
    <n v="0.17568064753495216"/>
    <s v="30–39 min"/>
    <x v="1"/>
  </r>
  <r>
    <s v="Malik Monk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x v="69"/>
    <n v="5.6"/>
    <n v="3.8"/>
    <n v="0.50769230769230766"/>
    <n v="3.3076923076923075"/>
    <n v="0.90769230769230769"/>
    <n v="0.6"/>
    <n v="2.4"/>
    <n v="0.54430379746835433"/>
    <n v="2.3333333333333335"/>
    <n v="2.872444011684518E-2"/>
    <n v="1.8987341772151896E-2"/>
    <n v="1.6066212268743912E-2"/>
    <n v="0.10467380720545276"/>
    <s v="30–39 min"/>
    <x v="0"/>
  </r>
  <r>
    <s v="Victor Wembanyama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x v="70"/>
    <n v="3.6956521739130435"/>
    <n v="11"/>
    <n v="1.8043478260869565"/>
    <n v="9.195652173913043"/>
    <n v="1.1086956521739131"/>
    <n v="3.8043478260869565"/>
    <n v="3.1956521739130435"/>
    <n v="0.7320586694604504"/>
    <n v="1.1564625850340136"/>
    <n v="3.3394447354635932E-2"/>
    <n v="0.1145887899423782"/>
    <n v="5.434782608695652E-2"/>
    <n v="0.27697747511786269"/>
    <s v="30–39 min"/>
    <x v="3"/>
  </r>
  <r>
    <s v="Jarrett Allen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x v="71"/>
    <n v="1.9024390243902438"/>
    <n v="9.6951219512195124"/>
    <n v="2.5975609756097562"/>
    <n v="7.0975609756097562"/>
    <n v="0.90243902439024393"/>
    <n v="0.90243902439024393"/>
    <n v="1.1951219512195121"/>
    <n v="0.48214285714285715"/>
    <n v="1.5918367346938775"/>
    <n v="3.2229965156794424E-2"/>
    <n v="3.2229965156794424E-2"/>
    <n v="9.2770034843205576E-2"/>
    <n v="0.25348432055749132"/>
    <s v="20–29 min"/>
    <x v="0"/>
  </r>
  <r>
    <s v="Quentin Grimes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x v="72"/>
    <n v="3"/>
    <n v="4.3066666666666666"/>
    <n v="0.8"/>
    <n v="3.5066666666666668"/>
    <n v="1"/>
    <n v="0.30666666666666664"/>
    <n v="1.9066666666666667"/>
    <n v="0.54477611940298509"/>
    <n v="1.5734265734265733"/>
    <n v="3.7313432835820892E-2"/>
    <n v="1.1442786069651741E-2"/>
    <n v="2.9850746268656716E-2"/>
    <n v="0.13084577114427862"/>
    <s v="20–29 min"/>
    <x v="0"/>
  </r>
  <r>
    <s v="De'Andre Hunter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x v="73"/>
    <n v="1.40625"/>
    <n v="4"/>
    <n v="0.703125"/>
    <n v="3.296875"/>
    <n v="0.796875"/>
    <n v="0.203125"/>
    <n v="1.296875"/>
    <n v="0.625"/>
    <n v="1.0843373493975903"/>
    <n v="2.9296875E-2"/>
    <n v="7.4678308823529415E-3"/>
    <n v="2.5850183823529414E-2"/>
    <n v="0.12120863970588236"/>
    <s v="20–29 min"/>
    <x v="0"/>
  </r>
  <r>
    <s v="Andrew Wiggins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x v="43"/>
    <n v="2.6"/>
    <n v="4.5"/>
    <n v="1.5"/>
    <n v="3"/>
    <n v="1"/>
    <n v="0.8"/>
    <n v="1.7"/>
    <n v="0.58631921824104238"/>
    <n v="1.5294117647058825"/>
    <n v="3.2573289902280131E-2"/>
    <n v="2.6058631921824105E-2"/>
    <n v="4.8859934853420196E-2"/>
    <n v="9.7719869706840393E-2"/>
    <s v="30–39 min"/>
    <x v="1"/>
  </r>
  <r>
    <s v="Dyson Daniels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x v="74"/>
    <n v="4.3947368421052628"/>
    <n v="5.8947368421052628"/>
    <n v="1.6052631578947369"/>
    <n v="4.3026315789473681"/>
    <n v="3"/>
    <n v="0.69736842105263153"/>
    <n v="2"/>
    <n v="0.41731547804422298"/>
    <n v="2.1973684210526314"/>
    <n v="8.8757396449704151E-2"/>
    <n v="2.0632201806290874E-2"/>
    <n v="4.7492992837122397E-2"/>
    <n v="0.12729679227654936"/>
    <s v="30–39 min"/>
    <x v="3"/>
  </r>
  <r>
    <s v="Cameron Johnson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x v="75"/>
    <n v="3.4035087719298245"/>
    <n v="4.2982456140350873"/>
    <n v="0.89473684210526316"/>
    <n v="3.4035087719298245"/>
    <n v="0.89473684210526316"/>
    <n v="0.40350877192982454"/>
    <n v="1.7017543859649122"/>
    <n v="0.5951587830335332"/>
    <n v="2"/>
    <n v="2.8314457028647568E-2"/>
    <n v="1.2769264934488118E-2"/>
    <n v="2.8314457028647568E-2"/>
    <n v="0.1077059737952476"/>
    <s v="30–39 min"/>
    <x v="1"/>
  </r>
  <r>
    <s v="Dillon Brooks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x v="76"/>
    <n v="1.7066666666666668"/>
    <n v="3.7066666666666666"/>
    <n v="1"/>
    <n v="2.7066666666666666"/>
    <n v="0.8"/>
    <n v="0.2"/>
    <n v="1"/>
    <n v="0.44025157232704404"/>
    <n v="1.7066666666666668"/>
    <n v="2.5157232704402517E-2"/>
    <n v="6.2893081761006293E-3"/>
    <n v="3.1446540880503145E-2"/>
    <n v="8.5115303983228502E-2"/>
    <s v="30–39 min"/>
    <x v="1"/>
  </r>
  <r>
    <s v="Josh Hart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x v="77"/>
    <n v="5.8961038961038961"/>
    <n v="9.5974025974025974"/>
    <n v="2.1038961038961039"/>
    <n v="7.5064935064935066"/>
    <n v="1.5064935064935066"/>
    <n v="0.40259740259740262"/>
    <n v="2.1038961038961039"/>
    <n v="0.36163304780326055"/>
    <n v="2.8024691358024691"/>
    <n v="4.0066316662061341E-2"/>
    <n v="1.0707377728654325E-2"/>
    <n v="5.595468361425808E-2"/>
    <n v="0.19964078474716773"/>
    <s v="30–39 min"/>
    <x v="1"/>
  </r>
  <r>
    <s v="Devin Vassell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x v="78"/>
    <n v="2.90625"/>
    <n v="4"/>
    <n v="0.5"/>
    <n v="3.5"/>
    <n v="1.296875"/>
    <n v="0.5"/>
    <n v="1.40625"/>
    <n v="0.52570564516129037"/>
    <n v="2.0666666666666669"/>
    <n v="4.1834677419354836E-2"/>
    <n v="1.6129032258064516E-2"/>
    <n v="1.6129032258064516E-2"/>
    <n v="0.11290322580645161"/>
    <s v="30–39 min"/>
    <x v="0"/>
  </r>
  <r>
    <s v="Brook Lopez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x v="79"/>
    <n v="1.8"/>
    <n v="5"/>
    <n v="1.4"/>
    <n v="3.6"/>
    <n v="0.6"/>
    <n v="1.9"/>
    <n v="1.1000000000000001"/>
    <n v="0.40880503144654085"/>
    <n v="1.6363636363636362"/>
    <n v="1.8867924528301886E-2"/>
    <n v="5.9748427672955969E-2"/>
    <n v="4.40251572327044E-2"/>
    <n v="0.11320754716981132"/>
    <s v="30–39 min"/>
    <x v="2"/>
  </r>
  <r>
    <s v="Josh Giddey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x v="72"/>
    <n v="7.2"/>
    <n v="8.1"/>
    <n v="1.8"/>
    <n v="6.3"/>
    <n v="1.2"/>
    <n v="0.6"/>
    <n v="2.9"/>
    <n v="0.48344370860927155"/>
    <n v="2.4827586206896552"/>
    <n v="3.9735099337748346E-2"/>
    <n v="1.9867549668874173E-2"/>
    <n v="5.9602649006622523E-2"/>
    <n v="0.20860927152317882"/>
    <s v="30–39 min"/>
    <x v="3"/>
  </r>
  <r>
    <s v="Harrison Barnes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x v="80"/>
    <n v="1.6951219512195121"/>
    <n v="3.8048780487804876"/>
    <n v="1.1951219512195121"/>
    <n v="2.5975609756097562"/>
    <n v="0.5"/>
    <n v="0.1951219512195122"/>
    <n v="0.59756097560975607"/>
    <n v="0.45238522238163559"/>
    <n v="2.8367346938775508"/>
    <n v="1.8382352941176471E-2"/>
    <n v="7.1736011477761845E-3"/>
    <n v="4.3938307030129124E-2"/>
    <n v="9.549856527977045E-2"/>
    <s v="20–29 min"/>
    <x v="2"/>
  </r>
  <r>
    <s v="Klay Thompson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x v="76"/>
    <n v="2"/>
    <n v="3.4027777777777777"/>
    <n v="0.59722222222222221"/>
    <n v="2.8055555555555554"/>
    <n v="0.69444444444444442"/>
    <n v="0.40277777777777779"/>
    <n v="1.1944444444444444"/>
    <n v="0.51282051282051277"/>
    <n v="1.6744186046511629"/>
    <n v="2.5437525437525435E-2"/>
    <n v="1.4753764753764755E-2"/>
    <n v="2.1876271876271874E-2"/>
    <n v="0.10276760276760276"/>
    <s v="20–29 min"/>
    <x v="2"/>
  </r>
  <r>
    <s v="Tobias Harris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x v="81"/>
    <n v="2.2054794520547945"/>
    <n v="5.904109589041096"/>
    <n v="0.90410958904109584"/>
    <n v="5"/>
    <n v="1"/>
    <n v="0.79452054794520544"/>
    <n v="1.2054794520547945"/>
    <n v="0.43350095370209812"/>
    <n v="1.8295454545454546"/>
    <n v="3.164556962025316E-2"/>
    <n v="2.5143055314721691E-2"/>
    <n v="2.8611062944338475E-2"/>
    <n v="0.15822784810126581"/>
    <s v="30–39 min"/>
    <x v="1"/>
  </r>
  <r>
    <s v="Jaden McDaniels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x v="82"/>
    <n v="2"/>
    <n v="5.6951219512195124"/>
    <n v="1.5975609756097562"/>
    <n v="4.1951219512195124"/>
    <n v="1.3048780487804879"/>
    <n v="0.90243902439024393"/>
    <n v="1.1951219512195121"/>
    <n v="0.38229222417616027"/>
    <n v="1.6734693877551021"/>
    <n v="4.0905267986849153E-2"/>
    <n v="2.8289624589035861E-2"/>
    <n v="5.0080281367076998E-2"/>
    <n v="0.13150852511659913"/>
    <s v="30–39 min"/>
    <x v="0"/>
  </r>
  <r>
    <s v="Russell Westbrook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x v="83"/>
    <n v="6.1066666666666665"/>
    <n v="4.9066666666666663"/>
    <n v="1.4"/>
    <n v="3.6"/>
    <n v="1.4"/>
    <n v="0.50666666666666671"/>
    <n v="3.2"/>
    <n v="0.47694145758661888"/>
    <n v="1.9083333333333332"/>
    <n v="5.0179211469534052E-2"/>
    <n v="1.8160095579450419E-2"/>
    <n v="5.0179211469534052E-2"/>
    <n v="0.12903225806451613"/>
    <s v="20–29 min"/>
    <x v="2"/>
  </r>
  <r>
    <s v="Onyeka Okongwu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x v="84"/>
    <n v="2.2972972972972974"/>
    <n v="8.9054054054054053"/>
    <n v="3"/>
    <n v="5.9054054054054053"/>
    <n v="0.90540540540540537"/>
    <n v="0.90540540540540537"/>
    <n v="1.2027027027027026"/>
    <n v="0.48048048048048048"/>
    <n v="1.910112359550562"/>
    <n v="3.2451806645355033E-2"/>
    <n v="3.2451806645355033E-2"/>
    <n v="0.10752688172043011"/>
    <n v="0.21166327617940522"/>
    <s v="20–29 min"/>
    <x v="0"/>
  </r>
  <r>
    <s v="Dennis Schröder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x v="85"/>
    <n v="5.4"/>
    <n v="2.6"/>
    <n v="0.4"/>
    <n v="2.3066666666666666"/>
    <n v="0.90666666666666662"/>
    <n v="0.2"/>
    <n v="1.9066666666666667"/>
    <n v="0.46642941874258598"/>
    <n v="2.8321678321678321"/>
    <n v="3.2265717674970343E-2"/>
    <n v="7.1174377224199285E-3"/>
    <n v="1.4234875444839857E-2"/>
    <n v="8.2087781731909837E-2"/>
    <s v="20–29 min"/>
    <x v="1"/>
  </r>
  <r>
    <s v="Keldon Johnson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x v="86"/>
    <n v="1.5974025974025974"/>
    <n v="4.8051948051948052"/>
    <n v="1.5064935064935066"/>
    <n v="3.4025974025974026"/>
    <n v="0.59740259740259738"/>
    <n v="0.29870129870129869"/>
    <n v="1"/>
    <n v="0.5314350921045482"/>
    <n v="1.5974025974025974"/>
    <n v="2.4995924577514535E-2"/>
    <n v="1.2497962288757268E-2"/>
    <n v="6.3033201108514916E-2"/>
    <n v="0.14236809215888716"/>
    <s v="20–29 min"/>
    <x v="0"/>
  </r>
  <r>
    <s v="Amen Thompson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x v="87"/>
    <n v="3.7971014492753623"/>
    <n v="8.2028985507246368"/>
    <n v="2.7971014492753623"/>
    <n v="5.4057971014492754"/>
    <n v="1.4057971014492754"/>
    <n v="1.3043478260869565"/>
    <n v="2"/>
    <n v="0.43657737694620186"/>
    <n v="1.8985507246376812"/>
    <n v="4.3523130075828961E-2"/>
    <n v="4.038228563736708E-2"/>
    <n v="8.6597568089020513E-2"/>
    <n v="0.16736213936375466"/>
    <s v="30–39 min"/>
    <x v="3"/>
  </r>
  <r>
    <s v="Jimmy Butler III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x v="88"/>
    <n v="5.4"/>
    <n v="5.4"/>
    <n v="2.3090909090909091"/>
    <n v="3.1090909090909089"/>
    <n v="1.4"/>
    <n v="0.30909090909090908"/>
    <n v="1.3090909090909091"/>
    <n v="0.55233725265271005"/>
    <n v="4.125"/>
    <n v="4.4164037854889586E-2"/>
    <n v="9.7505018640665336E-3"/>
    <n v="7.2841984513908803E-2"/>
    <n v="9.8078577573845707E-2"/>
    <s v="30–39 min"/>
    <x v="2"/>
  </r>
  <r>
    <s v="Kyle Kuzma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x v="89"/>
    <n v="2.3076923076923075"/>
    <n v="5.7076923076923078"/>
    <n v="0.8"/>
    <n v="4.907692307692308"/>
    <n v="0.6"/>
    <n v="0.30769230769230771"/>
    <n v="2.2000000000000002"/>
    <n v="0.49664429530201343"/>
    <n v="1.0489510489510487"/>
    <n v="2.0134228187919462E-2"/>
    <n v="1.0325245224574084E-2"/>
    <n v="2.6845637583892617E-2"/>
    <n v="0.16468766133195664"/>
    <s v="20–29 min"/>
    <x v="1"/>
  </r>
  <r>
    <s v="Zaccharie Risacher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x v="90"/>
    <n v="1.2"/>
    <n v="3.6"/>
    <n v="1.1066666666666667"/>
    <n v="2.4"/>
    <n v="0.70666666666666667"/>
    <n v="0.50666666666666671"/>
    <n v="1.2"/>
    <n v="0.51219512195121952"/>
    <n v="1"/>
    <n v="2.8726287262872626E-2"/>
    <n v="2.0596205962059622E-2"/>
    <n v="4.4986449864498644E-2"/>
    <n v="9.7560975609756087E-2"/>
    <s v="20–29 min"/>
    <x v="3"/>
  </r>
  <r>
    <s v="Keegan Murray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x v="91"/>
    <n v="1.3947368421052631"/>
    <n v="6.6973684210526319"/>
    <n v="1.8947368421052631"/>
    <n v="4.8026315789473681"/>
    <n v="0.80263157894736847"/>
    <n v="0.89473684210526316"/>
    <n v="0.80263157894736847"/>
    <n v="0.36136259014884153"/>
    <n v="1.7377049180327866"/>
    <n v="2.3400337578640483E-2"/>
    <n v="2.6085622218812339E-2"/>
    <n v="5.5240141169249656E-2"/>
    <n v="0.14001841338038976"/>
    <s v="30–39 min"/>
    <x v="0"/>
  </r>
  <r>
    <s v="Jalen Duren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x v="92"/>
    <n v="2.7051282051282053"/>
    <n v="10.294871794871796"/>
    <n v="3.6025641025641026"/>
    <n v="6.7948717948717947"/>
    <n v="0.70512820512820518"/>
    <n v="1.1025641025641026"/>
    <n v="1.7051282051282051"/>
    <n v="0.45191079673838297"/>
    <n v="1.5864661654135339"/>
    <n v="2.7016406326751154E-2"/>
    <n v="4.2243835347283626E-2"/>
    <n v="0.13802927596031045"/>
    <n v="0.26033991551232927"/>
    <s v="20–29 min"/>
    <x v="3"/>
  </r>
  <r>
    <s v="Aaron Wiggins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x v="93"/>
    <n v="1.8026315789473684"/>
    <n v="3.8947368421052633"/>
    <n v="1.1052631578947369"/>
    <n v="2.8026315789473686"/>
    <n v="0.80263157894736847"/>
    <n v="0.19736842105263158"/>
    <n v="0.89473684210526316"/>
    <n v="0.5240174672489083"/>
    <n v="2.0147058823529411"/>
    <n v="3.5049413927832687E-2"/>
    <n v="8.6187083429096773E-3"/>
    <n v="4.8264766720294193E-2"/>
    <n v="0.12238565846931741"/>
    <s v="20–29 min"/>
    <x v="0"/>
  </r>
  <r>
    <s v="Naji Marshall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x v="94"/>
    <n v="3"/>
    <n v="4.7971014492753623"/>
    <n v="1.1014492753623188"/>
    <n v="3.6956521739130435"/>
    <n v="1"/>
    <n v="0.20289855072463769"/>
    <n v="1.5942028985507246"/>
    <n v="0.47492440829944738"/>
    <n v="1.8818181818181818"/>
    <n v="3.5971223021582732E-2"/>
    <n v="7.2985090188718597E-3"/>
    <n v="3.9620477531018661E-2"/>
    <n v="0.13293712855802314"/>
    <s v="20–29 min"/>
    <x v="0"/>
  </r>
  <r>
    <s v="Buddy Hield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x v="95"/>
    <n v="1.5975609756097562"/>
    <n v="3.1951219512195124"/>
    <n v="0.59756097560975607"/>
    <n v="2.5975609756097562"/>
    <n v="0.80487804878048785"/>
    <n v="0.3048780487804878"/>
    <n v="1.0975609756097562"/>
    <n v="0.48887933813258838"/>
    <n v="1.4555555555555555"/>
    <n v="3.5457182765660261E-2"/>
    <n v="1.3430751047598583E-2"/>
    <n v="2.632427205329322E-2"/>
    <n v="0.11442999892553993"/>
    <s v="20–29 min"/>
    <x v="1"/>
  </r>
  <r>
    <s v="Kelly Oubre Jr,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x v="96"/>
    <n v="1.8"/>
    <n v="6.1"/>
    <n v="1.6"/>
    <n v="4.5"/>
    <n v="1.5"/>
    <n v="0.5"/>
    <n v="1.3"/>
    <n v="0.43641618497109824"/>
    <n v="1.3846153846153846"/>
    <n v="4.3352601156069363E-2"/>
    <n v="1.4450867052023121E-2"/>
    <n v="4.6242774566473986E-2"/>
    <n v="0.13005780346820808"/>
    <s v="30–39 min"/>
    <x v="1"/>
  </r>
  <r>
    <s v="Bradley Beal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x v="73"/>
    <n v="3.6981132075471699"/>
    <n v="3.3018867924528301"/>
    <n v="0.60377358490566035"/>
    <n v="2.6981132075471699"/>
    <n v="1.0943396226415094"/>
    <n v="0.50943396226415094"/>
    <n v="1.9056603773584906"/>
    <n v="0.52959501557632394"/>
    <n v="1.9405940594059405"/>
    <n v="3.4091577029330508E-2"/>
    <n v="1.5870216892964202E-2"/>
    <n v="1.8809145947216832E-2"/>
    <n v="8.4053370951625225E-2"/>
    <s v="30–39 min"/>
    <x v="1"/>
  </r>
  <r>
    <s v="Lauri Markkanen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x v="97"/>
    <n v="1.5106382978723405"/>
    <n v="5.8936170212765955"/>
    <n v="1.5106382978723405"/>
    <n v="4.4042553191489358"/>
    <n v="0.7021276595744681"/>
    <n v="0.40425531914893614"/>
    <n v="1.4042553191489362"/>
    <n v="0.60509554140127386"/>
    <n v="1.0757575757575757"/>
    <n v="2.2360753489632745E-2"/>
    <n v="1.2874373221303699E-2"/>
    <n v="4.8109499932240146E-2"/>
    <n v="0.14026290825315083"/>
    <s v="30–39 min"/>
    <x v="1"/>
  </r>
  <r>
    <s v="Toumani Camara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x v="98"/>
    <n v="2.2051282051282053"/>
    <n v="5.7948717948717947"/>
    <n v="2.2051282051282053"/>
    <n v="3.6025641025641026"/>
    <n v="1.5"/>
    <n v="0.60256410256410253"/>
    <n v="1.3974358974358974"/>
    <n v="0.34540892339057477"/>
    <n v="1.5779816513761471"/>
    <n v="4.5871559633027519E-2"/>
    <n v="1.8427036775660627E-2"/>
    <n v="6.7435113306672942E-2"/>
    <n v="0.11017015604171566"/>
    <s v="30–39 min"/>
    <x v="0"/>
  </r>
  <r>
    <s v="Ty Jerome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x v="99"/>
    <n v="3.4"/>
    <n v="2.5"/>
    <n v="0.7"/>
    <n v="1.8"/>
    <n v="1.1000000000000001"/>
    <n v="0"/>
    <n v="1.3"/>
    <n v="0.62814070351758799"/>
    <n v="2.6153846153846154"/>
    <n v="5.5276381909547749E-2"/>
    <n v="0"/>
    <n v="3.5175879396984924E-2"/>
    <n v="9.0452261306532666E-2"/>
    <s v="10–19 min"/>
    <x v="0"/>
  </r>
  <r>
    <s v="Alex Sarr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x v="79"/>
    <n v="2.4029850746268657"/>
    <n v="6.5074626865671643"/>
    <n v="1.8955223880597014"/>
    <n v="4.5970149253731343"/>
    <n v="0.70149253731343286"/>
    <n v="1.5074626865671641"/>
    <n v="1.7014925373134329"/>
    <n v="0.47970479704797048"/>
    <n v="1.4122807017543859"/>
    <n v="2.5885333480200473E-2"/>
    <n v="5.5625929393622285E-2"/>
    <n v="6.9945475574158714E-2"/>
    <n v="0.16963154706173927"/>
    <s v="20–29 min"/>
    <x v="3"/>
  </r>
  <r>
    <s v="Spencer Dinwiddie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x v="100"/>
    <n v="4.4050632911392409"/>
    <n v="2.5949367088607596"/>
    <n v="0.20253164556962025"/>
    <n v="2.4050632911392404"/>
    <n v="0.89873417721518989"/>
    <n v="0.20253164556962025"/>
    <n v="1.3037974683544304"/>
    <n v="0.40740740740740738"/>
    <n v="3.3786407766990294"/>
    <n v="3.3286451007969994E-2"/>
    <n v="7.501172058134083E-3"/>
    <n v="7.501172058134083E-3"/>
    <n v="8.9076418190342233E-2"/>
    <s v="20–29 min"/>
    <x v="1"/>
  </r>
  <r>
    <s v="Rudy Gobert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x v="93"/>
    <n v="1.8055555555555556"/>
    <n v="10.902777777777779"/>
    <n v="3.6944444444444446"/>
    <n v="7.1944444444444446"/>
    <n v="0.80555555555555558"/>
    <n v="1.4027777777777777"/>
    <n v="1.1944444444444444"/>
    <n v="0.36144578313253006"/>
    <n v="1.5116279069767442"/>
    <n v="2.4263721552878179E-2"/>
    <n v="4.2252342704149924E-2"/>
    <n v="0.11127844712182061"/>
    <n v="0.21670013386880854"/>
    <s v="30–39 min"/>
    <x v="1"/>
  </r>
  <r>
    <s v="Tim Hardaway Jr,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x v="100"/>
    <n v="1.5974025974025974"/>
    <n v="2.4025974025974026"/>
    <n v="0.19480519480519481"/>
    <n v="2.1038961038961039"/>
    <n v="0.50649350649350644"/>
    <n v="0.1038961038961039"/>
    <n v="0.59740259740259738"/>
    <n v="0.39285714285714285"/>
    <n v="2.6739130434782608"/>
    <n v="1.8089053803339517E-2"/>
    <n v="3.7105751391465678E-3"/>
    <n v="6.9573283858998152E-3"/>
    <n v="7.5139146567718001E-2"/>
    <s v="20–29 min"/>
    <x v="2"/>
  </r>
  <r>
    <s v="Fred VanVleet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x v="101"/>
    <n v="5.6"/>
    <n v="3.7"/>
    <n v="0.5"/>
    <n v="3.2"/>
    <n v="1.6"/>
    <n v="0.4"/>
    <n v="1.5"/>
    <n v="0.40056818181818177"/>
    <n v="3.7333333333333329"/>
    <n v="4.5454545454545456E-2"/>
    <n v="1.1363636363636364E-2"/>
    <n v="1.4204545454545454E-2"/>
    <n v="9.0909090909090912E-2"/>
    <s v="30–39 min"/>
    <x v="1"/>
  </r>
  <r>
    <s v="Jonas Valančiūnas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x v="102"/>
    <n v="2"/>
    <n v="7.7037037037037033"/>
    <n v="2.2962962962962963"/>
    <n v="5.3950617283950617"/>
    <n v="0.50617283950617287"/>
    <n v="0.60493827160493829"/>
    <n v="1.5061728395061729"/>
    <n v="0.5529288153401628"/>
    <n v="1.3278688524590163"/>
    <n v="2.6924087207775151E-2"/>
    <n v="3.2177567638560549E-2"/>
    <n v="0.12214342001576044"/>
    <n v="0.28697136853165223"/>
    <s v="10–19 min"/>
    <x v="2"/>
  </r>
  <r>
    <s v="P,J, Washington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x v="103"/>
    <n v="2.2982456140350878"/>
    <n v="7.807017543859649"/>
    <n v="1.4035087719298245"/>
    <n v="6.2982456140350873"/>
    <n v="1.1052631578947369"/>
    <n v="1.1052631578947369"/>
    <n v="2.1052631578947367"/>
    <n v="0.45657622316661217"/>
    <n v="1.0916666666666668"/>
    <n v="3.4324942791762014E-2"/>
    <n v="3.4324942791762014E-2"/>
    <n v="4.3587228941920013E-2"/>
    <n v="0.19559768987686604"/>
    <s v="30–39 min"/>
    <x v="0"/>
  </r>
  <r>
    <s v="Scoot Henderson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x v="104"/>
    <n v="5.1060606060606064"/>
    <n v="3"/>
    <n v="0.80303030303030298"/>
    <n v="2.1969696969696968"/>
    <n v="1"/>
    <n v="0.19696969696969696"/>
    <n v="2.6969696969696968"/>
    <n v="0.47554193621609353"/>
    <n v="1.8932584269662924"/>
    <n v="3.7453183520599252E-2"/>
    <n v="7.377142208602883E-3"/>
    <n v="3.0076041311996368E-2"/>
    <n v="8.2283509249801379E-2"/>
    <s v="20–29 min"/>
    <x v="3"/>
  </r>
  <r>
    <s v="Keon Johnson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x v="105"/>
    <n v="2.2025316455696204"/>
    <n v="3.7974683544303796"/>
    <n v="0.79746835443037978"/>
    <n v="3"/>
    <n v="1"/>
    <n v="0.4050632911392405"/>
    <n v="1.5063291139240507"/>
    <n v="0.43421871757626063"/>
    <n v="1.46218487394958"/>
    <n v="4.0983606557377053E-2"/>
    <n v="1.6600954554886908E-2"/>
    <n v="3.2683129279933602E-2"/>
    <n v="0.12295081967213116"/>
    <s v="20–29 min"/>
    <x v="0"/>
  </r>
  <r>
    <s v="Obi Toppin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x v="106"/>
    <n v="1.5949367088607596"/>
    <n v="4"/>
    <n v="0.69620253164556967"/>
    <n v="3.3037974683544302"/>
    <n v="0.59493670886075944"/>
    <n v="0.4050632911392405"/>
    <n v="0.89873417721518989"/>
    <n v="0.53603719969000252"/>
    <n v="1.7746478873239437"/>
    <n v="3.0353913717385685E-2"/>
    <n v="2.0666494445879615E-2"/>
    <n v="3.5520537328855593E-2"/>
    <n v="0.1685610953242056"/>
    <s v="10–19 min"/>
    <x v="0"/>
  </r>
  <r>
    <s v="Jakob Poeltl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x v="107"/>
    <n v="2.807017543859649"/>
    <n v="9.5964912280701746"/>
    <n v="3.2982456140350878"/>
    <n v="6.2982456140350873"/>
    <n v="1.1929824561403508"/>
    <n v="1.1929824561403508"/>
    <n v="1.8947368421052631"/>
    <n v="0.49016121384542438"/>
    <n v="1.4814814814814814"/>
    <n v="4.0303461356092932E-2"/>
    <n v="4.0303461356092932E-2"/>
    <n v="0.11142721669037459"/>
    <n v="0.2127785680417259"/>
    <s v="20–29 min"/>
    <x v="1"/>
  </r>
  <r>
    <s v="Tyus Jones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x v="108"/>
    <n v="5.2962962962962967"/>
    <n v="2.3950617283950617"/>
    <n v="0.50617283950617287"/>
    <n v="1.9012345679012346"/>
    <n v="0.90123456790123457"/>
    <n v="9.8765432098765427E-2"/>
    <n v="1.0987654320987654"/>
    <n v="0.38050488299244523"/>
    <n v="4.820224719101124"/>
    <n v="3.3628155518702782E-2"/>
    <n v="3.6852773171181128E-3"/>
    <n v="1.8887046250230331E-2"/>
    <n v="7.0941588354523674E-2"/>
    <s v="20–29 min"/>
    <x v="1"/>
  </r>
  <r>
    <s v="Jaylen Wells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x v="109"/>
    <n v="1.6962025316455696"/>
    <n v="3.4050632911392404"/>
    <n v="1.1012658227848102"/>
    <n v="2.3037974683544302"/>
    <n v="0.59493670886075944"/>
    <n v="0.10126582278481013"/>
    <n v="0.89873417721518989"/>
    <n v="0.40173989541078153"/>
    <n v="1.8873239436619718"/>
    <n v="2.2970529299643223E-2"/>
    <n v="3.9098773275988465E-3"/>
    <n v="4.2519915937637466E-2"/>
    <n v="8.8949709202873761E-2"/>
    <s v="20–29 min"/>
    <x v="3"/>
  </r>
  <r>
    <s v="Gary Trent Jr,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x v="110"/>
    <n v="1.2027027027027026"/>
    <n v="2.2972972972972974"/>
    <n v="0.29729729729729731"/>
    <n v="2"/>
    <n v="1"/>
    <n v="9.45945945945946E-2"/>
    <n v="0.59459459459459463"/>
    <n v="0.43338260135135132"/>
    <n v="2.0227272727272725"/>
    <n v="3.90625E-2"/>
    <n v="3.6951013513513513E-3"/>
    <n v="1.1613175675675675E-2"/>
    <n v="7.8125E-2"/>
    <s v="20–29 min"/>
    <x v="0"/>
  </r>
  <r>
    <s v="Kristaps Porziņģis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x v="111"/>
    <n v="2.0952380952380953"/>
    <n v="6.8095238095238093"/>
    <n v="1.5952380952380953"/>
    <n v="5.0952380952380949"/>
    <n v="0.69047619047619047"/>
    <n v="1.5"/>
    <n v="1.3095238095238095"/>
    <n v="0.67708333333333337"/>
    <n v="1.6"/>
    <n v="2.3974867724867725E-2"/>
    <n v="5.2083333333333329E-2"/>
    <n v="5.5390211640211642E-2"/>
    <n v="0.17691798941798939"/>
    <s v="20–29 min"/>
    <x v="1"/>
  </r>
  <r>
    <s v="Duncan Robinson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x v="100"/>
    <n v="2.4054054054054053"/>
    <n v="2.2972972972972974"/>
    <n v="0.20270270270270271"/>
    <n v="2"/>
    <n v="0.5"/>
    <n v="9.45945945945946E-2"/>
    <n v="1.2027027027027026"/>
    <n v="0.45643153526970953"/>
    <n v="2"/>
    <n v="2.0746887966804978E-2"/>
    <n v="3.92508691263878E-3"/>
    <n v="8.4109005270831001E-3"/>
    <n v="8.2987551867219914E-2"/>
    <s v="20–29 min"/>
    <x v="1"/>
  </r>
  <r>
    <s v="Santi Aldama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x v="112"/>
    <n v="2.9076923076923076"/>
    <n v="6.4"/>
    <n v="1.4"/>
    <n v="5"/>
    <n v="0.8"/>
    <n v="0.4"/>
    <n v="1.1076923076923078"/>
    <n v="0.49049773755656106"/>
    <n v="2.6249999999999996"/>
    <n v="3.1372549019607843E-2"/>
    <n v="1.5686274509803921E-2"/>
    <n v="5.4901960784313725E-2"/>
    <n v="0.19607843137254902"/>
    <s v="20–29 min"/>
    <x v="0"/>
  </r>
  <r>
    <s v="Julian Champagnie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x v="113"/>
    <n v="1.4024390243902438"/>
    <n v="3.9024390243902438"/>
    <n v="0.80487804878048785"/>
    <n v="3.0975609756097562"/>
    <n v="0.69512195121951215"/>
    <n v="0.40243902439024393"/>
    <n v="0.90243902439024393"/>
    <n v="0.41959487391484079"/>
    <n v="1.5540540540540539"/>
    <n v="2.9454319966928478E-2"/>
    <n v="1.705250103348491E-2"/>
    <n v="3.4105002066969821E-2"/>
    <n v="0.1312525837122778"/>
    <s v="20–29 min"/>
    <x v="0"/>
  </r>
  <r>
    <s v="Bub Carrington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x v="114"/>
    <n v="4.4024390243902438"/>
    <n v="4.1951219512195124"/>
    <n v="0.40243902439024393"/>
    <n v="3.8048780487804876"/>
    <n v="0.69512195121951215"/>
    <n v="0.3048780487804878"/>
    <n v="1.6951219512195121"/>
    <n v="0.32682926829268294"/>
    <n v="2.5971223021582732"/>
    <n v="2.3170731707317073E-2"/>
    <n v="1.016260162601626E-2"/>
    <n v="1.3414634146341465E-2"/>
    <n v="0.12682926829268293"/>
    <s v="30–39 min"/>
    <x v="3"/>
  </r>
  <r>
    <s v="Kawhi Leonard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x v="115"/>
    <n v="3.1081081081081079"/>
    <n v="5.8918918918918921"/>
    <n v="0.89189189189189189"/>
    <n v="5"/>
    <n v="1.5945945945945945"/>
    <n v="0.51351351351351349"/>
    <n v="1.8918918918918919"/>
    <n v="0.67440481233584681"/>
    <n v="1.6428571428571428"/>
    <n v="4.998729136660171E-2"/>
    <n v="1.6097602304498856E-2"/>
    <n v="2.7958993476234855E-2"/>
    <n v="0.15673981191222572"/>
    <s v="30–39 min"/>
    <x v="2"/>
  </r>
  <r>
    <s v="Georges Niang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x v="116"/>
    <n v="1.4050632911392404"/>
    <n v="3.4050632911392404"/>
    <n v="0.59493670886075944"/>
    <n v="2.7974683544303796"/>
    <n v="0.4050632911392405"/>
    <n v="0.20253164556962025"/>
    <n v="1"/>
    <n v="0.46040624080070647"/>
    <n v="1.4050632911392404"/>
    <n v="1.8840153076243746E-2"/>
    <n v="9.4200765381218729E-3"/>
    <n v="2.7671474830732998E-2"/>
    <n v="0.13011480718280835"/>
    <s v="20–29 min"/>
    <x v="1"/>
  </r>
  <r>
    <s v="Scotty Pippen Jr,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x v="116"/>
    <n v="4.4050632911392409"/>
    <n v="3.3037974683544302"/>
    <n v="0.79746835443037978"/>
    <n v="2.5063291139240507"/>
    <n v="1.3037974683544304"/>
    <n v="0.4050632911392405"/>
    <n v="1.6962025316455696"/>
    <n v="0.46472930409460983"/>
    <n v="2.5970149253731347"/>
    <n v="6.1211148749034293E-2"/>
    <n v="1.9017055922030068E-2"/>
    <n v="3.7439828846496701E-2"/>
    <n v="0.11766803351756105"/>
    <s v="20–29 min"/>
    <x v="0"/>
  </r>
  <r>
    <s v="Derrick Jones Jr,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x v="117"/>
    <n v="0.80519480519480524"/>
    <n v="3.4025974025974026"/>
    <n v="1.1948051948051948"/>
    <n v="2.1948051948051948"/>
    <n v="1"/>
    <n v="0.40259740259740262"/>
    <n v="0.89610389610389607"/>
    <n v="0.41579819357597131"/>
    <n v="0.89855072463768126"/>
    <n v="4.1152263374485597E-2"/>
    <n v="1.6567794345572123E-2"/>
    <n v="4.916893805782694E-2"/>
    <n v="9.0321201432312537E-2"/>
    <s v="20–29 min"/>
    <x v="1"/>
  </r>
  <r>
    <s v="Gradey Dick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x v="118"/>
    <n v="1.7962962962962963"/>
    <n v="3.5925925925925926"/>
    <n v="0.79629629629629628"/>
    <n v="2.7962962962962963"/>
    <n v="0.90740740740740744"/>
    <n v="0.20370370370370369"/>
    <n v="1.5"/>
    <n v="0.49004787100025193"/>
    <n v="1.1975308641975309"/>
    <n v="3.0864197530864199E-2"/>
    <n v="6.9286974048878812E-3"/>
    <n v="2.7084908037288989E-2"/>
    <n v="9.511211892164273E-2"/>
    <s v="20–29 min"/>
    <x v="3"/>
  </r>
  <r>
    <s v="Caris LeVert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x v="119"/>
    <n v="3.40625"/>
    <n v="3.203125"/>
    <n v="0.59375"/>
    <n v="2.5"/>
    <n v="0.90625"/>
    <n v="0.5"/>
    <n v="1.203125"/>
    <n v="0.48569277108433739"/>
    <n v="2.831168831168831"/>
    <n v="3.6395582329317271E-2"/>
    <n v="2.0080321285140562E-2"/>
    <n v="2.3845381526104419E-2"/>
    <n v="0.10040160642570281"/>
    <s v="20–29 min"/>
    <x v="1"/>
  </r>
  <r>
    <s v="Brice Sensabaugh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x v="120"/>
    <n v="1.5070422535211268"/>
    <n v="3"/>
    <n v="0.60563380281690138"/>
    <n v="2.3943661971830985"/>
    <n v="0.60563380281690138"/>
    <n v="9.8591549295774641E-2"/>
    <n v="1.5070422535211268"/>
    <n v="0.539673685678427"/>
    <n v="1"/>
    <n v="2.9981871426579276E-2"/>
    <n v="4.8807697671175571E-3"/>
    <n v="2.9981871426579276E-2"/>
    <n v="0.11853298005856924"/>
    <s v="20–29 min"/>
    <x v="3"/>
  </r>
  <r>
    <s v="Rui Hachimura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x v="121"/>
    <n v="1.4067796610169492"/>
    <n v="5"/>
    <n v="1.3050847457627119"/>
    <n v="3.6949152542372881"/>
    <n v="0.79661016949152541"/>
    <n v="0.40677966101694918"/>
    <n v="0.79661016949152541"/>
    <n v="0.41330267871464471"/>
    <n v="1.7659574468085106"/>
    <n v="2.5129658343581242E-2"/>
    <n v="1.2832165962679784E-2"/>
    <n v="4.1169865796930979E-2"/>
    <n v="0.1165588408276747"/>
    <s v="30–39 min"/>
    <x v="0"/>
  </r>
  <r>
    <s v="Kevin Porter Jr,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x v="122"/>
    <n v="3.4"/>
    <n v="3.7066666666666666"/>
    <n v="0.6"/>
    <n v="3.1066666666666665"/>
    <n v="1.1066666666666667"/>
    <n v="0.2"/>
    <n v="1.8"/>
    <n v="0.52053872053872052"/>
    <n v="1.8888888888888888"/>
    <n v="5.5892255892255889E-2"/>
    <n v="1.0101010101010102E-2"/>
    <n v="3.03030303030303E-2"/>
    <n v="0.15690235690235688"/>
    <s v="10–19 min"/>
    <x v="0"/>
  </r>
  <r>
    <s v="Nickeil Alexander-Walker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x v="123"/>
    <n v="2.6951219512195124"/>
    <n v="3.1951219512195124"/>
    <n v="0.69512195121951215"/>
    <n v="2.5975609756097562"/>
    <n v="0.59756097560975607"/>
    <n v="0.40243902439024393"/>
    <n v="1.1951219512195121"/>
    <n v="0.37163790610238118"/>
    <n v="2.2551020408163267"/>
    <n v="2.3619010893666248E-2"/>
    <n v="1.5906680805938496E-2"/>
    <n v="2.7475175937530124E-2"/>
    <n v="0.10267039429287574"/>
    <s v="20–29 min"/>
    <x v="0"/>
  </r>
  <r>
    <s v="Guerschon Yabusele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x v="100"/>
    <n v="2.1"/>
    <n v="5.6"/>
    <n v="1.9"/>
    <n v="3.7"/>
    <n v="0.8"/>
    <n v="0.3"/>
    <n v="1.2"/>
    <n v="0.4059040590405904"/>
    <n v="1.7500000000000002"/>
    <n v="2.9520295202952029E-2"/>
    <n v="1.107011070110701E-2"/>
    <n v="7.0110701107011064E-2"/>
    <n v="0.13653136531365315"/>
    <s v="20–29 min"/>
    <x v="1"/>
  </r>
  <r>
    <s v="John Collins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x v="97"/>
    <n v="2"/>
    <n v="8.1999999999999993"/>
    <n v="2.2000000000000002"/>
    <n v="6"/>
    <n v="1"/>
    <n v="1"/>
    <n v="2.6"/>
    <n v="0.62295081967213117"/>
    <n v="0.76923076923076916"/>
    <n v="3.2786885245901641E-2"/>
    <n v="3.2786885245901641E-2"/>
    <n v="7.2131147540983612E-2"/>
    <n v="0.19672131147540983"/>
    <s v="30–39 min"/>
    <x v="0"/>
  </r>
  <r>
    <s v="Isaiah Joe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x v="124"/>
    <n v="1.5945945945945945"/>
    <n v="2.5945945945945947"/>
    <n v="0.59459459459459463"/>
    <n v="2.0945945945945947"/>
    <n v="0.59459459459459463"/>
    <n v="9.45945945945946E-2"/>
    <n v="0.5"/>
    <n v="0.47017063146095411"/>
    <n v="3.189189189189189"/>
    <n v="2.7400672561962887E-2"/>
    <n v="4.359197907585005E-3"/>
    <n v="2.7400672561962887E-2"/>
    <n v="9.652509652509654E-2"/>
    <s v="20–29 min"/>
    <x v="0"/>
  </r>
  <r>
    <s v="Jalen Wilson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x v="125"/>
    <n v="1.7974683544303798"/>
    <n v="3.4050632911392404"/>
    <n v="0.89873417721518989"/>
    <n v="2.5063291139240507"/>
    <n v="0.50632911392405067"/>
    <n v="0.10126582278481013"/>
    <n v="1"/>
    <n v="0.36989607447175293"/>
    <n v="1.7974683544303798"/>
    <n v="1.9701521942570067E-2"/>
    <n v="3.940304388514013E-3"/>
    <n v="3.4970201448061865E-2"/>
    <n v="9.7522533615721815E-2"/>
    <s v="20–29 min"/>
    <x v="0"/>
  </r>
  <r>
    <s v="Aaron Gordon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x v="126"/>
    <n v="3.1960784313725492"/>
    <n v="4.8039215686274508"/>
    <n v="1.607843137254902"/>
    <n v="3.2941176470588234"/>
    <n v="0.50980392156862742"/>
    <n v="0.29411764705882354"/>
    <n v="1.392156862745098"/>
    <n v="0.51781275890637946"/>
    <n v="2.295774647887324"/>
    <n v="1.7950842308754489E-2"/>
    <n v="1.0356255178127591E-2"/>
    <n v="5.6614194973764159E-2"/>
    <n v="0.115990057995029"/>
    <s v="20–29 min"/>
    <x v="1"/>
  </r>
  <r>
    <s v="Max Christie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x v="127"/>
    <n v="1.8974358974358974"/>
    <n v="3.2948717948717947"/>
    <n v="0.5"/>
    <n v="2.7948717948717947"/>
    <n v="0.79487179487179482"/>
    <n v="0.39743589743589741"/>
    <n v="1.1025641025641026"/>
    <n v="0.3517422748191979"/>
    <n v="1.7209302325581393"/>
    <n v="2.9116182962336805E-2"/>
    <n v="1.4558091481168402E-2"/>
    <n v="1.8315018315018316E-2"/>
    <n v="0.10237625622241006"/>
    <s v="20–29 min"/>
    <x v="3"/>
  </r>
  <r>
    <s v="Brandin Podziemski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x v="128"/>
    <n v="3.40625"/>
    <n v="5.09375"/>
    <n v="1"/>
    <n v="4.09375"/>
    <n v="1.09375"/>
    <n v="0.203125"/>
    <n v="1.203125"/>
    <n v="0.43668376865671643"/>
    <n v="2.831168831168831"/>
    <n v="4.0811567164179101E-2"/>
    <n v="7.5792910447761196E-3"/>
    <n v="3.7313432835820892E-2"/>
    <n v="0.15275186567164178"/>
    <s v="20–29 min"/>
    <x v="3"/>
  </r>
  <r>
    <s v="Zion Williamson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  <x v="129"/>
    <n v="5.3"/>
    <n v="7.2"/>
    <n v="2.5"/>
    <n v="4.7"/>
    <n v="1.2"/>
    <n v="0.9"/>
    <n v="3"/>
    <n v="0.8601398601398601"/>
    <n v="1.7666666666666666"/>
    <n v="4.1958041958041953E-2"/>
    <n v="3.1468531468531465E-2"/>
    <n v="8.7412587412587409E-2"/>
    <n v="0.16433566433566432"/>
    <s v="20–29 min"/>
    <x v="0"/>
  </r>
  <r>
    <s v="Anthony Black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x v="130"/>
    <n v="3.1025641025641026"/>
    <n v="2.8974358974358974"/>
    <n v="0.70512820512820518"/>
    <n v="2.2948717948717947"/>
    <n v="1.1025641025641026"/>
    <n v="0.60256410256410253"/>
    <n v="1.7948717948717949"/>
    <n v="0.38832379741470652"/>
    <n v="1.7285714285714286"/>
    <n v="4.5560500105954659E-2"/>
    <n v="2.4899343081161263E-2"/>
    <n v="2.913752913752914E-2"/>
    <n v="9.4829413011231184E-2"/>
    <s v="20–29 min"/>
    <x v="3"/>
  </r>
  <r>
    <s v="D'Angelo Russell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x v="131"/>
    <n v="5.1034482758620694"/>
    <n v="2.7931034482758621"/>
    <n v="0.29310344827586204"/>
    <n v="2.396551724137931"/>
    <n v="1"/>
    <n v="0.39655172413793105"/>
    <n v="1.896551724137931"/>
    <n v="0.4942528735632184"/>
    <n v="2.6909090909090909"/>
    <n v="3.9215686274509803E-2"/>
    <n v="1.555104800540906E-2"/>
    <n v="1.1494252873563218E-2"/>
    <n v="9.3982420554428667E-2"/>
    <s v="20–29 min"/>
    <x v="1"/>
  </r>
  <r>
    <s v="Bilal Coulibaly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x v="132"/>
    <n v="3.406779661016949"/>
    <n v="5"/>
    <n v="1.5084745762711864"/>
    <n v="3.406779661016949"/>
    <n v="1.3050847457627119"/>
    <n v="0.69491525423728817"/>
    <n v="2.1016949152542375"/>
    <n v="0.37288135593220334"/>
    <n v="1.6209677419354835"/>
    <n v="3.954802259887006E-2"/>
    <n v="2.1058038007190551E-2"/>
    <n v="4.5711350796096561E-2"/>
    <n v="0.1032357473035439"/>
    <s v="30–39 min"/>
    <x v="3"/>
  </r>
  <r>
    <s v="Moses Moody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x v="133"/>
    <n v="1.2972972972972974"/>
    <n v="2.5945945945945947"/>
    <n v="0.70270270270270274"/>
    <n v="1.9054054054054055"/>
    <n v="0.79729729729729726"/>
    <n v="0.40540540540540543"/>
    <n v="0.70270270270270274"/>
    <n v="0.43934068597745723"/>
    <n v="1.8461538461538463"/>
    <n v="3.5753242031268936E-2"/>
    <n v="1.8179614592170646E-2"/>
    <n v="3.1511331959762454E-2"/>
    <n v="8.5444188583202033E-2"/>
    <s v="20–29 min"/>
    <x v="0"/>
  </r>
  <r>
    <s v="Donte DiVincenzo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x v="134"/>
    <n v="3.596774193548387"/>
    <n v="3.693548387096774"/>
    <n v="0.5"/>
    <n v="3.193548387096774"/>
    <n v="1.1935483870967742"/>
    <n v="0.30645161290322581"/>
    <n v="1.596774193548387"/>
    <n v="0.45148835471416121"/>
    <n v="2.2525252525252526"/>
    <n v="4.6082949308755762E-2"/>
    <n v="1.1832108606302155E-2"/>
    <n v="1.9305019305019305E-2"/>
    <n v="0.12330302652883299"/>
    <s v="20–29 min"/>
    <x v="1"/>
  </r>
  <r>
    <s v="Chris Paul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x v="135"/>
    <n v="7.4024390243902438"/>
    <n v="3.5975609756097562"/>
    <n v="0.40243902439024393"/>
    <n v="3.1951219512195124"/>
    <n v="1.3048780487804879"/>
    <n v="0.3048780487804878"/>
    <n v="1.5975609756097562"/>
    <n v="0.31445993031358882"/>
    <n v="4.6335877862595414"/>
    <n v="4.6602787456445992E-2"/>
    <n v="1.0888501742160278E-2"/>
    <n v="1.437282229965157E-2"/>
    <n v="0.11411149825783973"/>
    <s v="20–29 min"/>
    <x v="2"/>
  </r>
  <r>
    <s v="Nic Claxton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x v="136"/>
    <n v="2.2000000000000002"/>
    <n v="7.4"/>
    <n v="2.2000000000000002"/>
    <n v="5.0999999999999996"/>
    <n v="0.9"/>
    <n v="1.4"/>
    <n v="1.2"/>
    <n v="0.38289962825278817"/>
    <n v="1.8333333333333335"/>
    <n v="3.3457249070631974E-2"/>
    <n v="5.204460966542751E-2"/>
    <n v="8.1784386617100385E-2"/>
    <n v="0.1895910780669145"/>
    <s v="20–29 min"/>
    <x v="0"/>
  </r>
  <r>
    <s v="Jonathan Kuminga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x v="137"/>
    <n v="2.1914893617021276"/>
    <n v="4.5957446808510642"/>
    <n v="1.1914893617021276"/>
    <n v="3.4042553191489362"/>
    <n v="0.80851063829787229"/>
    <n v="0.40425531914893614"/>
    <n v="1.5106382978723405"/>
    <n v="0.62954207162244979"/>
    <n v="1.4507042253521125"/>
    <n v="3.3272042728307499E-2"/>
    <n v="1.663602136415375E-2"/>
    <n v="4.9032484020663687E-2"/>
    <n v="0.14009281148761055"/>
    <s v="20–29 min"/>
    <x v="3"/>
  </r>
  <r>
    <s v="T,J, McConnell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x v="138"/>
    <n v="4.4050632911392409"/>
    <n v="2.4050632911392404"/>
    <n v="0.59493670886075944"/>
    <n v="1.8987341772151898"/>
    <n v="1.1012658227848102"/>
    <n v="0.30379746835443039"/>
    <n v="1.4050632911392404"/>
    <n v="0.50845060462484981"/>
    <n v="3.1351351351351355"/>
    <n v="6.1523230323173764E-2"/>
    <n v="1.6971925606392761E-2"/>
    <n v="3.3236687645852483E-2"/>
    <n v="0.10607453503995475"/>
    <s v="10–19 min"/>
    <x v="2"/>
  </r>
  <r>
    <s v="Luguentz Dort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x v="139"/>
    <n v="1.6056338028169015"/>
    <n v="4.098591549295775"/>
    <n v="1.295774647887324"/>
    <n v="2.9014084507042255"/>
    <n v="1.0985915492957747"/>
    <n v="0.50704225352112675"/>
    <n v="0.70422535211267601"/>
    <n v="0.34584217634574571"/>
    <n v="2.2800000000000002"/>
    <n v="3.7622998263553933E-2"/>
    <n v="1.7364460737024891E-2"/>
    <n v="4.4375844105730276E-2"/>
    <n v="9.93633031063091E-2"/>
    <s v="20–29 min"/>
    <x v="0"/>
  </r>
  <r>
    <s v="Dalton Knecht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x v="140"/>
    <n v="0.79487179487179482"/>
    <n v="2.7948717948717947"/>
    <n v="0.5"/>
    <n v="2.2948717948717947"/>
    <n v="0.29487179487179488"/>
    <n v="0.10256410256410256"/>
    <n v="0.5"/>
    <n v="0.47409188034188032"/>
    <n v="1.5897435897435896"/>
    <n v="1.5357905982905984E-2"/>
    <n v="5.341880341880342E-3"/>
    <n v="2.6041666666666668E-2"/>
    <n v="0.11952457264957264"/>
    <s v="10–19 min"/>
    <x v="0"/>
  </r>
  <r>
    <s v="Corey Kispert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x v="141"/>
    <n v="1.7049180327868851"/>
    <n v="3"/>
    <n v="0.60655737704918034"/>
    <n v="2.3934426229508197"/>
    <n v="0.39344262295081966"/>
    <n v="0.19672131147540983"/>
    <n v="1"/>
    <n v="0.44131396870909428"/>
    <n v="1.7049180327868851"/>
    <n v="1.4959795549460824E-2"/>
    <n v="7.4798977747304119E-3"/>
    <n v="2.3063018138752105E-2"/>
    <n v="9.1005422925886675E-2"/>
    <s v="20–29 min"/>
    <x v="0"/>
  </r>
  <r>
    <s v="Daniel Gafford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x v="142"/>
    <n v="1.4035087719298245"/>
    <n v="6.807017543859649"/>
    <n v="2.7017543859649122"/>
    <n v="4.1052631578947372"/>
    <n v="0.40350877192982454"/>
    <n v="1.8070175438596492"/>
    <n v="1.1929824561403508"/>
    <n v="0.57201142390860871"/>
    <n v="1.1764705882352942"/>
    <n v="1.8767849857201143E-2"/>
    <n v="8.4047327621379037E-2"/>
    <n v="0.12566299469604242"/>
    <n v="0.19094247246022034"/>
    <s v="20–29 min"/>
    <x v="0"/>
  </r>
  <r>
    <s v="Amir Coffey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x v="143"/>
    <n v="1.0972222222222223"/>
    <n v="2.1944444444444446"/>
    <n v="0.40277777777777779"/>
    <n v="1.8055555555555556"/>
    <n v="0.59722222222222221"/>
    <n v="9.7222222222222224E-2"/>
    <n v="0.59722222222222221"/>
    <n v="0.39894833104709648"/>
    <n v="1.8372093023255816"/>
    <n v="2.4577046181984454E-2"/>
    <n v="4.0009144947416551E-3"/>
    <n v="1.6575217192501143E-2"/>
    <n v="7.4302697759487876E-2"/>
    <s v="20–29 min"/>
    <x v="0"/>
  </r>
  <r>
    <s v="Jabari Smith Jr,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x v="144"/>
    <n v="1.1052631578947369"/>
    <n v="7"/>
    <n v="1.8070175438596492"/>
    <n v="5.192982456140351"/>
    <n v="0.40350877192982454"/>
    <n v="0.70175438596491224"/>
    <n v="1.1052631578947369"/>
    <n v="0.40508247362592525"/>
    <n v="1"/>
    <n v="1.3405607040857958E-2"/>
    <n v="2.3314099201492099E-2"/>
    <n v="6.003380544384216E-2"/>
    <n v="0.17252433409104156"/>
    <s v="30–39 min"/>
    <x v="3"/>
  </r>
  <r>
    <s v="Kyle Filipowski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x v="145"/>
    <n v="1.9027777777777777"/>
    <n v="6.0972222222222223"/>
    <n v="1.5972222222222223"/>
    <n v="4.5972222222222223"/>
    <n v="0.69444444444444442"/>
    <n v="0.30555555555555558"/>
    <n v="1.4027777777777777"/>
    <n v="0.45484465508162186"/>
    <n v="1.3564356435643565"/>
    <n v="3.2912058978409688E-2"/>
    <n v="1.4481305950500263E-2"/>
    <n v="7.5697735650342282E-2"/>
    <n v="0.21787783043707212"/>
    <s v="20–29 min"/>
    <x v="3"/>
  </r>
  <r>
    <s v="Jrue Holiday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x v="146"/>
    <n v="3.903225806451613"/>
    <n v="4.306451612903226"/>
    <n v="1.1935483870967742"/>
    <n v="3"/>
    <n v="1.096774193548387"/>
    <n v="0.40322580645161288"/>
    <n v="1.1935483870967742"/>
    <n v="0.36263967952772508"/>
    <n v="3.2702702702702702"/>
    <n v="3.5842293906810034E-2"/>
    <n v="1.3177313936327218E-2"/>
    <n v="3.900484925152857E-2"/>
    <n v="9.8039215686274508E-2"/>
    <s v="30–39 min"/>
    <x v="2"/>
  </r>
  <r>
    <s v="Matas Buzelis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x v="147"/>
    <n v="1"/>
    <n v="3.5"/>
    <n v="0.7"/>
    <n v="2.8"/>
    <n v="0.4"/>
    <n v="0.9"/>
    <n v="0.9"/>
    <n v="0.45502645502645506"/>
    <n v="1.1111111111111112"/>
    <n v="2.1164021164021166E-2"/>
    <n v="4.7619047619047623E-2"/>
    <n v="3.7037037037037035E-2"/>
    <n v="0.14814814814814814"/>
    <s v="10–19 min"/>
    <x v="3"/>
  </r>
  <r>
    <s v="Tari Eason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x v="93"/>
    <n v="1.5087719298245614"/>
    <n v="6.4035087719298245"/>
    <n v="2.192982456140351"/>
    <n v="4.1052631578947372"/>
    <n v="1.7017543859649122"/>
    <n v="0.89473684210526316"/>
    <n v="1.1052631578947369"/>
    <n v="0.48192771084337355"/>
    <n v="1.3650793650793649"/>
    <n v="6.8343549637145076E-2"/>
    <n v="3.5933206510251538E-2"/>
    <n v="8.8071584583949841E-2"/>
    <n v="0.16487000634115412"/>
    <s v="20–29 min"/>
    <x v="0"/>
  </r>
  <r>
    <s v="Kevin Huerter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x v="148"/>
    <n v="2.3043478260869565"/>
    <n v="3"/>
    <n v="0.40579710144927539"/>
    <n v="2.5072463768115942"/>
    <n v="1"/>
    <n v="0.30434782608695654"/>
    <n v="1"/>
    <n v="0.40734776644599513"/>
    <n v="2.3043478260869565"/>
    <n v="4.1152263374485597E-2"/>
    <n v="1.2524601896582574E-2"/>
    <n v="1.669946919544343E-2"/>
    <n v="0.10317886324327548"/>
    <s v="20–29 min"/>
    <x v="0"/>
  </r>
  <r>
    <s v="Royce O'Neale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x v="149"/>
    <n v="2.2000000000000002"/>
    <n v="4.706666666666667"/>
    <n v="0.70666666666666667"/>
    <n v="3.9066666666666667"/>
    <n v="0.90666666666666662"/>
    <n v="0.50666666666666671"/>
    <n v="0.90666666666666662"/>
    <n v="0.3717006802721089"/>
    <n v="2.4264705882352944"/>
    <n v="3.700680272108843E-2"/>
    <n v="2.0680272108843538E-2"/>
    <n v="2.8843537414965988E-2"/>
    <n v="0.15945578231292518"/>
    <s v="20–29 min"/>
    <x v="1"/>
  </r>
  <r>
    <s v="Bobby Portis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x v="150"/>
    <n v="2.1020408163265305"/>
    <n v="8.408163265306122"/>
    <n v="1.7959183673469388"/>
    <n v="6.591836734693878"/>
    <n v="0.69387755102040816"/>
    <n v="0.51020408163265307"/>
    <n v="1.2040816326530612"/>
    <n v="0.54716374738871931"/>
    <n v="1.7457627118644068"/>
    <n v="2.7318013819701111E-2"/>
    <n v="2.0086774867427288E-2"/>
    <n v="7.0705447533344054E-2"/>
    <n v="0.25952113128716059"/>
    <s v="20–29 min"/>
    <x v="1"/>
  </r>
  <r>
    <s v="Jalen Johnson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x v="151"/>
    <n v="5"/>
    <n v="10"/>
    <n v="1.6944444444444444"/>
    <n v="8.3055555555555554"/>
    <n v="1.6111111111111112"/>
    <n v="1"/>
    <n v="2.8888888888888888"/>
    <n v="0.52910052910052907"/>
    <n v="1.7307692307692308"/>
    <n v="4.5129162776221594E-2"/>
    <n v="2.8011204481792715E-2"/>
    <n v="4.7463429816370986E-2"/>
    <n v="0.23264861500155615"/>
    <s v="30–39 min"/>
    <x v="0"/>
  </r>
  <r>
    <s v="Terry Rozier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x v="152"/>
    <n v="2.59375"/>
    <n v="3.703125"/>
    <n v="0.703125"/>
    <n v="3"/>
    <n v="0.59375"/>
    <n v="0.203125"/>
    <n v="1.203125"/>
    <n v="0.40902509652509655"/>
    <n v="2.1558441558441559"/>
    <n v="2.2924710424710427E-2"/>
    <n v="7.8426640926640926E-3"/>
    <n v="2.7147683397683399E-2"/>
    <n v="0.11583011583011583"/>
    <s v="20–29 min"/>
    <x v="1"/>
  </r>
  <r>
    <s v="Grayson Allen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x v="152"/>
    <n v="2.09375"/>
    <n v="3"/>
    <n v="0.5"/>
    <n v="2.5"/>
    <n v="0.796875"/>
    <n v="0.296875"/>
    <n v="1.203125"/>
    <n v="0.43957468879668049"/>
    <n v="1.7402597402597402"/>
    <n v="3.3065352697095436E-2"/>
    <n v="1.2318464730290456E-2"/>
    <n v="2.0746887966804978E-2"/>
    <n v="0.10373443983402489"/>
    <s v="20–29 min"/>
    <x v="1"/>
  </r>
  <r>
    <s v="Jerami Grant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x v="153"/>
    <n v="2.1063829787234041"/>
    <n v="3.5106382978723403"/>
    <n v="0.5957446808510638"/>
    <n v="2.8936170212765959"/>
    <n v="0.8936170212765957"/>
    <n v="1"/>
    <n v="1.4042553191489362"/>
    <n v="0.44457578145521409"/>
    <n v="1.4999999999999998"/>
    <n v="2.7580772261623324E-2"/>
    <n v="3.0864197530864199E-2"/>
    <n v="1.8387181507748884E-2"/>
    <n v="8.9309167323351729E-2"/>
    <s v="30–39 min"/>
    <x v="1"/>
  </r>
  <r>
    <s v="Mark Williams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x v="154"/>
    <n v="2.5"/>
    <n v="10.204545454545455"/>
    <n v="3"/>
    <n v="7.2045454545454541"/>
    <n v="0.70454545454545459"/>
    <n v="1.2045454545454546"/>
    <n v="1.5909090909090908"/>
    <n v="0.57501708817498287"/>
    <n v="1.5714285714285716"/>
    <n v="2.6486671223513329E-2"/>
    <n v="4.5283663704716336E-2"/>
    <n v="0.11278195488721804"/>
    <n v="0.27084757347915239"/>
    <s v="20–29 min"/>
    <x v="0"/>
  </r>
  <r>
    <s v="Kentavious Caldwell-Pope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x v="155"/>
    <n v="1.8051948051948052"/>
    <n v="2.1948051948051948"/>
    <n v="0.40259740259740262"/>
    <n v="1.8051948051948052"/>
    <n v="1.2987012987012987"/>
    <n v="0.40259740259740262"/>
    <n v="0.80519480519480524"/>
    <n v="0.2939627939627939"/>
    <n v="2.2419354838709675"/>
    <n v="4.3875043875043873E-2"/>
    <n v="1.3601263601263602E-2"/>
    <n v="1.3601263601263602E-2"/>
    <n v="6.0986310986310986E-2"/>
    <s v="20–29 min"/>
    <x v="1"/>
  </r>
  <r>
    <s v="Ochai Agbaji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x v="156"/>
    <n v="1.5"/>
    <n v="3.796875"/>
    <n v="1"/>
    <n v="2.796875"/>
    <n v="0.90625"/>
    <n v="0.5"/>
    <n v="0.796875"/>
    <n v="0.38258272058823528"/>
    <n v="1.8823529411764706"/>
    <n v="3.3318014705882353E-2"/>
    <n v="1.8382352941176471E-2"/>
    <n v="3.6764705882352942E-2"/>
    <n v="0.10282628676470588"/>
    <s v="20–29 min"/>
    <x v="0"/>
  </r>
  <r>
    <s v="Yves Missi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x v="157"/>
    <n v="1.3972602739726028"/>
    <n v="8.205479452054794"/>
    <n v="3.506849315068493"/>
    <n v="4.6986301369863011"/>
    <n v="0.50684931506849318"/>
    <n v="1.3013698630136987"/>
    <n v="1.095890410958904"/>
    <n v="0.3393988959313024"/>
    <n v="1.2750000000000001"/>
    <n v="1.8912287875690045E-2"/>
    <n v="4.8558576978123089E-2"/>
    <n v="0.13085258638315272"/>
    <n v="0.17532202003680228"/>
    <s v="20–29 min"/>
    <x v="3"/>
  </r>
  <r>
    <s v="Paul George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x v="158"/>
    <n v="4.2926829268292686"/>
    <n v="5.2926829268292686"/>
    <n v="0.6097560975609756"/>
    <n v="4.8048780487804876"/>
    <n v="1.8048780487804879"/>
    <n v="0.51219512195121952"/>
    <n v="2.6097560975609757"/>
    <n v="0.49831144465290805"/>
    <n v="1.6448598130841121"/>
    <n v="5.5534709193245782E-2"/>
    <n v="1.5759849906191371E-2"/>
    <n v="1.8761726078799248E-2"/>
    <n v="0.14784240150093808"/>
    <s v="30–39 min"/>
    <x v="2"/>
  </r>
  <r>
    <s v="Keon Ellis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x v="159"/>
    <n v="1.5"/>
    <n v="2.7"/>
    <n v="0.8"/>
    <n v="1.9"/>
    <n v="1.5"/>
    <n v="0.8"/>
    <n v="0.9"/>
    <n v="0.34016393442622955"/>
    <n v="1.6666666666666665"/>
    <n v="6.147540983606558E-2"/>
    <n v="3.2786885245901641E-2"/>
    <n v="3.2786885245901641E-2"/>
    <n v="7.7868852459016397E-2"/>
    <s v="20–29 min"/>
    <x v="0"/>
  </r>
  <r>
    <s v="Taurean Prince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x v="160"/>
    <n v="1.9"/>
    <n v="3.6"/>
    <n v="0.4"/>
    <n v="3.2"/>
    <n v="1"/>
    <n v="0.2"/>
    <n v="1"/>
    <n v="0.30258302583025826"/>
    <n v="1.9"/>
    <n v="3.6900369003690037E-2"/>
    <n v="7.3800738007380072E-3"/>
    <n v="1.4760147601476014E-2"/>
    <n v="0.11808118081180811"/>
    <s v="20–29 min"/>
    <x v="1"/>
  </r>
  <r>
    <s v="Andrew Nembhard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x v="161"/>
    <n v="5"/>
    <n v="3.3076923076923075"/>
    <n v="0.50769230769230766"/>
    <n v="2.8"/>
    <n v="1.2"/>
    <n v="0.2"/>
    <n v="1.7076923076923076"/>
    <n v="0.34602076124567477"/>
    <n v="2.9279279279279282"/>
    <n v="4.1522491349480967E-2"/>
    <n v="6.9204152249134959E-3"/>
    <n v="1.7567207878626565E-2"/>
    <n v="9.6885813148788927E-2"/>
    <s v="20–29 min"/>
    <x v="0"/>
  </r>
  <r>
    <s v="Walker Kessler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x v="162"/>
    <n v="1.7068965517241379"/>
    <n v="12.206896551724139"/>
    <n v="4.6034482758620694"/>
    <n v="7.6034482758620694"/>
    <n v="0.60344827586206895"/>
    <n v="2.396551724137931"/>
    <n v="1.5"/>
    <n v="0.37011494252873567"/>
    <n v="1.1379310344827587"/>
    <n v="2.0114942528735632E-2"/>
    <n v="7.988505747126437E-2"/>
    <n v="0.15344827586206897"/>
    <n v="0.25344827586206897"/>
    <s v="30–39 min"/>
    <x v="0"/>
  </r>
  <r>
    <s v="Isaiah Hartenstein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x v="163"/>
    <n v="3.807017543859649"/>
    <n v="10.701754385964913"/>
    <n v="2.8947368421052633"/>
    <n v="7.8947368421052628"/>
    <n v="0.80701754385964908"/>
    <n v="1.1052631578947369"/>
    <n v="1.7017543859649122"/>
    <n v="0.40118216688675096"/>
    <n v="2.2371134020618557"/>
    <n v="2.8925359994969504E-2"/>
    <n v="3.9615166949632151E-2"/>
    <n v="0.10375400867760801"/>
    <n v="0.28296547821165818"/>
    <s v="20–29 min"/>
    <x v="0"/>
  </r>
  <r>
    <s v="Ziaire Williams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x v="161"/>
    <n v="1.3015873015873016"/>
    <n v="4.6031746031746028"/>
    <n v="1"/>
    <n v="3.6031746031746033"/>
    <n v="1"/>
    <n v="0.3968253968253968"/>
    <n v="1.0952380952380953"/>
    <n v="0.40816326530612246"/>
    <n v="1.1884057971014492"/>
    <n v="4.0816326530612242E-2"/>
    <n v="1.6196954972465177E-2"/>
    <n v="4.0816326530612242E-2"/>
    <n v="0.14706835114998382"/>
    <s v="20–29 min"/>
    <x v="0"/>
  </r>
  <r>
    <s v="Cole Anthony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x v="164"/>
    <n v="2.8955223880597014"/>
    <n v="3"/>
    <n v="0.70149253731343286"/>
    <n v="2.4029850746268657"/>
    <n v="0.70149253731343286"/>
    <n v="0.5074626865671642"/>
    <n v="1.5074626865671641"/>
    <n v="0.5110317975340688"/>
    <n v="1.9207920792079209"/>
    <n v="3.8124594419208312E-2"/>
    <n v="2.757949383517197E-2"/>
    <n v="3.8124594419208312E-2"/>
    <n v="0.13059701492537315"/>
    <s v="10–19 min"/>
    <x v="0"/>
  </r>
  <r>
    <s v="Wendell Carter Jr,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x v="165"/>
    <n v="2"/>
    <n v="7.2058823529411766"/>
    <n v="2.2058823529411766"/>
    <n v="5"/>
    <n v="0.79411764705882348"/>
    <n v="0.6029411764705882"/>
    <n v="1.1029411764705883"/>
    <n v="0.35146491028843974"/>
    <n v="1.8133333333333332"/>
    <n v="3.066091301385419E-2"/>
    <n v="2.3279582103111516E-2"/>
    <n v="8.5169202816261655E-2"/>
    <n v="0.19305019305019305"/>
    <s v="20–29 min"/>
    <x v="0"/>
  </r>
  <r>
    <s v="Isaiah Collier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x v="166"/>
    <n v="6.295774647887324"/>
    <n v="3.295774647887324"/>
    <n v="0.50704225352112675"/>
    <n v="2.9014084507042255"/>
    <n v="0.90140845070422537"/>
    <n v="0.19718309859154928"/>
    <n v="2.9014084507042255"/>
    <n v="0.33607047691554737"/>
    <n v="2.1699029126213589"/>
    <n v="3.4803415085105226E-2"/>
    <n v="7.6132470498667679E-3"/>
    <n v="1.9576920985371692E-2"/>
    <n v="0.11202349230518245"/>
    <s v="20–29 min"/>
    <x v="3"/>
  </r>
  <r>
    <s v="Jeremy Sochan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x v="167"/>
    <n v="2.4074074074074074"/>
    <n v="6.5"/>
    <n v="2.4074074074074074"/>
    <n v="4.2037037037037033"/>
    <n v="0.79629629629629628"/>
    <n v="0.5"/>
    <n v="1.5925925925925926"/>
    <n v="0.45088566827697257"/>
    <n v="1.5116279069767442"/>
    <n v="3.1474161908944517E-2"/>
    <n v="1.9762845849802372E-2"/>
    <n v="9.5154442980529941E-2"/>
    <n v="0.16615429658907918"/>
    <s v="20–29 min"/>
    <x v="3"/>
  </r>
  <r>
    <s v="Draymond Green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x v="168"/>
    <n v="5.6029411764705879"/>
    <n v="6.1029411764705879"/>
    <n v="1.1029411764705883"/>
    <n v="5"/>
    <n v="1.5"/>
    <n v="1"/>
    <n v="2.6029411764705883"/>
    <n v="0.30821917808219179"/>
    <n v="2.1525423728813555"/>
    <n v="5.1369863013698634E-2"/>
    <n v="3.4246575342465752E-2"/>
    <n v="3.7771958098307822E-2"/>
    <n v="0.17123287671232876"/>
    <s v="20–29 min"/>
    <x v="2"/>
  </r>
  <r>
    <s v="Miles McBride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x v="169"/>
    <n v="2.90625"/>
    <n v="2.5"/>
    <n v="0.703125"/>
    <n v="1.796875"/>
    <n v="1"/>
    <n v="0.296875"/>
    <n v="0.59375"/>
    <n v="0.38152610441767071"/>
    <n v="4.8947368421052628"/>
    <n v="4.0160642570281124E-2"/>
    <n v="1.192269076305221E-2"/>
    <n v="2.8237951807228916E-2"/>
    <n v="7.2163654618473905E-2"/>
    <s v="20–29 min"/>
    <x v="0"/>
  </r>
  <r>
    <s v="Zach Edey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x v="170"/>
    <n v="1"/>
    <n v="8.3030303030303028"/>
    <n v="3.5"/>
    <n v="4.8030303030303028"/>
    <n v="0.5"/>
    <n v="1.303030303030303"/>
    <n v="1.303030303030303"/>
    <n v="0.42776603241719524"/>
    <n v="0.76744186046511631"/>
    <n v="2.3255813953488372E-2"/>
    <n v="6.0606060606060601E-2"/>
    <n v="0.16279069767441862"/>
    <n v="0.2233967582804792"/>
    <s v="20–29 min"/>
    <x v="0"/>
  </r>
  <r>
    <s v="Jordan Hawkins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x v="171"/>
    <n v="1.1964285714285714"/>
    <n v="2.8035714285714284"/>
    <n v="0.39285714285714285"/>
    <n v="2.3928571428571428"/>
    <n v="0.5"/>
    <n v="0.39285714285714285"/>
    <n v="1"/>
    <n v="0.45777845036319609"/>
    <n v="1.1964285714285714"/>
    <n v="2.1186440677966101E-2"/>
    <n v="1.6646489104116223E-2"/>
    <n v="1.6646489104116223E-2"/>
    <n v="0.10139225181598062"/>
    <s v="20–29 min"/>
    <x v="0"/>
  </r>
  <r>
    <s v="Sam Hauser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x v="172"/>
    <n v="0.90140845070422537"/>
    <n v="3.1971830985915495"/>
    <n v="0.60563380281690138"/>
    <n v="2.507042253521127"/>
    <n v="0.60563380281690138"/>
    <n v="0.19718309859154928"/>
    <n v="0.29577464788732394"/>
    <n v="0.39202959693645745"/>
    <n v="3.0476190476190479"/>
    <n v="2.790939183488025E-2"/>
    <n v="9.0867787369377558E-3"/>
    <n v="2.790939183488025E-2"/>
    <n v="0.1155319010839229"/>
    <s v="20–29 min"/>
    <x v="0"/>
  </r>
  <r>
    <s v="Cam Thomas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  <x v="16"/>
    <n v="3.8"/>
    <n v="3.32"/>
    <n v="0.6"/>
    <n v="2.72"/>
    <n v="0.6"/>
    <n v="0.12"/>
    <n v="2.52"/>
    <n v="0.76923076923076927"/>
    <n v="1.5079365079365079"/>
    <n v="1.9230769230769232E-2"/>
    <n v="3.8461538461538459E-3"/>
    <n v="1.9230769230769232E-2"/>
    <n v="8.7179487179487189E-2"/>
    <s v="30–39 min"/>
    <x v="0"/>
  </r>
  <r>
    <s v="Jordan Clarkson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  <x v="173"/>
    <n v="3.7027027027027026"/>
    <n v="3.189189189189189"/>
    <n v="0.70270270270270274"/>
    <n v="2.5135135135135136"/>
    <n v="0.81081081081081086"/>
    <n v="0.1891891891891892"/>
    <n v="2.2972972972972974"/>
    <n v="0.62266112266112272"/>
    <n v="1.6117647058823528"/>
    <n v="3.1185031185031187E-2"/>
    <n v="7.2765072765072769E-3"/>
    <n v="2.7027027027027029E-2"/>
    <n v="9.6673596673596679E-2"/>
    <s v="20–29 min"/>
    <x v="2"/>
  </r>
  <r>
    <s v="Ausar Thompson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x v="174"/>
    <n v="2.3050847457627119"/>
    <n v="5.101694915254237"/>
    <n v="1.8983050847457628"/>
    <n v="3.3050847457627119"/>
    <n v="1.6949152542372881"/>
    <n v="0.69491525423728817"/>
    <n v="1.4067796610169492"/>
    <n v="0.44896421845574386"/>
    <n v="1.6385542168674698"/>
    <n v="7.5329566854990579E-2"/>
    <n v="3.088512241054614E-2"/>
    <n v="8.4369114877589454E-2"/>
    <n v="0.14689265536723164"/>
    <s v="20–29 min"/>
    <x v="3"/>
  </r>
  <r>
    <s v="Kel'el Ware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x v="175"/>
    <n v="0.90625"/>
    <n v="7.40625"/>
    <n v="1.796875"/>
    <n v="5.59375"/>
    <n v="0.59375"/>
    <n v="1.09375"/>
    <n v="0.90625"/>
    <n v="0.41877815315315314"/>
    <n v="1"/>
    <n v="2.6745495495495496E-2"/>
    <n v="4.9268018018018021E-2"/>
    <n v="8.0940315315315314E-2"/>
    <n v="0.25197072072072074"/>
    <s v="20–29 min"/>
    <x v="3"/>
  </r>
  <r>
    <s v="Nick Smith Jr,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x v="176"/>
    <n v="2.4"/>
    <n v="2.1"/>
    <n v="0.2"/>
    <n v="1.9"/>
    <n v="0.3"/>
    <n v="0.1"/>
    <n v="1.4"/>
    <n v="0.43421052631578949"/>
    <n v="1.7142857142857144"/>
    <n v="1.3157894736842105E-2"/>
    <n v="4.3859649122807015E-3"/>
    <n v="8.771929824561403E-3"/>
    <n v="8.3333333333333329E-2"/>
    <s v="20–29 min"/>
    <x v="3"/>
  </r>
  <r>
    <s v="Kyshawn George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x v="177"/>
    <n v="2.5"/>
    <n v="4.2058823529411766"/>
    <n v="0.70588235294117652"/>
    <n v="3.5"/>
    <n v="1"/>
    <n v="0.70588235294117652"/>
    <n v="1.3970588235294117"/>
    <n v="0.3285238623751387"/>
    <n v="1.7894736842105263"/>
    <n v="3.7735849056603772E-2"/>
    <n v="2.6637069922308548E-2"/>
    <n v="2.6637069922308548E-2"/>
    <n v="0.13207547169811321"/>
    <s v="20–29 min"/>
    <x v="3"/>
  </r>
  <r>
    <s v="Julian Strawther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x v="168"/>
    <n v="1.3076923076923077"/>
    <n v="2.2000000000000002"/>
    <n v="0.30769230769230771"/>
    <n v="1.9076923076923078"/>
    <n v="0.6"/>
    <n v="0.2"/>
    <n v="0.90769230769230769"/>
    <n v="0.42253521126760563"/>
    <n v="1.4406779661016949"/>
    <n v="2.8169014084507039E-2"/>
    <n v="9.3896713615023476E-3"/>
    <n v="1.444564824846515E-2"/>
    <n v="8.9563019140483938E-2"/>
    <s v="20–29 min"/>
    <x v="0"/>
  </r>
  <r>
    <s v="Davion Mitchell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x v="178"/>
    <n v="4.9054054054054053"/>
    <n v="2.2972972972972974"/>
    <n v="0.5"/>
    <n v="1.7972972972972974"/>
    <n v="1"/>
    <n v="0.20270270270270271"/>
    <n v="1.7027027027027026"/>
    <n v="0.28851844545275201"/>
    <n v="2.8809523809523809"/>
    <n v="3.6496350364963508E-2"/>
    <n v="7.3979088577628728E-3"/>
    <n v="1.8248175182481754E-2"/>
    <n v="6.5594791872164146E-2"/>
    <s v="20–29 min"/>
    <x v="0"/>
  </r>
  <r>
    <s v="Bogdan Bogdanović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x v="179"/>
    <n v="2.7037037037037037"/>
    <n v="2.9074074074074074"/>
    <n v="0.40740740740740738"/>
    <n v="2.5"/>
    <n v="0.79629629629629628"/>
    <n v="0.20370370370370369"/>
    <n v="1.4074074074074074"/>
    <n v="0.43185185185185182"/>
    <n v="1.9210526315789473"/>
    <n v="3.1851851851851853E-2"/>
    <n v="8.1481481481481474E-3"/>
    <n v="1.6296296296296295E-2"/>
    <n v="0.1"/>
    <s v="20–29 min"/>
    <x v="1"/>
  </r>
  <r>
    <s v="Mike Conley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x v="180"/>
    <n v="4.507042253521127"/>
    <n v="2.6056338028169015"/>
    <n v="0.50704225352112675"/>
    <n v="2.0985915492957745"/>
    <n v="1.0985915492957747"/>
    <n v="0.19718309859154928"/>
    <n v="1.0985915492957747"/>
    <n v="0.331869761076581"/>
    <n v="4.1025641025641022"/>
    <n v="4.4477390659747963E-2"/>
    <n v="7.983121400467582E-3"/>
    <n v="2.0528026458345214E-2"/>
    <n v="8.4963220619262134E-2"/>
    <s v="20–29 min"/>
    <x v="2"/>
  </r>
  <r>
    <s v="Luke Kennard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x v="181"/>
    <n v="3.3076923076923075"/>
    <n v="2.8"/>
    <n v="0.6"/>
    <n v="2.2000000000000002"/>
    <n v="0.8"/>
    <n v="0.1076923076923077"/>
    <n v="1.1076923076923078"/>
    <n v="0.39414567733151801"/>
    <n v="2.9861111111111107"/>
    <n v="3.5398230088495575E-2"/>
    <n v="4.7651463580667122E-3"/>
    <n v="2.6548672566371678E-2"/>
    <n v="9.7345132743362831E-2"/>
    <s v="20–29 min"/>
    <x v="1"/>
  </r>
  <r>
    <s v="Jose Alvarado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x v="182"/>
    <n v="4.6071428571428568"/>
    <n v="2.3928571428571428"/>
    <n v="0.5"/>
    <n v="1.8928571428571428"/>
    <n v="1.3035714285714286"/>
    <n v="0.30357142857142855"/>
    <n v="1.5"/>
    <n v="0.42227751756440285"/>
    <n v="3.0714285714285712"/>
    <n v="5.3425058548009371E-2"/>
    <n v="1.2441451990632318E-2"/>
    <n v="2.0491803278688527E-2"/>
    <n v="7.7576112412177989E-2"/>
    <s v="20–29 min"/>
    <x v="0"/>
  </r>
  <r>
    <s v="Deandre Ayton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x v="183"/>
    <n v="1.6"/>
    <n v="10.199999999999999"/>
    <n v="3.1"/>
    <n v="7.1"/>
    <n v="0.8"/>
    <n v="1"/>
    <n v="1.7"/>
    <n v="0.47840531561461791"/>
    <n v="0.94117647058823539"/>
    <n v="2.6578073089700997E-2"/>
    <n v="3.3222591362126241E-2"/>
    <n v="0.10299003322259136"/>
    <n v="0.23588039867109634"/>
    <s v="30–39 min"/>
    <x v="0"/>
  </r>
  <r>
    <s v="Cason Wallace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x v="184"/>
    <n v="2.5"/>
    <n v="3.3970588235294117"/>
    <n v="1"/>
    <n v="2.2941176470588234"/>
    <n v="1.7941176470588236"/>
    <n v="0.5"/>
    <n v="0.8970588235294118"/>
    <n v="0.3042412617220801"/>
    <n v="2.7868852459016393"/>
    <n v="6.5004262574595059E-2"/>
    <n v="1.8115942028985508E-2"/>
    <n v="3.6231884057971016E-2"/>
    <n v="8.312020460358055E-2"/>
    <s v="20–29 min"/>
    <x v="3"/>
  </r>
  <r>
    <s v="Johnny Juzang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x v="185"/>
    <n v="1.09375"/>
    <n v="2.90625"/>
    <n v="0.703125"/>
    <n v="2.203125"/>
    <n v="0.59375"/>
    <n v="9.375E-2"/>
    <n v="0.59375"/>
    <n v="0.44981060606060602"/>
    <n v="1.8421052631578947"/>
    <n v="2.9987373737373736E-2"/>
    <n v="4.734848484848485E-3"/>
    <n v="3.5511363636363633E-2"/>
    <n v="0.11126893939393939"/>
    <s v="10–19 min"/>
    <x v="0"/>
  </r>
  <r>
    <s v="Jaime Jaquez Jr,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x v="186"/>
    <n v="2.5"/>
    <n v="4.3939393939393936"/>
    <n v="1.303030303030303"/>
    <n v="3.106060606060606"/>
    <n v="0.89393939393939392"/>
    <n v="0.19696969696969696"/>
    <n v="1.5"/>
    <n v="0.4157517200995462"/>
    <n v="1.6666666666666667"/>
    <n v="4.3185477968086666E-2"/>
    <n v="9.5154442980529934E-3"/>
    <n v="6.2948323817889035E-2"/>
    <n v="0.15005123700775874"/>
    <s v="20–29 min"/>
    <x v="0"/>
  </r>
  <r>
    <s v="Brandon Miller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  <x v="12"/>
    <n v="3.5925925925925926"/>
    <n v="4.8888888888888893"/>
    <n v="0.88888888888888884"/>
    <n v="3.8888888888888888"/>
    <n v="1.1111111111111112"/>
    <n v="0.70370370370370372"/>
    <n v="2.8148148148148149"/>
    <n v="0.61403508771929816"/>
    <n v="1.2763157894736841"/>
    <n v="3.2488628979857048E-2"/>
    <n v="2.0576131687242798E-2"/>
    <n v="2.5990903183885635E-2"/>
    <n v="0.11371020142949967"/>
    <s v="30–39 min"/>
    <x v="3"/>
  </r>
  <r>
    <s v="Patrick Williams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x v="168"/>
    <n v="2"/>
    <n v="3.7936507936507935"/>
    <n v="0.69841269841269837"/>
    <n v="3.0952380952380953"/>
    <n v="0.79365079365079361"/>
    <n v="0.50793650793650791"/>
    <n v="1.3968253968253967"/>
    <n v="0.36"/>
    <n v="1.4318181818181819"/>
    <n v="3.1746031746031744E-2"/>
    <n v="2.0317460317460317E-2"/>
    <n v="2.7936507936507936E-2"/>
    <n v="0.12380952380952381"/>
    <s v="20–29 min"/>
    <x v="0"/>
  </r>
  <r>
    <s v="Jalen Suggs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x v="187"/>
    <n v="3.7142857142857144"/>
    <n v="4"/>
    <n v="0.7142857142857143"/>
    <n v="3.4"/>
    <n v="1.5142857142857142"/>
    <n v="0.91428571428571426"/>
    <n v="2.9142857142857141"/>
    <n v="0.56643356643356635"/>
    <n v="1.2745098039215688"/>
    <n v="5.2947052947052944E-2"/>
    <n v="3.1968031968031968E-2"/>
    <n v="2.4975024975024976E-2"/>
    <n v="0.11888111888111887"/>
    <s v="20–29 min"/>
    <x v="0"/>
  </r>
  <r>
    <s v="Ayo Dosunmu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x v="188"/>
    <n v="4.5"/>
    <n v="3.5"/>
    <n v="0.60869565217391308"/>
    <n v="2.8913043478260869"/>
    <n v="0.89130434782608692"/>
    <n v="0.39130434782608697"/>
    <n v="1.5"/>
    <n v="0.40608408666953655"/>
    <n v="3"/>
    <n v="2.9415985076768545E-2"/>
    <n v="1.2914334911752045E-2"/>
    <n v="2.0088965418280959E-2"/>
    <n v="9.5422585736834556E-2"/>
    <s v="30–39 min"/>
    <x v="0"/>
  </r>
  <r>
    <s v="Immanuel Quickley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  <x v="189"/>
    <n v="5.7878787878787881"/>
    <n v="3.5151515151515151"/>
    <n v="0.51515151515151514"/>
    <n v="3.0909090909090908"/>
    <n v="0.69696969696969702"/>
    <n v="9.0909090909090912E-2"/>
    <n v="1.7878787878787878"/>
    <n v="0.61478090255068663"/>
    <n v="3.2372881355932206"/>
    <n v="2.5070852408981905E-2"/>
    <n v="3.2701111837802484E-3"/>
    <n v="1.8530630041421407E-2"/>
    <n v="0.11118378024852844"/>
    <s v="20–29 min"/>
    <x v="0"/>
  </r>
  <r>
    <s v="Dalano Banton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x v="190"/>
    <n v="2.4029850746268657"/>
    <n v="2"/>
    <n v="0.40298507462686567"/>
    <n v="1.5970149253731343"/>
    <n v="0.59701492537313428"/>
    <n v="0.5074626865671642"/>
    <n v="1.2985074626865671"/>
    <n v="0.49691661453212976"/>
    <n v="1.8505747126436782"/>
    <n v="3.5749396728930197E-2"/>
    <n v="3.0386987219590673E-2"/>
    <n v="2.4130842792027884E-2"/>
    <n v="9.5629636249888281E-2"/>
    <s v="10–19 min"/>
    <x v="0"/>
  </r>
  <r>
    <s v="Peyton Watson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x v="191"/>
    <n v="1.3970588235294117"/>
    <n v="3.3970588235294117"/>
    <n v="0.70588235294117652"/>
    <n v="2.7058823529411766"/>
    <n v="0.70588235294117652"/>
    <n v="1.3970588235294117"/>
    <n v="0.79411764705882348"/>
    <n v="0.33345436940208184"/>
    <n v="1.7592592592592593"/>
    <n v="2.9048656499636893E-2"/>
    <n v="5.7492132655531346E-2"/>
    <n v="2.9048656499636893E-2"/>
    <n v="0.11135318324860809"/>
    <s v="20–29 min"/>
    <x v="3"/>
  </r>
  <r>
    <s v="Dorian Finney-Smith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x v="192"/>
    <n v="1.3968253968253967"/>
    <n v="3.9047619047619047"/>
    <n v="1.3015873015873016"/>
    <n v="2.6984126984126986"/>
    <n v="0.90476190476190477"/>
    <n v="0.3968253968253968"/>
    <n v="0.90476190476190477"/>
    <n v="0.30098313835338059"/>
    <n v="1.5438596491228069"/>
    <n v="3.1306640303180096E-2"/>
    <n v="1.3730982589114076E-2"/>
    <n v="4.5037622892294175E-2"/>
    <n v="9.3370681605975739E-2"/>
    <s v="20–29 min"/>
    <x v="1"/>
  </r>
  <r>
    <s v="Justin Champagnie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x v="193"/>
    <n v="1"/>
    <n v="5.693548387096774"/>
    <n v="1.8064516129032258"/>
    <n v="3.903225806451613"/>
    <n v="1"/>
    <n v="0.59677419354838712"/>
    <n v="0.90322580645161288"/>
    <n v="0.40770609318996415"/>
    <n v="1.1071428571428572"/>
    <n v="4.6296296296296294E-2"/>
    <n v="2.7628434886499402E-2"/>
    <n v="8.3632019115890077E-2"/>
    <n v="0.18070489844683393"/>
    <s v="20–29 min"/>
    <x v="0"/>
  </r>
  <r>
    <s v="Dejounte Murray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x v="194"/>
    <n v="7.387096774193548"/>
    <n v="6.5161290322580649"/>
    <n v="0.5161290322580645"/>
    <n v="5.903225806451613"/>
    <n v="2"/>
    <n v="0.38709677419354838"/>
    <n v="3.3870967741935485"/>
    <n v="0.53730457154165834"/>
    <n v="2.1809523809523808"/>
    <n v="6.1349693251533742E-2"/>
    <n v="1.1874134177716208E-2"/>
    <n v="1.583217890362161E-2"/>
    <n v="0.18108054621017217"/>
    <s v="30–39 min"/>
    <x v="1"/>
  </r>
  <r>
    <s v="Al Horford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x v="168"/>
    <n v="2.1"/>
    <n v="6.2"/>
    <n v="1.3"/>
    <n v="4.8"/>
    <n v="0.6"/>
    <n v="0.9"/>
    <n v="0.8"/>
    <n v="0.32608695652173914"/>
    <n v="2.625"/>
    <n v="2.1739130434782608E-2"/>
    <n v="3.2608695652173912E-2"/>
    <n v="4.710144927536232E-2"/>
    <n v="0.17391304347826086"/>
    <s v="20–29 min"/>
    <x v="2"/>
  </r>
  <r>
    <s v="Aaron Nesmith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x v="93"/>
    <n v="1.2"/>
    <n v="4"/>
    <n v="0.8"/>
    <n v="3.1111111111111112"/>
    <n v="0.8"/>
    <n v="0.4"/>
    <n v="0.8"/>
    <n v="0.48192771084337355"/>
    <n v="1.4999999999999998"/>
    <n v="3.2128514056224904E-2"/>
    <n v="1.6064257028112452E-2"/>
    <n v="3.2128514056224904E-2"/>
    <n v="0.1249442213297635"/>
    <s v="20–29 min"/>
    <x v="0"/>
  </r>
  <r>
    <s v="AJ Green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x v="195"/>
    <n v="1.5068493150684932"/>
    <n v="2.3972602739726026"/>
    <n v="0.20547945205479451"/>
    <n v="2.095890410958904"/>
    <n v="0.50684931506849318"/>
    <n v="9.5890410958904104E-2"/>
    <n v="0.50684931506849318"/>
    <n v="0.3258704966507755"/>
    <n v="2.9729729729729728"/>
    <n v="2.2328163659404987E-2"/>
    <n v="4.2242471788063486E-3"/>
    <n v="9.0519582402993175E-3"/>
    <n v="9.2329974051053046E-2"/>
    <s v="20–29 min"/>
    <x v="0"/>
  </r>
  <r>
    <s v="Jared Butler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x v="168"/>
    <n v="3.7"/>
    <n v="1.8"/>
    <n v="0.4"/>
    <n v="1.4"/>
    <n v="0.7"/>
    <n v="0.2"/>
    <n v="1.3"/>
    <n v="0.51724137931034486"/>
    <n v="2.8461538461538463"/>
    <n v="4.0229885057471264E-2"/>
    <n v="1.149425287356322E-2"/>
    <n v="2.298850574712644E-2"/>
    <n v="8.0459770114942528E-2"/>
    <s v="10–19 min"/>
    <x v="0"/>
  </r>
  <r>
    <s v="Tristan da Silva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x v="196"/>
    <n v="1.5"/>
    <n v="3.2972972972972974"/>
    <n v="1"/>
    <n v="2.2972972972972974"/>
    <n v="0.40540540540540543"/>
    <n v="0.20270270270270271"/>
    <n v="0.79729729729729726"/>
    <n v="0.3273955773955774"/>
    <n v="1.8813559322033899"/>
    <n v="1.8427518427518427E-2"/>
    <n v="9.2137592137592136E-3"/>
    <n v="4.5454545454545456E-2"/>
    <n v="0.10442260442260443"/>
    <s v="20–29 min"/>
    <x v="0"/>
  </r>
  <r>
    <s v="Ricky Council IV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x v="197"/>
    <n v="1.3013698630136987"/>
    <n v="2.904109589041096"/>
    <n v="0.69863013698630139"/>
    <n v="2.2054794520547945"/>
    <n v="0.39726027397260272"/>
    <n v="0.20547945205479451"/>
    <n v="0.69863013698630139"/>
    <n v="0.42698069374349112"/>
    <n v="1.8627450980392157"/>
    <n v="2.323159496915805E-2"/>
    <n v="1.2016342225426578E-2"/>
    <n v="4.085556356645037E-2"/>
    <n v="0.12897540655291195"/>
    <s v="10–19 min"/>
    <x v="0"/>
  </r>
  <r>
    <s v="Jamal Shead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x v="198"/>
    <n v="4.2"/>
    <n v="1.5066666666666666"/>
    <n v="0.4"/>
    <n v="1.1066666666666667"/>
    <n v="0.8"/>
    <n v="0.10666666666666667"/>
    <n v="1.6"/>
    <n v="0.36258503401360542"/>
    <n v="2.625"/>
    <n v="4.0816326530612242E-2"/>
    <n v="5.4421768707482989E-3"/>
    <n v="2.0408163265306121E-2"/>
    <n v="5.64625850340136E-2"/>
    <s v="10–19 min"/>
    <x v="3"/>
  </r>
  <r>
    <s v="Brandon Clarke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x v="199"/>
    <n v="1"/>
    <n v="5.09375"/>
    <n v="2"/>
    <n v="3.09375"/>
    <n v="0.796875"/>
    <n v="0.59375"/>
    <n v="0.59375"/>
    <n v="0.43898809523809529"/>
    <n v="1.6842105263157894"/>
    <n v="4.2162698412698416E-2"/>
    <n v="3.1415343915343917E-2"/>
    <n v="0.10582010582010583"/>
    <n v="0.16369047619047619"/>
    <s v="10–19 min"/>
    <x v="1"/>
  </r>
  <r>
    <s v="Nick Richards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x v="200"/>
    <n v="0.89473684210526316"/>
    <n v="8.192982456140351"/>
    <n v="2.5964912280701755"/>
    <n v="5.5964912280701755"/>
    <n v="0.19298245614035087"/>
    <n v="1"/>
    <n v="1.4035087719298245"/>
    <n v="0.42264752791068577"/>
    <n v="0.63750000000000007"/>
    <n v="8.771929824561403E-3"/>
    <n v="4.5454545454545456E-2"/>
    <n v="0.11802232854864435"/>
    <n v="0.25438596491228072"/>
    <s v="20–29 min"/>
    <x v="0"/>
  </r>
  <r>
    <s v="Jaden Ivey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  <x v="201"/>
    <n v="4"/>
    <n v="4.0999999999999996"/>
    <n v="1.3"/>
    <n v="2.8"/>
    <n v="0.9"/>
    <n v="0.4"/>
    <n v="3"/>
    <n v="0.58862876254180607"/>
    <n v="1.3333333333333333"/>
    <n v="3.0100334448160536E-2"/>
    <n v="1.3377926421404684E-2"/>
    <n v="4.3478260869565223E-2"/>
    <n v="9.3645484949832769E-2"/>
    <s v="20–29 min"/>
    <x v="0"/>
  </r>
  <r>
    <s v="Jalen Smith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  <x v="202"/>
    <n v="1"/>
    <n v="5.59375"/>
    <n v="1.40625"/>
    <n v="4.203125"/>
    <n v="0.296875"/>
    <n v="0.703125"/>
    <n v="0.59375"/>
    <n v="0.546875"/>
    <n v="1.6842105263157894"/>
    <n v="1.9791666666666666E-2"/>
    <n v="4.6875E-2"/>
    <n v="9.375E-2"/>
    <n v="0.28020833333333334"/>
    <s v="10–19 min"/>
    <x v="0"/>
  </r>
  <r>
    <s v="Tyrese Martin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x v="203"/>
    <n v="2"/>
    <n v="3.7"/>
    <n v="1"/>
    <n v="2.7"/>
    <n v="0.6"/>
    <n v="0.2"/>
    <n v="1.2"/>
    <n v="0.39726027397260272"/>
    <n v="1.6666666666666667"/>
    <n v="2.7397260273972605E-2"/>
    <n v="9.1324200913242021E-3"/>
    <n v="4.5662100456621009E-2"/>
    <n v="0.12328767123287673"/>
    <s v="20–29 min"/>
    <x v="0"/>
  </r>
  <r>
    <s v="Ronald Holland II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x v="204"/>
    <n v="1"/>
    <n v="2.7037037037037037"/>
    <n v="0.50617283950617287"/>
    <n v="2.1975308641975309"/>
    <n v="0.60493827160493829"/>
    <n v="0.19753086419753085"/>
    <n v="0.90123456790123457"/>
    <n v="0.40993985438429886"/>
    <n v="1.1095890410958904"/>
    <n v="3.8778094333649892E-2"/>
    <n v="1.2662234884457106E-2"/>
    <n v="3.2446976891421335E-2"/>
    <n v="0.14086736308958531"/>
    <s v="10–19 min"/>
    <x v="3"/>
  </r>
  <r>
    <s v="Terance Mann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x v="205"/>
    <n v="1.8059701492537314"/>
    <n v="3"/>
    <n v="1"/>
    <n v="2"/>
    <n v="0.70149253731343286"/>
    <n v="0.19402985074626866"/>
    <n v="0.70149253731343286"/>
    <n v="0.36499964631817217"/>
    <n v="2.5744680851063833"/>
    <n v="3.32460918158025E-2"/>
    <n v="9.1957275235198411E-3"/>
    <n v="4.7393364928909949E-2"/>
    <n v="9.4786729857819899E-2"/>
    <s v="20–29 min"/>
    <x v="1"/>
  </r>
  <r>
    <s v="Sam Merrill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x v="206"/>
    <n v="1.5070422535211268"/>
    <n v="2.1971830985915495"/>
    <n v="0.50704225352112675"/>
    <n v="1.704225352112676"/>
    <n v="0.70422535211267601"/>
    <n v="0.19718309859154928"/>
    <n v="0.50704225352112675"/>
    <n v="0.36533924358332737"/>
    <n v="2.9722222222222223"/>
    <n v="3.5747479802673912E-2"/>
    <n v="1.0009294344748695E-2"/>
    <n v="2.5738185457925215E-2"/>
    <n v="8.6508901122470866E-2"/>
    <s v="10–19 min"/>
    <x v="1"/>
  </r>
  <r>
    <s v="Ryan Dunn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x v="207"/>
    <n v="0.79729729729729726"/>
    <n v="3.5945945945945947"/>
    <n v="1.2027027027027026"/>
    <n v="2.4054054054054053"/>
    <n v="0.59459459459459463"/>
    <n v="0.5"/>
    <n v="0.5"/>
    <n v="0.3615395500212254"/>
    <n v="1.5945945945945945"/>
    <n v="3.1130607046837414E-2"/>
    <n v="2.6178010471204185E-2"/>
    <n v="6.2968727890193851E-2"/>
    <n v="0.1259374557803877"/>
    <s v="10–19 min"/>
    <x v="3"/>
  </r>
  <r>
    <s v="Goga Bitadze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x v="208"/>
    <n v="2"/>
    <n v="6.6"/>
    <n v="2.4"/>
    <n v="4.2"/>
    <n v="0.7"/>
    <n v="1.4"/>
    <n v="1"/>
    <n v="0.35294117647058826"/>
    <n v="2"/>
    <n v="3.4313725490196081E-2"/>
    <n v="6.8627450980392163E-2"/>
    <n v="0.11764705882352941"/>
    <n v="0.20588235294117649"/>
    <s v="20–29 min"/>
    <x v="0"/>
  </r>
  <r>
    <s v="Josh Green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x v="209"/>
    <n v="1.6029411764705883"/>
    <n v="2.5"/>
    <n v="0.79411764705882348"/>
    <n v="1.7058823529411764"/>
    <n v="1.1029411764705883"/>
    <n v="0.20588235294117646"/>
    <n v="1"/>
    <n v="0.26608125264494287"/>
    <n v="1.6029411764705883"/>
    <n v="3.967414303851037E-2"/>
    <n v="7.4058400338552679E-3"/>
    <n v="2.8565382987727463E-2"/>
    <n v="6.1362674566229368E-2"/>
    <s v="20–29 min"/>
    <x v="0"/>
  </r>
  <r>
    <s v="Chris Boucher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  <x v="161"/>
    <n v="0.7"/>
    <n v="4.5"/>
    <n v="1.4"/>
    <n v="3.1"/>
    <n v="0.5"/>
    <n v="0.5"/>
    <n v="0.6"/>
    <n v="0.58139534883720934"/>
    <n v="1.1666666666666667"/>
    <n v="2.9069767441860465E-2"/>
    <n v="2.9069767441860465E-2"/>
    <n v="8.1395348837209294E-2"/>
    <n v="0.1802325581395349"/>
    <s v="10–19 min"/>
    <x v="1"/>
  </r>
  <r>
    <s v="Cameron Payne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x v="210"/>
    <n v="2.8055555555555554"/>
    <n v="1.4027777777777777"/>
    <n v="0.19444444444444445"/>
    <n v="1.3055555555555556"/>
    <n v="0.5"/>
    <n v="0.19444444444444445"/>
    <n v="0.69444444444444442"/>
    <n v="0.45713760117733626"/>
    <n v="4.04"/>
    <n v="3.3112582781456956E-2"/>
    <n v="1.2877115526122149E-2"/>
    <n v="1.2877115526122149E-2"/>
    <n v="8.6460632818248714E-2"/>
    <s v="10–19 min"/>
    <x v="1"/>
  </r>
  <r>
    <s v="Jaden Hardy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  <x v="211"/>
    <n v="1.4035087719298245"/>
    <n v="1.5964912280701755"/>
    <n v="0.19298245614035087"/>
    <n v="1.4035087719298245"/>
    <n v="0.50877192982456143"/>
    <n v="0.10526315789473684"/>
    <n v="1.4035087719298245"/>
    <n v="0.54728015006068631"/>
    <n v="1"/>
    <n v="3.1998234580161093E-2"/>
    <n v="6.6203243958953984E-3"/>
    <n v="1.2137261392474896E-2"/>
    <n v="8.8270991945271979E-2"/>
    <s v="10–19 min"/>
    <x v="3"/>
  </r>
  <r>
    <s v="Nikola Jović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x v="212"/>
    <n v="2.8043478260869565"/>
    <n v="3.8913043478260869"/>
    <n v="0.60869565217391308"/>
    <n v="3.3043478260869565"/>
    <n v="0.80434782608695654"/>
    <n v="0.30434782608695654"/>
    <n v="1.3043478260869565"/>
    <n v="0.42612160055430448"/>
    <n v="2.15"/>
    <n v="3.2045730122986317E-2"/>
    <n v="1.2125411397886714E-2"/>
    <n v="2.4250822795773428E-2"/>
    <n v="0.13164732374848431"/>
    <s v="20–29 min"/>
    <x v="3"/>
  </r>
  <r>
    <s v="Clint Capela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x v="213"/>
    <n v="1.1090909090909091"/>
    <n v="8.5090909090909097"/>
    <n v="3.2"/>
    <n v="5.4"/>
    <n v="0.6"/>
    <n v="1"/>
    <n v="0.90909090909090906"/>
    <n v="0.41631265930331351"/>
    <n v="1.22"/>
    <n v="2.8037383177570093E-2"/>
    <n v="4.6728971962616828E-2"/>
    <n v="0.14953271028037385"/>
    <n v="0.25233644859813087"/>
    <s v="20–29 min"/>
    <x v="1"/>
  </r>
  <r>
    <s v="Haywood Highsmith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x v="214"/>
    <n v="1.5"/>
    <n v="3.4054054054054053"/>
    <n v="1"/>
    <n v="2.4054054054054053"/>
    <n v="0.90540540540540537"/>
    <n v="0.5"/>
    <n v="0.70270270270270274"/>
    <n v="0.26422764227642276"/>
    <n v="2.1346153846153846"/>
    <n v="3.6805097780707535E-2"/>
    <n v="2.032520325203252E-2"/>
    <n v="4.065040650406504E-2"/>
    <n v="9.7780707536805081E-2"/>
    <s v="20–29 min"/>
    <x v="1"/>
  </r>
  <r>
    <s v="Chet Holmgren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  <x v="215"/>
    <n v="2"/>
    <n v="8"/>
    <n v="1.5"/>
    <n v="6.5"/>
    <n v="0.6875"/>
    <n v="2.1875"/>
    <n v="1.8125"/>
    <n v="0.54744525547445255"/>
    <n v="1.103448275862069"/>
    <n v="2.5091240875912409E-2"/>
    <n v="7.9835766423357671E-2"/>
    <n v="5.4744525547445258E-2"/>
    <n v="0.23722627737226279"/>
    <s v="20–29 min"/>
    <x v="0"/>
  </r>
  <r>
    <s v="Cam Whitmore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  <x v="216"/>
    <n v="1"/>
    <n v="3"/>
    <n v="0.70588235294117652"/>
    <n v="2.2941176470588234"/>
    <n v="0.60784313725490191"/>
    <n v="0.29411764705882354"/>
    <n v="0.90196078431372551"/>
    <n v="0.57976276930525306"/>
    <n v="1.1086956521739131"/>
    <n v="3.7521181312030985E-2"/>
    <n v="1.8155410312273058E-2"/>
    <n v="4.357298474945534E-2"/>
    <n v="0.14161220043572983"/>
    <s v="10–19 min"/>
    <x v="3"/>
  </r>
  <r>
    <s v="Kris Dunn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x v="217"/>
    <n v="2.7972972972972974"/>
    <n v="3.4054054054054053"/>
    <n v="0.70270270270270274"/>
    <n v="2.7027027027027026"/>
    <n v="1.7027027027027026"/>
    <n v="0.40540540540540543"/>
    <n v="1"/>
    <n v="0.26578445665582595"/>
    <n v="2.7972972972972974"/>
    <n v="7.0651564427498037E-2"/>
    <n v="1.68218010541662E-2"/>
    <n v="2.915778849388808E-2"/>
    <n v="0.11214534036110799"/>
    <s v="20–29 min"/>
    <x v="1"/>
  </r>
  <r>
    <s v="Max Strus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x v="218"/>
    <n v="3.2"/>
    <n v="4.3"/>
    <n v="1.1000000000000001"/>
    <n v="3.3"/>
    <n v="0.5"/>
    <n v="0.2"/>
    <n v="1.1000000000000001"/>
    <n v="0.36862745098039218"/>
    <n v="2.9090909090909092"/>
    <n v="1.9607843137254902E-2"/>
    <n v="7.8431372549019607E-3"/>
    <n v="4.3137254901960791E-2"/>
    <n v="0.12941176470588234"/>
    <s v="20–29 min"/>
    <x v="1"/>
  </r>
  <r>
    <s v="Gabe Vincent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x v="219"/>
    <n v="1.4027777777777777"/>
    <n v="1.3055555555555556"/>
    <n v="0.30555555555555558"/>
    <n v="1"/>
    <n v="0.69444444444444442"/>
    <n v="0.19444444444444445"/>
    <n v="0.59722222222222221"/>
    <n v="0.30201781970649894"/>
    <n v="2.3488372093023253"/>
    <n v="3.2756813417190778E-2"/>
    <n v="9.1719077568134175E-3"/>
    <n v="1.4412997903563943E-2"/>
    <n v="4.716981132075472E-2"/>
    <s v="20–29 min"/>
    <x v="1"/>
  </r>
  <r>
    <s v="Jarace Walker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x v="220"/>
    <n v="1.5066666666666666"/>
    <n v="3.1066666666666665"/>
    <n v="0.30666666666666664"/>
    <n v="2.7066666666666666"/>
    <n v="0.70666666666666667"/>
    <n v="0.30666666666666664"/>
    <n v="1"/>
    <n v="0.38649789029535864"/>
    <n v="1.5066666666666666"/>
    <n v="4.472573839662447E-2"/>
    <n v="1.9409282700421939E-2"/>
    <n v="1.9409282700421939E-2"/>
    <n v="0.17130801687763711"/>
    <s v="10–19 min"/>
    <x v="3"/>
  </r>
  <r>
    <s v="Jake LaRavia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x v="221"/>
    <n v="2.393939393939394"/>
    <n v="3.893939393939394"/>
    <n v="1.393939393939394"/>
    <n v="2.606060606060606"/>
    <n v="0.89393939393939392"/>
    <n v="0.30303030303030304"/>
    <n v="1.303030303030303"/>
    <n v="0.33793820558526444"/>
    <n v="1.8372093023255816"/>
    <n v="4.382055852644088E-2"/>
    <n v="1.4854426619132503E-2"/>
    <n v="6.833036244800951E-2"/>
    <n v="0.12774806892453952"/>
    <s v="20–29 min"/>
    <x v="0"/>
  </r>
  <r>
    <s v="Jusuf Nurkić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x v="222"/>
    <n v="2.2941176470588234"/>
    <n v="7.8039215686274508"/>
    <n v="1.7058823529411764"/>
    <n v="6.0980392156862742"/>
    <n v="0.80392156862745101"/>
    <n v="0.70588235294117652"/>
    <n v="1.9019607843137254"/>
    <n v="0.42797888386123678"/>
    <n v="1.2061855670103092"/>
    <n v="3.8650075414781299E-2"/>
    <n v="3.3936651583710412E-2"/>
    <n v="8.2013574660633484E-2"/>
    <n v="0.29317496229260931"/>
    <s v="20–29 min"/>
    <x v="1"/>
  </r>
  <r>
    <s v="Joel Embiid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  <x v="223"/>
    <n v="4.5263157894736841"/>
    <n v="8.2105263157894743"/>
    <n v="1.8947368421052631"/>
    <n v="6.3157894736842106"/>
    <n v="0.68421052631578949"/>
    <n v="0.89473684210526316"/>
    <n v="3.3157894736842106"/>
    <n v="0.78773091669571282"/>
    <n v="1.3650793650793649"/>
    <n v="2.265597769257581E-2"/>
    <n v="2.9627047751829907E-2"/>
    <n v="6.2739630533286864E-2"/>
    <n v="0.20913210177762287"/>
    <s v="30–39 min"/>
    <x v="1"/>
  </r>
  <r>
    <s v="Trendon Watford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  <x v="224"/>
    <n v="2.5909090909090908"/>
    <n v="3.5909090909090908"/>
    <n v="0.79545454545454541"/>
    <n v="2.7954545454545454"/>
    <n v="0.59090909090909094"/>
    <n v="0.29545454545454547"/>
    <n v="1.9090909090909092"/>
    <n v="0.49297321036451475"/>
    <n v="1.357142857142857"/>
    <n v="2.8546332894158984E-2"/>
    <n v="1.4273166447079492E-2"/>
    <n v="3.8427755819060168E-2"/>
    <n v="0.13504611330698288"/>
    <s v="20–29 min"/>
    <x v="0"/>
  </r>
  <r>
    <s v="Brandon Boston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  <x v="225"/>
    <n v="2.1904761904761907"/>
    <n v="3.1904761904761907"/>
    <n v="0.69047619047619047"/>
    <n v="2.5"/>
    <n v="1.3095238095238095"/>
    <n v="0.19047619047619047"/>
    <n v="1.1904761904761905"/>
    <n v="0.45298627925746565"/>
    <n v="1.8400000000000003"/>
    <n v="5.5488297013720739E-2"/>
    <n v="8.0710250201775618E-3"/>
    <n v="2.9257465698143661E-2"/>
    <n v="0.1059322033898305"/>
    <s v="20–29 min"/>
    <x v="0"/>
  </r>
  <r>
    <s v="Trey Lyles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x v="226"/>
    <n v="1.2028985507246377"/>
    <n v="4.5942028985507246"/>
    <n v="1.2028985507246377"/>
    <n v="3.4057971014492754"/>
    <n v="0.59420289855072461"/>
    <n v="0.30434782608695654"/>
    <n v="0.59420289855072461"/>
    <n v="0.33200236616385681"/>
    <n v="2.024390243902439"/>
    <n v="3.0316474415853296E-2"/>
    <n v="1.5527950310559006E-2"/>
    <n v="6.1372375036971308E-2"/>
    <n v="0.17376515823720792"/>
    <s v="10–19 min"/>
    <x v="1"/>
  </r>
  <r>
    <s v="Ja'Kobe Walter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x v="227"/>
    <n v="1.5961538461538463"/>
    <n v="3.0961538461538463"/>
    <n v="1.0961538461538463"/>
    <n v="1.9038461538461537"/>
    <n v="0.80769230769230771"/>
    <n v="0.19230769230769232"/>
    <n v="1"/>
    <n v="0.40547895500725695"/>
    <n v="1.5961538461538463"/>
    <n v="3.8098693759071121E-2"/>
    <n v="9.0711175616836007E-3"/>
    <n v="5.1705370101596523E-2"/>
    <n v="8.9804063860667638E-2"/>
    <s v="20–29 min"/>
    <x v="3"/>
  </r>
  <r>
    <s v="Justin Edwards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x v="228"/>
    <n v="1.5909090909090908"/>
    <n v="3.4090909090909092"/>
    <n v="1"/>
    <n v="2.2954545454545454"/>
    <n v="1"/>
    <n v="0.40909090909090912"/>
    <n v="1.0909090909090908"/>
    <n v="0.3851492019430951"/>
    <n v="1.4583333333333333"/>
    <n v="3.8167938931297711E-2"/>
    <n v="1.5614156835530883E-2"/>
    <n v="3.8167938931297711E-2"/>
    <n v="8.7612768910478839E-2"/>
    <s v="20–29 min"/>
    <x v="3"/>
  </r>
  <r>
    <s v="Simone Fontecchio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x v="229"/>
    <n v="0.90666666666666662"/>
    <n v="2.9066666666666667"/>
    <n v="0.70666666666666667"/>
    <n v="2.2000000000000002"/>
    <n v="0.4"/>
    <n v="0.2"/>
    <n v="0.70666666666666667"/>
    <n v="0.35797979797979795"/>
    <n v="1.2830188679245282"/>
    <n v="2.4242424242424242E-2"/>
    <n v="1.2121212121212121E-2"/>
    <n v="4.2828282828282827E-2"/>
    <n v="0.13333333333333333"/>
    <s v="10–19 min"/>
    <x v="1"/>
  </r>
  <r>
    <s v="Seth Curry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x v="214"/>
    <n v="0.8970588235294118"/>
    <n v="1.7058823529411764"/>
    <n v="0.39705882352941174"/>
    <n v="1.2941176470588236"/>
    <n v="0.39705882352941174"/>
    <n v="0.10294117647058823"/>
    <n v="0.5"/>
    <n v="0.41666666666666669"/>
    <n v="1.7941176470588236"/>
    <n v="2.5452488687782805E-2"/>
    <n v="6.5987933634992458E-3"/>
    <n v="2.5452488687782805E-2"/>
    <n v="8.2956259426847673E-2"/>
    <s v="10–19 min"/>
    <x v="2"/>
  </r>
  <r>
    <s v="Jay Huff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  <x v="230"/>
    <n v="0.59375"/>
    <n v="2"/>
    <n v="0.5"/>
    <n v="1.5"/>
    <n v="0.296875"/>
    <n v="0.90625"/>
    <n v="0.5"/>
    <n v="0.59027777777777779"/>
    <n v="1.1875"/>
    <n v="2.5373931623931624E-2"/>
    <n v="7.745726495726496E-2"/>
    <n v="4.2735042735042736E-2"/>
    <n v="0.12820512820512822"/>
    <s v="10–19 min"/>
    <x v="0"/>
  </r>
  <r>
    <s v="Khris Middleton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  <x v="231"/>
    <n v="4.1081081081081079"/>
    <n v="3.7027027027027026"/>
    <n v="0.40540540540540543"/>
    <n v="3.4054054054054053"/>
    <n v="0.89189189189189189"/>
    <n v="0.1891891891891892"/>
    <n v="1.5135135135135136"/>
    <n v="0.52157420578473201"/>
    <n v="2.714285714285714"/>
    <n v="3.9118065433854904E-2"/>
    <n v="8.2977714556661929E-3"/>
    <n v="1.7780938833570414E-2"/>
    <n v="0.14935988620199145"/>
    <s v="20–29 min"/>
    <x v="2"/>
  </r>
  <r>
    <s v="Luke Kornet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x v="232"/>
    <n v="1.6027397260273972"/>
    <n v="5.3013698630136989"/>
    <n v="2.6027397260273974"/>
    <n v="2.6986301369863015"/>
    <n v="0.50684931506849318"/>
    <n v="1"/>
    <n v="0.39726027397260272"/>
    <n v="0.32258064516129031"/>
    <n v="4.0344827586206895"/>
    <n v="2.7249963175725436E-2"/>
    <n v="5.3763440860215048E-2"/>
    <n v="0.13993224333480631"/>
    <n v="0.14508764177345707"/>
    <s v="10–19 min"/>
    <x v="1"/>
  </r>
  <r>
    <s v="Donovan Clingan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x v="233"/>
    <n v="1.1044776119402986"/>
    <n v="7.8955223880597014"/>
    <n v="3.1940298507462686"/>
    <n v="4.5970149253731343"/>
    <n v="0.5074626865671642"/>
    <n v="1.5970149253731343"/>
    <n v="1.1044776119402986"/>
    <n v="0.32865973164480627"/>
    <n v="1"/>
    <n v="2.5629428614503243E-2"/>
    <n v="8.0657319463289606E-2"/>
    <n v="0.16131463892657921"/>
    <n v="0.23217247097844113"/>
    <s v="10–19 min"/>
    <x v="3"/>
  </r>
  <r>
    <s v="Kenrich Williams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x v="234"/>
    <n v="1.4057971014492754"/>
    <n v="3.5072463768115942"/>
    <n v="0.89855072463768115"/>
    <n v="2.5942028985507246"/>
    <n v="0.59420289855072461"/>
    <n v="0.10144927536231885"/>
    <n v="0.59420289855072461"/>
    <n v="0.3844114528101803"/>
    <n v="2.3658536585365857"/>
    <n v="3.6231884057971016E-2"/>
    <n v="6.1859314245316377E-3"/>
    <n v="5.4789678331565929E-2"/>
    <n v="0.15818310357016616"/>
    <s v="10–19 min"/>
    <x v="1"/>
  </r>
  <r>
    <s v="Isaiah Stewart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x v="232"/>
    <n v="1.6944444444444444"/>
    <n v="5.5"/>
    <n v="1.8055555555555556"/>
    <n v="3.6944444444444446"/>
    <n v="0.40277777777777779"/>
    <n v="1.4027777777777777"/>
    <n v="0.90277777777777779"/>
    <n v="0.30150753768844224"/>
    <n v="1.8769230769230769"/>
    <n v="2.0240089335566723E-2"/>
    <n v="7.0491345616973761E-2"/>
    <n v="9.0731434952540491E-2"/>
    <n v="0.18565047459519823"/>
    <s v="10–19 min"/>
    <x v="0"/>
  </r>
  <r>
    <s v="Thomas Bryant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  <x v="214"/>
    <n v="0.80303030303030298"/>
    <n v="3.8030303030303032"/>
    <n v="1.303030303030303"/>
    <n v="2.5"/>
    <n v="0.39393939393939392"/>
    <n v="0.60606060606060608"/>
    <n v="0.5"/>
    <n v="0.4452054794520548"/>
    <n v="1.606060606060606"/>
    <n v="2.6982150269821502E-2"/>
    <n v="4.1511000415110008E-2"/>
    <n v="8.9248650892486514E-2"/>
    <n v="0.17123287671232876"/>
    <s v="10–19 min"/>
    <x v="0"/>
  </r>
  <r>
    <s v="Noah Clowney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x v="235"/>
    <n v="0.89130434782608692"/>
    <n v="3.8913043478260869"/>
    <n v="0.89130434782608692"/>
    <n v="3"/>
    <n v="0.5"/>
    <n v="0.5"/>
    <n v="1"/>
    <n v="0.40126412564642788"/>
    <n v="0.89130434782608692"/>
    <n v="2.2026431718061675E-2"/>
    <n v="2.2026431718061675E-2"/>
    <n v="3.9264508714805593E-2"/>
    <n v="0.13215859030837004"/>
    <s v="20–29 min"/>
    <x v="3"/>
  </r>
  <r>
    <s v="Jamison Battle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x v="236"/>
    <n v="0.89830508474576276"/>
    <n v="2.6949152542372881"/>
    <n v="0.59322033898305082"/>
    <n v="2.1016949152542375"/>
    <n v="0.30508474576271188"/>
    <n v="0.20338983050847459"/>
    <n v="0.50847457627118642"/>
    <n v="0.40122570142679309"/>
    <n v="1.7666666666666668"/>
    <n v="1.7236426314277509E-2"/>
    <n v="1.1490950876185006E-2"/>
    <n v="3.3515273388872932E-2"/>
    <n v="0.1187398257205784"/>
    <s v="10–19 min"/>
    <x v="0"/>
  </r>
  <r>
    <s v="Jeremiah Robinson-Earl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x v="237"/>
    <n v="1.303030303030303"/>
    <n v="4.8030303030303028"/>
    <n v="1.696969696969697"/>
    <n v="3.106060606060606"/>
    <n v="0.60606060606060608"/>
    <n v="0.10606060606060606"/>
    <n v="0.80303030303030298"/>
    <n v="0.33526756931012247"/>
    <n v="1.6226415094339623"/>
    <n v="3.2237266279819474E-2"/>
    <n v="5.641521598968407E-3"/>
    <n v="9.0264345583494512E-2"/>
    <n v="0.16521598968407478"/>
    <s v="10–19 min"/>
    <x v="0"/>
  </r>
  <r>
    <s v="Vít Krejčí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x v="238"/>
    <n v="2.5964912280701755"/>
    <n v="2.7017543859649122"/>
    <n v="0.40350877192982454"/>
    <n v="2.4035087719298245"/>
    <n v="0.59649122807017541"/>
    <n v="0.50877192982456143"/>
    <n v="0.89473684210526316"/>
    <n v="0.3560882404029877"/>
    <n v="2.9019607843137254"/>
    <n v="2.9529268716345317E-2"/>
    <n v="2.5186729199235716E-2"/>
    <n v="1.9975681778704187E-2"/>
    <n v="0.11898558276880319"/>
    <s v="20–29 min"/>
    <x v="0"/>
  </r>
  <r>
    <s v="Zach Collins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  <x v="239"/>
    <n v="1.703125"/>
    <n v="4.5"/>
    <n v="1.59375"/>
    <n v="2.90625"/>
    <n v="0.5"/>
    <n v="0.5"/>
    <n v="0.90625"/>
    <n v="0.41870915032679734"/>
    <n v="1.8793103448275863"/>
    <n v="3.2679738562091505E-2"/>
    <n v="3.2679738562091505E-2"/>
    <n v="0.10416666666666666"/>
    <n v="0.18995098039215685"/>
    <s v="10–19 min"/>
    <x v="0"/>
  </r>
  <r>
    <s v="Trayce Jackson-Davis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  <x v="240"/>
    <n v="1.6935483870967742"/>
    <n v="5"/>
    <n v="2"/>
    <n v="3"/>
    <n v="0.40322580645161288"/>
    <n v="0.59677419354838712"/>
    <n v="0.69354838709677424"/>
    <n v="0.42287014061207612"/>
    <n v="2.441860465116279"/>
    <n v="2.584780810587262E-2"/>
    <n v="3.8254755996691481E-2"/>
    <n v="0.12820512820512822"/>
    <n v="0.19230769230769232"/>
    <s v="10–19 min"/>
    <x v="0"/>
  </r>
  <r>
    <s v="Moussa Diabaté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x v="241"/>
    <n v="0.80281690140845074"/>
    <n v="6.197183098591549"/>
    <n v="2.6056338028169015"/>
    <n v="3.507042253521127"/>
    <n v="0.60563380281690138"/>
    <n v="0.60563380281690138"/>
    <n v="0.90140845070422537"/>
    <n v="0.3259557344064386"/>
    <n v="0.890625"/>
    <n v="3.460764587525151E-2"/>
    <n v="3.460764587525151E-2"/>
    <n v="0.1488933601609658"/>
    <n v="0.20040241448692153"/>
    <s v="10–19 min"/>
    <x v="0"/>
  </r>
  <r>
    <s v="Gary Payton II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  <x v="214"/>
    <n v="1.3064516129032258"/>
    <n v="3"/>
    <n v="0.90322580645161288"/>
    <n v="2.096774193548387"/>
    <n v="0.80645161290322576"/>
    <n v="0.30645161290322581"/>
    <n v="0.59677419354838712"/>
    <n v="0.43333333333333335"/>
    <n v="2.189189189189189"/>
    <n v="5.3763440860215048E-2"/>
    <n v="2.0430107526881722E-2"/>
    <n v="6.0215053763440857E-2"/>
    <n v="0.13978494623655913"/>
    <s v="10–19 min"/>
    <x v="1"/>
  </r>
  <r>
    <s v="Brandon Ingram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  <x v="242"/>
    <n v="5.2222222222222223"/>
    <n v="5.6111111111111107"/>
    <n v="0.88888888888888884"/>
    <n v="4.6111111111111107"/>
    <n v="0.88888888888888884"/>
    <n v="0.61111111111111116"/>
    <n v="3.7777777777777777"/>
    <n v="0.67136623027861697"/>
    <n v="1.3823529411764706"/>
    <n v="2.6854649211144676E-2"/>
    <n v="1.8462571332661968E-2"/>
    <n v="2.6854649211144676E-2"/>
    <n v="0.13930849278281301"/>
    <s v="30–39 min"/>
    <x v="0"/>
  </r>
  <r>
    <s v="Day'Ron Sharpe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  <x v="243"/>
    <n v="1.8"/>
    <n v="6.6"/>
    <n v="3"/>
    <n v="3.6"/>
    <n v="0.8"/>
    <n v="0.8"/>
    <n v="1.3"/>
    <n v="0.43646408839779005"/>
    <n v="1.3846153846153846"/>
    <n v="4.4198895027624308E-2"/>
    <n v="4.4198895027624308E-2"/>
    <n v="0.16574585635359115"/>
    <n v="0.19889502762430938"/>
    <s v="10–19 min"/>
    <x v="0"/>
  </r>
  <r>
    <s v="Jonathan Mogbo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x v="244"/>
    <n v="2.3015873015873014"/>
    <n v="4.9047619047619051"/>
    <n v="1.6984126984126984"/>
    <n v="3.2063492063492065"/>
    <n v="0.90476190476190477"/>
    <n v="0.50793650793650791"/>
    <n v="1.0952380952380953"/>
    <n v="0.30423280423280424"/>
    <n v="2.1014492753623184"/>
    <n v="4.4351073762838471E-2"/>
    <n v="2.4898848428260192E-2"/>
    <n v="8.3255524431995021E-2"/>
    <n v="0.15717398070339247"/>
    <s v="20–29 min"/>
    <x v="0"/>
  </r>
  <r>
    <s v="Moritz Wagner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  <x v="245"/>
    <n v="1.4"/>
    <n v="4.9000000000000004"/>
    <n v="1.3"/>
    <n v="3.6"/>
    <n v="0.8"/>
    <n v="0.4"/>
    <n v="1.6"/>
    <n v="0.68617021276595747"/>
    <n v="0.87499999999999989"/>
    <n v="4.2553191489361701E-2"/>
    <n v="2.1276595744680851E-2"/>
    <n v="6.9148936170212769E-2"/>
    <n v="0.19148936170212766"/>
    <s v="10–19 min"/>
    <x v="1"/>
  </r>
  <r>
    <s v="Sandro Mamukelashvili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  <x v="246"/>
    <n v="0.80327868852459017"/>
    <n v="3.098360655737705"/>
    <n v="1"/>
    <n v="2"/>
    <n v="0.29508196721311475"/>
    <n v="0.29508196721311475"/>
    <n v="0.39344262295081966"/>
    <n v="0.56206088992974246"/>
    <n v="2.0416666666666665"/>
    <n v="2.6346604215456676E-2"/>
    <n v="2.6346604215456676E-2"/>
    <n v="8.9285714285714288E-2"/>
    <n v="0.17857142857142858"/>
    <s v="10–19 min"/>
    <x v="0"/>
  </r>
  <r>
    <s v="Kelly Olynyk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  <x v="247"/>
    <n v="2.9090909090909092"/>
    <n v="4.7045454545454541"/>
    <n v="1.4090909090909092"/>
    <n v="3.2954545454545454"/>
    <n v="0.79545454545454541"/>
    <n v="0.40909090909090912"/>
    <n v="1.7045454545454546"/>
    <n v="0.43091809180918095"/>
    <n v="1.7066666666666668"/>
    <n v="3.9378937893789379E-2"/>
    <n v="2.0252025202520254E-2"/>
    <n v="6.9756975697569765E-2"/>
    <n v="0.16314131413141314"/>
    <s v="20–29 min"/>
    <x v="2"/>
  </r>
  <r>
    <s v="Alex Caruso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x v="248"/>
    <n v="2.5"/>
    <n v="2.9074074074074074"/>
    <n v="0.70370370370370372"/>
    <n v="2.2037037037037037"/>
    <n v="1.5925925925925926"/>
    <n v="0.59259259259259256"/>
    <n v="0.70370370370370372"/>
    <n v="0.36749184417578201"/>
    <n v="3.5526315789473681"/>
    <n v="8.2517750911533294E-2"/>
    <n v="3.0704279408942617E-2"/>
    <n v="3.6461331798119362E-2"/>
    <n v="0.11418153905200537"/>
    <s v="10–19 min"/>
    <x v="1"/>
  </r>
  <r>
    <s v="Jonathan Isaac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x v="249"/>
    <n v="0.60563380281690138"/>
    <n v="4.394366197183099"/>
    <n v="1.704225352112676"/>
    <n v="2.704225352112676"/>
    <n v="0.90140845070422537"/>
    <n v="1.0985915492957747"/>
    <n v="0.50704225352112675"/>
    <n v="0.35028351929760382"/>
    <n v="1.1944444444444444"/>
    <n v="5.8533016279495149E-2"/>
    <n v="7.1337113590634715E-2"/>
    <n v="0.11066398390342051"/>
    <n v="0.17559904883848546"/>
    <s v="10–19 min"/>
    <x v="0"/>
  </r>
  <r>
    <s v="Jaxson Hayes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x v="250"/>
    <n v="1"/>
    <n v="4.8035714285714288"/>
    <n v="1.3928571428571428"/>
    <n v="3.3928571428571428"/>
    <n v="0.6071428571428571"/>
    <n v="0.8928571428571429"/>
    <n v="0.8035714285714286"/>
    <n v="0.34890109890109894"/>
    <n v="1.2444444444444445"/>
    <n v="3.1135531135531132E-2"/>
    <n v="4.5787545787545791E-2"/>
    <n v="7.1428571428571425E-2"/>
    <n v="0.17399267399267399"/>
    <s v="10–19 min"/>
    <x v="0"/>
  </r>
  <r>
    <s v="Talen Horton-Tucker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  <x v="214"/>
    <n v="1.396551724137931"/>
    <n v="1.7068965517241379"/>
    <n v="0.29310344827586204"/>
    <n v="1.396551724137931"/>
    <n v="0.39655172413793105"/>
    <n v="0.20689655172413793"/>
    <n v="0.7068965517241379"/>
    <n v="0.52"/>
    <n v="1.9756097560975612"/>
    <n v="3.1724137931034485E-2"/>
    <n v="1.6551724137931035E-2"/>
    <n v="2.3448275862068962E-2"/>
    <n v="0.11172413793103449"/>
    <s v="10–19 min"/>
    <x v="0"/>
  </r>
  <r>
    <s v="Marcus Sasser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  <x v="251"/>
    <n v="2.2982456140350878"/>
    <n v="1.1929824561403508"/>
    <n v="0.2982456140350877"/>
    <n v="0.89473684210526316"/>
    <n v="0.59649122807017541"/>
    <n v="0.10526315789473684"/>
    <n v="0.89473684210526316"/>
    <n v="0.46454163577958985"/>
    <n v="2.5686274509803924"/>
    <n v="4.2006424511984185E-2"/>
    <n v="7.4128984432913266E-3"/>
    <n v="2.1003212255992092E-2"/>
    <n v="6.3009636767976288E-2"/>
    <s v="10–19 min"/>
    <x v="0"/>
  </r>
  <r>
    <s v="Precious Achiuwa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x v="251"/>
    <n v="1"/>
    <n v="5.5964912280701755"/>
    <n v="1.8070175438596492"/>
    <n v="3.807017543859649"/>
    <n v="0.80701754385964908"/>
    <n v="0.70175438596491224"/>
    <n v="0.80701754385964908"/>
    <n v="0.32178005990586223"/>
    <n v="1.2391304347826089"/>
    <n v="3.9366709456568248E-2"/>
    <n v="3.4231921266581082E-2"/>
    <n v="8.8147197261446306E-2"/>
    <n v="0.18570817287120239"/>
    <s v="20–29 min"/>
    <x v="0"/>
  </r>
  <r>
    <s v="Julian Phillips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x v="252"/>
    <n v="0.50632911392405067"/>
    <n v="2.1012658227848102"/>
    <n v="0.79746835443037978"/>
    <n v="1.3037974683544304"/>
    <n v="0.50632911392405067"/>
    <n v="0.30379746835443039"/>
    <n v="0.30379746835443039"/>
    <n v="0.3235870921732929"/>
    <n v="1.6666666666666667"/>
    <n v="3.5656979853806385E-2"/>
    <n v="2.139418791228383E-2"/>
    <n v="5.6159743269745058E-2"/>
    <n v="9.181672312355145E-2"/>
    <s v="10–19 min"/>
    <x v="3"/>
  </r>
  <r>
    <s v="Kyle Anderson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x v="253"/>
    <n v="2.3934426229508197"/>
    <n v="3.3934426229508197"/>
    <n v="0.90163934426229508"/>
    <n v="2.5081967213114753"/>
    <n v="0.70491803278688525"/>
    <n v="0.50819672131147542"/>
    <n v="0.60655737704918034"/>
    <n v="0.35985605757696926"/>
    <n v="3.9459459459459461"/>
    <n v="4.2982806877249105E-2"/>
    <n v="3.0987604958016796E-2"/>
    <n v="5.497800879648141E-2"/>
    <n v="0.15293882447021193"/>
    <s v="10–19 min"/>
    <x v="1"/>
  </r>
  <r>
    <s v="Cody Martin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x v="254"/>
    <n v="2"/>
    <n v="4.2075471698113205"/>
    <n v="1"/>
    <n v="3.2075471698113209"/>
    <n v="1.0943396226415094"/>
    <n v="0.60377358490566035"/>
    <n v="1"/>
    <n v="0.30735080679586785"/>
    <n v="2"/>
    <n v="4.9517629983778705E-2"/>
    <n v="2.732007171518825E-2"/>
    <n v="4.5248868778280542E-2"/>
    <n v="0.14513788098693758"/>
    <s v="20–29 min"/>
    <x v="1"/>
  </r>
  <r>
    <s v="Alec Burks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  <x v="255"/>
    <n v="1.1020408163265305"/>
    <n v="2.510204081632653"/>
    <n v="0.30612244897959184"/>
    <n v="2.204081632653061"/>
    <n v="0.59183673469387754"/>
    <n v="0.10204081632653061"/>
    <n v="0.59183673469387754"/>
    <n v="0.4151205936920222"/>
    <n v="1.8620689655172413"/>
    <n v="3.3627087198515766E-2"/>
    <n v="5.7977736549165116E-3"/>
    <n v="1.7393320964749534E-2"/>
    <n v="0.12523191094619665"/>
    <s v="10–19 min"/>
    <x v="2"/>
  </r>
  <r>
    <s v="Caleb Martin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x v="256"/>
    <n v="2.1111111111111112"/>
    <n v="3.911111111111111"/>
    <n v="1.2"/>
    <n v="2.8"/>
    <n v="1"/>
    <n v="0.51111111111111107"/>
    <n v="1.2"/>
    <n v="0.29192291922919228"/>
    <n v="1.7592592592592593"/>
    <n v="3.6900369003690037E-2"/>
    <n v="1.8860188601886017E-2"/>
    <n v="4.4280442804428041E-2"/>
    <n v="0.10332103321033209"/>
    <s v="20–29 min"/>
    <x v="1"/>
  </r>
  <r>
    <s v="Tidjane Salaün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x v="257"/>
    <n v="1.2"/>
    <n v="4.7"/>
    <n v="1.2"/>
    <n v="3.5"/>
    <n v="0.5"/>
    <n v="0.2"/>
    <n v="1"/>
    <n v="0.28502415458937203"/>
    <n v="1.2"/>
    <n v="2.4154589371980676E-2"/>
    <n v="9.6618357487922718E-3"/>
    <n v="5.7971014492753624E-2"/>
    <n v="0.16908212560386474"/>
    <s v="20–29 min"/>
    <x v="3"/>
  </r>
  <r>
    <s v="Garrison Mathews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  <x v="258"/>
    <n v="1.2978723404255319"/>
    <n v="1.8936170212765957"/>
    <n v="0.2978723404255319"/>
    <n v="1.5957446808510638"/>
    <n v="0.5957446808510638"/>
    <n v="0.2978723404255319"/>
    <n v="0.7021276595744681"/>
    <n v="0.42674081237911021"/>
    <n v="1.8484848484848484"/>
    <n v="3.3849129593810444E-2"/>
    <n v="1.6924564796905222E-2"/>
    <n v="1.6924564796905222E-2"/>
    <n v="9.066731141199226E-2"/>
    <s v="10–19 min"/>
    <x v="1"/>
  </r>
  <r>
    <s v="Jared McCain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  <x v="259"/>
    <n v="2.6086956521739131"/>
    <n v="2.3913043478260869"/>
    <n v="0.60869565217391308"/>
    <n v="1.9130434782608696"/>
    <n v="0.69565217391304346"/>
    <n v="0"/>
    <n v="1.6086956521739131"/>
    <n v="0.59549991541194391"/>
    <n v="1.6216216216216217"/>
    <n v="2.7068177973270175E-2"/>
    <n v="0"/>
    <n v="2.3684655726611405E-2"/>
    <n v="7.4437489426492989E-2"/>
    <s v="20–29 min"/>
    <x v="3"/>
  </r>
  <r>
    <s v="Javonte Green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x v="260"/>
    <n v="0.79411764705882348"/>
    <n v="3.2058823529411766"/>
    <n v="0.8970588235294118"/>
    <n v="2.2941176470588234"/>
    <n v="1"/>
    <n v="0.5"/>
    <n v="0.5"/>
    <n v="0.27583465818759934"/>
    <n v="1.588235294117647"/>
    <n v="5.4054054054054057E-2"/>
    <n v="2.7027027027027029E-2"/>
    <n v="4.8489666136724965E-2"/>
    <n v="0.12400635930047695"/>
    <s v="10–19 min"/>
    <x v="1"/>
  </r>
  <r>
    <s v="Ryan Rollins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  <x v="261"/>
    <n v="1.8928571428571428"/>
    <n v="1.8928571428571428"/>
    <n v="0.39285714285714285"/>
    <n v="1.6071428571428572"/>
    <n v="0.8035714285714286"/>
    <n v="0.30357142857142855"/>
    <n v="0.8928571428571429"/>
    <n v="0.424412915851272"/>
    <n v="2.1199999999999997"/>
    <n v="5.5039138943248536E-2"/>
    <n v="2.0792563600782778E-2"/>
    <n v="2.6908023483365948E-2"/>
    <n v="0.11007827788649707"/>
    <s v="10–19 min"/>
    <x v="3"/>
  </r>
  <r>
    <s v="Kevon Looney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x v="262"/>
    <n v="1.6052631578947369"/>
    <n v="6.1052631578947372"/>
    <n v="2.3947368421052633"/>
    <n v="3.6052631578947367"/>
    <n v="0.60526315789473684"/>
    <n v="0.5"/>
    <n v="0.5"/>
    <n v="0.3"/>
    <n v="3.2105263157894739"/>
    <n v="4.0350877192982457E-2"/>
    <n v="3.3333333333333333E-2"/>
    <n v="0.15964912280701754"/>
    <n v="0.24035087719298245"/>
    <s v="10–19 min"/>
    <x v="1"/>
  </r>
  <r>
    <s v="Aaron Holiday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  <x v="263"/>
    <n v="1.3064516129032258"/>
    <n v="1.3064516129032258"/>
    <n v="0.19354838709677419"/>
    <n v="1"/>
    <n v="0.30645161290322581"/>
    <n v="0.19354838709677419"/>
    <n v="0.59677419354838712"/>
    <n v="0.4296875"/>
    <n v="2.189189189189189"/>
    <n v="2.3941532258064516E-2"/>
    <n v="1.5120967741935483E-2"/>
    <n v="1.5120967741935483E-2"/>
    <n v="7.8125E-2"/>
    <s v="10–19 min"/>
    <x v="1"/>
  </r>
  <r>
    <s v="Quinten Post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  <x v="264"/>
    <n v="1.3095238095238095"/>
    <n v="3.5"/>
    <n v="0.80952380952380953"/>
    <n v="2.6904761904761907"/>
    <n v="0.40476190476190477"/>
    <n v="0.40476190476190477"/>
    <n v="0.80952380952380953"/>
    <n v="0.49664037394098742"/>
    <n v="1.6176470588235294"/>
    <n v="2.483201869704937E-2"/>
    <n v="2.483201869704937E-2"/>
    <n v="4.9664037394098741E-2"/>
    <n v="0.16505988898626936"/>
    <s v="10–19 min"/>
    <x v="0"/>
  </r>
  <r>
    <s v="Bruce Brown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  <x v="265"/>
    <n v="2"/>
    <n v="4"/>
    <n v="1"/>
    <n v="3"/>
    <n v="0.80487804878048785"/>
    <n v="0.1951219512195122"/>
    <n v="1"/>
    <n v="0.36856368563685638"/>
    <n v="2"/>
    <n v="3.5772357723577237E-2"/>
    <n v="8.6720867208672087E-3"/>
    <n v="4.4444444444444446E-2"/>
    <n v="0.13333333333333333"/>
    <s v="20–29 min"/>
    <x v="1"/>
  </r>
  <r>
    <s v="Isaac Okoro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x v="266"/>
    <n v="1.2"/>
    <n v="2.4"/>
    <n v="0.90909090909090906"/>
    <n v="1.509090909090909"/>
    <n v="0.6"/>
    <n v="0.30909090909090908"/>
    <n v="0.4"/>
    <n v="0.31984769157544024"/>
    <n v="2.9999999999999996"/>
    <n v="3.1413612565445025E-2"/>
    <n v="1.6182770109471677E-2"/>
    <n v="4.7596382674916698E-2"/>
    <n v="7.900999524036173E-2"/>
    <s v="10–19 min"/>
    <x v="0"/>
  </r>
  <r>
    <s v="Adem Bona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  <x v="267"/>
    <n v="0.5"/>
    <n v="4.2068965517241379"/>
    <n v="1.603448275862069"/>
    <n v="2.603448275862069"/>
    <n v="0.39655172413793105"/>
    <n v="1.2068965517241379"/>
    <n v="1.103448275862069"/>
    <n v="0.3713527851458886"/>
    <n v="0.453125"/>
    <n v="2.5419982316534043E-2"/>
    <n v="7.7365163572060122E-2"/>
    <n v="0.10278514588859416"/>
    <n v="0.16688770999115826"/>
    <s v="10–19 min"/>
    <x v="3"/>
  </r>
  <r>
    <s v="Ben Sheppard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x v="268"/>
    <n v="1.3015873015873016"/>
    <n v="2.7936507936507935"/>
    <n v="0.69841269841269837"/>
    <n v="2.0952380952380953"/>
    <n v="0.60317460317460314"/>
    <n v="0.20634920634920634"/>
    <n v="0.30158730158730157"/>
    <n v="0.27187627187627189"/>
    <n v="4.3157894736842106"/>
    <n v="3.0932030932030931E-2"/>
    <n v="1.0582010582010581E-2"/>
    <n v="3.5816035816035811E-2"/>
    <n v="0.10744810744810745"/>
    <s v="10–19 min"/>
    <x v="0"/>
  </r>
  <r>
    <s v="Svi Mykhailiuk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  <x v="269"/>
    <n v="2"/>
    <n v="2.3947368421052633"/>
    <n v="0.60526315789473684"/>
    <n v="1.7894736842105263"/>
    <n v="0.5"/>
    <n v="0.21052631578947367"/>
    <n v="1.3947368421052631"/>
    <n v="0.43947368421052629"/>
    <n v="1.4339622641509435"/>
    <n v="2.5000000000000001E-2"/>
    <n v="1.0526315789473684E-2"/>
    <n v="3.0263157894736843E-2"/>
    <n v="8.9473684210526316E-2"/>
    <s v="20–29 min"/>
    <x v="1"/>
  </r>
  <r>
    <s v="Mason Plumlee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x v="262"/>
    <n v="1.7972972972972974"/>
    <n v="6.0945945945945947"/>
    <n v="1.5945945945945945"/>
    <n v="4.5945945945945947"/>
    <n v="0.40540540540540543"/>
    <n v="0.59459459459459463"/>
    <n v="0.79729729729729726"/>
    <n v="0.25568181818181818"/>
    <n v="2.2542372881355934"/>
    <n v="2.3034398034398034E-2"/>
    <n v="3.3783783783783786E-2"/>
    <n v="9.0601965601965595E-2"/>
    <n v="0.26105651105651106"/>
    <s v="10–19 min"/>
    <x v="2"/>
  </r>
  <r>
    <s v="Tre Jones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  <x v="270"/>
    <n v="4.1956521739130439"/>
    <n v="2.5"/>
    <n v="0.69565217391304346"/>
    <n v="1.8043478260869565"/>
    <n v="0.80434782608695654"/>
    <n v="0.19565217391304349"/>
    <n v="0.80434782608695654"/>
    <n v="0.3652615316707129"/>
    <n v="5.2162162162162167"/>
    <n v="4.082983888766277E-2"/>
    <n v="9.9315824321341874E-3"/>
    <n v="3.5312293092032661E-2"/>
    <n v="9.1591260207459724E-2"/>
    <s v="10–19 min"/>
    <x v="0"/>
  </r>
  <r>
    <s v="Dalen Terry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  <x v="271"/>
    <n v="1.3013698630136987"/>
    <n v="1.6986301369863013"/>
    <n v="0.50684931506849318"/>
    <n v="1.2054794520547945"/>
    <n v="0.60273972602739723"/>
    <n v="0.20547945205479451"/>
    <n v="0.69863013698630139"/>
    <n v="0.33384069000507355"/>
    <n v="1.8627450980392157"/>
    <n v="4.4647387113140535E-2"/>
    <n v="1.5220700152207001E-2"/>
    <n v="3.7544393708777275E-2"/>
    <n v="8.9294774226281071E-2"/>
    <s v="10–19 min"/>
    <x v="3"/>
  </r>
  <r>
    <s v="Tristan Vukcevic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  <x v="218"/>
    <n v="1.1142857142857143"/>
    <n v="3.7142857142857144"/>
    <n v="0.7142857142857143"/>
    <n v="3"/>
    <n v="0.31428571428571428"/>
    <n v="0.7142857142857143"/>
    <n v="1.2"/>
    <n v="0.64383561643835618"/>
    <n v="0.9285714285714286"/>
    <n v="2.1526418786692758E-2"/>
    <n v="4.8923679060665366E-2"/>
    <n v="4.8923679060665366E-2"/>
    <n v="0.20547945205479454"/>
    <s v="10–19 min"/>
    <x v="3"/>
  </r>
  <r>
    <s v="Karlo Matković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  <x v="272"/>
    <n v="1.0952380952380953"/>
    <n v="5"/>
    <n v="1.5"/>
    <n v="3.5"/>
    <n v="0.5"/>
    <n v="1"/>
    <n v="1"/>
    <n v="0.40906788247213777"/>
    <n v="1.0952380952380953"/>
    <n v="2.6595744680851064E-2"/>
    <n v="5.3191489361702128E-2"/>
    <n v="7.9787234042553182E-2"/>
    <n v="0.18617021276595744"/>
    <s v="10–19 min"/>
    <x v="0"/>
  </r>
  <r>
    <s v="Dean Wade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x v="273"/>
    <n v="1.3050847457627119"/>
    <n v="4.2033898305084749"/>
    <n v="0.89830508474576276"/>
    <n v="3.406779661016949"/>
    <n v="0.69491525423728817"/>
    <n v="0.30508474576271188"/>
    <n v="0.40677966101694918"/>
    <n v="0.25503677646306366"/>
    <n v="3.2083333333333335"/>
    <n v="3.2779021426287178E-2"/>
    <n v="1.4390789894467543E-2"/>
    <n v="4.2372881355932208E-2"/>
    <n v="0.1606971538215542"/>
    <s v="20–29 min"/>
    <x v="1"/>
  </r>
  <r>
    <s v="DaQuan Jeffries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x v="274"/>
    <n v="1.1063829787234043"/>
    <n v="2.8936170212765959"/>
    <n v="0.80851063829787229"/>
    <n v="2.1063829787234041"/>
    <n v="0.5957446808510638"/>
    <n v="0.51063829787234039"/>
    <n v="0.7021276595744681"/>
    <n v="0.29395296752519595"/>
    <n v="1.5757575757575757"/>
    <n v="2.6129152668906305E-2"/>
    <n v="2.2396416573348264E-2"/>
    <n v="3.5460992907801414E-2"/>
    <n v="9.2385218365061583E-2"/>
    <s v="20–29 min"/>
    <x v="0"/>
  </r>
  <r>
    <s v="Shake Milton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  <x v="275"/>
    <n v="1.8070175438596492"/>
    <n v="1.8070175438596492"/>
    <n v="0.50877192982456143"/>
    <n v="1.2982456140350878"/>
    <n v="0.40350877192982454"/>
    <n v="0.10526315789473684"/>
    <n v="0.70175438596491224"/>
    <n v="0.37474638978398378"/>
    <n v="2.5750000000000002"/>
    <n v="2.7449576321756774E-2"/>
    <n v="7.1607590404582887E-3"/>
    <n v="3.4610335362215063E-2"/>
    <n v="8.8316028165652233E-2"/>
    <s v="10–19 min"/>
    <x v="1"/>
  </r>
  <r>
    <s v="Dereck Lively II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  <x v="276"/>
    <n v="2.3888888888888888"/>
    <n v="7.5"/>
    <n v="2.8888888888888888"/>
    <n v="4.6111111111111107"/>
    <n v="0.61111111111111116"/>
    <n v="1.6111111111111112"/>
    <n v="1.1111111111111112"/>
    <n v="0.37638287638287637"/>
    <n v="2.15"/>
    <n v="2.6455026455026457E-2"/>
    <n v="6.9745069745069749E-2"/>
    <n v="0.12506012506012504"/>
    <n v="0.19961519961519958"/>
    <s v="20–29 min"/>
    <x v="3"/>
  </r>
  <r>
    <s v="Nicolas Batum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x v="277"/>
    <n v="1.1025641025641026"/>
    <n v="2.7948717948717947"/>
    <n v="0.60256410256410253"/>
    <n v="2.2051282051282053"/>
    <n v="0.70512820512820518"/>
    <n v="0.5"/>
    <n v="0.39743589743589741"/>
    <n v="0.22857142857142856"/>
    <n v="2.774193548387097"/>
    <n v="4.0293040293040296E-2"/>
    <n v="2.8571428571428571E-2"/>
    <n v="3.4432234432234428E-2"/>
    <n v="0.126007326007326"/>
    <s v="10–19 min"/>
    <x v="2"/>
  </r>
  <r>
    <s v="Jabari Walker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  <x v="278"/>
    <n v="0.6"/>
    <n v="3.5"/>
    <n v="1"/>
    <n v="2.5"/>
    <n v="0.6"/>
    <n v="0.1"/>
    <n v="0.6"/>
    <n v="0.41600000000000004"/>
    <n v="1"/>
    <n v="4.8000000000000001E-2"/>
    <n v="8.0000000000000002E-3"/>
    <n v="0.08"/>
    <n v="0.2"/>
    <s v="10–19 min"/>
    <x v="3"/>
  </r>
  <r>
    <s v="Neemias Queta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  <x v="279"/>
    <n v="0.69354838709677424"/>
    <n v="3.806451612903226"/>
    <n v="1.403225806451613"/>
    <n v="2.403225806451613"/>
    <n v="0.30645161290322581"/>
    <n v="0.69354838709677424"/>
    <n v="0.59677419354838712"/>
    <n v="0.35971223021582732"/>
    <n v="1.1621621621621623"/>
    <n v="2.2046878626131354E-2"/>
    <n v="4.9895567417034117E-2"/>
    <n v="0.10095149686702251"/>
    <n v="0.17289394291018798"/>
    <s v="10–19 min"/>
    <x v="0"/>
  </r>
  <r>
    <s v="Marcus Smart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  <x v="168"/>
    <n v="3.2058823529411766"/>
    <n v="2.0882352941176472"/>
    <n v="0.5"/>
    <n v="1.588235294117647"/>
    <n v="1.088235294117647"/>
    <n v="0.29411764705882354"/>
    <n v="1.588235294117647"/>
    <n v="0.45"/>
    <n v="2.0185185185185186"/>
    <n v="5.4411764705882347E-2"/>
    <n v="1.4705882352941176E-2"/>
    <n v="2.5000000000000001E-2"/>
    <n v="7.9411764705882348E-2"/>
    <s v="20–29 min"/>
    <x v="1"/>
  </r>
  <r>
    <s v="Malcolm Brogdon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  <x v="280"/>
    <n v="4.083333333333333"/>
    <n v="3.7916666666666665"/>
    <n v="0.91666666666666663"/>
    <n v="2.9166666666666665"/>
    <n v="0.5"/>
    <n v="0.20833333333333334"/>
    <n v="1.5833333333333333"/>
    <n v="0.54078014184397161"/>
    <n v="2.5789473684210527"/>
    <n v="2.1276595744680851E-2"/>
    <n v="8.8652482269503553E-3"/>
    <n v="3.9007092198581561E-2"/>
    <n v="0.12411347517730496"/>
    <s v="20–29 min"/>
    <x v="1"/>
  </r>
  <r>
    <s v="Antonio Reeves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  <x v="281"/>
    <n v="0.90909090909090906"/>
    <n v="1.4090909090909092"/>
    <n v="0.40909090909090912"/>
    <n v="1"/>
    <n v="0.5"/>
    <n v="9.0909090909090912E-2"/>
    <n v="0.70454545454545459"/>
    <n v="0.46060606060606063"/>
    <n v="1.2903225806451613"/>
    <n v="3.3333333333333333E-2"/>
    <n v="6.0606060606060606E-3"/>
    <n v="2.7272727272727275E-2"/>
    <n v="6.6666666666666666E-2"/>
    <s v="10–19 min"/>
    <x v="3"/>
  </r>
  <r>
    <s v="Orlando Robinson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  <x v="281"/>
    <n v="1.7954545454545454"/>
    <n v="5"/>
    <n v="2"/>
    <n v="3"/>
    <n v="0.40909090909090912"/>
    <n v="0.40909090909090912"/>
    <n v="1.0909090909090908"/>
    <n v="0.39480519480519483"/>
    <n v="1.6458333333333335"/>
    <n v="2.3376623376623377E-2"/>
    <n v="2.3376623376623377E-2"/>
    <n v="0.11428571428571428"/>
    <n v="0.17142857142857143"/>
    <s v="10–19 min"/>
    <x v="0"/>
  </r>
  <r>
    <s v="Andre Drummond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  <x v="282"/>
    <n v="0.9"/>
    <n v="7.8"/>
    <n v="2.7"/>
    <n v="5"/>
    <n v="1"/>
    <n v="0.5"/>
    <n v="1.4"/>
    <n v="0.38829787234042551"/>
    <n v="0.6428571428571429"/>
    <n v="5.3191489361702128E-2"/>
    <n v="2.6595744680851064E-2"/>
    <n v="0.14361702127659576"/>
    <n v="0.26595744680851063"/>
    <s v="10–19 min"/>
    <x v="1"/>
  </r>
  <r>
    <s v="Kris Murray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x v="283"/>
    <n v="1"/>
    <n v="2.5942028985507246"/>
    <n v="1.1014492753623188"/>
    <n v="1.5072463768115942"/>
    <n v="0.50724637681159424"/>
    <n v="0.20289855072463769"/>
    <n v="0.59420289855072461"/>
    <n v="0.27833765236587005"/>
    <n v="1.6829268292682928"/>
    <n v="3.3592475285536043E-2"/>
    <n v="1.3436990114214417E-2"/>
    <n v="7.2943660620021111E-2"/>
    <n v="9.9817640848449948E-2"/>
    <s v="10–19 min"/>
    <x v="0"/>
  </r>
  <r>
    <s v="Jeff Dowtin Jr,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  <x v="284"/>
    <n v="1.9024390243902438"/>
    <n v="1.5121951219512195"/>
    <n v="0.29268292682926828"/>
    <n v="1.1951219512195121"/>
    <n v="0.6097560975609756"/>
    <n v="0.29268292682926828"/>
    <n v="0.3902439024390244"/>
    <n v="0.46357615894039739"/>
    <n v="4.875"/>
    <n v="4.0381198513971893E-2"/>
    <n v="1.9382975286706509E-2"/>
    <n v="1.9382975286706509E-2"/>
    <n v="7.9147149087384919E-2"/>
    <s v="10–19 min"/>
    <x v="1"/>
  </r>
  <r>
    <s v="Landry Shamet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  <x v="285"/>
    <n v="0.5"/>
    <n v="1.2"/>
    <n v="0.2"/>
    <n v="1"/>
    <n v="0.5"/>
    <n v="0"/>
    <n v="0.4"/>
    <n v="0.37500000000000006"/>
    <n v="1.25"/>
    <n v="3.2894736842105261E-2"/>
    <n v="0"/>
    <n v="1.3157894736842106E-2"/>
    <n v="6.5789473684210523E-2"/>
    <s v="10–19 min"/>
    <x v="1"/>
  </r>
  <r>
    <s v="Josh Okogie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  <x v="286"/>
    <n v="0.8"/>
    <n v="2.8"/>
    <n v="1.1000000000000001"/>
    <n v="1.7"/>
    <n v="1.2"/>
    <n v="0.5"/>
    <n v="0.8"/>
    <n v="0.45512820512820512"/>
    <n v="1"/>
    <n v="7.6923076923076927E-2"/>
    <n v="3.2051282051282055E-2"/>
    <n v="7.0512820512820526E-2"/>
    <n v="0.10897435897435898"/>
    <s v="10–19 min"/>
    <x v="0"/>
  </r>
  <r>
    <s v="KJ Simpson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  <x v="287"/>
    <n v="3.1111111111111112"/>
    <n v="3"/>
    <n v="1.1111111111111112"/>
    <n v="1.8888888888888888"/>
    <n v="0.88888888888888884"/>
    <n v="0.19444444444444445"/>
    <n v="1.6111111111111112"/>
    <n v="0.33357075023741689"/>
    <n v="1.9310344827586206"/>
    <n v="3.7986704653371318E-2"/>
    <n v="8.309591642924977E-3"/>
    <n v="4.7483380816714153E-2"/>
    <n v="8.0721747388414061E-2"/>
    <s v="20–29 min"/>
    <x v="3"/>
  </r>
  <r>
    <s v="Drew Eubanks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  <x v="288"/>
    <n v="0.90163934426229508"/>
    <n v="3.7049180327868854"/>
    <n v="1"/>
    <n v="2.7049180327868854"/>
    <n v="0.19672131147540983"/>
    <n v="0.60655737704918034"/>
    <n v="0.70491803278688525"/>
    <n v="0.37758667024993281"/>
    <n v="1.2790697674418605"/>
    <n v="1.612469766191884E-2"/>
    <n v="4.9717817790916427E-2"/>
    <n v="8.1967213114754106E-2"/>
    <n v="0.22171459285138406"/>
    <s v="10–19 min"/>
    <x v="1"/>
  </r>
  <r>
    <s v="Jaylin Williams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  <x v="289"/>
    <n v="2.5957446808510638"/>
    <n v="5.5957446808510642"/>
    <n v="1"/>
    <n v="4.5957446808510642"/>
    <n v="0.51063829787234039"/>
    <n v="0.5957446808510638"/>
    <n v="0.7021276595744681"/>
    <n v="0.35291119887883809"/>
    <n v="3.6969696969696968"/>
    <n v="3.0577143585170084E-2"/>
    <n v="3.5673334182698434E-2"/>
    <n v="5.9880239520958084E-2"/>
    <n v="0.2751942922665308"/>
    <s v="10–19 min"/>
    <x v="3"/>
  </r>
  <r>
    <s v="KJ Martin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  <x v="290"/>
    <n v="1.0930232558139534"/>
    <n v="2.9069767441860463"/>
    <n v="0.69767441860465118"/>
    <n v="2.2093023255813953"/>
    <n v="0.39534883720930231"/>
    <n v="0.51162790697674421"/>
    <n v="0.60465116279069764"/>
    <n v="0.30166739798157088"/>
    <n v="1.8076923076923077"/>
    <n v="1.8648530057042562E-2"/>
    <n v="2.413339183852567E-2"/>
    <n v="3.2909170688898641E-2"/>
    <n v="0.10421237384817902"/>
    <s v="20–29 min"/>
    <x v="0"/>
  </r>
  <r>
    <s v="Brandon Williams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  <x v="291"/>
    <n v="2.3030303030303032"/>
    <n v="1.7878787878787878"/>
    <n v="0.39393939393939392"/>
    <n v="1.393939393939394"/>
    <n v="0.69696969696969702"/>
    <n v="0.21212121212121213"/>
    <n v="1.2121212121212122"/>
    <n v="0.56101556101556094"/>
    <n v="1.9000000000000001"/>
    <n v="4.7092547092547093E-2"/>
    <n v="1.4332514332514331E-2"/>
    <n v="2.6617526617526616E-2"/>
    <n v="9.4185094185094187E-2"/>
    <s v="10–19 min"/>
    <x v="0"/>
  </r>
  <r>
    <s v="Vasilije Micić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  <x v="292"/>
    <n v="3.0975609756097562"/>
    <n v="2.1951219512195124"/>
    <n v="0.51219512195121952"/>
    <n v="1.7073170731707317"/>
    <n v="0.3902439024390244"/>
    <n v="0"/>
    <n v="1.9024390243902438"/>
    <n v="0.34606052866811388"/>
    <n v="1.6282051282051284"/>
    <n v="2.0431617928744733E-2"/>
    <n v="0"/>
    <n v="2.681649853147746E-2"/>
    <n v="8.9388328438258197E-2"/>
    <s v="10–19 min"/>
    <x v="1"/>
  </r>
  <r>
    <s v="Jett Howard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  <x v="262"/>
    <n v="0.7"/>
    <n v="1.2"/>
    <n v="0.3"/>
    <n v="0.8"/>
    <n v="0.2"/>
    <n v="0.2"/>
    <n v="0.6"/>
    <n v="0.38461538461538464"/>
    <n v="1.1666666666666667"/>
    <n v="1.7094017094017096E-2"/>
    <n v="1.7094017094017096E-2"/>
    <n v="2.564102564102564E-2"/>
    <n v="6.8376068376068383E-2"/>
    <s v="10–19 min"/>
    <x v="3"/>
  </r>
  <r>
    <s v="Tosan Evbuomwan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  <x v="169"/>
    <n v="2"/>
    <n v="4.2857142857142856"/>
    <n v="1.1071428571428572"/>
    <n v="3.1071428571428572"/>
    <n v="0.8928571428571429"/>
    <n v="0.39285714285714285"/>
    <n v="1.3928571428571428"/>
    <n v="0.40084388185654007"/>
    <n v="1.4358974358974359"/>
    <n v="3.7673297166968059E-2"/>
    <n v="1.6576250753465943E-2"/>
    <n v="4.671488848704039E-2"/>
    <n v="0.13110307414104883"/>
    <s v="20–29 min"/>
    <x v="0"/>
  </r>
  <r>
    <s v="Lonzo Ball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  <x v="293"/>
    <n v="3.3142857142857145"/>
    <n v="3.4"/>
    <n v="0.7142857142857143"/>
    <n v="2.7142857142857144"/>
    <n v="1.3142857142857143"/>
    <n v="0.51428571428571423"/>
    <n v="1.2"/>
    <n v="0.34234234234234234"/>
    <n v="2.7619047619047623"/>
    <n v="5.9202059202059204E-2"/>
    <n v="2.3166023166023165E-2"/>
    <n v="3.2175032175032175E-2"/>
    <n v="0.12226512226512228"/>
    <s v="20–29 min"/>
    <x v="0"/>
  </r>
  <r>
    <s v="Eric Gordon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  <x v="294"/>
    <n v="1.6923076923076923"/>
    <n v="1.2051282051282051"/>
    <n v="0.20512820512820512"/>
    <n v="1"/>
    <n v="0.69230769230769229"/>
    <n v="0.30769230769230771"/>
    <n v="0.69230769230769229"/>
    <n v="0.34491734999349211"/>
    <n v="2.4444444444444446"/>
    <n v="3.5142522452167126E-2"/>
    <n v="1.5618898867629833E-2"/>
    <n v="1.0412599245086555E-2"/>
    <n v="5.0761421319796954E-2"/>
    <s v="10–19 min"/>
    <x v="2"/>
  </r>
  <r>
    <s v="Oso Ighodaro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x v="295"/>
    <n v="1.1967213114754098"/>
    <n v="3.6065573770491803"/>
    <n v="1.098360655737705"/>
    <n v="2.6065573770491803"/>
    <n v="0.50819672131147542"/>
    <n v="0.50819672131147542"/>
    <n v="0.60655737704918034"/>
    <n v="0.24542229891669062"/>
    <n v="1.972972972972973"/>
    <n v="2.9719106509443004E-2"/>
    <n v="2.9719106509443004E-2"/>
    <n v="6.4231617294602625E-2"/>
    <n v="0.15243025596778831"/>
    <s v="10–19 min"/>
    <x v="3"/>
  </r>
  <r>
    <s v="Lindy Waters III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  <x v="296"/>
    <n v="1"/>
    <n v="2.0961538461538463"/>
    <n v="0.40384615384615385"/>
    <n v="1.6923076923076923"/>
    <n v="0.5"/>
    <n v="0.19230769230769232"/>
    <n v="0.40384615384615385"/>
    <n v="0.32692307692307693"/>
    <n v="2.4761904761904763"/>
    <n v="3.3333333333333333E-2"/>
    <n v="1.2820512820512822E-2"/>
    <n v="2.6923076923076925E-2"/>
    <n v="0.11282051282051282"/>
    <s v="10–19 min"/>
    <x v="0"/>
  </r>
  <r>
    <s v="Ben Simmons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x v="279"/>
    <n v="5.6078431372549016"/>
    <n v="4.7058823529411766"/>
    <n v="0.90196078431372551"/>
    <n v="3.8039215686274508"/>
    <n v="0.70588235294117652"/>
    <n v="0.50980392156862742"/>
    <n v="2"/>
    <n v="0.22727272727272727"/>
    <n v="2.8039215686274508"/>
    <n v="3.2085561497326207E-2"/>
    <n v="2.31729055258467E-2"/>
    <n v="4.0998217468805706E-2"/>
    <n v="0.1729055258467023"/>
    <s v="20–29 min"/>
    <x v="1"/>
  </r>
  <r>
    <s v="Pelle Larsson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  <x v="297"/>
    <n v="1.2"/>
    <n v="1.709090909090909"/>
    <n v="0.50909090909090904"/>
    <n v="1.2"/>
    <n v="0.6"/>
    <n v="0.10909090909090909"/>
    <n v="0.4"/>
    <n v="0.323943661971831"/>
    <n v="2.9999999999999996"/>
    <n v="4.2253521126760563E-2"/>
    <n v="7.6824583866837385E-3"/>
    <n v="3.5851472471190776E-2"/>
    <n v="8.4507042253521125E-2"/>
    <s v="10–19 min"/>
    <x v="0"/>
  </r>
  <r>
    <s v="Lonnie Walker IV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  <x v="298"/>
    <n v="2.5"/>
    <n v="3.2"/>
    <n v="0.3"/>
    <n v="2.9"/>
    <n v="0.5"/>
    <n v="0.3"/>
    <n v="1.3"/>
    <n v="0.52100840336134457"/>
    <n v="1.9230769230769229"/>
    <n v="2.1008403361344536E-2"/>
    <n v="1.2605042016806721E-2"/>
    <n v="1.2605042016806721E-2"/>
    <n v="0.12184873949579832"/>
    <s v="20–29 min"/>
    <x v="0"/>
  </r>
  <r>
    <s v="Bol Bol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  <x v="299"/>
    <n v="0.61111111111111116"/>
    <n v="2.8888888888888888"/>
    <n v="0.61111111111111116"/>
    <n v="2.3055555555555554"/>
    <n v="0.30555555555555558"/>
    <n v="0.69444444444444442"/>
    <n v="0.61111111111111116"/>
    <n v="0.5444444444444444"/>
    <n v="1"/>
    <n v="2.4444444444444446E-2"/>
    <n v="5.5555555555555552E-2"/>
    <n v="4.8888888888888891E-2"/>
    <n v="0.18444444444444444"/>
    <s v="10–19 min"/>
    <x v="0"/>
  </r>
  <r>
    <s v="Caleb Houstan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  <x v="300"/>
    <n v="0.60344827586206895"/>
    <n v="1.2931034482758621"/>
    <n v="0.29310344827586204"/>
    <n v="1"/>
    <n v="0.39655172413793105"/>
    <n v="0.10344827586206896"/>
    <n v="0.20689655172413793"/>
    <n v="0.30172413793103453"/>
    <n v="2.9166666666666665"/>
    <n v="2.9158215010141989E-2"/>
    <n v="7.6064908722109532E-3"/>
    <n v="2.1551724137931032E-2"/>
    <n v="7.3529411764705885E-2"/>
    <s v="10–19 min"/>
    <x v="3"/>
  </r>
  <r>
    <s v="A,J, Lawson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  <x v="301"/>
    <n v="1.1923076923076923"/>
    <n v="3.3076923076923075"/>
    <n v="0.80769230769230771"/>
    <n v="2.5"/>
    <n v="0.5"/>
    <n v="0.19230769230769232"/>
    <n v="0.61538461538461542"/>
    <n v="0.48745372274784038"/>
    <n v="1.9374999999999998"/>
    <n v="2.6737967914438502E-2"/>
    <n v="1.0283833813245579E-2"/>
    <n v="4.319210201563143E-2"/>
    <n v="0.13368983957219252"/>
    <s v="10–19 min"/>
    <x v="0"/>
  </r>
  <r>
    <s v="Malaki Branham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  <x v="279"/>
    <n v="0.80851063829787229"/>
    <n v="1.1063829787234043"/>
    <n v="0.10638297872340426"/>
    <n v="0.8936170212765957"/>
    <n v="0.19148936170212766"/>
    <n v="0"/>
    <n v="0.7021276595744681"/>
    <n v="0.5494505494505495"/>
    <n v="1.1515151515151514"/>
    <n v="2.104278700023381E-2"/>
    <n v="0"/>
    <n v="1.1690437222352117E-2"/>
    <n v="9.8199672667757767E-2"/>
    <s v="&lt;10 min"/>
    <x v="3"/>
  </r>
  <r>
    <s v="Ajay Mitchell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  <x v="214"/>
    <n v="1.8055555555555556"/>
    <n v="1.8888888888888888"/>
    <n v="0.5"/>
    <n v="1.3888888888888888"/>
    <n v="0.69444444444444442"/>
    <n v="0.1111111111111111"/>
    <n v="0.80555555555555558"/>
    <n v="0.39156626506024095"/>
    <n v="2.2413793103448274"/>
    <n v="4.1834002677376164E-2"/>
    <n v="6.6934404283801865E-3"/>
    <n v="3.012048192771084E-2"/>
    <n v="8.3668005354752328E-2"/>
    <s v="10–19 min"/>
    <x v="3"/>
  </r>
  <r>
    <s v="Monté Morris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  <x v="278"/>
    <n v="1.6"/>
    <n v="1.5111111111111111"/>
    <n v="0.31111111111111112"/>
    <n v="1.2"/>
    <n v="0.4"/>
    <n v="0.1111111111111111"/>
    <n v="0.51111111111111107"/>
    <n v="0.40944881889763785"/>
    <n v="3.1304347826086962"/>
    <n v="3.1496062992125991E-2"/>
    <n v="8.7489063867016627E-3"/>
    <n v="2.4496937882764656E-2"/>
    <n v="9.4488188976377951E-2"/>
    <s v="10–19 min"/>
    <x v="1"/>
  </r>
  <r>
    <s v="Gui Santos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  <x v="302"/>
    <n v="1.3928571428571428"/>
    <n v="3.1071428571428572"/>
    <n v="1.3035714285714286"/>
    <n v="1.8035714285714286"/>
    <n v="0.39285714285714285"/>
    <n v="0.19642857142857142"/>
    <n v="0.8035714285714286"/>
    <n v="0.30199579831932771"/>
    <n v="1.7333333333333332"/>
    <n v="2.8886554621848741E-2"/>
    <n v="1.444327731092437E-2"/>
    <n v="9.585084033613446E-2"/>
    <n v="0.1326155462184874"/>
    <s v="10–19 min"/>
    <x v="3"/>
  </r>
  <r>
    <s v="Cody Williams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x v="297"/>
    <n v="1.2"/>
    <n v="2.2999999999999998"/>
    <n v="0.5"/>
    <n v="1.7"/>
    <n v="0.5"/>
    <n v="0.3"/>
    <n v="0.9"/>
    <n v="0.21698113207547168"/>
    <n v="1.3333333333333333"/>
    <n v="2.358490566037736E-2"/>
    <n v="1.4150943396226415E-2"/>
    <n v="2.358490566037736E-2"/>
    <n v="8.0188679245283015E-2"/>
    <s v="20–29 min"/>
    <x v="3"/>
  </r>
  <r>
    <s v="Reed Sheppard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  <x v="303"/>
    <n v="1.4038461538461537"/>
    <n v="1.5"/>
    <n v="0.30769230769230771"/>
    <n v="1.1923076923076923"/>
    <n v="0.69230769230769229"/>
    <n v="0.30769230769230771"/>
    <n v="0.69230769230769229"/>
    <n v="0.34951159951159955"/>
    <n v="2.0277777777777777"/>
    <n v="5.4945054945054944E-2"/>
    <n v="2.4420024420024423E-2"/>
    <n v="2.4420024420024423E-2"/>
    <n v="9.4627594627594624E-2"/>
    <s v="10–19 min"/>
    <x v="3"/>
  </r>
  <r>
    <s v="Richaun Holmes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  <x v="304"/>
    <n v="1.3870967741935485"/>
    <n v="5.709677419354839"/>
    <n v="2"/>
    <n v="3.7096774193548385"/>
    <n v="0.29032258064516131"/>
    <n v="0.70967741935483875"/>
    <n v="0.70967741935483875"/>
    <n v="0.42948237059264815"/>
    <n v="1.9545454545454546"/>
    <n v="1.6879219804951238E-2"/>
    <n v="4.1260315078769698E-2"/>
    <n v="0.11627906976744186"/>
    <n v="0.21567891972993247"/>
    <s v="10–19 min"/>
    <x v="1"/>
  </r>
  <r>
    <s v="Andre Jackson Jr,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  <x v="305"/>
    <n v="1.1940298507462686"/>
    <n v="2.7014925373134329"/>
    <n v="1"/>
    <n v="1.7014925373134329"/>
    <n v="0.5074626865671642"/>
    <n v="0.19402985074626866"/>
    <n v="0.89552238805970152"/>
    <n v="0.2330811694949908"/>
    <n v="1.3333333333333333"/>
    <n v="3.4757718258024949E-2"/>
    <n v="1.328971580453895E-2"/>
    <n v="6.8493150684931503E-2"/>
    <n v="0.1165405847474954"/>
    <s v="10–19 min"/>
    <x v="0"/>
  </r>
  <r>
    <s v="Steven Adams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  <x v="306"/>
    <n v="1.103448275862069"/>
    <n v="5.6034482758620694"/>
    <n v="2.896551724137931"/>
    <n v="2.7931034482758621"/>
    <n v="0.39655172413793105"/>
    <n v="0.5"/>
    <n v="0.89655172413793105"/>
    <n v="0.28441983387868114"/>
    <n v="1.2307692307692308"/>
    <n v="2.8945381323936575E-2"/>
    <n v="3.6496350364963508E-2"/>
    <n v="0.21142713314875411"/>
    <n v="0.20387616410772716"/>
    <s v="10–19 min"/>
    <x v="1"/>
  </r>
  <r>
    <s v="Rob Dillingham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  <x v="307"/>
    <n v="2"/>
    <n v="1"/>
    <n v="0.20408163265306123"/>
    <n v="0.79591836734693877"/>
    <n v="0.40816326530612246"/>
    <n v="0"/>
    <n v="1.1020408163265305"/>
    <n v="0.42954324586977649"/>
    <n v="1.8148148148148151"/>
    <n v="3.8872691933916424E-2"/>
    <n v="0"/>
    <n v="1.9436345966958212E-2"/>
    <n v="7.5801749271137031E-2"/>
    <s v="10–19 min"/>
    <x v="3"/>
  </r>
  <r>
    <s v="AJ Johnson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  <x v="308"/>
    <n v="2.5862068965517242"/>
    <n v="2"/>
    <n v="0.31034482758620691"/>
    <n v="1.7931034482758621"/>
    <n v="0.41379310344827586"/>
    <n v="0.10344827586206896"/>
    <n v="1.2068965517241379"/>
    <n v="0.34482758620689657"/>
    <n v="2.1428571428571428"/>
    <n v="1.8808777429467086E-2"/>
    <n v="4.7021943573667714E-3"/>
    <n v="1.4106583072100314E-2"/>
    <n v="8.1504702194357362E-2"/>
    <s v="20–29 min"/>
    <x v="3"/>
  </r>
  <r>
    <s v="Pat Connaughton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  <x v="309"/>
    <n v="1.7073170731707317"/>
    <n v="2.7073170731707319"/>
    <n v="0.51219512195121952"/>
    <n v="2.1951219512195124"/>
    <n v="0.1951219512195122"/>
    <n v="0.29268292682926828"/>
    <n v="0.6097560975609756"/>
    <n v="0.36004645760743326"/>
    <n v="2.8"/>
    <n v="1.3273602123776341E-2"/>
    <n v="1.9910403185664508E-2"/>
    <n v="3.4843205574912897E-2"/>
    <n v="0.14932802389248384"/>
    <s v="10–19 min"/>
    <x v="1"/>
  </r>
  <r>
    <s v="Blake Wesley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  <x v="310"/>
    <n v="2"/>
    <n v="1.103448275862069"/>
    <n v="0.29310344827586204"/>
    <n v="0.7931034482758621"/>
    <n v="0.60344827586206895"/>
    <n v="0.10344827586206896"/>
    <n v="0.89655172413793105"/>
    <n v="0.31414377556984219"/>
    <n v="2.2307692307692308"/>
    <n v="5.1139684395090583E-2"/>
    <n v="8.7668030391583867E-3"/>
    <n v="2.4839275277615425E-2"/>
    <n v="6.7212156633547626E-2"/>
    <s v="10–19 min"/>
    <x v="3"/>
  </r>
  <r>
    <s v="GG Jackson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  <x v="311"/>
    <n v="1"/>
    <n v="3.2068965517241379"/>
    <n v="0.89655172413793105"/>
    <n v="2.2068965517241379"/>
    <n v="0.41379310344827586"/>
    <n v="0.20689655172413793"/>
    <n v="1.103448275862069"/>
    <n v="0.45613269314709731"/>
    <n v="0.90625"/>
    <n v="2.6189436927106065E-2"/>
    <n v="1.3094718463553033E-2"/>
    <n v="5.6743780008729809E-2"/>
    <n v="0.13967699694456567"/>
    <s v="10–19 min"/>
    <x v="3"/>
  </r>
  <r>
    <s v="DeAndre Jordan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  <x v="312"/>
    <n v="0.8928571428571429"/>
    <n v="5.1071428571428568"/>
    <n v="1.5"/>
    <n v="3.6071428571428572"/>
    <n v="0.30357142857142855"/>
    <n v="0.5"/>
    <n v="0.6964285714285714"/>
    <n v="0.30052264808362367"/>
    <n v="1.2820512820512822"/>
    <n v="2.4680603948896627E-2"/>
    <n v="4.065040650406504E-2"/>
    <n v="0.12195121951219512"/>
    <n v="0.29326364692218349"/>
    <s v="10–19 min"/>
    <x v="2"/>
  </r>
  <r>
    <s v="Herbert Jones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  <x v="136"/>
    <n v="3.3"/>
    <n v="3.9"/>
    <n v="1.1000000000000001"/>
    <n v="2.8"/>
    <n v="1.9"/>
    <n v="0.5"/>
    <n v="1.8"/>
    <n v="0.31790123456790126"/>
    <n v="1.8333333333333333"/>
    <n v="5.8641975308641972E-2"/>
    <n v="1.54320987654321E-2"/>
    <n v="3.3950617283950622E-2"/>
    <n v="8.6419753086419748E-2"/>
    <s v="30–39 min"/>
    <x v="0"/>
  </r>
  <r>
    <s v="Larry Nance Jr,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  <x v="313"/>
    <n v="1.5833333333333333"/>
    <n v="4.291666666666667"/>
    <n v="1"/>
    <n v="3.2916666666666665"/>
    <n v="0.79166666666666663"/>
    <n v="0.5"/>
    <n v="0.70833333333333337"/>
    <n v="0.44041450777202074"/>
    <n v="2.2352941176470584"/>
    <n v="4.1018998272884279E-2"/>
    <n v="2.5906735751295335E-2"/>
    <n v="5.181347150259067E-2"/>
    <n v="0.17055267702936094"/>
    <s v="10–19 min"/>
    <x v="1"/>
  </r>
  <r>
    <s v="Olivier-Maxence Prosper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  <x v="314"/>
    <n v="0.80769230769230771"/>
    <n v="2.4038461538461537"/>
    <n v="0.80769230769230771"/>
    <n v="1.5961538461538463"/>
    <n v="0.5"/>
    <n v="9.6153846153846159E-2"/>
    <n v="0.30769230769230771"/>
    <n v="0.34855769230769235"/>
    <n v="2.625"/>
    <n v="4.4642857142857144E-2"/>
    <n v="8.5851648351648359E-3"/>
    <n v="7.2115384615384623E-2"/>
    <n v="0.14251373626373628"/>
    <s v="10–19 min"/>
    <x v="3"/>
  </r>
  <r>
    <s v="Jock Landale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  <x v="315"/>
    <n v="0.90476190476190477"/>
    <n v="3.3095238095238093"/>
    <n v="1.3095238095238095"/>
    <n v="1.9047619047619047"/>
    <n v="0.30952380952380953"/>
    <n v="0.19047619047619047"/>
    <n v="0.5"/>
    <n v="0.40416166466586634"/>
    <n v="1.8095238095238095"/>
    <n v="2.6010404161664665E-2"/>
    <n v="1.6006402561024407E-2"/>
    <n v="0.11004401760704281"/>
    <n v="0.16006402561024408"/>
    <s v="10–19 min"/>
    <x v="1"/>
  </r>
  <r>
    <s v="Jalen Pickett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  <x v="316"/>
    <n v="2.204081632653061"/>
    <n v="1.4081632653061225"/>
    <n v="0.30612244897959184"/>
    <n v="1.1020408163265305"/>
    <n v="0.40816326530612246"/>
    <n v="0.10204081632653061"/>
    <n v="0.51020408163265307"/>
    <n v="0.30162064825930374"/>
    <n v="4.3199999999999994"/>
    <n v="3.0012004801920771E-2"/>
    <n v="7.5030012004801928E-3"/>
    <n v="2.2509003601440578E-2"/>
    <n v="8.1032412965186068E-2"/>
    <s v="10–19 min"/>
    <x v="0"/>
  </r>
  <r>
    <s v="Kai Jones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  <x v="279"/>
    <n v="0.6"/>
    <n v="3.1"/>
    <n v="1"/>
    <n v="2.1"/>
    <n v="0.4"/>
    <n v="0.6"/>
    <n v="0.5"/>
    <n v="0.42735042735042739"/>
    <n v="1.2"/>
    <n v="3.4188034188034191E-2"/>
    <n v="5.128205128205128E-2"/>
    <n v="8.5470085470085472E-2"/>
    <n v="0.17948717948717952"/>
    <s v="10–19 min"/>
    <x v="0"/>
  </r>
  <r>
    <s v="Mouhamed Gueye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  <x v="232"/>
    <n v="0.78787878787878785"/>
    <n v="4.2121212121212119"/>
    <n v="1.303030303030303"/>
    <n v="2.9090909090909092"/>
    <n v="0.78787878787878785"/>
    <n v="1"/>
    <n v="0.51515151515151514"/>
    <n v="0.37267080745341613"/>
    <n v="1.5294117647058822"/>
    <n v="4.8936570675701105E-2"/>
    <n v="6.2111801242236017E-2"/>
    <n v="8.0933559194428753E-2"/>
    <n v="0.18068887634105024"/>
    <s v="10–19 min"/>
    <x v="3"/>
  </r>
  <r>
    <s v="Jamal Cain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  <x v="317"/>
    <n v="0.59459459459459463"/>
    <n v="2.2972972972972974"/>
    <n v="0.70270270270270274"/>
    <n v="1.5945945945945945"/>
    <n v="0.59459459459459463"/>
    <n v="0.1891891891891892"/>
    <n v="0.59459459459459463"/>
    <n v="0.38950715421303655"/>
    <n v="1"/>
    <n v="4.372019077901431E-2"/>
    <n v="1.3910969793322736E-2"/>
    <n v="5.1669316375198733E-2"/>
    <n v="0.11724960254372019"/>
    <s v="10–19 min"/>
    <x v="0"/>
  </r>
  <r>
    <s v="Collin Gillespie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  <x v="318"/>
    <n v="2.393939393939394"/>
    <n v="2.393939393939394"/>
    <n v="0.69696969696969702"/>
    <n v="1.696969696969697"/>
    <n v="0.60606060606060608"/>
    <n v="0.21212121212121213"/>
    <n v="0.51515151515151514"/>
    <n v="0.42207792207792211"/>
    <n v="4.6470588235294121"/>
    <n v="4.3290043290043288E-2"/>
    <n v="1.5151515151515152E-2"/>
    <n v="4.9783549783549784E-2"/>
    <n v="0.12121212121212122"/>
    <s v="10–19 min"/>
    <x v="0"/>
  </r>
  <r>
    <s v="Duop Reath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  <x v="319"/>
    <n v="0.60869565217391308"/>
    <n v="2"/>
    <n v="1"/>
    <n v="1"/>
    <n v="0.30434782608695654"/>
    <n v="0.30434782608695654"/>
    <n v="0.30434782608695654"/>
    <n v="0.41133844842284745"/>
    <n v="2"/>
    <n v="2.9838022165387897E-2"/>
    <n v="2.9838022165387897E-2"/>
    <n v="9.8039215686274522E-2"/>
    <n v="9.8039215686274522E-2"/>
    <s v="10–19 min"/>
    <x v="1"/>
  </r>
  <r>
    <s v="Craig Porter Jr,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  <x v="320"/>
    <n v="1.392156862745098"/>
    <n v="1.2941176470588236"/>
    <n v="0.39215686274509803"/>
    <n v="0.90196078431372551"/>
    <n v="0.29411764705882354"/>
    <n v="0.29411764705882354"/>
    <n v="0.70588235294117652"/>
    <n v="0.36691904484566107"/>
    <n v="1.9722222222222221"/>
    <n v="2.9120559114735003E-2"/>
    <n v="2.9120559114735003E-2"/>
    <n v="3.8827412152980002E-2"/>
    <n v="8.9303047951854009E-2"/>
    <s v="10–19 min"/>
    <x v="0"/>
  </r>
  <r>
    <s v="Jae'Sean Tate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  <x v="321"/>
    <n v="0.90384615384615385"/>
    <n v="2.3076923076923075"/>
    <n v="1"/>
    <n v="1.3076923076923077"/>
    <n v="0.5"/>
    <n v="9.6153846153846159E-2"/>
    <n v="0.40384615384615385"/>
    <n v="0.31824370319945539"/>
    <n v="2.2380952380952381"/>
    <n v="4.4247787610619468E-2"/>
    <n v="8.5091899251191292E-3"/>
    <n v="8.8495575221238937E-2"/>
    <n v="0.11572498298162015"/>
    <s v="10–19 min"/>
    <x v="1"/>
  </r>
  <r>
    <s v="Paul Reed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  <x v="322"/>
    <n v="1"/>
    <n v="2.7111111111111112"/>
    <n v="0.91111111111111109"/>
    <n v="1.8"/>
    <n v="0.91111111111111109"/>
    <n v="0.6"/>
    <n v="0.6"/>
    <n v="0.42382588774341351"/>
    <n v="1.6666666666666667"/>
    <n v="9.3928980526918671E-2"/>
    <n v="6.1855670103092786E-2"/>
    <n v="9.3928980526918671E-2"/>
    <n v="0.18556701030927836"/>
    <s v="&lt;10 min"/>
    <x v="0"/>
  </r>
  <r>
    <s v="Tre Mann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  <x v="323"/>
    <n v="3"/>
    <n v="2.9230769230769229"/>
    <n v="0.92307692307692313"/>
    <n v="2"/>
    <n v="0.53846153846153844"/>
    <n v="0.30769230769230771"/>
    <n v="1.9230769230769231"/>
    <n v="0.57456828885400313"/>
    <n v="1.56"/>
    <n v="2.1978021978021976E-2"/>
    <n v="1.2558869701726845E-2"/>
    <n v="3.7676609105180538E-2"/>
    <n v="8.1632653061224483E-2"/>
    <s v="20–29 min"/>
    <x v="0"/>
  </r>
  <r>
    <s v="Zeke Nnaji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  <x v="324"/>
    <n v="0.40350877192982454"/>
    <n v="1.5964912280701755"/>
    <n v="0.59649122807017541"/>
    <n v="1"/>
    <n v="0.40350877192982454"/>
    <n v="0.70175438596491224"/>
    <n v="0.19298245614035087"/>
    <n v="0.29840957534021972"/>
    <n v="2.0909090909090908"/>
    <n v="3.7711100180357435E-2"/>
    <n v="6.5584522052795538E-2"/>
    <n v="5.5746843744876207E-2"/>
    <n v="9.3457943925233655E-2"/>
    <s v="10–19 min"/>
    <x v="0"/>
  </r>
  <r>
    <s v="Vince Williams Jr,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  <x v="325"/>
    <n v="2"/>
    <n v="3.5925925925925926"/>
    <n v="0.81481481481481477"/>
    <n v="2.8148148148148149"/>
    <n v="0.40740740740740738"/>
    <n v="0.29629629629629628"/>
    <n v="1.1851851851851851"/>
    <n v="0.35635635635635637"/>
    <n v="1.6875"/>
    <n v="2.2022022022022022E-2"/>
    <n v="1.6016016016016016E-2"/>
    <n v="4.4044044044044044E-2"/>
    <n v="0.15215215215215216"/>
    <s v="10–19 min"/>
    <x v="0"/>
  </r>
  <r>
    <s v="Cory Joseph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  <x v="326"/>
    <n v="1.4"/>
    <n v="1.5"/>
    <n v="0.3"/>
    <n v="1.1000000000000001"/>
    <n v="0.5"/>
    <n v="0.1"/>
    <n v="0.4"/>
    <n v="0.28688524590163939"/>
    <n v="3.4999999999999996"/>
    <n v="4.0983606557377053E-2"/>
    <n v="8.1967213114754103E-3"/>
    <n v="2.4590163934426229E-2"/>
    <n v="9.0163934426229525E-2"/>
    <s v="10–19 min"/>
    <x v="2"/>
  </r>
  <r>
    <s v="Danté Exum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  <x v="203"/>
    <n v="2.8"/>
    <n v="1.7"/>
    <n v="0.2"/>
    <n v="1.5"/>
    <n v="0.6"/>
    <n v="0.2"/>
    <n v="1.1000000000000001"/>
    <n v="0.46774193548387089"/>
    <n v="2.545454545454545"/>
    <n v="3.2258064516129031E-2"/>
    <n v="1.075268817204301E-2"/>
    <n v="1.075268817204301E-2"/>
    <n v="8.0645161290322578E-2"/>
    <s v="10–19 min"/>
    <x v="1"/>
  </r>
  <r>
    <s v="Jeff Green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  <x v="327"/>
    <n v="0.59375"/>
    <n v="1.8125"/>
    <n v="0.3125"/>
    <n v="1.5"/>
    <n v="0.1875"/>
    <n v="9.375E-2"/>
    <n v="0.3125"/>
    <n v="0.43598790322580644"/>
    <n v="1.9"/>
    <n v="1.5120967741935483E-2"/>
    <n v="7.5604838709677413E-3"/>
    <n v="2.5201612903225805E-2"/>
    <n v="0.12096774193548386"/>
    <s v="10–19 min"/>
    <x v="2"/>
  </r>
  <r>
    <s v="Jaylon Tyson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  <x v="328"/>
    <n v="0.8936170212765957"/>
    <n v="2"/>
    <n v="0.80851063829787229"/>
    <n v="1.2978723404255319"/>
    <n v="0.2978723404255319"/>
    <n v="0.10638297872340426"/>
    <n v="0.5957446808510638"/>
    <n v="0.37455673758865249"/>
    <n v="1.5"/>
    <n v="3.1028368794326241E-2"/>
    <n v="1.1081560283687944E-2"/>
    <n v="8.4219858156028365E-2"/>
    <n v="0.1351950354609929"/>
    <s v="&lt;10 min"/>
    <x v="3"/>
  </r>
  <r>
    <s v="Kessler Edwards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  <x v="329"/>
    <n v="1.1000000000000001"/>
    <n v="2.9"/>
    <n v="0.6"/>
    <n v="2.2999999999999998"/>
    <n v="0.5"/>
    <n v="0.5"/>
    <n v="0.4"/>
    <n v="0.27631578947368424"/>
    <n v="2.75"/>
    <n v="3.2894736842105261E-2"/>
    <n v="3.2894736842105261E-2"/>
    <n v="3.9473684210526314E-2"/>
    <n v="0.15131578947368421"/>
    <s v="10–19 min"/>
    <x v="0"/>
  </r>
  <r>
    <s v="Keaton Wallace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  <x v="330"/>
    <n v="2.6129032258064515"/>
    <n v="1.6129032258064515"/>
    <n v="0.19354838709677419"/>
    <n v="1.3870967741935485"/>
    <n v="0.90322580645161288"/>
    <n v="0.29032258064516131"/>
    <n v="1.096774193548387"/>
    <n v="0.332536837913182"/>
    <n v="2.3823529411764706"/>
    <n v="5.5754679410593387E-2"/>
    <n v="1.7921146953405021E-2"/>
    <n v="1.1947431302270013E-2"/>
    <n v="8.5623257666268424E-2"/>
    <s v="10–19 min"/>
    <x v="0"/>
  </r>
  <r>
    <s v="Grant Williams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  <x v="331"/>
    <n v="2.3125"/>
    <n v="5.125"/>
    <n v="1.125"/>
    <n v="4"/>
    <n v="1.125"/>
    <n v="0.8125"/>
    <n v="1.8125"/>
    <n v="0.34698996655518394"/>
    <n v="1.2758620689655173"/>
    <n v="3.7625418060200672E-2"/>
    <n v="2.7173913043478264E-2"/>
    <n v="3.7625418060200672E-2"/>
    <n v="0.13377926421404682"/>
    <s v="20–29 min"/>
    <x v="0"/>
  </r>
  <r>
    <s v="Jaylen Clark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  <x v="332"/>
    <n v="0.7"/>
    <n v="1.3"/>
    <n v="0.7"/>
    <n v="0.7"/>
    <n v="0.9"/>
    <n v="0.1"/>
    <n v="0.2"/>
    <n v="0.31538461538461537"/>
    <n v="3.4999999999999996"/>
    <n v="6.9230769230769235E-2"/>
    <n v="7.6923076923076927E-3"/>
    <n v="5.3846153846153842E-2"/>
    <n v="5.3846153846153842E-2"/>
    <s v="10–19 min"/>
    <x v="0"/>
  </r>
  <r>
    <s v="Daniel Theis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  <x v="333"/>
    <n v="1.6052631578947369"/>
    <n v="4.2894736842105265"/>
    <n v="1.2105263157894737"/>
    <n v="3.2105263157894739"/>
    <n v="0.5"/>
    <n v="0.5"/>
    <n v="0.71052631578947367"/>
    <n v="0.26315789473684209"/>
    <n v="2.2592592592592595"/>
    <n v="3.0674846625766871E-2"/>
    <n v="3.0674846625766871E-2"/>
    <n v="7.4265418146593473E-2"/>
    <n v="0.19696480464966096"/>
    <s v="10–19 min"/>
    <x v="2"/>
  </r>
  <r>
    <s v="Micah Potter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  <x v="333"/>
    <n v="0.78947368421052633"/>
    <n v="4.2894736842105265"/>
    <n v="1.1052631578947369"/>
    <n v="3.2105263157894739"/>
    <n v="0.39473684210526316"/>
    <n v="0.39473684210526316"/>
    <n v="0.78947368421052633"/>
    <n v="0.2306168647425014"/>
    <n v="1"/>
    <n v="2.1222410865874362E-2"/>
    <n v="2.1222410865874362E-2"/>
    <n v="5.9422750424448216E-2"/>
    <n v="0.17260894170911148"/>
    <s v="10–19 min"/>
    <x v="0"/>
  </r>
  <r>
    <s v="Quenton Jackson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  <x v="334"/>
    <n v="1.8928571428571428"/>
    <n v="1.6071428571428572"/>
    <n v="0.5"/>
    <n v="1.1071428571428572"/>
    <n v="0.7857142857142857"/>
    <n v="0.21428571428571427"/>
    <n v="0.6071428571428571"/>
    <n v="0.42542016806722688"/>
    <n v="3.1176470588235294"/>
    <n v="5.7773109243697482E-2"/>
    <n v="1.5756302521008403E-2"/>
    <n v="3.6764705882352942E-2"/>
    <n v="8.1407563025210086E-2"/>
    <s v="10–19 min"/>
    <x v="0"/>
  </r>
  <r>
    <s v="Jordan Goodwin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  <x v="335"/>
    <n v="1.4137931034482758"/>
    <n v="3.896551724137931"/>
    <n v="1.3103448275862069"/>
    <n v="2.5862068965517242"/>
    <n v="1"/>
    <n v="0.41379310344827586"/>
    <n v="0.89655172413793105"/>
    <n v="0.29872764152683018"/>
    <n v="1.5769230769230769"/>
    <n v="5.3475935828877004E-2"/>
    <n v="2.2127973446431866E-2"/>
    <n v="7.0071915913700905E-2"/>
    <n v="0.13829983404019916"/>
    <s v="10–19 min"/>
    <x v="0"/>
  </r>
  <r>
    <s v="Charles Bassey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  <x v="336"/>
    <n v="0.5"/>
    <n v="4.1944444444444446"/>
    <n v="1.6111111111111112"/>
    <n v="2.6944444444444446"/>
    <n v="0.3888888888888889"/>
    <n v="0.80555555555555558"/>
    <n v="0.61111111111111116"/>
    <n v="0.42200854700854701"/>
    <n v="0.81818181818181812"/>
    <n v="3.7393162393162392E-2"/>
    <n v="7.745726495726496E-2"/>
    <n v="0.15491452991452992"/>
    <n v="0.2590811965811966"/>
    <s v="10–19 min"/>
    <x v="0"/>
  </r>
  <r>
    <s v="Rayan Rupert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  <x v="337"/>
    <n v="0.5"/>
    <n v="1.3076923076923077"/>
    <n v="0.5"/>
    <n v="0.80769230769230771"/>
    <n v="0.30769230769230771"/>
    <n v="9.6153846153846159E-2"/>
    <n v="0.59615384615384615"/>
    <n v="0.34090909090909088"/>
    <n v="0.83870967741935487"/>
    <n v="3.4965034965034968E-2"/>
    <n v="1.0926573426573426E-2"/>
    <n v="5.6818181818181816E-2"/>
    <n v="9.1783216783216784E-2"/>
    <s v="&lt;10 min"/>
    <x v="3"/>
  </r>
  <r>
    <s v="Colby Jones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  <x v="277"/>
    <n v="1.1025641025641026"/>
    <n v="2.2051282051282053"/>
    <n v="0.51282051282051277"/>
    <n v="1.6923076923076923"/>
    <n v="0.69230769230769229"/>
    <n v="0.30769230769230771"/>
    <n v="0.58974358974358976"/>
    <n v="0.30303030303030304"/>
    <n v="1.8695652173913044"/>
    <n v="5.2447552447552448E-2"/>
    <n v="2.3310023310023312E-2"/>
    <n v="3.8850038850038848E-2"/>
    <n v="0.12820512820512822"/>
    <s v="10–19 min"/>
    <x v="0"/>
  </r>
  <r>
    <s v="Jevon Carter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  <x v="338"/>
    <n v="1.1111111111111112"/>
    <n v="1.1111111111111112"/>
    <n v="0.1111111111111111"/>
    <n v="1"/>
    <n v="0.3888888888888889"/>
    <n v="0.1111111111111111"/>
    <n v="0.30555555555555558"/>
    <n v="0.48377028714107362"/>
    <n v="3.6363636363636362"/>
    <n v="4.3695380774032455E-2"/>
    <n v="1.2484394506866416E-2"/>
    <n v="1.2484394506866416E-2"/>
    <n v="0.11235955056179775"/>
    <s v="&lt;10 min"/>
    <x v="1"/>
  </r>
  <r>
    <s v="David Roddy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  <x v="339"/>
    <n v="1.0909090909090908"/>
    <n v="2.5151515151515151"/>
    <n v="0.39393939393939392"/>
    <n v="2.2121212121212119"/>
    <n v="0.39393939393939392"/>
    <n v="0.30303030303030304"/>
    <n v="0.69696969696969702"/>
    <n v="0.37145650048875856"/>
    <n v="1.5652173913043477"/>
    <n v="3.1769305962854349E-2"/>
    <n v="2.4437927663734114E-2"/>
    <n v="3.1769305962854349E-2"/>
    <n v="0.17839687194525902"/>
    <s v="10–19 min"/>
    <x v="0"/>
  </r>
  <r>
    <s v="Jordan Miller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  <x v="340"/>
    <n v="0.89189189189189189"/>
    <n v="1.5945945945945945"/>
    <n v="0.59459459459459463"/>
    <n v="0.89189189189189189"/>
    <n v="0.51351351351351349"/>
    <n v="0.10810810810810811"/>
    <n v="0.70270270270270274"/>
    <n v="0.36036036036036034"/>
    <n v="1.2692307692307692"/>
    <n v="4.5045045045045043E-2"/>
    <n v="9.4831673779042207E-3"/>
    <n v="5.215742057847321E-2"/>
    <n v="7.8236130867709808E-2"/>
    <s v="10–19 min"/>
    <x v="0"/>
  </r>
  <r>
    <s v="Trevelin Queen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  <x v="341"/>
    <n v="1.1935483870967742"/>
    <n v="1.7096774193548387"/>
    <n v="0.80645161290322576"/>
    <n v="0.90322580645161288"/>
    <n v="1"/>
    <n v="0.29032258064516131"/>
    <n v="0.70967741935483875"/>
    <n v="0.35275005801810166"/>
    <n v="1.6818181818181819"/>
    <n v="7.1942446043165464E-2"/>
    <n v="2.0886516593177071E-2"/>
    <n v="5.8018101647714079E-2"/>
    <n v="6.4980273845439779E-2"/>
    <s v="10–19 min"/>
    <x v="1"/>
  </r>
  <r>
    <s v="Wendell Moore Jr,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  <x v="342"/>
    <n v="1.1944444444444444"/>
    <n v="2.6111111111111112"/>
    <n v="0.80555555555555558"/>
    <n v="1.8055555555555556"/>
    <n v="0.61111111111111116"/>
    <n v="0.1111111111111111"/>
    <n v="0.80555555555555558"/>
    <n v="0.30175859312549963"/>
    <n v="1.482758620689655"/>
    <n v="4.396482813749001E-2"/>
    <n v="7.9936051159072742E-3"/>
    <n v="5.7953637090327741E-2"/>
    <n v="0.12989608313349321"/>
    <s v="10–19 min"/>
    <x v="0"/>
  </r>
  <r>
    <s v="Bones Hyland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  <x v="343"/>
    <n v="1.2916666666666667"/>
    <n v="1"/>
    <n v="0.20833333333333334"/>
    <n v="0.79166666666666663"/>
    <n v="0.79166666666666663"/>
    <n v="0.20833333333333334"/>
    <n v="1"/>
    <n v="0.62710437710437705"/>
    <n v="1.2916666666666667"/>
    <n v="7.9966329966329963E-2"/>
    <n v="2.1043771043771045E-2"/>
    <n v="2.1043771043771045E-2"/>
    <n v="7.9966329966329963E-2"/>
    <s v="&lt;10 min"/>
    <x v="0"/>
  </r>
  <r>
    <s v="Jarred Vanderbilt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  <x v="322"/>
    <n v="1.1111111111111112"/>
    <n v="5.1111111111111107"/>
    <n v="1.8888888888888888"/>
    <n v="3.1944444444444446"/>
    <n v="1"/>
    <n v="0.30555555555555558"/>
    <n v="0.80555555555555558"/>
    <n v="0.25534851621808141"/>
    <n v="1.3793103448275863"/>
    <n v="6.2111801242236017E-2"/>
    <n v="1.8978605935127676E-2"/>
    <n v="0.11732229123533471"/>
    <n v="0.1984126984126984"/>
    <s v="10–19 min"/>
    <x v="0"/>
  </r>
  <r>
    <s v="Dominick Barlow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  <x v="329"/>
    <n v="0.51428571428571423"/>
    <n v="2.4"/>
    <n v="1"/>
    <n v="1.4"/>
    <n v="0.31428571428571428"/>
    <n v="0.51428571428571423"/>
    <n v="0.11428571428571428"/>
    <n v="0.39252336448598135"/>
    <n v="4.5"/>
    <n v="2.937249666221629E-2"/>
    <n v="4.8064085447263018E-2"/>
    <n v="9.3457943925233655E-2"/>
    <n v="0.13084112149532709"/>
    <s v="10–19 min"/>
    <x v="3"/>
  </r>
  <r>
    <s v="Doug McDermott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  <x v="326"/>
    <n v="0.19047619047619047"/>
    <n v="0.5"/>
    <n v="9.5238095238095233E-2"/>
    <n v="0.5"/>
    <n v="9.5238095238095233E-2"/>
    <n v="0"/>
    <n v="9.5238095238095233E-2"/>
    <n v="0.4320987654320988"/>
    <n v="2"/>
    <n v="1.1757789535567314E-2"/>
    <n v="0"/>
    <n v="1.1757789535567314E-2"/>
    <n v="6.1728395061728399E-2"/>
    <s v="&lt;10 min"/>
    <x v="2"/>
  </r>
  <r>
    <s v="Gary Harris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  <x v="337"/>
    <n v="0.60416666666666663"/>
    <n v="1.2916666666666667"/>
    <n v="0.39583333333333331"/>
    <n v="0.89583333333333337"/>
    <n v="0.5"/>
    <n v="0.29166666666666669"/>
    <n v="0.39583333333333331"/>
    <n v="0.20270270270270269"/>
    <n v="1.5263157894736843"/>
    <n v="3.3783783783783779E-2"/>
    <n v="1.9707207207207207E-2"/>
    <n v="2.6745495495495493E-2"/>
    <n v="6.0529279279279279E-2"/>
    <s v="10–19 min"/>
    <x v="1"/>
  </r>
  <r>
    <s v="Bismack Biyombo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  <x v="344"/>
    <n v="1.1071428571428572"/>
    <n v="5.6071428571428568"/>
    <n v="1.5"/>
    <n v="4.1071428571428568"/>
    <n v="0.6071428571428571"/>
    <n v="0.7857142857142857"/>
    <n v="1"/>
    <n v="0.27165653495440728"/>
    <n v="1.1071428571428572"/>
    <n v="3.2294832826747714E-2"/>
    <n v="4.1793313069908813E-2"/>
    <n v="7.9787234042553182E-2"/>
    <n v="0.21846504559270513"/>
    <s v="10–19 min"/>
    <x v="1"/>
  </r>
  <r>
    <s v="Keion Brooks Jr,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  <x v="345"/>
    <n v="0.9285714285714286"/>
    <n v="4.0714285714285712"/>
    <n v="0.9285714285714286"/>
    <n v="3.2857142857142856"/>
    <n v="0.7142857142857143"/>
    <n v="0.7142857142857143"/>
    <n v="0.9285714285714286"/>
    <n v="0.42495479204339964"/>
    <n v="1"/>
    <n v="3.0138637733574444E-2"/>
    <n v="3.0138637733574444E-2"/>
    <n v="3.9180229053646778E-2"/>
    <n v="0.13863773357444242"/>
    <s v="20–29 min"/>
    <x v="0"/>
  </r>
  <r>
    <s v="Ousmane Dieng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  <x v="346"/>
    <n v="0.81081081081081086"/>
    <n v="2.189189189189189"/>
    <n v="0.51351351351351349"/>
    <n v="1.7027027027027026"/>
    <n v="0.51351351351351349"/>
    <n v="0.1891891891891892"/>
    <n v="0.51351351351351349"/>
    <n v="0.34961567071658817"/>
    <n v="1.5789473684210529"/>
    <n v="4.7111331515001235E-2"/>
    <n v="1.7356806347632037E-2"/>
    <n v="4.7111331515001235E-2"/>
    <n v="0.1562112571286883"/>
    <s v="10–19 min"/>
    <x v="3"/>
  </r>
  <r>
    <s v="Terrence Shannon Jr,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  <x v="347"/>
    <n v="1"/>
    <n v="1.5"/>
    <n v="0.3125"/>
    <n v="1.1875"/>
    <n v="0.1875"/>
    <n v="0.1875"/>
    <n v="0.5"/>
    <n v="0.40683962264150947"/>
    <n v="2"/>
    <n v="1.7688679245283018E-2"/>
    <n v="1.7688679245283018E-2"/>
    <n v="2.9481132075471699E-2"/>
    <n v="0.11202830188679246"/>
    <s v="10–19 min"/>
    <x v="0"/>
  </r>
  <r>
    <s v="Mo Bamba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  <x v="347"/>
    <n v="0.59375"/>
    <n v="4.5"/>
    <n v="1"/>
    <n v="3.5"/>
    <n v="0.3125"/>
    <n v="1"/>
    <n v="0.59375"/>
    <n v="0.33430232558139533"/>
    <n v="1"/>
    <n v="2.4224806201550386E-2"/>
    <n v="7.7519379844961239E-2"/>
    <n v="7.7519379844961239E-2"/>
    <n v="0.27131782945736432"/>
    <s v="10–19 min"/>
    <x v="0"/>
  </r>
  <r>
    <s v="Luka Garza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  <x v="348"/>
    <n v="0.30769230769230771"/>
    <n v="1.4102564102564104"/>
    <n v="0.79487179487179482"/>
    <n v="0.58974358974358976"/>
    <n v="0.20512820512820512"/>
    <n v="0.10256410256410256"/>
    <n v="0.30769230769230771"/>
    <n v="0.62728937728937728"/>
    <n v="1"/>
    <n v="3.6630036630036632E-2"/>
    <n v="1.8315018315018316E-2"/>
    <n v="0.14194139194139194"/>
    <n v="0.10531135531135533"/>
    <s v="&lt;10 min"/>
    <x v="0"/>
  </r>
  <r>
    <s v="Kyle Lowry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  <x v="349"/>
    <n v="2.7142857142857144"/>
    <n v="1.9142857142857144"/>
    <n v="0.31428571428571428"/>
    <n v="1.6"/>
    <n v="0.91428571428571426"/>
    <n v="0.31428571428571428"/>
    <n v="0.6"/>
    <n v="0.20820668693009117"/>
    <n v="4.5238095238095246"/>
    <n v="4.8632218844984802E-2"/>
    <n v="1.6717325227963525E-2"/>
    <n v="1.6717325227963525E-2"/>
    <n v="8.5106382978723402E-2"/>
    <s v="10–19 min"/>
    <x v="2"/>
  </r>
  <r>
    <s v="Devin Carter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  <x v="350"/>
    <n v="1.1111111111111112"/>
    <n v="2.1111111111111112"/>
    <n v="0.5"/>
    <n v="1.6111111111111112"/>
    <n v="0.61111111111111116"/>
    <n v="0.1111111111111111"/>
    <n v="0.5"/>
    <n v="0.34595959595959597"/>
    <n v="2.2222222222222223"/>
    <n v="5.5555555555555559E-2"/>
    <n v="1.01010101010101E-2"/>
    <n v="4.5454545454545456E-2"/>
    <n v="0.14646464646464646"/>
    <s v="10–19 min"/>
    <x v="0"/>
  </r>
  <r>
    <s v="Marvin Bagley III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  <x v="351"/>
    <n v="0.38709677419354838"/>
    <n v="2.7096774193548385"/>
    <n v="1.1935483870967742"/>
    <n v="1.5161290322580645"/>
    <n v="0.29032258064516131"/>
    <n v="0.29032258064516131"/>
    <n v="0.38709677419354838"/>
    <n v="0.51012753188297078"/>
    <n v="1"/>
    <n v="3.3758439609902477E-2"/>
    <n v="3.3758439609902477E-2"/>
    <n v="0.13878469617404351"/>
    <n v="0.17629407351837961"/>
    <s v="&lt;10 min"/>
    <x v="0"/>
  </r>
  <r>
    <s v="Reggie Jackson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  <x v="351"/>
    <n v="1.5161290322580645"/>
    <n v="1.3870967741935485"/>
    <n v="0.29032258064516131"/>
    <n v="1.096774193548387"/>
    <n v="0.5161290322580645"/>
    <n v="9.6774193548387094E-2"/>
    <n v="0.5161290322580645"/>
    <n v="0.35379812695109258"/>
    <n v="2.9375"/>
    <n v="4.1623309053069719E-2"/>
    <n v="7.804370447450572E-3"/>
    <n v="2.3413111342351717E-2"/>
    <n v="8.8449531737773146E-2"/>
    <s v="10–19 min"/>
    <x v="2"/>
  </r>
  <r>
    <s v="Isaac Jones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  <x v="352"/>
    <n v="0.3"/>
    <n v="1.4"/>
    <n v="0.6"/>
    <n v="0.9"/>
    <n v="0.1"/>
    <n v="0.3"/>
    <n v="0.4"/>
    <n v="0.44736842105263158"/>
    <n v="0.74999999999999989"/>
    <n v="1.3157894736842106E-2"/>
    <n v="3.9473684210526314E-2"/>
    <n v="7.8947368421052627E-2"/>
    <n v="0.11842105263157895"/>
    <s v="&lt;10 min"/>
    <x v="0"/>
  </r>
  <r>
    <s v="Dillon Jones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  <x v="353"/>
    <n v="1.0925925925925926"/>
    <n v="2.2037037037037037"/>
    <n v="0.59259259259259256"/>
    <n v="1.7037037037037037"/>
    <n v="0.29629629629629628"/>
    <n v="9.2592592592592587E-2"/>
    <n v="0.5"/>
    <n v="0.24509803921568629"/>
    <n v="2.1851851851851851"/>
    <n v="2.9048656499636893E-2"/>
    <n v="9.0777051561365292E-3"/>
    <n v="5.8097312999273787E-2"/>
    <n v="0.16702977487291215"/>
    <s v="10–19 min"/>
    <x v="0"/>
  </r>
  <r>
    <s v="Hunter Tyson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  <x v="354"/>
    <n v="0.39215686274509803"/>
    <n v="1.5098039215686274"/>
    <n v="0.50980392156862742"/>
    <n v="1"/>
    <n v="0.19607843137254902"/>
    <n v="9.8039215686274508E-2"/>
    <n v="0.29411764705882354"/>
    <n v="0.33433886375062849"/>
    <n v="1.3333333333333333"/>
    <n v="2.513826043237808E-2"/>
    <n v="1.256913021618904E-2"/>
    <n v="6.535947712418301E-2"/>
    <n v="0.12820512820512822"/>
    <s v="&lt;10 min"/>
    <x v="0"/>
  </r>
  <r>
    <s v="Anthony Gill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  <x v="355"/>
    <n v="0.29411764705882354"/>
    <n v="1.2941176470588236"/>
    <n v="0.39215686274509803"/>
    <n v="0.90196078431372551"/>
    <n v="0.19607843137254902"/>
    <n v="0"/>
    <n v="0.19607843137254902"/>
    <n v="0.32176973353443944"/>
    <n v="1.5"/>
    <n v="2.513826043237808E-2"/>
    <n v="0"/>
    <n v="5.0276520864756161E-2"/>
    <n v="0.11563599798893917"/>
    <s v="&lt;10 min"/>
    <x v="1"/>
  </r>
  <r>
    <s v="Delon Wright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  <x v="356"/>
    <n v="1.9"/>
    <n v="1.7"/>
    <n v="0.7"/>
    <n v="1"/>
    <n v="0.9"/>
    <n v="0.3"/>
    <n v="0.6"/>
    <n v="0.19496855345911951"/>
    <n v="3.1666666666666665"/>
    <n v="5.6603773584905662E-2"/>
    <n v="1.8867924528301886E-2"/>
    <n v="4.40251572327044E-2"/>
    <n v="6.2893081761006289E-2"/>
    <s v="10–19 min"/>
    <x v="2"/>
  </r>
  <r>
    <s v="Kevin Love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  <x v="357"/>
    <n v="1"/>
    <n v="4.0869565217391308"/>
    <n v="1"/>
    <n v="3.0869565217391304"/>
    <n v="0.69565217391304346"/>
    <n v="0.21739130434782608"/>
    <n v="0.60869565217391308"/>
    <n v="0.48663741523733539"/>
    <n v="1.6428571428571428"/>
    <n v="6.3821300358994817E-2"/>
    <n v="1.994415636218588E-2"/>
    <n v="9.1743119266055037E-2"/>
    <n v="0.28320702034303946"/>
    <s v="10–19 min"/>
    <x v="2"/>
  </r>
  <r>
    <s v="Branden Carlson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  <x v="358"/>
    <n v="0.40625"/>
    <n v="1.6875"/>
    <n v="0.5"/>
    <n v="1.1875"/>
    <n v="0.1875"/>
    <n v="0.6875"/>
    <n v="0.1875"/>
    <n v="0.49512987012987014"/>
    <n v="2.1666666666666665"/>
    <n v="2.4350649350649352E-2"/>
    <n v="8.9285714285714288E-2"/>
    <n v="6.4935064935064929E-2"/>
    <n v="0.15422077922077923"/>
    <s v="&lt;10 min"/>
    <x v="0"/>
  </r>
  <r>
    <s v="Colin Castleton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  <x v="359"/>
    <n v="1.1153846153846154"/>
    <n v="4.6923076923076925"/>
    <n v="2"/>
    <n v="2.6923076923076925"/>
    <n v="0.30769230769230771"/>
    <n v="0.38461538461538464"/>
    <n v="0.88461538461538458"/>
    <n v="0.28266913809082483"/>
    <n v="1.2608695652173914"/>
    <n v="1.8535681186283594E-2"/>
    <n v="2.3169601482854494E-2"/>
    <n v="0.12048192771084336"/>
    <n v="0.16218721037998146"/>
    <s v="10–19 min"/>
    <x v="0"/>
  </r>
  <r>
    <s v="Isaiah Wong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  <x v="232"/>
    <n v="1.4"/>
    <n v="1.6"/>
    <n v="0.7"/>
    <n v="0.9"/>
    <n v="0.6"/>
    <n v="0"/>
    <n v="0.9"/>
    <n v="0.45112781954887216"/>
    <n v="1.5555555555555554"/>
    <n v="4.5112781954887216E-2"/>
    <n v="0"/>
    <n v="5.2631578947368418E-2"/>
    <n v="6.7669172932330823E-2"/>
    <s v="10–19 min"/>
    <x v="0"/>
  </r>
  <r>
    <s v="Josh Minott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  <x v="360"/>
    <n v="0.39130434782608697"/>
    <n v="1"/>
    <n v="0.30434782608695654"/>
    <n v="0.80434782608695654"/>
    <n v="0.30434782608695654"/>
    <n v="0.30434782608695654"/>
    <n v="0.19565217391304349"/>
    <n v="0.43478260869565216"/>
    <n v="2"/>
    <n v="5.0724637681159424E-2"/>
    <n v="5.0724637681159424E-2"/>
    <n v="5.0724637681159424E-2"/>
    <n v="0.13405797101449277"/>
    <s v="&lt;10 min"/>
    <x v="3"/>
  </r>
  <r>
    <s v="Jared Rhoden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  <x v="361"/>
    <n v="1.0714285714285714"/>
    <n v="3"/>
    <n v="1"/>
    <n v="2"/>
    <n v="0.7142857142857143"/>
    <n v="7.1428571428571425E-2"/>
    <n v="0.5714285714285714"/>
    <n v="0.52028218694885364"/>
    <n v="1.875"/>
    <n v="4.409171075837743E-2"/>
    <n v="4.4091710758377423E-3"/>
    <n v="6.1728395061728399E-2"/>
    <n v="0.1234567901234568"/>
    <s v="10–19 min"/>
    <x v="0"/>
  </r>
  <r>
    <s v="Dwight Powell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  <x v="362"/>
    <n v="1"/>
    <n v="2.1090909090909089"/>
    <n v="0.90909090909090906"/>
    <n v="1.3090909090909091"/>
    <n v="0.30909090909090908"/>
    <n v="0.4"/>
    <n v="0.30909090909090908"/>
    <n v="0.21090909090909088"/>
    <n v="3.2352941176470589"/>
    <n v="3.0909090909090907E-2"/>
    <n v="0.04"/>
    <n v="9.0909090909090912E-2"/>
    <n v="0.13090909090909092"/>
    <s v="10–19 min"/>
    <x v="2"/>
  </r>
  <r>
    <s v="Robert Williams III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  <x v="363"/>
    <n v="1.1000000000000001"/>
    <n v="5.9"/>
    <n v="1.8"/>
    <n v="4.2"/>
    <n v="0.7"/>
    <n v="1.7"/>
    <n v="0.9"/>
    <n v="0.32954545454545453"/>
    <n v="1.2222222222222223"/>
    <n v="3.9772727272727265E-2"/>
    <n v="9.6590909090909075E-2"/>
    <n v="0.10227272727272727"/>
    <n v="0.23863636363636362"/>
    <s v="10–19 min"/>
    <x v="0"/>
  </r>
  <r>
    <s v="Maxwell Lewis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  <x v="302"/>
    <n v="0.7142857142857143"/>
    <n v="2"/>
    <n v="0.6071428571428571"/>
    <n v="1.2857142857142858"/>
    <n v="0.2857142857142857"/>
    <n v="0.2857142857142857"/>
    <n v="0.5"/>
    <n v="0.35103785103785101"/>
    <n v="1.4285714285714286"/>
    <n v="2.442002442002442E-2"/>
    <n v="2.442002442002442E-2"/>
    <n v="5.1892551892551889E-2"/>
    <n v="0.1098901098901099"/>
    <s v="10–19 min"/>
    <x v="3"/>
  </r>
  <r>
    <s v="Dariq Whitehead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  <x v="285"/>
    <n v="0.6"/>
    <n v="1.5"/>
    <n v="0.2"/>
    <n v="1.3"/>
    <n v="0.3"/>
    <n v="0.1"/>
    <n v="0.8"/>
    <n v="0.46341463414634143"/>
    <n v="0.74999999999999989"/>
    <n v="2.4390243902439022E-2"/>
    <n v="8.1300813008130073E-3"/>
    <n v="1.6260162601626015E-2"/>
    <n v="0.1056910569105691"/>
    <s v="10–19 min"/>
    <x v="3"/>
  </r>
  <r>
    <s v="Matisse Thybulle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  <x v="364"/>
    <n v="1.9333333333333333"/>
    <n v="3.5333333333333332"/>
    <n v="0.93333333333333335"/>
    <n v="2.5333333333333332"/>
    <n v="2.2000000000000002"/>
    <n v="0.6"/>
    <n v="0.93333333333333335"/>
    <n v="0.36217948717948717"/>
    <n v="2.0714285714285716"/>
    <n v="0.10576923076923077"/>
    <n v="2.8846153846153844E-2"/>
    <n v="4.4871794871794872E-2"/>
    <n v="0.12179487179487178"/>
    <s v="20–29 min"/>
    <x v="1"/>
  </r>
  <r>
    <s v="Baylor Scheierman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  <x v="365"/>
    <n v="1.096774193548387"/>
    <n v="2.096774193548387"/>
    <n v="0.61290322580645162"/>
    <n v="1.5161290322580645"/>
    <n v="0.5161290322580645"/>
    <n v="9.6774193548387094E-2"/>
    <n v="0.38709677419354838"/>
    <n v="0.29136316337148804"/>
    <n v="2.833333333333333"/>
    <n v="4.1623309053069719E-2"/>
    <n v="7.804370447450572E-3"/>
    <n v="4.9427679500520294E-2"/>
    <n v="0.12226847034339229"/>
    <s v="10–19 min"/>
    <x v="0"/>
  </r>
  <r>
    <s v="Damion Baugh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  <x v="366"/>
    <n v="3.7333333333333334"/>
    <n v="3.3333333333333335"/>
    <n v="0.93333333333333335"/>
    <n v="2.4"/>
    <n v="1"/>
    <n v="0.13333333333333333"/>
    <n v="2.1333333333333333"/>
    <n v="0.29689608636977055"/>
    <n v="1.75"/>
    <n v="4.048582995951417E-2"/>
    <n v="5.3981106612685558E-3"/>
    <n v="3.7786774628879895E-2"/>
    <n v="9.7165991902834009E-2"/>
    <s v="20–29 min"/>
    <x v="0"/>
  </r>
  <r>
    <s v="Patty Mills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  <x v="367"/>
    <n v="0.89655172413793105"/>
    <n v="0.7931034482758621"/>
    <n v="0.10344827586206896"/>
    <n v="0.58620689655172409"/>
    <n v="0.41379310344827586"/>
    <n v="0.10344827586206896"/>
    <n v="0.58620689655172409"/>
    <n v="0.3417210313762038"/>
    <n v="1.5294117647058825"/>
    <n v="3.7278657968313145E-2"/>
    <n v="9.3196644920782862E-3"/>
    <n v="9.3196644920782862E-3"/>
    <n v="5.2811432121776948E-2"/>
    <s v="10–19 min"/>
    <x v="2"/>
  </r>
  <r>
    <s v="John Konchar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  <x v="368"/>
    <n v="0.89130434782608692"/>
    <n v="3.3043478260869565"/>
    <n v="0.80434782608695654"/>
    <n v="2.5"/>
    <n v="0.69565217391304346"/>
    <n v="0.30434782608695654"/>
    <n v="0.30434782608695654"/>
    <n v="0.19762845849802371"/>
    <n v="2.9285714285714284"/>
    <n v="5.7491915199425078E-2"/>
    <n v="2.5152712899748474E-2"/>
    <n v="6.6475026949335256E-2"/>
    <n v="0.20661157024793389"/>
    <s v="10–19 min"/>
    <x v="1"/>
  </r>
  <r>
    <s v="Drew Timme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  <x v="369"/>
    <n v="2.2222222222222223"/>
    <n v="7.2222222222222223"/>
    <n v="1.8888888888888888"/>
    <n v="5.333333333333333"/>
    <n v="0.44444444444444442"/>
    <n v="0.1111111111111111"/>
    <n v="1.6666666666666667"/>
    <n v="0.42947202521670608"/>
    <n v="1.3333333333333333"/>
    <n v="1.5760441292356184E-2"/>
    <n v="3.9401103230890461E-3"/>
    <n v="6.698187549251379E-2"/>
    <n v="0.18912529550827423"/>
    <s v="20–29 min"/>
    <x v="0"/>
  </r>
  <r>
    <s v="Torrey Craig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  <x v="370"/>
    <n v="0.69230769230769229"/>
    <n v="2.8076923076923075"/>
    <n v="1"/>
    <n v="1.8076923076923077"/>
    <n v="0.30769230769230771"/>
    <n v="0.5"/>
    <n v="0.30769230769230771"/>
    <n v="0.34647171010807376"/>
    <n v="2.25"/>
    <n v="2.5429116338207249E-2"/>
    <n v="4.1322314049586778E-2"/>
    <n v="8.2644628099173556E-2"/>
    <n v="0.14939605848696758"/>
    <s v="10–19 min"/>
    <x v="2"/>
  </r>
  <r>
    <s v="Jaden Springer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  <x v="371"/>
    <n v="0.79069767441860461"/>
    <n v="1.3023255813953489"/>
    <n v="0.39534883720930231"/>
    <n v="1"/>
    <n v="0.60465116279069764"/>
    <n v="9.3023255813953487E-2"/>
    <n v="0.39534883720930231"/>
    <n v="0.29548563611491108"/>
    <n v="2"/>
    <n v="7.1135430916552667E-2"/>
    <n v="1.094391244870041E-2"/>
    <n v="4.6511627906976744E-2"/>
    <n v="0.11764705882352941"/>
    <s v="&lt;10 min"/>
    <x v="3"/>
  </r>
  <r>
    <s v="Taj Gibson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  <x v="372"/>
    <n v="0.59459459459459463"/>
    <n v="3.189189189189189"/>
    <n v="1.4054054054054055"/>
    <n v="1.8918918918918919"/>
    <n v="0.1891891891891892"/>
    <n v="0.51351351351351349"/>
    <n v="0.70270270270270274"/>
    <n v="0.26053080107134163"/>
    <n v="0.84615384615384615"/>
    <n v="1.7044071098125155E-2"/>
    <n v="4.6262478694911124E-2"/>
    <n v="0.12661309958607256"/>
    <n v="0.17044071098125152"/>
    <s v="10–19 min"/>
    <x v="2"/>
  </r>
  <r>
    <s v="Jalen Hood-Schifino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  <x v="373"/>
    <n v="2.5333333333333332"/>
    <n v="1.8"/>
    <n v="0.2"/>
    <n v="1.6"/>
    <n v="0.33333333333333331"/>
    <n v="0.53333333333333333"/>
    <n v="1.2"/>
    <n v="0.3396825396825397"/>
    <n v="2.1111111111111112"/>
    <n v="1.5873015873015872E-2"/>
    <n v="2.5396825396825397E-2"/>
    <n v="9.5238095238095247E-3"/>
    <n v="7.6190476190476197E-2"/>
    <s v="20–29 min"/>
    <x v="3"/>
  </r>
  <r>
    <s v="Cam Reddish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  <x v="374"/>
    <n v="0.69696969696969702"/>
    <n v="2"/>
    <n v="0.51515151515151514"/>
    <n v="1.5151515151515151"/>
    <n v="1"/>
    <n v="0.30303030303030304"/>
    <n v="0.39393939393939392"/>
    <n v="0.17944811240900627"/>
    <n v="1.7692307692307694"/>
    <n v="5.5865921787709501E-2"/>
    <n v="1.692906720839682E-2"/>
    <n v="2.8779414254274591E-2"/>
    <n v="8.4645336041984098E-2"/>
    <s v="10–19 min"/>
    <x v="0"/>
  </r>
  <r>
    <s v="Oscar Tshiebwe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  <x v="375"/>
    <n v="0.5714285714285714"/>
    <n v="8.7142857142857135"/>
    <n v="3.2857142857142856"/>
    <n v="5.4285714285714288"/>
    <n v="0.9285714285714286"/>
    <n v="7.1428571428571425E-2"/>
    <n v="0.7142857142857143"/>
    <n v="0.41601255886970173"/>
    <n v="0.79999999999999993"/>
    <n v="5.1020408163265307E-2"/>
    <n v="3.9246467817896386E-3"/>
    <n v="0.18053375196232338"/>
    <n v="0.29827315541601257"/>
    <s v="10–19 min"/>
    <x v="0"/>
  </r>
  <r>
    <s v="Johnny Furphy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  <x v="376"/>
    <n v="0.4"/>
    <n v="1.4"/>
    <n v="0.5"/>
    <n v="1"/>
    <n v="0.4"/>
    <n v="0.2"/>
    <n v="0.2"/>
    <n v="0.27631578947368424"/>
    <n v="2"/>
    <n v="5.2631578947368425E-2"/>
    <n v="2.6315789473684213E-2"/>
    <n v="6.5789473684210523E-2"/>
    <n v="0.13157894736842105"/>
    <s v="&lt;10 min"/>
    <x v="3"/>
  </r>
  <r>
    <s v="Cam Spencer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  <x v="329"/>
    <n v="1.4"/>
    <n v="1.2"/>
    <n v="0.52"/>
    <n v="0.72"/>
    <n v="0.4"/>
    <n v="0"/>
    <n v="0.2"/>
    <n v="0.41584158415841588"/>
    <n v="6.9999999999999991"/>
    <n v="3.9603960396039604E-2"/>
    <n v="0"/>
    <n v="5.1485148514851489E-2"/>
    <n v="7.1287128712871281E-2"/>
    <s v="10–19 min"/>
    <x v="0"/>
  </r>
  <r>
    <s v="Maxi Kleber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  <x v="337"/>
    <n v="1.2941176470588236"/>
    <n v="2.7941176470588234"/>
    <n v="0.70588235294117652"/>
    <n v="2.0882352941176472"/>
    <n v="0.29411764705882354"/>
    <n v="0.5"/>
    <n v="0.70588235294117652"/>
    <n v="0.16042780748663102"/>
    <n v="1.8333333333333333"/>
    <n v="1.5728216420257943E-2"/>
    <n v="2.6737967914438502E-2"/>
    <n v="3.7747719408619068E-2"/>
    <n v="0.11167033658383141"/>
    <s v="10–19 min"/>
    <x v="2"/>
  </r>
  <r>
    <s v="Pat Spencer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  <x v="377"/>
    <n v="1.2051282051282051"/>
    <n v="1.2051282051282051"/>
    <n v="0.41025641025641024"/>
    <n v="0.79487179487179482"/>
    <n v="0.41025641025641024"/>
    <n v="0.10256410256410256"/>
    <n v="0.51282051282051277"/>
    <n v="0.39262820512820512"/>
    <n v="2.35"/>
    <n v="6.4102564102564097E-2"/>
    <n v="1.6025641025641024E-2"/>
    <n v="6.4102564102564097E-2"/>
    <n v="0.12419871794871794"/>
    <s v="&lt;10 min"/>
    <x v="1"/>
  </r>
  <r>
    <s v="Jordan McLaughlin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  <x v="378"/>
    <n v="1.1086956521739131"/>
    <n v="0.69565217391304346"/>
    <n v="0.10869565217391304"/>
    <n v="0.5"/>
    <n v="0.30434782608695654"/>
    <n v="0"/>
    <n v="0.30434782608695654"/>
    <n v="0.31010230179028136"/>
    <n v="3.6428571428571428"/>
    <n v="4.4757033248081848E-2"/>
    <n v="0"/>
    <n v="1.5984654731457801E-2"/>
    <n v="7.3529411764705885E-2"/>
    <s v="&lt;10 min"/>
    <x v="1"/>
  </r>
  <r>
    <s v="Trey Jemison III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  <x v="353"/>
    <n v="0.39473684210526316"/>
    <n v="2.7894736842105261"/>
    <n v="1.2105263157894737"/>
    <n v="1.6052631578947369"/>
    <n v="0.21052631578947367"/>
    <n v="0.39473684210526316"/>
    <n v="0.60526315789473684"/>
    <n v="0.24271844660194172"/>
    <n v="0.65217391304347827"/>
    <n v="2.0439448134900354E-2"/>
    <n v="3.8323965252938172E-2"/>
    <n v="0.11752682677567705"/>
    <n v="0.15585079202861524"/>
    <s v="10–19 min"/>
    <x v="0"/>
  </r>
  <r>
    <s v="Jericho Sims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  <x v="379"/>
    <n v="0.60377358490566035"/>
    <n v="3.6981132075471699"/>
    <n v="1.3018867924528301"/>
    <n v="2.3962264150943398"/>
    <n v="0.20754716981132076"/>
    <n v="0.39622641509433965"/>
    <n v="0.60377358490566035"/>
    <n v="0.15062628825114951"/>
    <n v="1"/>
    <n v="1.7440938639606787E-2"/>
    <n v="3.3296337402885685E-2"/>
    <n v="0.10940225146662437"/>
    <n v="0.20136356429364199"/>
    <s v="10–19 min"/>
    <x v="0"/>
  </r>
  <r>
    <s v="Reece Beekman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  <x v="380"/>
    <n v="1.8055555555555556"/>
    <n v="1.1111111111111112"/>
    <n v="0.3888888888888889"/>
    <n v="0.69444444444444442"/>
    <n v="0.88888888888888884"/>
    <n v="0.1111111111111111"/>
    <n v="0.61111111111111116"/>
    <n v="0.20085470085470086"/>
    <n v="2.9545454545454541"/>
    <n v="6.8376068376068369E-2"/>
    <n v="8.5470085470085461E-3"/>
    <n v="2.9914529914529916E-2"/>
    <n v="5.3418803418803416E-2"/>
    <s v="10–19 min"/>
    <x v="0"/>
  </r>
  <r>
    <s v="Christian Koloko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  <x v="381"/>
    <n v="0.40540540540540543"/>
    <n v="2.5135135135135136"/>
    <n v="0.89189189189189189"/>
    <n v="1.5135135135135136"/>
    <n v="0.1891891891891892"/>
    <n v="0.40540540540540543"/>
    <n v="0.29729729729729731"/>
    <n v="0.26145710928319627"/>
    <n v="1.3636363636363635"/>
    <n v="2.0564042303172742E-2"/>
    <n v="4.4065804935370156E-2"/>
    <n v="9.6944770857814347E-2"/>
    <n v="0.16451233842538193"/>
    <s v="&lt;10 min"/>
    <x v="0"/>
  </r>
  <r>
    <s v="Dru Smith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  <x v="382"/>
    <n v="1.5714285714285714"/>
    <n v="2.5714285714285716"/>
    <n v="0.9285714285714286"/>
    <n v="1.7142857142857142"/>
    <n v="1.5"/>
    <n v="0.42857142857142855"/>
    <n v="1.2142857142857142"/>
    <n v="0.3236607142857143"/>
    <n v="1.2941176470588236"/>
    <n v="7.8125E-2"/>
    <n v="2.2321428571428572E-2"/>
    <n v="4.836309523809524E-2"/>
    <n v="8.9285714285714288E-2"/>
    <s v="10–19 min"/>
    <x v="0"/>
  </r>
  <r>
    <s v="Mitchell Robinson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  <x v="383"/>
    <n v="0.82352941176470584"/>
    <n v="5.882352941176471"/>
    <n v="3.1176470588235294"/>
    <n v="2.8823529411764706"/>
    <n v="0.88235294117647056"/>
    <n v="1.1176470588235294"/>
    <n v="0.58823529411764708"/>
    <n v="0.29927760577915374"/>
    <n v="1.4"/>
    <n v="5.159958720330237E-2"/>
    <n v="6.5359477124182996E-2"/>
    <n v="0.18231854145166837"/>
    <n v="0.16855865153078775"/>
    <s v="10–19 min"/>
    <x v="0"/>
  </r>
  <r>
    <s v="Lester Quinones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  <x v="384"/>
    <n v="1.7692307692307692"/>
    <n v="1.5384615384615385"/>
    <n v="0.30769230769230771"/>
    <n v="1.2307692307692308"/>
    <n v="0.23076923076923078"/>
    <n v="0.23076923076923078"/>
    <n v="1.0769230769230769"/>
    <n v="0.46917621385706493"/>
    <n v="1.6428571428571428"/>
    <n v="1.6366612111292964E-2"/>
    <n v="1.6366612111292964E-2"/>
    <n v="2.1822149481723951E-2"/>
    <n v="8.7288597926895806E-2"/>
    <s v="10–19 min"/>
    <x v="0"/>
  </r>
  <r>
    <s v="Elfrid Payton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  <x v="326"/>
    <n v="6.916666666666667"/>
    <n v="3.2916666666666665"/>
    <n v="0.58333333333333337"/>
    <n v="2.7083333333333335"/>
    <n v="1"/>
    <n v="0.5"/>
    <n v="2.5"/>
    <n v="0.16431924882629106"/>
    <n v="2.7666666666666666"/>
    <n v="4.6948356807511735E-2"/>
    <n v="2.3474178403755867E-2"/>
    <n v="2.7386541471048513E-2"/>
    <n v="0.12715179968701096"/>
    <s v="20–29 min"/>
    <x v="1"/>
  </r>
  <r>
    <s v="Jordan Walsh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  <x v="385"/>
    <n v="0.40384615384615385"/>
    <n v="1.3076923076923077"/>
    <n v="0.40384615384615385"/>
    <n v="0.90384615384615385"/>
    <n v="0.19230769230769232"/>
    <n v="0.19230769230769232"/>
    <n v="0.30769230769230771"/>
    <n v="0.20463510848126235"/>
    <n v="1.3125"/>
    <n v="2.465483234714004E-2"/>
    <n v="2.465483234714004E-2"/>
    <n v="5.1775147928994084E-2"/>
    <n v="0.11587771203155819"/>
    <s v="&lt;10 min"/>
    <x v="3"/>
  </r>
  <r>
    <s v="Damion Lee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  <x v="386"/>
    <n v="0.4"/>
    <n v="0.8"/>
    <n v="0.12"/>
    <n v="0.72"/>
    <n v="0.2"/>
    <n v="0"/>
    <n v="0.4"/>
    <n v="0.57241379310344831"/>
    <n v="1"/>
    <n v="3.4482758620689655E-2"/>
    <n v="0"/>
    <n v="2.0689655172413793E-2"/>
    <n v="0.12413793103448276"/>
    <s v="&lt;10 min"/>
    <x v="1"/>
  </r>
  <r>
    <s v="Tyler Kolek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  <x v="387"/>
    <n v="1.7073170731707317"/>
    <n v="0.70731707317073167"/>
    <n v="0.1951219512195122"/>
    <n v="0.51219512195121952"/>
    <n v="0.29268292682926828"/>
    <n v="9.7560975609756101E-2"/>
    <n v="0.3902439024390244"/>
    <n v="0.27777777777777779"/>
    <n v="4.375"/>
    <n v="4.065040650406504E-2"/>
    <n v="1.3550135501355014E-2"/>
    <n v="2.7100271002710029E-2"/>
    <n v="7.113821138211382E-2"/>
    <s v="&lt;10 min"/>
    <x v="0"/>
  </r>
  <r>
    <s v="Johnny Davis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  <x v="388"/>
    <n v="0.29411764705882354"/>
    <n v="1.088235294117647"/>
    <n v="0.29411764705882354"/>
    <n v="0.79411764705882348"/>
    <n v="0.41176470588235292"/>
    <n v="0.20588235294117646"/>
    <n v="0.20588235294117646"/>
    <n v="0.3396851698425849"/>
    <n v="1.4285714285714286"/>
    <n v="5.7995028997514499E-2"/>
    <n v="2.8997514498757249E-2"/>
    <n v="4.1425020712510363E-2"/>
    <n v="0.11184755592377796"/>
    <s v="&lt;10 min"/>
    <x v="0"/>
  </r>
  <r>
    <s v="MarJon Beauchamp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  <x v="389"/>
    <n v="0.31428571428571428"/>
    <n v="1.3142857142857143"/>
    <n v="0.31428571428571428"/>
    <n v="0.91428571428571426"/>
    <n v="0.11428571428571428"/>
    <n v="0"/>
    <n v="0.4"/>
    <n v="0.51428571428571435"/>
    <n v="0.7857142857142857"/>
    <n v="2.5396825396825397E-2"/>
    <n v="0"/>
    <n v="6.9841269841269843E-2"/>
    <n v="0.20317460317460317"/>
    <s v="&lt;10 min"/>
    <x v="0"/>
  </r>
  <r>
    <s v="Jaylen Martin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  <x v="390"/>
    <n v="1.125"/>
    <n v="2.8125"/>
    <n v="0.6875"/>
    <n v="2.125"/>
    <n v="0.625"/>
    <n v="0"/>
    <n v="0.8125"/>
    <n v="0.32718120805369127"/>
    <n v="1.3846153846153846"/>
    <n v="4.1946308724832217E-2"/>
    <n v="0"/>
    <n v="4.6140939597315432E-2"/>
    <n v="0.14261744966442952"/>
    <s v="10–19 min"/>
    <x v="3"/>
  </r>
  <r>
    <s v="Alex Reese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  <x v="391"/>
    <n v="0.33333333333333331"/>
    <n v="3.1333333333333333"/>
    <n v="0.6"/>
    <n v="2.5333333333333332"/>
    <n v="0.73333333333333328"/>
    <n v="0.73333333333333328"/>
    <n v="0.4"/>
    <n v="0.35648148148148151"/>
    <n v="0.83333333333333326"/>
    <n v="5.0925925925925923E-2"/>
    <n v="5.0925925925925923E-2"/>
    <n v="4.1666666666666664E-2"/>
    <n v="0.1759259259259259"/>
    <s v="10–19 min"/>
    <x v="0"/>
  </r>
  <r>
    <s v="Kobe Brown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  <x v="392"/>
    <n v="0.6"/>
    <n v="1.6"/>
    <n v="0.5"/>
    <n v="1.2"/>
    <n v="0.2"/>
    <n v="0.1"/>
    <n v="0.3"/>
    <n v="0.27941176470588236"/>
    <n v="2"/>
    <n v="2.9411764705882356E-2"/>
    <n v="1.4705882352941178E-2"/>
    <n v="7.3529411764705885E-2"/>
    <n v="0.17647058823529413"/>
    <s v="&lt;10 min"/>
    <x v="0"/>
  </r>
  <r>
    <s v="Moses Brown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  <x v="393"/>
    <n v="0.23076923076923078"/>
    <n v="3.3846153846153846"/>
    <n v="0.92307692307692313"/>
    <n v="2.5384615384615383"/>
    <n v="0.53846153846153844"/>
    <n v="0.30769230769230771"/>
    <n v="0.76923076923076927"/>
    <n v="0.63398140321217245"/>
    <n v="0.3"/>
    <n v="5.9171597633136092E-2"/>
    <n v="3.38123415046492E-2"/>
    <n v="0.10143702451394761"/>
    <n v="0.2789518174133559"/>
    <s v="&lt;10 min"/>
    <x v="0"/>
  </r>
  <r>
    <s v="Lamar Stevens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  <x v="394"/>
    <n v="0.52941176470588236"/>
    <n v="2.1764705882352939"/>
    <n v="0.17647058823529413"/>
    <n v="2"/>
    <n v="0.29411764705882354"/>
    <n v="0.17647058823529413"/>
    <n v="0.58823529411764708"/>
    <n v="0.48480930833872016"/>
    <n v="0.9"/>
    <n v="3.2320620555914677E-2"/>
    <n v="1.9392372333548805E-2"/>
    <n v="1.9392372333548805E-2"/>
    <n v="0.21978021978021978"/>
    <s v="&lt;10 min"/>
    <x v="0"/>
  </r>
  <r>
    <s v="Alex Len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  <x v="395"/>
    <n v="0.80434782608695654"/>
    <n v="2.1086956521739131"/>
    <n v="0.80434782608695654"/>
    <n v="1.1956521739130435"/>
    <n v="0.19565217391304349"/>
    <n v="0.5"/>
    <n v="0.39130434782608697"/>
    <n v="0.19381875327396542"/>
    <n v="2.0555555555555554"/>
    <n v="2.3572551073860658E-2"/>
    <n v="6.0240963855421679E-2"/>
    <n v="9.6909376636982708E-2"/>
    <n v="0.14405447878470401"/>
    <s v="&lt;10 min"/>
    <x v="1"/>
  </r>
  <r>
    <s v="JT Thor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  <x v="396"/>
    <n v="0.3"/>
    <n v="2.4"/>
    <n v="1"/>
    <n v="1.4"/>
    <n v="0.4"/>
    <n v="0.5"/>
    <n v="0.5"/>
    <n v="0.28800000000000003"/>
    <n v="0.6"/>
    <n v="3.2000000000000001E-2"/>
    <n v="0.04"/>
    <n v="0.08"/>
    <n v="0.11199999999999999"/>
    <s v="10–19 min"/>
    <x v="3"/>
  </r>
  <r>
    <s v="Tristan Thompson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  <x v="397"/>
    <n v="0.6"/>
    <n v="3.4"/>
    <n v="0.8"/>
    <n v="2.6"/>
    <n v="0.1"/>
    <n v="0.3"/>
    <n v="0.4"/>
    <n v="0.20731707317073172"/>
    <n v="1.4999999999999998"/>
    <n v="1.2195121951219514E-2"/>
    <n v="3.6585365853658541E-2"/>
    <n v="9.7560975609756115E-2"/>
    <n v="0.31707317073170738"/>
    <s v="&lt;10 min"/>
    <x v="2"/>
  </r>
  <r>
    <s v="Tyler Smith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  <x v="398"/>
    <n v="0.21739130434782608"/>
    <n v="1.0869565217391304"/>
    <n v="0.30434782608695654"/>
    <n v="0.78260869565217395"/>
    <n v="8.6956521739130432E-2"/>
    <n v="0.21739130434782608"/>
    <n v="0.30434782608695654"/>
    <n v="0.54963084495488113"/>
    <n v="0.71428571428571419"/>
    <n v="1.6406890894175553E-2"/>
    <n v="4.1017227235438887E-2"/>
    <n v="5.742411812961444E-2"/>
    <n v="0.14766201804758"/>
    <s v="&lt;10 min"/>
    <x v="3"/>
  </r>
  <r>
    <s v="Jaylen Nowell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  <x v="399"/>
    <n v="2.25"/>
    <n v="2.5"/>
    <n v="0.75"/>
    <n v="1.75"/>
    <n v="0.125"/>
    <n v="0.5"/>
    <n v="1"/>
    <n v="0.39880952380952384"/>
    <n v="2.25"/>
    <n v="5.9523809523809521E-3"/>
    <n v="2.3809523809523808E-2"/>
    <n v="3.5714285714285712E-2"/>
    <n v="8.3333333333333329E-2"/>
    <s v="20–29 min"/>
    <x v="0"/>
  </r>
  <r>
    <s v="Adam Flagler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  <x v="400"/>
    <n v="0.29729729729729731"/>
    <n v="0.70270270270270274"/>
    <n v="0.1891891891891892"/>
    <n v="0.51351351351351349"/>
    <n v="0.1891891891891892"/>
    <n v="0.10810810810810811"/>
    <n v="0.10810810810810811"/>
    <n v="0.32923832923832924"/>
    <n v="2.75"/>
    <n v="3.4398034398034398E-2"/>
    <n v="1.9656019656019656E-2"/>
    <n v="3.4398034398034398E-2"/>
    <n v="9.3366093366093361E-2"/>
    <s v="&lt;10 min"/>
    <x v="0"/>
  </r>
  <r>
    <s v="Marcus Bagley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  <x v="401"/>
    <n v="1"/>
    <n v="7"/>
    <n v="2.2999999999999998"/>
    <n v="4.7"/>
    <n v="0.9"/>
    <n v="1.2"/>
    <n v="0.7"/>
    <n v="0.2648221343873518"/>
    <n v="1.4285714285714286"/>
    <n v="3.5573122529644272E-2"/>
    <n v="4.7430830039525688E-2"/>
    <n v="9.0909090909090898E-2"/>
    <n v="0.1857707509881423"/>
    <s v="20–29 min"/>
    <x v="0"/>
  </r>
  <r>
    <s v="Nate Williams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  <x v="402"/>
    <n v="0.5"/>
    <n v="0.7"/>
    <n v="0.3"/>
    <n v="0.4"/>
    <n v="0.4"/>
    <n v="0.2"/>
    <n v="0.7"/>
    <n v="0.45205479452054792"/>
    <n v="0.7142857142857143"/>
    <n v="5.4794520547945209E-2"/>
    <n v="2.7397260273972605E-2"/>
    <n v="4.1095890410958902E-2"/>
    <n v="5.4794520547945209E-2"/>
    <s v="&lt;10 min"/>
    <x v="0"/>
  </r>
  <r>
    <s v="De'Anthony Melton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  <x v="403"/>
    <n v="2.8333333333333335"/>
    <n v="3.3333333333333335"/>
    <n v="1"/>
    <n v="2.3333333333333335"/>
    <n v="1.1666666666666667"/>
    <n v="0.33333333333333331"/>
    <n v="1.6666666666666667"/>
    <n v="0.51155115511551164"/>
    <n v="1.7"/>
    <n v="5.7755775577557761E-2"/>
    <n v="1.65016501650165E-2"/>
    <n v="4.9504950495049507E-2"/>
    <n v="0.11551155115511552"/>
    <s v="20–29 min"/>
    <x v="0"/>
  </r>
  <r>
    <s v="Tony Bradley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  <x v="404"/>
    <n v="0.42857142857142855"/>
    <n v="3"/>
    <n v="1.2857142857142858"/>
    <n v="1.7142857142857142"/>
    <n v="7.1428571428571425E-2"/>
    <n v="0.5714285714285714"/>
    <n v="0.42857142857142855"/>
    <n v="0.54673721340388015"/>
    <n v="1"/>
    <n v="8.8183421516754845E-3"/>
    <n v="7.0546737213403876E-2"/>
    <n v="0.15873015873015875"/>
    <n v="0.21164021164021163"/>
    <s v="&lt;10 min"/>
    <x v="0"/>
  </r>
  <r>
    <s v="Bronny James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  <x v="405"/>
    <n v="0.81481481481481477"/>
    <n v="0.70370370370370372"/>
    <n v="0.1111111111111111"/>
    <n v="0.51851851851851849"/>
    <n v="0.29629629629629628"/>
    <n v="0.1111111111111111"/>
    <n v="0.51851851851851849"/>
    <n v="0.34273079049198452"/>
    <n v="1.5714285714285714"/>
    <n v="4.4223327805417351E-2"/>
    <n v="1.6583747927031506E-2"/>
    <n v="1.6583747927031506E-2"/>
    <n v="7.7390823659480371E-2"/>
    <s v="&lt;10 min"/>
    <x v="3"/>
  </r>
  <r>
    <s v="Markelle Fultz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  <x v="406"/>
    <n v="1.2857142857142858"/>
    <n v="1"/>
    <n v="0.2857142857142857"/>
    <n v="0.7142857142857143"/>
    <n v="0.52380952380952384"/>
    <n v="9.5238095238095233E-2"/>
    <n v="0.7142857142857143"/>
    <n v="0.33008658008658004"/>
    <n v="1.8"/>
    <n v="5.9523809523809521E-2"/>
    <n v="1.082251082251082E-2"/>
    <n v="3.2467532467532464E-2"/>
    <n v="8.1168831168831168E-2"/>
    <s v="&lt;10 min"/>
    <x v="0"/>
  </r>
  <r>
    <s v="Cole Swider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  <x v="257"/>
    <n v="0.3"/>
    <n v="2.7"/>
    <n v="0.5"/>
    <n v="2.2000000000000002"/>
    <n v="0.4"/>
    <n v="0.2"/>
    <n v="0.4"/>
    <n v="0.34705882352941181"/>
    <n v="0.74999999999999989"/>
    <n v="2.3529411764705882E-2"/>
    <n v="1.1764705882352941E-2"/>
    <n v="2.9411764705882353E-2"/>
    <n v="0.12941176470588237"/>
    <s v="10–19 min"/>
    <x v="0"/>
  </r>
  <r>
    <s v="Bruno Fernando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  <x v="407"/>
    <n v="1.1176470588235294"/>
    <n v="3"/>
    <n v="1.1764705882352942"/>
    <n v="1.8235294117647058"/>
    <n v="0.17647058823529413"/>
    <n v="0.52941176470588236"/>
    <n v="0.82352941176470584"/>
    <n v="0.3967168262653899"/>
    <n v="1.3571428571428572"/>
    <n v="2.0519835841313273E-2"/>
    <n v="6.1559507523939815E-2"/>
    <n v="0.13679890560875513"/>
    <n v="0.21203830369357046"/>
    <s v="&lt;10 min"/>
    <x v="0"/>
  </r>
  <r>
    <s v="Dario Šarić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  <x v="326"/>
    <n v="1.375"/>
    <n v="3.125"/>
    <n v="0.875"/>
    <n v="2.3125"/>
    <n v="0.375"/>
    <n v="0.125"/>
    <n v="0.875"/>
    <n v="0.26717557251908397"/>
    <n v="1.5714285714285714"/>
    <n v="2.8625954198473282E-2"/>
    <n v="9.5419847328244278E-3"/>
    <n v="6.6793893129770993E-2"/>
    <n v="0.17652671755725191"/>
    <s v="10–19 min"/>
    <x v="1"/>
  </r>
  <r>
    <s v="Markieff Morris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  <x v="408"/>
    <n v="1.4"/>
    <n v="1.5333333333333334"/>
    <n v="0.2"/>
    <n v="1.3333333333333333"/>
    <n v="0.13333333333333333"/>
    <n v="0.2"/>
    <n v="0.33333333333333331"/>
    <n v="0.33939393939393941"/>
    <n v="4.2"/>
    <n v="1.2121212121212121E-2"/>
    <n v="1.8181818181818184E-2"/>
    <n v="1.8181818181818184E-2"/>
    <n v="0.1212121212121212"/>
    <s v="10–19 min"/>
    <x v="2"/>
  </r>
  <r>
    <s v="Tyson Etienne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  <x v="409"/>
    <n v="1.7142857142857142"/>
    <n v="1.2857142857142858"/>
    <n v="0.42857142857142855"/>
    <n v="0.8571428571428571"/>
    <n v="0.42857142857142855"/>
    <n v="0.14285714285714285"/>
    <n v="1.1428571428571428"/>
    <n v="0.36375661375661372"/>
    <n v="1.5"/>
    <n v="1.984126984126984E-2"/>
    <n v="6.6137566137566125E-3"/>
    <n v="1.984126984126984E-2"/>
    <n v="3.968253968253968E-2"/>
    <s v="20–29 min"/>
    <x v="0"/>
  </r>
  <r>
    <s v="Drew Peterson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  <x v="410"/>
    <n v="0.52"/>
    <n v="1.6"/>
    <n v="0.4"/>
    <n v="1.2"/>
    <n v="0.2"/>
    <n v="0.12"/>
    <n v="0.32"/>
    <n v="0.29729729729729731"/>
    <n v="1.625"/>
    <n v="2.7027027027027029E-2"/>
    <n v="1.6216216216216214E-2"/>
    <n v="5.4054054054054057E-2"/>
    <n v="0.16216216216216214"/>
    <s v="&lt;10 min"/>
    <x v="0"/>
  </r>
  <r>
    <s v="Killian Hayes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  <x v="168"/>
    <n v="5.166666666666667"/>
    <n v="3"/>
    <n v="0.83333333333333337"/>
    <n v="2.1666666666666665"/>
    <n v="0.66666666666666663"/>
    <n v="0.66666666666666663"/>
    <n v="1.5"/>
    <n v="0.33210332103321033"/>
    <n v="3.4444444444444446"/>
    <n v="2.4600246002460021E-2"/>
    <n v="2.4600246002460021E-2"/>
    <n v="3.0750307503075031E-2"/>
    <n v="7.9950799507995066E-2"/>
    <s v="20–29 min"/>
    <x v="0"/>
  </r>
  <r>
    <s v="Kobe Bufkin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  <x v="411"/>
    <n v="1.7"/>
    <n v="2.1"/>
    <n v="0.5"/>
    <n v="1.6"/>
    <n v="0.3"/>
    <n v="0.2"/>
    <n v="0.8"/>
    <n v="0.42741935483870963"/>
    <n v="2.125"/>
    <n v="2.4193548387096774E-2"/>
    <n v="1.6129032258064516E-2"/>
    <n v="4.0322580645161289E-2"/>
    <n v="0.12903225806451613"/>
    <s v="10–19 min"/>
    <x v="3"/>
  </r>
  <r>
    <s v="Chuma Okeke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  <x v="412"/>
    <n v="1.6666666666666667"/>
    <n v="5.2222222222222223"/>
    <n v="2.3333333333333335"/>
    <n v="2.8888888888888888"/>
    <n v="0.55555555555555558"/>
    <n v="0.44444444444444442"/>
    <n v="0.33333333333333331"/>
    <n v="0.26889903602232373"/>
    <n v="5.0000000000000009"/>
    <n v="2.5367833587011671E-2"/>
    <n v="2.0294266869609334E-2"/>
    <n v="0.10654490106544902"/>
    <n v="0.13191273465246067"/>
    <s v="20–29 min"/>
    <x v="0"/>
  </r>
  <r>
    <s v="Patrick Baldwin Jr,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  <x v="413"/>
    <n v="8.3333333333333329E-2"/>
    <n v="1"/>
    <n v="0.20833333333333334"/>
    <n v="0.79166666666666663"/>
    <n v="8.3333333333333329E-2"/>
    <n v="8.3333333333333329E-2"/>
    <n v="0.20833333333333334"/>
    <n v="0.50189393939393934"/>
    <n v="0.39999999999999997"/>
    <n v="1.8939393939393936E-2"/>
    <n v="1.8939393939393936E-2"/>
    <n v="4.7348484848484848E-2"/>
    <n v="0.1799242424242424"/>
    <s v="&lt;10 min"/>
    <x v="3"/>
  </r>
  <r>
    <s v="Garrett Temple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  <x v="414"/>
    <n v="1.1071428571428572"/>
    <n v="1"/>
    <n v="0.2857142857142857"/>
    <n v="0.7142857142857143"/>
    <n v="0.6071428571428571"/>
    <n v="0.10714285714285714"/>
    <n v="0.39285714285714285"/>
    <n v="0.23368606701940037"/>
    <n v="2.8181818181818183"/>
    <n v="7.4955908289241618E-2"/>
    <n v="1.3227513227513227E-2"/>
    <n v="3.5273368606701938E-2"/>
    <n v="8.8183421516754859E-2"/>
    <s v="&lt;10 min"/>
    <x v="2"/>
  </r>
  <r>
    <s v="Oshae Brissett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  <x v="415"/>
    <n v="0.66666666666666663"/>
    <n v="3.6666666666666665"/>
    <n v="1.1666666666666667"/>
    <n v="2.5"/>
    <n v="0.66666666666666663"/>
    <n v="0.5"/>
    <n v="1.3333333333333333"/>
    <n v="0.36568213783403658"/>
    <n v="0.5"/>
    <n v="2.8129395218002812E-2"/>
    <n v="2.1097046413502109E-2"/>
    <n v="4.9226441631504927E-2"/>
    <n v="0.10548523206751055"/>
    <s v="20–29 min"/>
    <x v="0"/>
  </r>
  <r>
    <s v="Ariel Hukporti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  <x v="416"/>
    <n v="0.4"/>
    <n v="2"/>
    <n v="0.6"/>
    <n v="1.52"/>
    <n v="0"/>
    <n v="0.6"/>
    <n v="0.8"/>
    <n v="0.22068965517241379"/>
    <n v="0.5"/>
    <n v="0"/>
    <n v="6.8965517241379309E-2"/>
    <n v="6.8965517241379309E-2"/>
    <n v="0.17471264367816094"/>
    <s v="&lt;10 min"/>
    <x v="0"/>
  </r>
  <r>
    <s v="Kevin Knox II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  <x v="417"/>
    <n v="0.42857142857142855"/>
    <n v="1.2142857142857142"/>
    <n v="0.5"/>
    <n v="0.7142857142857143"/>
    <n v="7.1428571428571425E-2"/>
    <n v="0.2857142857142857"/>
    <n v="0.2857142857142857"/>
    <n v="0.54761904761904756"/>
    <n v="1.5"/>
    <n v="1.1904761904761904E-2"/>
    <n v="4.7619047619047616E-2"/>
    <n v="8.3333333333333329E-2"/>
    <n v="0.11904761904761905"/>
    <s v="&lt;10 min"/>
    <x v="0"/>
  </r>
  <r>
    <s v="Enrique Freeman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  <x v="418"/>
    <n v="0.40909090909090912"/>
    <n v="1.4090909090909092"/>
    <n v="0.5"/>
    <n v="0.90909090909090906"/>
    <n v="9.0909090909090912E-2"/>
    <n v="9.0909090909090912E-2"/>
    <n v="0.31818181818181818"/>
    <n v="0.25498891352549891"/>
    <n v="1.2857142857142858"/>
    <n v="1.1086474501108648E-2"/>
    <n v="1.1086474501108648E-2"/>
    <n v="6.0975609756097567E-2"/>
    <n v="0.11086474501108648"/>
    <s v="&lt;10 min"/>
    <x v="0"/>
  </r>
  <r>
    <s v="Daeqwon Plowden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  <x v="419"/>
    <n v="0.33333333333333331"/>
    <n v="1.8333333333333333"/>
    <n v="0.66666666666666663"/>
    <n v="1.1666666666666667"/>
    <n v="0"/>
    <n v="0"/>
    <n v="0.66666666666666663"/>
    <n v="0.60224089635854339"/>
    <n v="0.5"/>
    <n v="0"/>
    <n v="0"/>
    <n v="5.6022408963585429E-2"/>
    <n v="9.8039215686274508E-2"/>
    <s v="10–19 min"/>
    <x v="0"/>
  </r>
  <r>
    <s v="Keshad Johnson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  <x v="420"/>
    <n v="0.3125"/>
    <n v="1.8125"/>
    <n v="0.375"/>
    <n v="1.375"/>
    <n v="0.3125"/>
    <n v="0.3125"/>
    <n v="0.3125"/>
    <n v="0.4405737704918033"/>
    <n v="1"/>
    <n v="5.1229508196721313E-2"/>
    <n v="5.1229508196721313E-2"/>
    <n v="6.147540983606558E-2"/>
    <n v="0.22540983606557377"/>
    <s v="&lt;10 min"/>
    <x v="0"/>
  </r>
  <r>
    <s v="Jaylen Sims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  <x v="284"/>
    <n v="2"/>
    <n v="1"/>
    <n v="0.5"/>
    <n v="0.5"/>
    <n v="0.5"/>
    <n v="0.16666666666666666"/>
    <n v="1.3333333333333333"/>
    <n v="0.37634408602150538"/>
    <n v="1.5"/>
    <n v="2.6881720430107524E-2"/>
    <n v="8.9605734767025085E-3"/>
    <n v="2.6881720430107524E-2"/>
    <n v="2.6881720430107524E-2"/>
    <s v="10–19 min"/>
    <x v="0"/>
  </r>
  <r>
    <s v="Pete Nance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  <x v="421"/>
    <n v="0.76923076923076927"/>
    <n v="1.6153846153846154"/>
    <n v="0.38461538461538464"/>
    <n v="1.2307692307692308"/>
    <n v="0.23076923076923078"/>
    <n v="0.23076923076923078"/>
    <n v="0.30769230769230771"/>
    <n v="0.27576197387518142"/>
    <n v="2.5"/>
    <n v="2.1770682148040642E-2"/>
    <n v="2.1770682148040642E-2"/>
    <n v="3.6284470246734403E-2"/>
    <n v="0.11611030478955009"/>
    <s v="10–19 min"/>
    <x v="0"/>
  </r>
  <r>
    <s v="Emoni Bates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  <x v="422"/>
    <n v="0.8"/>
    <n v="0.7"/>
    <n v="0"/>
    <n v="0.7"/>
    <n v="0.1"/>
    <n v="0.1"/>
    <n v="0.2"/>
    <n v="0.49333333333333335"/>
    <n v="4"/>
    <n v="1.3333333333333334E-2"/>
    <n v="1.3333333333333334E-2"/>
    <n v="0"/>
    <n v="9.3333333333333324E-2"/>
    <s v="&lt;10 min"/>
    <x v="3"/>
  </r>
  <r>
    <s v="Chris Duarte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  <x v="423"/>
    <n v="0.52941176470588236"/>
    <n v="1.1764705882352942"/>
    <n v="0.29411764705882354"/>
    <n v="0.88235294117647056"/>
    <n v="0"/>
    <n v="0"/>
    <n v="0.11764705882352941"/>
    <n v="0.48128342245989303"/>
    <n v="4.5"/>
    <n v="0"/>
    <n v="0"/>
    <n v="6.684491978609626E-2"/>
    <n v="0.20053475935828874"/>
    <s v="&lt;10 min"/>
    <x v="0"/>
  </r>
  <r>
    <s v="Nae'Qwan Tomlin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  <x v="208"/>
    <n v="0.4"/>
    <n v="4.2"/>
    <n v="1.8"/>
    <n v="2.4"/>
    <n v="0"/>
    <n v="0.2"/>
    <n v="0.4"/>
    <n v="0.56692913385826771"/>
    <n v="1"/>
    <n v="0"/>
    <n v="1.5748031496062995E-2"/>
    <n v="0.14173228346456693"/>
    <n v="0.1889763779527559"/>
    <s v="10–19 min"/>
    <x v="0"/>
  </r>
  <r>
    <s v="Alex Ducas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  <x v="424"/>
    <n v="0.19047619047619047"/>
    <n v="1.1904761904761905"/>
    <n v="0.38095238095238093"/>
    <n v="0.80952380952380953"/>
    <n v="0.19047619047619047"/>
    <n v="0"/>
    <n v="0.19047619047619047"/>
    <n v="0.2857142857142857"/>
    <n v="1"/>
    <n v="3.1746031746031744E-2"/>
    <n v="0"/>
    <n v="6.3492063492063489E-2"/>
    <n v="0.13492063492063491"/>
    <s v="&lt;10 min"/>
    <x v="0"/>
  </r>
  <r>
    <s v="Isaiah Jackson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  <x v="284"/>
    <n v="1"/>
    <n v="5.6"/>
    <n v="2.2000000000000002"/>
    <n v="3.4"/>
    <n v="0.6"/>
    <n v="1.6"/>
    <n v="1"/>
    <n v="0.41666666666666663"/>
    <n v="1"/>
    <n v="3.5714285714285712E-2"/>
    <n v="9.5238095238095233E-2"/>
    <n v="0.13095238095238096"/>
    <n v="0.20238095238095236"/>
    <s v="10–19 min"/>
    <x v="0"/>
  </r>
  <r>
    <s v="Yuki Kawamura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  <x v="425"/>
    <n v="0.90909090909090906"/>
    <n v="0.5"/>
    <n v="0"/>
    <n v="0.5"/>
    <n v="9.0909090909090912E-2"/>
    <n v="0"/>
    <n v="0.18181818181818182"/>
    <n v="0.37878787878787873"/>
    <n v="5"/>
    <n v="2.1645021645021644E-2"/>
    <n v="0"/>
    <n v="0"/>
    <n v="0.11904761904761904"/>
    <s v="&lt;10 min"/>
    <x v="0"/>
  </r>
  <r>
    <s v="TyTy Washington Jr,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  <x v="426"/>
    <n v="1"/>
    <n v="0.8125"/>
    <n v="0.3125"/>
    <n v="0.625"/>
    <n v="0.1875"/>
    <n v="0"/>
    <n v="0.1875"/>
    <n v="0.29560810810810811"/>
    <n v="5.333333333333333"/>
    <n v="2.5337837837837836E-2"/>
    <n v="0"/>
    <n v="4.2229729729729729E-2"/>
    <n v="8.4459459459459457E-2"/>
    <s v="&lt;10 min"/>
    <x v="0"/>
  </r>
  <r>
    <s v="JD Davison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  <x v="427"/>
    <n v="0.8125"/>
    <n v="0.8125"/>
    <n v="0.125"/>
    <n v="0.6875"/>
    <n v="0.3125"/>
    <n v="0.125"/>
    <n v="0.8125"/>
    <n v="0.36637931034482762"/>
    <n v="1"/>
    <n v="5.387931034482759E-2"/>
    <n v="2.1551724137931036E-2"/>
    <n v="2.1551724137931036E-2"/>
    <n v="0.11853448275862069"/>
    <s v="&lt;10 min"/>
    <x v="3"/>
  </r>
  <r>
    <s v="Kylor Kelley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  <x v="428"/>
    <n v="0.54545454545454541"/>
    <n v="3.5454545454545454"/>
    <n v="1.0909090909090908"/>
    <n v="2.5454545454545454"/>
    <n v="9.0909090909090912E-2"/>
    <n v="0.27272727272727271"/>
    <n v="0.36363636363636365"/>
    <n v="0.26877470355731226"/>
    <n v="1.4999999999999998"/>
    <n v="7.9051383399209481E-3"/>
    <n v="2.3715415019762844E-2"/>
    <n v="9.4861660079051377E-2"/>
    <n v="0.22134387351778656"/>
    <s v="10–19 min"/>
    <x v="0"/>
  </r>
  <r>
    <s v="Xavier Tillman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  <x v="429"/>
    <n v="0.21212121212121213"/>
    <n v="1.303030303030303"/>
    <n v="0.30303030303030304"/>
    <n v="1"/>
    <n v="0.30303030303030304"/>
    <n v="0.21212121212121213"/>
    <n v="0.39393939393939392"/>
    <n v="0.14285714285714285"/>
    <n v="0.53846153846153855"/>
    <n v="4.3290043290043288E-2"/>
    <n v="3.0303030303030304E-2"/>
    <n v="4.3290043290043288E-2"/>
    <n v="0.14285714285714285"/>
    <s v="&lt;10 min"/>
    <x v="0"/>
  </r>
  <r>
    <s v="Sidy Cissoko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  <x v="430"/>
    <n v="0.68181818181818177"/>
    <n v="1"/>
    <n v="0.40909090909090912"/>
    <n v="0.59090909090909094"/>
    <n v="9.0909090909090912E-2"/>
    <n v="0"/>
    <n v="0.5"/>
    <n v="0.28846153846153844"/>
    <n v="1.3636363636363635"/>
    <n v="1.7482517482517484E-2"/>
    <n v="0"/>
    <n v="7.8671328671328672E-2"/>
    <n v="0.11363636363636363"/>
    <s v="&lt;10 min"/>
    <x v="3"/>
  </r>
  <r>
    <s v="PJ Hall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  <x v="431"/>
    <n v="0.21052631578947367"/>
    <n v="1.2105263157894737"/>
    <n v="0.31578947368421051"/>
    <n v="0.78947368421052633"/>
    <n v="0"/>
    <n v="0.21052631578947367"/>
    <n v="0.10526315789473684"/>
    <n v="0.48120300751879697"/>
    <n v="2"/>
    <n v="0"/>
    <n v="6.0150375939849621E-2"/>
    <n v="9.0225563909774431E-2"/>
    <n v="0.22556390977443611"/>
    <s v="&lt;10 min"/>
    <x v="0"/>
  </r>
  <r>
    <s v="Josh Richardson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  <x v="277"/>
    <n v="1.5"/>
    <n v="1.5"/>
    <n v="0.75"/>
    <n v="0.75"/>
    <n v="1"/>
    <n v="0.125"/>
    <n v="1"/>
    <n v="0.21390374331550802"/>
    <n v="1.5"/>
    <n v="5.3475935828877004E-2"/>
    <n v="6.6844919786096255E-3"/>
    <n v="4.0106951871657755E-2"/>
    <n v="4.0106951871657755E-2"/>
    <s v="10–19 min"/>
    <x v="1"/>
  </r>
  <r>
    <s v="Elijah Harkless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  <x v="432"/>
    <n v="0.8"/>
    <n v="2.1"/>
    <n v="0.9"/>
    <n v="1.2"/>
    <n v="1"/>
    <n v="0.1"/>
    <n v="0.3"/>
    <n v="0.2318840579710145"/>
    <n v="2.666666666666667"/>
    <n v="7.2463768115942032E-2"/>
    <n v="7.246376811594203E-3"/>
    <n v="6.5217391304347824E-2"/>
    <n v="8.6956521739130432E-2"/>
    <s v="10–19 min"/>
    <x v="0"/>
  </r>
  <r>
    <s v="Trey Alexander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  <x v="433"/>
    <n v="0.5"/>
    <n v="0.5"/>
    <n v="0"/>
    <n v="0.5"/>
    <n v="8.3333333333333329E-2"/>
    <n v="0"/>
    <n v="0.20833333333333334"/>
    <n v="0.26360544217687076"/>
    <n v="2.4"/>
    <n v="1.7006802721088433E-2"/>
    <n v="0"/>
    <n v="0"/>
    <n v="0.1020408163265306"/>
    <s v="&lt;10 min"/>
    <x v="3"/>
  </r>
  <r>
    <s v="Pacôme Dadiet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  <x v="434"/>
    <n v="0.27777777777777779"/>
    <n v="1"/>
    <n v="0.22222222222222221"/>
    <n v="0.77777777777777779"/>
    <n v="0.22222222222222221"/>
    <n v="0.1111111111111111"/>
    <n v="0.22222222222222221"/>
    <n v="0.27777777777777779"/>
    <n v="1.2500000000000002"/>
    <n v="3.5842293906810034E-2"/>
    <n v="1.7921146953405017E-2"/>
    <n v="3.5842293906810034E-2"/>
    <n v="0.12544802867383512"/>
    <s v="&lt;10 min"/>
    <x v="3"/>
  </r>
  <r>
    <s v="RayJ Dennis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  <x v="435"/>
    <n v="1.2727272727272727"/>
    <n v="1.0909090909090908"/>
    <n v="0.18181818181818182"/>
    <n v="0.90909090909090906"/>
    <n v="0.63636363636363635"/>
    <n v="0.18181818181818182"/>
    <n v="0.54545454545454541"/>
    <n v="0.42613636363636359"/>
    <n v="2.3333333333333335"/>
    <n v="9.9431818181818177E-2"/>
    <n v="2.8409090909090908E-2"/>
    <n v="2.8409090909090908E-2"/>
    <n v="0.14204545454545453"/>
    <s v="&lt;10 min"/>
    <x v="0"/>
  </r>
  <r>
    <s v="Chris Livingston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  <x v="436"/>
    <n v="0.19047619047619047"/>
    <n v="1.7142857142857142"/>
    <n v="0.52380952380952384"/>
    <n v="1.1904761904761905"/>
    <n v="0.19047619047619047"/>
    <n v="0"/>
    <n v="0.2857142857142857"/>
    <n v="0.27619047619047621"/>
    <n v="0.66666666666666663"/>
    <n v="3.8095238095238092E-2"/>
    <n v="0"/>
    <n v="0.10476190476190476"/>
    <n v="0.23809523809523808"/>
    <s v="&lt;10 min"/>
    <x v="3"/>
  </r>
  <r>
    <s v="Matt Ryan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  <x v="437"/>
    <n v="0.21052631578947367"/>
    <n v="0.42105263157894735"/>
    <n v="0"/>
    <n v="0.42105263157894735"/>
    <n v="0.10526315789473684"/>
    <n v="0"/>
    <n v="0.21052631578947367"/>
    <n v="0.42397660818713451"/>
    <n v="1"/>
    <n v="2.9239766081871343E-2"/>
    <n v="0"/>
    <n v="0"/>
    <n v="0.11695906432748537"/>
    <s v="&lt;10 min"/>
    <x v="1"/>
  </r>
  <r>
    <s v="Marcus Garrett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  <x v="284"/>
    <n v="3.25"/>
    <n v="1.5"/>
    <n v="0.25"/>
    <n v="1.25"/>
    <n v="0.75"/>
    <n v="0.5"/>
    <n v="1.5"/>
    <n v="0.35353535353535354"/>
    <n v="2.1666666666666665"/>
    <n v="3.787878787878788E-2"/>
    <n v="2.5252525252525252E-2"/>
    <n v="1.2626262626262626E-2"/>
    <n v="6.3131313131313135E-2"/>
    <s v="10–19 min"/>
    <x v="0"/>
  </r>
  <r>
    <s v="Josh Christopher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  <x v="387"/>
    <n v="0.5714285714285714"/>
    <n v="0.5714285714285714"/>
    <n v="0"/>
    <n v="0.5714285714285714"/>
    <n v="0.42857142857142855"/>
    <n v="0.21428571428571427"/>
    <n v="0.42857142857142855"/>
    <n v="0.4"/>
    <n v="1.3333333333333333"/>
    <n v="8.5714285714285715E-2"/>
    <n v="4.2857142857142858E-2"/>
    <n v="0"/>
    <n v="0.11428571428571428"/>
    <s v="&lt;10 min"/>
    <x v="0"/>
  </r>
  <r>
    <s v="Spencer Jones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  <x v="438"/>
    <n v="0.3"/>
    <n v="0.9"/>
    <n v="0.4"/>
    <n v="0.5"/>
    <n v="0.3"/>
    <n v="0.3"/>
    <n v="0.3"/>
    <n v="0.20967741935483872"/>
    <n v="1"/>
    <n v="4.8387096774193547E-2"/>
    <n v="4.8387096774193547E-2"/>
    <n v="6.4516129032258063E-2"/>
    <n v="8.0645161290322578E-2"/>
    <s v="&lt;10 min"/>
    <x v="0"/>
  </r>
  <r>
    <s v="Jacob Toppin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  <x v="439"/>
    <n v="0.41176470588235292"/>
    <n v="0.88235294117647056"/>
    <n v="0.17647058823529413"/>
    <n v="0.70588235294117652"/>
    <n v="0.11764705882352941"/>
    <n v="0"/>
    <n v="0.17647058823529413"/>
    <n v="0.32085561497326204"/>
    <n v="2.333333333333333"/>
    <n v="2.6737967914438499E-2"/>
    <n v="0"/>
    <n v="4.0106951871657755E-2"/>
    <n v="0.16042780748663102"/>
    <s v="&lt;10 min"/>
    <x v="0"/>
  </r>
  <r>
    <s v="Jazian Gortman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  <x v="430"/>
    <n v="0.375"/>
    <n v="0.3125"/>
    <n v="0.125"/>
    <n v="0.3125"/>
    <n v="0.125"/>
    <n v="0.125"/>
    <n v="0.3125"/>
    <n v="0.42857142857142855"/>
    <n v="1.2"/>
    <n v="3.5714285714285712E-2"/>
    <n v="3.5714285714285712E-2"/>
    <n v="3.5714285714285712E-2"/>
    <n v="8.9285714285714288E-2"/>
    <s v="&lt;10 min"/>
    <x v="3"/>
  </r>
  <r>
    <s v="N'Faly Dante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  <x v="232"/>
    <n v="0.5"/>
    <n v="5.25"/>
    <n v="1.5"/>
    <n v="3.75"/>
    <n v="0.25"/>
    <n v="1.25"/>
    <n v="0.5"/>
    <n v="0.47244094488188981"/>
    <n v="1"/>
    <n v="1.968503937007874E-2"/>
    <n v="9.8425196850393706E-2"/>
    <n v="0.11811023622047245"/>
    <n v="0.29527559055118113"/>
    <s v="10–19 min"/>
    <x v="0"/>
  </r>
  <r>
    <s v="Vlatko Čančar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  <x v="440"/>
    <n v="0.69230769230769229"/>
    <n v="2.5384615384615383"/>
    <n v="0.53846153846153844"/>
    <n v="2"/>
    <n v="0.23076923076923078"/>
    <n v="0.23076923076923078"/>
    <n v="0.76923076923076927"/>
    <n v="0.17011834319526625"/>
    <n v="0.89999999999999991"/>
    <n v="2.2189349112426034E-2"/>
    <n v="2.2189349112426034E-2"/>
    <n v="5.1775147928994077E-2"/>
    <n v="0.19230769230769229"/>
    <s v="10–19 min"/>
    <x v="1"/>
  </r>
  <r>
    <s v="Jae Crowder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  <x v="441"/>
    <n v="0.66666666666666663"/>
    <n v="2.2222222222222223"/>
    <n v="0.66666666666666663"/>
    <n v="1.5555555555555556"/>
    <n v="0.33333333333333331"/>
    <n v="0"/>
    <n v="0.44444444444444442"/>
    <n v="0.22417153996101363"/>
    <n v="1.5"/>
    <n v="2.9239766081871343E-2"/>
    <n v="0"/>
    <n v="5.8479532163742687E-2"/>
    <n v="0.1364522417153996"/>
    <s v="10–19 min"/>
    <x v="2"/>
  </r>
  <r>
    <s v="Mason Jones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  <x v="442"/>
    <n v="1.1000000000000001"/>
    <n v="0.9"/>
    <n v="0.2"/>
    <n v="0.7"/>
    <n v="0"/>
    <n v="0.1"/>
    <n v="0.1"/>
    <n v="0.51111111111111107"/>
    <n v="11"/>
    <n v="0"/>
    <n v="2.2222222222222223E-2"/>
    <n v="4.4444444444444446E-2"/>
    <n v="0.15555555555555556"/>
    <s v="&lt;10 min"/>
    <x v="0"/>
  </r>
  <r>
    <s v="E,J, Liddell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  <x v="443"/>
    <n v="0.33333333333333331"/>
    <n v="0.83333333333333337"/>
    <n v="0.33333333333333331"/>
    <n v="0.5"/>
    <n v="8.3333333333333329E-2"/>
    <n v="8.3333333333333329E-2"/>
    <n v="0.16666666666666666"/>
    <n v="0.41666666666666663"/>
    <n v="2"/>
    <n v="1.8939393939393936E-2"/>
    <n v="1.8939393939393936E-2"/>
    <n v="7.5757575757575746E-2"/>
    <n v="0.11363636363636363"/>
    <s v="&lt;10 min"/>
    <x v="0"/>
  </r>
  <r>
    <s v="Jackson Rowe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  <x v="444"/>
    <n v="0.66666666666666663"/>
    <n v="1.8333333333333333"/>
    <n v="0.5"/>
    <n v="1.3333333333333333"/>
    <n v="0.66666666666666663"/>
    <n v="0"/>
    <n v="0.16666666666666666"/>
    <n v="0.4263565891472868"/>
    <n v="4"/>
    <n v="7.7519379844961239E-2"/>
    <n v="0"/>
    <n v="5.8139534883720929E-2"/>
    <n v="0.15503875968992248"/>
    <s v="&lt;10 min"/>
    <x v="1"/>
  </r>
  <r>
    <s v="Leonard Miller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  <x v="445"/>
    <n v="0"/>
    <n v="0.76923076923076927"/>
    <n v="0.23076923076923078"/>
    <n v="0.61538461538461542"/>
    <n v="0.23076923076923078"/>
    <n v="7.6923076923076927E-2"/>
    <n v="0.23076923076923078"/>
    <n v="0.64102564102564108"/>
    <n v="0"/>
    <n v="9.6153846153846159E-2"/>
    <n v="3.2051282051282055E-2"/>
    <n v="9.6153846153846159E-2"/>
    <n v="0.25641025641025644"/>
    <s v="&lt;10 min"/>
    <x v="3"/>
  </r>
  <r>
    <s v="Cam Christie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  <x v="446"/>
    <n v="0.53846153846153844"/>
    <n v="0.92307692307692313"/>
    <n v="0.23076923076923078"/>
    <n v="0.69230769230769229"/>
    <n v="0.38461538461538464"/>
    <n v="7.6923076923076927E-2"/>
    <n v="0.23076923076923078"/>
    <n v="0.30769230769230771"/>
    <n v="2.333333333333333"/>
    <n v="8.5470085470085472E-2"/>
    <n v="1.7094017094017096E-2"/>
    <n v="5.1282051282051287E-2"/>
    <n v="0.15384615384615385"/>
    <s v="&lt;10 min"/>
    <x v="3"/>
  </r>
  <r>
    <s v="Jamaree Bouyea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  <x v="352"/>
    <n v="2"/>
    <n v="1"/>
    <n v="0.2"/>
    <n v="0.8"/>
    <n v="0.8"/>
    <n v="0.4"/>
    <n v="1.6"/>
    <n v="0.27642276422764223"/>
    <n v="1.25"/>
    <n v="6.5040650406504058E-2"/>
    <n v="3.2520325203252029E-2"/>
    <n v="1.6260162601626015E-2"/>
    <n v="6.5040650406504058E-2"/>
    <s v="10–19 min"/>
    <x v="0"/>
  </r>
  <r>
    <s v="Justin Minaya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  <x v="447"/>
    <n v="0.42105263157894735"/>
    <n v="0.52631578947368418"/>
    <n v="0.31578947368421051"/>
    <n v="0.31578947368421051"/>
    <n v="0.31578947368421051"/>
    <n v="0.10526315789473684"/>
    <n v="0.31578947368421051"/>
    <n v="0.16881827209533268"/>
    <n v="1.3333333333333333"/>
    <n v="5.9582919563058591E-2"/>
    <n v="1.9860973187686197E-2"/>
    <n v="5.9582919563058591E-2"/>
    <n v="5.9582919563058591E-2"/>
    <s v="&lt;10 min"/>
    <x v="0"/>
  </r>
  <r>
    <s v="Malachi Flynn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  <x v="277"/>
    <n v="1.75"/>
    <n v="1.75"/>
    <n v="0.75"/>
    <n v="1"/>
    <n v="0.75"/>
    <n v="0"/>
    <n v="1"/>
    <n v="0.36697247706422015"/>
    <n v="1.75"/>
    <n v="6.8807339449541288E-2"/>
    <n v="0"/>
    <n v="6.8807339449541288E-2"/>
    <n v="9.1743119266055037E-2"/>
    <s v="10–19 min"/>
    <x v="0"/>
  </r>
  <r>
    <s v="David Duke Jr,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  <x v="448"/>
    <n v="0.66666666666666663"/>
    <n v="0.83333333333333337"/>
    <n v="0.16666666666666666"/>
    <n v="0.66666666666666663"/>
    <n v="0.16666666666666666"/>
    <n v="0"/>
    <n v="0.33333333333333331"/>
    <n v="0.47619047619047622"/>
    <n v="2"/>
    <n v="2.9761904761904764E-2"/>
    <n v="0"/>
    <n v="2.9761904761904764E-2"/>
    <n v="0.11904761904761905"/>
    <s v="&lt;10 min"/>
    <x v="0"/>
  </r>
  <r>
    <s v="Bobi Klintman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  <x v="449"/>
    <n v="0.875"/>
    <n v="0.875"/>
    <n v="0.125"/>
    <n v="0.75"/>
    <n v="0.25"/>
    <n v="0.125"/>
    <n v="0.125"/>
    <n v="0.35377358490566041"/>
    <n v="7"/>
    <n v="4.716981132075472E-2"/>
    <n v="2.358490566037736E-2"/>
    <n v="2.358490566037736E-2"/>
    <n v="0.14150943396226415"/>
    <s v="&lt;10 min"/>
    <x v="3"/>
  </r>
  <r>
    <s v="Stanley Umude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  <x v="450"/>
    <n v="0.18181818181818182"/>
    <n v="0.81818181818181823"/>
    <n v="0.18181818181818182"/>
    <n v="0.59090909090909094"/>
    <n v="9.0909090909090912E-2"/>
    <n v="0.31818181818181818"/>
    <n v="9.0909090909090912E-2"/>
    <n v="0.17482517482517482"/>
    <n v="2"/>
    <n v="2.3310023310023312E-2"/>
    <n v="8.1585081585081584E-2"/>
    <n v="4.6620046620046623E-2"/>
    <n v="0.15151515151515152"/>
    <s v="&lt;10 min"/>
    <x v="0"/>
  </r>
  <r>
    <s v="Joe Ingles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  <x v="451"/>
    <n v="1.2105263157894737"/>
    <n v="0.57894736842105265"/>
    <n v="0.10526315789473684"/>
    <n v="0.52631578947368418"/>
    <n v="0.10526315789473684"/>
    <n v="0"/>
    <n v="0.52631578947368418"/>
    <n v="0.13157894736842105"/>
    <n v="2.3000000000000003"/>
    <n v="1.7543859649122806E-2"/>
    <n v="0"/>
    <n v="1.7543859649122806E-2"/>
    <n v="8.771929824561403E-2"/>
    <s v="&lt;10 min"/>
    <x v="2"/>
  </r>
  <r>
    <s v="Tolu Smith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  <x v="76"/>
    <n v="0"/>
    <n v="8"/>
    <n v="4"/>
    <n v="4"/>
    <n v="0"/>
    <n v="0"/>
    <n v="2"/>
    <n v="0.625"/>
    <n v="0"/>
    <n v="0"/>
    <n v="0"/>
    <n v="0.17857142857142858"/>
    <n v="0.17857142857142858"/>
    <s v="20–29 min"/>
    <x v="0"/>
  </r>
  <r>
    <s v="Jack McVeigh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  <x v="452"/>
    <n v="0.1111111111111111"/>
    <n v="0.55555555555555558"/>
    <n v="0.22222222222222221"/>
    <n v="0.33333333333333331"/>
    <n v="0"/>
    <n v="0.22222222222222221"/>
    <n v="0.22222222222222221"/>
    <n v="0.32407407407407407"/>
    <n v="0.5"/>
    <n v="0"/>
    <n v="4.6296296296296294E-2"/>
    <n v="4.6296296296296294E-2"/>
    <n v="6.9444444444444448E-2"/>
    <s v="&lt;10 min"/>
    <x v="1"/>
  </r>
  <r>
    <s v="Armel Traoré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  <x v="452"/>
    <n v="0.1111111111111111"/>
    <n v="1.6666666666666667"/>
    <n v="0.22222222222222221"/>
    <n v="1.4444444444444444"/>
    <n v="0.44444444444444442"/>
    <n v="0.22222222222222221"/>
    <n v="0.33333333333333331"/>
    <n v="0.21021021021021019"/>
    <n v="0.33333333333333331"/>
    <n v="6.0060060060060053E-2"/>
    <n v="3.0030030030030026E-2"/>
    <n v="3.0030030030030026E-2"/>
    <n v="0.19519519519519518"/>
    <s v="&lt;10 min"/>
    <x v="3"/>
  </r>
  <r>
    <s v="Isaiah Crawford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  <x v="453"/>
    <n v="0.13333333333333333"/>
    <n v="0.53333333333333333"/>
    <n v="0.13333333333333333"/>
    <n v="0.53333333333333333"/>
    <n v="0.13333333333333333"/>
    <n v="0.13333333333333333"/>
    <n v="0.13333333333333333"/>
    <n v="0.31111111111111112"/>
    <n v="1"/>
    <n v="4.4444444444444446E-2"/>
    <n v="4.4444444444444446E-2"/>
    <n v="4.4444444444444446E-2"/>
    <n v="0.17777777777777778"/>
    <s v="&lt;10 min"/>
    <x v="0"/>
  </r>
  <r>
    <s v="Taylor Hendricks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  <x v="454"/>
    <n v="0.66666666666666663"/>
    <n v="5"/>
    <n v="1.6666666666666667"/>
    <n v="3.3333333333333335"/>
    <n v="1.6666666666666667"/>
    <n v="1.3333333333333333"/>
    <n v="0.66666666666666663"/>
    <n v="0.18817204301075269"/>
    <n v="1"/>
    <n v="6.7204301075268813E-2"/>
    <n v="5.3763440860215048E-2"/>
    <n v="6.7204301075268813E-2"/>
    <n v="0.13440860215053763"/>
    <s v="20–29 min"/>
    <x v="3"/>
  </r>
  <r>
    <s v="Bryce McGowens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  <x v="429"/>
    <n v="0.23076923076923078"/>
    <n v="0.23076923076923078"/>
    <n v="0.23076923076923078"/>
    <n v="7.6923076923076927E-2"/>
    <n v="7.6923076923076927E-2"/>
    <n v="0"/>
    <n v="0.30769230769230771"/>
    <n v="0.4"/>
    <n v="0.75"/>
    <n v="3.0769230769230771E-2"/>
    <n v="0"/>
    <n v="9.2307692307692313E-2"/>
    <n v="3.0769230769230771E-2"/>
    <s v="&lt;10 min"/>
    <x v="3"/>
  </r>
  <r>
    <s v="Luke Travers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  <x v="429"/>
    <n v="0.66666666666666663"/>
    <n v="1.6666666666666667"/>
    <n v="0.66666666666666663"/>
    <n v="1"/>
    <n v="8.3333333333333329E-2"/>
    <n v="8.3333333333333329E-2"/>
    <n v="0.66666666666666663"/>
    <n v="0.13698630136986301"/>
    <n v="1"/>
    <n v="1.1415525114155251E-2"/>
    <n v="1.1415525114155251E-2"/>
    <n v="9.1324200913242004E-2"/>
    <n v="0.13698630136986301"/>
    <s v="&lt;10 min"/>
    <x v="0"/>
  </r>
  <r>
    <s v="Jahmir Young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  <x v="443"/>
    <n v="1"/>
    <n v="0.5"/>
    <n v="0.16666666666666666"/>
    <n v="0.33333333333333331"/>
    <n v="0"/>
    <n v="0"/>
    <n v="0.16666666666666666"/>
    <n v="0.37414965986394555"/>
    <n v="6"/>
    <n v="0"/>
    <n v="0"/>
    <n v="3.4013605442176867E-2"/>
    <n v="6.8027210884353734E-2"/>
    <s v="&lt;10 min"/>
    <x v="0"/>
  </r>
  <r>
    <s v="Trentyn Flowers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  <x v="443"/>
    <n v="0"/>
    <n v="0.66666666666666663"/>
    <n v="0.16666666666666666"/>
    <n v="0.5"/>
    <n v="0"/>
    <n v="0"/>
    <n v="0.16666666666666666"/>
    <n v="0.41666666666666663"/>
    <n v="0"/>
    <n v="0"/>
    <n v="0"/>
    <n v="3.7878787878787873E-2"/>
    <n v="0.11363636363636363"/>
    <s v="&lt;10 min"/>
    <x v="3"/>
  </r>
  <r>
    <s v="Emanuel Miller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  <x v="455"/>
    <n v="0.33333333333333331"/>
    <n v="1.3333333333333333"/>
    <n v="0.66666666666666663"/>
    <n v="0.66666666666666663"/>
    <n v="0.16666666666666666"/>
    <n v="0"/>
    <n v="0"/>
    <n v="0.40650406504065045"/>
    <s v=""/>
    <n v="4.065040650406504E-2"/>
    <n v="0"/>
    <n v="0.16260162601626016"/>
    <n v="0.16260162601626016"/>
    <s v="&lt;10 min"/>
    <x v="0"/>
  </r>
  <r>
    <s v="Liam Robbins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  <x v="456"/>
    <n v="0.23076923076923078"/>
    <n v="0.92307692307692313"/>
    <n v="0.53846153846153844"/>
    <n v="0.38461538461538464"/>
    <n v="0.23076923076923078"/>
    <n v="0.23076923076923078"/>
    <n v="0.53846153846153844"/>
    <n v="0.15734265734265732"/>
    <n v="0.4285714285714286"/>
    <n v="5.2447552447552448E-2"/>
    <n v="5.2447552447552448E-2"/>
    <n v="0.12237762237762236"/>
    <n v="8.7412587412587409E-2"/>
    <s v="&lt;10 min"/>
    <x v="0"/>
  </r>
  <r>
    <s v="P,J, Tucker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  <x v="337"/>
    <n v="0"/>
    <n v="2.6666666666666665"/>
    <n v="1.3333333333333333"/>
    <n v="1.3333333333333333"/>
    <n v="0.33333333333333331"/>
    <n v="0.33333333333333331"/>
    <n v="0.33333333333333331"/>
    <n v="0.15544041450777202"/>
    <n v="0"/>
    <n v="1.7271157167530225E-2"/>
    <n v="1.7271157167530225E-2"/>
    <n v="6.9084628670120898E-2"/>
    <n v="6.9084628670120898E-2"/>
    <s v="10–19 min"/>
    <x v="2"/>
  </r>
  <r>
    <s v="Jalen Bridges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  <x v="457"/>
    <n v="0"/>
    <n v="0.5"/>
    <n v="0"/>
    <n v="0.5"/>
    <n v="0"/>
    <n v="0"/>
    <n v="0.5"/>
    <n v="0.2960526315789474"/>
    <n v="0"/>
    <n v="0"/>
    <n v="0"/>
    <n v="0"/>
    <n v="0.13157894736842105"/>
    <s v="&lt;10 min"/>
    <x v="0"/>
  </r>
  <r>
    <s v="Adama Sanogo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  <x v="387"/>
    <n v="0.25"/>
    <n v="1.5"/>
    <n v="1.25"/>
    <n v="0.25"/>
    <n v="0"/>
    <n v="0"/>
    <n v="0.25"/>
    <n v="0.37037037037037035"/>
    <n v="1"/>
    <n v="0"/>
    <n v="0"/>
    <n v="0.23148148148148145"/>
    <n v="4.6296296296296294E-2"/>
    <s v="&lt;10 min"/>
    <x v="0"/>
  </r>
  <r>
    <s v="James Johnson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  <x v="458"/>
    <n v="0.33333333333333331"/>
    <n v="0.5"/>
    <n v="0"/>
    <n v="0.5"/>
    <n v="0"/>
    <n v="0.16666666666666666"/>
    <n v="0.33333333333333331"/>
    <n v="0.21505376344086019"/>
    <n v="1"/>
    <n v="0"/>
    <n v="5.3763440860215048E-2"/>
    <n v="0"/>
    <n v="0.16129032258064516"/>
    <s v="&lt;10 min"/>
    <x v="2"/>
  </r>
  <r>
    <s v="Anton Watson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  <x v="459"/>
    <n v="0.22222222222222221"/>
    <n v="0.33333333333333331"/>
    <n v="0.1111111111111111"/>
    <n v="0.22222222222222221"/>
    <n v="0.1111111111111111"/>
    <n v="0"/>
    <n v="0.22222222222222221"/>
    <n v="0.35555555555555551"/>
    <n v="1"/>
    <n v="4.4444444444444439E-2"/>
    <n v="0"/>
    <n v="4.4444444444444439E-2"/>
    <n v="8.8888888888888878E-2"/>
    <s v="&lt;10 min"/>
    <x v="0"/>
  </r>
  <r>
    <s v="Phillip Wheeler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  <x v="460"/>
    <n v="0.4"/>
    <n v="1.6"/>
    <n v="0.4"/>
    <n v="1.2"/>
    <n v="0.2"/>
    <n v="0.4"/>
    <n v="0.2"/>
    <n v="0.1797752808988764"/>
    <n v="2"/>
    <n v="2.247191011235955E-2"/>
    <n v="4.49438202247191E-2"/>
    <n v="4.49438202247191E-2"/>
    <n v="0.1348314606741573"/>
    <s v="&lt;10 min"/>
    <x v="0"/>
  </r>
  <r>
    <s v="Miles Norris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  <x v="461"/>
    <n v="0"/>
    <n v="3"/>
    <n v="0.66666666666666663"/>
    <n v="2.3333333333333335"/>
    <n v="0.66666666666666663"/>
    <n v="0.33333333333333331"/>
    <n v="0"/>
    <n v="0.20114942528735635"/>
    <s v=""/>
    <n v="5.7471264367816091E-2"/>
    <n v="2.8735632183908046E-2"/>
    <n v="5.7471264367816091E-2"/>
    <n v="0.20114942528735635"/>
    <s v="10–19 min"/>
    <x v="0"/>
  </r>
  <r>
    <s v="Daniss Jenkins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  <x v="429"/>
    <n v="0.42857142857142855"/>
    <n v="0.2857142857142857"/>
    <n v="0"/>
    <n v="0.2857142857142857"/>
    <n v="0"/>
    <n v="0"/>
    <n v="0.14285714285714285"/>
    <n v="0.3125"/>
    <n v="3"/>
    <n v="0"/>
    <n v="0"/>
    <n v="0"/>
    <n v="8.9285714285714274E-2"/>
    <s v="&lt;10 min"/>
    <x v="0"/>
  </r>
  <r>
    <s v="PJ Dozier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  <x v="462"/>
    <n v="0.55555555555555558"/>
    <n v="0.55555555555555558"/>
    <n v="0.1111111111111111"/>
    <n v="0.44444444444444442"/>
    <n v="0.1111111111111111"/>
    <n v="0"/>
    <n v="0.1111111111111111"/>
    <n v="0.19943019943019943"/>
    <n v="5.0000000000000009"/>
    <n v="2.8490028490028491E-2"/>
    <n v="0"/>
    <n v="2.8490028490028491E-2"/>
    <n v="0.11396011396011396"/>
    <s v="&lt;10 min"/>
    <x v="1"/>
  </r>
  <r>
    <s v="James Wiseman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  <x v="232"/>
    <n v="0"/>
    <n v="1"/>
    <n v="0"/>
    <n v="1"/>
    <n v="0"/>
    <n v="0"/>
    <n v="0"/>
    <n v="1.3043478260869565"/>
    <s v=""/>
    <n v="0"/>
    <n v="0"/>
    <n v="0"/>
    <n v="0.21739130434782611"/>
    <s v="&lt;10 min"/>
    <x v="0"/>
  </r>
  <r>
    <s v="Kevin McCullar Jr,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  <x v="430"/>
    <n v="0.5"/>
    <n v="2"/>
    <n v="0"/>
    <n v="2"/>
    <n v="0.25"/>
    <n v="0.25"/>
    <n v="0"/>
    <n v="0.20547945205479454"/>
    <s v=""/>
    <n v="3.4246575342465752E-2"/>
    <n v="3.4246575342465752E-2"/>
    <n v="0"/>
    <n v="0.27397260273972601"/>
    <s v="&lt;10 min"/>
    <x v="0"/>
  </r>
  <r>
    <s v="Isaiah Mobley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  <x v="232"/>
    <n v="5"/>
    <n v="4"/>
    <n v="1"/>
    <n v="3"/>
    <n v="1"/>
    <n v="1"/>
    <n v="0"/>
    <n v="0.34482758620689657"/>
    <s v=""/>
    <n v="5.7471264367816098E-2"/>
    <n v="5.7471264367816098E-2"/>
    <n v="5.7471264367816098E-2"/>
    <n v="0.17241379310344829"/>
    <s v="10–19 min"/>
    <x v="0"/>
  </r>
  <r>
    <s v="Tazé Moore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  <x v="337"/>
    <n v="0.5"/>
    <n v="4"/>
    <n v="2"/>
    <n v="2"/>
    <n v="1"/>
    <n v="0"/>
    <n v="1"/>
    <n v="0.30303030303030304"/>
    <n v="0.5"/>
    <n v="0.10101010101010101"/>
    <n v="0"/>
    <n v="0.20202020202020202"/>
    <n v="0.20202020202020202"/>
    <s v="&lt;10 min"/>
    <x v="0"/>
  </r>
  <r>
    <s v="Alondes Williams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  <x v="279"/>
    <n v="1"/>
    <n v="0"/>
    <n v="0"/>
    <n v="0"/>
    <n v="0"/>
    <n v="0"/>
    <n v="0"/>
    <n v="1.3513513513513513"/>
    <s v=""/>
    <n v="0"/>
    <n v="0"/>
    <n v="0"/>
    <n v="0"/>
    <s v="&lt;10 min"/>
    <x v="0"/>
  </r>
  <r>
    <s v="Skal Labissiere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  <x v="463"/>
    <n v="0.25"/>
    <n v="0.75"/>
    <n v="0.25"/>
    <n v="0.5"/>
    <n v="0"/>
    <n v="0"/>
    <n v="0"/>
    <n v="0.41666666666666669"/>
    <s v=""/>
    <n v="0"/>
    <n v="0"/>
    <n v="8.3333333333333329E-2"/>
    <n v="0.16666666666666666"/>
    <s v="&lt;10 min"/>
    <x v="1"/>
  </r>
  <r>
    <s v="Ulrich Chomche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  <x v="464"/>
    <n v="0.2857142857142857"/>
    <n v="1.1428571428571428"/>
    <n v="0.5714285714285714"/>
    <n v="0.5714285714285714"/>
    <n v="0"/>
    <n v="0.14285714285714285"/>
    <n v="0.2857142857142857"/>
    <n v="0.15527950310559008"/>
    <n v="1"/>
    <n v="0"/>
    <n v="3.1055900621118012E-2"/>
    <n v="0.12422360248447205"/>
    <n v="0.12422360248447205"/>
    <s v="&lt;10 min"/>
    <x v="3"/>
  </r>
  <r>
    <s v="Ron Harper Jr,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  <x v="277"/>
    <n v="2"/>
    <n v="7"/>
    <n v="4"/>
    <n v="3"/>
    <n v="0"/>
    <n v="0"/>
    <n v="0"/>
    <n v="0.23529411764705882"/>
    <s v=""/>
    <n v="0"/>
    <n v="0"/>
    <n v="0.23529411764705882"/>
    <n v="0.17647058823529413"/>
    <s v="10–19 min"/>
    <x v="0"/>
  </r>
  <r>
    <s v="Harrison Ingram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  <x v="465"/>
    <n v="0.6"/>
    <n v="1.8"/>
    <n v="0.4"/>
    <n v="1.4"/>
    <n v="0.6"/>
    <n v="0"/>
    <n v="0.2"/>
    <n v="0.1142857142857143"/>
    <n v="2.9999999999999996"/>
    <n v="8.5714285714285715E-2"/>
    <n v="0"/>
    <n v="5.7142857142857148E-2"/>
    <n v="0.19999999999999998"/>
    <s v="&lt;10 min"/>
    <x v="3"/>
  </r>
  <r>
    <s v="Cui Yongxi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  <x v="466"/>
    <n v="0"/>
    <n v="0.4"/>
    <n v="0"/>
    <n v="0.4"/>
    <n v="0"/>
    <n v="0"/>
    <n v="0"/>
    <n v="0.2857142857142857"/>
    <s v=""/>
    <n v="0"/>
    <n v="0"/>
    <n v="0"/>
    <n v="0.19047619047619047"/>
    <s v="&lt;10 min"/>
    <x v="3"/>
  </r>
  <r>
    <s v="Braxton Key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  <x v="429"/>
    <n v="0"/>
    <n v="0.66666666666666663"/>
    <n v="0.33333333333333331"/>
    <n v="0.33333333333333331"/>
    <n v="0.66666666666666663"/>
    <n v="0"/>
    <n v="0.33333333333333331"/>
    <n v="0.27777777777777779"/>
    <n v="0"/>
    <n v="0.18518518518518517"/>
    <n v="0"/>
    <n v="9.2592592592592587E-2"/>
    <n v="9.2592592592592587E-2"/>
    <s v="&lt;10 min"/>
    <x v="1"/>
  </r>
  <r>
    <s v="Quincy Olivari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  <x v="430"/>
    <n v="0.5"/>
    <n v="0"/>
    <n v="0"/>
    <n v="0"/>
    <n v="0"/>
    <n v="0"/>
    <n v="0.5"/>
    <n v="0.28846153846153844"/>
    <n v="1"/>
    <n v="0"/>
    <n v="0"/>
    <n v="0"/>
    <n v="0"/>
    <s v="&lt;10 min"/>
    <x v="0"/>
  </r>
  <r>
    <s v="Tristen Newton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  <x v="467"/>
    <n v="0.25"/>
    <n v="0.5"/>
    <n v="0.25"/>
    <n v="0.25"/>
    <n v="0.125"/>
    <n v="0"/>
    <n v="0.25"/>
    <n v="0.1875"/>
    <n v="1"/>
    <n v="6.25E-2"/>
    <n v="0"/>
    <n v="0.125"/>
    <n v="0.125"/>
    <s v="&lt;10 min"/>
    <x v="0"/>
  </r>
  <r>
    <s v="D,J, Carton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  <x v="468"/>
    <n v="0.75"/>
    <n v="1"/>
    <n v="0"/>
    <n v="1"/>
    <n v="0.5"/>
    <n v="0"/>
    <n v="1"/>
    <n v="9.0361445783132516E-2"/>
    <n v="0.75"/>
    <n v="6.0240963855421679E-2"/>
    <n v="0"/>
    <n v="0"/>
    <n v="0.12048192771084336"/>
    <s v="&lt;10 min"/>
    <x v="0"/>
  </r>
  <r>
    <s v="Yuri Collins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  <x v="429"/>
    <n v="2"/>
    <n v="1.5"/>
    <n v="1"/>
    <n v="0.5"/>
    <n v="1"/>
    <n v="0"/>
    <n v="0"/>
    <n v="0.12195121951219513"/>
    <s v=""/>
    <n v="0.12195121951219513"/>
    <n v="0"/>
    <n v="0.12195121951219513"/>
    <n v="6.0975609756097567E-2"/>
    <s v="&lt;10 min"/>
    <x v="0"/>
  </r>
  <r>
    <s v="Malevy Leons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  <x v="469"/>
    <n v="0.16666666666666666"/>
    <n v="0.5"/>
    <n v="0.16666666666666666"/>
    <n v="0.33333333333333331"/>
    <n v="0"/>
    <n v="0"/>
    <n v="0.16666666666666666"/>
    <n v="9.5238095238095233E-2"/>
    <n v="1"/>
    <n v="0"/>
    <n v="0"/>
    <n v="4.7619047619047616E-2"/>
    <n v="9.5238095238095233E-2"/>
    <s v="&lt;10 min"/>
    <x v="0"/>
  </r>
  <r>
    <s v="Daishen Nix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  <x v="469"/>
    <n v="1"/>
    <n v="1.3333333333333333"/>
    <n v="0"/>
    <n v="1.3333333333333333"/>
    <n v="0"/>
    <n v="0"/>
    <n v="1.3333333333333333"/>
    <n v="7.5757575757575746E-2"/>
    <n v="0.75"/>
    <n v="0"/>
    <n v="0"/>
    <n v="0"/>
    <n v="0.30303030303030298"/>
    <s v="&lt;10 min"/>
    <x v="0"/>
  </r>
  <r>
    <s v="Jahlil Okafor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  <x v="470"/>
    <n v="1"/>
    <n v="1"/>
    <n v="0"/>
    <n v="1"/>
    <n v="0"/>
    <n v="0"/>
    <n v="0"/>
    <n v="0"/>
    <s v=""/>
    <n v="0"/>
    <n v="0"/>
    <n v="0"/>
    <n v="0.29411764705882354"/>
    <s v="&lt;10 min"/>
    <x v="1"/>
  </r>
  <r>
    <s v="Zyon Pullin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  <x v="470"/>
    <n v="0"/>
    <n v="0"/>
    <n v="0"/>
    <n v="0"/>
    <n v="0"/>
    <n v="0"/>
    <n v="0"/>
    <n v="0"/>
    <s v=""/>
    <n v="0"/>
    <n v="0"/>
    <n v="0"/>
    <n v="0"/>
    <s v="&lt;10 min"/>
    <x v="0"/>
  </r>
  <r>
    <s v="Isaiah Stevens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  <x v="470"/>
    <n v="0"/>
    <n v="0.66666666666666663"/>
    <n v="0"/>
    <n v="0.66666666666666663"/>
    <n v="0.33333333333333331"/>
    <n v="0"/>
    <n v="0"/>
    <n v="0"/>
    <s v=""/>
    <n v="0.17543859649122806"/>
    <n v="0"/>
    <n v="0"/>
    <n v="0.35087719298245612"/>
    <s v="&lt;10 min"/>
    <x v="0"/>
  </r>
  <r>
    <s v="Jesse Edwards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  <x v="470"/>
    <n v="0.5"/>
    <n v="0"/>
    <n v="0"/>
    <n v="0"/>
    <n v="0"/>
    <n v="0"/>
    <n v="0"/>
    <n v="0"/>
    <s v=""/>
    <n v="0"/>
    <n v="0"/>
    <n v="0"/>
    <n v="0"/>
    <s v="&lt;10 min"/>
    <x v="0"/>
  </r>
  <r>
    <s v="Mac McClung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  <x v="470"/>
    <n v="1.5"/>
    <n v="0.5"/>
    <n v="0"/>
    <n v="0.5"/>
    <n v="0"/>
    <n v="0"/>
    <n v="0"/>
    <n v="0"/>
    <s v=""/>
    <n v="0"/>
    <n v="0"/>
    <n v="0"/>
    <n v="9.8039215686274522E-2"/>
    <s v="&lt;10 min"/>
    <x v="0"/>
  </r>
  <r>
    <s v="Terence Davis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  <x v="470"/>
    <n v="1"/>
    <n v="1"/>
    <n v="0"/>
    <n v="1"/>
    <n v="0"/>
    <n v="0"/>
    <n v="0"/>
    <n v="0"/>
    <s v=""/>
    <n v="0"/>
    <n v="0"/>
    <n v="0"/>
    <n v="0.12658227848101264"/>
    <s v="&lt;10 min"/>
    <x v="1"/>
  </r>
  <r>
    <s v="Terry Taylor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  <x v="470"/>
    <n v="0.66666666666666663"/>
    <n v="0.33333333333333331"/>
    <n v="0.33333333333333331"/>
    <n v="0"/>
    <n v="0"/>
    <n v="0"/>
    <n v="0"/>
    <n v="0"/>
    <s v=""/>
    <n v="0"/>
    <n v="0"/>
    <n v="0.15873015873015872"/>
    <n v="0"/>
    <s v="&lt;10 min"/>
    <x v="0"/>
  </r>
  <r>
    <s v="Riley Minix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  <x v="470"/>
    <n v="0"/>
    <n v="2"/>
    <n v="0"/>
    <n v="2"/>
    <n v="0"/>
    <n v="0"/>
    <n v="0"/>
    <n v="0"/>
    <s v=""/>
    <n v="0"/>
    <n v="0"/>
    <n v="0"/>
    <n v="0.29411764705882354"/>
    <s v="&lt;10 min"/>
    <x v="0"/>
  </r>
  <r>
    <s v="Jalen McDaniels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  <x v="470"/>
    <n v="0.25"/>
    <n v="0"/>
    <n v="0"/>
    <n v="0"/>
    <n v="0.25"/>
    <n v="0"/>
    <n v="0"/>
    <n v="0"/>
    <s v=""/>
    <n v="0.1388888888888889"/>
    <n v="0"/>
    <n v="0"/>
    <n v="0"/>
    <s v="&lt;10 min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x v="0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32.69736842105263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s v="30–39 min"/>
    <s v="23–27"/>
  </r>
  <r>
    <x v="1"/>
    <x v="1"/>
    <x v="1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27.59493670886076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s v="30–39 min"/>
    <s v="23–27"/>
  </r>
  <r>
    <x v="2"/>
    <x v="2"/>
    <x v="2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29.6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s v="30–39 min"/>
    <s v="28–32"/>
  </r>
  <r>
    <x v="3"/>
    <x v="3"/>
    <x v="2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30.402985074626866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s v="30–39 min"/>
    <s v="28–32"/>
  </r>
  <r>
    <x v="4"/>
    <x v="4"/>
    <x v="3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26.805555555555557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s v="30–39 min"/>
    <s v="23–27"/>
  </r>
  <r>
    <x v="5"/>
    <x v="5"/>
    <x v="4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25.6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s v="30–39 min"/>
    <s v="28–32"/>
  </r>
  <r>
    <x v="6"/>
    <x v="6"/>
    <x v="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n v="23.896103896103895"/>
    <n v="5.5064935064935066"/>
    <n v="5.1948051948051948"/>
    <n v="0.50649350649350644"/>
    <n v="4.7012987012987013"/>
    <n v="0.89610389610389607"/>
    <n v="0.19480519480519481"/>
    <n v="2.5974025974025974"/>
    <n v="0.67503118350575975"/>
    <n v="2.12"/>
    <n v="2.5313669381465991E-2"/>
    <n v="5.5029716046665206E-3"/>
    <n v="1.430772617213295E-2"/>
    <n v="0.13280504805928536"/>
    <s v="30–39 min"/>
    <s v="23–27"/>
  </r>
  <r>
    <x v="7"/>
    <x v="7"/>
    <x v="0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n v="24.19736842105263"/>
    <n v="11.605263157894736"/>
    <n v="3.1052631578947367"/>
    <n v="0.5"/>
    <n v="2.6052631578947367"/>
    <n v="1.1973684210526316"/>
    <n v="0.19736842105263158"/>
    <n v="4.6973684210526319"/>
    <n v="0.67214912280701755"/>
    <n v="2.4705882352941173"/>
    <n v="3.3260233918128657E-2"/>
    <n v="5.4824561403508769E-3"/>
    <n v="1.3888888888888888E-2"/>
    <n v="7.2368421052631582E-2"/>
    <s v="30–39 min"/>
    <s v="23–27"/>
  </r>
  <r>
    <x v="8"/>
    <x v="8"/>
    <x v="1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26.1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s v="30–39 min"/>
    <s v="23–27"/>
  </r>
  <r>
    <x v="9"/>
    <x v="9"/>
    <x v="6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n v="22.797468354430379"/>
    <n v="8.6962025316455698"/>
    <n v="5.7974683544303796"/>
    <n v="0.69620253164556967"/>
    <n v="5.1012658227848098"/>
    <n v="1.5063291139240507"/>
    <n v="0.69620253164556967"/>
    <n v="4.3037974683544302"/>
    <n v="0.6458206332699824"/>
    <n v="2.0205882352941176"/>
    <n v="4.2672212859038265E-2"/>
    <n v="1.9722451321404242E-2"/>
    <n v="1.9722451321404242E-2"/>
    <n v="0.14451177968228923"/>
    <s v="30–39 min"/>
    <s v="33+"/>
  </r>
  <r>
    <x v="10"/>
    <x v="10"/>
    <x v="7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n v="24.402777777777779"/>
    <n v="3.0972222222222223"/>
    <n v="12.805555555555555"/>
    <n v="2.9027777777777777"/>
    <n v="9.8055555555555554"/>
    <n v="1"/>
    <n v="0.69444444444444442"/>
    <n v="2.6944444444444446"/>
    <n v="0.6972222222222223"/>
    <n v="1.1494845360824741"/>
    <n v="2.8571428571428571E-2"/>
    <n v="1.984126984126984E-2"/>
    <n v="8.2936507936507933E-2"/>
    <n v="0.28015873015873016"/>
    <s v="30–39 min"/>
    <s v="28–32"/>
  </r>
  <r>
    <x v="11"/>
    <x v="11"/>
    <x v="2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n v="23.297297297297298"/>
    <n v="4.2027027027027026"/>
    <n v="4.2972972972972974"/>
    <n v="0.29729729729729731"/>
    <n v="4"/>
    <n v="0.79729729729729726"/>
    <n v="0.20270270270270271"/>
    <n v="2.7972972972972974"/>
    <n v="0.66185503685503688"/>
    <n v="1.5024154589371981"/>
    <n v="2.2650491400491399E-2"/>
    <n v="5.7585995085995085E-3"/>
    <n v="8.4459459459459464E-3"/>
    <n v="0.11363636363636363"/>
    <s v="30–39 min"/>
    <s v="28–32"/>
  </r>
  <r>
    <x v="12"/>
    <x v="12"/>
    <x v="1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n v="21"/>
    <n v="3.4024390243902438"/>
    <n v="4.5975609756097562"/>
    <n v="0.5"/>
    <n v="4"/>
    <n v="0.90243902439024393"/>
    <n v="0.3048780487804878"/>
    <n v="2.5"/>
    <n v="0.63829787234042556"/>
    <n v="1.3609756097560974"/>
    <n v="2.7429757580250576E-2"/>
    <n v="9.2668099933278965E-3"/>
    <n v="1.5197568389057751E-2"/>
    <n v="0.12158054711246201"/>
    <s v="30–39 min"/>
    <s v="23–27"/>
  </r>
  <r>
    <x v="13"/>
    <x v="13"/>
    <x v="8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n v="24.5"/>
    <n v="6"/>
    <n v="4.4000000000000004"/>
    <n v="0.6"/>
    <n v="3.9"/>
    <n v="1.1000000000000001"/>
    <n v="0.4"/>
    <n v="2.9"/>
    <n v="0.76086956521739124"/>
    <n v="2.0689655172413794"/>
    <n v="3.4161490683229816E-2"/>
    <n v="1.2422360248447204E-2"/>
    <n v="1.8633540372670804E-2"/>
    <n v="0.12111801242236024"/>
    <s v="30–39 min"/>
    <s v="33+"/>
  </r>
  <r>
    <x v="14"/>
    <x v="11"/>
    <x v="6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n v="22.194805194805195"/>
    <n v="4.4025974025974026"/>
    <n v="3.8961038961038961"/>
    <n v="0.59740259740259738"/>
    <n v="3.1948051948051948"/>
    <n v="0.80519480519480524"/>
    <n v="0.40259740259740262"/>
    <n v="1.4025974025974026"/>
    <n v="0.61823969901964337"/>
    <n v="3.1388888888888888"/>
    <n v="2.2428824657236914E-2"/>
    <n v="1.1214412328618457E-2"/>
    <n v="1.6640740874724162E-2"/>
    <n v="8.8991788156133567E-2"/>
    <s v="30–39 min"/>
    <s v="33+"/>
  </r>
  <r>
    <x v="15"/>
    <x v="14"/>
    <x v="9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n v="24.4"/>
    <n v="8.1999999999999993"/>
    <n v="7.8"/>
    <n v="1"/>
    <n v="6.8"/>
    <n v="1"/>
    <n v="0.6"/>
    <n v="3.7"/>
    <n v="0.69914040114613174"/>
    <n v="2.2162162162162158"/>
    <n v="2.865329512893983E-2"/>
    <n v="1.7191977077363897E-2"/>
    <n v="2.865329512893983E-2"/>
    <n v="0.19484240687679083"/>
    <s v="30–39 min"/>
    <s v="33+"/>
  </r>
  <r>
    <x v="16"/>
    <x v="15"/>
    <x v="4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n v="24"/>
    <n v="5"/>
    <n v="4.507042253521127"/>
    <n v="0.80281690140845074"/>
    <n v="3.704225352112676"/>
    <n v="1.295774647887324"/>
    <n v="0.19718309859154928"/>
    <n v="2.0985915492957745"/>
    <n v="0.76433121019108285"/>
    <n v="2.3825503355704698"/>
    <n v="4.1266708531443444E-2"/>
    <n v="6.2797165156544361E-3"/>
    <n v="2.556741724230735E-2"/>
    <n v="0.11796896025836548"/>
    <s v="30–39 min"/>
    <s v="28–32"/>
  </r>
  <r>
    <x v="17"/>
    <x v="10"/>
    <x v="4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26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s v="30–39 min"/>
    <s v="28–32"/>
  </r>
  <r>
    <x v="18"/>
    <x v="5"/>
    <x v="10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26.59677419354838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s v="30–39 min"/>
    <s v="33+"/>
  </r>
  <r>
    <x v="19"/>
    <x v="16"/>
    <x v="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n v="22.202702702702702"/>
    <n v="2"/>
    <n v="5.5945945945945947"/>
    <n v="1.2027027027027026"/>
    <n v="4.4054054054054053"/>
    <n v="1.2027027027027026"/>
    <n v="1.5"/>
    <n v="2.0945945945945947"/>
    <n v="0.74505713767458726"/>
    <n v="0.95483870967741924"/>
    <n v="4.0359151097406128E-2"/>
    <n v="5.0335570469798654E-2"/>
    <n v="4.0359151097406128E-2"/>
    <n v="0.1478323961545438"/>
    <s v="20–29 min"/>
    <s v="23–27"/>
  </r>
  <r>
    <x v="20"/>
    <x v="17"/>
    <x v="1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n v="20.205128205128204"/>
    <n v="3.3974358974358974"/>
    <n v="6.8974358974358978"/>
    <n v="1.7051282051282051"/>
    <n v="5.2051282051282053"/>
    <n v="0.89743589743589747"/>
    <n v="0.5"/>
    <n v="1.3974358974358974"/>
    <n v="0.61789382890300315"/>
    <n v="2.431192660550459"/>
    <n v="2.7444522857366892E-2"/>
    <n v="1.5290519877675839E-2"/>
    <n v="5.2144593428997091E-2"/>
    <n v="0.15917823257272798"/>
    <s v="30–39 min"/>
    <s v="28–32"/>
  </r>
  <r>
    <x v="21"/>
    <x v="15"/>
    <x v="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n v="20.6"/>
    <n v="6.706666666666667"/>
    <n v="2.9066666666666667"/>
    <n v="0.6"/>
    <n v="2.2000000000000002"/>
    <n v="1.2"/>
    <n v="0.10666666666666667"/>
    <n v="2.5066666666666668"/>
    <n v="0.67100977198697076"/>
    <n v="2.6755319148936172"/>
    <n v="3.9087947882736153E-2"/>
    <n v="3.4744842562432141E-3"/>
    <n v="1.9543973941368076E-2"/>
    <n v="7.1661237785016291E-2"/>
    <s v="30–39 min"/>
    <s v="23–27"/>
  </r>
  <r>
    <x v="22"/>
    <x v="18"/>
    <x v="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n v="20.405405405405407"/>
    <n v="4.5"/>
    <n v="3.7027027027027026"/>
    <n v="0.29729729729729731"/>
    <n v="3.4054054054054053"/>
    <n v="0.90540540540540537"/>
    <n v="0.20270270270270271"/>
    <n v="2.4054054054054053"/>
    <n v="0.61647750469502738"/>
    <n v="1.8707865168539326"/>
    <n v="2.7353637625540946E-2"/>
    <n v="6.123948722136033E-3"/>
    <n v="8.9817914591328492E-3"/>
    <n v="0.10288233853188535"/>
    <s v="30–39 min"/>
    <s v="23–27"/>
  </r>
  <r>
    <x v="23"/>
    <x v="0"/>
    <x v="12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n v="21.594202898550726"/>
    <n v="5.1014492753623184"/>
    <n v="5.3043478260869561"/>
    <n v="0.89855072463768115"/>
    <n v="4.5072463768115938"/>
    <n v="1.5942028985507246"/>
    <n v="0.69565217391304346"/>
    <n v="2.2028985507246377"/>
    <n v="0.66648774378242981"/>
    <n v="2.3157894736842102"/>
    <n v="4.9203793165145823E-2"/>
    <n v="2.147074610842727E-2"/>
    <n v="2.7733047056718554E-2"/>
    <n v="0.139112542494185"/>
    <s v="30–39 min"/>
    <s v="23–27"/>
  </r>
  <r>
    <x v="24"/>
    <x v="14"/>
    <x v="3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n v="20.205479452054796"/>
    <n v="5.7945205479452051"/>
    <n v="4.506849315068493"/>
    <n v="0.79452054794520544"/>
    <n v="3.6986301369863015"/>
    <n v="1.095890410958904"/>
    <n v="0.30136986301369861"/>
    <n v="2.3972602739726026"/>
    <n v="0.57895356596145553"/>
    <n v="2.4171428571428573"/>
    <n v="3.1400871374180635E-2"/>
    <n v="8.6352396278996744E-3"/>
    <n v="2.2765631746280959E-2"/>
    <n v="0.10597794088785964"/>
    <s v="30–39 min"/>
    <s v="23–27"/>
  </r>
  <r>
    <x v="25"/>
    <x v="19"/>
    <x v="3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n v="23.5"/>
    <n v="6.306451612903226"/>
    <n v="4.806451612903226"/>
    <n v="0.90322580645161288"/>
    <n v="3.903225806451613"/>
    <n v="1.5"/>
    <n v="0.40322580645161288"/>
    <n v="2.806451612903226"/>
    <n v="0.65096952908587258"/>
    <n v="2.2471264367816093"/>
    <n v="4.1551246537396121E-2"/>
    <n v="1.1169689929407558E-2"/>
    <n v="2.5020105441872931E-2"/>
    <n v="0.10812259851666517"/>
    <s v="30–39 min"/>
    <s v="23–27"/>
  </r>
  <r>
    <x v="26"/>
    <x v="12"/>
    <x v="13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n v="19.105263157894736"/>
    <n v="4.8947368421052628"/>
    <n v="10.302631578947368"/>
    <n v="3.3947368421052633"/>
    <n v="6.8947368421052628"/>
    <n v="1.1052631578947369"/>
    <n v="0.80263157894736847"/>
    <n v="2.6052631578947367"/>
    <n v="0.60651629072681701"/>
    <n v="1.8787878787878787"/>
    <n v="3.5087719298245619E-2"/>
    <n v="2.5480367585630746E-2"/>
    <n v="0.10776942355889725"/>
    <n v="0.21888053467000834"/>
    <s v="30–39 min"/>
    <s v="18–22"/>
  </r>
  <r>
    <x v="27"/>
    <x v="20"/>
    <x v="1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n v="24.2"/>
    <n v="4.7"/>
    <n v="5.7"/>
    <n v="0.9"/>
    <n v="4.8"/>
    <n v="1.3"/>
    <n v="0.4"/>
    <n v="2.2999999999999998"/>
    <n v="0.71810089020771506"/>
    <n v="2.0434782608695654"/>
    <n v="3.857566765578635E-2"/>
    <n v="1.1869436201780416E-2"/>
    <n v="2.6706231454005934E-2"/>
    <n v="0.14243323442136496"/>
    <s v="30–39 min"/>
    <s v="23–27"/>
  </r>
  <r>
    <x v="28"/>
    <x v="3"/>
    <x v="1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24.896551724137932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s v="30–39 min"/>
    <s v="33+"/>
  </r>
  <r>
    <x v="29"/>
    <x v="10"/>
    <x v="4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n v="17.597560975609756"/>
    <n v="3.6951219512195124"/>
    <n v="3.1951219512195124"/>
    <n v="0.90243902439024393"/>
    <n v="2.3048780487804876"/>
    <n v="0.90243902439024393"/>
    <n v="0.5"/>
    <n v="1.5975609756097562"/>
    <n v="0.47560975609756095"/>
    <n v="2.3129770992366412"/>
    <n v="2.4390243902439025E-2"/>
    <n v="1.3513513513513514E-2"/>
    <n v="2.4390243902439025E-2"/>
    <n v="6.2294001318391558E-2"/>
    <s v="30–39 min"/>
    <s v="28–32"/>
  </r>
  <r>
    <x v="30"/>
    <x v="2"/>
    <x v="4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n v="21.402985074626866"/>
    <n v="6"/>
    <n v="3.8955223880597014"/>
    <n v="0.70149253731343286"/>
    <n v="3.1940298507462686"/>
    <n v="1.4029850746268657"/>
    <n v="0.5074626865671642"/>
    <n v="2.1044776119402986"/>
    <n v="0.5928804729813536"/>
    <n v="2.8510638297872339"/>
    <n v="3.8863852482738659E-2"/>
    <n v="1.4057138132054409E-2"/>
    <n v="1.9431926241369329E-2"/>
    <n v="8.8477281184107165E-2"/>
    <s v="30–39 min"/>
    <s v="28–32"/>
  </r>
  <r>
    <x v="31"/>
    <x v="6"/>
    <x v="3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n v="18.102564102564102"/>
    <n v="4.2948717948717947"/>
    <n v="9.6025641025641022"/>
    <n v="2.3974358974358974"/>
    <n v="7.2051282051282053"/>
    <n v="1.2948717948717949"/>
    <n v="0.70512820512820518"/>
    <n v="2.1025641025641026"/>
    <n v="0.5277715481797115"/>
    <n v="2.0426829268292681"/>
    <n v="3.7751364281976535E-2"/>
    <n v="2.0557673618898112E-2"/>
    <n v="6.9896090304253575E-2"/>
    <n v="0.2100620467967407"/>
    <s v="30–39 min"/>
    <s v="23–27"/>
  </r>
  <r>
    <x v="32"/>
    <x v="14"/>
    <x v="0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28.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s v="30–39 min"/>
    <s v="23–27"/>
  </r>
  <r>
    <x v="33"/>
    <x v="2"/>
    <x v="0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n v="18.194805194805195"/>
    <n v="2.1038961038961039"/>
    <n v="7"/>
    <n v="1.8051948051948052"/>
    <n v="5.1948051948051948"/>
    <n v="0.59740259740259738"/>
    <n v="0.50649350649350644"/>
    <n v="1.4025974025974026"/>
    <n v="0.53990519865890785"/>
    <n v="1.5"/>
    <n v="1.7727080041620099E-2"/>
    <n v="1.5029480904851822E-2"/>
    <n v="5.3566611430112911E-2"/>
    <n v="0.15414852210104435"/>
    <s v="30–39 min"/>
    <s v="23–27"/>
  </r>
  <r>
    <x v="34"/>
    <x v="4"/>
    <x v="4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n v="22.206349206349206"/>
    <n v="4.5079365079365079"/>
    <n v="5.7936507936507935"/>
    <n v="1.3015873015873016"/>
    <n v="4.5079365079365079"/>
    <n v="1.2063492063492063"/>
    <n v="0.30158730158730157"/>
    <n v="2.6031746031746033"/>
    <n v="0.64741542875653668"/>
    <n v="1.7317073170731707"/>
    <n v="3.5170530797352953E-2"/>
    <n v="8.7926326993382382E-3"/>
    <n v="3.7947151649775558E-2"/>
    <n v="0.13142672034800315"/>
    <s v="30–39 min"/>
    <s v="28–32"/>
  </r>
  <r>
    <x v="35"/>
    <x v="21"/>
    <x v="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n v="20.5"/>
    <n v="4.5"/>
    <n v="3"/>
    <n v="0.5"/>
    <n v="2.5"/>
    <n v="1.2941176470588236"/>
    <n v="0.39705882352941174"/>
    <n v="3"/>
    <n v="0.69727891156462585"/>
    <n v="1.5"/>
    <n v="4.4017607042817132E-2"/>
    <n v="1.3505402160864346E-2"/>
    <n v="1.7006802721088437E-2"/>
    <n v="8.5034013605442174E-2"/>
    <s v="20–29 min"/>
    <s v="23–27"/>
  </r>
  <r>
    <x v="36"/>
    <x v="22"/>
    <x v="12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26.307692307692307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s v="30–39 min"/>
    <s v="23–27"/>
  </r>
  <r>
    <x v="37"/>
    <x v="17"/>
    <x v="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n v="18.602739726027398"/>
    <n v="9.205479452054794"/>
    <n v="3.506849315068493"/>
    <n v="0.60273972602739723"/>
    <n v="3"/>
    <n v="1.3972602739726028"/>
    <n v="0.69863013698630139"/>
    <n v="1.6027397260273972"/>
    <n v="0.55365296803652964"/>
    <n v="5.7435897435897436"/>
    <n v="4.1585127201565555E-2"/>
    <n v="2.0792563600782778E-2"/>
    <n v="1.7938682322243965E-2"/>
    <n v="8.9285714285714288E-2"/>
    <s v="30–39 min"/>
    <s v="23–27"/>
  </r>
  <r>
    <x v="38"/>
    <x v="18"/>
    <x v="1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n v="18.506849315068493"/>
    <n v="3.506849315068493"/>
    <n v="10.095890410958905"/>
    <n v="2.3972602739726026"/>
    <n v="7.602739726027397"/>
    <n v="0.79452054794520544"/>
    <n v="0.69863013698630139"/>
    <n v="1.6027397260273972"/>
    <n v="0.59316824727783635"/>
    <n v="2.1880341880341878"/>
    <n v="2.5465402177730943E-2"/>
    <n v="2.2391991570073762E-2"/>
    <n v="7.6835265191429566E-2"/>
    <n v="0.24367755532139093"/>
    <s v="30–39 min"/>
    <s v="33+"/>
  </r>
  <r>
    <x v="39"/>
    <x v="23"/>
    <x v="0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n v="19.3"/>
    <n v="4.8"/>
    <n v="2.7"/>
    <n v="0.4"/>
    <n v="2.2999999999999998"/>
    <n v="0.9"/>
    <n v="0.1"/>
    <n v="2"/>
    <n v="0.5902140672782874"/>
    <n v="2.4"/>
    <n v="2.7522935779816512E-2"/>
    <n v="3.0581039755351682E-3"/>
    <n v="1.2232415902140673E-2"/>
    <n v="7.0336391437308854E-2"/>
    <s v="30–39 min"/>
    <s v="23–27"/>
  </r>
  <r>
    <x v="40"/>
    <x v="9"/>
    <x v="4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n v="16.8"/>
    <n v="2.7"/>
    <n v="12.6"/>
    <n v="3.8"/>
    <n v="8.9"/>
    <n v="0.7"/>
    <n v="1.1000000000000001"/>
    <n v="1.6"/>
    <n v="0.51219512195121952"/>
    <n v="1.6875"/>
    <n v="2.1341463414634148E-2"/>
    <n v="3.3536585365853668E-2"/>
    <n v="0.11585365853658537"/>
    <n v="0.27134146341463417"/>
    <s v="30–39 min"/>
    <s v="28–32"/>
  </r>
  <r>
    <x v="41"/>
    <x v="8"/>
    <x v="4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n v="16.304878048780488"/>
    <n v="1.6951219512195121"/>
    <n v="2.5975609756097562"/>
    <n v="0.59756097560975607"/>
    <n v="2"/>
    <n v="0.90243902439024393"/>
    <n v="9.7560975609756101E-2"/>
    <n v="1"/>
    <n v="0.58650640463239168"/>
    <n v="1.6951219512195121"/>
    <n v="3.2461835409721002E-2"/>
    <n v="3.5093876118617302E-3"/>
    <n v="2.1494999122653097E-2"/>
    <n v="7.1942446043165464E-2"/>
    <s v="20–29 min"/>
    <s v="28–32"/>
  </r>
  <r>
    <x v="42"/>
    <x v="11"/>
    <x v="7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n v="19.100000000000001"/>
    <n v="6"/>
    <n v="13.9"/>
    <n v="3.8"/>
    <n v="10.1"/>
    <n v="0.7"/>
    <n v="0.4"/>
    <n v="2.9"/>
    <n v="0.55043227665706052"/>
    <n v="2.0689655172413794"/>
    <n v="2.0172910662824204E-2"/>
    <n v="1.1527377521613832E-2"/>
    <n v="0.1095100864553314"/>
    <n v="0.29106628242074922"/>
    <s v="30–39 min"/>
    <s v="28–32"/>
  </r>
  <r>
    <x v="43"/>
    <x v="10"/>
    <x v="3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n v="18"/>
    <n v="2.2027027027027026"/>
    <n v="4.7972972972972974"/>
    <n v="1.2972972972972974"/>
    <n v="3.5"/>
    <n v="1.5"/>
    <n v="0.90540540540540537"/>
    <n v="1.4054054054054055"/>
    <n v="0.49180327868852458"/>
    <n v="1.5673076923076921"/>
    <n v="4.0983606557377046E-2"/>
    <n v="2.4737852606705062E-2"/>
    <n v="3.5445281346920689E-2"/>
    <n v="9.5628415300546443E-2"/>
    <s v="30–39 min"/>
    <s v="23–27"/>
  </r>
  <r>
    <x v="44"/>
    <x v="23"/>
    <x v="13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n v="18.5"/>
    <n v="2.8055555555555554"/>
    <n v="4.5"/>
    <n v="0.90277777777777779"/>
    <n v="3.5972222222222223"/>
    <n v="0.90277777777777779"/>
    <n v="0.19444444444444445"/>
    <n v="2.0972222222222223"/>
    <n v="0.59105431309904155"/>
    <n v="1.3377483443708609"/>
    <n v="2.8842740504082358E-2"/>
    <n v="6.2122825701100464E-3"/>
    <n v="2.8842740504082358E-2"/>
    <n v="0.11492722754703585"/>
    <s v="30–39 min"/>
    <s v="18–22"/>
  </r>
  <r>
    <x v="45"/>
    <x v="16"/>
    <x v="0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n v="19.202898550724637"/>
    <n v="5.3043478260869561"/>
    <n v="6.1014492753623184"/>
    <n v="0.89855072463768115"/>
    <n v="5.2028985507246377"/>
    <n v="1.2028985507246377"/>
    <n v="0.40579710144927539"/>
    <n v="2.4057971014492754"/>
    <n v="0.6000905797101449"/>
    <n v="2.2048192771084336"/>
    <n v="3.7590579710144928E-2"/>
    <n v="1.2681159420289856E-2"/>
    <n v="2.8079710144927536E-2"/>
    <n v="0.16259057971014493"/>
    <s v="30–39 min"/>
    <s v="23–27"/>
  </r>
  <r>
    <x v="46"/>
    <x v="15"/>
    <x v="1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n v="18.507042253521128"/>
    <n v="3.1971830985915495"/>
    <n v="9.295774647887324"/>
    <n v="2.295774647887324"/>
    <n v="7"/>
    <n v="0.90140845070422537"/>
    <n v="1.6056338028169015"/>
    <n v="2"/>
    <n v="0.60678827060725005"/>
    <n v="1.5985915492957747"/>
    <n v="2.9554375432925422E-2"/>
    <n v="5.2643731239898413E-2"/>
    <n v="7.5271299930731936E-2"/>
    <n v="0.22950819672131148"/>
    <s v="30–39 min"/>
    <s v="23–27"/>
  </r>
  <r>
    <x v="47"/>
    <x v="9"/>
    <x v="15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n v="21.8"/>
    <n v="2.1"/>
    <n v="3.2"/>
    <n v="0.4"/>
    <n v="2.8"/>
    <n v="1.2"/>
    <n v="0.2"/>
    <n v="1.8"/>
    <n v="0.66871165644171782"/>
    <n v="1.1666666666666667"/>
    <n v="3.6809815950920241E-2"/>
    <n v="6.1349693251533744E-3"/>
    <n v="1.2269938650306749E-2"/>
    <n v="8.5889570552147229E-2"/>
    <s v="30–39 min"/>
    <s v="28–32"/>
  </r>
  <r>
    <x v="48"/>
    <x v="24"/>
    <x v="3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n v="20.296875"/>
    <n v="3.90625"/>
    <n v="7.5"/>
    <n v="1.09375"/>
    <n v="6.40625"/>
    <n v="0.703125"/>
    <n v="0.703125"/>
    <n v="2.09375"/>
    <n v="0.64027996845425872"/>
    <n v="1.8656716417910448"/>
    <n v="2.2180599369085174E-2"/>
    <n v="2.2180599369085174E-2"/>
    <n v="3.4503154574132493E-2"/>
    <n v="0.20208990536277602"/>
    <s v="30–39 min"/>
    <s v="23–27"/>
  </r>
  <r>
    <x v="49"/>
    <x v="1"/>
    <x v="2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n v="18.695652173913043"/>
    <n v="4.6956521739130439"/>
    <n v="7.1014492753623184"/>
    <n v="2.1014492753623188"/>
    <n v="5"/>
    <n v="0.69565217391304346"/>
    <n v="0.20289855072463769"/>
    <n v="2.7971014492753623"/>
    <n v="0.57881276080226141"/>
    <n v="1.678756476683938"/>
    <n v="2.1537219006595776E-2"/>
    <n v="6.2816888769237685E-3"/>
    <n v="6.5060349082424737E-2"/>
    <n v="0.15479876160990713"/>
    <s v="30–39 min"/>
    <s v="28–32"/>
  </r>
  <r>
    <x v="50"/>
    <x v="25"/>
    <x v="15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24.705882352941178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s v="30–39 min"/>
    <s v="28–32"/>
  </r>
  <r>
    <x v="51"/>
    <x v="26"/>
    <x v="1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n v="19.307692307692307"/>
    <n v="5.8"/>
    <n v="7.7076923076923078"/>
    <n v="1.7076923076923076"/>
    <n v="6"/>
    <n v="1.4"/>
    <n v="1"/>
    <n v="2.8"/>
    <n v="0.58864915572232646"/>
    <n v="2.0714285714285716"/>
    <n v="4.2682926829268296E-2"/>
    <n v="3.0487804878048783E-2"/>
    <n v="5.2063789868667922E-2"/>
    <n v="0.18292682926829271"/>
    <s v="30–39 min"/>
    <s v="23–27"/>
  </r>
  <r>
    <x v="52"/>
    <x v="4"/>
    <x v="2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n v="16.394736842105264"/>
    <n v="4.8026315789473681"/>
    <n v="4.5"/>
    <n v="0.89473684210526316"/>
    <n v="3.6052631578947367"/>
    <n v="0.89473684210526316"/>
    <n v="1.1052631578947369"/>
    <n v="1.6973684210526316"/>
    <n v="0.48362055581431457"/>
    <n v="2.829457364341085"/>
    <n v="2.6393417171246703E-2"/>
    <n v="3.2603632976245932E-2"/>
    <n v="2.6393417171246703E-2"/>
    <n v="0.10634994566061171"/>
    <s v="30–39 min"/>
    <s v="28–32"/>
  </r>
  <r>
    <x v="53"/>
    <x v="25"/>
    <x v="16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n v="24.7"/>
    <n v="4.5999999999999996"/>
    <n v="4.8"/>
    <n v="1.2"/>
    <n v="3.6"/>
    <n v="1.3"/>
    <n v="0.5"/>
    <n v="2.2000000000000002"/>
    <n v="0.68421052631578938"/>
    <n v="2.0909090909090904"/>
    <n v="3.6011080332409975E-2"/>
    <n v="1.3850415512465374E-2"/>
    <n v="3.3240997229916892E-2"/>
    <n v="9.9722991689750698E-2"/>
    <s v="30–39 min"/>
    <s v="33+"/>
  </r>
  <r>
    <x v="54"/>
    <x v="26"/>
    <x v="12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n v="21.103448275862068"/>
    <n v="5.3965517241379306"/>
    <n v="6.2931034482758621"/>
    <n v="1.103448275862069"/>
    <n v="5.2931034482758621"/>
    <n v="0.7931034482758621"/>
    <n v="0.29310344827586204"/>
    <n v="2.7931034482758621"/>
    <n v="0.65538659241807662"/>
    <n v="1.9320987654320987"/>
    <n v="2.463054187192118E-2"/>
    <n v="9.1025915613621739E-3"/>
    <n v="3.4268579995716426E-2"/>
    <n v="0.16438209466695222"/>
    <s v="30–39 min"/>
    <s v="23–27"/>
  </r>
  <r>
    <x v="55"/>
    <x v="2"/>
    <x v="12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n v="15.405063291139241"/>
    <n v="2.5949367088607596"/>
    <n v="5.2025316455696204"/>
    <n v="1.2025316455696202"/>
    <n v="3.8987341772151898"/>
    <n v="1.1012658227848102"/>
    <n v="0.50632911392405067"/>
    <n v="1"/>
    <n v="0.4544266457563198"/>
    <n v="2.5949367088607596"/>
    <n v="3.2485717486277592E-2"/>
    <n v="1.4935962062656363E-2"/>
    <n v="3.5472909898808858E-2"/>
    <n v="0.11500690788245398"/>
    <s v="30–39 min"/>
    <s v="23–27"/>
  </r>
  <r>
    <x v="56"/>
    <x v="23"/>
    <x v="12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n v="16.902777777777779"/>
    <n v="3.9027777777777777"/>
    <n v="7.3055555555555554"/>
    <n v="1.5"/>
    <n v="5.6944444444444446"/>
    <n v="1"/>
    <n v="0.5"/>
    <n v="2.6944444444444446"/>
    <n v="0.563425925925926"/>
    <n v="1.4484536082474226"/>
    <n v="3.3333333333333333E-2"/>
    <n v="1.6666666666666666E-2"/>
    <n v="0.05"/>
    <n v="0.18981481481481483"/>
    <s v="30–39 min"/>
    <s v="23–27"/>
  </r>
  <r>
    <x v="57"/>
    <x v="20"/>
    <x v="13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25.891304347826086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s v="30–39 min"/>
    <s v="18–22"/>
  </r>
  <r>
    <x v="58"/>
    <x v="19"/>
    <x v="17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n v="14.703703703703704"/>
    <n v="4.0987654320987659"/>
    <n v="3.7037037037037037"/>
    <n v="1.0987654320987654"/>
    <n v="2.6049382716049383"/>
    <n v="0.90123456790123457"/>
    <n v="0.29629629629629628"/>
    <n v="2.1975308641975309"/>
    <n v="0.55070051324732971"/>
    <n v="1.8651685393258428"/>
    <n v="3.3754103666712908E-2"/>
    <n v="1.1097239561659037E-2"/>
    <n v="4.1152263374485597E-2"/>
    <n v="9.7563231146252372E-2"/>
    <s v="20–29 min"/>
    <s v="18–22"/>
  </r>
  <r>
    <x v="59"/>
    <x v="24"/>
    <x v="1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25.191489361702128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s v="30–39 min"/>
    <s v="23–27"/>
  </r>
  <r>
    <x v="60"/>
    <x v="27"/>
    <x v="16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n v="21.107142857142858"/>
    <n v="4.1071428571428568"/>
    <n v="3.8035714285714284"/>
    <n v="0.8035714285714286"/>
    <n v="3"/>
    <n v="0.8035714285714286"/>
    <n v="0.39285714285714285"/>
    <n v="1.8928571428571428"/>
    <n v="0.64547837483617299"/>
    <n v="2.1698113207547167"/>
    <n v="2.4574049803407601E-2"/>
    <n v="1.201397990388816E-2"/>
    <n v="2.4574049803407601E-2"/>
    <n v="9.1743119266055037E-2"/>
    <s v="30–39 min"/>
    <s v="33+"/>
  </r>
  <r>
    <x v="61"/>
    <x v="16"/>
    <x v="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n v="23.2"/>
    <n v="7.3"/>
    <n v="4.0999999999999996"/>
    <n v="0.7"/>
    <n v="3.4"/>
    <n v="1.2"/>
    <n v="0.2"/>
    <n v="3.7"/>
    <n v="0.76315789473684215"/>
    <n v="1.9729729729729728"/>
    <n v="3.9473684210526314E-2"/>
    <n v="6.5789473684210531E-3"/>
    <n v="2.3026315789473683E-2"/>
    <n v="0.1118421052631579"/>
    <s v="30–39 min"/>
    <s v="23–27"/>
  </r>
  <r>
    <x v="62"/>
    <x v="17"/>
    <x v="13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n v="16.097222222222221"/>
    <n v="1.9027777777777777"/>
    <n v="5.3055555555555554"/>
    <n v="1.1944444444444444"/>
    <n v="4.0972222222222223"/>
    <n v="0.69444444444444442"/>
    <n v="0.30555555555555558"/>
    <n v="1.9027777777777777"/>
    <n v="0.53836863619472319"/>
    <n v="1"/>
    <n v="2.3225566703827572E-2"/>
    <n v="1.0219249349684134E-2"/>
    <n v="3.9947974730583424E-2"/>
    <n v="0.13703084355258269"/>
    <s v="20–29 min"/>
    <s v="18–22"/>
  </r>
  <r>
    <x v="63"/>
    <x v="28"/>
    <x v="0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n v="18.396825396825395"/>
    <n v="4.2063492063492065"/>
    <n v="2.6984126984126986"/>
    <n v="1"/>
    <n v="1.7936507936507937"/>
    <n v="0.69841269841269837"/>
    <n v="9.5238095238095233E-2"/>
    <n v="2.5079365079365079"/>
    <n v="0.65938442282528298"/>
    <n v="1.6772151898734178"/>
    <n v="2.5032713204756217E-2"/>
    <n v="3.4135518006485747E-3"/>
    <n v="3.5842293906810041E-2"/>
    <n v="6.4288558912214827E-2"/>
    <s v="20–29 min"/>
    <s v="23–27"/>
  </r>
  <r>
    <x v="64"/>
    <x v="4"/>
    <x v="3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n v="14.3"/>
    <n v="3.5"/>
    <n v="3.8"/>
    <n v="1.3"/>
    <n v="2.6"/>
    <n v="0.9"/>
    <n v="0.2"/>
    <n v="1"/>
    <n v="0.50352112676056338"/>
    <n v="3.5"/>
    <n v="3.1690140845070422E-2"/>
    <n v="7.0422535211267616E-3"/>
    <n v="4.5774647887323945E-2"/>
    <n v="9.154929577464789E-2"/>
    <s v="20–29 min"/>
    <s v="23–27"/>
  </r>
  <r>
    <x v="65"/>
    <x v="1"/>
    <x v="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n v="14.2"/>
    <n v="2.2999999999999998"/>
    <n v="6"/>
    <n v="1.2"/>
    <n v="4.9000000000000004"/>
    <n v="0.7"/>
    <n v="0.9"/>
    <n v="1.4"/>
    <n v="0.51636363636363636"/>
    <n v="1.6428571428571428"/>
    <n v="2.5454545454545452E-2"/>
    <n v="3.272727272727273E-2"/>
    <n v="4.3636363636363633E-2"/>
    <n v="0.17818181818181819"/>
    <s v="20–29 min"/>
    <s v="23–27"/>
  </r>
  <r>
    <x v="66"/>
    <x v="28"/>
    <x v="18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n v="16.805970149253731"/>
    <n v="5.5970149253731343"/>
    <n v="3.8059701492537314"/>
    <n v="0.40298507462686567"/>
    <n v="3.4029850746268657"/>
    <n v="0.70149253731343286"/>
    <n v="0.1044776119402985"/>
    <n v="2.7014925373134329"/>
    <n v="0.53352286188107079"/>
    <n v="2.0718232044198897"/>
    <n v="2.2269604359156599E-2"/>
    <n v="3.3167495854063019E-3"/>
    <n v="1.279317697228145E-2"/>
    <n v="0.10803127221037669"/>
    <s v="30–39 min"/>
    <s v="18–22"/>
  </r>
  <r>
    <x v="67"/>
    <x v="27"/>
    <x v="12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n v="21.20754716981132"/>
    <n v="3.5094339622641511"/>
    <n v="5.0943396226415096"/>
    <n v="0.90566037735849059"/>
    <n v="4.2075471698113205"/>
    <n v="1.0943396226415094"/>
    <n v="0.69811320754716977"/>
    <n v="1.9056603773584906"/>
    <n v="0.6059299191374663"/>
    <n v="1.8415841584158417"/>
    <n v="3.1266846361185985E-2"/>
    <n v="1.9946091644204852E-2"/>
    <n v="2.587601078167116E-2"/>
    <n v="0.12021563342318059"/>
    <s v="30–39 min"/>
    <s v="23–27"/>
  </r>
  <r>
    <x v="68"/>
    <x v="17"/>
    <x v="7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n v="15.597222222222221"/>
    <n v="1.5"/>
    <n v="6.5"/>
    <n v="1.3055555555555556"/>
    <n v="5.3055555555555554"/>
    <n v="0.80555555555555558"/>
    <n v="2"/>
    <n v="1.6944444444444444"/>
    <n v="0.51646431199411336"/>
    <n v="0.88524590163934425"/>
    <n v="2.6674025018395879E-2"/>
    <n v="6.6225165562913912E-2"/>
    <n v="4.3230316409124357E-2"/>
    <n v="0.17568064753495216"/>
    <s v="30–39 min"/>
    <s v="28–32"/>
  </r>
  <r>
    <x v="69"/>
    <x v="11"/>
    <x v="3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n v="17.2"/>
    <n v="5.6"/>
    <n v="3.8"/>
    <n v="0.50769230769230766"/>
    <n v="3.3076923076923075"/>
    <n v="0.90769230769230769"/>
    <n v="0.6"/>
    <n v="2.4"/>
    <n v="0.54430379746835433"/>
    <n v="2.3333333333333335"/>
    <n v="2.872444011684518E-2"/>
    <n v="1.8987341772151896E-2"/>
    <n v="1.6066212268743912E-2"/>
    <n v="0.10467380720545276"/>
    <s v="30–39 min"/>
    <s v="23–27"/>
  </r>
  <r>
    <x v="70"/>
    <x v="19"/>
    <x v="18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n v="24.304347826086957"/>
    <n v="3.6956521739130435"/>
    <n v="11"/>
    <n v="1.8043478260869565"/>
    <n v="9.195652173913043"/>
    <n v="1.1086956521739131"/>
    <n v="3.8043478260869565"/>
    <n v="3.1956521739130435"/>
    <n v="0.7320586694604504"/>
    <n v="1.1564625850340136"/>
    <n v="3.3394447354635932E-2"/>
    <n v="0.1145887899423782"/>
    <n v="5.434782608695652E-2"/>
    <n v="0.27697747511786269"/>
    <s v="30–39 min"/>
    <s v="18–22"/>
  </r>
  <r>
    <x v="71"/>
    <x v="15"/>
    <x v="3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n v="13.5"/>
    <n v="1.9024390243902438"/>
    <n v="9.6951219512195124"/>
    <n v="2.5975609756097562"/>
    <n v="7.0975609756097562"/>
    <n v="0.90243902439024393"/>
    <n v="0.90243902439024393"/>
    <n v="1.1951219512195121"/>
    <n v="0.48214285714285715"/>
    <n v="1.5918367346938775"/>
    <n v="3.2229965156794424E-2"/>
    <n v="3.2229965156794424E-2"/>
    <n v="9.2770034843205576E-2"/>
    <n v="0.25348432055749132"/>
    <s v="20–29 min"/>
    <s v="23–27"/>
  </r>
  <r>
    <x v="72"/>
    <x v="22"/>
    <x v="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n v="14.6"/>
    <n v="3"/>
    <n v="4.3066666666666666"/>
    <n v="0.8"/>
    <n v="3.5066666666666668"/>
    <n v="1"/>
    <n v="0.30666666666666664"/>
    <n v="1.9066666666666667"/>
    <n v="0.54477611940298509"/>
    <n v="1.5734265734265733"/>
    <n v="3.7313432835820892E-2"/>
    <n v="1.1442786069651741E-2"/>
    <n v="2.9850746268656716E-2"/>
    <n v="0.13084577114427862"/>
    <s v="20–29 min"/>
    <s v="23–27"/>
  </r>
  <r>
    <x v="73"/>
    <x v="15"/>
    <x v="3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n v="17"/>
    <n v="1.40625"/>
    <n v="4"/>
    <n v="0.703125"/>
    <n v="3.296875"/>
    <n v="0.796875"/>
    <n v="0.203125"/>
    <n v="1.296875"/>
    <n v="0.625"/>
    <n v="1.0843373493975903"/>
    <n v="2.9296875E-2"/>
    <n v="7.4678308823529415E-3"/>
    <n v="2.5850183823529414E-2"/>
    <n v="0.12120863970588236"/>
    <s v="20–29 min"/>
    <s v="23–27"/>
  </r>
  <r>
    <x v="74"/>
    <x v="6"/>
    <x v="2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n v="18"/>
    <n v="2.6"/>
    <n v="4.5"/>
    <n v="1.5"/>
    <n v="3"/>
    <n v="1"/>
    <n v="0.8"/>
    <n v="1.7"/>
    <n v="0.58631921824104238"/>
    <n v="1.5294117647058825"/>
    <n v="3.2573289902280131E-2"/>
    <n v="2.6058631921824105E-2"/>
    <n v="4.8859934853420196E-2"/>
    <n v="9.7719869706840393E-2"/>
    <s v="30–39 min"/>
    <s v="28–32"/>
  </r>
  <r>
    <x v="75"/>
    <x v="7"/>
    <x v="13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n v="14.105263157894736"/>
    <n v="4.3947368421052628"/>
    <n v="5.8947368421052628"/>
    <n v="1.6052631578947369"/>
    <n v="4.3026315789473681"/>
    <n v="3"/>
    <n v="0.69736842105263153"/>
    <n v="2"/>
    <n v="0.41731547804422298"/>
    <n v="2.1973684210526314"/>
    <n v="8.8757396449704151E-2"/>
    <n v="2.0632201806290874E-2"/>
    <n v="4.7492992837122397E-2"/>
    <n v="0.12729679227654936"/>
    <s v="30–39 min"/>
    <s v="18–22"/>
  </r>
  <r>
    <x v="76"/>
    <x v="29"/>
    <x v="7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n v="18.807017543859651"/>
    <n v="3.4035087719298245"/>
    <n v="4.2982456140350873"/>
    <n v="0.89473684210526316"/>
    <n v="3.4035087719298245"/>
    <n v="0.89473684210526316"/>
    <n v="0.40350877192982454"/>
    <n v="1.7017543859649122"/>
    <n v="0.5951587830335332"/>
    <n v="2"/>
    <n v="2.8314457028647568E-2"/>
    <n v="1.2769264934488118E-2"/>
    <n v="2.8314457028647568E-2"/>
    <n v="0.1077059737952476"/>
    <s v="30–39 min"/>
    <s v="28–32"/>
  </r>
  <r>
    <x v="77"/>
    <x v="12"/>
    <x v="7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n v="14"/>
    <n v="1.7066666666666668"/>
    <n v="3.7066666666666666"/>
    <n v="1"/>
    <n v="2.7066666666666666"/>
    <n v="0.8"/>
    <n v="0.2"/>
    <n v="1"/>
    <n v="0.44025157232704404"/>
    <n v="1.7066666666666668"/>
    <n v="2.5157232704402517E-2"/>
    <n v="6.2893081761006293E-3"/>
    <n v="3.1446540880503145E-2"/>
    <n v="8.5115303983228502E-2"/>
    <s v="30–39 min"/>
    <s v="28–32"/>
  </r>
  <r>
    <x v="78"/>
    <x v="10"/>
    <x v="2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n v="13.597402597402597"/>
    <n v="5.8961038961038961"/>
    <n v="9.5974025974025974"/>
    <n v="2.1038961038961039"/>
    <n v="7.5064935064935066"/>
    <n v="1.5064935064935066"/>
    <n v="0.40259740259740262"/>
    <n v="2.1038961038961039"/>
    <n v="0.36163304780326055"/>
    <n v="2.8024691358024691"/>
    <n v="4.0066316662061341E-2"/>
    <n v="1.0707377728654325E-2"/>
    <n v="5.595468361425808E-2"/>
    <n v="0.19964078474716773"/>
    <s v="30–39 min"/>
    <s v="28–32"/>
  </r>
  <r>
    <x v="79"/>
    <x v="19"/>
    <x v="12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n v="16.296875"/>
    <n v="2.90625"/>
    <n v="4"/>
    <n v="0.5"/>
    <n v="3.5"/>
    <n v="1.296875"/>
    <n v="0.5"/>
    <n v="1.40625"/>
    <n v="0.52570564516129037"/>
    <n v="2.0666666666666669"/>
    <n v="4.1834677419354836E-2"/>
    <n v="1.6129032258064516E-2"/>
    <n v="1.6129032258064516E-2"/>
    <n v="0.11290322580645161"/>
    <s v="30–39 min"/>
    <s v="23–27"/>
  </r>
  <r>
    <x v="80"/>
    <x v="3"/>
    <x v="8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n v="13"/>
    <n v="1.8"/>
    <n v="5"/>
    <n v="1.4"/>
    <n v="3.6"/>
    <n v="0.6"/>
    <n v="1.9"/>
    <n v="1.1000000000000001"/>
    <n v="0.40880503144654085"/>
    <n v="1.6363636363636362"/>
    <n v="1.8867924528301886E-2"/>
    <n v="5.9748427672955969E-2"/>
    <n v="4.40251572327044E-2"/>
    <n v="0.11320754716981132"/>
    <s v="30–39 min"/>
    <s v="33+"/>
  </r>
  <r>
    <x v="81"/>
    <x v="18"/>
    <x v="13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n v="14.6"/>
    <n v="7.2"/>
    <n v="8.1"/>
    <n v="1.8"/>
    <n v="6.3"/>
    <n v="1.2"/>
    <n v="0.6"/>
    <n v="2.9"/>
    <n v="0.48344370860927155"/>
    <n v="2.4827586206896552"/>
    <n v="3.9735099337748346E-2"/>
    <n v="1.9867549668874173E-2"/>
    <n v="5.9602649006622523E-2"/>
    <n v="0.20860927152317882"/>
    <s v="30–39 min"/>
    <s v="18–22"/>
  </r>
  <r>
    <x v="82"/>
    <x v="19"/>
    <x v="16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n v="12.304878048780488"/>
    <n v="1.6951219512195121"/>
    <n v="3.8048780487804876"/>
    <n v="1.1951219512195121"/>
    <n v="2.5975609756097562"/>
    <n v="0.5"/>
    <n v="0.1951219512195122"/>
    <n v="0.59756097560975607"/>
    <n v="0.45238522238163559"/>
    <n v="2.8367346938775508"/>
    <n v="1.8382352941176471E-2"/>
    <n v="7.1736011477761845E-3"/>
    <n v="4.3938307030129124E-2"/>
    <n v="9.549856527977045E-2"/>
    <s v="20–29 min"/>
    <s v="33+"/>
  </r>
  <r>
    <x v="83"/>
    <x v="25"/>
    <x v="6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n v="14"/>
    <n v="2"/>
    <n v="3.4027777777777777"/>
    <n v="0.59722222222222221"/>
    <n v="2.8055555555555554"/>
    <n v="0.69444444444444442"/>
    <n v="0.40277777777777779"/>
    <n v="1.1944444444444444"/>
    <n v="0.51282051282051277"/>
    <n v="1.6744186046511629"/>
    <n v="2.5437525437525435E-2"/>
    <n v="1.4753764753764755E-2"/>
    <n v="2.1876271876271874E-2"/>
    <n v="0.10276760276760276"/>
    <s v="20–29 min"/>
    <s v="33+"/>
  </r>
  <r>
    <x v="84"/>
    <x v="8"/>
    <x v="15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n v="13.698630136986301"/>
    <n v="2.2054794520547945"/>
    <n v="5.904109589041096"/>
    <n v="0.90410958904109584"/>
    <n v="5"/>
    <n v="1"/>
    <n v="0.79452054794520544"/>
    <n v="1.2054794520547945"/>
    <n v="0.43350095370209812"/>
    <n v="1.8295454545454546"/>
    <n v="3.164556962025316E-2"/>
    <n v="2.5143055314721691E-2"/>
    <n v="2.8611062944338475E-2"/>
    <n v="0.15822784810126581"/>
    <s v="30–39 min"/>
    <s v="28–32"/>
  </r>
  <r>
    <x v="85"/>
    <x v="1"/>
    <x v="12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n v="12.195121951219512"/>
    <n v="2"/>
    <n v="5.6951219512195124"/>
    <n v="1.5975609756097562"/>
    <n v="4.1951219512195124"/>
    <n v="1.3048780487804879"/>
    <n v="0.90243902439024393"/>
    <n v="1.1951219512195121"/>
    <n v="0.38229222417616027"/>
    <n v="1.6734693877551021"/>
    <n v="4.0905267986849153E-2"/>
    <n v="2.8289624589035861E-2"/>
    <n v="5.0080281367076998E-2"/>
    <n v="0.13150852511659913"/>
    <s v="30–39 min"/>
    <s v="23–27"/>
  </r>
  <r>
    <x v="86"/>
    <x v="2"/>
    <x v="10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n v="13.306666666666667"/>
    <n v="6.1066666666666665"/>
    <n v="4.9066666666666663"/>
    <n v="1.4"/>
    <n v="3.6"/>
    <n v="1.4"/>
    <n v="0.50666666666666671"/>
    <n v="3.2"/>
    <n v="0.47694145758661888"/>
    <n v="1.9083333333333332"/>
    <n v="5.0179211469534052E-2"/>
    <n v="1.8160095579450419E-2"/>
    <n v="5.0179211469534052E-2"/>
    <n v="0.12903225806451613"/>
    <s v="20–29 min"/>
    <s v="33+"/>
  </r>
  <r>
    <x v="87"/>
    <x v="7"/>
    <x v="12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n v="13.405405405405405"/>
    <n v="2.2972972972972974"/>
    <n v="8.9054054054054053"/>
    <n v="3"/>
    <n v="5.9054054054054053"/>
    <n v="0.90540540540540537"/>
    <n v="0.90540540540540537"/>
    <n v="1.2027027027027026"/>
    <n v="0.48048048048048048"/>
    <n v="1.910112359550562"/>
    <n v="3.2451806645355033E-2"/>
    <n v="3.2451806645355033E-2"/>
    <n v="0.10752688172043011"/>
    <n v="0.21166327617940522"/>
    <s v="20–29 min"/>
    <s v="23–27"/>
  </r>
  <r>
    <x v="88"/>
    <x v="8"/>
    <x v="1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n v="13.106666666666667"/>
    <n v="5.4"/>
    <n v="2.6"/>
    <n v="0.4"/>
    <n v="2.3066666666666666"/>
    <n v="0.90666666666666662"/>
    <n v="0.2"/>
    <n v="1.9066666666666667"/>
    <n v="0.46642941874258598"/>
    <n v="2.8321678321678321"/>
    <n v="3.2265717674970343E-2"/>
    <n v="7.1174377224199285E-3"/>
    <n v="1.4234875444839857E-2"/>
    <n v="8.2087781731909837E-2"/>
    <s v="20–29 min"/>
    <s v="28–32"/>
  </r>
  <r>
    <x v="89"/>
    <x v="19"/>
    <x v="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n v="12.7012987012987"/>
    <n v="1.5974025974025974"/>
    <n v="4.8051948051948052"/>
    <n v="1.5064935064935066"/>
    <n v="3.4025974025974026"/>
    <n v="0.59740259740259738"/>
    <n v="0.29870129870129869"/>
    <n v="1"/>
    <n v="0.5314350921045482"/>
    <n v="1.5974025974025974"/>
    <n v="2.4995924577514535E-2"/>
    <n v="1.2497962288757268E-2"/>
    <n v="6.3033201108514916E-2"/>
    <n v="0.14236809215888716"/>
    <s v="20–29 min"/>
    <s v="23–27"/>
  </r>
  <r>
    <x v="90"/>
    <x v="12"/>
    <x v="13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n v="14.101449275362318"/>
    <n v="3.7971014492753623"/>
    <n v="8.2028985507246368"/>
    <n v="2.7971014492753623"/>
    <n v="5.4057971014492754"/>
    <n v="1.4057971014492754"/>
    <n v="1.3043478260869565"/>
    <n v="2"/>
    <n v="0.43657737694620186"/>
    <n v="1.8985507246376812"/>
    <n v="4.3523130075828961E-2"/>
    <n v="4.038228563736708E-2"/>
    <n v="8.6597568089020513E-2"/>
    <n v="0.16736213936375466"/>
    <s v="30–39 min"/>
    <s v="18–22"/>
  </r>
  <r>
    <x v="91"/>
    <x v="13"/>
    <x v="6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n v="17.509090909090908"/>
    <n v="5.4"/>
    <n v="5.4"/>
    <n v="2.3090909090909091"/>
    <n v="3.1090909090909089"/>
    <n v="1.4"/>
    <n v="0.30909090909090908"/>
    <n v="1.3090909090909091"/>
    <n v="0.55233725265271005"/>
    <n v="4.125"/>
    <n v="4.4164037854889586E-2"/>
    <n v="9.7505018640665336E-3"/>
    <n v="7.2841984513908803E-2"/>
    <n v="9.8078577573845707E-2"/>
    <s v="30–39 min"/>
    <s v="33+"/>
  </r>
  <r>
    <x v="92"/>
    <x v="3"/>
    <x v="7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n v="14.8"/>
    <n v="2.3076923076923075"/>
    <n v="5.7076923076923078"/>
    <n v="0.8"/>
    <n v="4.907692307692308"/>
    <n v="0.6"/>
    <n v="0.30769230769230771"/>
    <n v="2.2000000000000002"/>
    <n v="0.49664429530201343"/>
    <n v="1.0489510489510487"/>
    <n v="2.0134228187919462E-2"/>
    <n v="1.0325245224574084E-2"/>
    <n v="2.6845637583892617E-2"/>
    <n v="0.16468766133195664"/>
    <s v="20–29 min"/>
    <s v="28–32"/>
  </r>
  <r>
    <x v="93"/>
    <x v="7"/>
    <x v="17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n v="12.6"/>
    <n v="1.2"/>
    <n v="3.6"/>
    <n v="1.1066666666666667"/>
    <n v="2.4"/>
    <n v="0.70666666666666667"/>
    <n v="0.50666666666666671"/>
    <n v="1.2"/>
    <n v="0.51219512195121952"/>
    <n v="1"/>
    <n v="2.8726287262872626E-2"/>
    <n v="2.0596205962059622E-2"/>
    <n v="4.4986449864498644E-2"/>
    <n v="9.7560975609756087E-2"/>
    <s v="20–29 min"/>
    <s v="18–22"/>
  </r>
  <r>
    <x v="94"/>
    <x v="11"/>
    <x v="12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n v="12.394736842105264"/>
    <n v="1.3947368421052631"/>
    <n v="6.6973684210526319"/>
    <n v="1.8947368421052631"/>
    <n v="4.8026315789473681"/>
    <n v="0.80263157894736847"/>
    <n v="0.89473684210526316"/>
    <n v="0.80263157894736847"/>
    <n v="0.36136259014884153"/>
    <n v="1.7377049180327866"/>
    <n v="2.3400337578640483E-2"/>
    <n v="2.6085622218812339E-2"/>
    <n v="5.5240141169249656E-2"/>
    <n v="0.14001841338038976"/>
    <s v="30–39 min"/>
    <s v="23–27"/>
  </r>
  <r>
    <x v="95"/>
    <x v="8"/>
    <x v="18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n v="11.794871794871796"/>
    <n v="2.7051282051282053"/>
    <n v="10.294871794871796"/>
    <n v="3.6025641025641026"/>
    <n v="6.7948717948717947"/>
    <n v="0.70512820512820518"/>
    <n v="1.1025641025641026"/>
    <n v="1.7051282051282051"/>
    <n v="0.45191079673838297"/>
    <n v="1.5864661654135339"/>
    <n v="2.7016406326751154E-2"/>
    <n v="4.2243835347283626E-2"/>
    <n v="0.13802927596031045"/>
    <n v="0.26033991551232927"/>
    <s v="20–29 min"/>
    <s v="18–22"/>
  </r>
  <r>
    <x v="96"/>
    <x v="0"/>
    <x v="0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n v="12"/>
    <n v="1.8026315789473684"/>
    <n v="3.8947368421052633"/>
    <n v="1.1052631578947369"/>
    <n v="2.8026315789473686"/>
    <n v="0.80263157894736847"/>
    <n v="0.19736842105263158"/>
    <n v="0.89473684210526316"/>
    <n v="0.5240174672489083"/>
    <n v="2.0147058823529411"/>
    <n v="3.5049413927832687E-2"/>
    <n v="8.6187083429096773E-3"/>
    <n v="4.8264766720294193E-2"/>
    <n v="0.12238565846931741"/>
    <s v="20–29 min"/>
    <s v="23–27"/>
  </r>
  <r>
    <x v="97"/>
    <x v="25"/>
    <x v="3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n v="13.202898550724637"/>
    <n v="3"/>
    <n v="4.7971014492753623"/>
    <n v="1.1014492753623188"/>
    <n v="3.6956521739130435"/>
    <n v="1"/>
    <n v="0.20289855072463769"/>
    <n v="1.5942028985507246"/>
    <n v="0.47492440829944738"/>
    <n v="1.8818181818181818"/>
    <n v="3.5971223021582732E-2"/>
    <n v="7.2985090188718597E-3"/>
    <n v="3.9620477531018661E-2"/>
    <n v="0.13293712855802314"/>
    <s v="20–29 min"/>
    <s v="23–27"/>
  </r>
  <r>
    <x v="98"/>
    <x v="13"/>
    <x v="15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n v="11.097560975609756"/>
    <n v="1.5975609756097562"/>
    <n v="3.1951219512195124"/>
    <n v="0.59756097560975607"/>
    <n v="2.5975609756097562"/>
    <n v="0.80487804878048785"/>
    <n v="0.3048780487804878"/>
    <n v="1.0975609756097562"/>
    <n v="0.48887933813258838"/>
    <n v="1.4555555555555555"/>
    <n v="3.5457182765660261E-2"/>
    <n v="1.3430751047598583E-2"/>
    <n v="2.632427205329322E-2"/>
    <n v="0.11442999892553993"/>
    <s v="20–29 min"/>
    <s v="28–32"/>
  </r>
  <r>
    <x v="99"/>
    <x v="22"/>
    <x v="7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n v="15.1"/>
    <n v="1.8"/>
    <n v="6.1"/>
    <n v="1.6"/>
    <n v="4.5"/>
    <n v="1.5"/>
    <n v="0.5"/>
    <n v="1.3"/>
    <n v="0.43641618497109824"/>
    <n v="1.3846153846153846"/>
    <n v="4.3352601156069363E-2"/>
    <n v="1.4450867052023121E-2"/>
    <n v="4.6242774566473986E-2"/>
    <n v="0.13005780346820808"/>
    <s v="30–39 min"/>
    <s v="28–32"/>
  </r>
  <r>
    <x v="100"/>
    <x v="5"/>
    <x v="1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n v="17"/>
    <n v="3.6981132075471699"/>
    <n v="3.3018867924528301"/>
    <n v="0.60377358490566035"/>
    <n v="2.6981132075471699"/>
    <n v="1.0943396226415094"/>
    <n v="0.50943396226415094"/>
    <n v="1.9056603773584906"/>
    <n v="0.52959501557632394"/>
    <n v="1.9405940594059405"/>
    <n v="3.4091577029330508E-2"/>
    <n v="1.5870216892964202E-2"/>
    <n v="1.8809145947216832E-2"/>
    <n v="8.4053370951625225E-2"/>
    <s v="30–39 min"/>
    <s v="28–32"/>
  </r>
  <r>
    <x v="101"/>
    <x v="28"/>
    <x v="4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n v="19"/>
    <n v="1.5106382978723405"/>
    <n v="5.8936170212765955"/>
    <n v="1.5106382978723405"/>
    <n v="4.4042553191489358"/>
    <n v="0.7021276595744681"/>
    <n v="0.40425531914893614"/>
    <n v="1.4042553191489362"/>
    <n v="0.60509554140127386"/>
    <n v="1.0757575757575757"/>
    <n v="2.2360753489632745E-2"/>
    <n v="1.2874373221303699E-2"/>
    <n v="4.8109499932240146E-2"/>
    <n v="0.14026290825315083"/>
    <s v="30–39 min"/>
    <s v="28–32"/>
  </r>
  <r>
    <x v="102"/>
    <x v="23"/>
    <x v="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n v="11.294871794871796"/>
    <n v="2.2051282051282053"/>
    <n v="5.7948717948717947"/>
    <n v="2.2051282051282053"/>
    <n v="3.6025641025641026"/>
    <n v="1.5"/>
    <n v="0.60256410256410253"/>
    <n v="1.3974358974358974"/>
    <n v="0.34540892339057477"/>
    <n v="1.5779816513761471"/>
    <n v="4.5871559633027519E-2"/>
    <n v="1.8427036775660627E-2"/>
    <n v="6.7435113306672942E-2"/>
    <n v="0.11017015604171566"/>
    <s v="30–39 min"/>
    <s v="23–27"/>
  </r>
  <r>
    <x v="103"/>
    <x v="15"/>
    <x v="3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n v="12.5"/>
    <n v="3.4"/>
    <n v="2.5"/>
    <n v="0.7"/>
    <n v="1.8"/>
    <n v="1.1000000000000001"/>
    <n v="0"/>
    <n v="1.3"/>
    <n v="0.62814070351758799"/>
    <n v="2.6153846153846154"/>
    <n v="5.5276381909547749E-2"/>
    <n v="0"/>
    <n v="3.5175879396984924E-2"/>
    <n v="9.0452261306532666E-2"/>
    <s v="10–19 min"/>
    <s v="23–27"/>
  </r>
  <r>
    <x v="104"/>
    <x v="21"/>
    <x v="17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n v="13"/>
    <n v="2.4029850746268657"/>
    <n v="6.5074626865671643"/>
    <n v="1.8955223880597014"/>
    <n v="4.5970149253731343"/>
    <n v="0.70149253731343286"/>
    <n v="1.5074626865671641"/>
    <n v="1.7014925373134329"/>
    <n v="0.47970479704797048"/>
    <n v="1.4122807017543859"/>
    <n v="2.5885333480200473E-2"/>
    <n v="5.5625929393622285E-2"/>
    <n v="6.9945475574158714E-2"/>
    <n v="0.16963154706173927"/>
    <s v="20–29 min"/>
    <s v="18–22"/>
  </r>
  <r>
    <x v="105"/>
    <x v="25"/>
    <x v="15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n v="11"/>
    <n v="4.4050632911392409"/>
    <n v="2.5949367088607596"/>
    <n v="0.20253164556962025"/>
    <n v="2.4050632911392404"/>
    <n v="0.89873417721518989"/>
    <n v="0.20253164556962025"/>
    <n v="1.3037974683544304"/>
    <n v="0.40740740740740738"/>
    <n v="3.3786407766990294"/>
    <n v="3.3286451007969994E-2"/>
    <n v="7.501172058134083E-3"/>
    <n v="7.501172058134083E-3"/>
    <n v="8.9076418190342233E-2"/>
    <s v="20–29 min"/>
    <s v="28–32"/>
  </r>
  <r>
    <x v="106"/>
    <x v="1"/>
    <x v="15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n v="12"/>
    <n v="1.8055555555555556"/>
    <n v="10.902777777777779"/>
    <n v="3.6944444444444446"/>
    <n v="7.1944444444444446"/>
    <n v="0.80555555555555558"/>
    <n v="1.4027777777777777"/>
    <n v="1.1944444444444444"/>
    <n v="0.36144578313253006"/>
    <n v="1.5116279069767442"/>
    <n v="2.4263721552878179E-2"/>
    <n v="4.2252342704149924E-2"/>
    <n v="0.11127844712182061"/>
    <n v="0.21670013386880854"/>
    <s v="30–39 min"/>
    <s v="28–32"/>
  </r>
  <r>
    <x v="107"/>
    <x v="8"/>
    <x v="16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n v="11"/>
    <n v="1.5974025974025974"/>
    <n v="2.4025974025974026"/>
    <n v="0.19480519480519481"/>
    <n v="2.1038961038961039"/>
    <n v="0.50649350649350644"/>
    <n v="0.1038961038961039"/>
    <n v="0.59740259740259738"/>
    <n v="0.39285714285714285"/>
    <n v="2.6739130434782608"/>
    <n v="1.8089053803339517E-2"/>
    <n v="3.7105751391465678E-3"/>
    <n v="6.9573283858998152E-3"/>
    <n v="7.5139146567718001E-2"/>
    <s v="20–29 min"/>
    <s v="33+"/>
  </r>
  <r>
    <x v="108"/>
    <x v="12"/>
    <x v="1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n v="14.1"/>
    <n v="5.6"/>
    <n v="3.7"/>
    <n v="0.5"/>
    <n v="3.2"/>
    <n v="1.6"/>
    <n v="0.4"/>
    <n v="1.5"/>
    <n v="0.40056818181818177"/>
    <n v="3.7333333333333329"/>
    <n v="4.5454545454545456E-2"/>
    <n v="1.1363636363636364E-2"/>
    <n v="1.4204545454545454E-2"/>
    <n v="9.0909090909090912E-2"/>
    <s v="30–39 min"/>
    <s v="28–32"/>
  </r>
  <r>
    <x v="109"/>
    <x v="11"/>
    <x v="16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n v="10.395061728395062"/>
    <n v="2"/>
    <n v="7.7037037037037033"/>
    <n v="2.2962962962962963"/>
    <n v="5.3950617283950617"/>
    <n v="0.50617283950617287"/>
    <n v="0.60493827160493829"/>
    <n v="1.5061728395061729"/>
    <n v="0.5529288153401628"/>
    <n v="1.3278688524590163"/>
    <n v="2.6924087207775151E-2"/>
    <n v="3.2177567638560549E-2"/>
    <n v="0.12214342001576044"/>
    <n v="0.28697136853165223"/>
    <s v="10–19 min"/>
    <s v="33+"/>
  </r>
  <r>
    <x v="110"/>
    <x v="25"/>
    <x v="0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n v="14.701754385964913"/>
    <n v="2.2982456140350878"/>
    <n v="7.807017543859649"/>
    <n v="1.4035087719298245"/>
    <n v="6.2982456140350873"/>
    <n v="1.1052631578947369"/>
    <n v="1.1052631578947369"/>
    <n v="2.1052631578947367"/>
    <n v="0.45657622316661217"/>
    <n v="1.0916666666666668"/>
    <n v="3.4324942791762014E-2"/>
    <n v="3.4324942791762014E-2"/>
    <n v="4.3587228941920013E-2"/>
    <n v="0.19559768987686604"/>
    <s v="30–39 min"/>
    <s v="23–27"/>
  </r>
  <r>
    <x v="111"/>
    <x v="23"/>
    <x v="18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n v="12.696969696969697"/>
    <n v="5.1060606060606064"/>
    <n v="3"/>
    <n v="0.80303030303030298"/>
    <n v="2.1969696969696968"/>
    <n v="1"/>
    <n v="0.19696969696969696"/>
    <n v="2.6969696969696968"/>
    <n v="0.47554193621609353"/>
    <n v="1.8932584269662924"/>
    <n v="3.7453183520599252E-2"/>
    <n v="7.377142208602883E-3"/>
    <n v="3.0076041311996368E-2"/>
    <n v="8.2283509249801379E-2"/>
    <s v="20–29 min"/>
    <s v="18–22"/>
  </r>
  <r>
    <x v="112"/>
    <x v="29"/>
    <x v="1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n v="10.594936708860759"/>
    <n v="2.2025316455696204"/>
    <n v="3.7974683544303796"/>
    <n v="0.79746835443037978"/>
    <n v="3"/>
    <n v="1"/>
    <n v="0.4050632911392405"/>
    <n v="1.5063291139240507"/>
    <n v="0.43421871757626063"/>
    <n v="1.46218487394958"/>
    <n v="4.0983606557377053E-2"/>
    <n v="1.6600954554886908E-2"/>
    <n v="3.2683129279933602E-2"/>
    <n v="0.12295081967213116"/>
    <s v="20–29 min"/>
    <s v="23–27"/>
  </r>
  <r>
    <x v="113"/>
    <x v="17"/>
    <x v="3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n v="10.50632911392405"/>
    <n v="1.5949367088607596"/>
    <n v="4"/>
    <n v="0.69620253164556967"/>
    <n v="3.3037974683544302"/>
    <n v="0.59493670886075944"/>
    <n v="0.4050632911392405"/>
    <n v="0.89873417721518989"/>
    <n v="0.53603719969000252"/>
    <n v="1.7746478873239437"/>
    <n v="3.0353913717385685E-2"/>
    <n v="2.0666494445879615E-2"/>
    <n v="3.5520537328855593E-2"/>
    <n v="0.1685610953242056"/>
    <s v="10–19 min"/>
    <s v="23–27"/>
  </r>
  <r>
    <x v="114"/>
    <x v="26"/>
    <x v="7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n v="14.508771929824562"/>
    <n v="2.807017543859649"/>
    <n v="9.5964912280701746"/>
    <n v="3.2982456140350878"/>
    <n v="6.2982456140350873"/>
    <n v="1.1929824561403508"/>
    <n v="1.1929824561403508"/>
    <n v="1.8947368421052631"/>
    <n v="0.49016121384542438"/>
    <n v="1.4814814814814814"/>
    <n v="4.0303461356092932E-2"/>
    <n v="4.0303461356092932E-2"/>
    <n v="0.11142721669037459"/>
    <n v="0.2127785680417259"/>
    <s v="20–29 min"/>
    <s v="28–32"/>
  </r>
  <r>
    <x v="115"/>
    <x v="5"/>
    <x v="7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n v="10.197530864197532"/>
    <n v="5.2962962962962967"/>
    <n v="2.3950617283950617"/>
    <n v="0.50617283950617287"/>
    <n v="1.9012345679012346"/>
    <n v="0.90123456790123457"/>
    <n v="9.8765432098765427E-2"/>
    <n v="1.0987654320987654"/>
    <n v="0.38050488299244523"/>
    <n v="4.820224719101124"/>
    <n v="3.3628155518702782E-2"/>
    <n v="3.6852773171181128E-3"/>
    <n v="1.8887046250230331E-2"/>
    <n v="7.0941588354523674E-2"/>
    <s v="20–29 min"/>
    <s v="28–32"/>
  </r>
  <r>
    <x v="116"/>
    <x v="16"/>
    <x v="18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n v="10.405063291139241"/>
    <n v="1.6962025316455696"/>
    <n v="3.4050632911392404"/>
    <n v="1.1012658227848102"/>
    <n v="2.3037974683544302"/>
    <n v="0.59493670886075944"/>
    <n v="0.10126582278481013"/>
    <n v="0.89873417721518989"/>
    <n v="0.40173989541078153"/>
    <n v="1.8873239436619718"/>
    <n v="2.2970529299643223E-2"/>
    <n v="3.9098773275988465E-3"/>
    <n v="4.2519915937637466E-2"/>
    <n v="8.8949709202873761E-2"/>
    <s v="20–29 min"/>
    <s v="18–22"/>
  </r>
  <r>
    <x v="117"/>
    <x v="3"/>
    <x v="0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n v="11.094594594594595"/>
    <n v="1.2027027027027026"/>
    <n v="2.2972972972972974"/>
    <n v="0.29729729729729731"/>
    <n v="2"/>
    <n v="1"/>
    <n v="9.45945945945946E-2"/>
    <n v="0.59459459459459463"/>
    <n v="0.43338260135135132"/>
    <n v="2.0227272727272725"/>
    <n v="3.90625E-2"/>
    <n v="3.6951013513513513E-3"/>
    <n v="1.1613175675675675E-2"/>
    <n v="7.8125E-2"/>
    <s v="20–29 min"/>
    <s v="23–27"/>
  </r>
  <r>
    <x v="118"/>
    <x v="4"/>
    <x v="7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n v="19.5"/>
    <n v="2.0952380952380953"/>
    <n v="6.8095238095238093"/>
    <n v="1.5952380952380953"/>
    <n v="5.0952380952380949"/>
    <n v="0.69047619047619047"/>
    <n v="1.5"/>
    <n v="1.3095238095238095"/>
    <n v="0.67708333333333337"/>
    <n v="1.6"/>
    <n v="2.3974867724867725E-2"/>
    <n v="5.2083333333333329E-2"/>
    <n v="5.5390211640211642E-2"/>
    <n v="0.17691798941798939"/>
    <s v="20–29 min"/>
    <s v="28–32"/>
  </r>
  <r>
    <x v="119"/>
    <x v="6"/>
    <x v="1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n v="11"/>
    <n v="2.4054054054054053"/>
    <n v="2.2972972972972974"/>
    <n v="0.20270270270270271"/>
    <n v="2"/>
    <n v="0.5"/>
    <n v="9.45945945945946E-2"/>
    <n v="1.2027027027027026"/>
    <n v="0.45643153526970953"/>
    <n v="2"/>
    <n v="2.0746887966804978E-2"/>
    <n v="3.92508691263878E-3"/>
    <n v="8.4109005270831001E-3"/>
    <n v="8.2987551867219914E-2"/>
    <s v="20–29 min"/>
    <s v="28–32"/>
  </r>
  <r>
    <x v="120"/>
    <x v="16"/>
    <x v="12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n v="12.507692307692308"/>
    <n v="2.9076923076923076"/>
    <n v="6.4"/>
    <n v="1.4"/>
    <n v="5"/>
    <n v="0.8"/>
    <n v="0.4"/>
    <n v="1.1076923076923078"/>
    <n v="0.49049773755656106"/>
    <n v="2.6249999999999996"/>
    <n v="3.1372549019607843E-2"/>
    <n v="1.5686274509803921E-2"/>
    <n v="5.4901960784313725E-2"/>
    <n v="0.19607843137254902"/>
    <s v="20–29 min"/>
    <s v="23–27"/>
  </r>
  <r>
    <x v="121"/>
    <x v="19"/>
    <x v="1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n v="9.9024390243902438"/>
    <n v="1.4024390243902438"/>
    <n v="3.9024390243902438"/>
    <n v="0.80487804878048785"/>
    <n v="3.0975609756097562"/>
    <n v="0.69512195121951215"/>
    <n v="0.40243902439024393"/>
    <n v="0.90243902439024393"/>
    <n v="0.41959487391484079"/>
    <n v="1.5540540540540539"/>
    <n v="2.9454319966928478E-2"/>
    <n v="1.705250103348491E-2"/>
    <n v="3.4105002066969821E-2"/>
    <n v="0.1312525837122778"/>
    <s v="20–29 min"/>
    <s v="23–27"/>
  </r>
  <r>
    <x v="122"/>
    <x v="21"/>
    <x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n v="9.8048780487804876"/>
    <n v="4.4024390243902438"/>
    <n v="4.1951219512195124"/>
    <n v="0.40243902439024393"/>
    <n v="3.8048780487804876"/>
    <n v="0.69512195121951215"/>
    <n v="0.3048780487804878"/>
    <n v="1.6951219512195121"/>
    <n v="0.32682926829268294"/>
    <n v="2.5971223021582732"/>
    <n v="2.3170731707317073E-2"/>
    <n v="1.016260162601626E-2"/>
    <n v="1.3414634146341465E-2"/>
    <n v="0.12682926829268293"/>
    <s v="30–39 min"/>
    <s v="18–22"/>
  </r>
  <r>
    <x v="123"/>
    <x v="9"/>
    <x v="16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n v="21.513513513513512"/>
    <n v="3.1081081081081079"/>
    <n v="5.8918918918918921"/>
    <n v="0.89189189189189189"/>
    <n v="5"/>
    <n v="1.5945945945945945"/>
    <n v="0.51351351351351349"/>
    <n v="1.8918918918918919"/>
    <n v="0.67440481233584681"/>
    <n v="1.6428571428571428"/>
    <n v="4.998729136660171E-2"/>
    <n v="1.6097602304498856E-2"/>
    <n v="2.7958993476234855E-2"/>
    <n v="0.15673981191222572"/>
    <s v="30–39 min"/>
    <s v="33+"/>
  </r>
  <r>
    <x v="124"/>
    <x v="7"/>
    <x v="1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n v="9.8987341772151893"/>
    <n v="1.4050632911392404"/>
    <n v="3.4050632911392404"/>
    <n v="0.59493670886075944"/>
    <n v="2.7974683544303796"/>
    <n v="0.4050632911392405"/>
    <n v="0.20253164556962025"/>
    <n v="1"/>
    <n v="0.46040624080070647"/>
    <n v="1.4050632911392404"/>
    <n v="1.8840153076243746E-2"/>
    <n v="9.4200765381218729E-3"/>
    <n v="2.7671474830732998E-2"/>
    <n v="0.13011480718280835"/>
    <s v="20–29 min"/>
    <s v="28–32"/>
  </r>
  <r>
    <x v="125"/>
    <x v="16"/>
    <x v="12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n v="9.8987341772151893"/>
    <n v="4.4050632911392409"/>
    <n v="3.3037974683544302"/>
    <n v="0.79746835443037978"/>
    <n v="2.5063291139240507"/>
    <n v="1.3037974683544304"/>
    <n v="0.4050632911392405"/>
    <n v="1.6962025316455696"/>
    <n v="0.46472930409460983"/>
    <n v="2.5970149253731347"/>
    <n v="6.1211148749034293E-2"/>
    <n v="1.9017055922030068E-2"/>
    <n v="3.7439828846496701E-2"/>
    <n v="0.11766803351756105"/>
    <s v="20–29 min"/>
    <s v="23–27"/>
  </r>
  <r>
    <x v="126"/>
    <x v="9"/>
    <x v="4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n v="10.103896103896103"/>
    <n v="0.80519480519480524"/>
    <n v="3.4025974025974026"/>
    <n v="1.1948051948051948"/>
    <n v="2.1948051948051948"/>
    <n v="1"/>
    <n v="0.40259740259740262"/>
    <n v="0.89610389610389607"/>
    <n v="0.41579819357597131"/>
    <n v="0.89855072463768126"/>
    <n v="4.1152263374485597E-2"/>
    <n v="1.6567794345572123E-2"/>
    <n v="4.916893805782694E-2"/>
    <n v="9.0321201432312537E-2"/>
    <s v="20–29 min"/>
    <s v="28–32"/>
  </r>
  <r>
    <x v="127"/>
    <x v="26"/>
    <x v="18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n v="14.407407407407407"/>
    <n v="1.7962962962962963"/>
    <n v="3.5925925925925926"/>
    <n v="0.79629629629629628"/>
    <n v="2.7962962962962963"/>
    <n v="0.90740740740740744"/>
    <n v="0.20370370370370369"/>
    <n v="1.5"/>
    <n v="0.49004787100025193"/>
    <n v="1.1975308641975309"/>
    <n v="3.0864197530864199E-2"/>
    <n v="6.9286974048878812E-3"/>
    <n v="2.7084908037288989E-2"/>
    <n v="9.511211892164273E-2"/>
    <s v="20–29 min"/>
    <s v="18–22"/>
  </r>
  <r>
    <x v="128"/>
    <x v="7"/>
    <x v="2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n v="12.09375"/>
    <n v="3.40625"/>
    <n v="3.203125"/>
    <n v="0.59375"/>
    <n v="2.5"/>
    <n v="0.90625"/>
    <n v="0.5"/>
    <n v="1.203125"/>
    <n v="0.48569277108433739"/>
    <n v="2.831168831168831"/>
    <n v="3.6395582329317271E-2"/>
    <n v="2.0080321285140562E-2"/>
    <n v="2.3845381526104419E-2"/>
    <n v="0.10040160642570281"/>
    <s v="20–29 min"/>
    <s v="28–32"/>
  </r>
  <r>
    <x v="129"/>
    <x v="28"/>
    <x v="18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n v="10.901408450704226"/>
    <n v="1.5070422535211268"/>
    <n v="3"/>
    <n v="0.60563380281690138"/>
    <n v="2.3943661971830985"/>
    <n v="0.60563380281690138"/>
    <n v="9.8591549295774641E-2"/>
    <n v="1.5070422535211268"/>
    <n v="0.539673685678427"/>
    <n v="1"/>
    <n v="2.9981871426579276E-2"/>
    <n v="4.8807697671175571E-3"/>
    <n v="2.9981871426579276E-2"/>
    <n v="0.11853298005856924"/>
    <s v="20–29 min"/>
    <s v="18–22"/>
  </r>
  <r>
    <x v="130"/>
    <x v="14"/>
    <x v="3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n v="13.101694915254237"/>
    <n v="1.4067796610169492"/>
    <n v="5"/>
    <n v="1.3050847457627119"/>
    <n v="3.6949152542372881"/>
    <n v="0.79661016949152541"/>
    <n v="0.40677966101694918"/>
    <n v="0.79661016949152541"/>
    <n v="0.41330267871464471"/>
    <n v="1.7659574468085106"/>
    <n v="2.5129658343581242E-2"/>
    <n v="1.2832165962679784E-2"/>
    <n v="4.1169865796930979E-2"/>
    <n v="0.1165588408276747"/>
    <s v="30–39 min"/>
    <s v="23–27"/>
  </r>
  <r>
    <x v="131"/>
    <x v="3"/>
    <x v="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n v="10.306666666666667"/>
    <n v="3.4"/>
    <n v="3.7066666666666666"/>
    <n v="0.6"/>
    <n v="3.1066666666666665"/>
    <n v="1.1066666666666667"/>
    <n v="0.2"/>
    <n v="1.8"/>
    <n v="0.52053872053872052"/>
    <n v="1.8888888888888888"/>
    <n v="5.5892255892255889E-2"/>
    <n v="1.0101010101010102E-2"/>
    <n v="3.03030303030303E-2"/>
    <n v="0.15690235690235688"/>
    <s v="10–19 min"/>
    <s v="23–27"/>
  </r>
  <r>
    <x v="132"/>
    <x v="1"/>
    <x v="0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n v="9.4024390243902438"/>
    <n v="2.6951219512195124"/>
    <n v="3.1951219512195124"/>
    <n v="0.69512195121951215"/>
    <n v="2.5975609756097562"/>
    <n v="0.59756097560975607"/>
    <n v="0.40243902439024393"/>
    <n v="1.1951219512195121"/>
    <n v="0.37163790610238118"/>
    <n v="2.2551020408163267"/>
    <n v="2.3619010893666248E-2"/>
    <n v="1.5906680805938496E-2"/>
    <n v="2.7475175937530124E-2"/>
    <n v="0.10267039429287574"/>
    <s v="20–29 min"/>
    <s v="23–27"/>
  </r>
  <r>
    <x v="133"/>
    <x v="22"/>
    <x v="7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n v="11"/>
    <n v="2.1"/>
    <n v="5.6"/>
    <n v="1.9"/>
    <n v="3.7"/>
    <n v="0.8"/>
    <n v="0.3"/>
    <n v="1.2"/>
    <n v="0.4059040590405904"/>
    <n v="1.7500000000000002"/>
    <n v="2.9520295202952029E-2"/>
    <n v="1.107011070110701E-2"/>
    <n v="7.0110701107011064E-2"/>
    <n v="0.13653136531365315"/>
    <s v="20–29 min"/>
    <s v="28–32"/>
  </r>
  <r>
    <x v="134"/>
    <x v="28"/>
    <x v="3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n v="19"/>
    <n v="2"/>
    <n v="8.1999999999999993"/>
    <n v="2.2000000000000002"/>
    <n v="6"/>
    <n v="1"/>
    <n v="1"/>
    <n v="2.6"/>
    <n v="0.62295081967213117"/>
    <n v="0.76923076923076916"/>
    <n v="3.2786885245901641E-2"/>
    <n v="3.2786885245901641E-2"/>
    <n v="7.2131147540983612E-2"/>
    <n v="0.19672131147540983"/>
    <s v="30–39 min"/>
    <s v="23–27"/>
  </r>
  <r>
    <x v="135"/>
    <x v="0"/>
    <x v="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n v="10.202702702702704"/>
    <n v="1.5945945945945945"/>
    <n v="2.5945945945945947"/>
    <n v="0.59459459459459463"/>
    <n v="2.0945945945945947"/>
    <n v="0.59459459459459463"/>
    <n v="9.45945945945946E-2"/>
    <n v="0.5"/>
    <n v="0.47017063146095411"/>
    <n v="3.189189189189189"/>
    <n v="2.7400672561962887E-2"/>
    <n v="4.359197907585005E-3"/>
    <n v="2.7400672561962887E-2"/>
    <n v="9.652509652509654E-2"/>
    <s v="20–29 min"/>
    <s v="23–27"/>
  </r>
  <r>
    <x v="136"/>
    <x v="29"/>
    <x v="12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n v="9.5063291139240498"/>
    <n v="1.7974683544303798"/>
    <n v="3.4050632911392404"/>
    <n v="0.89873417721518989"/>
    <n v="2.5063291139240507"/>
    <n v="0.50632911392405067"/>
    <n v="0.10126582278481013"/>
    <n v="1"/>
    <n v="0.36989607447175293"/>
    <n v="1.7974683544303798"/>
    <n v="1.9701521942570067E-2"/>
    <n v="3.940304388514013E-3"/>
    <n v="3.4970201448061865E-2"/>
    <n v="9.7522533615721815E-2"/>
    <s v="20–29 min"/>
    <s v="23–27"/>
  </r>
  <r>
    <x v="137"/>
    <x v="2"/>
    <x v="7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n v="14.705882352941176"/>
    <n v="3.1960784313725492"/>
    <n v="4.8039215686274508"/>
    <n v="1.607843137254902"/>
    <n v="3.2941176470588234"/>
    <n v="0.50980392156862742"/>
    <n v="0.29411764705882354"/>
    <n v="1.392156862745098"/>
    <n v="0.51781275890637946"/>
    <n v="2.295774647887324"/>
    <n v="1.7950842308754489E-2"/>
    <n v="1.0356255178127591E-2"/>
    <n v="5.6614194973764159E-2"/>
    <n v="0.115990057995029"/>
    <s v="20–29 min"/>
    <s v="28–32"/>
  </r>
  <r>
    <x v="138"/>
    <x v="25"/>
    <x v="13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n v="9.6025641025641022"/>
    <n v="1.8974358974358974"/>
    <n v="3.2948717948717947"/>
    <n v="0.5"/>
    <n v="2.7948717948717947"/>
    <n v="0.79487179487179482"/>
    <n v="0.39743589743589741"/>
    <n v="1.1025641025641026"/>
    <n v="0.3517422748191979"/>
    <n v="1.7209302325581393"/>
    <n v="2.9116182962336805E-2"/>
    <n v="1.4558091481168402E-2"/>
    <n v="1.8315018315018316E-2"/>
    <n v="0.10237625622241006"/>
    <s v="20–29 min"/>
    <s v="18–22"/>
  </r>
  <r>
    <x v="139"/>
    <x v="13"/>
    <x v="13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n v="11.703125"/>
    <n v="3.40625"/>
    <n v="5.09375"/>
    <n v="1"/>
    <n v="4.09375"/>
    <n v="1.09375"/>
    <n v="0.203125"/>
    <n v="1.203125"/>
    <n v="0.43668376865671643"/>
    <n v="2.831168831168831"/>
    <n v="4.0811567164179101E-2"/>
    <n v="7.5792910447761196E-3"/>
    <n v="3.7313432835820892E-2"/>
    <n v="0.15275186567164178"/>
    <s v="20–29 min"/>
    <s v="18–22"/>
  </r>
  <r>
    <x v="140"/>
    <x v="27"/>
    <x v="12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  <n v="24.6"/>
    <n v="5.3"/>
    <n v="7.2"/>
    <n v="2.5"/>
    <n v="4.7"/>
    <n v="1.2"/>
    <n v="0.9"/>
    <n v="3"/>
    <n v="0.8601398601398601"/>
    <n v="1.7666666666666666"/>
    <n v="4.1958041958041953E-2"/>
    <n v="3.1468531468531465E-2"/>
    <n v="8.7412587412587409E-2"/>
    <n v="0.16433566433566432"/>
    <s v="20–29 min"/>
    <s v="23–27"/>
  </r>
  <r>
    <x v="141"/>
    <x v="20"/>
    <x v="18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n v="9.3974358974358978"/>
    <n v="3.1025641025641026"/>
    <n v="2.8974358974358974"/>
    <n v="0.70512820512820518"/>
    <n v="2.2948717948717947"/>
    <n v="1.1025641025641026"/>
    <n v="0.60256410256410253"/>
    <n v="1.7948717948717949"/>
    <n v="0.38832379741470652"/>
    <n v="1.7285714285714286"/>
    <n v="4.5560500105954659E-2"/>
    <n v="2.4899343081161263E-2"/>
    <n v="2.913752913752914E-2"/>
    <n v="9.4829413011231184E-2"/>
    <s v="20–29 min"/>
    <s v="18–22"/>
  </r>
  <r>
    <x v="142"/>
    <x v="29"/>
    <x v="7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n v="12.603448275862069"/>
    <n v="5.1034482758620694"/>
    <n v="2.7931034482758621"/>
    <n v="0.29310344827586204"/>
    <n v="2.396551724137931"/>
    <n v="1"/>
    <n v="0.39655172413793105"/>
    <n v="1.896551724137931"/>
    <n v="0.4942528735632184"/>
    <n v="2.6909090909090909"/>
    <n v="3.9215686274509803E-2"/>
    <n v="1.555104800540906E-2"/>
    <n v="1.1494252873563218E-2"/>
    <n v="9.3982420554428667E-2"/>
    <s v="20–29 min"/>
    <s v="28–32"/>
  </r>
  <r>
    <x v="143"/>
    <x v="21"/>
    <x v="17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n v="12.305084745762711"/>
    <n v="3.406779661016949"/>
    <n v="5"/>
    <n v="1.5084745762711864"/>
    <n v="3.406779661016949"/>
    <n v="1.3050847457627119"/>
    <n v="0.69491525423728817"/>
    <n v="2.1016949152542375"/>
    <n v="0.37288135593220334"/>
    <n v="1.6209677419354835"/>
    <n v="3.954802259887006E-2"/>
    <n v="2.1058038007190551E-2"/>
    <n v="4.5711350796096561E-2"/>
    <n v="0.1032357473035439"/>
    <s v="30–39 min"/>
    <s v="18–22"/>
  </r>
  <r>
    <x v="144"/>
    <x v="13"/>
    <x v="1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n v="9.7972972972972965"/>
    <n v="1.2972972972972974"/>
    <n v="2.5945945945945947"/>
    <n v="0.70270270270270274"/>
    <n v="1.9054054054054055"/>
    <n v="0.79729729729729726"/>
    <n v="0.40540540540540543"/>
    <n v="0.70270270270270274"/>
    <n v="0.43934068597745723"/>
    <n v="1.8461538461538463"/>
    <n v="3.5753242031268936E-2"/>
    <n v="1.8179614592170646E-2"/>
    <n v="3.1511331959762454E-2"/>
    <n v="8.5444188583202033E-2"/>
    <s v="20–29 min"/>
    <s v="23–27"/>
  </r>
  <r>
    <x v="145"/>
    <x v="1"/>
    <x v="4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n v="11.693548387096774"/>
    <n v="3.596774193548387"/>
    <n v="3.693548387096774"/>
    <n v="0.5"/>
    <n v="3.193548387096774"/>
    <n v="1.1935483870967742"/>
    <n v="0.30645161290322581"/>
    <n v="1.596774193548387"/>
    <n v="0.45148835471416121"/>
    <n v="2.2525252525252526"/>
    <n v="4.6082949308755762E-2"/>
    <n v="1.1832108606302155E-2"/>
    <n v="1.9305019305019305E-2"/>
    <n v="0.12330302652883299"/>
    <s v="20–29 min"/>
    <s v="28–32"/>
  </r>
  <r>
    <x v="146"/>
    <x v="19"/>
    <x v="9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n v="8.8048780487804876"/>
    <n v="7.4024390243902438"/>
    <n v="3.5975609756097562"/>
    <n v="0.40243902439024393"/>
    <n v="3.1951219512195124"/>
    <n v="1.3048780487804879"/>
    <n v="0.3048780487804878"/>
    <n v="1.5975609756097562"/>
    <n v="0.31445993031358882"/>
    <n v="4.6335877862595414"/>
    <n v="4.6602787456445992E-2"/>
    <n v="1.0888501742160278E-2"/>
    <n v="1.437282229965157E-2"/>
    <n v="0.11411149825783973"/>
    <s v="20–29 min"/>
    <s v="33+"/>
  </r>
  <r>
    <x v="147"/>
    <x v="29"/>
    <x v="0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n v="10.3"/>
    <n v="2.2000000000000002"/>
    <n v="7.4"/>
    <n v="2.2000000000000002"/>
    <n v="5.0999999999999996"/>
    <n v="0.9"/>
    <n v="1.4"/>
    <n v="1.2"/>
    <n v="0.38289962825278817"/>
    <n v="1.8333333333333335"/>
    <n v="3.3457249070631974E-2"/>
    <n v="5.204460966542751E-2"/>
    <n v="8.1784386617100385E-2"/>
    <n v="0.1895910780669145"/>
    <s v="20–29 min"/>
    <s v="23–27"/>
  </r>
  <r>
    <x v="148"/>
    <x v="13"/>
    <x v="13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n v="15.297872340425531"/>
    <n v="2.1914893617021276"/>
    <n v="4.5957446808510642"/>
    <n v="1.1914893617021276"/>
    <n v="3.4042553191489362"/>
    <n v="0.80851063829787229"/>
    <n v="0.40425531914893614"/>
    <n v="1.5106382978723405"/>
    <n v="0.62954207162244979"/>
    <n v="1.4507042253521125"/>
    <n v="3.3272042728307499E-2"/>
    <n v="1.663602136415375E-2"/>
    <n v="4.9032484020663687E-2"/>
    <n v="0.14009281148761055"/>
    <s v="20–29 min"/>
    <s v="18–22"/>
  </r>
  <r>
    <x v="149"/>
    <x v="17"/>
    <x v="16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n v="9.1012658227848107"/>
    <n v="4.4050632911392409"/>
    <n v="2.4050632911392404"/>
    <n v="0.59493670886075944"/>
    <n v="1.8987341772151898"/>
    <n v="1.1012658227848102"/>
    <n v="0.30379746835443039"/>
    <n v="1.4050632911392404"/>
    <n v="0.50845060462484981"/>
    <n v="3.1351351351351355"/>
    <n v="6.1523230323173764E-2"/>
    <n v="1.6971925606392761E-2"/>
    <n v="3.3236687645852483E-2"/>
    <n v="0.10607453503995475"/>
    <s v="10–19 min"/>
    <s v="33+"/>
  </r>
  <r>
    <x v="150"/>
    <x v="0"/>
    <x v="0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n v="10.098591549295774"/>
    <n v="1.6056338028169015"/>
    <n v="4.098591549295775"/>
    <n v="1.295774647887324"/>
    <n v="2.9014084507042255"/>
    <n v="1.0985915492957747"/>
    <n v="0.50704225352112675"/>
    <n v="0.70422535211267601"/>
    <n v="0.34584217634574571"/>
    <n v="2.2800000000000002"/>
    <n v="3.7622998263553933E-2"/>
    <n v="1.7364460737024891E-2"/>
    <n v="4.4375844105730276E-2"/>
    <n v="9.93633031063091E-2"/>
    <s v="20–29 min"/>
    <s v="23–27"/>
  </r>
  <r>
    <x v="151"/>
    <x v="14"/>
    <x v="12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n v="9.1025641025641022"/>
    <n v="0.79487179487179482"/>
    <n v="2.7948717948717947"/>
    <n v="0.5"/>
    <n v="2.2948717948717947"/>
    <n v="0.29487179487179488"/>
    <n v="0.10256410256410256"/>
    <n v="0.5"/>
    <n v="0.47409188034188032"/>
    <n v="1.5897435897435896"/>
    <n v="1.5357905982905984E-2"/>
    <n v="5.341880341880342E-3"/>
    <n v="2.6041666666666668E-2"/>
    <n v="0.11952457264957264"/>
    <s v="10–19 min"/>
    <s v="23–27"/>
  </r>
  <r>
    <x v="152"/>
    <x v="21"/>
    <x v="0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n v="11.60655737704918"/>
    <n v="1.7049180327868851"/>
    <n v="3"/>
    <n v="0.60655737704918034"/>
    <n v="2.3934426229508197"/>
    <n v="0.39344262295081966"/>
    <n v="0.19672131147540983"/>
    <n v="1"/>
    <n v="0.44131396870909428"/>
    <n v="1.7049180327868851"/>
    <n v="1.4959795549460824E-2"/>
    <n v="7.4798977747304119E-3"/>
    <n v="2.3063018138752105E-2"/>
    <n v="9.1005422925886675E-2"/>
    <s v="20–29 min"/>
    <s v="23–27"/>
  </r>
  <r>
    <x v="153"/>
    <x v="25"/>
    <x v="0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n v="12.298245614035087"/>
    <n v="1.4035087719298245"/>
    <n v="6.807017543859649"/>
    <n v="2.7017543859649122"/>
    <n v="4.1052631578947372"/>
    <n v="0.40350877192982454"/>
    <n v="1.8070175438596492"/>
    <n v="1.1929824561403508"/>
    <n v="0.57201142390860871"/>
    <n v="1.1764705882352942"/>
    <n v="1.8767849857201143E-2"/>
    <n v="8.4047327621379037E-2"/>
    <n v="0.12566299469604242"/>
    <n v="0.19094247246022034"/>
    <s v="20–29 min"/>
    <s v="23–27"/>
  </r>
  <r>
    <x v="154"/>
    <x v="9"/>
    <x v="3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n v="9.6944444444444446"/>
    <n v="1.0972222222222223"/>
    <n v="2.1944444444444446"/>
    <n v="0.40277777777777779"/>
    <n v="1.8055555555555556"/>
    <n v="0.59722222222222221"/>
    <n v="9.7222222222222224E-2"/>
    <n v="0.59722222222222221"/>
    <n v="0.39894833104709648"/>
    <n v="1.8372093023255816"/>
    <n v="2.4577046181984454E-2"/>
    <n v="4.0009144947416551E-3"/>
    <n v="1.6575217192501143E-2"/>
    <n v="7.4302697759487876E-2"/>
    <s v="20–29 min"/>
    <s v="23–27"/>
  </r>
  <r>
    <x v="155"/>
    <x v="12"/>
    <x v="13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n v="12.192982456140351"/>
    <n v="1.1052631578947369"/>
    <n v="7"/>
    <n v="1.8070175438596492"/>
    <n v="5.192982456140351"/>
    <n v="0.40350877192982454"/>
    <n v="0.70175438596491224"/>
    <n v="1.1052631578947369"/>
    <n v="0.40508247362592525"/>
    <n v="1"/>
    <n v="1.3405607040857958E-2"/>
    <n v="2.3314099201492099E-2"/>
    <n v="6.003380544384216E-2"/>
    <n v="0.17252433409104156"/>
    <s v="30–39 min"/>
    <s v="18–22"/>
  </r>
  <r>
    <x v="156"/>
    <x v="28"/>
    <x v="18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n v="9.5972222222222214"/>
    <n v="1.9027777777777777"/>
    <n v="6.0972222222222223"/>
    <n v="1.5972222222222223"/>
    <n v="4.5972222222222223"/>
    <n v="0.69444444444444442"/>
    <n v="0.30555555555555558"/>
    <n v="1.4027777777777777"/>
    <n v="0.45484465508162186"/>
    <n v="1.3564356435643565"/>
    <n v="3.2912058978409688E-2"/>
    <n v="1.4481305950500263E-2"/>
    <n v="7.5697735650342282E-2"/>
    <n v="0.21787783043707212"/>
    <s v="20–29 min"/>
    <s v="18–22"/>
  </r>
  <r>
    <x v="157"/>
    <x v="4"/>
    <x v="1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n v="11.096774193548388"/>
    <n v="3.903225806451613"/>
    <n v="4.306451612903226"/>
    <n v="1.1935483870967742"/>
    <n v="3"/>
    <n v="1.096774193548387"/>
    <n v="0.40322580645161288"/>
    <n v="1.1935483870967742"/>
    <n v="0.36263967952772508"/>
    <n v="3.2702702702702702"/>
    <n v="3.5842293906810034E-2"/>
    <n v="1.3177313936327218E-2"/>
    <n v="3.900484925152857E-2"/>
    <n v="9.8039215686274508E-2"/>
    <s v="30–39 min"/>
    <s v="33+"/>
  </r>
  <r>
    <x v="158"/>
    <x v="18"/>
    <x v="17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n v="8.6"/>
    <n v="1"/>
    <n v="3.5"/>
    <n v="0.7"/>
    <n v="2.8"/>
    <n v="0.4"/>
    <n v="0.9"/>
    <n v="0.9"/>
    <n v="0.45502645502645506"/>
    <n v="1.1111111111111112"/>
    <n v="2.1164021164021166E-2"/>
    <n v="4.7619047619047623E-2"/>
    <n v="3.7037037037037035E-2"/>
    <n v="0.14814814814814814"/>
    <s v="10–19 min"/>
    <s v="18–22"/>
  </r>
  <r>
    <x v="159"/>
    <x v="12"/>
    <x v="12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n v="12"/>
    <n v="1.5087719298245614"/>
    <n v="6.4035087719298245"/>
    <n v="2.192982456140351"/>
    <n v="4.1052631578947372"/>
    <n v="1.7017543859649122"/>
    <n v="0.89473684210526316"/>
    <n v="1.1052631578947369"/>
    <n v="0.48192771084337355"/>
    <n v="1.3650793650793649"/>
    <n v="6.8343549637145076E-2"/>
    <n v="3.5933206510251538E-2"/>
    <n v="8.8071584583949841E-2"/>
    <n v="0.16487000634115412"/>
    <s v="20–29 min"/>
    <s v="23–27"/>
  </r>
  <r>
    <x v="160"/>
    <x v="18"/>
    <x v="0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n v="9.8985507246376816"/>
    <n v="2.3043478260869565"/>
    <n v="3"/>
    <n v="0.40579710144927539"/>
    <n v="2.5072463768115942"/>
    <n v="1"/>
    <n v="0.30434782608695654"/>
    <n v="1"/>
    <n v="0.40734776644599513"/>
    <n v="2.3043478260869565"/>
    <n v="4.1152263374485597E-2"/>
    <n v="1.2524601896582574E-2"/>
    <n v="1.669946919544343E-2"/>
    <n v="0.10317886324327548"/>
    <s v="20–29 min"/>
    <s v="23–27"/>
  </r>
  <r>
    <x v="161"/>
    <x v="5"/>
    <x v="15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n v="9.1066666666666674"/>
    <n v="2.2000000000000002"/>
    <n v="4.706666666666667"/>
    <n v="0.70666666666666667"/>
    <n v="3.9066666666666667"/>
    <n v="0.90666666666666662"/>
    <n v="0.50666666666666671"/>
    <n v="0.90666666666666662"/>
    <n v="0.3717006802721089"/>
    <n v="2.4264705882352944"/>
    <n v="3.700680272108843E-2"/>
    <n v="2.0680272108843538E-2"/>
    <n v="2.8843537414965988E-2"/>
    <n v="0.15945578231292518"/>
    <s v="20–29 min"/>
    <s v="28–32"/>
  </r>
  <r>
    <x v="162"/>
    <x v="3"/>
    <x v="2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n v="13.897959183673469"/>
    <n v="2.1020408163265305"/>
    <n v="8.408163265306122"/>
    <n v="1.7959183673469388"/>
    <n v="6.591836734693878"/>
    <n v="0.69387755102040816"/>
    <n v="0.51020408163265307"/>
    <n v="1.2040816326530612"/>
    <n v="0.54716374738871931"/>
    <n v="1.7457627118644068"/>
    <n v="2.7318013819701111E-2"/>
    <n v="2.0086774867427288E-2"/>
    <n v="7.0705447533344054E-2"/>
    <n v="0.25952113128716059"/>
    <s v="20–29 min"/>
    <s v="28–32"/>
  </r>
  <r>
    <x v="163"/>
    <x v="7"/>
    <x v="1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n v="18.888888888888889"/>
    <n v="5"/>
    <n v="10"/>
    <n v="1.6944444444444444"/>
    <n v="8.3055555555555554"/>
    <n v="1.6111111111111112"/>
    <n v="1"/>
    <n v="2.8888888888888888"/>
    <n v="0.52910052910052907"/>
    <n v="1.7307692307692308"/>
    <n v="4.5129162776221594E-2"/>
    <n v="2.8011204481792715E-2"/>
    <n v="4.7463429816370986E-2"/>
    <n v="0.23264861500155615"/>
    <s v="30–39 min"/>
    <s v="23–27"/>
  </r>
  <r>
    <x v="164"/>
    <x v="6"/>
    <x v="1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n v="10.59375"/>
    <n v="2.59375"/>
    <n v="3.703125"/>
    <n v="0.703125"/>
    <n v="3"/>
    <n v="0.59375"/>
    <n v="0.203125"/>
    <n v="1.203125"/>
    <n v="0.40902509652509655"/>
    <n v="2.1558441558441559"/>
    <n v="2.2924710424710427E-2"/>
    <n v="7.8426640926640926E-3"/>
    <n v="2.7147683397683399E-2"/>
    <n v="0.11583011583011583"/>
    <s v="20–29 min"/>
    <s v="28–32"/>
  </r>
  <r>
    <x v="165"/>
    <x v="5"/>
    <x v="7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n v="10.59375"/>
    <n v="2.09375"/>
    <n v="3"/>
    <n v="0.5"/>
    <n v="2.5"/>
    <n v="0.796875"/>
    <n v="0.296875"/>
    <n v="1.203125"/>
    <n v="0.43957468879668049"/>
    <n v="1.7402597402597402"/>
    <n v="3.3065352697095436E-2"/>
    <n v="1.2318464730290456E-2"/>
    <n v="2.0746887966804978E-2"/>
    <n v="0.10373443983402489"/>
    <s v="20–29 min"/>
    <s v="28–32"/>
  </r>
  <r>
    <x v="166"/>
    <x v="23"/>
    <x v="1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n v="14.404255319148936"/>
    <n v="2.1063829787234041"/>
    <n v="3.5106382978723403"/>
    <n v="0.5957446808510638"/>
    <n v="2.8936170212765959"/>
    <n v="0.8936170212765957"/>
    <n v="1"/>
    <n v="1.4042553191489362"/>
    <n v="0.44457578145521409"/>
    <n v="1.4999999999999998"/>
    <n v="2.7580772261623324E-2"/>
    <n v="3.0864197530864199E-2"/>
    <n v="1.8387181507748884E-2"/>
    <n v="8.9309167323351729E-2"/>
    <s v="30–39 min"/>
    <s v="28–32"/>
  </r>
  <r>
    <x v="167"/>
    <x v="24"/>
    <x v="1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n v="15.295454545454545"/>
    <n v="2.5"/>
    <n v="10.204545454545455"/>
    <n v="3"/>
    <n v="7.2045454545454541"/>
    <n v="0.70454545454545459"/>
    <n v="1.2045454545454546"/>
    <n v="1.5909090909090908"/>
    <n v="0.57501708817498287"/>
    <n v="1.5714285714285716"/>
    <n v="2.6486671223513329E-2"/>
    <n v="4.5283663704716336E-2"/>
    <n v="0.11278195488721804"/>
    <n v="0.27084757347915239"/>
    <s v="20–29 min"/>
    <s v="23–27"/>
  </r>
  <r>
    <x v="168"/>
    <x v="20"/>
    <x v="15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n v="8.7012987012987004"/>
    <n v="1.8051948051948052"/>
    <n v="2.1948051948051948"/>
    <n v="0.40259740259740262"/>
    <n v="1.8051948051948052"/>
    <n v="1.2987012987012987"/>
    <n v="0.40259740259740262"/>
    <n v="0.80519480519480524"/>
    <n v="0.2939627939627939"/>
    <n v="2.2419354838709675"/>
    <n v="4.3875043875043873E-2"/>
    <n v="1.3601263601263602E-2"/>
    <n v="1.3601263601263602E-2"/>
    <n v="6.0986310986310986E-2"/>
    <s v="20–29 min"/>
    <s v="28–32"/>
  </r>
  <r>
    <x v="169"/>
    <x v="26"/>
    <x v="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n v="10.40625"/>
    <n v="1.5"/>
    <n v="3.796875"/>
    <n v="1"/>
    <n v="2.796875"/>
    <n v="0.90625"/>
    <n v="0.5"/>
    <n v="0.796875"/>
    <n v="0.38258272058823528"/>
    <n v="1.8823529411764706"/>
    <n v="3.3318014705882353E-2"/>
    <n v="1.8382352941176471E-2"/>
    <n v="3.6764705882352942E-2"/>
    <n v="0.10282628676470588"/>
    <s v="20–29 min"/>
    <s v="23–27"/>
  </r>
  <r>
    <x v="170"/>
    <x v="27"/>
    <x v="18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n v="9.0958904109589049"/>
    <n v="1.3972602739726028"/>
    <n v="8.205479452054794"/>
    <n v="3.506849315068493"/>
    <n v="4.6986301369863011"/>
    <n v="0.50684931506849318"/>
    <n v="1.3013698630136987"/>
    <n v="1.095890410958904"/>
    <n v="0.3393988959313024"/>
    <n v="1.2750000000000001"/>
    <n v="1.8912287875690045E-2"/>
    <n v="4.8558576978123089E-2"/>
    <n v="0.13085258638315272"/>
    <n v="0.17532202003680228"/>
    <s v="20–29 min"/>
    <s v="18–22"/>
  </r>
  <r>
    <x v="171"/>
    <x v="22"/>
    <x v="6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n v="16.195121951219512"/>
    <n v="4.2926829268292686"/>
    <n v="5.2926829268292686"/>
    <n v="0.6097560975609756"/>
    <n v="4.8048780487804876"/>
    <n v="1.8048780487804879"/>
    <n v="0.51219512195121952"/>
    <n v="2.6097560975609757"/>
    <n v="0.49831144465290805"/>
    <n v="1.6448598130841121"/>
    <n v="5.5534709193245782E-2"/>
    <n v="1.5759849906191371E-2"/>
    <n v="1.8761726078799248E-2"/>
    <n v="0.14784240150093808"/>
    <s v="30–39 min"/>
    <s v="33+"/>
  </r>
  <r>
    <x v="172"/>
    <x v="11"/>
    <x v="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n v="8.3000000000000007"/>
    <n v="1.5"/>
    <n v="2.7"/>
    <n v="0.8"/>
    <n v="1.9"/>
    <n v="1.5"/>
    <n v="0.8"/>
    <n v="0.9"/>
    <n v="0.34016393442622955"/>
    <n v="1.6666666666666665"/>
    <n v="6.147540983606558E-2"/>
    <n v="3.2786885245901641E-2"/>
    <n v="3.2786885245901641E-2"/>
    <n v="7.7868852459016397E-2"/>
    <s v="20–29 min"/>
    <s v="23–27"/>
  </r>
  <r>
    <x v="173"/>
    <x v="3"/>
    <x v="1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n v="8.1999999999999993"/>
    <n v="1.9"/>
    <n v="3.6"/>
    <n v="0.4"/>
    <n v="3.2"/>
    <n v="1"/>
    <n v="0.2"/>
    <n v="1"/>
    <n v="0.30258302583025826"/>
    <n v="1.9"/>
    <n v="3.6900369003690037E-2"/>
    <n v="7.3800738007380072E-3"/>
    <n v="1.4760147601476014E-2"/>
    <n v="0.11808118081180811"/>
    <s v="20–29 min"/>
    <s v="28–32"/>
  </r>
  <r>
    <x v="174"/>
    <x v="17"/>
    <x v="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n v="10"/>
    <n v="5"/>
    <n v="3.3076923076923075"/>
    <n v="0.50769230769230766"/>
    <n v="2.8"/>
    <n v="1.2"/>
    <n v="0.2"/>
    <n v="1.7076923076923076"/>
    <n v="0.34602076124567477"/>
    <n v="2.9279279279279282"/>
    <n v="4.1522491349480967E-2"/>
    <n v="6.9204152249134959E-3"/>
    <n v="1.7567207878626565E-2"/>
    <n v="9.6885813148788927E-2"/>
    <s v="20–29 min"/>
    <s v="23–27"/>
  </r>
  <r>
    <x v="175"/>
    <x v="28"/>
    <x v="1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n v="11.103448275862069"/>
    <n v="1.7068965517241379"/>
    <n v="12.206896551724139"/>
    <n v="4.6034482758620694"/>
    <n v="7.6034482758620694"/>
    <n v="0.60344827586206895"/>
    <n v="2.396551724137931"/>
    <n v="1.5"/>
    <n v="0.37011494252873567"/>
    <n v="1.1379310344827587"/>
    <n v="2.0114942528735632E-2"/>
    <n v="7.988505747126437E-2"/>
    <n v="0.15344827586206897"/>
    <n v="0.25344827586206897"/>
    <s v="30–39 min"/>
    <s v="23–27"/>
  </r>
  <r>
    <x v="176"/>
    <x v="0"/>
    <x v="3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n v="11.192982456140351"/>
    <n v="3.807017543859649"/>
    <n v="10.701754385964913"/>
    <n v="2.8947368421052633"/>
    <n v="7.8947368421052628"/>
    <n v="0.80701754385964908"/>
    <n v="1.1052631578947369"/>
    <n v="1.7017543859649122"/>
    <n v="0.40118216688675096"/>
    <n v="2.2371134020618557"/>
    <n v="2.8925359994969504E-2"/>
    <n v="3.9615166949632151E-2"/>
    <n v="0.10375400867760801"/>
    <n v="0.28296547821165818"/>
    <s v="20–29 min"/>
    <s v="23–27"/>
  </r>
  <r>
    <x v="177"/>
    <x v="29"/>
    <x v="1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n v="10"/>
    <n v="1.3015873015873016"/>
    <n v="4.6031746031746028"/>
    <n v="1"/>
    <n v="3.6031746031746033"/>
    <n v="1"/>
    <n v="0.3968253968253968"/>
    <n v="1.0952380952380953"/>
    <n v="0.40816326530612246"/>
    <n v="1.1884057971014492"/>
    <n v="4.0816326530612242E-2"/>
    <n v="1.6196954972465177E-2"/>
    <n v="4.0816326530612242E-2"/>
    <n v="0.14706835114998382"/>
    <s v="20–29 min"/>
    <s v="23–27"/>
  </r>
  <r>
    <x v="178"/>
    <x v="20"/>
    <x v="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n v="9.4029850746268657"/>
    <n v="2.8955223880597014"/>
    <n v="3"/>
    <n v="0.70149253731343286"/>
    <n v="2.4029850746268657"/>
    <n v="0.70149253731343286"/>
    <n v="0.5074626865671642"/>
    <n v="1.5074626865671641"/>
    <n v="0.5110317975340688"/>
    <n v="1.9207920792079209"/>
    <n v="3.8124594419208312E-2"/>
    <n v="2.757949383517197E-2"/>
    <n v="3.8124594419208312E-2"/>
    <n v="0.13059701492537315"/>
    <s v="10–19 min"/>
    <s v="23–27"/>
  </r>
  <r>
    <x v="179"/>
    <x v="20"/>
    <x v="0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n v="9.1029411764705888"/>
    <n v="2"/>
    <n v="7.2058823529411766"/>
    <n v="2.2058823529411766"/>
    <n v="5"/>
    <n v="0.79411764705882348"/>
    <n v="0.6029411764705882"/>
    <n v="1.1029411764705883"/>
    <n v="0.35146491028843974"/>
    <n v="1.8133333333333332"/>
    <n v="3.066091301385419E-2"/>
    <n v="2.3279582103111516E-2"/>
    <n v="8.5169202816261655E-2"/>
    <n v="0.19305019305019305"/>
    <s v="20–29 min"/>
    <s v="23–27"/>
  </r>
  <r>
    <x v="180"/>
    <x v="28"/>
    <x v="17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n v="8.704225352112676"/>
    <n v="6.295774647887324"/>
    <n v="3.295774647887324"/>
    <n v="0.50704225352112675"/>
    <n v="2.9014084507042255"/>
    <n v="0.90140845070422537"/>
    <n v="0.19718309859154928"/>
    <n v="2.9014084507042255"/>
    <n v="0.33607047691554737"/>
    <n v="2.1699029126213589"/>
    <n v="3.4803415085105226E-2"/>
    <n v="7.6132470498667679E-3"/>
    <n v="1.9576920985371692E-2"/>
    <n v="0.11202349230518245"/>
    <s v="20–29 min"/>
    <s v="18–22"/>
  </r>
  <r>
    <x v="181"/>
    <x v="19"/>
    <x v="13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n v="11.407407407407407"/>
    <n v="2.4074074074074074"/>
    <n v="6.5"/>
    <n v="2.4074074074074074"/>
    <n v="4.2037037037037033"/>
    <n v="0.79629629629629628"/>
    <n v="0.5"/>
    <n v="1.5925925925925926"/>
    <n v="0.45088566827697257"/>
    <n v="1.5116279069767442"/>
    <n v="3.1474161908944517E-2"/>
    <n v="1.9762845849802372E-2"/>
    <n v="9.5154442980529941E-2"/>
    <n v="0.16615429658907918"/>
    <s v="20–29 min"/>
    <s v="18–22"/>
  </r>
  <r>
    <x v="182"/>
    <x v="13"/>
    <x v="6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n v="9"/>
    <n v="5.6029411764705879"/>
    <n v="6.1029411764705879"/>
    <n v="1.1029411764705883"/>
    <n v="5"/>
    <n v="1.5"/>
    <n v="1"/>
    <n v="2.6029411764705883"/>
    <n v="0.30821917808219179"/>
    <n v="2.1525423728813555"/>
    <n v="5.1369863013698634E-2"/>
    <n v="3.4246575342465752E-2"/>
    <n v="3.7771958098307822E-2"/>
    <n v="0.17123287671232876"/>
    <s v="20–29 min"/>
    <s v="33+"/>
  </r>
  <r>
    <x v="183"/>
    <x v="10"/>
    <x v="12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n v="9.5"/>
    <n v="2.90625"/>
    <n v="2.5"/>
    <n v="0.703125"/>
    <n v="1.796875"/>
    <n v="1"/>
    <n v="0.296875"/>
    <n v="0.59375"/>
    <n v="0.38152610441767071"/>
    <n v="4.8947368421052628"/>
    <n v="4.0160642570281124E-2"/>
    <n v="1.192269076305221E-2"/>
    <n v="2.8237951807228916E-2"/>
    <n v="7.2163654618473905E-2"/>
    <s v="20–29 min"/>
    <s v="23–27"/>
  </r>
  <r>
    <x v="184"/>
    <x v="16"/>
    <x v="1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n v="9.1969696969696972"/>
    <n v="1"/>
    <n v="8.3030303030303028"/>
    <n v="3.5"/>
    <n v="4.8030303030303028"/>
    <n v="0.5"/>
    <n v="1.303030303030303"/>
    <n v="1.303030303030303"/>
    <n v="0.42776603241719524"/>
    <n v="0.76744186046511631"/>
    <n v="2.3255813953488372E-2"/>
    <n v="6.0606060606060601E-2"/>
    <n v="0.16279069767441862"/>
    <n v="0.2233967582804792"/>
    <s v="20–29 min"/>
    <s v="23–27"/>
  </r>
  <r>
    <x v="185"/>
    <x v="27"/>
    <x v="1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n v="10.803571428571429"/>
    <n v="1.1964285714285714"/>
    <n v="2.8035714285714284"/>
    <n v="0.39285714285714285"/>
    <n v="2.3928571428571428"/>
    <n v="0.5"/>
    <n v="0.39285714285714285"/>
    <n v="1"/>
    <n v="0.45777845036319609"/>
    <n v="1.1964285714285714"/>
    <n v="2.1186440677966101E-2"/>
    <n v="1.6646489104116223E-2"/>
    <n v="1.6646489104116223E-2"/>
    <n v="0.10139225181598062"/>
    <s v="20–29 min"/>
    <s v="23–27"/>
  </r>
  <r>
    <x v="186"/>
    <x v="4"/>
    <x v="3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n v="8.5070422535211261"/>
    <n v="0.90140845070422537"/>
    <n v="3.1971830985915495"/>
    <n v="0.60563380281690138"/>
    <n v="2.507042253521127"/>
    <n v="0.60563380281690138"/>
    <n v="0.19718309859154928"/>
    <n v="0.29577464788732394"/>
    <n v="0.39202959693645745"/>
    <n v="3.0476190476190479"/>
    <n v="2.790939183488025E-2"/>
    <n v="9.0867787369377558E-3"/>
    <n v="2.790939183488025E-2"/>
    <n v="0.1155319010839229"/>
    <s v="20–29 min"/>
    <s v="23–27"/>
  </r>
  <r>
    <x v="187"/>
    <x v="29"/>
    <x v="1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  <n v="24"/>
    <n v="3.8"/>
    <n v="3.32"/>
    <n v="0.6"/>
    <n v="2.72"/>
    <n v="0.6"/>
    <n v="0.12"/>
    <n v="2.52"/>
    <n v="0.76923076923076927"/>
    <n v="1.5079365079365079"/>
    <n v="1.9230769230769232E-2"/>
    <n v="3.8461538461538459E-3"/>
    <n v="1.9230769230769232E-2"/>
    <n v="8.7179487179487189E-2"/>
    <s v="30–39 min"/>
    <s v="23–27"/>
  </r>
  <r>
    <x v="188"/>
    <x v="28"/>
    <x v="16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  <n v="16.189189189189189"/>
    <n v="3.7027027027027026"/>
    <n v="3.189189189189189"/>
    <n v="0.70270270270270274"/>
    <n v="2.5135135135135136"/>
    <n v="0.81081081081081086"/>
    <n v="0.1891891891891892"/>
    <n v="2.2972972972972974"/>
    <n v="0.62266112266112272"/>
    <n v="1.6117647058823528"/>
    <n v="3.1185031185031187E-2"/>
    <n v="7.2765072765072769E-3"/>
    <n v="2.7027027027027029E-2"/>
    <n v="9.6673596673596679E-2"/>
    <s v="20–29 min"/>
    <s v="33+"/>
  </r>
  <r>
    <x v="189"/>
    <x v="8"/>
    <x v="13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n v="10.101694915254237"/>
    <n v="2.3050847457627119"/>
    <n v="5.101694915254237"/>
    <n v="1.8983050847457628"/>
    <n v="3.3050847457627119"/>
    <n v="1.6949152542372881"/>
    <n v="0.69491525423728817"/>
    <n v="1.4067796610169492"/>
    <n v="0.44896421845574386"/>
    <n v="1.6385542168674698"/>
    <n v="7.5329566854990579E-2"/>
    <n v="3.088512241054614E-2"/>
    <n v="8.4369114877589454E-2"/>
    <n v="0.14689265536723164"/>
    <s v="20–29 min"/>
    <s v="18–22"/>
  </r>
  <r>
    <x v="190"/>
    <x v="6"/>
    <x v="18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n v="9.296875"/>
    <n v="0.90625"/>
    <n v="7.40625"/>
    <n v="1.796875"/>
    <n v="5.59375"/>
    <n v="0.59375"/>
    <n v="1.09375"/>
    <n v="0.90625"/>
    <n v="0.41877815315315314"/>
    <n v="1"/>
    <n v="2.6745495495495496E-2"/>
    <n v="4.9268018018018021E-2"/>
    <n v="8.0940315315315314E-2"/>
    <n v="0.25197072072072074"/>
    <s v="20–29 min"/>
    <s v="18–22"/>
  </r>
  <r>
    <x v="191"/>
    <x v="24"/>
    <x v="18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n v="9.9"/>
    <n v="2.4"/>
    <n v="2.1"/>
    <n v="0.2"/>
    <n v="1.9"/>
    <n v="0.3"/>
    <n v="0.1"/>
    <n v="1.4"/>
    <n v="0.43421052631578949"/>
    <n v="1.7142857142857144"/>
    <n v="1.3157894736842105E-2"/>
    <n v="4.3859649122807015E-3"/>
    <n v="8.771929824561403E-3"/>
    <n v="8.3333333333333329E-2"/>
    <s v="20–29 min"/>
    <s v="18–22"/>
  </r>
  <r>
    <x v="192"/>
    <x v="21"/>
    <x v="18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n v="8.7058823529411757"/>
    <n v="2.5"/>
    <n v="4.2058823529411766"/>
    <n v="0.70588235294117652"/>
    <n v="3.5"/>
    <n v="1"/>
    <n v="0.70588235294117652"/>
    <n v="1.3970588235294117"/>
    <n v="0.3285238623751387"/>
    <n v="1.7894736842105263"/>
    <n v="3.7735849056603772E-2"/>
    <n v="2.6637069922308548E-2"/>
    <n v="2.6637069922308548E-2"/>
    <n v="0.13207547169811321"/>
    <s v="20–29 min"/>
    <s v="18–22"/>
  </r>
  <r>
    <x v="193"/>
    <x v="2"/>
    <x v="1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n v="9"/>
    <n v="1.3076923076923077"/>
    <n v="2.2000000000000002"/>
    <n v="0.30769230769230771"/>
    <n v="1.9076923076923078"/>
    <n v="0.6"/>
    <n v="0.2"/>
    <n v="0.90769230769230769"/>
    <n v="0.42253521126760563"/>
    <n v="1.4406779661016949"/>
    <n v="2.8169014084507039E-2"/>
    <n v="9.3896713615023476E-3"/>
    <n v="1.444564824846515E-2"/>
    <n v="8.9563019140483938E-2"/>
    <s v="20–29 min"/>
    <s v="23–27"/>
  </r>
  <r>
    <x v="194"/>
    <x v="6"/>
    <x v="0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n v="7.9054054054054053"/>
    <n v="4.9054054054054053"/>
    <n v="2.2972972972972974"/>
    <n v="0.5"/>
    <n v="1.7972972972972974"/>
    <n v="1"/>
    <n v="0.20270270270270271"/>
    <n v="1.7027027027027026"/>
    <n v="0.28851844545275201"/>
    <n v="2.8809523809523809"/>
    <n v="3.6496350364963508E-2"/>
    <n v="7.3979088577628728E-3"/>
    <n v="1.8248175182481754E-2"/>
    <n v="6.5594791872164146E-2"/>
    <s v="20–29 min"/>
    <s v="23–27"/>
  </r>
  <r>
    <x v="195"/>
    <x v="9"/>
    <x v="15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n v="10.796296296296296"/>
    <n v="2.7037037037037037"/>
    <n v="2.9074074074074074"/>
    <n v="0.40740740740740738"/>
    <n v="2.5"/>
    <n v="0.79629629629629628"/>
    <n v="0.20370370370370369"/>
    <n v="1.4074074074074074"/>
    <n v="0.43185185185185182"/>
    <n v="1.9210526315789473"/>
    <n v="3.1851851851851853E-2"/>
    <n v="8.1481481481481474E-3"/>
    <n v="1.6296296296296295E-2"/>
    <n v="0.1"/>
    <s v="20–29 min"/>
    <s v="28–32"/>
  </r>
  <r>
    <x v="196"/>
    <x v="1"/>
    <x v="8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n v="8.1971830985915499"/>
    <n v="4.507042253521127"/>
    <n v="2.6056338028169015"/>
    <n v="0.50704225352112675"/>
    <n v="2.0985915492957745"/>
    <n v="1.0985915492957747"/>
    <n v="0.19718309859154928"/>
    <n v="1.0985915492957747"/>
    <n v="0.331869761076581"/>
    <n v="4.1025641025641022"/>
    <n v="4.4477390659747963E-2"/>
    <n v="7.983121400467582E-3"/>
    <n v="2.0528026458345214E-2"/>
    <n v="8.4963220619262134E-2"/>
    <s v="20–29 min"/>
    <s v="33+"/>
  </r>
  <r>
    <x v="197"/>
    <x v="16"/>
    <x v="4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n v="8.907692307692308"/>
    <n v="3.3076923076923075"/>
    <n v="2.8"/>
    <n v="0.6"/>
    <n v="2.2000000000000002"/>
    <n v="0.8"/>
    <n v="0.1076923076923077"/>
    <n v="1.1076923076923078"/>
    <n v="0.39414567733151801"/>
    <n v="2.9861111111111107"/>
    <n v="3.5398230088495575E-2"/>
    <n v="4.7651463580667122E-3"/>
    <n v="2.6548672566371678E-2"/>
    <n v="9.7345132743362831E-2"/>
    <s v="20–29 min"/>
    <s v="28–32"/>
  </r>
  <r>
    <x v="198"/>
    <x v="27"/>
    <x v="3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n v="10.303571428571429"/>
    <n v="4.6071428571428568"/>
    <n v="2.3928571428571428"/>
    <n v="0.5"/>
    <n v="1.8928571428571428"/>
    <n v="1.3035714285714286"/>
    <n v="0.30357142857142855"/>
    <n v="1.5"/>
    <n v="0.42227751756440285"/>
    <n v="3.0714285714285712"/>
    <n v="5.3425058548009371E-2"/>
    <n v="1.2441451990632318E-2"/>
    <n v="2.0491803278688527E-2"/>
    <n v="7.7576112412177989E-2"/>
    <s v="20–29 min"/>
    <s v="23–27"/>
  </r>
  <r>
    <x v="199"/>
    <x v="23"/>
    <x v="0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n v="14.4"/>
    <n v="1.6"/>
    <n v="10.199999999999999"/>
    <n v="3.1"/>
    <n v="7.1"/>
    <n v="0.8"/>
    <n v="1"/>
    <n v="1.7"/>
    <n v="0.47840531561461791"/>
    <n v="0.94117647058823539"/>
    <n v="2.6578073089700997E-2"/>
    <n v="3.3222591362126241E-2"/>
    <n v="0.10299003322259136"/>
    <n v="0.23588039867109634"/>
    <s v="30–39 min"/>
    <s v="23–27"/>
  </r>
  <r>
    <x v="200"/>
    <x v="0"/>
    <x v="18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n v="8.3970588235294112"/>
    <n v="2.5"/>
    <n v="3.3970588235294117"/>
    <n v="1"/>
    <n v="2.2941176470588234"/>
    <n v="1.7941176470588236"/>
    <n v="0.5"/>
    <n v="0.8970588235294118"/>
    <n v="0.3042412617220801"/>
    <n v="2.7868852459016393"/>
    <n v="6.5004262574595059E-2"/>
    <n v="1.8115942028985508E-2"/>
    <n v="3.6231884057971016E-2"/>
    <n v="8.312020460358055E-2"/>
    <s v="20–29 min"/>
    <s v="18–22"/>
  </r>
  <r>
    <x v="201"/>
    <x v="28"/>
    <x v="12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n v="8.90625"/>
    <n v="1.09375"/>
    <n v="2.90625"/>
    <n v="0.703125"/>
    <n v="2.203125"/>
    <n v="0.59375"/>
    <n v="9.375E-2"/>
    <n v="0.59375"/>
    <n v="0.44981060606060602"/>
    <n v="1.8421052631578947"/>
    <n v="2.9987373737373736E-2"/>
    <n v="4.734848484848485E-3"/>
    <n v="3.5511363636363633E-2"/>
    <n v="0.11126893939393939"/>
    <s v="10–19 min"/>
    <s v="23–27"/>
  </r>
  <r>
    <x v="202"/>
    <x v="6"/>
    <x v="12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n v="8.6060606060606055"/>
    <n v="2.5"/>
    <n v="4.3939393939393936"/>
    <n v="1.303030303030303"/>
    <n v="3.106060606060606"/>
    <n v="0.89393939393939392"/>
    <n v="0.19696969696969696"/>
    <n v="1.5"/>
    <n v="0.4157517200995462"/>
    <n v="1.6666666666666667"/>
    <n v="4.3185477968086666E-2"/>
    <n v="9.5154442980529934E-3"/>
    <n v="6.2948323817889035E-2"/>
    <n v="0.15005123700775874"/>
    <s v="20–29 min"/>
    <s v="23–27"/>
  </r>
  <r>
    <x v="203"/>
    <x v="24"/>
    <x v="13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  <n v="21"/>
    <n v="3.5925925925925926"/>
    <n v="4.8888888888888893"/>
    <n v="0.88888888888888884"/>
    <n v="3.8888888888888888"/>
    <n v="1.1111111111111112"/>
    <n v="0.70370370370370372"/>
    <n v="2.8148148148148149"/>
    <n v="0.61403508771929816"/>
    <n v="1.2763157894736841"/>
    <n v="3.2488628979857048E-2"/>
    <n v="2.0576131687242798E-2"/>
    <n v="2.5990903183885635E-2"/>
    <n v="0.11371020142949967"/>
    <s v="30–39 min"/>
    <s v="18–22"/>
  </r>
  <r>
    <x v="204"/>
    <x v="18"/>
    <x v="1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n v="9"/>
    <n v="2"/>
    <n v="3.7936507936507935"/>
    <n v="0.69841269841269837"/>
    <n v="3.0952380952380953"/>
    <n v="0.79365079365079361"/>
    <n v="0.50793650793650791"/>
    <n v="1.3968253968253967"/>
    <n v="0.36"/>
    <n v="1.4318181818181819"/>
    <n v="3.1746031746031744E-2"/>
    <n v="2.0317460317460317E-2"/>
    <n v="2.7936507936507936E-2"/>
    <n v="0.12380952380952381"/>
    <s v="20–29 min"/>
    <s v="23–27"/>
  </r>
  <r>
    <x v="205"/>
    <x v="20"/>
    <x v="12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n v="16.2"/>
    <n v="3.7142857142857144"/>
    <n v="4"/>
    <n v="0.7142857142857143"/>
    <n v="3.4"/>
    <n v="1.5142857142857142"/>
    <n v="0.91428571428571426"/>
    <n v="2.9142857142857141"/>
    <n v="0.56643356643356635"/>
    <n v="1.2745098039215688"/>
    <n v="5.2947052947052944E-2"/>
    <n v="3.1968031968031968E-2"/>
    <n v="2.4975024975024976E-2"/>
    <n v="0.11888111888111887"/>
    <s v="20–29 min"/>
    <s v="23–27"/>
  </r>
  <r>
    <x v="206"/>
    <x v="18"/>
    <x v="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n v="12.304347826086957"/>
    <n v="4.5"/>
    <n v="3.5"/>
    <n v="0.60869565217391308"/>
    <n v="2.8913043478260869"/>
    <n v="0.89130434782608692"/>
    <n v="0.39130434782608697"/>
    <n v="1.5"/>
    <n v="0.40608408666953655"/>
    <n v="3"/>
    <n v="2.9415985076768545E-2"/>
    <n v="1.2914334911752045E-2"/>
    <n v="2.0088965418280959E-2"/>
    <n v="9.5422585736834556E-2"/>
    <s v="30–39 min"/>
    <s v="23–27"/>
  </r>
  <r>
    <x v="207"/>
    <x v="26"/>
    <x v="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  <n v="17.09090909090909"/>
    <n v="5.7878787878787881"/>
    <n v="3.5151515151515151"/>
    <n v="0.51515151515151514"/>
    <n v="3.0909090909090908"/>
    <n v="0.69696969696969702"/>
    <n v="9.0909090909090912E-2"/>
    <n v="1.7878787878787878"/>
    <n v="0.61478090255068663"/>
    <n v="3.2372881355932206"/>
    <n v="2.5070852408981905E-2"/>
    <n v="3.2701111837802484E-3"/>
    <n v="1.8530630041421407E-2"/>
    <n v="0.11118378024852844"/>
    <s v="20–29 min"/>
    <s v="23–27"/>
  </r>
  <r>
    <x v="208"/>
    <x v="23"/>
    <x v="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n v="8.2985074626865671"/>
    <n v="2.4029850746268657"/>
    <n v="2"/>
    <n v="0.40298507462686567"/>
    <n v="1.5970149253731343"/>
    <n v="0.59701492537313428"/>
    <n v="0.5074626865671642"/>
    <n v="1.2985074626865671"/>
    <n v="0.49691661453212976"/>
    <n v="1.8505747126436782"/>
    <n v="3.5749396728930197E-2"/>
    <n v="3.0386987219590673E-2"/>
    <n v="2.4130842792027884E-2"/>
    <n v="9.5629636249888281E-2"/>
    <s v="10–19 min"/>
    <s v="23–27"/>
  </r>
  <r>
    <x v="209"/>
    <x v="2"/>
    <x v="13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n v="8.1029411764705888"/>
    <n v="1.3970588235294117"/>
    <n v="3.3970588235294117"/>
    <n v="0.70588235294117652"/>
    <n v="2.7058823529411766"/>
    <n v="0.70588235294117652"/>
    <n v="1.3970588235294117"/>
    <n v="0.79411764705882348"/>
    <n v="0.33345436940208184"/>
    <n v="1.7592592592592593"/>
    <n v="2.9048656499636893E-2"/>
    <n v="5.7492132655531346E-2"/>
    <n v="2.9048656499636893E-2"/>
    <n v="0.11135318324860809"/>
    <s v="20–29 min"/>
    <s v="18–22"/>
  </r>
  <r>
    <x v="210"/>
    <x v="14"/>
    <x v="15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n v="8.6984126984126977"/>
    <n v="1.3968253968253967"/>
    <n v="3.9047619047619047"/>
    <n v="1.3015873015873016"/>
    <n v="2.6984126984126986"/>
    <n v="0.90476190476190477"/>
    <n v="0.3968253968253968"/>
    <n v="0.90476190476190477"/>
    <n v="0.30098313835338059"/>
    <n v="1.5438596491228069"/>
    <n v="3.1306640303180096E-2"/>
    <n v="1.3730982589114076E-2"/>
    <n v="4.5037622892294175E-2"/>
    <n v="9.3370681605975739E-2"/>
    <s v="20–29 min"/>
    <s v="28–32"/>
  </r>
  <r>
    <x v="211"/>
    <x v="21"/>
    <x v="1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n v="8.806451612903226"/>
    <n v="1"/>
    <n v="5.693548387096774"/>
    <n v="1.8064516129032258"/>
    <n v="3.903225806451613"/>
    <n v="1"/>
    <n v="0.59677419354838712"/>
    <n v="0.90322580645161288"/>
    <n v="0.40770609318996415"/>
    <n v="1.1071428571428572"/>
    <n v="4.6296296296296294E-2"/>
    <n v="2.7628434886499402E-2"/>
    <n v="8.3632019115890077E-2"/>
    <n v="0.18070489844683393"/>
    <s v="20–29 min"/>
    <s v="23–27"/>
  </r>
  <r>
    <x v="212"/>
    <x v="27"/>
    <x v="4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n v="17.516129032258064"/>
    <n v="7.387096774193548"/>
    <n v="6.5161290322580649"/>
    <n v="0.5161290322580645"/>
    <n v="5.903225806451613"/>
    <n v="2"/>
    <n v="0.38709677419354838"/>
    <n v="3.3870967741935485"/>
    <n v="0.53730457154165834"/>
    <n v="2.1809523809523808"/>
    <n v="6.1349693251533742E-2"/>
    <n v="1.1874134177716208E-2"/>
    <n v="1.583217890362161E-2"/>
    <n v="0.18108054621017217"/>
    <s v="30–39 min"/>
    <s v="28–32"/>
  </r>
  <r>
    <x v="213"/>
    <x v="4"/>
    <x v="20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n v="9"/>
    <n v="2.1"/>
    <n v="6.2"/>
    <n v="1.3"/>
    <n v="4.8"/>
    <n v="0.6"/>
    <n v="0.9"/>
    <n v="0.8"/>
    <n v="0.32608695652173914"/>
    <n v="2.625"/>
    <n v="2.1739130434782608E-2"/>
    <n v="3.2608695652173912E-2"/>
    <n v="4.710144927536232E-2"/>
    <n v="0.17391304347826086"/>
    <s v="20–29 min"/>
    <s v="33+"/>
  </r>
  <r>
    <x v="214"/>
    <x v="17"/>
    <x v="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n v="12"/>
    <n v="1.2"/>
    <n v="4"/>
    <n v="0.8"/>
    <n v="3.1111111111111112"/>
    <n v="0.8"/>
    <n v="0.4"/>
    <n v="0.8"/>
    <n v="0.48192771084337355"/>
    <n v="1.4999999999999998"/>
    <n v="3.2128514056224904E-2"/>
    <n v="1.6064257028112452E-2"/>
    <n v="3.2128514056224904E-2"/>
    <n v="0.1249442213297635"/>
    <s v="20–29 min"/>
    <s v="23–27"/>
  </r>
  <r>
    <x v="215"/>
    <x v="3"/>
    <x v="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n v="7.397260273972603"/>
    <n v="1.5068493150684932"/>
    <n v="2.3972602739726026"/>
    <n v="0.20547945205479451"/>
    <n v="2.095890410958904"/>
    <n v="0.50684931506849318"/>
    <n v="9.5890410958904104E-2"/>
    <n v="0.50684931506849318"/>
    <n v="0.3258704966507755"/>
    <n v="2.9729729729729728"/>
    <n v="2.2328163659404987E-2"/>
    <n v="4.2242471788063486E-3"/>
    <n v="9.0519582402993175E-3"/>
    <n v="9.2329974051053046E-2"/>
    <s v="20–29 min"/>
    <s v="23–27"/>
  </r>
  <r>
    <x v="216"/>
    <x v="22"/>
    <x v="12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n v="9"/>
    <n v="3.7"/>
    <n v="1.8"/>
    <n v="0.4"/>
    <n v="1.4"/>
    <n v="0.7"/>
    <n v="0.2"/>
    <n v="1.3"/>
    <n v="0.51724137931034486"/>
    <n v="2.8461538461538463"/>
    <n v="4.0229885057471264E-2"/>
    <n v="1.149425287356322E-2"/>
    <n v="2.298850574712644E-2"/>
    <n v="8.0459770114942528E-2"/>
    <s v="10–19 min"/>
    <s v="23–27"/>
  </r>
  <r>
    <x v="217"/>
    <x v="20"/>
    <x v="12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n v="7.2027027027027026"/>
    <n v="1.5"/>
    <n v="3.2972972972972974"/>
    <n v="1"/>
    <n v="2.2972972972972974"/>
    <n v="0.40540540540540543"/>
    <n v="0.20270270270270271"/>
    <n v="0.79729729729729726"/>
    <n v="0.3273955773955774"/>
    <n v="1.8813559322033899"/>
    <n v="1.8427518427518427E-2"/>
    <n v="9.2137592137592136E-3"/>
    <n v="4.5454545454545456E-2"/>
    <n v="0.10442260442260443"/>
    <s v="20–29 min"/>
    <s v="23–27"/>
  </r>
  <r>
    <x v="218"/>
    <x v="22"/>
    <x v="1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n v="7.3013698630136989"/>
    <n v="1.3013698630136987"/>
    <n v="2.904109589041096"/>
    <n v="0.69863013698630139"/>
    <n v="2.2054794520547945"/>
    <n v="0.39726027397260272"/>
    <n v="0.20547945205479451"/>
    <n v="0.69863013698630139"/>
    <n v="0.42698069374349112"/>
    <n v="1.8627450980392157"/>
    <n v="2.323159496915805E-2"/>
    <n v="1.2016342225426578E-2"/>
    <n v="4.085556356645037E-2"/>
    <n v="0.12897540655291195"/>
    <s v="10–19 min"/>
    <s v="23–27"/>
  </r>
  <r>
    <x v="219"/>
    <x v="26"/>
    <x v="13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n v="7.1066666666666665"/>
    <n v="4.2"/>
    <n v="1.5066666666666666"/>
    <n v="0.4"/>
    <n v="1.1066666666666667"/>
    <n v="0.8"/>
    <n v="0.10666666666666667"/>
    <n v="1.6"/>
    <n v="0.36258503401360542"/>
    <n v="2.625"/>
    <n v="4.0816326530612242E-2"/>
    <n v="5.4421768707482989E-3"/>
    <n v="2.0408163265306121E-2"/>
    <n v="5.64625850340136E-2"/>
    <s v="10–19 min"/>
    <s v="18–22"/>
  </r>
  <r>
    <x v="220"/>
    <x v="16"/>
    <x v="4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n v="8.296875"/>
    <n v="1"/>
    <n v="5.09375"/>
    <n v="2"/>
    <n v="3.09375"/>
    <n v="0.796875"/>
    <n v="0.59375"/>
    <n v="0.59375"/>
    <n v="0.43898809523809529"/>
    <n v="1.6842105263157894"/>
    <n v="4.2162698412698416E-2"/>
    <n v="3.1415343915343917E-2"/>
    <n v="0.10582010582010583"/>
    <n v="0.16369047619047619"/>
    <s v="10–19 min"/>
    <s v="28–32"/>
  </r>
  <r>
    <x v="221"/>
    <x v="5"/>
    <x v="3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n v="9.2982456140350873"/>
    <n v="0.89473684210526316"/>
    <n v="8.192982456140351"/>
    <n v="2.5964912280701755"/>
    <n v="5.5964912280701755"/>
    <n v="0.19298245614035087"/>
    <n v="1"/>
    <n v="1.4035087719298245"/>
    <n v="0.42264752791068577"/>
    <n v="0.63750000000000007"/>
    <n v="8.771929824561403E-3"/>
    <n v="4.5454545454545456E-2"/>
    <n v="0.11802232854864435"/>
    <n v="0.25438596491228072"/>
    <s v="20–29 min"/>
    <s v="23–27"/>
  </r>
  <r>
    <x v="222"/>
    <x v="8"/>
    <x v="1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  <n v="17.600000000000001"/>
    <n v="4"/>
    <n v="4.0999999999999996"/>
    <n v="1.3"/>
    <n v="2.8"/>
    <n v="0.9"/>
    <n v="0.4"/>
    <n v="3"/>
    <n v="0.58862876254180607"/>
    <n v="1.3333333333333333"/>
    <n v="3.0100334448160536E-2"/>
    <n v="1.3377926421404684E-2"/>
    <n v="4.3478260869565223E-2"/>
    <n v="9.3645484949832769E-2"/>
    <s v="20–29 min"/>
    <s v="23–27"/>
  </r>
  <r>
    <x v="223"/>
    <x v="18"/>
    <x v="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  <n v="8.203125"/>
    <n v="1"/>
    <n v="5.59375"/>
    <n v="1.40625"/>
    <n v="4.203125"/>
    <n v="0.296875"/>
    <n v="0.703125"/>
    <n v="0.59375"/>
    <n v="0.546875"/>
    <n v="1.6842105263157894"/>
    <n v="1.9791666666666666E-2"/>
    <n v="4.6875E-2"/>
    <n v="9.375E-2"/>
    <n v="0.28020833333333334"/>
    <s v="10–19 min"/>
    <s v="23–27"/>
  </r>
  <r>
    <x v="224"/>
    <x v="29"/>
    <x v="0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n v="8.6999999999999993"/>
    <n v="2"/>
    <n v="3.7"/>
    <n v="1"/>
    <n v="2.7"/>
    <n v="0.6"/>
    <n v="0.2"/>
    <n v="1.2"/>
    <n v="0.39726027397260272"/>
    <n v="1.6666666666666667"/>
    <n v="2.7397260273972605E-2"/>
    <n v="9.1324200913242021E-3"/>
    <n v="4.5662100456621009E-2"/>
    <n v="0.12328767123287673"/>
    <s v="20–29 min"/>
    <s v="23–27"/>
  </r>
  <r>
    <x v="225"/>
    <x v="8"/>
    <x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n v="6.3950617283950617"/>
    <n v="1"/>
    <n v="2.7037037037037037"/>
    <n v="0.50617283950617287"/>
    <n v="2.1975308641975309"/>
    <n v="0.60493827160493829"/>
    <n v="0.19753086419753085"/>
    <n v="0.90123456790123457"/>
    <n v="0.40993985438429886"/>
    <n v="1.1095890410958904"/>
    <n v="3.8778094333649892E-2"/>
    <n v="1.2662234884457106E-2"/>
    <n v="3.2446976891421335E-2"/>
    <n v="0.14086736308958531"/>
    <s v="10–19 min"/>
    <s v="18–22"/>
  </r>
  <r>
    <x v="226"/>
    <x v="7"/>
    <x v="4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n v="7.7014925373134329"/>
    <n v="1.8059701492537314"/>
    <n v="3"/>
    <n v="1"/>
    <n v="2"/>
    <n v="0.70149253731343286"/>
    <n v="0.19402985074626866"/>
    <n v="0.70149253731343286"/>
    <n v="0.36499964631817217"/>
    <n v="2.5744680851063833"/>
    <n v="3.32460918158025E-2"/>
    <n v="9.1957275235198411E-3"/>
    <n v="4.7393364928909949E-2"/>
    <n v="9.4786729857819899E-2"/>
    <s v="20–29 min"/>
    <s v="28–32"/>
  </r>
  <r>
    <x v="227"/>
    <x v="15"/>
    <x v="7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n v="7.197183098591549"/>
    <n v="1.5070422535211268"/>
    <n v="2.1971830985915495"/>
    <n v="0.50704225352112675"/>
    <n v="1.704225352112676"/>
    <n v="0.70422535211267601"/>
    <n v="0.19718309859154928"/>
    <n v="0.50704225352112675"/>
    <n v="0.36533924358332737"/>
    <n v="2.9722222222222223"/>
    <n v="3.5747479802673912E-2"/>
    <n v="1.0009294344748695E-2"/>
    <n v="2.5738185457925215E-2"/>
    <n v="8.6508901122470866E-2"/>
    <s v="10–19 min"/>
    <s v="28–32"/>
  </r>
  <r>
    <x v="228"/>
    <x v="5"/>
    <x v="13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n v="6.9054054054054053"/>
    <n v="0.79729729729729726"/>
    <n v="3.5945945945945947"/>
    <n v="1.2027027027027026"/>
    <n v="2.4054054054054053"/>
    <n v="0.59459459459459463"/>
    <n v="0.5"/>
    <n v="0.5"/>
    <n v="0.3615395500212254"/>
    <n v="1.5945945945945945"/>
    <n v="3.1130607046837414E-2"/>
    <n v="2.6178010471204185E-2"/>
    <n v="6.2968727890193851E-2"/>
    <n v="0.1259374557803877"/>
    <s v="10–19 min"/>
    <s v="18–22"/>
  </r>
  <r>
    <x v="229"/>
    <x v="20"/>
    <x v="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n v="7.2"/>
    <n v="2"/>
    <n v="6.6"/>
    <n v="2.4"/>
    <n v="4.2"/>
    <n v="0.7"/>
    <n v="1.4"/>
    <n v="1"/>
    <n v="0.35294117647058826"/>
    <n v="2"/>
    <n v="3.4313725490196081E-2"/>
    <n v="6.8627450980392163E-2"/>
    <n v="0.11764705882352941"/>
    <n v="0.20588235294117649"/>
    <s v="20–29 min"/>
    <s v="23–27"/>
  </r>
  <r>
    <x v="230"/>
    <x v="24"/>
    <x v="12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n v="7.3970588235294121"/>
    <n v="1.6029411764705883"/>
    <n v="2.5"/>
    <n v="0.79411764705882348"/>
    <n v="1.7058823529411764"/>
    <n v="1.1029411764705883"/>
    <n v="0.20588235294117646"/>
    <n v="1"/>
    <n v="0.26608125264494287"/>
    <n v="1.6029411764705883"/>
    <n v="3.967414303851037E-2"/>
    <n v="7.4058400338552679E-3"/>
    <n v="2.8565382987727463E-2"/>
    <n v="6.1362674566229368E-2"/>
    <s v="20–29 min"/>
    <s v="23–27"/>
  </r>
  <r>
    <x v="231"/>
    <x v="26"/>
    <x v="15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  <n v="10"/>
    <n v="0.7"/>
    <n v="4.5"/>
    <n v="1.4"/>
    <n v="3.1"/>
    <n v="0.5"/>
    <n v="0.5"/>
    <n v="0.6"/>
    <n v="0.58139534883720934"/>
    <n v="1.1666666666666667"/>
    <n v="2.9069767441860465E-2"/>
    <n v="2.9069767441860465E-2"/>
    <n v="8.1395348837209294E-2"/>
    <n v="0.1802325581395349"/>
    <s v="10–19 min"/>
    <s v="28–32"/>
  </r>
  <r>
    <x v="232"/>
    <x v="10"/>
    <x v="2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n v="6.9027777777777777"/>
    <n v="2.8055555555555554"/>
    <n v="1.4027777777777777"/>
    <n v="0.19444444444444445"/>
    <n v="1.3055555555555556"/>
    <n v="0.5"/>
    <n v="0.19444444444444445"/>
    <n v="0.69444444444444442"/>
    <n v="0.45713760117733626"/>
    <n v="4.04"/>
    <n v="3.3112582781456956E-2"/>
    <n v="1.2877115526122149E-2"/>
    <n v="1.2877115526122149E-2"/>
    <n v="8.6460632818248714E-2"/>
    <s v="10–19 min"/>
    <s v="28–32"/>
  </r>
  <r>
    <x v="233"/>
    <x v="25"/>
    <x v="13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  <n v="8.7017543859649127"/>
    <n v="1.4035087719298245"/>
    <n v="1.5964912280701755"/>
    <n v="0.19298245614035087"/>
    <n v="1.4035087719298245"/>
    <n v="0.50877192982456143"/>
    <n v="0.10526315789473684"/>
    <n v="1.4035087719298245"/>
    <n v="0.54728015006068631"/>
    <n v="1"/>
    <n v="3.1998234580161093E-2"/>
    <n v="6.6203243958953984E-3"/>
    <n v="1.2137261392474896E-2"/>
    <n v="8.8270991945271979E-2"/>
    <s v="10–19 min"/>
    <s v="18–22"/>
  </r>
  <r>
    <x v="234"/>
    <x v="6"/>
    <x v="13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n v="10.695652173913043"/>
    <n v="2.8043478260869565"/>
    <n v="3.8913043478260869"/>
    <n v="0.60869565217391308"/>
    <n v="3.3043478260869565"/>
    <n v="0.80434782608695654"/>
    <n v="0.30434782608695654"/>
    <n v="1.3043478260869565"/>
    <n v="0.42612160055430448"/>
    <n v="2.15"/>
    <n v="3.2045730122986317E-2"/>
    <n v="1.2125411397886714E-2"/>
    <n v="2.4250822795773428E-2"/>
    <n v="0.13164732374848431"/>
    <s v="20–29 min"/>
    <s v="18–22"/>
  </r>
  <r>
    <x v="235"/>
    <x v="7"/>
    <x v="1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n v="8.9090909090909083"/>
    <n v="1.1090909090909091"/>
    <n v="8.5090909090909097"/>
    <n v="3.2"/>
    <n v="5.4"/>
    <n v="0.6"/>
    <n v="1"/>
    <n v="0.90909090909090906"/>
    <n v="0.41631265930331351"/>
    <n v="1.22"/>
    <n v="2.8037383177570093E-2"/>
    <n v="4.6728971962616828E-2"/>
    <n v="0.14953271028037385"/>
    <n v="0.25233644859813087"/>
    <s v="20–29 min"/>
    <s v="28–32"/>
  </r>
  <r>
    <x v="236"/>
    <x v="6"/>
    <x v="4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n v="6.5"/>
    <n v="1.5"/>
    <n v="3.4054054054054053"/>
    <n v="1"/>
    <n v="2.4054054054054053"/>
    <n v="0.90540540540540537"/>
    <n v="0.5"/>
    <n v="0.70270270270270274"/>
    <n v="0.26422764227642276"/>
    <n v="2.1346153846153846"/>
    <n v="3.6805097780707535E-2"/>
    <n v="2.032520325203252E-2"/>
    <n v="4.065040650406504E-2"/>
    <n v="9.7780707536805081E-2"/>
    <s v="20–29 min"/>
    <s v="28–32"/>
  </r>
  <r>
    <x v="237"/>
    <x v="0"/>
    <x v="1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  <n v="15"/>
    <n v="2"/>
    <n v="8"/>
    <n v="1.5"/>
    <n v="6.5"/>
    <n v="0.6875"/>
    <n v="2.1875"/>
    <n v="1.8125"/>
    <n v="0.54744525547445255"/>
    <n v="1.103448275862069"/>
    <n v="2.5091240875912409E-2"/>
    <n v="7.9835766423357671E-2"/>
    <n v="5.4744525547445258E-2"/>
    <n v="0.23722627737226279"/>
    <s v="20–29 min"/>
    <s v="23–27"/>
  </r>
  <r>
    <x v="238"/>
    <x v="12"/>
    <x v="17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  <n v="9.3921568627450984"/>
    <n v="1"/>
    <n v="3"/>
    <n v="0.70588235294117652"/>
    <n v="2.2941176470588234"/>
    <n v="0.60784313725490191"/>
    <n v="0.29411764705882354"/>
    <n v="0.90196078431372551"/>
    <n v="0.57976276930525306"/>
    <n v="1.1086956521739131"/>
    <n v="3.7521181312030985E-2"/>
    <n v="1.8155410312273058E-2"/>
    <n v="4.357298474945534E-2"/>
    <n v="0.14161220043572983"/>
    <s v="10–19 min"/>
    <s v="18–22"/>
  </r>
  <r>
    <x v="239"/>
    <x v="9"/>
    <x v="1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n v="6.4054054054054053"/>
    <n v="2.7972972972972974"/>
    <n v="3.4054054054054053"/>
    <n v="0.70270270270270274"/>
    <n v="2.7027027027027026"/>
    <n v="1.7027027027027026"/>
    <n v="0.40540540540540543"/>
    <n v="1"/>
    <n v="0.26578445665582595"/>
    <n v="2.7972972972972974"/>
    <n v="7.0651564427498037E-2"/>
    <n v="1.68218010541662E-2"/>
    <n v="2.915778849388808E-2"/>
    <n v="0.11214534036110799"/>
    <s v="20–29 min"/>
    <s v="28–32"/>
  </r>
  <r>
    <x v="240"/>
    <x v="15"/>
    <x v="7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n v="9.4"/>
    <n v="3.2"/>
    <n v="4.3"/>
    <n v="1.1000000000000001"/>
    <n v="3.3"/>
    <n v="0.5"/>
    <n v="0.2"/>
    <n v="1.1000000000000001"/>
    <n v="0.36862745098039218"/>
    <n v="2.9090909090909092"/>
    <n v="1.9607843137254902E-2"/>
    <n v="7.8431372549019607E-3"/>
    <n v="4.3137254901960791E-2"/>
    <n v="0.12941176470588234"/>
    <s v="20–29 min"/>
    <s v="28–32"/>
  </r>
  <r>
    <x v="241"/>
    <x v="14"/>
    <x v="4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n v="6.4027777777777777"/>
    <n v="1.4027777777777777"/>
    <n v="1.3055555555555556"/>
    <n v="0.30555555555555558"/>
    <n v="1"/>
    <n v="0.69444444444444442"/>
    <n v="0.19444444444444445"/>
    <n v="0.59722222222222221"/>
    <n v="0.30201781970649894"/>
    <n v="2.3488372093023253"/>
    <n v="3.2756813417190778E-2"/>
    <n v="9.1719077568134175E-3"/>
    <n v="1.4412997903563943E-2"/>
    <n v="4.716981132075472E-2"/>
    <s v="20–29 min"/>
    <s v="28–32"/>
  </r>
  <r>
    <x v="242"/>
    <x v="17"/>
    <x v="18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n v="6.1066666666666665"/>
    <n v="1.5066666666666666"/>
    <n v="3.1066666666666665"/>
    <n v="0.30666666666666664"/>
    <n v="2.7066666666666666"/>
    <n v="0.70666666666666667"/>
    <n v="0.30666666666666664"/>
    <n v="1"/>
    <n v="0.38649789029535864"/>
    <n v="1.5066666666666666"/>
    <n v="4.472573839662447E-2"/>
    <n v="1.9409282700421939E-2"/>
    <n v="1.9409282700421939E-2"/>
    <n v="0.17130801687763711"/>
    <s v="10–19 min"/>
    <s v="18–22"/>
  </r>
  <r>
    <x v="243"/>
    <x v="11"/>
    <x v="1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n v="6.8939393939393936"/>
    <n v="2.393939393939394"/>
    <n v="3.893939393939394"/>
    <n v="1.393939393939394"/>
    <n v="2.606060606060606"/>
    <n v="0.89393939393939392"/>
    <n v="0.30303030303030304"/>
    <n v="1.303030303030303"/>
    <n v="0.33793820558526444"/>
    <n v="1.8372093023255816"/>
    <n v="4.382055852644088E-2"/>
    <n v="1.4854426619132503E-2"/>
    <n v="6.833036244800951E-2"/>
    <n v="0.12774806892453952"/>
    <s v="20–29 min"/>
    <s v="23–27"/>
  </r>
  <r>
    <x v="244"/>
    <x v="24"/>
    <x v="2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n v="8.9019607843137258"/>
    <n v="2.2941176470588234"/>
    <n v="7.8039215686274508"/>
    <n v="1.7058823529411764"/>
    <n v="6.0980392156862742"/>
    <n v="0.80392156862745101"/>
    <n v="0.70588235294117652"/>
    <n v="1.9019607843137254"/>
    <n v="0.42797888386123678"/>
    <n v="1.2061855670103092"/>
    <n v="3.8650075414781299E-2"/>
    <n v="3.3936651583710412E-2"/>
    <n v="8.2013574660633484E-2"/>
    <n v="0.29317496229260931"/>
    <s v="20–29 min"/>
    <s v="28–32"/>
  </r>
  <r>
    <x v="245"/>
    <x v="22"/>
    <x v="1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  <n v="23.789473684210527"/>
    <n v="4.5263157894736841"/>
    <n v="8.2105263157894743"/>
    <n v="1.8947368421052631"/>
    <n v="6.3157894736842106"/>
    <n v="0.68421052631578949"/>
    <n v="0.89473684210526316"/>
    <n v="3.3157894736842106"/>
    <n v="0.78773091669571282"/>
    <n v="1.3650793650793649"/>
    <n v="2.265597769257581E-2"/>
    <n v="2.9627047751829907E-2"/>
    <n v="6.2739630533286864E-2"/>
    <n v="0.20913210177762287"/>
    <s v="30–39 min"/>
    <s v="28–32"/>
  </r>
  <r>
    <x v="246"/>
    <x v="29"/>
    <x v="12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  <n v="10.204545454545455"/>
    <n v="2.5909090909090908"/>
    <n v="3.5909090909090908"/>
    <n v="0.79545454545454541"/>
    <n v="2.7954545454545454"/>
    <n v="0.59090909090909094"/>
    <n v="0.29545454545454547"/>
    <n v="1.9090909090909092"/>
    <n v="0.49297321036451475"/>
    <n v="1.357142857142857"/>
    <n v="2.8546332894158984E-2"/>
    <n v="1.4273166447079492E-2"/>
    <n v="3.8427755819060168E-2"/>
    <n v="0.13504611330698288"/>
    <s v="20–29 min"/>
    <s v="23–27"/>
  </r>
  <r>
    <x v="247"/>
    <x v="27"/>
    <x v="1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  <n v="10.69047619047619"/>
    <n v="2.1904761904761907"/>
    <n v="3.1904761904761907"/>
    <n v="0.69047619047619047"/>
    <n v="2.5"/>
    <n v="1.3095238095238095"/>
    <n v="0.19047619047619047"/>
    <n v="1.1904761904761905"/>
    <n v="0.45298627925746565"/>
    <n v="1.8400000000000003"/>
    <n v="5.5488297013720739E-2"/>
    <n v="8.0710250201775618E-3"/>
    <n v="2.9257465698143661E-2"/>
    <n v="0.1059322033898305"/>
    <s v="20–29 min"/>
    <s v="23–27"/>
  </r>
  <r>
    <x v="248"/>
    <x v="11"/>
    <x v="7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n v="6.5072463768115938"/>
    <n v="1.2028985507246377"/>
    <n v="4.5942028985507246"/>
    <n v="1.2028985507246377"/>
    <n v="3.4057971014492754"/>
    <n v="0.59420289855072461"/>
    <n v="0.30434782608695654"/>
    <n v="0.59420289855072461"/>
    <n v="0.33200236616385681"/>
    <n v="2.024390243902439"/>
    <n v="3.0316474415853296E-2"/>
    <n v="1.5527950310559006E-2"/>
    <n v="6.1372375036971308E-2"/>
    <n v="0.17376515823720792"/>
    <s v="10–19 min"/>
    <s v="28–32"/>
  </r>
  <r>
    <x v="249"/>
    <x v="26"/>
    <x v="17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n v="8.5961538461538467"/>
    <n v="1.5961538461538463"/>
    <n v="3.0961538461538463"/>
    <n v="1.0961538461538463"/>
    <n v="1.9038461538461537"/>
    <n v="0.80769230769230771"/>
    <n v="0.19230769230769232"/>
    <n v="1"/>
    <n v="0.40547895500725695"/>
    <n v="1.5961538461538463"/>
    <n v="3.8098693759071121E-2"/>
    <n v="9.0711175616836007E-3"/>
    <n v="5.1705370101596523E-2"/>
    <n v="8.9804063860667638E-2"/>
    <s v="20–29 min"/>
    <s v="18–22"/>
  </r>
  <r>
    <x v="250"/>
    <x v="22"/>
    <x v="18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n v="10.090909090909092"/>
    <n v="1.5909090909090908"/>
    <n v="3.4090909090909092"/>
    <n v="1"/>
    <n v="2.2954545454545454"/>
    <n v="1"/>
    <n v="0.40909090909090912"/>
    <n v="1.0909090909090908"/>
    <n v="0.3851492019430951"/>
    <n v="1.4583333333333333"/>
    <n v="3.8167938931297711E-2"/>
    <n v="1.5614156835530883E-2"/>
    <n v="3.8167938931297711E-2"/>
    <n v="8.7612768910478839E-2"/>
    <s v="20–29 min"/>
    <s v="18–22"/>
  </r>
  <r>
    <x v="251"/>
    <x v="8"/>
    <x v="7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n v="5.9066666666666663"/>
    <n v="0.90666666666666662"/>
    <n v="2.9066666666666667"/>
    <n v="0.70666666666666667"/>
    <n v="2.2000000000000002"/>
    <n v="0.4"/>
    <n v="0.2"/>
    <n v="0.70666666666666667"/>
    <n v="0.35797979797979795"/>
    <n v="1.2830188679245282"/>
    <n v="2.4242424242424242E-2"/>
    <n v="1.2121212121212121E-2"/>
    <n v="4.2828282828282827E-2"/>
    <n v="0.13333333333333333"/>
    <s v="10–19 min"/>
    <s v="28–32"/>
  </r>
  <r>
    <x v="252"/>
    <x v="24"/>
    <x v="1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n v="6.5"/>
    <n v="0.8970588235294118"/>
    <n v="1.7058823529411764"/>
    <n v="0.39705882352941174"/>
    <n v="1.2941176470588236"/>
    <n v="0.39705882352941174"/>
    <n v="0.10294117647058823"/>
    <n v="0.5"/>
    <n v="0.41666666666666669"/>
    <n v="1.7941176470588236"/>
    <n v="2.5452488687782805E-2"/>
    <n v="6.5987933634992458E-3"/>
    <n v="2.5452488687782805E-2"/>
    <n v="8.2956259426847673E-2"/>
    <s v="10–19 min"/>
    <s v="33+"/>
  </r>
  <r>
    <x v="253"/>
    <x v="16"/>
    <x v="3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  <n v="6.90625"/>
    <n v="0.59375"/>
    <n v="2"/>
    <n v="0.5"/>
    <n v="1.5"/>
    <n v="0.296875"/>
    <n v="0.90625"/>
    <n v="0.5"/>
    <n v="0.59027777777777779"/>
    <n v="1.1875"/>
    <n v="2.5373931623931624E-2"/>
    <n v="7.745726495726496E-2"/>
    <n v="4.2735042735042736E-2"/>
    <n v="0.12820512820512822"/>
    <s v="10–19 min"/>
    <s v="23–27"/>
  </r>
  <r>
    <x v="254"/>
    <x v="21"/>
    <x v="16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  <n v="11.891891891891891"/>
    <n v="4.1081081081081079"/>
    <n v="3.7027027027027026"/>
    <n v="0.40540540540540543"/>
    <n v="3.4054054054054053"/>
    <n v="0.89189189189189189"/>
    <n v="0.1891891891891892"/>
    <n v="1.5135135135135136"/>
    <n v="0.52157420578473201"/>
    <n v="2.714285714285714"/>
    <n v="3.9118065433854904E-2"/>
    <n v="8.2977714556661929E-3"/>
    <n v="1.7780938833570414E-2"/>
    <n v="0.14935988620199145"/>
    <s v="20–29 min"/>
    <s v="33+"/>
  </r>
  <r>
    <x v="255"/>
    <x v="4"/>
    <x v="7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n v="6"/>
    <n v="1.6027397260273972"/>
    <n v="5.3013698630136989"/>
    <n v="2.6027397260273974"/>
    <n v="2.6986301369863015"/>
    <n v="0.50684931506849318"/>
    <n v="1"/>
    <n v="0.39726027397260272"/>
    <n v="0.32258064516129031"/>
    <n v="4.0344827586206895"/>
    <n v="2.7249963175725436E-2"/>
    <n v="5.3763440860215048E-2"/>
    <n v="0.13993224333480631"/>
    <n v="0.14508764177345707"/>
    <s v="10–19 min"/>
    <s v="28–32"/>
  </r>
  <r>
    <x v="256"/>
    <x v="23"/>
    <x v="18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n v="6.5074626865671643"/>
    <n v="1.1044776119402986"/>
    <n v="7.8955223880597014"/>
    <n v="3.1940298507462686"/>
    <n v="4.5970149253731343"/>
    <n v="0.5074626865671642"/>
    <n v="1.5970149253731343"/>
    <n v="1.1044776119402986"/>
    <n v="0.32865973164480627"/>
    <n v="1"/>
    <n v="2.5629428614503243E-2"/>
    <n v="8.0657319463289606E-2"/>
    <n v="0.16131463892657921"/>
    <n v="0.23217247097844113"/>
    <s v="10–19 min"/>
    <s v="18–22"/>
  </r>
  <r>
    <x v="257"/>
    <x v="0"/>
    <x v="2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n v="6.3043478260869561"/>
    <n v="1.4057971014492754"/>
    <n v="3.5072463768115942"/>
    <n v="0.89855072463768115"/>
    <n v="2.5942028985507246"/>
    <n v="0.59420289855072461"/>
    <n v="0.10144927536231885"/>
    <n v="0.59420289855072461"/>
    <n v="0.3844114528101803"/>
    <n v="2.3658536585365857"/>
    <n v="3.6231884057971016E-2"/>
    <n v="6.1859314245316377E-3"/>
    <n v="5.4789678331565929E-2"/>
    <n v="0.15818310357016616"/>
    <s v="10–19 min"/>
    <s v="28–32"/>
  </r>
  <r>
    <x v="258"/>
    <x v="8"/>
    <x v="12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n v="6"/>
    <n v="1.6944444444444444"/>
    <n v="5.5"/>
    <n v="1.8055555555555556"/>
    <n v="3.6944444444444446"/>
    <n v="0.40277777777777779"/>
    <n v="1.4027777777777777"/>
    <n v="0.90277777777777779"/>
    <n v="0.30150753768844224"/>
    <n v="1.8769230769230769"/>
    <n v="2.0240089335566723E-2"/>
    <n v="7.0491345616973761E-2"/>
    <n v="9.0731434952540491E-2"/>
    <n v="0.18565047459519823"/>
    <s v="10–19 min"/>
    <s v="23–27"/>
  </r>
  <r>
    <x v="259"/>
    <x v="17"/>
    <x v="3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  <n v="6.5"/>
    <n v="0.80303030303030298"/>
    <n v="3.8030303030303032"/>
    <n v="1.303030303030303"/>
    <n v="2.5"/>
    <n v="0.39393939393939392"/>
    <n v="0.60606060606060608"/>
    <n v="0.5"/>
    <n v="0.4452054794520548"/>
    <n v="1.606060606060606"/>
    <n v="2.6982150269821502E-2"/>
    <n v="4.1511000415110008E-2"/>
    <n v="8.9248650892486514E-2"/>
    <n v="0.17123287671232876"/>
    <s v="10–19 min"/>
    <s v="23–27"/>
  </r>
  <r>
    <x v="260"/>
    <x v="29"/>
    <x v="17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n v="9.1086956521739122"/>
    <n v="0.89130434782608692"/>
    <n v="3.8913043478260869"/>
    <n v="0.89130434782608692"/>
    <n v="3"/>
    <n v="0.5"/>
    <n v="0.5"/>
    <n v="1"/>
    <n v="0.40126412564642788"/>
    <n v="0.89130434782608692"/>
    <n v="2.2026431718061675E-2"/>
    <n v="2.2026431718061675E-2"/>
    <n v="3.9264508714805593E-2"/>
    <n v="0.13215859030837004"/>
    <s v="20–29 min"/>
    <s v="18–22"/>
  </r>
  <r>
    <x v="261"/>
    <x v="26"/>
    <x v="12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n v="7.101694915254237"/>
    <n v="0.89830508474576276"/>
    <n v="2.6949152542372881"/>
    <n v="0.59322033898305082"/>
    <n v="2.1016949152542375"/>
    <n v="0.30508474576271188"/>
    <n v="0.20338983050847459"/>
    <n v="0.50847457627118642"/>
    <n v="0.40122570142679309"/>
    <n v="1.7666666666666668"/>
    <n v="1.7236426314277509E-2"/>
    <n v="1.1490950876185006E-2"/>
    <n v="3.3515273388872932E-2"/>
    <n v="0.1187398257205784"/>
    <s v="10–19 min"/>
    <s v="23–27"/>
  </r>
  <r>
    <x v="262"/>
    <x v="27"/>
    <x v="12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n v="6.3030303030303028"/>
    <n v="1.303030303030303"/>
    <n v="4.8030303030303028"/>
    <n v="1.696969696969697"/>
    <n v="3.106060606060606"/>
    <n v="0.60606060606060608"/>
    <n v="0.10606060606060606"/>
    <n v="0.80303030303030298"/>
    <n v="0.33526756931012247"/>
    <n v="1.6226415094339623"/>
    <n v="3.2237266279819474E-2"/>
    <n v="5.641521598968407E-3"/>
    <n v="9.0264345583494512E-2"/>
    <n v="0.16521598968407478"/>
    <s v="10–19 min"/>
    <s v="23–27"/>
  </r>
  <r>
    <x v="263"/>
    <x v="7"/>
    <x v="12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n v="7.192982456140351"/>
    <n v="2.5964912280701755"/>
    <n v="2.7017543859649122"/>
    <n v="0.40350877192982454"/>
    <n v="2.4035087719298245"/>
    <n v="0.59649122807017541"/>
    <n v="0.50877192982456143"/>
    <n v="0.89473684210526316"/>
    <n v="0.3560882404029877"/>
    <n v="2.9019607843137254"/>
    <n v="2.9529268716345317E-2"/>
    <n v="2.5186729199235716E-2"/>
    <n v="1.9975681778704187E-2"/>
    <n v="0.11898558276880319"/>
    <s v="20–29 min"/>
    <s v="23–27"/>
  </r>
  <r>
    <x v="264"/>
    <x v="18"/>
    <x v="3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  <n v="6.40625"/>
    <n v="1.703125"/>
    <n v="4.5"/>
    <n v="1.59375"/>
    <n v="2.90625"/>
    <n v="0.5"/>
    <n v="0.5"/>
    <n v="0.90625"/>
    <n v="0.41870915032679734"/>
    <n v="1.8793103448275863"/>
    <n v="3.2679738562091505E-2"/>
    <n v="3.2679738562091505E-2"/>
    <n v="0.10416666666666666"/>
    <n v="0.18995098039215685"/>
    <s v="10–19 min"/>
    <s v="23–27"/>
  </r>
  <r>
    <x v="265"/>
    <x v="13"/>
    <x v="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  <n v="6.596774193548387"/>
    <n v="1.6935483870967742"/>
    <n v="5"/>
    <n v="2"/>
    <n v="3"/>
    <n v="0.40322580645161288"/>
    <n v="0.59677419354838712"/>
    <n v="0.69354838709677424"/>
    <n v="0.42287014061207612"/>
    <n v="2.441860465116279"/>
    <n v="2.584780810587262E-2"/>
    <n v="3.8254755996691481E-2"/>
    <n v="0.12820512820512822"/>
    <n v="0.19230769230769232"/>
    <s v="10–19 min"/>
    <s v="23–27"/>
  </r>
  <r>
    <x v="266"/>
    <x v="24"/>
    <x v="1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n v="5.704225352112676"/>
    <n v="0.80281690140845074"/>
    <n v="6.197183098591549"/>
    <n v="2.6056338028169015"/>
    <n v="3.507042253521127"/>
    <n v="0.60563380281690138"/>
    <n v="0.60563380281690138"/>
    <n v="0.90140845070422537"/>
    <n v="0.3259557344064386"/>
    <n v="0.890625"/>
    <n v="3.460764587525151E-2"/>
    <n v="3.460764587525151E-2"/>
    <n v="0.1488933601609658"/>
    <n v="0.20040241448692153"/>
    <s v="10–19 min"/>
    <s v="23–27"/>
  </r>
  <r>
    <x v="267"/>
    <x v="13"/>
    <x v="15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  <n v="6.5"/>
    <n v="1.3064516129032258"/>
    <n v="3"/>
    <n v="0.90322580645161288"/>
    <n v="2.096774193548387"/>
    <n v="0.80645161290322576"/>
    <n v="0.30645161290322581"/>
    <n v="0.59677419354838712"/>
    <n v="0.43333333333333335"/>
    <n v="2.189189189189189"/>
    <n v="5.3763440860215048E-2"/>
    <n v="2.0430107526881722E-2"/>
    <n v="6.0215053763440857E-2"/>
    <n v="0.13978494623655913"/>
    <s v="10–19 min"/>
    <s v="28–32"/>
  </r>
  <r>
    <x v="268"/>
    <x v="26"/>
    <x v="3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  <n v="22.222222222222221"/>
    <n v="5.2222222222222223"/>
    <n v="5.6111111111111107"/>
    <n v="0.88888888888888884"/>
    <n v="4.6111111111111107"/>
    <n v="0.88888888888888884"/>
    <n v="0.61111111111111116"/>
    <n v="3.7777777777777777"/>
    <n v="0.67136623027861697"/>
    <n v="1.3823529411764706"/>
    <n v="2.6854649211144676E-2"/>
    <n v="1.8462571332661968E-2"/>
    <n v="2.6854649211144676E-2"/>
    <n v="0.13930849278281301"/>
    <s v="30–39 min"/>
    <s v="23–27"/>
  </r>
  <r>
    <x v="269"/>
    <x v="29"/>
    <x v="1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  <n v="7.9"/>
    <n v="1.8"/>
    <n v="6.6"/>
    <n v="3"/>
    <n v="3.6"/>
    <n v="0.8"/>
    <n v="0.8"/>
    <n v="1.3"/>
    <n v="0.43646408839779005"/>
    <n v="1.3846153846153846"/>
    <n v="4.4198895027624308E-2"/>
    <n v="4.4198895027624308E-2"/>
    <n v="0.16574585635359115"/>
    <n v="0.19889502762430938"/>
    <s v="10–19 min"/>
    <s v="23–27"/>
  </r>
  <r>
    <x v="270"/>
    <x v="26"/>
    <x v="1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n v="6.2063492063492065"/>
    <n v="2.3015873015873014"/>
    <n v="4.9047619047619051"/>
    <n v="1.6984126984126984"/>
    <n v="3.2063492063492065"/>
    <n v="0.90476190476190477"/>
    <n v="0.50793650793650791"/>
    <n v="1.0952380952380953"/>
    <n v="0.30423280423280424"/>
    <n v="2.1014492753623184"/>
    <n v="4.4351073762838471E-2"/>
    <n v="2.4898848428260192E-2"/>
    <n v="8.3255524431995021E-2"/>
    <n v="0.15717398070339247"/>
    <s v="20–29 min"/>
    <s v="23–27"/>
  </r>
  <r>
    <x v="271"/>
    <x v="20"/>
    <x v="4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  <n v="12.9"/>
    <n v="1.4"/>
    <n v="4.9000000000000004"/>
    <n v="1.3"/>
    <n v="3.6"/>
    <n v="0.8"/>
    <n v="0.4"/>
    <n v="1.6"/>
    <n v="0.68617021276595747"/>
    <n v="0.87499999999999989"/>
    <n v="4.2553191489361701E-2"/>
    <n v="2.1276595744680851E-2"/>
    <n v="6.9148936170212769E-2"/>
    <n v="0.19148936170212766"/>
    <s v="10–19 min"/>
    <s v="28–32"/>
  </r>
  <r>
    <x v="272"/>
    <x v="19"/>
    <x v="0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  <n v="6.2950819672131146"/>
    <n v="0.80327868852459017"/>
    <n v="3.098360655737705"/>
    <n v="1"/>
    <n v="2"/>
    <n v="0.29508196721311475"/>
    <n v="0.29508196721311475"/>
    <n v="0.39344262295081966"/>
    <n v="0.56206088992974246"/>
    <n v="2.0416666666666665"/>
    <n v="2.6346604215456676E-2"/>
    <n v="2.6346604215456676E-2"/>
    <n v="8.9285714285714288E-2"/>
    <n v="0.17857142857142858"/>
    <s v="10–19 min"/>
    <s v="23–27"/>
  </r>
  <r>
    <x v="273"/>
    <x v="27"/>
    <x v="1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  <n v="8.704545454545455"/>
    <n v="2.9090909090909092"/>
    <n v="4.7045454545454541"/>
    <n v="1.4090909090909092"/>
    <n v="3.2954545454545454"/>
    <n v="0.79545454545454541"/>
    <n v="0.40909090909090912"/>
    <n v="1.7045454545454546"/>
    <n v="0.43091809180918095"/>
    <n v="1.7066666666666668"/>
    <n v="3.9378937893789379E-2"/>
    <n v="2.0252025202520254E-2"/>
    <n v="6.9756975697569765E-2"/>
    <n v="0.16314131413141314"/>
    <s v="20–29 min"/>
    <s v="33+"/>
  </r>
  <r>
    <x v="274"/>
    <x v="0"/>
    <x v="1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n v="7.0925925925925926"/>
    <n v="2.5"/>
    <n v="2.9074074074074074"/>
    <n v="0.70370370370370372"/>
    <n v="2.2037037037037037"/>
    <n v="1.5925925925925926"/>
    <n v="0.59259259259259256"/>
    <n v="0.70370370370370372"/>
    <n v="0.36749184417578201"/>
    <n v="3.5526315789473681"/>
    <n v="8.2517750911533294E-2"/>
    <n v="3.0704279408942617E-2"/>
    <n v="3.6461331798119362E-2"/>
    <n v="0.11418153905200537"/>
    <s v="10–19 min"/>
    <s v="28–32"/>
  </r>
  <r>
    <x v="275"/>
    <x v="20"/>
    <x v="3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n v="5.394366197183099"/>
    <n v="0.60563380281690138"/>
    <n v="4.394366197183099"/>
    <n v="1.704225352112676"/>
    <n v="2.704225352112676"/>
    <n v="0.90140845070422537"/>
    <n v="1.0985915492957747"/>
    <n v="0.50704225352112675"/>
    <n v="0.35028351929760382"/>
    <n v="1.1944444444444444"/>
    <n v="5.8533016279495149E-2"/>
    <n v="7.1337113590634715E-2"/>
    <n v="0.11066398390342051"/>
    <n v="0.17559904883848546"/>
    <s v="10–19 min"/>
    <s v="23–27"/>
  </r>
  <r>
    <x v="276"/>
    <x v="14"/>
    <x v="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n v="6.8035714285714288"/>
    <n v="1"/>
    <n v="4.8035714285714288"/>
    <n v="1.3928571428571428"/>
    <n v="3.3928571428571428"/>
    <n v="0.6071428571428571"/>
    <n v="0.8928571428571429"/>
    <n v="0.8035714285714286"/>
    <n v="0.34890109890109894"/>
    <n v="1.2444444444444445"/>
    <n v="3.1135531135531132E-2"/>
    <n v="4.5787545787545791E-2"/>
    <n v="7.1428571428571425E-2"/>
    <n v="0.17399267399267399"/>
    <s v="10–19 min"/>
    <s v="23–27"/>
  </r>
  <r>
    <x v="277"/>
    <x v="18"/>
    <x v="12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  <n v="6.5"/>
    <n v="1.396551724137931"/>
    <n v="1.7068965517241379"/>
    <n v="0.29310344827586204"/>
    <n v="1.396551724137931"/>
    <n v="0.39655172413793105"/>
    <n v="0.20689655172413793"/>
    <n v="0.7068965517241379"/>
    <n v="0.52"/>
    <n v="1.9756097560975612"/>
    <n v="3.1724137931034485E-2"/>
    <n v="1.6551724137931035E-2"/>
    <n v="2.3448275862068962E-2"/>
    <n v="0.11172413793103449"/>
    <s v="10–19 min"/>
    <s v="23–27"/>
  </r>
  <r>
    <x v="278"/>
    <x v="8"/>
    <x v="12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  <n v="6.5964912280701755"/>
    <n v="2.2982456140350878"/>
    <n v="1.1929824561403508"/>
    <n v="0.2982456140350877"/>
    <n v="0.89473684210526316"/>
    <n v="0.59649122807017541"/>
    <n v="0.10526315789473684"/>
    <n v="0.89473684210526316"/>
    <n v="0.46454163577958985"/>
    <n v="2.5686274509803924"/>
    <n v="4.2006424511984185E-2"/>
    <n v="7.4128984432913266E-3"/>
    <n v="2.1003212255992092E-2"/>
    <n v="6.3009636767976288E-2"/>
    <s v="10–19 min"/>
    <s v="23–27"/>
  </r>
  <r>
    <x v="279"/>
    <x v="10"/>
    <x v="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n v="6.5964912280701755"/>
    <n v="1"/>
    <n v="5.5964912280701755"/>
    <n v="1.8070175438596492"/>
    <n v="3.807017543859649"/>
    <n v="0.80701754385964908"/>
    <n v="0.70175438596491224"/>
    <n v="0.80701754385964908"/>
    <n v="0.32178005990586223"/>
    <n v="1.2391304347826089"/>
    <n v="3.9366709456568248E-2"/>
    <n v="3.4231921266581082E-2"/>
    <n v="8.8147197261446306E-2"/>
    <n v="0.18570817287120239"/>
    <s v="20–29 min"/>
    <s v="23–27"/>
  </r>
  <r>
    <x v="280"/>
    <x v="18"/>
    <x v="18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n v="4.5949367088607591"/>
    <n v="0.50632911392405067"/>
    <n v="2.1012658227848102"/>
    <n v="0.79746835443037978"/>
    <n v="1.3037974683544304"/>
    <n v="0.50632911392405067"/>
    <n v="0.30379746835443039"/>
    <n v="0.30379746835443039"/>
    <n v="0.3235870921732929"/>
    <n v="1.6666666666666667"/>
    <n v="3.5656979853806385E-2"/>
    <n v="2.139418791228383E-2"/>
    <n v="5.6159743269745058E-2"/>
    <n v="9.181672312355145E-2"/>
    <s v="10–19 min"/>
    <s v="18–22"/>
  </r>
  <r>
    <x v="281"/>
    <x v="6"/>
    <x v="1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n v="5.9016393442622954"/>
    <n v="2.3934426229508197"/>
    <n v="3.3934426229508197"/>
    <n v="0.90163934426229508"/>
    <n v="2.5081967213114753"/>
    <n v="0.70491803278688525"/>
    <n v="0.50819672131147542"/>
    <n v="0.60655737704918034"/>
    <n v="0.35985605757696926"/>
    <n v="3.9459459459459461"/>
    <n v="4.2982806877249105E-2"/>
    <n v="3.0987604958016796E-2"/>
    <n v="5.497800879648141E-2"/>
    <n v="0.15293882447021193"/>
    <s v="10–19 min"/>
    <s v="28–32"/>
  </r>
  <r>
    <x v="282"/>
    <x v="5"/>
    <x v="7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n v="6.7924528301886795"/>
    <n v="2"/>
    <n v="4.2075471698113205"/>
    <n v="1"/>
    <n v="3.2075471698113209"/>
    <n v="1.0943396226415094"/>
    <n v="0.60377358490566035"/>
    <n v="1"/>
    <n v="0.30735080679586785"/>
    <n v="2"/>
    <n v="4.9517629983778705E-2"/>
    <n v="2.732007171518825E-2"/>
    <n v="4.5248868778280542E-2"/>
    <n v="0.14513788098693758"/>
    <s v="20–29 min"/>
    <s v="28–32"/>
  </r>
  <r>
    <x v="283"/>
    <x v="6"/>
    <x v="16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  <n v="7.3061224489795915"/>
    <n v="1.1020408163265305"/>
    <n v="2.510204081632653"/>
    <n v="0.30612244897959184"/>
    <n v="2.204081632653061"/>
    <n v="0.59183673469387754"/>
    <n v="0.10204081632653061"/>
    <n v="0.59183673469387754"/>
    <n v="0.4151205936920222"/>
    <n v="1.8620689655172413"/>
    <n v="3.3627087198515766E-2"/>
    <n v="5.7977736549165116E-3"/>
    <n v="1.7393320964749534E-2"/>
    <n v="0.12523191094619665"/>
    <s v="10–19 min"/>
    <s v="33+"/>
  </r>
  <r>
    <x v="284"/>
    <x v="25"/>
    <x v="7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n v="7.9111111111111114"/>
    <n v="2.1111111111111112"/>
    <n v="3.911111111111111"/>
    <n v="1.2"/>
    <n v="2.8"/>
    <n v="1"/>
    <n v="0.51111111111111107"/>
    <n v="1.2"/>
    <n v="0.29192291922919228"/>
    <n v="1.7592592592592593"/>
    <n v="3.6900369003690037E-2"/>
    <n v="1.8860188601886017E-2"/>
    <n v="4.4280442804428041E-2"/>
    <n v="0.10332103321033209"/>
    <s v="20–29 min"/>
    <s v="28–32"/>
  </r>
  <r>
    <x v="285"/>
    <x v="24"/>
    <x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n v="5.9"/>
    <n v="1.2"/>
    <n v="4.7"/>
    <n v="1.2"/>
    <n v="3.5"/>
    <n v="0.5"/>
    <n v="0.2"/>
    <n v="1"/>
    <n v="0.28502415458937203"/>
    <n v="1.2"/>
    <n v="2.4154589371980676E-2"/>
    <n v="9.6618357487922718E-3"/>
    <n v="5.7971014492753624E-2"/>
    <n v="0.16908212560386474"/>
    <s v="20–29 min"/>
    <s v="18–22"/>
  </r>
  <r>
    <x v="286"/>
    <x v="7"/>
    <x v="4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  <n v="7.5106382978723403"/>
    <n v="1.2978723404255319"/>
    <n v="1.8936170212765957"/>
    <n v="0.2978723404255319"/>
    <n v="1.5957446808510638"/>
    <n v="0.5957446808510638"/>
    <n v="0.2978723404255319"/>
    <n v="0.7021276595744681"/>
    <n v="0.42674081237911021"/>
    <n v="1.8484848484848484"/>
    <n v="3.3849129593810444E-2"/>
    <n v="1.6924564796905222E-2"/>
    <n v="1.6924564796905222E-2"/>
    <n v="9.066731141199226E-2"/>
    <s v="10–19 min"/>
    <s v="28–32"/>
  </r>
  <r>
    <x v="287"/>
    <x v="22"/>
    <x v="18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  <n v="15.304347826086957"/>
    <n v="2.6086956521739131"/>
    <n v="2.3913043478260869"/>
    <n v="0.60869565217391308"/>
    <n v="1.9130434782608696"/>
    <n v="0.69565217391304346"/>
    <n v="0"/>
    <n v="1.6086956521739131"/>
    <n v="0.59549991541194391"/>
    <n v="1.6216216216216217"/>
    <n v="2.7068177973270175E-2"/>
    <n v="0"/>
    <n v="2.3684655726611405E-2"/>
    <n v="7.4437489426492989E-2"/>
    <s v="20–29 min"/>
    <s v="18–22"/>
  </r>
  <r>
    <x v="288"/>
    <x v="15"/>
    <x v="1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n v="5.1029411764705879"/>
    <n v="0.79411764705882348"/>
    <n v="3.2058823529411766"/>
    <n v="0.8970588235294118"/>
    <n v="2.2941176470588234"/>
    <n v="1"/>
    <n v="0.5"/>
    <n v="0.5"/>
    <n v="0.27583465818759934"/>
    <n v="1.588235294117647"/>
    <n v="5.4054054054054057E-2"/>
    <n v="2.7027027027027029E-2"/>
    <n v="4.8489666136724965E-2"/>
    <n v="0.12400635930047695"/>
    <s v="10–19 min"/>
    <s v="28–32"/>
  </r>
  <r>
    <x v="289"/>
    <x v="3"/>
    <x v="13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  <n v="6.1964285714285712"/>
    <n v="1.8928571428571428"/>
    <n v="1.8928571428571428"/>
    <n v="0.39285714285714285"/>
    <n v="1.6071428571428572"/>
    <n v="0.8035714285714286"/>
    <n v="0.30357142857142855"/>
    <n v="0.8928571428571429"/>
    <n v="0.424412915851272"/>
    <n v="2.1199999999999997"/>
    <n v="5.5039138943248536E-2"/>
    <n v="2.0792563600782778E-2"/>
    <n v="2.6908023483365948E-2"/>
    <n v="0.11007827788649707"/>
    <s v="10–19 min"/>
    <s v="18–22"/>
  </r>
  <r>
    <x v="290"/>
    <x v="13"/>
    <x v="7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n v="4.5"/>
    <n v="1.6052631578947369"/>
    <n v="6.1052631578947372"/>
    <n v="2.3947368421052633"/>
    <n v="3.6052631578947367"/>
    <n v="0.60526315789473684"/>
    <n v="0.5"/>
    <n v="0.5"/>
    <n v="0.3"/>
    <n v="3.2105263157894739"/>
    <n v="4.0350877192982457E-2"/>
    <n v="3.3333333333333333E-2"/>
    <n v="0.15964912280701754"/>
    <n v="0.24035087719298245"/>
    <s v="10–19 min"/>
    <s v="28–32"/>
  </r>
  <r>
    <x v="291"/>
    <x v="12"/>
    <x v="4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  <n v="5.5"/>
    <n v="1.3064516129032258"/>
    <n v="1.3064516129032258"/>
    <n v="0.19354838709677419"/>
    <n v="1"/>
    <n v="0.30645161290322581"/>
    <n v="0.19354838709677419"/>
    <n v="0.59677419354838712"/>
    <n v="0.4296875"/>
    <n v="2.189189189189189"/>
    <n v="2.3941532258064516E-2"/>
    <n v="1.5120967741935483E-2"/>
    <n v="1.5120967741935483E-2"/>
    <n v="7.8125E-2"/>
    <s v="10–19 min"/>
    <s v="28–32"/>
  </r>
  <r>
    <x v="292"/>
    <x v="13"/>
    <x v="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  <n v="8.0952380952380949"/>
    <n v="1.3095238095238095"/>
    <n v="3.5"/>
    <n v="0.80952380952380953"/>
    <n v="2.6904761904761907"/>
    <n v="0.40476190476190477"/>
    <n v="0.40476190476190477"/>
    <n v="0.80952380952380953"/>
    <n v="0.49664037394098742"/>
    <n v="1.6176470588235294"/>
    <n v="2.483201869704937E-2"/>
    <n v="2.483201869704937E-2"/>
    <n v="4.9664037394098741E-2"/>
    <n v="0.16505988898626936"/>
    <s v="10–19 min"/>
    <s v="23–27"/>
  </r>
  <r>
    <x v="293"/>
    <x v="27"/>
    <x v="4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  <n v="8.2926829268292686"/>
    <n v="2"/>
    <n v="4"/>
    <n v="1"/>
    <n v="3"/>
    <n v="0.80487804878048785"/>
    <n v="0.1951219512195122"/>
    <n v="1"/>
    <n v="0.36856368563685638"/>
    <n v="2"/>
    <n v="3.5772357723577237E-2"/>
    <n v="8.6720867208672087E-3"/>
    <n v="4.4444444444444446E-2"/>
    <n v="0.13333333333333333"/>
    <s v="20–29 min"/>
    <s v="28–32"/>
  </r>
  <r>
    <x v="294"/>
    <x v="15"/>
    <x v="12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n v="6.1090909090909093"/>
    <n v="1.2"/>
    <n v="2.4"/>
    <n v="0.90909090909090906"/>
    <n v="1.509090909090909"/>
    <n v="0.6"/>
    <n v="0.30909090909090908"/>
    <n v="0.4"/>
    <n v="0.31984769157544024"/>
    <n v="2.9999999999999996"/>
    <n v="3.1413612565445025E-2"/>
    <n v="1.6182770109471677E-2"/>
    <n v="4.7596382674916698E-2"/>
    <n v="7.900999524036173E-2"/>
    <s v="10–19 min"/>
    <s v="23–27"/>
  </r>
  <r>
    <x v="295"/>
    <x v="22"/>
    <x v="13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  <n v="5.7931034482758621"/>
    <n v="0.5"/>
    <n v="4.2068965517241379"/>
    <n v="1.603448275862069"/>
    <n v="2.603448275862069"/>
    <n v="0.39655172413793105"/>
    <n v="1.2068965517241379"/>
    <n v="1.103448275862069"/>
    <n v="0.3713527851458886"/>
    <n v="0.453125"/>
    <n v="2.5419982316534043E-2"/>
    <n v="7.7365163572060122E-2"/>
    <n v="0.10278514588859416"/>
    <n v="0.16688770999115826"/>
    <s v="10–19 min"/>
    <s v="18–22"/>
  </r>
  <r>
    <x v="296"/>
    <x v="17"/>
    <x v="1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n v="5.3015873015873014"/>
    <n v="1.3015873015873016"/>
    <n v="2.7936507936507935"/>
    <n v="0.69841269841269837"/>
    <n v="2.0952380952380953"/>
    <n v="0.60317460317460314"/>
    <n v="0.20634920634920634"/>
    <n v="0.30158730158730157"/>
    <n v="0.27187627187627189"/>
    <n v="4.3157894736842106"/>
    <n v="3.0932030932030931E-2"/>
    <n v="1.0582010582010581E-2"/>
    <n v="3.5816035816035811E-2"/>
    <n v="0.10744810744810745"/>
    <s v="10–19 min"/>
    <s v="23–27"/>
  </r>
  <r>
    <x v="297"/>
    <x v="28"/>
    <x v="4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  <n v="8.7894736842105257"/>
    <n v="2"/>
    <n v="2.3947368421052633"/>
    <n v="0.60526315789473684"/>
    <n v="1.7894736842105263"/>
    <n v="0.5"/>
    <n v="0.21052631578947367"/>
    <n v="1.3947368421052631"/>
    <n v="0.43947368421052629"/>
    <n v="1.4339622641509435"/>
    <n v="2.5000000000000001E-2"/>
    <n v="1.0526315789473684E-2"/>
    <n v="3.0263157894736843E-2"/>
    <n v="8.9473684210526316E-2"/>
    <s v="20–29 min"/>
    <s v="28–32"/>
  </r>
  <r>
    <x v="298"/>
    <x v="5"/>
    <x v="6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n v="4.5"/>
    <n v="1.7972972972972974"/>
    <n v="6.0945945945945947"/>
    <n v="1.5945945945945945"/>
    <n v="4.5945945945945947"/>
    <n v="0.40540540540540543"/>
    <n v="0.59459459459459463"/>
    <n v="0.79729729729729726"/>
    <n v="0.25568181818181818"/>
    <n v="2.2542372881355934"/>
    <n v="2.3034398034398034E-2"/>
    <n v="3.3783783783783786E-2"/>
    <n v="9.0601965601965595E-2"/>
    <n v="0.26105651105651106"/>
    <s v="10–19 min"/>
    <s v="33+"/>
  </r>
  <r>
    <x v="299"/>
    <x v="18"/>
    <x v="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  <n v="7.1956521739130439"/>
    <n v="4.1956521739130439"/>
    <n v="2.5"/>
    <n v="0.69565217391304346"/>
    <n v="1.8043478260869565"/>
    <n v="0.80434782608695654"/>
    <n v="0.19565217391304349"/>
    <n v="0.80434782608695654"/>
    <n v="0.3652615316707129"/>
    <n v="5.2162162162162167"/>
    <n v="4.082983888766277E-2"/>
    <n v="9.9315824321341874E-3"/>
    <n v="3.5312293092032661E-2"/>
    <n v="9.1591260207459724E-2"/>
    <s v="10–19 min"/>
    <s v="23–27"/>
  </r>
  <r>
    <x v="300"/>
    <x v="18"/>
    <x v="13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  <n v="4.506849315068493"/>
    <n v="1.3013698630136987"/>
    <n v="1.6986301369863013"/>
    <n v="0.50684931506849318"/>
    <n v="1.2054794520547945"/>
    <n v="0.60273972602739723"/>
    <n v="0.20547945205479451"/>
    <n v="0.69863013698630139"/>
    <n v="0.33384069000507355"/>
    <n v="1.8627450980392157"/>
    <n v="4.4647387113140535E-2"/>
    <n v="1.5220700152207001E-2"/>
    <n v="3.7544393708777275E-2"/>
    <n v="8.9294774226281071E-2"/>
    <s v="10–19 min"/>
    <s v="18–22"/>
  </r>
  <r>
    <x v="301"/>
    <x v="21"/>
    <x v="13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  <n v="9.4"/>
    <n v="1.1142857142857143"/>
    <n v="3.7142857142857144"/>
    <n v="0.7142857142857143"/>
    <n v="3"/>
    <n v="0.31428571428571428"/>
    <n v="0.7142857142857143"/>
    <n v="1.2"/>
    <n v="0.64383561643835618"/>
    <n v="0.9285714285714286"/>
    <n v="2.1526418786692758E-2"/>
    <n v="4.8923679060665366E-2"/>
    <n v="4.8923679060665366E-2"/>
    <n v="0.20547945205479454"/>
    <s v="10–19 min"/>
    <s v="18–22"/>
  </r>
  <r>
    <x v="302"/>
    <x v="27"/>
    <x v="12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  <n v="7.6904761904761907"/>
    <n v="1.0952380952380953"/>
    <n v="5"/>
    <n v="1.5"/>
    <n v="3.5"/>
    <n v="0.5"/>
    <n v="1"/>
    <n v="1"/>
    <n v="0.40906788247213777"/>
    <n v="1.0952380952380953"/>
    <n v="2.6595744680851064E-2"/>
    <n v="5.3191489361702128E-2"/>
    <n v="7.9787234042553182E-2"/>
    <n v="0.18617021276595744"/>
    <s v="10–19 min"/>
    <s v="23–27"/>
  </r>
  <r>
    <x v="303"/>
    <x v="15"/>
    <x v="4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n v="5.406779661016949"/>
    <n v="1.3050847457627119"/>
    <n v="4.2033898305084749"/>
    <n v="0.89830508474576276"/>
    <n v="3.406779661016949"/>
    <n v="0.69491525423728817"/>
    <n v="0.30508474576271188"/>
    <n v="0.40677966101694918"/>
    <n v="0.25503677646306366"/>
    <n v="3.2083333333333335"/>
    <n v="3.2779021426287178E-2"/>
    <n v="1.4390789894467543E-2"/>
    <n v="4.2372881355932208E-2"/>
    <n v="0.1606971538215542"/>
    <s v="20–29 min"/>
    <s v="28–32"/>
  </r>
  <r>
    <x v="304"/>
    <x v="24"/>
    <x v="3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n v="6.7021276595744679"/>
    <n v="1.1063829787234043"/>
    <n v="2.8936170212765959"/>
    <n v="0.80851063829787229"/>
    <n v="2.1063829787234041"/>
    <n v="0.5957446808510638"/>
    <n v="0.51063829787234039"/>
    <n v="0.7021276595744681"/>
    <n v="0.29395296752519595"/>
    <n v="1.5757575757575757"/>
    <n v="2.6129152668906305E-2"/>
    <n v="2.2396416573348264E-2"/>
    <n v="3.5460992907801414E-2"/>
    <n v="9.2385218365061583E-2"/>
    <s v="20–29 min"/>
    <s v="23–27"/>
  </r>
  <r>
    <x v="305"/>
    <x v="14"/>
    <x v="4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  <n v="5.5087719298245617"/>
    <n v="1.8070175438596492"/>
    <n v="1.8070175438596492"/>
    <n v="0.50877192982456143"/>
    <n v="1.2982456140350878"/>
    <n v="0.40350877192982454"/>
    <n v="0.10526315789473684"/>
    <n v="0.70175438596491224"/>
    <n v="0.37474638978398378"/>
    <n v="2.5750000000000002"/>
    <n v="2.7449576321756774E-2"/>
    <n v="7.1607590404582887E-3"/>
    <n v="3.4610335362215063E-2"/>
    <n v="8.8316028165652233E-2"/>
    <s v="10–19 min"/>
    <s v="28–32"/>
  </r>
  <r>
    <x v="306"/>
    <x v="25"/>
    <x v="18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  <n v="8.6944444444444446"/>
    <n v="2.3888888888888888"/>
    <n v="7.5"/>
    <n v="2.8888888888888888"/>
    <n v="4.6111111111111107"/>
    <n v="0.61111111111111116"/>
    <n v="1.6111111111111112"/>
    <n v="1.1111111111111112"/>
    <n v="0.37638287638287637"/>
    <n v="2.15"/>
    <n v="2.6455026455026457E-2"/>
    <n v="6.9745069745069749E-2"/>
    <n v="0.12506012506012504"/>
    <n v="0.19961519961519958"/>
    <s v="20–29 min"/>
    <s v="18–22"/>
  </r>
  <r>
    <x v="307"/>
    <x v="9"/>
    <x v="10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n v="4"/>
    <n v="1.1025641025641026"/>
    <n v="2.7948717948717947"/>
    <n v="0.60256410256410253"/>
    <n v="2.2051282051282053"/>
    <n v="0.70512820512820518"/>
    <n v="0.5"/>
    <n v="0.39743589743589741"/>
    <n v="0.22857142857142856"/>
    <n v="2.774193548387097"/>
    <n v="4.0293040293040296E-2"/>
    <n v="2.8571428571428571E-2"/>
    <n v="3.4432234432234428E-2"/>
    <n v="0.126007326007326"/>
    <s v="10–19 min"/>
    <s v="33+"/>
  </r>
  <r>
    <x v="308"/>
    <x v="23"/>
    <x v="13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  <n v="5.2"/>
    <n v="0.6"/>
    <n v="3.5"/>
    <n v="1"/>
    <n v="2.5"/>
    <n v="0.6"/>
    <n v="0.1"/>
    <n v="0.6"/>
    <n v="0.41600000000000004"/>
    <n v="1"/>
    <n v="4.8000000000000001E-2"/>
    <n v="8.0000000000000002E-3"/>
    <n v="0.08"/>
    <n v="0.2"/>
    <s v="10–19 min"/>
    <s v="18–22"/>
  </r>
  <r>
    <x v="309"/>
    <x v="4"/>
    <x v="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  <n v="5"/>
    <n v="0.69354838709677424"/>
    <n v="3.806451612903226"/>
    <n v="1.403225806451613"/>
    <n v="2.403225806451613"/>
    <n v="0.30645161290322581"/>
    <n v="0.69354838709677424"/>
    <n v="0.59677419354838712"/>
    <n v="0.35971223021582732"/>
    <n v="1.1621621621621623"/>
    <n v="2.2046878626131354E-2"/>
    <n v="4.9895567417034117E-2"/>
    <n v="0.10095149686702251"/>
    <n v="0.17289394291018798"/>
    <s v="10–19 min"/>
    <s v="23–27"/>
  </r>
  <r>
    <x v="310"/>
    <x v="21"/>
    <x v="1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  <n v="9"/>
    <n v="3.2058823529411766"/>
    <n v="2.0882352941176472"/>
    <n v="0.5"/>
    <n v="1.588235294117647"/>
    <n v="1.088235294117647"/>
    <n v="0.29411764705882354"/>
    <n v="1.588235294117647"/>
    <n v="0.45"/>
    <n v="2.0185185185185186"/>
    <n v="5.4411764705882347E-2"/>
    <n v="1.4705882352941176E-2"/>
    <n v="2.5000000000000001E-2"/>
    <n v="7.9411764705882348E-2"/>
    <s v="20–29 min"/>
    <s v="28–32"/>
  </r>
  <r>
    <x v="311"/>
    <x v="21"/>
    <x v="15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  <n v="12.708333333333334"/>
    <n v="4.083333333333333"/>
    <n v="3.7916666666666665"/>
    <n v="0.91666666666666663"/>
    <n v="2.9166666666666665"/>
    <n v="0.5"/>
    <n v="0.20833333333333334"/>
    <n v="1.5833333333333333"/>
    <n v="0.54078014184397161"/>
    <n v="2.5789473684210527"/>
    <n v="2.1276595744680851E-2"/>
    <n v="8.8652482269503553E-3"/>
    <n v="3.9007092198581561E-2"/>
    <n v="0.12411347517730496"/>
    <s v="20–29 min"/>
    <s v="28–32"/>
  </r>
  <r>
    <x v="312"/>
    <x v="27"/>
    <x v="13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  <n v="6.9090909090909092"/>
    <n v="0.90909090909090906"/>
    <n v="1.4090909090909092"/>
    <n v="0.40909090909090912"/>
    <n v="1"/>
    <n v="0.5"/>
    <n v="9.0909090909090912E-2"/>
    <n v="0.70454545454545459"/>
    <n v="0.46060606060606063"/>
    <n v="1.2903225806451613"/>
    <n v="3.3333333333333333E-2"/>
    <n v="6.0606060606060606E-3"/>
    <n v="2.7272727272727275E-2"/>
    <n v="6.6666666666666666E-2"/>
    <s v="10–19 min"/>
    <s v="18–22"/>
  </r>
  <r>
    <x v="313"/>
    <x v="26"/>
    <x v="12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  <n v="6.9090909090909092"/>
    <n v="1.7954545454545454"/>
    <n v="5"/>
    <n v="2"/>
    <n v="3"/>
    <n v="0.40909090909090912"/>
    <n v="0.40909090909090912"/>
    <n v="1.0909090909090908"/>
    <n v="0.39480519480519483"/>
    <n v="1.6458333333333335"/>
    <n v="2.3376623376623377E-2"/>
    <n v="2.3376623376623377E-2"/>
    <n v="0.11428571428571428"/>
    <n v="0.17142857142857143"/>
    <s v="10–19 min"/>
    <s v="23–27"/>
  </r>
  <r>
    <x v="314"/>
    <x v="22"/>
    <x v="1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  <n v="7.3"/>
    <n v="0.9"/>
    <n v="7.8"/>
    <n v="2.7"/>
    <n v="5"/>
    <n v="1"/>
    <n v="0.5"/>
    <n v="1.4"/>
    <n v="0.38829787234042551"/>
    <n v="0.6428571428571429"/>
    <n v="5.3191489361702128E-2"/>
    <n v="2.6595744680851064E-2"/>
    <n v="0.14361702127659576"/>
    <n v="0.26595744680851063"/>
    <s v="10–19 min"/>
    <s v="28–32"/>
  </r>
  <r>
    <x v="315"/>
    <x v="23"/>
    <x v="12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n v="4.2028985507246377"/>
    <n v="1"/>
    <n v="2.5942028985507246"/>
    <n v="1.1014492753623188"/>
    <n v="1.5072463768115942"/>
    <n v="0.50724637681159424"/>
    <n v="0.20289855072463769"/>
    <n v="0.59420289855072461"/>
    <n v="0.27833765236587005"/>
    <n v="1.6829268292682928"/>
    <n v="3.3592475285536043E-2"/>
    <n v="1.3436990114214417E-2"/>
    <n v="7.2943660620021111E-2"/>
    <n v="9.9817640848449948E-2"/>
    <s v="10–19 min"/>
    <s v="23–27"/>
  </r>
  <r>
    <x v="316"/>
    <x v="22"/>
    <x v="4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  <n v="7"/>
    <n v="1.9024390243902438"/>
    <n v="1.5121951219512195"/>
    <n v="0.29268292682926828"/>
    <n v="1.1951219512195121"/>
    <n v="0.6097560975609756"/>
    <n v="0.29268292682926828"/>
    <n v="0.3902439024390244"/>
    <n v="0.46357615894039739"/>
    <n v="4.875"/>
    <n v="4.0381198513971893E-2"/>
    <n v="1.9382975286706509E-2"/>
    <n v="1.9382975286706509E-2"/>
    <n v="7.9147149087384919E-2"/>
    <s v="10–19 min"/>
    <s v="28–32"/>
  </r>
  <r>
    <x v="317"/>
    <x v="10"/>
    <x v="4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  <n v="5.7"/>
    <n v="0.5"/>
    <n v="1.2"/>
    <n v="0.2"/>
    <n v="1"/>
    <n v="0.5"/>
    <n v="0"/>
    <n v="0.4"/>
    <n v="0.37500000000000006"/>
    <n v="1.25"/>
    <n v="3.2894736842105261E-2"/>
    <n v="0"/>
    <n v="1.3157894736842106E-2"/>
    <n v="6.5789473684210523E-2"/>
    <s v="10–19 min"/>
    <s v="28–32"/>
  </r>
  <r>
    <x v="318"/>
    <x v="24"/>
    <x v="0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  <n v="7.1"/>
    <n v="0.8"/>
    <n v="2.8"/>
    <n v="1.1000000000000001"/>
    <n v="1.7"/>
    <n v="1.2"/>
    <n v="0.5"/>
    <n v="0.8"/>
    <n v="0.45512820512820512"/>
    <n v="1"/>
    <n v="7.6923076923076927E-2"/>
    <n v="3.2051282051282055E-2"/>
    <n v="7.0512820512820526E-2"/>
    <n v="0.10897435897435898"/>
    <s v="10–19 min"/>
    <s v="23–27"/>
  </r>
  <r>
    <x v="319"/>
    <x v="24"/>
    <x v="13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  <n v="7.8055555555555554"/>
    <n v="3.1111111111111112"/>
    <n v="3"/>
    <n v="1.1111111111111112"/>
    <n v="1.8888888888888888"/>
    <n v="0.88888888888888884"/>
    <n v="0.19444444444444445"/>
    <n v="1.6111111111111112"/>
    <n v="0.33357075023741689"/>
    <n v="1.9310344827586206"/>
    <n v="3.7986704653371318E-2"/>
    <n v="8.309591642924977E-3"/>
    <n v="4.7483380816714153E-2"/>
    <n v="8.0721747388414061E-2"/>
    <s v="20–29 min"/>
    <s v="18–22"/>
  </r>
  <r>
    <x v="320"/>
    <x v="9"/>
    <x v="4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  <n v="4.6065573770491799"/>
    <n v="0.90163934426229508"/>
    <n v="3.7049180327868854"/>
    <n v="1"/>
    <n v="2.7049180327868854"/>
    <n v="0.19672131147540983"/>
    <n v="0.60655737704918034"/>
    <n v="0.70491803278688525"/>
    <n v="0.37758667024993281"/>
    <n v="1.2790697674418605"/>
    <n v="1.612469766191884E-2"/>
    <n v="4.9717817790916427E-2"/>
    <n v="8.1967213114754106E-2"/>
    <n v="0.22171459285138406"/>
    <s v="10–19 min"/>
    <s v="28–32"/>
  </r>
  <r>
    <x v="321"/>
    <x v="0"/>
    <x v="13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  <n v="5.8936170212765955"/>
    <n v="2.5957446808510638"/>
    <n v="5.5957446808510642"/>
    <n v="1"/>
    <n v="4.5957446808510642"/>
    <n v="0.51063829787234039"/>
    <n v="0.5957446808510638"/>
    <n v="0.7021276595744681"/>
    <n v="0.35291119887883809"/>
    <n v="3.6969696969696968"/>
    <n v="3.0577143585170084E-2"/>
    <n v="3.5673334182698434E-2"/>
    <n v="5.9880239520958084E-2"/>
    <n v="0.2751942922665308"/>
    <s v="10–19 min"/>
    <s v="18–22"/>
  </r>
  <r>
    <x v="322"/>
    <x v="28"/>
    <x v="12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  <n v="6.3953488372093021"/>
    <n v="1.0930232558139534"/>
    <n v="2.9069767441860463"/>
    <n v="0.69767441860465118"/>
    <n v="2.2093023255813953"/>
    <n v="0.39534883720930231"/>
    <n v="0.51162790697674421"/>
    <n v="0.60465116279069764"/>
    <n v="0.30166739798157088"/>
    <n v="1.8076923076923077"/>
    <n v="1.8648530057042562E-2"/>
    <n v="2.413339183852567E-2"/>
    <n v="3.2909170688898641E-2"/>
    <n v="0.10421237384817902"/>
    <s v="20–29 min"/>
    <s v="23–27"/>
  </r>
  <r>
    <x v="323"/>
    <x v="25"/>
    <x v="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  <n v="8.3030303030303028"/>
    <n v="2.3030303030303032"/>
    <n v="1.7878787878787878"/>
    <n v="0.39393939393939392"/>
    <n v="1.393939393939394"/>
    <n v="0.69696969696969702"/>
    <n v="0.21212121212121213"/>
    <n v="1.2121212121212122"/>
    <n v="0.56101556101556094"/>
    <n v="1.9000000000000001"/>
    <n v="4.7092547092547093E-2"/>
    <n v="1.4332514332514331E-2"/>
    <n v="2.6617526617526616E-2"/>
    <n v="9.4185094185094187E-2"/>
    <s v="10–19 min"/>
    <s v="23–27"/>
  </r>
  <r>
    <x v="324"/>
    <x v="5"/>
    <x v="1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  <n v="6.6097560975609753"/>
    <n v="3.0975609756097562"/>
    <n v="2.1951219512195124"/>
    <n v="0.51219512195121952"/>
    <n v="1.7073170731707317"/>
    <n v="0.3902439024390244"/>
    <n v="0"/>
    <n v="1.9024390243902438"/>
    <n v="0.34606052866811388"/>
    <n v="1.6282051282051284"/>
    <n v="2.0431617928744733E-2"/>
    <n v="0"/>
    <n v="2.681649853147746E-2"/>
    <n v="8.9388328438258197E-2"/>
    <s v="10–19 min"/>
    <s v="28–32"/>
  </r>
  <r>
    <x v="325"/>
    <x v="20"/>
    <x v="18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  <n v="4.5"/>
    <n v="0.7"/>
    <n v="1.2"/>
    <n v="0.3"/>
    <n v="0.8"/>
    <n v="0.2"/>
    <n v="0.2"/>
    <n v="0.6"/>
    <n v="0.38461538461538464"/>
    <n v="1.1666666666666667"/>
    <n v="1.7094017094017096E-2"/>
    <n v="1.7094017094017096E-2"/>
    <n v="2.564102564102564E-2"/>
    <n v="6.8376068376068383E-2"/>
    <s v="10–19 min"/>
    <s v="18–22"/>
  </r>
  <r>
    <x v="326"/>
    <x v="29"/>
    <x v="12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  <n v="9.5"/>
    <n v="2"/>
    <n v="4.2857142857142856"/>
    <n v="1.1071428571428572"/>
    <n v="3.1071428571428572"/>
    <n v="0.8928571428571429"/>
    <n v="0.39285714285714285"/>
    <n v="1.3928571428571428"/>
    <n v="0.40084388185654007"/>
    <n v="1.4358974358974359"/>
    <n v="3.7673297166968059E-2"/>
    <n v="1.6576250753465943E-2"/>
    <n v="4.671488848704039E-2"/>
    <n v="0.13110307414104883"/>
    <s v="20–29 min"/>
    <s v="23–27"/>
  </r>
  <r>
    <x v="327"/>
    <x v="18"/>
    <x v="3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  <n v="7.6"/>
    <n v="3.3142857142857145"/>
    <n v="3.4"/>
    <n v="0.7142857142857143"/>
    <n v="2.7142857142857144"/>
    <n v="1.3142857142857143"/>
    <n v="0.51428571428571423"/>
    <n v="1.2"/>
    <n v="0.34234234234234234"/>
    <n v="2.7619047619047623"/>
    <n v="5.9202059202059204E-2"/>
    <n v="2.3166023166023165E-2"/>
    <n v="3.2175032175032175E-2"/>
    <n v="0.12226512226512228"/>
    <s v="20–29 min"/>
    <s v="23–27"/>
  </r>
  <r>
    <x v="328"/>
    <x v="22"/>
    <x v="10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  <n v="6.7948717948717947"/>
    <n v="1.6923076923076923"/>
    <n v="1.2051282051282051"/>
    <n v="0.20512820512820512"/>
    <n v="1"/>
    <n v="0.69230769230769229"/>
    <n v="0.30769230769230771"/>
    <n v="0.69230769230769229"/>
    <n v="0.34491734999349211"/>
    <n v="2.4444444444444446"/>
    <n v="3.5142522452167126E-2"/>
    <n v="1.5618898867629833E-2"/>
    <n v="1.0412599245086555E-2"/>
    <n v="5.0761421319796954E-2"/>
    <s v="10–19 min"/>
    <s v="33+"/>
  </r>
  <r>
    <x v="329"/>
    <x v="5"/>
    <x v="13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n v="4.1967213114754101"/>
    <n v="1.1967213114754098"/>
    <n v="3.6065573770491803"/>
    <n v="1.098360655737705"/>
    <n v="2.6065573770491803"/>
    <n v="0.50819672131147542"/>
    <n v="0.50819672131147542"/>
    <n v="0.60655737704918034"/>
    <n v="0.24542229891669062"/>
    <n v="1.972972972972973"/>
    <n v="2.9719106509443004E-2"/>
    <n v="2.9719106509443004E-2"/>
    <n v="6.4231617294602625E-2"/>
    <n v="0.15243025596778831"/>
    <s v="10–19 min"/>
    <s v="18–22"/>
  </r>
  <r>
    <x v="330"/>
    <x v="8"/>
    <x v="3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  <n v="4.9038461538461542"/>
    <n v="1"/>
    <n v="2.0961538461538463"/>
    <n v="0.40384615384615385"/>
    <n v="1.6923076923076923"/>
    <n v="0.5"/>
    <n v="0.19230769230769232"/>
    <n v="0.40384615384615385"/>
    <n v="0.32692307692307693"/>
    <n v="2.4761904761904763"/>
    <n v="3.3333333333333333E-2"/>
    <n v="1.2820512820512822E-2"/>
    <n v="2.6923076923076925E-2"/>
    <n v="0.11282051282051282"/>
    <s v="10–19 min"/>
    <s v="23–27"/>
  </r>
  <r>
    <x v="331"/>
    <x v="9"/>
    <x v="4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n v="5"/>
    <n v="5.6078431372549016"/>
    <n v="4.7058823529411766"/>
    <n v="0.90196078431372551"/>
    <n v="3.8039215686274508"/>
    <n v="0.70588235294117652"/>
    <n v="0.50980392156862742"/>
    <n v="2"/>
    <n v="0.22727272727272727"/>
    <n v="2.8039215686274508"/>
    <n v="3.2085561497326207E-2"/>
    <n v="2.31729055258467E-2"/>
    <n v="4.0998217468805706E-2"/>
    <n v="0.1729055258467023"/>
    <s v="20–29 min"/>
    <s v="28–32"/>
  </r>
  <r>
    <x v="332"/>
    <x v="6"/>
    <x v="12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  <n v="4.5999999999999996"/>
    <n v="1.2"/>
    <n v="1.709090909090909"/>
    <n v="0.50909090909090904"/>
    <n v="1.2"/>
    <n v="0.6"/>
    <n v="0.10909090909090909"/>
    <n v="0.4"/>
    <n v="0.323943661971831"/>
    <n v="2.9999999999999996"/>
    <n v="4.2253521126760563E-2"/>
    <n v="7.6824583866837385E-3"/>
    <n v="3.5851472471190776E-2"/>
    <n v="8.4507042253521125E-2"/>
    <s v="10–19 min"/>
    <s v="23–27"/>
  </r>
  <r>
    <x v="333"/>
    <x v="22"/>
    <x v="0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  <n v="12.4"/>
    <n v="2.5"/>
    <n v="3.2"/>
    <n v="0.3"/>
    <n v="2.9"/>
    <n v="0.5"/>
    <n v="0.3"/>
    <n v="1.3"/>
    <n v="0.52100840336134457"/>
    <n v="1.9230769230769229"/>
    <n v="2.1008403361344536E-2"/>
    <n v="1.2605042016806721E-2"/>
    <n v="1.2605042016806721E-2"/>
    <n v="0.12184873949579832"/>
    <s v="20–29 min"/>
    <s v="23–27"/>
  </r>
  <r>
    <x v="334"/>
    <x v="5"/>
    <x v="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  <n v="6.8055555555555554"/>
    <n v="0.61111111111111116"/>
    <n v="2.8888888888888888"/>
    <n v="0.61111111111111116"/>
    <n v="2.3055555555555554"/>
    <n v="0.30555555555555558"/>
    <n v="0.69444444444444442"/>
    <n v="0.61111111111111116"/>
    <n v="0.5444444444444444"/>
    <n v="1"/>
    <n v="2.4444444444444446E-2"/>
    <n v="5.5555555555555552E-2"/>
    <n v="4.8888888888888891E-2"/>
    <n v="0.18444444444444444"/>
    <s v="10–19 min"/>
    <s v="23–27"/>
  </r>
  <r>
    <x v="335"/>
    <x v="20"/>
    <x v="13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  <n v="4.1034482758620694"/>
    <n v="0.60344827586206895"/>
    <n v="1.2931034482758621"/>
    <n v="0.29310344827586204"/>
    <n v="1"/>
    <n v="0.39655172413793105"/>
    <n v="0.10344827586206896"/>
    <n v="0.20689655172413793"/>
    <n v="0.30172413793103453"/>
    <n v="2.9166666666666665"/>
    <n v="2.9158215010141989E-2"/>
    <n v="7.6064908722109532E-3"/>
    <n v="2.1551724137931032E-2"/>
    <n v="7.3529411764705885E-2"/>
    <s v="10–19 min"/>
    <s v="18–22"/>
  </r>
  <r>
    <x v="336"/>
    <x v="26"/>
    <x v="12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  <n v="9.115384615384615"/>
    <n v="1.1923076923076923"/>
    <n v="3.3076923076923075"/>
    <n v="0.80769230769230771"/>
    <n v="2.5"/>
    <n v="0.5"/>
    <n v="0.19230769230769232"/>
    <n v="0.61538461538461542"/>
    <n v="0.48745372274784038"/>
    <n v="1.9374999999999998"/>
    <n v="2.6737967914438502E-2"/>
    <n v="1.0283833813245579E-2"/>
    <n v="4.319210201563143E-2"/>
    <n v="0.13368983957219252"/>
    <s v="10–19 min"/>
    <s v="23–27"/>
  </r>
  <r>
    <x v="337"/>
    <x v="19"/>
    <x v="13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  <n v="5"/>
    <n v="0.80851063829787229"/>
    <n v="1.1063829787234043"/>
    <n v="0.10638297872340426"/>
    <n v="0.8936170212765957"/>
    <n v="0.19148936170212766"/>
    <n v="0"/>
    <n v="0.7021276595744681"/>
    <n v="0.5494505494505495"/>
    <n v="1.1515151515151514"/>
    <n v="2.104278700023381E-2"/>
    <n v="0"/>
    <n v="1.1690437222352117E-2"/>
    <n v="9.8199672667757767E-2"/>
    <s v="&lt;10 min"/>
    <s v="18–22"/>
  </r>
  <r>
    <x v="338"/>
    <x v="0"/>
    <x v="13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  <n v="6.5"/>
    <n v="1.8055555555555556"/>
    <n v="1.8888888888888888"/>
    <n v="0.5"/>
    <n v="1.3888888888888888"/>
    <n v="0.69444444444444442"/>
    <n v="0.1111111111111111"/>
    <n v="0.80555555555555558"/>
    <n v="0.39156626506024095"/>
    <n v="2.2413793103448274"/>
    <n v="4.1834002677376164E-2"/>
    <n v="6.6934404283801865E-3"/>
    <n v="3.012048192771084E-2"/>
    <n v="8.3668005354752328E-2"/>
    <s v="10–19 min"/>
    <s v="18–22"/>
  </r>
  <r>
    <x v="339"/>
    <x v="5"/>
    <x v="7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  <n v="5.2"/>
    <n v="1.6"/>
    <n v="1.5111111111111111"/>
    <n v="0.31111111111111112"/>
    <n v="1.2"/>
    <n v="0.4"/>
    <n v="0.1111111111111111"/>
    <n v="0.51111111111111107"/>
    <n v="0.40944881889763785"/>
    <n v="3.1304347826086962"/>
    <n v="3.1496062992125991E-2"/>
    <n v="8.7489063867016627E-3"/>
    <n v="2.4496937882764656E-2"/>
    <n v="9.4488188976377951E-2"/>
    <s v="10–19 min"/>
    <s v="28–32"/>
  </r>
  <r>
    <x v="340"/>
    <x v="13"/>
    <x v="13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  <n v="4.1071428571428568"/>
    <n v="1.3928571428571428"/>
    <n v="3.1071428571428572"/>
    <n v="1.3035714285714286"/>
    <n v="1.8035714285714286"/>
    <n v="0.39285714285714285"/>
    <n v="0.19642857142857142"/>
    <n v="0.8035714285714286"/>
    <n v="0.30199579831932771"/>
    <n v="1.7333333333333332"/>
    <n v="2.8886554621848741E-2"/>
    <n v="1.444327731092437E-2"/>
    <n v="9.585084033613446E-2"/>
    <n v="0.1326155462184874"/>
    <s v="10–19 min"/>
    <s v="18–22"/>
  </r>
  <r>
    <x v="341"/>
    <x v="28"/>
    <x v="17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n v="4.5999999999999996"/>
    <n v="1.2"/>
    <n v="2.2999999999999998"/>
    <n v="0.5"/>
    <n v="1.7"/>
    <n v="0.5"/>
    <n v="0.3"/>
    <n v="0.9"/>
    <n v="0.21698113207547168"/>
    <n v="1.3333333333333333"/>
    <n v="2.358490566037736E-2"/>
    <n v="1.4150943396226415E-2"/>
    <n v="2.358490566037736E-2"/>
    <n v="8.0188679245283015E-2"/>
    <s v="20–29 min"/>
    <s v="18–22"/>
  </r>
  <r>
    <x v="342"/>
    <x v="12"/>
    <x v="17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  <n v="4.4038461538461542"/>
    <n v="1.4038461538461537"/>
    <n v="1.5"/>
    <n v="0.30769230769230771"/>
    <n v="1.1923076923076923"/>
    <n v="0.69230769230769229"/>
    <n v="0.30769230769230771"/>
    <n v="0.69230769230769229"/>
    <n v="0.34951159951159955"/>
    <n v="2.0277777777777777"/>
    <n v="5.4945054945054944E-2"/>
    <n v="2.4420024420024423E-2"/>
    <n v="2.4420024420024423E-2"/>
    <n v="9.4627594627594624E-2"/>
    <s v="10–19 min"/>
    <s v="18–22"/>
  </r>
  <r>
    <x v="343"/>
    <x v="21"/>
    <x v="1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  <n v="7.387096774193548"/>
    <n v="1.3870967741935485"/>
    <n v="5.709677419354839"/>
    <n v="2"/>
    <n v="3.7096774193548385"/>
    <n v="0.29032258064516131"/>
    <n v="0.70967741935483875"/>
    <n v="0.70967741935483875"/>
    <n v="0.42948237059264815"/>
    <n v="1.9545454545454546"/>
    <n v="1.6879219804951238E-2"/>
    <n v="4.1260315078769698E-2"/>
    <n v="0.11627906976744186"/>
    <n v="0.21567891972993247"/>
    <s v="10–19 min"/>
    <s v="28–32"/>
  </r>
  <r>
    <x v="344"/>
    <x v="3"/>
    <x v="1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  <n v="3.4029850746268657"/>
    <n v="1.1940298507462686"/>
    <n v="2.7014925373134329"/>
    <n v="1"/>
    <n v="1.7014925373134329"/>
    <n v="0.5074626865671642"/>
    <n v="0.19402985074626866"/>
    <n v="0.89552238805970152"/>
    <n v="0.2330811694949908"/>
    <n v="1.3333333333333333"/>
    <n v="3.4757718258024949E-2"/>
    <n v="1.328971580453895E-2"/>
    <n v="6.8493150684931503E-2"/>
    <n v="0.1165405847474954"/>
    <s v="10–19 min"/>
    <s v="23–27"/>
  </r>
  <r>
    <x v="345"/>
    <x v="12"/>
    <x v="1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  <n v="3.896551724137931"/>
    <n v="1.103448275862069"/>
    <n v="5.6034482758620694"/>
    <n v="2.896551724137931"/>
    <n v="2.7931034482758621"/>
    <n v="0.39655172413793105"/>
    <n v="0.5"/>
    <n v="0.89655172413793105"/>
    <n v="0.28441983387868114"/>
    <n v="1.2307692307692308"/>
    <n v="2.8945381323936575E-2"/>
    <n v="3.6496350364963508E-2"/>
    <n v="0.21142713314875411"/>
    <n v="0.20387616410772716"/>
    <s v="10–19 min"/>
    <s v="28–32"/>
  </r>
  <r>
    <x v="346"/>
    <x v="1"/>
    <x v="17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  <n v="4.5102040816326534"/>
    <n v="2"/>
    <n v="1"/>
    <n v="0.20408163265306123"/>
    <n v="0.79591836734693877"/>
    <n v="0.40816326530612246"/>
    <n v="0"/>
    <n v="1.1020408163265305"/>
    <n v="0.42954324586977649"/>
    <n v="1.8148148148148151"/>
    <n v="3.8872691933916424E-2"/>
    <n v="0"/>
    <n v="1.9436345966958212E-2"/>
    <n v="7.5801749271137031E-2"/>
    <s v="10–19 min"/>
    <s v="18–22"/>
  </r>
  <r>
    <x v="347"/>
    <x v="21"/>
    <x v="17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  <n v="7.5862068965517242"/>
    <n v="2.5862068965517242"/>
    <n v="2"/>
    <n v="0.31034482758620691"/>
    <n v="1.7931034482758621"/>
    <n v="0.41379310344827586"/>
    <n v="0.10344827586206896"/>
    <n v="1.2068965517241379"/>
    <n v="0.34482758620689657"/>
    <n v="2.1428571428571428"/>
    <n v="1.8808777429467086E-2"/>
    <n v="4.7021943573667714E-3"/>
    <n v="1.4106583072100314E-2"/>
    <n v="8.1504702194357362E-2"/>
    <s v="20–29 min"/>
    <s v="18–22"/>
  </r>
  <r>
    <x v="348"/>
    <x v="3"/>
    <x v="15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  <n v="5.2926829268292686"/>
    <n v="1.7073170731707317"/>
    <n v="2.7073170731707319"/>
    <n v="0.51219512195121952"/>
    <n v="2.1951219512195124"/>
    <n v="0.1951219512195122"/>
    <n v="0.29268292682926828"/>
    <n v="0.6097560975609756"/>
    <n v="0.36004645760743326"/>
    <n v="2.8"/>
    <n v="1.3273602123776341E-2"/>
    <n v="1.9910403185664508E-2"/>
    <n v="3.4843205574912897E-2"/>
    <n v="0.14932802389248384"/>
    <s v="10–19 min"/>
    <s v="28–32"/>
  </r>
  <r>
    <x v="349"/>
    <x v="19"/>
    <x v="13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  <n v="3.7068965517241379"/>
    <n v="2"/>
    <n v="1.103448275862069"/>
    <n v="0.29310344827586204"/>
    <n v="0.7931034482758621"/>
    <n v="0.60344827586206895"/>
    <n v="0.10344827586206896"/>
    <n v="0.89655172413793105"/>
    <n v="0.31414377556984219"/>
    <n v="2.2307692307692308"/>
    <n v="5.1139684395090583E-2"/>
    <n v="8.7668030391583867E-3"/>
    <n v="2.4839275277615425E-2"/>
    <n v="6.7212156633547626E-2"/>
    <s v="10–19 min"/>
    <s v="18–22"/>
  </r>
  <r>
    <x v="350"/>
    <x v="16"/>
    <x v="17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  <n v="7.2068965517241379"/>
    <n v="1"/>
    <n v="3.2068965517241379"/>
    <n v="0.89655172413793105"/>
    <n v="2.2068965517241379"/>
    <n v="0.41379310344827586"/>
    <n v="0.20689655172413793"/>
    <n v="1.103448275862069"/>
    <n v="0.45613269314709731"/>
    <n v="0.90625"/>
    <n v="2.6189436927106065E-2"/>
    <n v="1.3094718463553033E-2"/>
    <n v="5.6743780008729809E-2"/>
    <n v="0.13967699694456567"/>
    <s v="10–19 min"/>
    <s v="18–22"/>
  </r>
  <r>
    <x v="351"/>
    <x v="2"/>
    <x v="10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  <n v="3.6964285714285716"/>
    <n v="0.8928571428571429"/>
    <n v="5.1071428571428568"/>
    <n v="1.5"/>
    <n v="3.6071428571428572"/>
    <n v="0.30357142857142855"/>
    <n v="0.5"/>
    <n v="0.6964285714285714"/>
    <n v="0.30052264808362367"/>
    <n v="1.2820512820512822"/>
    <n v="2.4680603948896627E-2"/>
    <n v="4.065040650406504E-2"/>
    <n v="0.12195121951219512"/>
    <n v="0.29326364692218349"/>
    <s v="10–19 min"/>
    <s v="33+"/>
  </r>
  <r>
    <x v="352"/>
    <x v="27"/>
    <x v="0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  <n v="10.3"/>
    <n v="3.3"/>
    <n v="3.9"/>
    <n v="1.1000000000000001"/>
    <n v="2.8"/>
    <n v="1.9"/>
    <n v="0.5"/>
    <n v="1.8"/>
    <n v="0.31790123456790126"/>
    <n v="1.8333333333333333"/>
    <n v="5.8641975308641972E-2"/>
    <n v="1.54320987654321E-2"/>
    <n v="3.3950617283950622E-2"/>
    <n v="8.6419753086419748E-2"/>
    <s v="30–39 min"/>
    <s v="23–27"/>
  </r>
  <r>
    <x v="353"/>
    <x v="7"/>
    <x v="15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  <n v="8.5"/>
    <n v="1.5833333333333333"/>
    <n v="4.291666666666667"/>
    <n v="1"/>
    <n v="3.2916666666666665"/>
    <n v="0.79166666666666663"/>
    <n v="0.5"/>
    <n v="0.70833333333333337"/>
    <n v="0.44041450777202074"/>
    <n v="2.2352941176470584"/>
    <n v="4.1018998272884279E-2"/>
    <n v="2.5906735751295335E-2"/>
    <n v="5.181347150259067E-2"/>
    <n v="0.17055267702936094"/>
    <s v="10–19 min"/>
    <s v="28–32"/>
  </r>
  <r>
    <x v="354"/>
    <x v="25"/>
    <x v="13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  <n v="3.9038461538461537"/>
    <n v="0.80769230769230771"/>
    <n v="2.4038461538461537"/>
    <n v="0.80769230769230771"/>
    <n v="1.5961538461538463"/>
    <n v="0.5"/>
    <n v="9.6153846153846159E-2"/>
    <n v="0.30769230769230771"/>
    <n v="0.34855769230769235"/>
    <n v="2.625"/>
    <n v="4.4642857142857144E-2"/>
    <n v="8.5851648351648359E-3"/>
    <n v="7.2115384615384623E-2"/>
    <n v="0.14251373626373628"/>
    <s v="10–19 min"/>
    <s v="18–22"/>
  </r>
  <r>
    <x v="355"/>
    <x v="12"/>
    <x v="7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  <n v="4.8095238095238093"/>
    <n v="0.90476190476190477"/>
    <n v="3.3095238095238093"/>
    <n v="1.3095238095238095"/>
    <n v="1.9047619047619047"/>
    <n v="0.30952380952380953"/>
    <n v="0.19047619047619047"/>
    <n v="0.5"/>
    <n v="0.40416166466586634"/>
    <n v="1.8095238095238095"/>
    <n v="2.6010404161664665E-2"/>
    <n v="1.6006402561024407E-2"/>
    <n v="0.11004401760704281"/>
    <n v="0.16006402561024408"/>
    <s v="10–19 min"/>
    <s v="28–32"/>
  </r>
  <r>
    <x v="356"/>
    <x v="2"/>
    <x v="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  <n v="4.1020408163265305"/>
    <n v="2.204081632653061"/>
    <n v="1.4081632653061225"/>
    <n v="0.30612244897959184"/>
    <n v="1.1020408163265305"/>
    <n v="0.40816326530612246"/>
    <n v="0.10204081632653061"/>
    <n v="0.51020408163265307"/>
    <n v="0.30162064825930374"/>
    <n v="4.3199999999999994"/>
    <n v="3.0012004801920771E-2"/>
    <n v="7.5030012004801928E-3"/>
    <n v="2.2509003601440578E-2"/>
    <n v="8.1032412965186068E-2"/>
    <s v="10–19 min"/>
    <s v="23–27"/>
  </r>
  <r>
    <x v="357"/>
    <x v="25"/>
    <x v="12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  <n v="5"/>
    <n v="0.6"/>
    <n v="3.1"/>
    <n v="1"/>
    <n v="2.1"/>
    <n v="0.4"/>
    <n v="0.6"/>
    <n v="0.5"/>
    <n v="0.42735042735042739"/>
    <n v="1.2"/>
    <n v="3.4188034188034191E-2"/>
    <n v="5.128205128205128E-2"/>
    <n v="8.5470085470085472E-2"/>
    <n v="0.17948717948717952"/>
    <s v="10–19 min"/>
    <s v="23–27"/>
  </r>
  <r>
    <x v="358"/>
    <x v="7"/>
    <x v="13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  <n v="6"/>
    <n v="0.78787878787878785"/>
    <n v="4.2121212121212119"/>
    <n v="1.303030303030303"/>
    <n v="2.9090909090909092"/>
    <n v="0.78787878787878785"/>
    <n v="1"/>
    <n v="0.51515151515151514"/>
    <n v="0.37267080745341613"/>
    <n v="1.5294117647058822"/>
    <n v="4.8936570675701105E-2"/>
    <n v="6.2111801242236017E-2"/>
    <n v="8.0933559194428753E-2"/>
    <n v="0.18068887634105024"/>
    <s v="10–19 min"/>
    <s v="18–22"/>
  </r>
  <r>
    <x v="359"/>
    <x v="27"/>
    <x v="0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  <n v="5.2972972972972974"/>
    <n v="0.59459459459459463"/>
    <n v="2.2972972972972974"/>
    <n v="0.70270270270270274"/>
    <n v="1.5945945945945945"/>
    <n v="0.59459459459459463"/>
    <n v="0.1891891891891892"/>
    <n v="0.59459459459459463"/>
    <n v="0.38950715421303655"/>
    <n v="1"/>
    <n v="4.372019077901431E-2"/>
    <n v="1.3910969793322736E-2"/>
    <n v="5.1669316375198733E-2"/>
    <n v="0.11724960254372019"/>
    <s v="10–19 min"/>
    <s v="23–27"/>
  </r>
  <r>
    <x v="360"/>
    <x v="5"/>
    <x v="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  <n v="5.9090909090909092"/>
    <n v="2.393939393939394"/>
    <n v="2.393939393939394"/>
    <n v="0.69696969696969702"/>
    <n v="1.696969696969697"/>
    <n v="0.60606060606060608"/>
    <n v="0.21212121212121213"/>
    <n v="0.51515151515151514"/>
    <n v="0.42207792207792211"/>
    <n v="4.6470588235294121"/>
    <n v="4.3290043290043288E-2"/>
    <n v="1.5151515151515152E-2"/>
    <n v="4.9783549783549784E-2"/>
    <n v="0.12121212121212122"/>
    <s v="10–19 min"/>
    <s v="23–27"/>
  </r>
  <r>
    <x v="361"/>
    <x v="23"/>
    <x v="4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  <n v="4.1956521739130439"/>
    <n v="0.60869565217391308"/>
    <n v="2"/>
    <n v="1"/>
    <n v="1"/>
    <n v="0.30434782608695654"/>
    <n v="0.30434782608695654"/>
    <n v="0.30434782608695654"/>
    <n v="0.41133844842284745"/>
    <n v="2"/>
    <n v="2.9838022165387897E-2"/>
    <n v="2.9838022165387897E-2"/>
    <n v="9.8039215686274522E-2"/>
    <n v="9.8039215686274522E-2"/>
    <s v="10–19 min"/>
    <s v="28–32"/>
  </r>
  <r>
    <x v="362"/>
    <x v="15"/>
    <x v="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  <n v="3.7058823529411766"/>
    <n v="1.392156862745098"/>
    <n v="1.2941176470588236"/>
    <n v="0.39215686274509803"/>
    <n v="0.90196078431372551"/>
    <n v="0.29411764705882354"/>
    <n v="0.29411764705882354"/>
    <n v="0.70588235294117652"/>
    <n v="0.36691904484566107"/>
    <n v="1.9722222222222221"/>
    <n v="2.9120559114735003E-2"/>
    <n v="2.9120559114735003E-2"/>
    <n v="3.8827412152980002E-2"/>
    <n v="8.9303047951854009E-2"/>
    <s v="10–19 min"/>
    <s v="23–27"/>
  </r>
  <r>
    <x v="363"/>
    <x v="12"/>
    <x v="7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  <n v="3.5961538461538463"/>
    <n v="0.90384615384615385"/>
    <n v="2.3076923076923075"/>
    <n v="1"/>
    <n v="1.3076923076923077"/>
    <n v="0.5"/>
    <n v="9.6153846153846159E-2"/>
    <n v="0.40384615384615385"/>
    <n v="0.31824370319945539"/>
    <n v="2.2380952380952381"/>
    <n v="4.4247787610619468E-2"/>
    <n v="8.5091899251191292E-3"/>
    <n v="8.8495575221238937E-2"/>
    <n v="0.11572498298162015"/>
    <s v="10–19 min"/>
    <s v="28–32"/>
  </r>
  <r>
    <x v="364"/>
    <x v="8"/>
    <x v="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  <n v="4.1111111111111107"/>
    <n v="1"/>
    <n v="2.7111111111111112"/>
    <n v="0.91111111111111109"/>
    <n v="1.8"/>
    <n v="0.91111111111111109"/>
    <n v="0.6"/>
    <n v="0.6"/>
    <n v="0.42382588774341351"/>
    <n v="1.6666666666666667"/>
    <n v="9.3928980526918671E-2"/>
    <n v="6.1855670103092786E-2"/>
    <n v="9.3928980526918671E-2"/>
    <n v="0.18556701030927836"/>
    <s v="&lt;10 min"/>
    <s v="23–27"/>
  </r>
  <r>
    <x v="365"/>
    <x v="24"/>
    <x v="12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  <n v="14.076923076923077"/>
    <n v="3"/>
    <n v="2.9230769230769229"/>
    <n v="0.92307692307692313"/>
    <n v="2"/>
    <n v="0.53846153846153844"/>
    <n v="0.30769230769230771"/>
    <n v="1.9230769230769231"/>
    <n v="0.57456828885400313"/>
    <n v="1.56"/>
    <n v="2.1978021978021976E-2"/>
    <n v="1.2558869701726845E-2"/>
    <n v="3.7676609105180538E-2"/>
    <n v="8.1632653061224483E-2"/>
    <s v="20–29 min"/>
    <s v="23–27"/>
  </r>
  <r>
    <x v="366"/>
    <x v="2"/>
    <x v="12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  <n v="3.192982456140351"/>
    <n v="0.40350877192982454"/>
    <n v="1.5964912280701755"/>
    <n v="0.59649122807017541"/>
    <n v="1"/>
    <n v="0.40350877192982454"/>
    <n v="0.70175438596491224"/>
    <n v="0.19298245614035087"/>
    <n v="0.29840957534021972"/>
    <n v="2.0909090909090908"/>
    <n v="3.7711100180357435E-2"/>
    <n v="6.5584522052795538E-2"/>
    <n v="5.5746843744876207E-2"/>
    <n v="9.3457943925233655E-2"/>
    <s v="10–19 min"/>
    <s v="23–27"/>
  </r>
  <r>
    <x v="367"/>
    <x v="16"/>
    <x v="12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  <n v="6.5925925925925926"/>
    <n v="2"/>
    <n v="3.5925925925925926"/>
    <n v="0.81481481481481477"/>
    <n v="2.8148148148148149"/>
    <n v="0.40740740740740738"/>
    <n v="0.29629629629629628"/>
    <n v="1.1851851851851851"/>
    <n v="0.35635635635635637"/>
    <n v="1.6875"/>
    <n v="2.2022022022022022E-2"/>
    <n v="1.6016016016016016E-2"/>
    <n v="4.4044044044044044E-2"/>
    <n v="0.15215215215215216"/>
    <s v="10–19 min"/>
    <s v="23–27"/>
  </r>
  <r>
    <x v="368"/>
    <x v="20"/>
    <x v="16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  <n v="3.5"/>
    <n v="1.4"/>
    <n v="1.5"/>
    <n v="0.3"/>
    <n v="1.1000000000000001"/>
    <n v="0.5"/>
    <n v="0.1"/>
    <n v="0.4"/>
    <n v="0.28688524590163939"/>
    <n v="3.4999999999999996"/>
    <n v="4.0983606557377053E-2"/>
    <n v="8.1967213114754103E-3"/>
    <n v="2.4590163934426229E-2"/>
    <n v="9.0163934426229525E-2"/>
    <s v="10–19 min"/>
    <s v="33+"/>
  </r>
  <r>
    <x v="369"/>
    <x v="25"/>
    <x v="7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  <n v="8.6999999999999993"/>
    <n v="2.8"/>
    <n v="1.7"/>
    <n v="0.2"/>
    <n v="1.5"/>
    <n v="0.6"/>
    <n v="0.2"/>
    <n v="1.1000000000000001"/>
    <n v="0.46774193548387089"/>
    <n v="2.545454545454545"/>
    <n v="3.2258064516129031E-2"/>
    <n v="1.075268817204301E-2"/>
    <n v="1.075268817204301E-2"/>
    <n v="8.0645161290322578E-2"/>
    <s v="10–19 min"/>
    <s v="28–32"/>
  </r>
  <r>
    <x v="370"/>
    <x v="12"/>
    <x v="21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  <n v="5.40625"/>
    <n v="0.59375"/>
    <n v="1.8125"/>
    <n v="0.3125"/>
    <n v="1.5"/>
    <n v="0.1875"/>
    <n v="9.375E-2"/>
    <n v="0.3125"/>
    <n v="0.43598790322580644"/>
    <n v="1.9"/>
    <n v="1.5120967741935483E-2"/>
    <n v="7.5604838709677413E-3"/>
    <n v="2.5201612903225805E-2"/>
    <n v="0.12096774193548386"/>
    <s v="10–19 min"/>
    <s v="33+"/>
  </r>
  <r>
    <x v="371"/>
    <x v="15"/>
    <x v="13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  <n v="3.5957446808510638"/>
    <n v="0.8936170212765957"/>
    <n v="2"/>
    <n v="0.80851063829787229"/>
    <n v="1.2978723404255319"/>
    <n v="0.2978723404255319"/>
    <n v="0.10638297872340426"/>
    <n v="0.5957446808510638"/>
    <n v="0.37455673758865249"/>
    <n v="1.5"/>
    <n v="3.1028368794326241E-2"/>
    <n v="1.1081560283687944E-2"/>
    <n v="8.4219858156028365E-2"/>
    <n v="0.1351950354609929"/>
    <s v="&lt;10 min"/>
    <s v="18–22"/>
  </r>
  <r>
    <x v="372"/>
    <x v="25"/>
    <x v="12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  <n v="4.2"/>
    <n v="1.1000000000000001"/>
    <n v="2.9"/>
    <n v="0.6"/>
    <n v="2.2999999999999998"/>
    <n v="0.5"/>
    <n v="0.5"/>
    <n v="0.4"/>
    <n v="0.27631578947368424"/>
    <n v="2.75"/>
    <n v="3.2894736842105261E-2"/>
    <n v="3.2894736842105261E-2"/>
    <n v="3.9473684210526314E-2"/>
    <n v="0.15131578947368421"/>
    <s v="10–19 min"/>
    <s v="23–27"/>
  </r>
  <r>
    <x v="373"/>
    <x v="7"/>
    <x v="0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  <n v="5.387096774193548"/>
    <n v="2.6129032258064515"/>
    <n v="1.6129032258064515"/>
    <n v="0.19354838709677419"/>
    <n v="1.3870967741935485"/>
    <n v="0.90322580645161288"/>
    <n v="0.29032258064516131"/>
    <n v="1.096774193548387"/>
    <n v="0.332536837913182"/>
    <n v="2.3823529411764706"/>
    <n v="5.5754679410593387E-2"/>
    <n v="1.7921146953405021E-2"/>
    <n v="1.1947431302270013E-2"/>
    <n v="8.5623257666268424E-2"/>
    <s v="10–19 min"/>
    <s v="23–27"/>
  </r>
  <r>
    <x v="374"/>
    <x v="24"/>
    <x v="0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  <n v="10.375"/>
    <n v="2.3125"/>
    <n v="5.125"/>
    <n v="1.125"/>
    <n v="4"/>
    <n v="1.125"/>
    <n v="0.8125"/>
    <n v="1.8125"/>
    <n v="0.34698996655518394"/>
    <n v="1.2758620689655173"/>
    <n v="3.7625418060200672E-2"/>
    <n v="2.7173913043478264E-2"/>
    <n v="3.7625418060200672E-2"/>
    <n v="0.13377926421404682"/>
    <s v="20–29 min"/>
    <s v="23–27"/>
  </r>
  <r>
    <x v="375"/>
    <x v="1"/>
    <x v="1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  <n v="4.0999999999999996"/>
    <n v="0.7"/>
    <n v="1.3"/>
    <n v="0.7"/>
    <n v="0.7"/>
    <n v="0.9"/>
    <n v="0.1"/>
    <n v="0.2"/>
    <n v="0.31538461538461537"/>
    <n v="3.4999999999999996"/>
    <n v="6.9230769230769235E-2"/>
    <n v="7.6923076923076927E-3"/>
    <n v="5.3846153846153842E-2"/>
    <n v="5.3846153846153842E-2"/>
    <s v="10–19 min"/>
    <s v="23–27"/>
  </r>
  <r>
    <x v="376"/>
    <x v="27"/>
    <x v="16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  <n v="4.2894736842105265"/>
    <n v="1.6052631578947369"/>
    <n v="4.2894736842105265"/>
    <n v="1.2105263157894737"/>
    <n v="3.2105263157894739"/>
    <n v="0.5"/>
    <n v="0.5"/>
    <n v="0.71052631578947367"/>
    <n v="0.26315789473684209"/>
    <n v="2.2592592592592595"/>
    <n v="3.0674846625766871E-2"/>
    <n v="3.0674846625766871E-2"/>
    <n v="7.4265418146593473E-2"/>
    <n v="0.19696480464966096"/>
    <s v="10–19 min"/>
    <s v="33+"/>
  </r>
  <r>
    <x v="377"/>
    <x v="28"/>
    <x v="3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  <n v="4.2894736842105265"/>
    <n v="0.78947368421052633"/>
    <n v="4.2894736842105265"/>
    <n v="1.1052631578947369"/>
    <n v="3.2105263157894739"/>
    <n v="0.39473684210526316"/>
    <n v="0.39473684210526316"/>
    <n v="0.78947368421052633"/>
    <n v="0.2306168647425014"/>
    <n v="1"/>
    <n v="2.1222410865874362E-2"/>
    <n v="2.1222410865874362E-2"/>
    <n v="5.9422750424448216E-2"/>
    <n v="0.17260894170911148"/>
    <s v="10–19 min"/>
    <s v="23–27"/>
  </r>
  <r>
    <x v="378"/>
    <x v="17"/>
    <x v="0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  <n v="5.7857142857142856"/>
    <n v="1.8928571428571428"/>
    <n v="1.6071428571428572"/>
    <n v="0.5"/>
    <n v="1.1071428571428572"/>
    <n v="0.7857142857142857"/>
    <n v="0.21428571428571427"/>
    <n v="0.6071428571428571"/>
    <n v="0.42542016806722688"/>
    <n v="3.1176470588235294"/>
    <n v="5.7773109243697482E-2"/>
    <n v="1.5756302521008403E-2"/>
    <n v="3.6764705882352942E-2"/>
    <n v="8.1407563025210086E-2"/>
    <s v="10–19 min"/>
    <s v="23–27"/>
  </r>
  <r>
    <x v="379"/>
    <x v="14"/>
    <x v="0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  <n v="5.5862068965517242"/>
    <n v="1.4137931034482758"/>
    <n v="3.896551724137931"/>
    <n v="1.3103448275862069"/>
    <n v="2.5862068965517242"/>
    <n v="1"/>
    <n v="0.41379310344827586"/>
    <n v="0.89655172413793105"/>
    <n v="0.29872764152683018"/>
    <n v="1.5769230769230769"/>
    <n v="5.3475935828877004E-2"/>
    <n v="2.2127973446431866E-2"/>
    <n v="7.0071915913700905E-2"/>
    <n v="0.13829983404019916"/>
    <s v="10–19 min"/>
    <s v="23–27"/>
  </r>
  <r>
    <x v="380"/>
    <x v="19"/>
    <x v="12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  <n v="4.3888888888888893"/>
    <n v="0.5"/>
    <n v="4.1944444444444446"/>
    <n v="1.6111111111111112"/>
    <n v="2.6944444444444446"/>
    <n v="0.3888888888888889"/>
    <n v="0.80555555555555558"/>
    <n v="0.61111111111111116"/>
    <n v="0.42200854700854701"/>
    <n v="0.81818181818181812"/>
    <n v="3.7393162393162392E-2"/>
    <n v="7.745726495726496E-2"/>
    <n v="0.15491452991452992"/>
    <n v="0.2590811965811966"/>
    <s v="10–19 min"/>
    <s v="23–27"/>
  </r>
  <r>
    <x v="381"/>
    <x v="23"/>
    <x v="18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  <n v="3"/>
    <n v="0.5"/>
    <n v="1.3076923076923077"/>
    <n v="0.5"/>
    <n v="0.80769230769230771"/>
    <n v="0.30769230769230771"/>
    <n v="9.6153846153846159E-2"/>
    <n v="0.59615384615384615"/>
    <n v="0.34090909090909088"/>
    <n v="0.83870967741935487"/>
    <n v="3.4965034965034968E-2"/>
    <n v="1.0926573426573426E-2"/>
    <n v="5.6818181818181816E-2"/>
    <n v="9.1783216783216784E-2"/>
    <s v="&lt;10 min"/>
    <s v="18–22"/>
  </r>
  <r>
    <x v="382"/>
    <x v="21"/>
    <x v="1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  <n v="4"/>
    <n v="1.1025641025641026"/>
    <n v="2.2051282051282053"/>
    <n v="0.51282051282051277"/>
    <n v="1.6923076923076923"/>
    <n v="0.69230769230769229"/>
    <n v="0.30769230769230771"/>
    <n v="0.58974358974358976"/>
    <n v="0.30303030303030304"/>
    <n v="1.8695652173913044"/>
    <n v="5.2447552447552448E-2"/>
    <n v="2.3310023310023312E-2"/>
    <n v="3.8850038850038848E-2"/>
    <n v="0.12820512820512822"/>
    <s v="10–19 min"/>
    <s v="23–27"/>
  </r>
  <r>
    <x v="383"/>
    <x v="18"/>
    <x v="7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  <n v="4.3055555555555554"/>
    <n v="1.1111111111111112"/>
    <n v="1.1111111111111112"/>
    <n v="0.1111111111111111"/>
    <n v="1"/>
    <n v="0.3888888888888889"/>
    <n v="0.1111111111111111"/>
    <n v="0.30555555555555558"/>
    <n v="0.48377028714107362"/>
    <n v="3.6363636363636362"/>
    <n v="4.3695380774032455E-2"/>
    <n v="1.2484394506866416E-2"/>
    <n v="1.2484394506866416E-2"/>
    <n v="0.11235955056179775"/>
    <s v="&lt;10 min"/>
    <s v="28–32"/>
  </r>
  <r>
    <x v="384"/>
    <x v="12"/>
    <x v="12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  <n v="4.6060606060606064"/>
    <n v="1.0909090909090908"/>
    <n v="2.5151515151515151"/>
    <n v="0.39393939393939392"/>
    <n v="2.2121212121212119"/>
    <n v="0.39393939393939392"/>
    <n v="0.30303030303030304"/>
    <n v="0.69696969696969702"/>
    <n v="0.37145650048875856"/>
    <n v="1.5652173913043477"/>
    <n v="3.1769305962854349E-2"/>
    <n v="2.4437927663734114E-2"/>
    <n v="3.1769305962854349E-2"/>
    <n v="0.17839687194525902"/>
    <s v="10–19 min"/>
    <s v="23–27"/>
  </r>
  <r>
    <x v="385"/>
    <x v="9"/>
    <x v="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  <n v="4.1081081081081079"/>
    <n v="0.89189189189189189"/>
    <n v="1.5945945945945945"/>
    <n v="0.59459459459459463"/>
    <n v="0.89189189189189189"/>
    <n v="0.51351351351351349"/>
    <n v="0.10810810810810811"/>
    <n v="0.70270270270270274"/>
    <n v="0.36036036036036034"/>
    <n v="1.2692307692307692"/>
    <n v="4.5045045045045043E-2"/>
    <n v="9.4831673779042207E-3"/>
    <n v="5.215742057847321E-2"/>
    <n v="7.8236130867709808E-2"/>
    <s v="10–19 min"/>
    <s v="23–27"/>
  </r>
  <r>
    <x v="386"/>
    <x v="20"/>
    <x v="4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  <n v="4.903225806451613"/>
    <n v="1.1935483870967742"/>
    <n v="1.7096774193548387"/>
    <n v="0.80645161290322576"/>
    <n v="0.90322580645161288"/>
    <n v="1"/>
    <n v="0.29032258064516131"/>
    <n v="0.70967741935483875"/>
    <n v="0.35275005801810166"/>
    <n v="1.6818181818181819"/>
    <n v="7.1942446043165464E-2"/>
    <n v="2.0886516593177071E-2"/>
    <n v="5.8018101647714079E-2"/>
    <n v="6.4980273845439779E-2"/>
    <s v="10–19 min"/>
    <s v="28–32"/>
  </r>
  <r>
    <x v="387"/>
    <x v="24"/>
    <x v="1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  <n v="4.1944444444444446"/>
    <n v="1.1944444444444444"/>
    <n v="2.6111111111111112"/>
    <n v="0.80555555555555558"/>
    <n v="1.8055555555555556"/>
    <n v="0.61111111111111116"/>
    <n v="0.1111111111111111"/>
    <n v="0.80555555555555558"/>
    <n v="0.30175859312549963"/>
    <n v="1.482758620689655"/>
    <n v="4.396482813749001E-2"/>
    <n v="7.9936051159072742E-3"/>
    <n v="5.7953637090327741E-2"/>
    <n v="0.12989608313349321"/>
    <s v="10–19 min"/>
    <s v="23–27"/>
  </r>
  <r>
    <x v="388"/>
    <x v="1"/>
    <x v="12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  <n v="6.208333333333333"/>
    <n v="1.2916666666666667"/>
    <n v="1"/>
    <n v="0.20833333333333334"/>
    <n v="0.79166666666666663"/>
    <n v="0.79166666666666663"/>
    <n v="0.20833333333333334"/>
    <n v="1"/>
    <n v="0.62710437710437705"/>
    <n v="1.2916666666666667"/>
    <n v="7.9966329966329963E-2"/>
    <n v="2.1043771043771045E-2"/>
    <n v="2.1043771043771045E-2"/>
    <n v="7.9966329966329963E-2"/>
    <s v="&lt;10 min"/>
    <s v="23–27"/>
  </r>
  <r>
    <x v="389"/>
    <x v="14"/>
    <x v="0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  <n v="4.1111111111111107"/>
    <n v="1.1111111111111112"/>
    <n v="5.1111111111111107"/>
    <n v="1.8888888888888888"/>
    <n v="3.1944444444444446"/>
    <n v="1"/>
    <n v="0.30555555555555558"/>
    <n v="0.80555555555555558"/>
    <n v="0.25534851621808141"/>
    <n v="1.3793103448275863"/>
    <n v="6.2111801242236017E-2"/>
    <n v="1.8978605935127676E-2"/>
    <n v="0.11732229123533471"/>
    <n v="0.1984126984126984"/>
    <s v="10–19 min"/>
    <s v="23–27"/>
  </r>
  <r>
    <x v="390"/>
    <x v="7"/>
    <x v="13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  <n v="4.2"/>
    <n v="0.51428571428571423"/>
    <n v="2.4"/>
    <n v="1"/>
    <n v="1.4"/>
    <n v="0.31428571428571428"/>
    <n v="0.51428571428571423"/>
    <n v="0.11428571428571428"/>
    <n v="0.39252336448598135"/>
    <n v="4.5"/>
    <n v="2.937249666221629E-2"/>
    <n v="4.8064085447263018E-2"/>
    <n v="9.3457943925233655E-2"/>
    <n v="0.13084112149532709"/>
    <s v="10–19 min"/>
    <s v="18–22"/>
  </r>
  <r>
    <x v="391"/>
    <x v="11"/>
    <x v="16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  <n v="3.5"/>
    <n v="0.19047619047619047"/>
    <n v="0.5"/>
    <n v="9.5238095238095233E-2"/>
    <n v="0.5"/>
    <n v="9.5238095238095233E-2"/>
    <n v="0"/>
    <n v="9.5238095238095233E-2"/>
    <n v="0.4320987654320988"/>
    <n v="2"/>
    <n v="1.1757789535567314E-2"/>
    <n v="0"/>
    <n v="1.1757789535567314E-2"/>
    <n v="6.1728395061728399E-2"/>
    <s v="&lt;10 min"/>
    <s v="33+"/>
  </r>
  <r>
    <x v="392"/>
    <x v="20"/>
    <x v="2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  <n v="3"/>
    <n v="0.60416666666666663"/>
    <n v="1.2916666666666667"/>
    <n v="0.39583333333333331"/>
    <n v="0.89583333333333337"/>
    <n v="0.5"/>
    <n v="0.29166666666666669"/>
    <n v="0.39583333333333331"/>
    <n v="0.20270270270270269"/>
    <n v="1.5263157894736843"/>
    <n v="3.3783783783783779E-2"/>
    <n v="1.9707207207207207E-2"/>
    <n v="2.6745495495495493E-2"/>
    <n v="6.0529279279279279E-2"/>
    <s v="10–19 min"/>
    <s v="28–32"/>
  </r>
  <r>
    <x v="393"/>
    <x v="19"/>
    <x v="15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  <n v="5.1071428571428568"/>
    <n v="1.1071428571428572"/>
    <n v="5.6071428571428568"/>
    <n v="1.5"/>
    <n v="4.1071428571428568"/>
    <n v="0.6071428571428571"/>
    <n v="0.7857142857142857"/>
    <n v="1"/>
    <n v="0.27165653495440728"/>
    <n v="1.1071428571428572"/>
    <n v="3.2294832826747714E-2"/>
    <n v="4.1793313069908813E-2"/>
    <n v="7.9787234042553182E-2"/>
    <n v="0.21846504559270513"/>
    <s v="10–19 min"/>
    <s v="28–32"/>
  </r>
  <r>
    <x v="394"/>
    <x v="27"/>
    <x v="12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  <n v="10.071428571428571"/>
    <n v="0.9285714285714286"/>
    <n v="4.0714285714285712"/>
    <n v="0.9285714285714286"/>
    <n v="3.2857142857142856"/>
    <n v="0.7142857142857143"/>
    <n v="0.7142857142857143"/>
    <n v="0.9285714285714286"/>
    <n v="0.42495479204339964"/>
    <n v="1"/>
    <n v="3.0138637733574444E-2"/>
    <n v="3.0138637733574444E-2"/>
    <n v="3.9180229053646778E-2"/>
    <n v="0.13863773357444242"/>
    <s v="20–29 min"/>
    <s v="23–27"/>
  </r>
  <r>
    <x v="395"/>
    <x v="0"/>
    <x v="13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  <n v="3.810810810810811"/>
    <n v="0.81081081081081086"/>
    <n v="2.189189189189189"/>
    <n v="0.51351351351351349"/>
    <n v="1.7027027027027026"/>
    <n v="0.51351351351351349"/>
    <n v="0.1891891891891892"/>
    <n v="0.51351351351351349"/>
    <n v="0.34961567071658817"/>
    <n v="1.5789473684210529"/>
    <n v="4.7111331515001235E-2"/>
    <n v="1.7356806347632037E-2"/>
    <n v="4.7111331515001235E-2"/>
    <n v="0.1562112571286883"/>
    <s v="10–19 min"/>
    <s v="18–22"/>
  </r>
  <r>
    <x v="396"/>
    <x v="1"/>
    <x v="12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  <n v="4.3125"/>
    <n v="1"/>
    <n v="1.5"/>
    <n v="0.3125"/>
    <n v="1.1875"/>
    <n v="0.1875"/>
    <n v="0.1875"/>
    <n v="0.5"/>
    <n v="0.40683962264150947"/>
    <n v="2"/>
    <n v="1.7688679245283018E-2"/>
    <n v="1.7688679245283018E-2"/>
    <n v="2.9481132075471699E-2"/>
    <n v="0.11202830188679246"/>
    <s v="10–19 min"/>
    <s v="23–27"/>
  </r>
  <r>
    <x v="397"/>
    <x v="27"/>
    <x v="3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  <n v="4.3125"/>
    <n v="0.59375"/>
    <n v="4.5"/>
    <n v="1"/>
    <n v="3.5"/>
    <n v="0.3125"/>
    <n v="1"/>
    <n v="0.59375"/>
    <n v="0.33430232558139533"/>
    <n v="1"/>
    <n v="2.4224806201550386E-2"/>
    <n v="7.7519379844961239E-2"/>
    <n v="7.7519379844961239E-2"/>
    <n v="0.27131782945736432"/>
    <s v="10–19 min"/>
    <s v="23–27"/>
  </r>
  <r>
    <x v="398"/>
    <x v="1"/>
    <x v="0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  <n v="3.5128205128205128"/>
    <n v="0.30769230769230771"/>
    <n v="1.4102564102564104"/>
    <n v="0.79487179487179482"/>
    <n v="0.58974358974358976"/>
    <n v="0.20512820512820512"/>
    <n v="0.10256410256410256"/>
    <n v="0.30769230769230771"/>
    <n v="0.62728937728937728"/>
    <n v="1"/>
    <n v="3.6630036630036632E-2"/>
    <n v="1.8315018315018316E-2"/>
    <n v="0.14194139194139194"/>
    <n v="0.10531135531135533"/>
    <s v="&lt;10 min"/>
    <s v="23–27"/>
  </r>
  <r>
    <x v="399"/>
    <x v="22"/>
    <x v="20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  <n v="3.9142857142857141"/>
    <n v="2.7142857142857144"/>
    <n v="1.9142857142857144"/>
    <n v="0.31428571428571428"/>
    <n v="1.6"/>
    <n v="0.91428571428571426"/>
    <n v="0.31428571428571428"/>
    <n v="0.6"/>
    <n v="0.20820668693009117"/>
    <n v="4.5238095238095246"/>
    <n v="4.8632218844984802E-2"/>
    <n v="1.6717325227963525E-2"/>
    <n v="1.6717325227963525E-2"/>
    <n v="8.5106382978723402E-2"/>
    <s v="10–19 min"/>
    <s v="33+"/>
  </r>
  <r>
    <x v="400"/>
    <x v="11"/>
    <x v="1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  <n v="3.8055555555555554"/>
    <n v="1.1111111111111112"/>
    <n v="2.1111111111111112"/>
    <n v="0.5"/>
    <n v="1.6111111111111112"/>
    <n v="0.61111111111111116"/>
    <n v="0.1111111111111111"/>
    <n v="0.5"/>
    <n v="0.34595959595959597"/>
    <n v="2.2222222222222223"/>
    <n v="5.5555555555555559E-2"/>
    <n v="1.01010101010101E-2"/>
    <n v="4.5454545454545456E-2"/>
    <n v="0.14646464646464646"/>
    <s v="10–19 min"/>
    <s v="23–27"/>
  </r>
  <r>
    <x v="401"/>
    <x v="16"/>
    <x v="0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  <n v="4.387096774193548"/>
    <n v="0.38709677419354838"/>
    <n v="2.7096774193548385"/>
    <n v="1.1935483870967742"/>
    <n v="1.5161290322580645"/>
    <n v="0.29032258064516131"/>
    <n v="0.29032258064516131"/>
    <n v="0.38709677419354838"/>
    <n v="0.51012753188297078"/>
    <n v="1"/>
    <n v="3.3758439609902477E-2"/>
    <n v="3.3758439609902477E-2"/>
    <n v="0.13878469617404351"/>
    <n v="0.17629407351837961"/>
    <s v="&lt;10 min"/>
    <s v="23–27"/>
  </r>
  <r>
    <x v="402"/>
    <x v="22"/>
    <x v="6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  <n v="4.387096774193548"/>
    <n v="1.5161290322580645"/>
    <n v="1.3870967741935485"/>
    <n v="0.29032258064516131"/>
    <n v="1.096774193548387"/>
    <n v="0.5161290322580645"/>
    <n v="9.6774193548387094E-2"/>
    <n v="0.5161290322580645"/>
    <n v="0.35379812695109258"/>
    <n v="2.9375"/>
    <n v="4.1623309053069719E-2"/>
    <n v="7.804370447450572E-3"/>
    <n v="2.3413111342351717E-2"/>
    <n v="8.8449531737773146E-2"/>
    <s v="10–19 min"/>
    <s v="33+"/>
  </r>
  <r>
    <x v="403"/>
    <x v="11"/>
    <x v="12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  <n v="3.4"/>
    <n v="0.3"/>
    <n v="1.4"/>
    <n v="0.6"/>
    <n v="0.9"/>
    <n v="0.1"/>
    <n v="0.3"/>
    <n v="0.4"/>
    <n v="0.44736842105263158"/>
    <n v="0.74999999999999989"/>
    <n v="1.3157894736842106E-2"/>
    <n v="3.9473684210526314E-2"/>
    <n v="7.8947368421052627E-2"/>
    <n v="0.11842105263157895"/>
    <s v="&lt;10 min"/>
    <s v="23–27"/>
  </r>
  <r>
    <x v="404"/>
    <x v="0"/>
    <x v="1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  <n v="2.5"/>
    <n v="1.0925925925925926"/>
    <n v="2.2037037037037037"/>
    <n v="0.59259259259259256"/>
    <n v="1.7037037037037037"/>
    <n v="0.29629629629629628"/>
    <n v="9.2592592592592587E-2"/>
    <n v="0.5"/>
    <n v="0.24509803921568629"/>
    <n v="2.1851851851851851"/>
    <n v="2.9048656499636893E-2"/>
    <n v="9.0777051561365292E-3"/>
    <n v="5.8097312999273787E-2"/>
    <n v="0.16702977487291215"/>
    <s v="10–19 min"/>
    <s v="23–27"/>
  </r>
  <r>
    <x v="405"/>
    <x v="2"/>
    <x v="12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  <n v="2.607843137254902"/>
    <n v="0.39215686274509803"/>
    <n v="1.5098039215686274"/>
    <n v="0.50980392156862742"/>
    <n v="1"/>
    <n v="0.19607843137254902"/>
    <n v="9.8039215686274508E-2"/>
    <n v="0.29411764705882354"/>
    <n v="0.33433886375062849"/>
    <n v="1.3333333333333333"/>
    <n v="2.513826043237808E-2"/>
    <n v="1.256913021618904E-2"/>
    <n v="6.535947712418301E-2"/>
    <n v="0.12820512820512822"/>
    <s v="&lt;10 min"/>
    <s v="23–27"/>
  </r>
  <r>
    <x v="406"/>
    <x v="21"/>
    <x v="15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  <n v="2.5098039215686274"/>
    <n v="0.29411764705882354"/>
    <n v="1.2941176470588236"/>
    <n v="0.39215686274509803"/>
    <n v="0.90196078431372551"/>
    <n v="0.19607843137254902"/>
    <n v="0"/>
    <n v="0.19607843137254902"/>
    <n v="0.32176973353443944"/>
    <n v="1.5"/>
    <n v="2.513826043237808E-2"/>
    <n v="0"/>
    <n v="5.0276520864756161E-2"/>
    <n v="0.11563599798893917"/>
    <s v="&lt;10 min"/>
    <s v="28–32"/>
  </r>
  <r>
    <x v="407"/>
    <x v="10"/>
    <x v="16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  <n v="3.1"/>
    <n v="1.9"/>
    <n v="1.7"/>
    <n v="0.7"/>
    <n v="1"/>
    <n v="0.9"/>
    <n v="0.3"/>
    <n v="0.6"/>
    <n v="0.19496855345911951"/>
    <n v="3.1666666666666665"/>
    <n v="5.6603773584905662E-2"/>
    <n v="1.8867924528301886E-2"/>
    <n v="4.40251572327044E-2"/>
    <n v="6.2893081761006289E-2"/>
    <s v="10–19 min"/>
    <s v="33+"/>
  </r>
  <r>
    <x v="408"/>
    <x v="6"/>
    <x v="10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  <n v="5.3043478260869561"/>
    <n v="1"/>
    <n v="4.0869565217391308"/>
    <n v="1"/>
    <n v="3.0869565217391304"/>
    <n v="0.69565217391304346"/>
    <n v="0.21739130434782608"/>
    <n v="0.60869565217391308"/>
    <n v="0.48663741523733539"/>
    <n v="1.6428571428571428"/>
    <n v="6.3821300358994817E-2"/>
    <n v="1.994415636218588E-2"/>
    <n v="9.1743119266055037E-2"/>
    <n v="0.28320702034303946"/>
    <s v="10–19 min"/>
    <s v="33+"/>
  </r>
  <r>
    <x v="409"/>
    <x v="0"/>
    <x v="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  <n v="3.8125"/>
    <n v="0.40625"/>
    <n v="1.6875"/>
    <n v="0.5"/>
    <n v="1.1875"/>
    <n v="0.1875"/>
    <n v="0.6875"/>
    <n v="0.1875"/>
    <n v="0.49512987012987014"/>
    <n v="2.1666666666666665"/>
    <n v="2.4350649350649352E-2"/>
    <n v="8.9285714285714288E-2"/>
    <n v="6.4935064935064929E-2"/>
    <n v="0.15422077922077923"/>
    <s v="&lt;10 min"/>
    <s v="23–27"/>
  </r>
  <r>
    <x v="410"/>
    <x v="26"/>
    <x v="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  <n v="4.6923076923076925"/>
    <n v="1.1153846153846154"/>
    <n v="4.6923076923076925"/>
    <n v="2"/>
    <n v="2.6923076923076925"/>
    <n v="0.30769230769230771"/>
    <n v="0.38461538461538464"/>
    <n v="0.88461538461538458"/>
    <n v="0.28266913809082483"/>
    <n v="1.2608695652173914"/>
    <n v="1.8535681186283594E-2"/>
    <n v="2.3169601482854494E-2"/>
    <n v="0.12048192771084336"/>
    <n v="0.16218721037998146"/>
    <s v="10–19 min"/>
    <s v="23–27"/>
  </r>
  <r>
    <x v="411"/>
    <x v="24"/>
    <x v="12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  <n v="6"/>
    <n v="1.4"/>
    <n v="1.6"/>
    <n v="0.7"/>
    <n v="0.9"/>
    <n v="0.6"/>
    <n v="0"/>
    <n v="0.9"/>
    <n v="0.45112781954887216"/>
    <n v="1.5555555555555554"/>
    <n v="4.5112781954887216E-2"/>
    <n v="0"/>
    <n v="5.2631578947368418E-2"/>
    <n v="6.7669172932330823E-2"/>
    <s v="10–19 min"/>
    <s v="23–27"/>
  </r>
  <r>
    <x v="412"/>
    <x v="1"/>
    <x v="13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  <n v="2.6086956521739131"/>
    <n v="0.39130434782608697"/>
    <n v="1"/>
    <n v="0.30434782608695654"/>
    <n v="0.80434782608695654"/>
    <n v="0.30434782608695654"/>
    <n v="0.30434782608695654"/>
    <n v="0.19565217391304349"/>
    <n v="0.43478260869565216"/>
    <n v="2"/>
    <n v="5.0724637681159424E-2"/>
    <n v="5.0724637681159424E-2"/>
    <n v="5.0724637681159424E-2"/>
    <n v="0.13405797101449277"/>
    <s v="&lt;10 min"/>
    <s v="18–22"/>
  </r>
  <r>
    <x v="413"/>
    <x v="26"/>
    <x v="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  <n v="8.4285714285714288"/>
    <n v="1.0714285714285714"/>
    <n v="3"/>
    <n v="1"/>
    <n v="2"/>
    <n v="0.7142857142857143"/>
    <n v="7.1428571428571425E-2"/>
    <n v="0.5714285714285714"/>
    <n v="0.52028218694885364"/>
    <n v="1.875"/>
    <n v="4.409171075837743E-2"/>
    <n v="4.4091710758377423E-3"/>
    <n v="6.1728395061728399E-2"/>
    <n v="0.1234567901234568"/>
    <s v="10–19 min"/>
    <s v="23–27"/>
  </r>
  <r>
    <x v="414"/>
    <x v="25"/>
    <x v="16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  <n v="2.1090909090909089"/>
    <n v="1"/>
    <n v="2.1090909090909089"/>
    <n v="0.90909090909090906"/>
    <n v="1.3090909090909091"/>
    <n v="0.30909090909090908"/>
    <n v="0.4"/>
    <n v="0.30909090909090908"/>
    <n v="0.21090909090909088"/>
    <n v="3.2352941176470589"/>
    <n v="3.0909090909090907E-2"/>
    <n v="0.04"/>
    <n v="9.0909090909090912E-2"/>
    <n v="0.13090909090909092"/>
    <s v="10–19 min"/>
    <s v="33+"/>
  </r>
  <r>
    <x v="415"/>
    <x v="23"/>
    <x v="3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  <n v="5.8"/>
    <n v="1.1000000000000001"/>
    <n v="5.9"/>
    <n v="1.8"/>
    <n v="4.2"/>
    <n v="0.7"/>
    <n v="1.7"/>
    <n v="0.9"/>
    <n v="0.32954545454545453"/>
    <n v="1.2222222222222223"/>
    <n v="3.9772727272727265E-2"/>
    <n v="9.6590909090909075E-2"/>
    <n v="0.10227272727272727"/>
    <n v="0.23863636363636362"/>
    <s v="10–19 min"/>
    <s v="23–27"/>
  </r>
  <r>
    <x v="416"/>
    <x v="29"/>
    <x v="13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  <n v="4.1071428571428568"/>
    <n v="0.7142857142857143"/>
    <n v="2"/>
    <n v="0.6071428571428571"/>
    <n v="1.2857142857142858"/>
    <n v="0.2857142857142857"/>
    <n v="0.2857142857142857"/>
    <n v="0.5"/>
    <n v="0.35103785103785101"/>
    <n v="1.4285714285714286"/>
    <n v="2.442002442002442E-2"/>
    <n v="2.442002442002442E-2"/>
    <n v="5.1892551892551889E-2"/>
    <n v="0.1098901098901099"/>
    <s v="10–19 min"/>
    <s v="18–22"/>
  </r>
  <r>
    <x v="417"/>
    <x v="29"/>
    <x v="17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  <n v="5.7"/>
    <n v="0.6"/>
    <n v="1.5"/>
    <n v="0.2"/>
    <n v="1.3"/>
    <n v="0.3"/>
    <n v="0.1"/>
    <n v="0.8"/>
    <n v="0.46341463414634143"/>
    <n v="0.74999999999999989"/>
    <n v="2.4390243902439022E-2"/>
    <n v="8.1300813008130073E-3"/>
    <n v="1.6260162601626015E-2"/>
    <n v="0.1056910569105691"/>
    <s v="10–19 min"/>
    <s v="18–22"/>
  </r>
  <r>
    <x v="418"/>
    <x v="23"/>
    <x v="4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  <n v="7.5333333333333332"/>
    <n v="1.9333333333333333"/>
    <n v="3.5333333333333332"/>
    <n v="0.93333333333333335"/>
    <n v="2.5333333333333332"/>
    <n v="2.2000000000000002"/>
    <n v="0.6"/>
    <n v="0.93333333333333335"/>
    <n v="0.36217948717948717"/>
    <n v="2.0714285714285716"/>
    <n v="0.10576923076923077"/>
    <n v="2.8846153846153844E-2"/>
    <n v="4.4871794871794872E-2"/>
    <n v="0.12179487179487178"/>
    <s v="20–29 min"/>
    <s v="28–32"/>
  </r>
  <r>
    <x v="419"/>
    <x v="4"/>
    <x v="12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  <n v="3.6129032258064515"/>
    <n v="1.096774193548387"/>
    <n v="2.096774193548387"/>
    <n v="0.61290322580645162"/>
    <n v="1.5161290322580645"/>
    <n v="0.5161290322580645"/>
    <n v="9.6774193548387094E-2"/>
    <n v="0.38709677419354838"/>
    <n v="0.29136316337148804"/>
    <n v="2.833333333333333"/>
    <n v="4.1623309053069719E-2"/>
    <n v="7.804370447450572E-3"/>
    <n v="4.9427679500520294E-2"/>
    <n v="0.12226847034339229"/>
    <s v="10–19 min"/>
    <s v="23–27"/>
  </r>
  <r>
    <x v="420"/>
    <x v="24"/>
    <x v="12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  <n v="7.333333333333333"/>
    <n v="3.7333333333333334"/>
    <n v="3.3333333333333335"/>
    <n v="0.93333333333333335"/>
    <n v="2.4"/>
    <n v="1"/>
    <n v="0.13333333333333333"/>
    <n v="2.1333333333333333"/>
    <n v="0.29689608636977055"/>
    <n v="1.75"/>
    <n v="4.048582995951417E-2"/>
    <n v="5.3981106612685558E-3"/>
    <n v="3.7786774628879895E-2"/>
    <n v="9.7165991902834009E-2"/>
    <s v="20–29 min"/>
    <s v="23–27"/>
  </r>
  <r>
    <x v="421"/>
    <x v="9"/>
    <x v="10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  <n v="3.7931034482758621"/>
    <n v="0.89655172413793105"/>
    <n v="0.7931034482758621"/>
    <n v="0.10344827586206896"/>
    <n v="0.58620689655172409"/>
    <n v="0.41379310344827586"/>
    <n v="0.10344827586206896"/>
    <n v="0.58620689655172409"/>
    <n v="0.3417210313762038"/>
    <n v="1.5294117647058825"/>
    <n v="3.7278657968313145E-2"/>
    <n v="9.3196644920782862E-3"/>
    <n v="9.3196644920782862E-3"/>
    <n v="5.2811432121776948E-2"/>
    <s v="10–19 min"/>
    <s v="33+"/>
  </r>
  <r>
    <x v="422"/>
    <x v="16"/>
    <x v="7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  <n v="2.3913043478260869"/>
    <n v="0.89130434782608692"/>
    <n v="3.3043478260869565"/>
    <n v="0.80434782608695654"/>
    <n v="2.5"/>
    <n v="0.69565217391304346"/>
    <n v="0.30434782608695654"/>
    <n v="0.30434782608695654"/>
    <n v="0.19762845849802371"/>
    <n v="2.9285714285714284"/>
    <n v="5.7491915199425078E-2"/>
    <n v="2.5152712899748474E-2"/>
    <n v="6.6475026949335256E-2"/>
    <n v="0.20661157024793389"/>
    <s v="10–19 min"/>
    <s v="28–32"/>
  </r>
  <r>
    <x v="423"/>
    <x v="29"/>
    <x v="12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  <n v="12.111111111111111"/>
    <n v="2.2222222222222223"/>
    <n v="7.2222222222222223"/>
    <n v="1.8888888888888888"/>
    <n v="5.333333333333333"/>
    <n v="0.44444444444444442"/>
    <n v="0.1111111111111111"/>
    <n v="1.6666666666666667"/>
    <n v="0.42947202521670608"/>
    <n v="1.3333333333333333"/>
    <n v="1.5760441292356184E-2"/>
    <n v="3.9401103230890461E-3"/>
    <n v="6.698187549251379E-2"/>
    <n v="0.18912529550827423"/>
    <s v="20–29 min"/>
    <s v="23–27"/>
  </r>
  <r>
    <x v="424"/>
    <x v="4"/>
    <x v="1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  <n v="4.1923076923076925"/>
    <n v="0.69230769230769229"/>
    <n v="2.8076923076923075"/>
    <n v="1"/>
    <n v="1.8076923076923077"/>
    <n v="0.30769230769230771"/>
    <n v="0.5"/>
    <n v="0.30769230769230771"/>
    <n v="0.34647171010807376"/>
    <n v="2.25"/>
    <n v="2.5429116338207249E-2"/>
    <n v="4.1322314049586778E-2"/>
    <n v="8.2644628099173556E-2"/>
    <n v="0.14939605848696758"/>
    <s v="10–19 min"/>
    <s v="33+"/>
  </r>
  <r>
    <x v="425"/>
    <x v="28"/>
    <x v="13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  <n v="2.5116279069767442"/>
    <n v="0.79069767441860461"/>
    <n v="1.3023255813953489"/>
    <n v="0.39534883720930231"/>
    <n v="1"/>
    <n v="0.60465116279069764"/>
    <n v="9.3023255813953487E-2"/>
    <n v="0.39534883720930231"/>
    <n v="0.29548563611491108"/>
    <n v="2"/>
    <n v="7.1135430916552667E-2"/>
    <n v="1.094391244870041E-2"/>
    <n v="4.6511627906976744E-2"/>
    <n v="0.11764705882352941"/>
    <s v="&lt;10 min"/>
    <s v="18–22"/>
  </r>
  <r>
    <x v="426"/>
    <x v="24"/>
    <x v="20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  <n v="2.8918918918918921"/>
    <n v="0.59459459459459463"/>
    <n v="3.189189189189189"/>
    <n v="1.4054054054054055"/>
    <n v="1.8918918918918919"/>
    <n v="0.1891891891891892"/>
    <n v="0.51351351351351349"/>
    <n v="0.70270270270270274"/>
    <n v="0.26053080107134163"/>
    <n v="0.84615384615384615"/>
    <n v="1.7044071098125155E-2"/>
    <n v="4.6262478694911124E-2"/>
    <n v="0.12661309958607256"/>
    <n v="0.17044071098125152"/>
    <s v="10–19 min"/>
    <s v="33+"/>
  </r>
  <r>
    <x v="427"/>
    <x v="22"/>
    <x v="18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  <n v="7.1333333333333337"/>
    <n v="2.5333333333333332"/>
    <n v="1.8"/>
    <n v="0.2"/>
    <n v="1.6"/>
    <n v="0.33333333333333331"/>
    <n v="0.53333333333333333"/>
    <n v="1.2"/>
    <n v="0.3396825396825397"/>
    <n v="2.1111111111111112"/>
    <n v="1.5873015873015872E-2"/>
    <n v="2.5396825396825397E-2"/>
    <n v="9.5238095238095247E-3"/>
    <n v="7.6190476190476197E-2"/>
    <s v="20–29 min"/>
    <s v="18–22"/>
  </r>
  <r>
    <x v="428"/>
    <x v="14"/>
    <x v="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  <n v="3.2121212121212119"/>
    <n v="0.69696969696969702"/>
    <n v="2"/>
    <n v="0.51515151515151514"/>
    <n v="1.5151515151515151"/>
    <n v="1"/>
    <n v="0.30303030303030304"/>
    <n v="0.39393939393939392"/>
    <n v="0.17944811240900627"/>
    <n v="1.7692307692307694"/>
    <n v="5.5865921787709501E-2"/>
    <n v="1.692906720839682E-2"/>
    <n v="2.8779414254274591E-2"/>
    <n v="8.4645336041984098E-2"/>
    <s v="10–19 min"/>
    <s v="23–27"/>
  </r>
  <r>
    <x v="429"/>
    <x v="28"/>
    <x v="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  <n v="7.5714285714285712"/>
    <n v="0.5714285714285714"/>
    <n v="8.7142857142857135"/>
    <n v="3.2857142857142856"/>
    <n v="5.4285714285714288"/>
    <n v="0.9285714285714286"/>
    <n v="7.1428571428571425E-2"/>
    <n v="0.7142857142857143"/>
    <n v="0.41601255886970173"/>
    <n v="0.79999999999999993"/>
    <n v="5.1020408163265307E-2"/>
    <n v="3.9246467817896386E-3"/>
    <n v="0.18053375196232338"/>
    <n v="0.29827315541601257"/>
    <s v="10–19 min"/>
    <s v="23–27"/>
  </r>
  <r>
    <x v="430"/>
    <x v="17"/>
    <x v="17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  <n v="2.1"/>
    <n v="0.4"/>
    <n v="1.4"/>
    <n v="0.5"/>
    <n v="1"/>
    <n v="0.4"/>
    <n v="0.2"/>
    <n v="0.2"/>
    <n v="0.27631578947368424"/>
    <n v="2"/>
    <n v="5.2631578947368425E-2"/>
    <n v="2.6315789473684213E-2"/>
    <n v="6.5789473684210523E-2"/>
    <n v="0.13157894736842105"/>
    <s v="&lt;10 min"/>
    <s v="18–22"/>
  </r>
  <r>
    <x v="431"/>
    <x v="16"/>
    <x v="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  <n v="4.2"/>
    <n v="1.4"/>
    <n v="1.2"/>
    <n v="0.52"/>
    <n v="0.72"/>
    <n v="0.4"/>
    <n v="0"/>
    <n v="0.2"/>
    <n v="0.41584158415841588"/>
    <n v="6.9999999999999991"/>
    <n v="3.9603960396039604E-2"/>
    <n v="0"/>
    <n v="5.1485148514851489E-2"/>
    <n v="7.1287128712871281E-2"/>
    <s v="10–19 min"/>
    <s v="23–27"/>
  </r>
  <r>
    <x v="432"/>
    <x v="14"/>
    <x v="16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  <n v="3"/>
    <n v="1.2941176470588236"/>
    <n v="2.7941176470588234"/>
    <n v="0.70588235294117652"/>
    <n v="2.0882352941176472"/>
    <n v="0.29411764705882354"/>
    <n v="0.5"/>
    <n v="0.70588235294117652"/>
    <n v="0.16042780748663102"/>
    <n v="1.8333333333333333"/>
    <n v="1.5728216420257943E-2"/>
    <n v="2.6737967914438502E-2"/>
    <n v="3.7747719408619068E-2"/>
    <n v="0.11167033658383141"/>
    <s v="10–19 min"/>
    <s v="33+"/>
  </r>
  <r>
    <x v="433"/>
    <x v="13"/>
    <x v="4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  <n v="2.5128205128205128"/>
    <n v="1.2051282051282051"/>
    <n v="1.2051282051282051"/>
    <n v="0.41025641025641024"/>
    <n v="0.79487179487179482"/>
    <n v="0.41025641025641024"/>
    <n v="0.10256410256410256"/>
    <n v="0.51282051282051277"/>
    <n v="0.39262820512820512"/>
    <n v="2.35"/>
    <n v="6.4102564102564097E-2"/>
    <n v="1.6025641025641024E-2"/>
    <n v="6.4102564102564097E-2"/>
    <n v="0.12419871794871794"/>
    <s v="&lt;10 min"/>
    <s v="28–32"/>
  </r>
  <r>
    <x v="434"/>
    <x v="19"/>
    <x v="7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  <n v="2.1086956521739131"/>
    <n v="1.1086956521739131"/>
    <n v="0.69565217391304346"/>
    <n v="0.10869565217391304"/>
    <n v="0.5"/>
    <n v="0.30434782608695654"/>
    <n v="0"/>
    <n v="0.30434782608695654"/>
    <n v="0.31010230179028136"/>
    <n v="3.6428571428571428"/>
    <n v="4.4757033248081848E-2"/>
    <n v="0"/>
    <n v="1.5984654731457801E-2"/>
    <n v="7.3529411764705885E-2"/>
    <s v="&lt;10 min"/>
    <s v="28–32"/>
  </r>
  <r>
    <x v="435"/>
    <x v="14"/>
    <x v="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  <n v="2.5"/>
    <n v="0.39473684210526316"/>
    <n v="2.7894736842105261"/>
    <n v="1.2105263157894737"/>
    <n v="1.6052631578947369"/>
    <n v="0.21052631578947367"/>
    <n v="0.39473684210526316"/>
    <n v="0.60526315789473684"/>
    <n v="0.24271844660194172"/>
    <n v="0.65217391304347827"/>
    <n v="2.0439448134900354E-2"/>
    <n v="3.8323965252938172E-2"/>
    <n v="0.11752682677567705"/>
    <n v="0.15585079202861524"/>
    <s v="10–19 min"/>
    <s v="23–27"/>
  </r>
  <r>
    <x v="436"/>
    <x v="3"/>
    <x v="0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  <n v="1.7924528301886793"/>
    <n v="0.60377358490566035"/>
    <n v="3.6981132075471699"/>
    <n v="1.3018867924528301"/>
    <n v="2.3962264150943398"/>
    <n v="0.20754716981132076"/>
    <n v="0.39622641509433965"/>
    <n v="0.60377358490566035"/>
    <n v="0.15062628825114951"/>
    <n v="1"/>
    <n v="1.7440938639606787E-2"/>
    <n v="3.3296337402885685E-2"/>
    <n v="0.10940225146662437"/>
    <n v="0.20136356429364199"/>
    <s v="10–19 min"/>
    <s v="23–27"/>
  </r>
  <r>
    <x v="437"/>
    <x v="29"/>
    <x v="1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  <n v="2.6111111111111112"/>
    <n v="1.8055555555555556"/>
    <n v="1.1111111111111112"/>
    <n v="0.3888888888888889"/>
    <n v="0.69444444444444442"/>
    <n v="0.88888888888888884"/>
    <n v="0.1111111111111111"/>
    <n v="0.61111111111111116"/>
    <n v="0.20085470085470086"/>
    <n v="2.9545454545454541"/>
    <n v="6.8376068376068369E-2"/>
    <n v="8.5470085470085461E-3"/>
    <n v="2.9914529914529916E-2"/>
    <n v="5.3418803418803416E-2"/>
    <s v="10–19 min"/>
    <s v="23–27"/>
  </r>
  <r>
    <x v="438"/>
    <x v="14"/>
    <x v="12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  <n v="2.4054054054054053"/>
    <n v="0.40540540540540543"/>
    <n v="2.5135135135135136"/>
    <n v="0.89189189189189189"/>
    <n v="1.5135135135135136"/>
    <n v="0.1891891891891892"/>
    <n v="0.40540540540540543"/>
    <n v="0.29729729729729731"/>
    <n v="0.26145710928319627"/>
    <n v="1.3636363636363635"/>
    <n v="2.0564042303172742E-2"/>
    <n v="4.4065804935370156E-2"/>
    <n v="9.6944770857814347E-2"/>
    <n v="0.16451233842538193"/>
    <s v="&lt;10 min"/>
    <s v="23–27"/>
  </r>
  <r>
    <x v="439"/>
    <x v="6"/>
    <x v="3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  <n v="6.2142857142857144"/>
    <n v="1.5714285714285714"/>
    <n v="2.5714285714285716"/>
    <n v="0.9285714285714286"/>
    <n v="1.7142857142857142"/>
    <n v="1.5"/>
    <n v="0.42857142857142855"/>
    <n v="1.2142857142857142"/>
    <n v="0.3236607142857143"/>
    <n v="1.2941176470588236"/>
    <n v="7.8125E-2"/>
    <n v="2.2321428571428572E-2"/>
    <n v="4.836309523809524E-2"/>
    <n v="8.9285714285714288E-2"/>
    <s v="10–19 min"/>
    <s v="23–27"/>
  </r>
  <r>
    <x v="440"/>
    <x v="10"/>
    <x v="3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  <n v="5.117647058823529"/>
    <n v="0.82352941176470584"/>
    <n v="5.882352941176471"/>
    <n v="3.1176470588235294"/>
    <n v="2.8823529411764706"/>
    <n v="0.88235294117647056"/>
    <n v="1.1176470588235294"/>
    <n v="0.58823529411764708"/>
    <n v="0.29927760577915374"/>
    <n v="1.4"/>
    <n v="5.159958720330237E-2"/>
    <n v="6.5359477124182996E-2"/>
    <n v="0.18231854145166837"/>
    <n v="0.16855865153078775"/>
    <s v="10–19 min"/>
    <s v="23–27"/>
  </r>
  <r>
    <x v="441"/>
    <x v="27"/>
    <x v="12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  <n v="6.615384615384615"/>
    <n v="1.7692307692307692"/>
    <n v="1.5384615384615385"/>
    <n v="0.30769230769230771"/>
    <n v="1.2307692307692308"/>
    <n v="0.23076923076923078"/>
    <n v="0.23076923076923078"/>
    <n v="1.0769230769230769"/>
    <n v="0.46917621385706493"/>
    <n v="1.6428571428571428"/>
    <n v="1.6366612111292964E-2"/>
    <n v="1.6366612111292964E-2"/>
    <n v="2.1822149481723951E-2"/>
    <n v="8.7288597926895806E-2"/>
    <s v="10–19 min"/>
    <s v="23–27"/>
  </r>
  <r>
    <x v="442"/>
    <x v="27"/>
    <x v="1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  <n v="3.5"/>
    <n v="6.916666666666667"/>
    <n v="3.2916666666666665"/>
    <n v="0.58333333333333337"/>
    <n v="2.7083333333333335"/>
    <n v="1"/>
    <n v="0.5"/>
    <n v="2.5"/>
    <n v="0.16431924882629106"/>
    <n v="2.7666666666666666"/>
    <n v="4.6948356807511735E-2"/>
    <n v="2.3474178403755867E-2"/>
    <n v="2.7386541471048513E-2"/>
    <n v="0.12715179968701096"/>
    <s v="20–29 min"/>
    <s v="28–32"/>
  </r>
  <r>
    <x v="443"/>
    <x v="4"/>
    <x v="18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  <n v="1.5961538461538463"/>
    <n v="0.40384615384615385"/>
    <n v="1.3076923076923077"/>
    <n v="0.40384615384615385"/>
    <n v="0.90384615384615385"/>
    <n v="0.19230769230769232"/>
    <n v="0.19230769230769232"/>
    <n v="0.30769230769230771"/>
    <n v="0.20463510848126235"/>
    <n v="1.3125"/>
    <n v="2.465483234714004E-2"/>
    <n v="2.465483234714004E-2"/>
    <n v="5.1775147928994084E-2"/>
    <n v="0.11587771203155819"/>
    <s v="&lt;10 min"/>
    <s v="18–22"/>
  </r>
  <r>
    <x v="444"/>
    <x v="5"/>
    <x v="15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  <n v="3.32"/>
    <n v="0.4"/>
    <n v="0.8"/>
    <n v="0.12"/>
    <n v="0.72"/>
    <n v="0.2"/>
    <n v="0"/>
    <n v="0.4"/>
    <n v="0.57241379310344831"/>
    <n v="1"/>
    <n v="3.4482758620689655E-2"/>
    <n v="0"/>
    <n v="2.0689655172413793E-2"/>
    <n v="0.12413793103448276"/>
    <s v="&lt;10 min"/>
    <s v="28–32"/>
  </r>
  <r>
    <x v="445"/>
    <x v="10"/>
    <x v="12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  <n v="2"/>
    <n v="1.7073170731707317"/>
    <n v="0.70731707317073167"/>
    <n v="0.1951219512195122"/>
    <n v="0.51219512195121952"/>
    <n v="0.29268292682926828"/>
    <n v="9.7560975609756101E-2"/>
    <n v="0.3902439024390244"/>
    <n v="0.27777777777777779"/>
    <n v="4.375"/>
    <n v="4.065040650406504E-2"/>
    <n v="1.3550135501355014E-2"/>
    <n v="2.7100271002710029E-2"/>
    <n v="7.113821138211382E-2"/>
    <s v="&lt;10 min"/>
    <s v="23–27"/>
  </r>
  <r>
    <x v="446"/>
    <x v="21"/>
    <x v="1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  <n v="2.4117647058823528"/>
    <n v="0.29411764705882354"/>
    <n v="1.088235294117647"/>
    <n v="0.29411764705882354"/>
    <n v="0.79411764705882348"/>
    <n v="0.41176470588235292"/>
    <n v="0.20588235294117646"/>
    <n v="0.20588235294117646"/>
    <n v="0.3396851698425849"/>
    <n v="1.4285714285714286"/>
    <n v="5.7995028997514499E-2"/>
    <n v="2.8997514498757249E-2"/>
    <n v="4.1425020712510363E-2"/>
    <n v="0.11184755592377796"/>
    <s v="&lt;10 min"/>
    <s v="23–27"/>
  </r>
  <r>
    <x v="447"/>
    <x v="10"/>
    <x v="12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  <n v="2.3142857142857145"/>
    <n v="0.31428571428571428"/>
    <n v="1.3142857142857143"/>
    <n v="0.31428571428571428"/>
    <n v="0.91428571428571426"/>
    <n v="0.11428571428571428"/>
    <n v="0"/>
    <n v="0.4"/>
    <n v="0.51428571428571435"/>
    <n v="0.7857142857142857"/>
    <n v="2.5396825396825397E-2"/>
    <n v="0"/>
    <n v="6.9841269841269843E-2"/>
    <n v="0.20317460317460317"/>
    <s v="&lt;10 min"/>
    <s v="23–27"/>
  </r>
  <r>
    <x v="448"/>
    <x v="21"/>
    <x v="18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  <n v="4.875"/>
    <n v="1.125"/>
    <n v="2.8125"/>
    <n v="0.6875"/>
    <n v="2.125"/>
    <n v="0.625"/>
    <n v="0"/>
    <n v="0.8125"/>
    <n v="0.32718120805369127"/>
    <n v="1.3846153846153846"/>
    <n v="4.1946308724832217E-2"/>
    <n v="0"/>
    <n v="4.6140939597315432E-2"/>
    <n v="0.14261744966442952"/>
    <s v="10–19 min"/>
    <s v="18–22"/>
  </r>
  <r>
    <x v="449"/>
    <x v="22"/>
    <x v="0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  <n v="5.1333333333333337"/>
    <n v="0.33333333333333331"/>
    <n v="3.1333333333333333"/>
    <n v="0.6"/>
    <n v="2.5333333333333332"/>
    <n v="0.73333333333333328"/>
    <n v="0.73333333333333328"/>
    <n v="0.4"/>
    <n v="0.35648148148148151"/>
    <n v="0.83333333333333326"/>
    <n v="5.0925925925925923E-2"/>
    <n v="5.0925925925925923E-2"/>
    <n v="4.1666666666666664E-2"/>
    <n v="0.1759259259259259"/>
    <s v="10–19 min"/>
    <s v="23–27"/>
  </r>
  <r>
    <x v="450"/>
    <x v="9"/>
    <x v="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  <n v="1.9"/>
    <n v="0.6"/>
    <n v="1.6"/>
    <n v="0.5"/>
    <n v="1.2"/>
    <n v="0.2"/>
    <n v="0.1"/>
    <n v="0.3"/>
    <n v="0.27941176470588236"/>
    <n v="2"/>
    <n v="2.9411764705882356E-2"/>
    <n v="1.4705882352941178E-2"/>
    <n v="7.3529411764705885E-2"/>
    <n v="0.17647058823529413"/>
    <s v="&lt;10 min"/>
    <s v="23–27"/>
  </r>
  <r>
    <x v="451"/>
    <x v="25"/>
    <x v="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  <n v="5.7692307692307692"/>
    <n v="0.23076923076923078"/>
    <n v="3.3846153846153846"/>
    <n v="0.92307692307692313"/>
    <n v="2.5384615384615383"/>
    <n v="0.53846153846153844"/>
    <n v="0.30769230769230771"/>
    <n v="0.76923076923076927"/>
    <n v="0.63398140321217245"/>
    <n v="0.3"/>
    <n v="5.9171597633136092E-2"/>
    <n v="3.38123415046492E-2"/>
    <n v="0.10143702451394761"/>
    <n v="0.2789518174133559"/>
    <s v="&lt;10 min"/>
    <s v="23–27"/>
  </r>
  <r>
    <x v="452"/>
    <x v="16"/>
    <x v="3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  <n v="4.4117647058823533"/>
    <n v="0.52941176470588236"/>
    <n v="2.1764705882352939"/>
    <n v="0.17647058823529413"/>
    <n v="2"/>
    <n v="0.29411764705882354"/>
    <n v="0.17647058823529413"/>
    <n v="0.58823529411764708"/>
    <n v="0.48480930833872016"/>
    <n v="0.9"/>
    <n v="3.2320620555914677E-2"/>
    <n v="1.9392372333548805E-2"/>
    <n v="1.9392372333548805E-2"/>
    <n v="0.21978021978021978"/>
    <s v="&lt;10 min"/>
    <s v="23–27"/>
  </r>
  <r>
    <x v="453"/>
    <x v="14"/>
    <x v="1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  <n v="1.6086956521739131"/>
    <n v="0.80434782608695654"/>
    <n v="2.1086956521739131"/>
    <n v="0.80434782608695654"/>
    <n v="1.1956521739130435"/>
    <n v="0.19565217391304349"/>
    <n v="0.5"/>
    <n v="0.39130434782608697"/>
    <n v="0.19381875327396542"/>
    <n v="2.0555555555555554"/>
    <n v="2.3572551073860658E-2"/>
    <n v="6.0240963855421679E-2"/>
    <n v="9.6909376636982708E-2"/>
    <n v="0.14405447878470401"/>
    <s v="&lt;10 min"/>
    <s v="28–32"/>
  </r>
  <r>
    <x v="454"/>
    <x v="21"/>
    <x v="13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  <n v="3.6"/>
    <n v="0.3"/>
    <n v="2.4"/>
    <n v="1"/>
    <n v="1.4"/>
    <n v="0.4"/>
    <n v="0.5"/>
    <n v="0.5"/>
    <n v="0.28800000000000003"/>
    <n v="0.6"/>
    <n v="3.2000000000000001E-2"/>
    <n v="0.04"/>
    <n v="0.08"/>
    <n v="0.11199999999999999"/>
    <s v="10–19 min"/>
    <s v="18–22"/>
  </r>
  <r>
    <x v="455"/>
    <x v="15"/>
    <x v="1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  <n v="1.7"/>
    <n v="0.6"/>
    <n v="3.4"/>
    <n v="0.8"/>
    <n v="2.6"/>
    <n v="0.1"/>
    <n v="0.3"/>
    <n v="0.4"/>
    <n v="0.20731707317073172"/>
    <n v="1.4999999999999998"/>
    <n v="1.2195121951219514E-2"/>
    <n v="3.6585365853658541E-2"/>
    <n v="9.7560975609756115E-2"/>
    <n v="0.31707317073170738"/>
    <s v="&lt;10 min"/>
    <s v="33+"/>
  </r>
  <r>
    <x v="456"/>
    <x v="3"/>
    <x v="17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  <n v="2.9130434782608696"/>
    <n v="0.21739130434782608"/>
    <n v="1.0869565217391304"/>
    <n v="0.30434782608695654"/>
    <n v="0.78260869565217395"/>
    <n v="8.6956521739130432E-2"/>
    <n v="0.21739130434782608"/>
    <n v="0.30434782608695654"/>
    <n v="0.54963084495488113"/>
    <n v="0.71428571428571419"/>
    <n v="1.6406890894175553E-2"/>
    <n v="4.1017227235438887E-2"/>
    <n v="5.742411812961444E-2"/>
    <n v="0.14766201804758"/>
    <s v="&lt;10 min"/>
    <s v="18–22"/>
  </r>
  <r>
    <x v="457"/>
    <x v="27"/>
    <x v="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  <n v="8.375"/>
    <n v="2.25"/>
    <n v="2.5"/>
    <n v="0.75"/>
    <n v="1.75"/>
    <n v="0.125"/>
    <n v="0.5"/>
    <n v="1"/>
    <n v="0.39880952380952384"/>
    <n v="2.25"/>
    <n v="5.9523809523809521E-3"/>
    <n v="2.3809523809523808E-2"/>
    <n v="3.5714285714285712E-2"/>
    <n v="8.3333333333333329E-2"/>
    <s v="20–29 min"/>
    <s v="23–27"/>
  </r>
  <r>
    <x v="458"/>
    <x v="0"/>
    <x v="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  <n v="1.8108108108108107"/>
    <n v="0.29729729729729731"/>
    <n v="0.70270270270270274"/>
    <n v="0.1891891891891892"/>
    <n v="0.51351351351351349"/>
    <n v="0.1891891891891892"/>
    <n v="0.10810810810810811"/>
    <n v="0.10810810810810811"/>
    <n v="0.32923832923832924"/>
    <n v="2.75"/>
    <n v="3.4398034398034398E-2"/>
    <n v="1.9656019656019656E-2"/>
    <n v="3.4398034398034398E-2"/>
    <n v="9.3366093366093361E-2"/>
    <s v="&lt;10 min"/>
    <s v="23–27"/>
  </r>
  <r>
    <x v="459"/>
    <x v="22"/>
    <x v="1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  <n v="6.7"/>
    <n v="1"/>
    <n v="7"/>
    <n v="2.2999999999999998"/>
    <n v="4.7"/>
    <n v="0.9"/>
    <n v="1.2"/>
    <n v="0.7"/>
    <n v="0.2648221343873518"/>
    <n v="1.4285714285714286"/>
    <n v="3.5573122529644272E-2"/>
    <n v="4.7430830039525688E-2"/>
    <n v="9.0909090909090898E-2"/>
    <n v="0.1857707509881423"/>
    <s v="20–29 min"/>
    <s v="23–27"/>
  </r>
  <r>
    <x v="460"/>
    <x v="12"/>
    <x v="0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  <n v="3.3"/>
    <n v="0.5"/>
    <n v="0.7"/>
    <n v="0.3"/>
    <n v="0.4"/>
    <n v="0.4"/>
    <n v="0.2"/>
    <n v="0.7"/>
    <n v="0.45205479452054792"/>
    <n v="0.7142857142857143"/>
    <n v="5.4794520547945209E-2"/>
    <n v="2.7397260273972605E-2"/>
    <n v="4.1095890410958902E-2"/>
    <n v="5.4794520547945209E-2"/>
    <s v="&lt;10 min"/>
    <s v="23–27"/>
  </r>
  <r>
    <x v="461"/>
    <x v="29"/>
    <x v="3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  <n v="10.333333333333334"/>
    <n v="2.8333333333333335"/>
    <n v="3.3333333333333335"/>
    <n v="1"/>
    <n v="2.3333333333333335"/>
    <n v="1.1666666666666667"/>
    <n v="0.33333333333333331"/>
    <n v="1.6666666666666667"/>
    <n v="0.51155115511551164"/>
    <n v="1.7"/>
    <n v="5.7755775577557761E-2"/>
    <n v="1.65016501650165E-2"/>
    <n v="4.9504950495049507E-2"/>
    <n v="0.11551155115511552"/>
    <s v="20–29 min"/>
    <s v="23–27"/>
  </r>
  <r>
    <x v="462"/>
    <x v="17"/>
    <x v="3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  <n v="4.4285714285714288"/>
    <n v="0.42857142857142855"/>
    <n v="3"/>
    <n v="1.2857142857142858"/>
    <n v="1.7142857142857142"/>
    <n v="7.1428571428571425E-2"/>
    <n v="0.5714285714285714"/>
    <n v="0.42857142857142855"/>
    <n v="0.54673721340388015"/>
    <n v="1"/>
    <n v="8.8183421516754845E-3"/>
    <n v="7.0546737213403876E-2"/>
    <n v="0.15873015873015875"/>
    <n v="0.21164021164021163"/>
    <s v="&lt;10 min"/>
    <s v="23–27"/>
  </r>
  <r>
    <x v="463"/>
    <x v="14"/>
    <x v="17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  <n v="2.2962962962962963"/>
    <n v="0.81481481481481477"/>
    <n v="0.70370370370370372"/>
    <n v="0.1111111111111111"/>
    <n v="0.51851851851851849"/>
    <n v="0.29629629629629628"/>
    <n v="0.1111111111111111"/>
    <n v="0.51851851851851849"/>
    <n v="0.34273079049198452"/>
    <n v="1.5714285714285714"/>
    <n v="4.4223327805417351E-2"/>
    <n v="1.6583747927031506E-2"/>
    <n v="1.6583747927031506E-2"/>
    <n v="7.7390823659480371E-2"/>
    <s v="&lt;10 min"/>
    <s v="18–22"/>
  </r>
  <r>
    <x v="464"/>
    <x v="11"/>
    <x v="3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  <n v="2.9047619047619047"/>
    <n v="1.2857142857142858"/>
    <n v="1"/>
    <n v="0.2857142857142857"/>
    <n v="0.7142857142857143"/>
    <n v="0.52380952380952384"/>
    <n v="9.5238095238095233E-2"/>
    <n v="0.7142857142857143"/>
    <n v="0.33008658008658004"/>
    <n v="1.8"/>
    <n v="5.9523809523809521E-2"/>
    <n v="1.082251082251082E-2"/>
    <n v="3.2467532467532464E-2"/>
    <n v="8.1168831168831168E-2"/>
    <s v="&lt;10 min"/>
    <s v="23–27"/>
  </r>
  <r>
    <x v="465"/>
    <x v="26"/>
    <x v="0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  <n v="5.9"/>
    <n v="0.3"/>
    <n v="2.7"/>
    <n v="0.5"/>
    <n v="2.2000000000000002"/>
    <n v="0.4"/>
    <n v="0.2"/>
    <n v="0.4"/>
    <n v="0.34705882352941181"/>
    <n v="0.74999999999999989"/>
    <n v="2.3529411764705882E-2"/>
    <n v="1.1764705882352941E-2"/>
    <n v="2.9411764705882353E-2"/>
    <n v="0.12941176470588237"/>
    <s v="10–19 min"/>
    <s v="23–27"/>
  </r>
  <r>
    <x v="466"/>
    <x v="26"/>
    <x v="0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  <n v="3.4117647058823528"/>
    <n v="1.1176470588235294"/>
    <n v="3"/>
    <n v="1.1764705882352942"/>
    <n v="1.8235294117647058"/>
    <n v="0.17647058823529413"/>
    <n v="0.52941176470588236"/>
    <n v="0.82352941176470584"/>
    <n v="0.3967168262653899"/>
    <n v="1.3571428571428572"/>
    <n v="2.0519835841313273E-2"/>
    <n v="6.1559507523939815E-2"/>
    <n v="0.13679890560875513"/>
    <n v="0.21203830369357046"/>
    <s v="&lt;10 min"/>
    <s v="23–27"/>
  </r>
  <r>
    <x v="467"/>
    <x v="2"/>
    <x v="1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  <n v="3.5"/>
    <n v="1.375"/>
    <n v="3.125"/>
    <n v="0.875"/>
    <n v="2.3125"/>
    <n v="0.375"/>
    <n v="0.125"/>
    <n v="0.875"/>
    <n v="0.26717557251908397"/>
    <n v="1.5714285714285714"/>
    <n v="2.8625954198473282E-2"/>
    <n v="9.5419847328244278E-3"/>
    <n v="6.6793893129770993E-2"/>
    <n v="0.17652671755725191"/>
    <s v="10–19 min"/>
    <s v="28–32"/>
  </r>
  <r>
    <x v="468"/>
    <x v="14"/>
    <x v="6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  <n v="3.7333333333333334"/>
    <n v="1.4"/>
    <n v="1.5333333333333334"/>
    <n v="0.2"/>
    <n v="1.3333333333333333"/>
    <n v="0.13333333333333333"/>
    <n v="0.2"/>
    <n v="0.33333333333333331"/>
    <n v="0.33939393939393941"/>
    <n v="4.2"/>
    <n v="1.2121212121212121E-2"/>
    <n v="1.8181818181818184E-2"/>
    <n v="1.8181818181818184E-2"/>
    <n v="0.1212121212121212"/>
    <s v="10–19 min"/>
    <s v="33+"/>
  </r>
  <r>
    <x v="469"/>
    <x v="29"/>
    <x v="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  <n v="7.8571428571428568"/>
    <n v="1.7142857142857142"/>
    <n v="1.2857142857142858"/>
    <n v="0.42857142857142855"/>
    <n v="0.8571428571428571"/>
    <n v="0.42857142857142855"/>
    <n v="0.14285714285714285"/>
    <n v="1.1428571428571428"/>
    <n v="0.36375661375661372"/>
    <n v="1.5"/>
    <n v="1.984126984126984E-2"/>
    <n v="6.6137566137566125E-3"/>
    <n v="1.984126984126984E-2"/>
    <n v="3.968253968253968E-2"/>
    <s v="20–29 min"/>
    <s v="23–27"/>
  </r>
  <r>
    <x v="470"/>
    <x v="4"/>
    <x v="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  <n v="2.2000000000000002"/>
    <n v="0.52"/>
    <n v="1.6"/>
    <n v="0.4"/>
    <n v="1.2"/>
    <n v="0.2"/>
    <n v="0.12"/>
    <n v="0.32"/>
    <n v="0.29729729729729731"/>
    <n v="1.625"/>
    <n v="2.7027027027027029E-2"/>
    <n v="1.6216216216216214E-2"/>
    <n v="5.4054054054054057E-2"/>
    <n v="0.16216216216216214"/>
    <s v="&lt;10 min"/>
    <s v="23–27"/>
  </r>
  <r>
    <x v="471"/>
    <x v="29"/>
    <x v="1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  <n v="9"/>
    <n v="5.166666666666667"/>
    <n v="3"/>
    <n v="0.83333333333333337"/>
    <n v="2.1666666666666665"/>
    <n v="0.66666666666666663"/>
    <n v="0.66666666666666663"/>
    <n v="1.5"/>
    <n v="0.33210332103321033"/>
    <n v="3.4444444444444446"/>
    <n v="2.4600246002460021E-2"/>
    <n v="2.4600246002460021E-2"/>
    <n v="3.0750307503075031E-2"/>
    <n v="7.9950799507995066E-2"/>
    <s v="20–29 min"/>
    <s v="23–27"/>
  </r>
  <r>
    <x v="472"/>
    <x v="7"/>
    <x v="18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  <n v="5.3"/>
    <n v="1.7"/>
    <n v="2.1"/>
    <n v="0.5"/>
    <n v="1.6"/>
    <n v="0.3"/>
    <n v="0.2"/>
    <n v="0.8"/>
    <n v="0.42741935483870963"/>
    <n v="2.125"/>
    <n v="2.4193548387096774E-2"/>
    <n v="1.6129032258064516E-2"/>
    <n v="4.0322580645161289E-2"/>
    <n v="0.12903225806451613"/>
    <s v="10–19 min"/>
    <s v="18–22"/>
  </r>
  <r>
    <x v="473"/>
    <x v="15"/>
    <x v="0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  <n v="5.8888888888888893"/>
    <n v="1.6666666666666667"/>
    <n v="5.2222222222222223"/>
    <n v="2.3333333333333335"/>
    <n v="2.8888888888888888"/>
    <n v="0.55555555555555558"/>
    <n v="0.44444444444444442"/>
    <n v="0.33333333333333331"/>
    <n v="0.26889903602232373"/>
    <n v="5.0000000000000009"/>
    <n v="2.5367833587011671E-2"/>
    <n v="2.0294266869609334E-2"/>
    <n v="0.10654490106544902"/>
    <n v="0.13191273465246067"/>
    <s v="20–29 min"/>
    <s v="23–27"/>
  </r>
  <r>
    <x v="474"/>
    <x v="9"/>
    <x v="13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  <n v="2.2083333333333335"/>
    <n v="8.3333333333333329E-2"/>
    <n v="1"/>
    <n v="0.20833333333333334"/>
    <n v="0.79166666666666663"/>
    <n v="8.3333333333333329E-2"/>
    <n v="8.3333333333333329E-2"/>
    <n v="0.20833333333333334"/>
    <n v="0.50189393939393934"/>
    <n v="0.39999999999999997"/>
    <n v="1.8939393939393936E-2"/>
    <n v="1.8939393939393936E-2"/>
    <n v="4.7348484848484848E-2"/>
    <n v="0.1799242424242424"/>
    <s v="&lt;10 min"/>
    <s v="18–22"/>
  </r>
  <r>
    <x v="475"/>
    <x v="26"/>
    <x v="20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  <n v="1.8928571428571428"/>
    <n v="1.1071428571428572"/>
    <n v="1"/>
    <n v="0.2857142857142857"/>
    <n v="0.7142857142857143"/>
    <n v="0.6071428571428571"/>
    <n v="0.10714285714285714"/>
    <n v="0.39285714285714285"/>
    <n v="0.23368606701940037"/>
    <n v="2.8181818181818183"/>
    <n v="7.4955908289241618E-2"/>
    <n v="1.3227513227513227E-2"/>
    <n v="3.5273368606701938E-2"/>
    <n v="8.8183421516754859E-2"/>
    <s v="&lt;10 min"/>
    <s v="33+"/>
  </r>
  <r>
    <x v="476"/>
    <x v="22"/>
    <x v="0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  <n v="8.6666666666666661"/>
    <n v="0.66666666666666663"/>
    <n v="3.6666666666666665"/>
    <n v="1.1666666666666667"/>
    <n v="2.5"/>
    <n v="0.66666666666666663"/>
    <n v="0.5"/>
    <n v="1.3333333333333333"/>
    <n v="0.36568213783403658"/>
    <n v="0.5"/>
    <n v="2.8129395218002812E-2"/>
    <n v="2.1097046413502109E-2"/>
    <n v="4.9226441631504927E-2"/>
    <n v="0.10548523206751055"/>
    <s v="20–29 min"/>
    <s v="23–27"/>
  </r>
  <r>
    <x v="477"/>
    <x v="10"/>
    <x v="1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  <n v="1.92"/>
    <n v="0.4"/>
    <n v="2"/>
    <n v="0.6"/>
    <n v="1.52"/>
    <n v="0"/>
    <n v="0.6"/>
    <n v="0.8"/>
    <n v="0.22068965517241379"/>
    <n v="0.5"/>
    <n v="0"/>
    <n v="6.8965517241379309E-2"/>
    <n v="6.8965517241379309E-2"/>
    <n v="0.17471264367816094"/>
    <s v="&lt;10 min"/>
    <s v="23–27"/>
  </r>
  <r>
    <x v="478"/>
    <x v="13"/>
    <x v="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  <n v="3.2857142857142856"/>
    <n v="0.42857142857142855"/>
    <n v="1.2142857142857142"/>
    <n v="0.5"/>
    <n v="0.7142857142857143"/>
    <n v="7.1428571428571425E-2"/>
    <n v="0.2857142857142857"/>
    <n v="0.2857142857142857"/>
    <n v="0.54761904761904756"/>
    <n v="1.5"/>
    <n v="1.1904761904761904E-2"/>
    <n v="4.7619047619047616E-2"/>
    <n v="8.3333333333333329E-2"/>
    <n v="0.11904761904761905"/>
    <s v="&lt;10 min"/>
    <s v="23–27"/>
  </r>
  <r>
    <x v="479"/>
    <x v="17"/>
    <x v="12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  <n v="2.0909090909090908"/>
    <n v="0.40909090909090912"/>
    <n v="1.4090909090909092"/>
    <n v="0.5"/>
    <n v="0.90909090909090906"/>
    <n v="9.0909090909090912E-2"/>
    <n v="9.0909090909090912E-2"/>
    <n v="0.31818181818181818"/>
    <n v="0.25498891352549891"/>
    <n v="1.2857142857142858"/>
    <n v="1.1086474501108648E-2"/>
    <n v="1.1086474501108648E-2"/>
    <n v="6.0975609756097567E-2"/>
    <n v="0.11086474501108648"/>
    <s v="&lt;10 min"/>
    <s v="23–27"/>
  </r>
  <r>
    <x v="480"/>
    <x v="7"/>
    <x v="0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  <n v="7.166666666666667"/>
    <n v="0.33333333333333331"/>
    <n v="1.8333333333333333"/>
    <n v="0.66666666666666663"/>
    <n v="1.1666666666666667"/>
    <n v="0"/>
    <n v="0"/>
    <n v="0.66666666666666663"/>
    <n v="0.60224089635854339"/>
    <n v="0.5"/>
    <n v="0"/>
    <n v="0"/>
    <n v="5.6022408963585429E-2"/>
    <n v="9.8039215686274508E-2"/>
    <s v="10–19 min"/>
    <s v="23–27"/>
  </r>
  <r>
    <x v="481"/>
    <x v="6"/>
    <x v="1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  <n v="2.6875"/>
    <n v="0.3125"/>
    <n v="1.8125"/>
    <n v="0.375"/>
    <n v="1.375"/>
    <n v="0.3125"/>
    <n v="0.3125"/>
    <n v="0.3125"/>
    <n v="0.4405737704918033"/>
    <n v="1"/>
    <n v="5.1229508196721313E-2"/>
    <n v="5.1229508196721313E-2"/>
    <n v="6.147540983606558E-2"/>
    <n v="0.22540983606557377"/>
    <s v="&lt;10 min"/>
    <s v="23–27"/>
  </r>
  <r>
    <x v="482"/>
    <x v="24"/>
    <x v="0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  <n v="7"/>
    <n v="2"/>
    <n v="1"/>
    <n v="0.5"/>
    <n v="0.5"/>
    <n v="0.5"/>
    <n v="0.16666666666666666"/>
    <n v="1.3333333333333333"/>
    <n v="0.37634408602150538"/>
    <n v="1.5"/>
    <n v="2.6881720430107524E-2"/>
    <n v="8.9605734767025085E-3"/>
    <n v="2.6881720430107524E-2"/>
    <n v="2.6881720430107524E-2"/>
    <s v="10–19 min"/>
    <s v="23–27"/>
  </r>
  <r>
    <x v="483"/>
    <x v="3"/>
    <x v="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  <n v="2.9230769230769229"/>
    <n v="0.76923076923076927"/>
    <n v="1.6153846153846154"/>
    <n v="0.38461538461538464"/>
    <n v="1.2307692307692308"/>
    <n v="0.23076923076923078"/>
    <n v="0.23076923076923078"/>
    <n v="0.30769230769230771"/>
    <n v="0.27576197387518142"/>
    <n v="2.5"/>
    <n v="2.1770682148040642E-2"/>
    <n v="2.1770682148040642E-2"/>
    <n v="3.6284470246734403E-2"/>
    <n v="0.11611030478955009"/>
    <s v="10–19 min"/>
    <s v="23–27"/>
  </r>
  <r>
    <x v="484"/>
    <x v="15"/>
    <x v="18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  <n v="3.7"/>
    <n v="0.8"/>
    <n v="0.7"/>
    <n v="0"/>
    <n v="0.7"/>
    <n v="0.1"/>
    <n v="0.1"/>
    <n v="0.2"/>
    <n v="0.49333333333333335"/>
    <n v="4"/>
    <n v="1.3333333333333334E-2"/>
    <n v="1.3333333333333334E-2"/>
    <n v="0"/>
    <n v="9.3333333333333324E-2"/>
    <s v="&lt;10 min"/>
    <s v="18–22"/>
  </r>
  <r>
    <x v="485"/>
    <x v="18"/>
    <x v="3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  <n v="2.1176470588235294"/>
    <n v="0.52941176470588236"/>
    <n v="1.1764705882352942"/>
    <n v="0.29411764705882354"/>
    <n v="0.88235294117647056"/>
    <n v="0"/>
    <n v="0"/>
    <n v="0.11764705882352941"/>
    <n v="0.48128342245989303"/>
    <n v="4.5"/>
    <n v="0"/>
    <n v="0"/>
    <n v="6.684491978609626E-2"/>
    <n v="0.20053475935828874"/>
    <s v="&lt;10 min"/>
    <s v="23–27"/>
  </r>
  <r>
    <x v="486"/>
    <x v="15"/>
    <x v="12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  <n v="7.2"/>
    <n v="0.4"/>
    <n v="4.2"/>
    <n v="1.8"/>
    <n v="2.4"/>
    <n v="0"/>
    <n v="0.2"/>
    <n v="0.4"/>
    <n v="0.56692913385826771"/>
    <n v="1"/>
    <n v="0"/>
    <n v="1.5748031496062995E-2"/>
    <n v="0.14173228346456693"/>
    <n v="0.1889763779527559"/>
    <s v="10–19 min"/>
    <s v="23–27"/>
  </r>
  <r>
    <x v="487"/>
    <x v="0"/>
    <x v="12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  <n v="1.7142857142857142"/>
    <n v="0.19047619047619047"/>
    <n v="1.1904761904761905"/>
    <n v="0.38095238095238093"/>
    <n v="0.80952380952380953"/>
    <n v="0.19047619047619047"/>
    <n v="0"/>
    <n v="0.19047619047619047"/>
    <n v="0.2857142857142857"/>
    <n v="1"/>
    <n v="3.1746031746031744E-2"/>
    <n v="0"/>
    <n v="6.3492063492063489E-2"/>
    <n v="0.13492063492063491"/>
    <s v="&lt;10 min"/>
    <s v="23–27"/>
  </r>
  <r>
    <x v="488"/>
    <x v="17"/>
    <x v="1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  <n v="7"/>
    <n v="1"/>
    <n v="5.6"/>
    <n v="2.2000000000000002"/>
    <n v="3.4"/>
    <n v="0.6"/>
    <n v="1.6"/>
    <n v="1"/>
    <n v="0.41666666666666663"/>
    <n v="1"/>
    <n v="3.5714285714285712E-2"/>
    <n v="9.5238095238095233E-2"/>
    <n v="0.13095238095238096"/>
    <n v="0.20238095238095236"/>
    <s v="10–19 min"/>
    <s v="23–27"/>
  </r>
  <r>
    <x v="489"/>
    <x v="16"/>
    <x v="12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  <n v="1.5909090909090908"/>
    <n v="0.90909090909090906"/>
    <n v="0.5"/>
    <n v="0"/>
    <n v="0.5"/>
    <n v="9.0909090909090912E-2"/>
    <n v="0"/>
    <n v="0.18181818181818182"/>
    <n v="0.37878787878787873"/>
    <n v="5"/>
    <n v="2.1645021645021644E-2"/>
    <n v="0"/>
    <n v="0"/>
    <n v="0.11904761904761904"/>
    <s v="&lt;10 min"/>
    <s v="23–27"/>
  </r>
  <r>
    <x v="490"/>
    <x v="5"/>
    <x v="1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  <n v="2.1875"/>
    <n v="1"/>
    <n v="0.8125"/>
    <n v="0.3125"/>
    <n v="0.625"/>
    <n v="0.1875"/>
    <n v="0"/>
    <n v="0.1875"/>
    <n v="0.29560810810810811"/>
    <n v="5.333333333333333"/>
    <n v="2.5337837837837836E-2"/>
    <n v="0"/>
    <n v="4.2229729729729729E-2"/>
    <n v="8.4459459459459457E-2"/>
    <s v="&lt;10 min"/>
    <s v="23–27"/>
  </r>
  <r>
    <x v="491"/>
    <x v="4"/>
    <x v="13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  <n v="2.125"/>
    <n v="0.8125"/>
    <n v="0.8125"/>
    <n v="0.125"/>
    <n v="0.6875"/>
    <n v="0.3125"/>
    <n v="0.125"/>
    <n v="0.8125"/>
    <n v="0.36637931034482762"/>
    <n v="1"/>
    <n v="5.387931034482759E-2"/>
    <n v="2.1551724137931036E-2"/>
    <n v="2.1551724137931036E-2"/>
    <n v="0.11853448275862069"/>
    <s v="&lt;10 min"/>
    <s v="18–22"/>
  </r>
  <r>
    <x v="492"/>
    <x v="27"/>
    <x v="3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  <n v="3.0909090909090908"/>
    <n v="0.54545454545454541"/>
    <n v="3.5454545454545454"/>
    <n v="1.0909090909090908"/>
    <n v="2.5454545454545454"/>
    <n v="9.0909090909090912E-2"/>
    <n v="0.27272727272727271"/>
    <n v="0.36363636363636365"/>
    <n v="0.26877470355731226"/>
    <n v="1.4999999999999998"/>
    <n v="7.9051383399209481E-3"/>
    <n v="2.3715415019762844E-2"/>
    <n v="9.4861660079051377E-2"/>
    <n v="0.22134387351778656"/>
    <s v="10–19 min"/>
    <s v="23–27"/>
  </r>
  <r>
    <x v="493"/>
    <x v="4"/>
    <x v="0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  <n v="1"/>
    <n v="0.21212121212121213"/>
    <n v="1.303030303030303"/>
    <n v="0.30303030303030304"/>
    <n v="1"/>
    <n v="0.30303030303030304"/>
    <n v="0.21212121212121213"/>
    <n v="0.39393939393939392"/>
    <n v="0.14285714285714285"/>
    <n v="0.53846153846153855"/>
    <n v="4.3290043290043288E-2"/>
    <n v="3.0303030303030304E-2"/>
    <n v="4.3290043290043288E-2"/>
    <n v="0.14285714285714285"/>
    <s v="&lt;10 min"/>
    <s v="23–27"/>
  </r>
  <r>
    <x v="494"/>
    <x v="23"/>
    <x v="18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  <n v="1.5"/>
    <n v="0.68181818181818177"/>
    <n v="1"/>
    <n v="0.40909090909090912"/>
    <n v="0.59090909090909094"/>
    <n v="9.0909090909090912E-2"/>
    <n v="0"/>
    <n v="0.5"/>
    <n v="0.28846153846153844"/>
    <n v="1.3636363636363635"/>
    <n v="1.7482517482517484E-2"/>
    <n v="0"/>
    <n v="7.8671328671328672E-2"/>
    <n v="0.11363636363636363"/>
    <s v="&lt;10 min"/>
    <s v="18–22"/>
  </r>
  <r>
    <x v="495"/>
    <x v="2"/>
    <x v="1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  <n v="1.6842105263157894"/>
    <n v="0.21052631578947367"/>
    <n v="1.2105263157894737"/>
    <n v="0.31578947368421051"/>
    <n v="0.78947368421052633"/>
    <n v="0"/>
    <n v="0.21052631578947367"/>
    <n v="0.10526315789473684"/>
    <n v="0.48120300751879697"/>
    <n v="2"/>
    <n v="0"/>
    <n v="6.0150375939849621E-2"/>
    <n v="9.0225563909774431E-2"/>
    <n v="0.22556390977443611"/>
    <s v="&lt;10 min"/>
    <s v="23–27"/>
  </r>
  <r>
    <x v="496"/>
    <x v="6"/>
    <x v="1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  <n v="4"/>
    <n v="1.5"/>
    <n v="1.5"/>
    <n v="0.75"/>
    <n v="0.75"/>
    <n v="1"/>
    <n v="0.125"/>
    <n v="1"/>
    <n v="0.21390374331550802"/>
    <n v="1.5"/>
    <n v="5.3475935828877004E-2"/>
    <n v="6.6844919786096255E-3"/>
    <n v="4.0106951871657755E-2"/>
    <n v="4.0106951871657755E-2"/>
    <s v="10–19 min"/>
    <s v="28–32"/>
  </r>
  <r>
    <x v="497"/>
    <x v="28"/>
    <x v="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  <n v="3.2"/>
    <n v="0.8"/>
    <n v="2.1"/>
    <n v="0.9"/>
    <n v="1.2"/>
    <n v="1"/>
    <n v="0.1"/>
    <n v="0.3"/>
    <n v="0.2318840579710145"/>
    <n v="2.666666666666667"/>
    <n v="7.2463768115942032E-2"/>
    <n v="7.246376811594203E-3"/>
    <n v="6.5217391304347824E-2"/>
    <n v="8.6956521739130432E-2"/>
    <s v="10–19 min"/>
    <s v="23–27"/>
  </r>
  <r>
    <x v="498"/>
    <x v="2"/>
    <x v="13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  <n v="1.2916666666666667"/>
    <n v="0.5"/>
    <n v="0.5"/>
    <n v="0"/>
    <n v="0.5"/>
    <n v="8.3333333333333329E-2"/>
    <n v="0"/>
    <n v="0.20833333333333334"/>
    <n v="0.26360544217687076"/>
    <n v="2.4"/>
    <n v="1.7006802721088433E-2"/>
    <n v="0"/>
    <n v="0"/>
    <n v="0.1020408163265306"/>
    <s v="&lt;10 min"/>
    <s v="18–22"/>
  </r>
  <r>
    <x v="499"/>
    <x v="10"/>
    <x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  <n v="1.7222222222222223"/>
    <n v="0.27777777777777779"/>
    <n v="1"/>
    <n v="0.22222222222222221"/>
    <n v="0.77777777777777779"/>
    <n v="0.22222222222222221"/>
    <n v="0.1111111111111111"/>
    <n v="0.22222222222222221"/>
    <n v="0.27777777777777779"/>
    <n v="1.2500000000000002"/>
    <n v="3.5842293906810034E-2"/>
    <n v="1.7921146953405017E-2"/>
    <n v="3.5842293906810034E-2"/>
    <n v="0.12544802867383512"/>
    <s v="&lt;10 min"/>
    <s v="18–22"/>
  </r>
  <r>
    <x v="500"/>
    <x v="17"/>
    <x v="12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  <n v="2.7272727272727271"/>
    <n v="1.2727272727272727"/>
    <n v="1.0909090909090908"/>
    <n v="0.18181818181818182"/>
    <n v="0.90909090909090906"/>
    <n v="0.63636363636363635"/>
    <n v="0.18181818181818182"/>
    <n v="0.54545454545454541"/>
    <n v="0.42613636363636359"/>
    <n v="2.3333333333333335"/>
    <n v="9.9431818181818177E-2"/>
    <n v="2.8409090909090908E-2"/>
    <n v="2.8409090909090908E-2"/>
    <n v="0.14204545454545453"/>
    <s v="&lt;10 min"/>
    <s v="23–27"/>
  </r>
  <r>
    <x v="501"/>
    <x v="3"/>
    <x v="18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  <n v="1.3809523809523809"/>
    <n v="0.19047619047619047"/>
    <n v="1.7142857142857142"/>
    <n v="0.52380952380952384"/>
    <n v="1.1904761904761905"/>
    <n v="0.19047619047619047"/>
    <n v="0"/>
    <n v="0.2857142857142857"/>
    <n v="0.27619047619047621"/>
    <n v="0.66666666666666663"/>
    <n v="3.8095238095238092E-2"/>
    <n v="0"/>
    <n v="0.10476190476190476"/>
    <n v="0.23809523809523808"/>
    <s v="&lt;10 min"/>
    <s v="18–22"/>
  </r>
  <r>
    <x v="502"/>
    <x v="10"/>
    <x v="4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  <n v="1.5263157894736843"/>
    <n v="0.21052631578947367"/>
    <n v="0.42105263157894735"/>
    <n v="0"/>
    <n v="0.42105263157894735"/>
    <n v="0.10526315789473684"/>
    <n v="0"/>
    <n v="0.21052631578947367"/>
    <n v="0.42397660818713451"/>
    <n v="1"/>
    <n v="2.9239766081871343E-2"/>
    <n v="0"/>
    <n v="0"/>
    <n v="0.11695906432748537"/>
    <s v="&lt;10 min"/>
    <s v="28–32"/>
  </r>
  <r>
    <x v="503"/>
    <x v="24"/>
    <x v="0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  <n v="7"/>
    <n v="3.25"/>
    <n v="1.5"/>
    <n v="0.25"/>
    <n v="1.25"/>
    <n v="0.75"/>
    <n v="0.5"/>
    <n v="1.5"/>
    <n v="0.35353535353535354"/>
    <n v="2.1666666666666665"/>
    <n v="3.787878787878788E-2"/>
    <n v="2.5252525252525252E-2"/>
    <n v="1.2626262626262626E-2"/>
    <n v="6.3131313131313135E-2"/>
    <s v="10–19 min"/>
    <s v="23–27"/>
  </r>
  <r>
    <x v="504"/>
    <x v="6"/>
    <x v="1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  <n v="2"/>
    <n v="0.5714285714285714"/>
    <n v="0.5714285714285714"/>
    <n v="0"/>
    <n v="0.5714285714285714"/>
    <n v="0.42857142857142855"/>
    <n v="0.21428571428571427"/>
    <n v="0.42857142857142855"/>
    <n v="0.4"/>
    <n v="1.3333333333333333"/>
    <n v="8.5714285714285715E-2"/>
    <n v="4.2857142857142858E-2"/>
    <n v="0"/>
    <n v="0.11428571428571428"/>
    <s v="&lt;10 min"/>
    <s v="23–27"/>
  </r>
  <r>
    <x v="505"/>
    <x v="2"/>
    <x v="1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  <n v="1.3"/>
    <n v="0.3"/>
    <n v="0.9"/>
    <n v="0.4"/>
    <n v="0.5"/>
    <n v="0.3"/>
    <n v="0.3"/>
    <n v="0.3"/>
    <n v="0.20967741935483872"/>
    <n v="1"/>
    <n v="4.8387096774193547E-2"/>
    <n v="4.8387096774193547E-2"/>
    <n v="6.4516129032258063E-2"/>
    <n v="8.0645161290322578E-2"/>
    <s v="&lt;10 min"/>
    <s v="23–27"/>
  </r>
  <r>
    <x v="506"/>
    <x v="7"/>
    <x v="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  <n v="1.411764705882353"/>
    <n v="0.41176470588235292"/>
    <n v="0.88235294117647056"/>
    <n v="0.17647058823529413"/>
    <n v="0.70588235294117652"/>
    <n v="0.11764705882352941"/>
    <n v="0"/>
    <n v="0.17647058823529413"/>
    <n v="0.32085561497326204"/>
    <n v="2.333333333333333"/>
    <n v="2.6737967914438499E-2"/>
    <n v="0"/>
    <n v="4.0106951871657755E-2"/>
    <n v="0.16042780748663102"/>
    <s v="&lt;10 min"/>
    <s v="23–27"/>
  </r>
  <r>
    <x v="507"/>
    <x v="25"/>
    <x v="13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  <n v="1.5"/>
    <n v="0.375"/>
    <n v="0.3125"/>
    <n v="0.125"/>
    <n v="0.3125"/>
    <n v="0.125"/>
    <n v="0.125"/>
    <n v="0.3125"/>
    <n v="0.42857142857142855"/>
    <n v="1.2"/>
    <n v="3.5714285714285712E-2"/>
    <n v="3.5714285714285712E-2"/>
    <n v="3.5714285714285712E-2"/>
    <n v="8.9285714285714288E-2"/>
    <s v="&lt;10 min"/>
    <s v="18–22"/>
  </r>
  <r>
    <x v="508"/>
    <x v="12"/>
    <x v="1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  <n v="6"/>
    <n v="0.5"/>
    <n v="5.25"/>
    <n v="1.5"/>
    <n v="3.75"/>
    <n v="0.25"/>
    <n v="1.25"/>
    <n v="0.5"/>
    <n v="0.47244094488188981"/>
    <n v="1"/>
    <n v="1.968503937007874E-2"/>
    <n v="9.8425196850393706E-2"/>
    <n v="0.11811023622047245"/>
    <n v="0.29527559055118113"/>
    <s v="10–19 min"/>
    <s v="23–27"/>
  </r>
  <r>
    <x v="509"/>
    <x v="2"/>
    <x v="4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  <n v="1.7692307692307692"/>
    <n v="0.69230769230769229"/>
    <n v="2.5384615384615383"/>
    <n v="0.53846153846153844"/>
    <n v="2"/>
    <n v="0.23076923076923078"/>
    <n v="0.23076923076923078"/>
    <n v="0.76923076923076927"/>
    <n v="0.17011834319526625"/>
    <n v="0.89999999999999991"/>
    <n v="2.2189349112426034E-2"/>
    <n v="2.2189349112426034E-2"/>
    <n v="5.1775147928994077E-2"/>
    <n v="0.19230769230769229"/>
    <s v="10–19 min"/>
    <s v="28–32"/>
  </r>
  <r>
    <x v="510"/>
    <x v="11"/>
    <x v="1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  <n v="2.5555555555555554"/>
    <n v="0.66666666666666663"/>
    <n v="2.2222222222222223"/>
    <n v="0.66666666666666663"/>
    <n v="1.5555555555555556"/>
    <n v="0.33333333333333331"/>
    <n v="0"/>
    <n v="0.44444444444444442"/>
    <n v="0.22417153996101363"/>
    <n v="1.5"/>
    <n v="2.9239766081871343E-2"/>
    <n v="0"/>
    <n v="5.8479532163742687E-2"/>
    <n v="0.1364522417153996"/>
    <s v="10–19 min"/>
    <s v="33+"/>
  </r>
  <r>
    <x v="511"/>
    <x v="11"/>
    <x v="0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  <n v="2.2999999999999998"/>
    <n v="1.1000000000000001"/>
    <n v="0.9"/>
    <n v="0.2"/>
    <n v="0.7"/>
    <n v="0"/>
    <n v="0.1"/>
    <n v="0.1"/>
    <n v="0.51111111111111107"/>
    <n v="11"/>
    <n v="0"/>
    <n v="2.2222222222222223E-2"/>
    <n v="4.4444444444444446E-2"/>
    <n v="0.15555555555555556"/>
    <s v="&lt;10 min"/>
    <s v="23–27"/>
  </r>
  <r>
    <x v="512"/>
    <x v="18"/>
    <x v="12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  <n v="1.8333333333333333"/>
    <n v="0.33333333333333331"/>
    <n v="0.83333333333333337"/>
    <n v="0.33333333333333331"/>
    <n v="0.5"/>
    <n v="8.3333333333333329E-2"/>
    <n v="8.3333333333333329E-2"/>
    <n v="0.16666666666666666"/>
    <n v="0.41666666666666663"/>
    <n v="2"/>
    <n v="1.8939393939393936E-2"/>
    <n v="1.8939393939393936E-2"/>
    <n v="7.5757575757575746E-2"/>
    <n v="0.11363636363636363"/>
    <s v="&lt;10 min"/>
    <s v="23–27"/>
  </r>
  <r>
    <x v="513"/>
    <x v="13"/>
    <x v="4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  <n v="3.6666666666666665"/>
    <n v="0.66666666666666663"/>
    <n v="1.8333333333333333"/>
    <n v="0.5"/>
    <n v="1.3333333333333333"/>
    <n v="0.66666666666666663"/>
    <n v="0"/>
    <n v="0.16666666666666666"/>
    <n v="0.4263565891472868"/>
    <n v="4"/>
    <n v="7.7519379844961239E-2"/>
    <n v="0"/>
    <n v="5.8139534883720929E-2"/>
    <n v="0.15503875968992248"/>
    <s v="&lt;10 min"/>
    <s v="28–32"/>
  </r>
  <r>
    <x v="514"/>
    <x v="1"/>
    <x v="18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  <n v="1.5384615384615385"/>
    <n v="0"/>
    <n v="0.76923076923076927"/>
    <n v="0.23076923076923078"/>
    <n v="0.61538461538461542"/>
    <n v="0.23076923076923078"/>
    <n v="7.6923076923076927E-2"/>
    <n v="0.23076923076923078"/>
    <n v="0.64102564102564108"/>
    <n v="0"/>
    <n v="9.6153846153846159E-2"/>
    <n v="3.2051282051282055E-2"/>
    <n v="9.6153846153846159E-2"/>
    <n v="0.25641025641025644"/>
    <s v="&lt;10 min"/>
    <s v="18–22"/>
  </r>
  <r>
    <x v="515"/>
    <x v="9"/>
    <x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  <n v="1.3846153846153846"/>
    <n v="0.53846153846153844"/>
    <n v="0.92307692307692313"/>
    <n v="0.23076923076923078"/>
    <n v="0.69230769230769229"/>
    <n v="0.38461538461538464"/>
    <n v="7.6923076923076927E-2"/>
    <n v="0.23076923076923078"/>
    <n v="0.30769230769230771"/>
    <n v="2.333333333333333"/>
    <n v="8.5470085470085472E-2"/>
    <n v="1.7094017094017096E-2"/>
    <n v="5.1282051282051287E-2"/>
    <n v="0.15384615384615385"/>
    <s v="&lt;10 min"/>
    <s v="18–22"/>
  </r>
  <r>
    <x v="516"/>
    <x v="3"/>
    <x v="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  <n v="3.4"/>
    <n v="2"/>
    <n v="1"/>
    <n v="0.2"/>
    <n v="0.8"/>
    <n v="0.8"/>
    <n v="0.4"/>
    <n v="1.6"/>
    <n v="0.27642276422764223"/>
    <n v="1.25"/>
    <n v="6.5040650406504058E-2"/>
    <n v="3.2520325203252029E-2"/>
    <n v="1.6260162601626015E-2"/>
    <n v="6.5040650406504058E-2"/>
    <s v="10–19 min"/>
    <s v="23–27"/>
  </r>
  <r>
    <x v="517"/>
    <x v="23"/>
    <x v="0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  <n v="0.89473684210526316"/>
    <n v="0.42105263157894735"/>
    <n v="0.52631578947368418"/>
    <n v="0.31578947368421051"/>
    <n v="0.31578947368421051"/>
    <n v="0.31578947368421051"/>
    <n v="0.10526315789473684"/>
    <n v="0.31578947368421051"/>
    <n v="0.16881827209533268"/>
    <n v="1.3333333333333333"/>
    <n v="5.9582919563058591E-2"/>
    <n v="1.9860973187686197E-2"/>
    <n v="5.9582919563058591E-2"/>
    <n v="5.9582919563058591E-2"/>
    <s v="&lt;10 min"/>
    <s v="23–27"/>
  </r>
  <r>
    <x v="518"/>
    <x v="24"/>
    <x v="3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  <n v="4"/>
    <n v="1.75"/>
    <n v="1.75"/>
    <n v="0.75"/>
    <n v="1"/>
    <n v="0.75"/>
    <n v="0"/>
    <n v="1"/>
    <n v="0.36697247706422015"/>
    <n v="1.75"/>
    <n v="6.8807339449541288E-2"/>
    <n v="0"/>
    <n v="6.8807339449541288E-2"/>
    <n v="9.1743119266055037E-2"/>
    <s v="10–19 min"/>
    <s v="23–27"/>
  </r>
  <r>
    <x v="519"/>
    <x v="19"/>
    <x v="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  <n v="2.6666666666666665"/>
    <n v="0.66666666666666663"/>
    <n v="0.83333333333333337"/>
    <n v="0.16666666666666666"/>
    <n v="0.66666666666666663"/>
    <n v="0.16666666666666666"/>
    <n v="0"/>
    <n v="0.33333333333333331"/>
    <n v="0.47619047619047622"/>
    <n v="2"/>
    <n v="2.9761904761904764E-2"/>
    <n v="0"/>
    <n v="2.9761904761904764E-2"/>
    <n v="0.11904761904761905"/>
    <s v="&lt;10 min"/>
    <s v="23–27"/>
  </r>
  <r>
    <x v="520"/>
    <x v="8"/>
    <x v="13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  <n v="1.875"/>
    <n v="0.875"/>
    <n v="0.875"/>
    <n v="0.125"/>
    <n v="0.75"/>
    <n v="0.25"/>
    <n v="0.125"/>
    <n v="0.125"/>
    <n v="0.35377358490566041"/>
    <n v="7"/>
    <n v="4.716981132075472E-2"/>
    <n v="2.358490566037736E-2"/>
    <n v="2.358490566037736E-2"/>
    <n v="0.14150943396226415"/>
    <s v="&lt;10 min"/>
    <s v="18–22"/>
  </r>
  <r>
    <x v="521"/>
    <x v="3"/>
    <x v="0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  <n v="0.68181818181818177"/>
    <n v="0.18181818181818182"/>
    <n v="0.81818181818181823"/>
    <n v="0.18181818181818182"/>
    <n v="0.59090909090909094"/>
    <n v="9.0909090909090912E-2"/>
    <n v="0.31818181818181818"/>
    <n v="9.0909090909090912E-2"/>
    <n v="0.17482517482517482"/>
    <n v="2"/>
    <n v="2.3310023310023312E-2"/>
    <n v="8.1585081585081584E-2"/>
    <n v="4.6620046620046623E-2"/>
    <n v="0.15151515151515152"/>
    <s v="&lt;10 min"/>
    <s v="23–27"/>
  </r>
  <r>
    <x v="522"/>
    <x v="1"/>
    <x v="8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  <n v="0.78947368421052633"/>
    <n v="1.2105263157894737"/>
    <n v="0.57894736842105265"/>
    <n v="0.10526315789473684"/>
    <n v="0.52631578947368418"/>
    <n v="0.10526315789473684"/>
    <n v="0"/>
    <n v="0.52631578947368418"/>
    <n v="0.13157894736842105"/>
    <n v="2.3000000000000003"/>
    <n v="1.7543859649122806E-2"/>
    <n v="0"/>
    <n v="1.7543859649122806E-2"/>
    <n v="8.771929824561403E-2"/>
    <s v="&lt;10 min"/>
    <s v="33+"/>
  </r>
  <r>
    <x v="523"/>
    <x v="8"/>
    <x v="12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  <n v="14"/>
    <n v="0"/>
    <n v="8"/>
    <n v="4"/>
    <n v="4"/>
    <n v="0"/>
    <n v="0"/>
    <n v="2"/>
    <n v="0.625"/>
    <n v="0"/>
    <n v="0"/>
    <n v="0"/>
    <n v="0.17857142857142858"/>
    <n v="0.17857142857142858"/>
    <s v="20–29 min"/>
    <s v="23–27"/>
  </r>
  <r>
    <x v="524"/>
    <x v="12"/>
    <x v="4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  <n v="1.5555555555555556"/>
    <n v="0.1111111111111111"/>
    <n v="0.55555555555555558"/>
    <n v="0.22222222222222221"/>
    <n v="0.33333333333333331"/>
    <n v="0"/>
    <n v="0.22222222222222221"/>
    <n v="0.22222222222222221"/>
    <n v="0.32407407407407407"/>
    <n v="0.5"/>
    <n v="0"/>
    <n v="4.6296296296296294E-2"/>
    <n v="4.6296296296296294E-2"/>
    <n v="6.9444444444444448E-2"/>
    <s v="&lt;10 min"/>
    <s v="28–32"/>
  </r>
  <r>
    <x v="525"/>
    <x v="14"/>
    <x v="13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  <n v="1.5555555555555556"/>
    <n v="0.1111111111111111"/>
    <n v="1.6666666666666667"/>
    <n v="0.22222222222222221"/>
    <n v="1.4444444444444444"/>
    <n v="0.44444444444444442"/>
    <n v="0.22222222222222221"/>
    <n v="0.33333333333333331"/>
    <n v="0.21021021021021019"/>
    <n v="0.33333333333333331"/>
    <n v="6.0060060060060053E-2"/>
    <n v="3.0030030030030026E-2"/>
    <n v="3.0030030030030026E-2"/>
    <n v="0.19519519519519518"/>
    <s v="&lt;10 min"/>
    <s v="18–22"/>
  </r>
  <r>
    <x v="526"/>
    <x v="11"/>
    <x v="1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  <n v="0.93333333333333335"/>
    <n v="0.13333333333333333"/>
    <n v="0.53333333333333333"/>
    <n v="0.13333333333333333"/>
    <n v="0.53333333333333333"/>
    <n v="0.13333333333333333"/>
    <n v="0.13333333333333333"/>
    <n v="0.13333333333333333"/>
    <n v="0.31111111111111112"/>
    <n v="1"/>
    <n v="4.4444444444444446E-2"/>
    <n v="4.4444444444444446E-2"/>
    <n v="4.4444444444444446E-2"/>
    <n v="0.17777777777777778"/>
    <s v="&lt;10 min"/>
    <s v="23–27"/>
  </r>
  <r>
    <x v="527"/>
    <x v="28"/>
    <x v="18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  <n v="4.666666666666667"/>
    <n v="0.66666666666666663"/>
    <n v="5"/>
    <n v="1.6666666666666667"/>
    <n v="3.3333333333333335"/>
    <n v="1.6666666666666667"/>
    <n v="1.3333333333333333"/>
    <n v="0.66666666666666663"/>
    <n v="0.18817204301075269"/>
    <n v="1"/>
    <n v="6.7204301075268813E-2"/>
    <n v="5.3763440860215048E-2"/>
    <n v="6.7204301075268813E-2"/>
    <n v="0.13440860215053763"/>
    <s v="20–29 min"/>
    <s v="18–22"/>
  </r>
  <r>
    <x v="528"/>
    <x v="23"/>
    <x v="13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  <n v="1"/>
    <n v="0.23076923076923078"/>
    <n v="0.23076923076923078"/>
    <n v="0.23076923076923078"/>
    <n v="7.6923076923076927E-2"/>
    <n v="7.6923076923076927E-2"/>
    <n v="0"/>
    <n v="0.30769230769230771"/>
    <n v="0.4"/>
    <n v="0.75"/>
    <n v="3.0769230769230771E-2"/>
    <n v="0"/>
    <n v="9.2307692307692313E-2"/>
    <n v="3.0769230769230771E-2"/>
    <s v="&lt;10 min"/>
    <s v="18–22"/>
  </r>
  <r>
    <x v="529"/>
    <x v="15"/>
    <x v="1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  <n v="1"/>
    <n v="0.66666666666666663"/>
    <n v="1.6666666666666667"/>
    <n v="0.66666666666666663"/>
    <n v="1"/>
    <n v="8.3333333333333329E-2"/>
    <n v="8.3333333333333329E-2"/>
    <n v="0.66666666666666663"/>
    <n v="0.13698630136986301"/>
    <n v="1"/>
    <n v="1.1415525114155251E-2"/>
    <n v="1.1415525114155251E-2"/>
    <n v="9.1324200913242004E-2"/>
    <n v="0.13698630136986301"/>
    <s v="&lt;10 min"/>
    <s v="23–27"/>
  </r>
  <r>
    <x v="530"/>
    <x v="18"/>
    <x v="12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  <n v="1.8333333333333333"/>
    <n v="1"/>
    <n v="0.5"/>
    <n v="0.16666666666666666"/>
    <n v="0.33333333333333331"/>
    <n v="0"/>
    <n v="0"/>
    <n v="0.16666666666666666"/>
    <n v="0.37414965986394555"/>
    <n v="6"/>
    <n v="0"/>
    <n v="0"/>
    <n v="3.4013605442176867E-2"/>
    <n v="6.8027210884353734E-2"/>
    <s v="&lt;10 min"/>
    <s v="23–27"/>
  </r>
  <r>
    <x v="531"/>
    <x v="9"/>
    <x v="17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  <n v="1.8333333333333333"/>
    <n v="0"/>
    <n v="0.66666666666666663"/>
    <n v="0.16666666666666666"/>
    <n v="0.5"/>
    <n v="0"/>
    <n v="0"/>
    <n v="0.16666666666666666"/>
    <n v="0.41666666666666663"/>
    <n v="0"/>
    <n v="0"/>
    <n v="0"/>
    <n v="3.7878787878787873E-2"/>
    <n v="0.11363636363636363"/>
    <s v="&lt;10 min"/>
    <s v="18–22"/>
  </r>
  <r>
    <x v="532"/>
    <x v="18"/>
    <x v="12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  <n v="1.6666666666666667"/>
    <n v="0.33333333333333331"/>
    <n v="1.3333333333333333"/>
    <n v="0.66666666666666663"/>
    <n v="0.66666666666666663"/>
    <n v="0.16666666666666666"/>
    <n v="0"/>
    <n v="0"/>
    <n v="0.40650406504065045"/>
    <s v=""/>
    <n v="4.065040650406504E-2"/>
    <n v="0"/>
    <n v="0.16260162601626016"/>
    <n v="0.16260162601626016"/>
    <s v="&lt;10 min"/>
    <s v="23–27"/>
  </r>
  <r>
    <x v="533"/>
    <x v="3"/>
    <x v="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  <n v="0.69230769230769229"/>
    <n v="0.23076923076923078"/>
    <n v="0.92307692307692313"/>
    <n v="0.53846153846153844"/>
    <n v="0.38461538461538464"/>
    <n v="0.23076923076923078"/>
    <n v="0.23076923076923078"/>
    <n v="0.53846153846153844"/>
    <n v="0.15734265734265732"/>
    <n v="0.4285714285714286"/>
    <n v="5.2447552447552448E-2"/>
    <n v="5.2447552447552448E-2"/>
    <n v="0.12237762237762236"/>
    <n v="8.7412587412587409E-2"/>
    <s v="&lt;10 min"/>
    <s v="23–27"/>
  </r>
  <r>
    <x v="534"/>
    <x v="10"/>
    <x v="9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  <n v="3"/>
    <n v="0"/>
    <n v="2.6666666666666665"/>
    <n v="1.3333333333333333"/>
    <n v="1.3333333333333333"/>
    <n v="0.33333333333333331"/>
    <n v="0.33333333333333331"/>
    <n v="0.33333333333333331"/>
    <n v="0.15544041450777202"/>
    <n v="0"/>
    <n v="1.7271157167530225E-2"/>
    <n v="1.7271157167530225E-2"/>
    <n v="6.9084628670120898E-2"/>
    <n v="6.9084628670120898E-2"/>
    <s v="10–19 min"/>
    <s v="33+"/>
  </r>
  <r>
    <x v="535"/>
    <x v="5"/>
    <x v="12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  <n v="1.125"/>
    <n v="0"/>
    <n v="0.5"/>
    <n v="0"/>
    <n v="0.5"/>
    <n v="0"/>
    <n v="0"/>
    <n v="0.5"/>
    <n v="0.2960526315789474"/>
    <n v="0"/>
    <n v="0"/>
    <n v="0"/>
    <n v="0"/>
    <n v="0.13157894736842105"/>
    <s v="&lt;10 min"/>
    <s v="23–27"/>
  </r>
  <r>
    <x v="536"/>
    <x v="18"/>
    <x v="1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  <n v="2"/>
    <n v="0.25"/>
    <n v="1.5"/>
    <n v="1.25"/>
    <n v="0.25"/>
    <n v="0"/>
    <n v="0"/>
    <n v="0.25"/>
    <n v="0.37037037037037035"/>
    <n v="1"/>
    <n v="0"/>
    <n v="0"/>
    <n v="0.23148148148148145"/>
    <n v="4.6296296296296294E-2"/>
    <s v="&lt;10 min"/>
    <s v="23–27"/>
  </r>
  <r>
    <x v="537"/>
    <x v="17"/>
    <x v="21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  <n v="0.66666666666666663"/>
    <n v="0.33333333333333331"/>
    <n v="0.5"/>
    <n v="0"/>
    <n v="0.5"/>
    <n v="0"/>
    <n v="0.16666666666666666"/>
    <n v="0.33333333333333331"/>
    <n v="0.21505376344086019"/>
    <n v="1"/>
    <n v="0"/>
    <n v="5.3763440860215048E-2"/>
    <n v="0"/>
    <n v="0.16129032258064516"/>
    <s v="&lt;10 min"/>
    <s v="33+"/>
  </r>
  <r>
    <x v="538"/>
    <x v="10"/>
    <x v="12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  <n v="0.88888888888888884"/>
    <n v="0.22222222222222221"/>
    <n v="0.33333333333333331"/>
    <n v="0.1111111111111111"/>
    <n v="0.22222222222222221"/>
    <n v="0.1111111111111111"/>
    <n v="0"/>
    <n v="0.22222222222222221"/>
    <n v="0.35555555555555551"/>
    <n v="1"/>
    <n v="4.4444444444444439E-2"/>
    <n v="0"/>
    <n v="4.4444444444444439E-2"/>
    <n v="8.8888888888888878E-2"/>
    <s v="&lt;10 min"/>
    <s v="23–27"/>
  </r>
  <r>
    <x v="539"/>
    <x v="22"/>
    <x v="1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  <n v="1.6"/>
    <n v="0.4"/>
    <n v="1.6"/>
    <n v="0.4"/>
    <n v="1.2"/>
    <n v="0.2"/>
    <n v="0.4"/>
    <n v="0.2"/>
    <n v="0.1797752808988764"/>
    <n v="2"/>
    <n v="2.247191011235955E-2"/>
    <n v="4.49438202247191E-2"/>
    <n v="4.49438202247191E-2"/>
    <n v="0.1348314606741573"/>
    <s v="&lt;10 min"/>
    <s v="23–27"/>
  </r>
  <r>
    <x v="540"/>
    <x v="4"/>
    <x v="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  <n v="2.3333333333333335"/>
    <n v="0"/>
    <n v="3"/>
    <n v="0.66666666666666663"/>
    <n v="2.3333333333333335"/>
    <n v="0.66666666666666663"/>
    <n v="0.33333333333333331"/>
    <n v="0"/>
    <n v="0.20114942528735635"/>
    <s v=""/>
    <n v="5.7471264367816091E-2"/>
    <n v="2.8735632183908046E-2"/>
    <n v="5.7471264367816091E-2"/>
    <n v="0.20114942528735635"/>
    <s v="10–19 min"/>
    <s v="23–27"/>
  </r>
  <r>
    <x v="541"/>
    <x v="8"/>
    <x v="1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  <n v="1"/>
    <n v="0.42857142857142855"/>
    <n v="0.2857142857142857"/>
    <n v="0"/>
    <n v="0.2857142857142857"/>
    <n v="0"/>
    <n v="0"/>
    <n v="0.14285714285714285"/>
    <n v="0.3125"/>
    <n v="3"/>
    <n v="0"/>
    <n v="0"/>
    <n v="0"/>
    <n v="8.9285714285714274E-2"/>
    <s v="&lt;10 min"/>
    <s v="23–27"/>
  </r>
  <r>
    <x v="542"/>
    <x v="1"/>
    <x v="4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  <n v="0.77777777777777779"/>
    <n v="0.55555555555555558"/>
    <n v="0.55555555555555558"/>
    <n v="0.1111111111111111"/>
    <n v="0.44444444444444442"/>
    <n v="0.1111111111111111"/>
    <n v="0"/>
    <n v="0.1111111111111111"/>
    <n v="0.19943019943019943"/>
    <n v="5.0000000000000009"/>
    <n v="2.8490028490028491E-2"/>
    <n v="0"/>
    <n v="2.8490028490028491E-2"/>
    <n v="0.11396011396011396"/>
    <s v="&lt;10 min"/>
    <s v="28–32"/>
  </r>
  <r>
    <x v="543"/>
    <x v="17"/>
    <x v="12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  <n v="6"/>
    <n v="0"/>
    <n v="1"/>
    <n v="0"/>
    <n v="1"/>
    <n v="0"/>
    <n v="0"/>
    <n v="0"/>
    <n v="1.3043478260869565"/>
    <s v=""/>
    <n v="0"/>
    <n v="0"/>
    <n v="0"/>
    <n v="0.21739130434782611"/>
    <s v="&lt;10 min"/>
    <s v="23–27"/>
  </r>
  <r>
    <x v="544"/>
    <x v="10"/>
    <x v="12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  <n v="1.5"/>
    <n v="0.5"/>
    <n v="2"/>
    <n v="0"/>
    <n v="2"/>
    <n v="0.25"/>
    <n v="0.25"/>
    <n v="0"/>
    <n v="0.20547945205479454"/>
    <s v=""/>
    <n v="3.4246575342465752E-2"/>
    <n v="3.4246575342465752E-2"/>
    <n v="0"/>
    <n v="0.27397260273972601"/>
    <s v="&lt;10 min"/>
    <s v="23–27"/>
  </r>
  <r>
    <x v="545"/>
    <x v="22"/>
    <x v="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  <n v="6"/>
    <n v="5"/>
    <n v="4"/>
    <n v="1"/>
    <n v="3"/>
    <n v="1"/>
    <n v="1"/>
    <n v="0"/>
    <n v="0.34482758620689657"/>
    <s v=""/>
    <n v="5.7471264367816098E-2"/>
    <n v="5.7471264367816098E-2"/>
    <n v="5.7471264367816098E-2"/>
    <n v="0.17241379310344829"/>
    <s v="10–19 min"/>
    <s v="23–27"/>
  </r>
  <r>
    <x v="546"/>
    <x v="23"/>
    <x v="0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  <n v="3"/>
    <n v="0.5"/>
    <n v="4"/>
    <n v="2"/>
    <n v="2"/>
    <n v="1"/>
    <n v="0"/>
    <n v="1"/>
    <n v="0.30303030303030304"/>
    <n v="0.5"/>
    <n v="0.10101010101010101"/>
    <n v="0"/>
    <n v="0.20202020202020202"/>
    <n v="0.20202020202020202"/>
    <s v="&lt;10 min"/>
    <s v="23–27"/>
  </r>
  <r>
    <x v="547"/>
    <x v="8"/>
    <x v="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  <n v="5"/>
    <n v="1"/>
    <n v="0"/>
    <n v="0"/>
    <n v="0"/>
    <n v="0"/>
    <n v="0"/>
    <n v="0"/>
    <n v="1.3513513513513513"/>
    <s v=""/>
    <n v="0"/>
    <n v="0"/>
    <n v="0"/>
    <n v="0"/>
    <s v="&lt;10 min"/>
    <s v="23–27"/>
  </r>
  <r>
    <x v="548"/>
    <x v="11"/>
    <x v="7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  <n v="1.25"/>
    <n v="0.25"/>
    <n v="0.75"/>
    <n v="0.25"/>
    <n v="0.5"/>
    <n v="0"/>
    <n v="0"/>
    <n v="0"/>
    <n v="0.41666666666666669"/>
    <s v=""/>
    <n v="0"/>
    <n v="0"/>
    <n v="8.3333333333333329E-2"/>
    <n v="0.16666666666666666"/>
    <s v="&lt;10 min"/>
    <s v="28–32"/>
  </r>
  <r>
    <x v="549"/>
    <x v="26"/>
    <x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  <n v="0.7142857142857143"/>
    <n v="0.2857142857142857"/>
    <n v="1.1428571428571428"/>
    <n v="0.5714285714285714"/>
    <n v="0.5714285714285714"/>
    <n v="0"/>
    <n v="0.14285714285714285"/>
    <n v="0.2857142857142857"/>
    <n v="0.15527950310559008"/>
    <n v="1"/>
    <n v="0"/>
    <n v="3.1055900621118012E-2"/>
    <n v="0.12422360248447205"/>
    <n v="0.12422360248447205"/>
    <s v="&lt;10 min"/>
    <s v="18–22"/>
  </r>
  <r>
    <x v="550"/>
    <x v="8"/>
    <x v="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  <n v="4"/>
    <n v="2"/>
    <n v="7"/>
    <n v="4"/>
    <n v="3"/>
    <n v="0"/>
    <n v="0"/>
    <n v="0"/>
    <n v="0.23529411764705882"/>
    <s v=""/>
    <n v="0"/>
    <n v="0"/>
    <n v="0.23529411764705882"/>
    <n v="0.17647058823529413"/>
    <s v="10–19 min"/>
    <s v="23–27"/>
  </r>
  <r>
    <x v="551"/>
    <x v="19"/>
    <x v="13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  <n v="0.8"/>
    <n v="0.6"/>
    <n v="1.8"/>
    <n v="0.4"/>
    <n v="1.4"/>
    <n v="0.6"/>
    <n v="0"/>
    <n v="0.2"/>
    <n v="0.1142857142857143"/>
    <n v="2.9999999999999996"/>
    <n v="8.5714285714285715E-2"/>
    <n v="0"/>
    <n v="5.7142857142857148E-2"/>
    <n v="0.19999999999999998"/>
    <s v="&lt;10 min"/>
    <s v="18–22"/>
  </r>
  <r>
    <x v="552"/>
    <x v="29"/>
    <x v="13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  <n v="0.6"/>
    <n v="0"/>
    <n v="0.4"/>
    <n v="0"/>
    <n v="0.4"/>
    <n v="0"/>
    <n v="0"/>
    <n v="0"/>
    <n v="0.2857142857142857"/>
    <s v=""/>
    <n v="0"/>
    <n v="0"/>
    <n v="0"/>
    <n v="0.19047619047619047"/>
    <s v="&lt;10 min"/>
    <s v="18–22"/>
  </r>
  <r>
    <x v="553"/>
    <x v="13"/>
    <x v="4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  <n v="1"/>
    <n v="0"/>
    <n v="0.66666666666666663"/>
    <n v="0.33333333333333331"/>
    <n v="0.33333333333333331"/>
    <n v="0.66666666666666663"/>
    <n v="0"/>
    <n v="0.33333333333333331"/>
    <n v="0.27777777777777779"/>
    <n v="0"/>
    <n v="0.18518518518518517"/>
    <n v="0"/>
    <n v="9.2592592592592587E-2"/>
    <n v="9.2592592592592587E-2"/>
    <s v="&lt;10 min"/>
    <s v="28–32"/>
  </r>
  <r>
    <x v="554"/>
    <x v="14"/>
    <x v="12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  <n v="1.5"/>
    <n v="0.5"/>
    <n v="0"/>
    <n v="0"/>
    <n v="0"/>
    <n v="0"/>
    <n v="0"/>
    <n v="0.5"/>
    <n v="0.28846153846153844"/>
    <n v="1"/>
    <n v="0"/>
    <n v="0"/>
    <n v="0"/>
    <n v="0"/>
    <s v="&lt;10 min"/>
    <s v="23–27"/>
  </r>
  <r>
    <x v="555"/>
    <x v="1"/>
    <x v="12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  <n v="0.375"/>
    <n v="0.25"/>
    <n v="0.5"/>
    <n v="0.25"/>
    <n v="0.25"/>
    <n v="0.125"/>
    <n v="0"/>
    <n v="0.25"/>
    <n v="0.1875"/>
    <n v="1"/>
    <n v="6.25E-2"/>
    <n v="0"/>
    <n v="0.125"/>
    <n v="0.125"/>
    <s v="&lt;10 min"/>
    <s v="23–27"/>
  </r>
  <r>
    <x v="556"/>
    <x v="26"/>
    <x v="12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  <n v="0.75"/>
    <n v="0.75"/>
    <n v="1"/>
    <n v="0"/>
    <n v="1"/>
    <n v="0.5"/>
    <n v="0"/>
    <n v="1"/>
    <n v="9.0361445783132516E-2"/>
    <n v="0.75"/>
    <n v="6.0240963855421679E-2"/>
    <n v="0"/>
    <n v="0"/>
    <n v="0.12048192771084336"/>
    <s v="&lt;10 min"/>
    <s v="23–27"/>
  </r>
  <r>
    <x v="557"/>
    <x v="13"/>
    <x v="12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  <n v="1"/>
    <n v="2"/>
    <n v="1.5"/>
    <n v="1"/>
    <n v="0.5"/>
    <n v="1"/>
    <n v="0"/>
    <n v="0"/>
    <n v="0.12195121951219513"/>
    <s v=""/>
    <n v="0.12195121951219513"/>
    <n v="0"/>
    <n v="0.12195121951219513"/>
    <n v="6.0975609756097567E-2"/>
    <s v="&lt;10 min"/>
    <s v="23–27"/>
  </r>
  <r>
    <x v="558"/>
    <x v="0"/>
    <x v="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  <n v="0.33333333333333331"/>
    <n v="0.16666666666666666"/>
    <n v="0.5"/>
    <n v="0.16666666666666666"/>
    <n v="0.33333333333333331"/>
    <n v="0"/>
    <n v="0"/>
    <n v="0.16666666666666666"/>
    <n v="9.5238095238095233E-2"/>
    <n v="1"/>
    <n v="0"/>
    <n v="0"/>
    <n v="4.7619047619047616E-2"/>
    <n v="9.5238095238095233E-2"/>
    <s v="&lt;10 min"/>
    <s v="23–27"/>
  </r>
  <r>
    <x v="559"/>
    <x v="1"/>
    <x v="1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  <n v="0.33333333333333331"/>
    <n v="1"/>
    <n v="1.3333333333333333"/>
    <n v="0"/>
    <n v="1.3333333333333333"/>
    <n v="0"/>
    <n v="0"/>
    <n v="1.3333333333333333"/>
    <n v="7.5757575757575746E-2"/>
    <n v="0.75"/>
    <n v="0"/>
    <n v="0"/>
    <n v="0"/>
    <n v="0.30303030303030298"/>
    <s v="&lt;10 min"/>
    <s v="23–27"/>
  </r>
  <r>
    <x v="560"/>
    <x v="17"/>
    <x v="7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  <n v="0"/>
    <n v="1"/>
    <n v="1"/>
    <n v="0"/>
    <n v="1"/>
    <n v="0"/>
    <n v="0"/>
    <n v="0"/>
    <n v="0"/>
    <s v=""/>
    <n v="0"/>
    <n v="0"/>
    <n v="0"/>
    <n v="0.29411764705882354"/>
    <s v="&lt;10 min"/>
    <s v="28–32"/>
  </r>
  <r>
    <x v="561"/>
    <x v="16"/>
    <x v="12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  <n v="0"/>
    <n v="0"/>
    <n v="0"/>
    <n v="0"/>
    <n v="0"/>
    <n v="0"/>
    <n v="0"/>
    <n v="0"/>
    <n v="0"/>
    <s v=""/>
    <n v="0"/>
    <n v="0"/>
    <n v="0"/>
    <n v="0"/>
    <s v="&lt;10 min"/>
    <s v="23–27"/>
  </r>
  <r>
    <x v="562"/>
    <x v="6"/>
    <x v="12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  <n v="0"/>
    <n v="0"/>
    <n v="0.66666666666666663"/>
    <n v="0"/>
    <n v="0.66666666666666663"/>
    <n v="0.33333333333333331"/>
    <n v="0"/>
    <n v="0"/>
    <n v="0"/>
    <s v=""/>
    <n v="0.17543859649122806"/>
    <n v="0"/>
    <n v="0"/>
    <n v="0.35087719298245612"/>
    <s v="&lt;10 min"/>
    <s v="23–27"/>
  </r>
  <r>
    <x v="563"/>
    <x v="1"/>
    <x v="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  <n v="0"/>
    <n v="0.5"/>
    <n v="0"/>
    <n v="0"/>
    <n v="0"/>
    <n v="0"/>
    <n v="0"/>
    <n v="0"/>
    <n v="0"/>
    <s v=""/>
    <n v="0"/>
    <n v="0"/>
    <n v="0"/>
    <n v="0"/>
    <s v="&lt;10 min"/>
    <s v="23–27"/>
  </r>
  <r>
    <x v="564"/>
    <x v="20"/>
    <x v="0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  <n v="0"/>
    <n v="1.5"/>
    <n v="0.5"/>
    <n v="0"/>
    <n v="0.5"/>
    <n v="0"/>
    <n v="0"/>
    <n v="0"/>
    <n v="0"/>
    <s v=""/>
    <n v="0"/>
    <n v="0"/>
    <n v="0"/>
    <n v="9.8039215686274522E-2"/>
    <s v="&lt;10 min"/>
    <s v="23–27"/>
  </r>
  <r>
    <x v="565"/>
    <x v="11"/>
    <x v="4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  <n v="0"/>
    <n v="1"/>
    <n v="1"/>
    <n v="0"/>
    <n v="1"/>
    <n v="0"/>
    <n v="0"/>
    <n v="0"/>
    <n v="0"/>
    <s v=""/>
    <n v="0"/>
    <n v="0"/>
    <n v="0"/>
    <n v="0.12658227848101264"/>
    <s v="&lt;10 min"/>
    <s v="28–32"/>
  </r>
  <r>
    <x v="566"/>
    <x v="11"/>
    <x v="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  <n v="0"/>
    <n v="0.66666666666666663"/>
    <n v="0.33333333333333331"/>
    <n v="0.33333333333333331"/>
    <n v="0"/>
    <n v="0"/>
    <n v="0"/>
    <n v="0"/>
    <n v="0"/>
    <s v=""/>
    <n v="0"/>
    <n v="0"/>
    <n v="0.15873015873015872"/>
    <n v="0"/>
    <s v="&lt;10 min"/>
    <s v="23–27"/>
  </r>
  <r>
    <x v="567"/>
    <x v="19"/>
    <x v="12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  <n v="0"/>
    <n v="0"/>
    <n v="2"/>
    <n v="0"/>
    <n v="2"/>
    <n v="0"/>
    <n v="0"/>
    <n v="0"/>
    <n v="0"/>
    <s v=""/>
    <n v="0"/>
    <n v="0"/>
    <n v="0"/>
    <n v="0.29411764705882354"/>
    <s v="&lt;10 min"/>
    <s v="23–27"/>
  </r>
  <r>
    <x v="568"/>
    <x v="21"/>
    <x v="3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  <n v="0"/>
    <n v="0.25"/>
    <n v="0"/>
    <n v="0"/>
    <n v="0"/>
    <n v="0.25"/>
    <n v="0"/>
    <n v="0"/>
    <n v="0"/>
    <s v=""/>
    <n v="0.1388888888888889"/>
    <n v="0"/>
    <n v="0"/>
    <n v="0"/>
    <s v="&lt;10 min"/>
    <s v="23–2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s v="OKC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32.69736842105263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s v="30–39 min"/>
    <s v="23–27"/>
    <n v="0.56899999999999995"/>
    <n v="0.63700000000000001"/>
    <n v="1"/>
    <s v="Conserver"/>
  </r>
  <r>
    <x v="1"/>
    <s v="MIN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27.59493670886076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s v="30–39 min"/>
    <s v="23–27"/>
    <n v="0.54700000000000004"/>
    <n v="0.59499999999999997"/>
    <n v="0.97284248642124316"/>
    <s v="Conserver"/>
  </r>
  <r>
    <x v="2"/>
    <s v="DEN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29.6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s v="30–39 min"/>
    <s v="28–32"/>
    <n v="0.627"/>
    <n v="0.66299999999999992"/>
    <n v="0.82377791188895599"/>
    <s v="Conserver"/>
  </r>
  <r>
    <x v="3"/>
    <s v="MIL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30.402985074626866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s v="30–39 min"/>
    <s v="28–32"/>
    <n v="0.60699999999999998"/>
    <n v="0.625"/>
    <n v="0.79662039831019915"/>
    <s v="Conserver"/>
  </r>
  <r>
    <x v="4"/>
    <s v="BOS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26.805555555555557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s v="30–39 min"/>
    <s v="23–27"/>
    <n v="0.53700000000000003"/>
    <n v="0.58200000000000007"/>
    <n v="0.88231744115872057"/>
    <s v="Conserver"/>
  </r>
  <r>
    <x v="5"/>
    <s v="PHX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25.6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s v="30–39 min"/>
    <s v="28–32"/>
    <n v="0.52500000000000002"/>
    <n v="0.58899999999999997"/>
    <n v="0.85576342788171389"/>
    <s v="Conserver"/>
  </r>
  <r>
    <x v="6"/>
    <s v="MIA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n v="23.896103896103895"/>
    <n v="5.5064935064935066"/>
    <n v="5.1948051948051948"/>
    <n v="0.50649350649350644"/>
    <n v="4.7012987012987013"/>
    <n v="0.89610389610389607"/>
    <n v="0.19480519480519481"/>
    <n v="2.5974025974025974"/>
    <n v="0.67503118350575975"/>
    <n v="2.12"/>
    <n v="2.5313669381465991E-2"/>
    <n v="5.5029716046665206E-3"/>
    <n v="1.430772617213295E-2"/>
    <n v="0.13280504805928536"/>
    <s v="30–39 min"/>
    <s v="23–27"/>
    <n v="0.56299999999999994"/>
    <n v="0.60499999999999998"/>
    <n v="0.83162341581170796"/>
    <s v="Conserver"/>
  </r>
  <r>
    <x v="7"/>
    <s v="ATL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n v="24.19736842105263"/>
    <n v="11.605263157894736"/>
    <n v="3.1052631578947367"/>
    <n v="0.5"/>
    <n v="2.6052631578947367"/>
    <n v="1.1973684210526316"/>
    <n v="0.19736842105263158"/>
    <n v="4.6973684210526319"/>
    <n v="0.67214912280701755"/>
    <n v="2.4705882352941173"/>
    <n v="3.3260233918128657E-2"/>
    <n v="5.4824561403508769E-3"/>
    <n v="1.3888888888888888E-2"/>
    <n v="7.2368421052631582E-2"/>
    <s v="30–39 min"/>
    <s v="23–27"/>
    <n v="0.49099999999999999"/>
    <n v="0.56700000000000006"/>
    <n v="0.83041641520820764"/>
    <s v="Conserver"/>
  </r>
  <r>
    <x v="8"/>
    <s v="DET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26.1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s v="30–39 min"/>
    <s v="23–27"/>
    <n v="0.52100000000000002"/>
    <n v="0.56499999999999995"/>
    <n v="0.87869643934821973"/>
    <s v="Conserver"/>
  </r>
  <r>
    <x v="9"/>
    <s v="LAC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n v="22.797468354430379"/>
    <n v="8.6962025316455698"/>
    <n v="5.7974683544303796"/>
    <n v="0.69620253164556967"/>
    <n v="5.1012658227848098"/>
    <n v="1.5063291139240507"/>
    <n v="0.69620253164556967"/>
    <n v="4.3037974683544302"/>
    <n v="0.6458206332699824"/>
    <n v="2.0205882352941176"/>
    <n v="4.2672212859038265E-2"/>
    <n v="1.9722451321404242E-2"/>
    <n v="1.9722451321404242E-2"/>
    <n v="0.14451177968228923"/>
    <s v="30–39 min"/>
    <s v="33+"/>
    <n v="0.501"/>
    <n v="0.58200000000000007"/>
    <n v="0.78213639106819555"/>
    <s v="Conserver"/>
  </r>
  <r>
    <x v="10"/>
    <s v="NYK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n v="24.402777777777779"/>
    <n v="3.0972222222222223"/>
    <n v="12.805555555555555"/>
    <n v="2.9027777777777777"/>
    <n v="9.8055555555555554"/>
    <n v="1"/>
    <n v="0.69444444444444442"/>
    <n v="2.6944444444444446"/>
    <n v="0.6972222222222223"/>
    <n v="1.1494845360824741"/>
    <n v="2.8571428571428571E-2"/>
    <n v="1.984126984126984E-2"/>
    <n v="8.2936507936507933E-2"/>
    <n v="0.28015873015873016"/>
    <s v="30–39 min"/>
    <s v="28–32"/>
    <n v="0.58399999999999996"/>
    <n v="0.63"/>
    <n v="0.73445986722993362"/>
    <s v="Conserver"/>
  </r>
  <r>
    <x v="11"/>
    <s v="SAC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n v="23.297297297297298"/>
    <n v="4.2027027027027026"/>
    <n v="4.2972972972972974"/>
    <n v="0.29729729729729731"/>
    <n v="4"/>
    <n v="0.79729729729729726"/>
    <n v="0.20270270270270271"/>
    <n v="2.7972972972972974"/>
    <n v="0.66185503685503688"/>
    <n v="1.5024154589371981"/>
    <n v="2.2650491400491399E-2"/>
    <n v="5.7585995085995085E-3"/>
    <n v="8.4459459459459464E-3"/>
    <n v="0.11363636363636363"/>
    <s v="30–39 min"/>
    <s v="28–32"/>
    <n v="0.60899999999999999"/>
    <n v="0.63900000000000001"/>
    <n v="0.73687386843693425"/>
    <s v="Conserver"/>
  </r>
  <r>
    <x v="12"/>
    <s v="HOU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n v="21"/>
    <n v="3.4024390243902438"/>
    <n v="4.5975609756097562"/>
    <n v="0.5"/>
    <n v="4"/>
    <n v="0.90243902439024393"/>
    <n v="0.3048780487804878"/>
    <n v="2.5"/>
    <n v="0.63829787234042556"/>
    <n v="1.3609756097560974"/>
    <n v="2.7429757580250576E-2"/>
    <n v="9.2668099933278965E-3"/>
    <n v="1.5197568389057751E-2"/>
    <n v="0.12158054711246201"/>
    <s v="30–39 min"/>
    <s v="23–27"/>
    <n v="0.505"/>
    <n v="0.54400000000000004"/>
    <n v="0.86602293301146649"/>
    <s v="Conserver"/>
  </r>
  <r>
    <x v="13"/>
    <s v="GSW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n v="24.5"/>
    <n v="6"/>
    <n v="4.4000000000000004"/>
    <n v="0.6"/>
    <n v="3.9"/>
    <n v="1.1000000000000001"/>
    <n v="0.4"/>
    <n v="2.9"/>
    <n v="0.76086956521739124"/>
    <n v="2.0689655172413794"/>
    <n v="3.4161490683229816E-2"/>
    <n v="1.2422360248447204E-2"/>
    <n v="1.8633540372670804E-2"/>
    <n v="0.12111801242236024"/>
    <s v="30–39 min"/>
    <s v="33+"/>
    <n v="0.57200000000000006"/>
    <n v="0.61799999999999999"/>
    <n v="0.76041038020519014"/>
    <s v="Conserver"/>
  </r>
  <r>
    <x v="14"/>
    <s v="SAC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n v="22.194805194805195"/>
    <n v="4.4025974025974026"/>
    <n v="3.8961038961038961"/>
    <n v="0.59740259740259738"/>
    <n v="3.1948051948051948"/>
    <n v="0.80519480519480524"/>
    <n v="0.40259740259740262"/>
    <n v="1.4025974025974026"/>
    <n v="0.61823969901964337"/>
    <n v="3.1388888888888888"/>
    <n v="2.2428824657236914E-2"/>
    <n v="1.1214412328618457E-2"/>
    <n v="1.6640740874724162E-2"/>
    <n v="8.8991788156133567E-2"/>
    <s v="30–39 min"/>
    <s v="33+"/>
    <n v="0.50900000000000001"/>
    <n v="0.56899999999999995"/>
    <n v="0.78998189499094751"/>
    <s v="Conserver"/>
  </r>
  <r>
    <x v="15"/>
    <s v="LAL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n v="24.4"/>
    <n v="8.1999999999999993"/>
    <n v="7.8"/>
    <n v="1"/>
    <n v="6.8"/>
    <n v="1"/>
    <n v="0.6"/>
    <n v="3.7"/>
    <n v="0.69914040114613174"/>
    <n v="2.2162162162162158"/>
    <n v="2.865329512893983E-2"/>
    <n v="1.7191977077363897E-2"/>
    <n v="2.865329512893983E-2"/>
    <n v="0.19484240687679083"/>
    <s v="30–39 min"/>
    <s v="33+"/>
    <n v="0.57100000000000006"/>
    <n v="0.60399999999999998"/>
    <n v="0.76463488231744114"/>
    <s v="Conserver"/>
  </r>
  <r>
    <x v="16"/>
    <s v="CLE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n v="24"/>
    <n v="5"/>
    <n v="4.507042253521127"/>
    <n v="0.80281690140845074"/>
    <n v="3.704225352112676"/>
    <n v="1.295774647887324"/>
    <n v="0.19718309859154928"/>
    <n v="2.0985915492957745"/>
    <n v="0.76433121019108285"/>
    <n v="2.3825503355704698"/>
    <n v="4.1266708531443444E-2"/>
    <n v="6.2797165156544361E-3"/>
    <n v="2.556741724230735E-2"/>
    <n v="0.11796896025836548"/>
    <s v="30–39 min"/>
    <s v="28–32"/>
    <n v="0.53100000000000003"/>
    <n v="0.57499999999999996"/>
    <n v="0.79722389861194931"/>
    <s v="Conserver"/>
  </r>
  <r>
    <x v="17"/>
    <s v="NYK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26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s v="30–39 min"/>
    <s v="28–32"/>
    <n v="0.55100000000000005"/>
    <n v="0.60499999999999998"/>
    <n v="0.72601086300543149"/>
    <s v="Conserver"/>
  </r>
  <r>
    <x v="18"/>
    <s v="PHX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26.59677419354838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s v="30–39 min"/>
    <s v="33+"/>
    <n v="0.59799999999999998"/>
    <n v="0.64200000000000002"/>
    <n v="0.67712733856366925"/>
    <s v="Conserver"/>
  </r>
  <r>
    <x v="19"/>
    <s v="MEM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n v="22.202702702702702"/>
    <n v="2"/>
    <n v="5.5945945945945947"/>
    <n v="1.2027027027027026"/>
    <n v="4.4054054054054053"/>
    <n v="1.2027027027027026"/>
    <n v="1.5"/>
    <n v="2.0945945945945947"/>
    <n v="0.74505713767458726"/>
    <n v="0.95483870967741924"/>
    <n v="4.0359151097406128E-2"/>
    <n v="5.0335570469798654E-2"/>
    <n v="4.0359151097406128E-2"/>
    <n v="0.1478323961545438"/>
    <s v="20–29 min"/>
    <s v="23–27"/>
    <n v="0.54799999999999993"/>
    <n v="0.59099999999999997"/>
    <n v="0.73264936632468314"/>
    <s v="Écarter"/>
  </r>
  <r>
    <x v="20"/>
    <s v="IND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n v="20.205128205128204"/>
    <n v="3.3974358974358974"/>
    <n v="6.8974358974358978"/>
    <n v="1.7051282051282051"/>
    <n v="5.2051282051282053"/>
    <n v="0.89743589743589747"/>
    <n v="0.5"/>
    <n v="1.3974358974358974"/>
    <n v="0.61789382890300315"/>
    <n v="2.431192660550459"/>
    <n v="2.7444522857366892E-2"/>
    <n v="1.5290519877675839E-2"/>
    <n v="5.2144593428997091E-2"/>
    <n v="0.15917823257272798"/>
    <s v="30–39 min"/>
    <s v="28–32"/>
    <n v="0.57200000000000006"/>
    <n v="0.59899999999999998"/>
    <n v="0.7157513578756789"/>
    <s v="Conserver"/>
  </r>
  <r>
    <x v="21"/>
    <s v="CLE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n v="20.6"/>
    <n v="6.706666666666667"/>
    <n v="2.9066666666666667"/>
    <n v="0.6"/>
    <n v="2.2000000000000002"/>
    <n v="1.2"/>
    <n v="0.10666666666666667"/>
    <n v="2.5066666666666668"/>
    <n v="0.67100977198697076"/>
    <n v="2.6755319148936172"/>
    <n v="3.9087947882736153E-2"/>
    <n v="3.4744842562432141E-3"/>
    <n v="1.9543973941368076E-2"/>
    <n v="7.1661237785016291E-2"/>
    <s v="30–39 min"/>
    <s v="23–27"/>
    <n v="0.56200000000000006"/>
    <n v="0.6"/>
    <n v="0.71092335546167773"/>
    <s v="Conserver"/>
  </r>
  <r>
    <x v="22"/>
    <s v="CHI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n v="20.405405405405407"/>
    <n v="4.5"/>
    <n v="3.7027027027027026"/>
    <n v="0.29729729729729731"/>
    <n v="3.4054054054054053"/>
    <n v="0.90540540540540537"/>
    <n v="0.20270270270270271"/>
    <n v="2.4054054054054053"/>
    <n v="0.61647750469502738"/>
    <n v="1.8707865168539326"/>
    <n v="2.7353637625540946E-2"/>
    <n v="6.123948722136033E-3"/>
    <n v="8.9817914591328492E-3"/>
    <n v="0.10288233853188535"/>
    <s v="30–39 min"/>
    <s v="23–27"/>
    <n v="0.55000000000000004"/>
    <n v="0.60099999999999998"/>
    <n v="0.67410983705491856"/>
    <s v="Conserver"/>
  </r>
  <r>
    <x v="23"/>
    <s v="OKC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n v="21.594202898550726"/>
    <n v="5.1014492753623184"/>
    <n v="5.3043478260869561"/>
    <n v="0.89855072463768115"/>
    <n v="4.5072463768115938"/>
    <n v="1.5942028985507246"/>
    <n v="0.69565217391304346"/>
    <n v="2.2028985507246377"/>
    <n v="0.66648774378242981"/>
    <n v="2.3157894736842102"/>
    <n v="4.9203793165145823E-2"/>
    <n v="2.147074610842727E-2"/>
    <n v="2.7733047056718554E-2"/>
    <n v="0.139112542494185"/>
    <s v="30–39 min"/>
    <s v="23–27"/>
    <n v="0.53700000000000003"/>
    <n v="0.57299999999999995"/>
    <n v="0.70368135184067593"/>
    <s v="Conserver"/>
  </r>
  <r>
    <x v="24"/>
    <s v="LAL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n v="20.205479452054796"/>
    <n v="5.7945205479452051"/>
    <n v="4.506849315068493"/>
    <n v="0.79452054794520544"/>
    <n v="3.6986301369863015"/>
    <n v="1.095890410958904"/>
    <n v="0.30136986301369861"/>
    <n v="2.3972602739726026"/>
    <n v="0.57895356596145553"/>
    <n v="2.4171428571428573"/>
    <n v="3.1400871374180635E-2"/>
    <n v="8.6352396278996744E-3"/>
    <n v="2.2765631746280959E-2"/>
    <n v="0.10597794088785964"/>
    <s v="30–39 min"/>
    <s v="23–27"/>
    <n v="0.55600000000000005"/>
    <n v="0.61599999999999999"/>
    <n v="0.62582981291490647"/>
    <s v="Conserver"/>
  </r>
  <r>
    <x v="25"/>
    <s v="SAS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n v="23.5"/>
    <n v="6.306451612903226"/>
    <n v="4.806451612903226"/>
    <n v="0.90322580645161288"/>
    <n v="3.903225806451613"/>
    <n v="1.5"/>
    <n v="0.40322580645161288"/>
    <n v="2.806451612903226"/>
    <n v="0.65096952908587258"/>
    <n v="2.2471264367816093"/>
    <n v="4.1551246537396121E-2"/>
    <n v="1.1169689929407558E-2"/>
    <n v="2.5020105441872931E-2"/>
    <n v="0.10812259851666517"/>
    <s v="30–39 min"/>
    <s v="23–27"/>
    <n v="0.51400000000000001"/>
    <n v="0.56000000000000005"/>
    <n v="0.70368135184067593"/>
    <s v="Conserver"/>
  </r>
  <r>
    <x v="26"/>
    <s v="HOU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n v="19.105263157894736"/>
    <n v="4.8947368421052628"/>
    <n v="10.302631578947368"/>
    <n v="3.3947368421052633"/>
    <n v="6.8947368421052628"/>
    <n v="1.1052631578947369"/>
    <n v="0.80263157894736847"/>
    <n v="2.6052631578947367"/>
    <n v="0.60651629072681701"/>
    <n v="1.8787878787878787"/>
    <n v="3.5087719298245619E-2"/>
    <n v="2.5480367585630746E-2"/>
    <n v="0.10776942355889725"/>
    <n v="0.21888053467000834"/>
    <s v="30–39 min"/>
    <s v="18–22"/>
    <n v="0.505"/>
    <n v="0.54500000000000004"/>
    <n v="0.687990343995172"/>
    <s v="Conserver"/>
  </r>
  <r>
    <x v="27"/>
    <s v="ORL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n v="24.2"/>
    <n v="4.7"/>
    <n v="5.7"/>
    <n v="0.9"/>
    <n v="4.8"/>
    <n v="1.3"/>
    <n v="0.4"/>
    <n v="2.2999999999999998"/>
    <n v="0.71810089020771506"/>
    <n v="2.0434782608695654"/>
    <n v="3.857566765578635E-2"/>
    <n v="1.1869436201780416E-2"/>
    <n v="2.6706231454005934E-2"/>
    <n v="0.14243323442136496"/>
    <s v="30–39 min"/>
    <s v="23–27"/>
    <n v="0.50700000000000001"/>
    <n v="0.55799999999999994"/>
    <n v="0.70247435123717561"/>
    <s v="Conserver"/>
  </r>
  <r>
    <x v="28"/>
    <s v="MIL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24.896551724137932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s v="30–39 min"/>
    <s v="33+"/>
    <n v="0.54700000000000004"/>
    <n v="0.621"/>
    <n v="0.59867229933614963"/>
    <s v="Conserver"/>
  </r>
  <r>
    <x v="29"/>
    <s v="NYK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n v="17.597560975609756"/>
    <n v="3.6951219512195124"/>
    <n v="3.1951219512195124"/>
    <n v="0.90243902439024393"/>
    <n v="2.3048780487804876"/>
    <n v="0.90243902439024393"/>
    <n v="0.5"/>
    <n v="1.5975609756097562"/>
    <n v="0.47560975609756095"/>
    <n v="2.3129770992366412"/>
    <n v="2.4390243902439025E-2"/>
    <n v="1.3513513513513514E-2"/>
    <n v="2.4390243902439025E-2"/>
    <n v="6.2294001318391558E-2"/>
    <s v="30–39 min"/>
    <s v="28–32"/>
    <n v="0.56999999999999995"/>
    <n v="0.58499999999999996"/>
    <n v="0.71273385636692821"/>
    <s v="Conserver"/>
  </r>
  <r>
    <x v="30"/>
    <s v="DEN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n v="21.402985074626866"/>
    <n v="6"/>
    <n v="3.8955223880597014"/>
    <n v="0.70149253731343286"/>
    <n v="3.1940298507462686"/>
    <n v="1.4029850746268657"/>
    <n v="0.5074626865671642"/>
    <n v="2.1044776119402986"/>
    <n v="0.5928804729813536"/>
    <n v="2.8510638297872339"/>
    <n v="3.8863852482738659E-2"/>
    <n v="1.4057138132054409E-2"/>
    <n v="1.9431926241369329E-2"/>
    <n v="8.8477281184107165E-2"/>
    <s v="30–39 min"/>
    <s v="28–32"/>
    <n v="0.54299999999999993"/>
    <n v="0.58399999999999996"/>
    <n v="0.67531683765841888"/>
    <s v="Conserver"/>
  </r>
  <r>
    <x v="31"/>
    <s v="MIA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n v="18.102564102564102"/>
    <n v="4.2948717948717947"/>
    <n v="9.6025641025641022"/>
    <n v="2.3974358974358974"/>
    <n v="7.2051282051282053"/>
    <n v="1.2948717948717949"/>
    <n v="0.70512820512820518"/>
    <n v="2.1025641025641026"/>
    <n v="0.5277715481797115"/>
    <n v="2.0426829268292681"/>
    <n v="3.7751364281976535E-2"/>
    <n v="2.0557673618898112E-2"/>
    <n v="6.9896090304253575E-2"/>
    <n v="0.2100620467967407"/>
    <s v="30–39 min"/>
    <s v="23–27"/>
    <n v="0.52100000000000002"/>
    <n v="0.56100000000000005"/>
    <n v="0.67290283645141824"/>
    <s v="Conserver"/>
  </r>
  <r>
    <x v="32"/>
    <s v="LAL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28.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s v="30–39 min"/>
    <s v="23–27"/>
    <n v="0.53600000000000003"/>
    <n v="0.58700000000000008"/>
    <n v="0.61858780929390467"/>
    <s v="Conserver"/>
  </r>
  <r>
    <x v="33"/>
    <s v="DEN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n v="18.194805194805195"/>
    <n v="2.1038961038961039"/>
    <n v="7"/>
    <n v="1.8051948051948052"/>
    <n v="5.1948051948051948"/>
    <n v="0.59740259740259738"/>
    <n v="0.50649350649350644"/>
    <n v="1.4025974025974026"/>
    <n v="0.53990519865890785"/>
    <n v="1.5"/>
    <n v="1.7727080041620099E-2"/>
    <n v="1.5029480904851822E-2"/>
    <n v="5.3566611430112911E-2"/>
    <n v="0.15414852210104435"/>
    <s v="30–39 min"/>
    <s v="23–27"/>
    <n v="0.59599999999999997"/>
    <n v="0.61699999999999999"/>
    <n v="0.63186481593240795"/>
    <s v="Conserver"/>
  </r>
  <r>
    <x v="34"/>
    <s v="BOS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n v="22.206349206349206"/>
    <n v="4.5079365079365079"/>
    <n v="5.7936507936507935"/>
    <n v="1.3015873015873016"/>
    <n v="4.5079365079365079"/>
    <n v="1.2063492063492063"/>
    <n v="0.30158730158730157"/>
    <n v="2.6031746031746033"/>
    <n v="0.64741542875653668"/>
    <n v="1.7317073170731707"/>
    <n v="3.5170530797352953E-2"/>
    <n v="8.7926326993382382E-3"/>
    <n v="3.7947151649775558E-2"/>
    <n v="0.13142672034800315"/>
    <s v="30–39 min"/>
    <s v="28–32"/>
    <n v="0.51500000000000001"/>
    <n v="0.55500000000000005"/>
    <n v="0.67290283645141824"/>
    <s v="Conserver"/>
  </r>
  <r>
    <x v="35"/>
    <s v="WAS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n v="20.5"/>
    <n v="4.5"/>
    <n v="3"/>
    <n v="0.5"/>
    <n v="2.5"/>
    <n v="1.2941176470588236"/>
    <n v="0.39705882352941174"/>
    <n v="3"/>
    <n v="0.69727891156462585"/>
    <n v="1.5"/>
    <n v="4.4017607042817132E-2"/>
    <n v="1.3505402160864346E-2"/>
    <n v="1.7006802721088437E-2"/>
    <n v="8.5034013605442174E-2"/>
    <s v="20–29 min"/>
    <s v="23–27"/>
    <n v="0.54400000000000004"/>
    <n v="0.59099999999999997"/>
    <n v="0.63608931804465907"/>
    <s v="Écarter"/>
  </r>
  <r>
    <x v="36"/>
    <s v="PHI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26.307692307692307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s v="30–39 min"/>
    <s v="23–27"/>
    <n v="0.51100000000000001"/>
    <n v="0.56200000000000006"/>
    <n v="0.65902232951116479"/>
    <s v="Conserver"/>
  </r>
  <r>
    <x v="37"/>
    <s v="IND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n v="18.602739726027398"/>
    <n v="9.205479452054794"/>
    <n v="3.506849315068493"/>
    <n v="0.60273972602739723"/>
    <n v="3"/>
    <n v="1.3972602739726028"/>
    <n v="0.69863013698630139"/>
    <n v="1.6027397260273972"/>
    <n v="0.55365296803652964"/>
    <n v="5.7435897435897436"/>
    <n v="4.1585127201565555E-2"/>
    <n v="2.0792563600782778E-2"/>
    <n v="1.7938682322243965E-2"/>
    <n v="8.9285714285714288E-2"/>
    <s v="30–39 min"/>
    <s v="23–27"/>
    <n v="0.58200000000000007"/>
    <n v="0.61599999999999999"/>
    <n v="0.60772480386240191"/>
    <s v="Conserver"/>
  </r>
  <r>
    <x v="38"/>
    <s v="CHI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n v="18.506849315068493"/>
    <n v="3.506849315068493"/>
    <n v="10.095890410958905"/>
    <n v="2.3972602739726026"/>
    <n v="7.602739726027397"/>
    <n v="0.79452054794520544"/>
    <n v="0.69863013698630139"/>
    <n v="1.6027397260273972"/>
    <n v="0.59316824727783635"/>
    <n v="2.1880341880341878"/>
    <n v="2.5465402177730943E-2"/>
    <n v="2.2391991570073762E-2"/>
    <n v="7.6835265191429566E-2"/>
    <n v="0.24367755532139093"/>
    <s v="30–39 min"/>
    <s v="33+"/>
    <n v="0.59200000000000008"/>
    <n v="0.61099999999999999"/>
    <n v="0.62582981291490647"/>
    <s v="Conserver"/>
  </r>
  <r>
    <x v="39"/>
    <s v="POR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n v="19.3"/>
    <n v="4.8"/>
    <n v="2.7"/>
    <n v="0.4"/>
    <n v="2.2999999999999998"/>
    <n v="0.9"/>
    <n v="0.1"/>
    <n v="2"/>
    <n v="0.5902140672782874"/>
    <n v="2.4"/>
    <n v="2.7522935779816512E-2"/>
    <n v="3.0581039755351682E-3"/>
    <n v="1.2232415902140673E-2"/>
    <n v="7.0336391437308854E-2"/>
    <s v="30–39 min"/>
    <s v="23–27"/>
    <n v="0.52100000000000002"/>
    <n v="0.55700000000000005"/>
    <n v="0.68014484007242004"/>
    <s v="Conserver"/>
  </r>
  <r>
    <x v="40"/>
    <s v="LAC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n v="16.8"/>
    <n v="2.7"/>
    <n v="12.6"/>
    <n v="3.8"/>
    <n v="8.9"/>
    <n v="0.7"/>
    <n v="1.1000000000000001"/>
    <n v="1.6"/>
    <n v="0.51219512195121952"/>
    <n v="1.6875"/>
    <n v="2.1341463414634148E-2"/>
    <n v="3.3536585365853668E-2"/>
    <n v="0.11585365853658537"/>
    <n v="0.27134146341463417"/>
    <s v="30–39 min"/>
    <s v="28–32"/>
    <n v="0.628"/>
    <n v="0.6409999999999999"/>
    <n v="0.56970428485214242"/>
    <s v="Conserver"/>
  </r>
  <r>
    <x v="41"/>
    <s v="DET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n v="16.304878048780488"/>
    <n v="1.6951219512195121"/>
    <n v="2.5975609756097562"/>
    <n v="0.59756097560975607"/>
    <n v="2"/>
    <n v="0.90243902439024393"/>
    <n v="9.7560975609756101E-2"/>
    <n v="1"/>
    <n v="0.58650640463239168"/>
    <n v="1.6951219512195121"/>
    <n v="3.2461835409721002E-2"/>
    <n v="3.5093876118617302E-3"/>
    <n v="2.1494999122653097E-2"/>
    <n v="7.1942446043165464E-2"/>
    <s v="20–29 min"/>
    <s v="28–32"/>
    <n v="0.57899999999999996"/>
    <n v="0.59"/>
    <n v="0.64815932407966204"/>
    <s v="Écarter"/>
  </r>
  <r>
    <x v="42"/>
    <s v="SAC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n v="19.100000000000001"/>
    <n v="6"/>
    <n v="13.9"/>
    <n v="3.8"/>
    <n v="10.1"/>
    <n v="0.7"/>
    <n v="0.4"/>
    <n v="2.9"/>
    <n v="0.55043227665706052"/>
    <n v="2.0689655172413794"/>
    <n v="2.0172910662824204E-2"/>
    <n v="1.1527377521613832E-2"/>
    <n v="0.1095100864553314"/>
    <n v="0.29106628242074922"/>
    <s v="30–39 min"/>
    <s v="28–32"/>
    <n v="0.627"/>
    <n v="0.65500000000000003"/>
    <n v="0.54073627036813521"/>
    <s v="Conserver"/>
  </r>
  <r>
    <x v="43"/>
    <s v="NYK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n v="18"/>
    <n v="2.2027027027027026"/>
    <n v="4.7972972972972974"/>
    <n v="1.2972972972972974"/>
    <n v="3.5"/>
    <n v="1.5"/>
    <n v="0.90540540540540537"/>
    <n v="1.4054054054054055"/>
    <n v="0.49180327868852458"/>
    <n v="1.5673076923076921"/>
    <n v="4.0983606557377046E-2"/>
    <n v="2.4737852606705062E-2"/>
    <n v="3.5445281346920689E-2"/>
    <n v="9.5628415300546443E-2"/>
    <s v="30–39 min"/>
    <s v="23–27"/>
    <n v="0.55899999999999994"/>
    <n v="0.59099999999999997"/>
    <n v="0.6210018105009053"/>
    <s v="Conserver"/>
  </r>
  <r>
    <x v="44"/>
    <s v="POR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n v="18.5"/>
    <n v="2.8055555555555554"/>
    <n v="4.5"/>
    <n v="0.90277777777777779"/>
    <n v="3.5972222222222223"/>
    <n v="0.90277777777777779"/>
    <n v="0.19444444444444445"/>
    <n v="2.0972222222222223"/>
    <n v="0.59105431309904155"/>
    <n v="1.3377483443708609"/>
    <n v="2.8842740504082358E-2"/>
    <n v="6.2122825701100464E-3"/>
    <n v="2.8842740504082358E-2"/>
    <n v="0.11492722754703585"/>
    <s v="30–39 min"/>
    <s v="18–22"/>
    <n v="0.51900000000000002"/>
    <n v="0.55100000000000005"/>
    <n v="0.66505733252866628"/>
    <s v="Conserver"/>
  </r>
  <r>
    <x v="45"/>
    <s v="MEM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n v="19.202898550724637"/>
    <n v="5.3043478260869561"/>
    <n v="6.1014492753623184"/>
    <n v="0.89855072463768115"/>
    <n v="5.2028985507246377"/>
    <n v="1.2028985507246377"/>
    <n v="0.40579710144927539"/>
    <n v="2.4057971014492754"/>
    <n v="0.6000905797101449"/>
    <n v="2.2048192771084336"/>
    <n v="3.7590579710144928E-2"/>
    <n v="1.2681159420289856E-2"/>
    <n v="2.8079710144927536E-2"/>
    <n v="0.16259057971014493"/>
    <s v="30–39 min"/>
    <s v="23–27"/>
    <n v="0.56499999999999995"/>
    <n v="0.6"/>
    <n v="0.61617380808690403"/>
    <s v="Conserver"/>
  </r>
  <r>
    <x v="46"/>
    <s v="CLE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n v="18.507042253521128"/>
    <n v="3.1971830985915495"/>
    <n v="9.295774647887324"/>
    <n v="2.295774647887324"/>
    <n v="7"/>
    <n v="0.90140845070422537"/>
    <n v="1.6056338028169015"/>
    <n v="2"/>
    <n v="0.60678827060725005"/>
    <n v="1.5985915492957747"/>
    <n v="2.9554375432925422E-2"/>
    <n v="5.2643731239898413E-2"/>
    <n v="7.5271299930731936E-2"/>
    <n v="0.22950819672131148"/>
    <s v="30–39 min"/>
    <s v="23–27"/>
    <n v="0.60399999999999998"/>
    <n v="0.63300000000000001"/>
    <n v="0.54858177429088717"/>
    <s v="Conserver"/>
  </r>
  <r>
    <x v="47"/>
    <s v="LAC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n v="21.8"/>
    <n v="2.1"/>
    <n v="3.2"/>
    <n v="0.4"/>
    <n v="2.8"/>
    <n v="1.2"/>
    <n v="0.2"/>
    <n v="1.8"/>
    <n v="0.66871165644171782"/>
    <n v="1.1666666666666667"/>
    <n v="3.6809815950920241E-2"/>
    <n v="6.1349693251533744E-3"/>
    <n v="1.2269938650306749E-2"/>
    <n v="8.5889570552147229E-2"/>
    <s v="30–39 min"/>
    <s v="28–32"/>
    <n v="0.57799999999999996"/>
    <n v="0.61499999999999999"/>
    <n v="0.57211828605914306"/>
    <s v="Conserver"/>
  </r>
  <r>
    <x v="48"/>
    <s v="CHA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n v="20.296875"/>
    <n v="3.90625"/>
    <n v="7.5"/>
    <n v="1.09375"/>
    <n v="6.40625"/>
    <n v="0.703125"/>
    <n v="0.703125"/>
    <n v="2.09375"/>
    <n v="0.64027996845425872"/>
    <n v="1.8656716417910448"/>
    <n v="2.2180599369085174E-2"/>
    <n v="2.2180599369085174E-2"/>
    <n v="3.4503154574132493E-2"/>
    <n v="0.20208990536277602"/>
    <s v="30–39 min"/>
    <s v="23–27"/>
    <n v="0.495"/>
    <n v="0.54100000000000004"/>
    <n v="0.65660832830416416"/>
    <s v="Conserver"/>
  </r>
  <r>
    <x v="49"/>
    <s v="MIN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n v="18.695652173913043"/>
    <n v="4.6956521739130439"/>
    <n v="7.1014492753623184"/>
    <n v="2.1014492753623188"/>
    <n v="5"/>
    <n v="0.69565217391304346"/>
    <n v="0.20289855072463769"/>
    <n v="2.7971014492753623"/>
    <n v="0.57881276080226141"/>
    <n v="1.678756476683938"/>
    <n v="2.1537219006595776E-2"/>
    <n v="6.2816888769237685E-3"/>
    <n v="6.5060349082424737E-2"/>
    <n v="0.15479876160990713"/>
    <s v="30–39 min"/>
    <s v="28–32"/>
    <n v="0.54200000000000004"/>
    <n v="0.59299999999999997"/>
    <n v="0.56608328304164157"/>
    <s v="Conserver"/>
  </r>
  <r>
    <x v="50"/>
    <s v="DAL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24.705882352941178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s v="30–39 min"/>
    <s v="28–32"/>
    <n v="0.53600000000000003"/>
    <n v="0.58799999999999997"/>
    <n v="0.54797827398913701"/>
    <s v="Conserver"/>
  </r>
  <r>
    <x v="51"/>
    <s v="TOR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n v="19.307692307692307"/>
    <n v="5.8"/>
    <n v="7.7076923076923078"/>
    <n v="1.7076923076923076"/>
    <n v="6"/>
    <n v="1.4"/>
    <n v="1"/>
    <n v="2.8"/>
    <n v="0.58864915572232646"/>
    <n v="2.0714285714285716"/>
    <n v="4.2682926829268296E-2"/>
    <n v="3.0487804878048783E-2"/>
    <n v="5.2063789868667922E-2"/>
    <n v="0.18292682926829271"/>
    <s v="30–39 min"/>
    <s v="23–27"/>
    <n v="0.48200000000000004"/>
    <n v="0.52300000000000002"/>
    <n v="0.64333132166566087"/>
    <s v="Conserver"/>
  </r>
  <r>
    <x v="52"/>
    <s v="BOS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n v="16.394736842105264"/>
    <n v="4.8026315789473681"/>
    <n v="4.5"/>
    <n v="0.89473684210526316"/>
    <n v="3.6052631578947367"/>
    <n v="0.89473684210526316"/>
    <n v="1.1052631578947369"/>
    <n v="1.6973684210526316"/>
    <n v="0.48362055581431457"/>
    <n v="2.829457364341085"/>
    <n v="2.6393417171246703E-2"/>
    <n v="3.2603632976245932E-2"/>
    <n v="2.6393417171246703E-2"/>
    <n v="0.10634994566061171"/>
    <s v="30–39 min"/>
    <s v="28–32"/>
    <n v="0.57999999999999996"/>
    <n v="0.60599999999999998"/>
    <n v="0.57815328907664454"/>
    <s v="Conserver"/>
  </r>
  <r>
    <x v="53"/>
    <s v="DAL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n v="24.7"/>
    <n v="4.5999999999999996"/>
    <n v="4.8"/>
    <n v="1.2"/>
    <n v="3.6"/>
    <n v="1.3"/>
    <n v="0.5"/>
    <n v="2.2000000000000002"/>
    <n v="0.68421052631578938"/>
    <n v="2.0909090909090904"/>
    <n v="3.6011080332409975E-2"/>
    <n v="1.3850415512465374E-2"/>
    <n v="3.3240997229916892E-2"/>
    <n v="9.9722991689750698E-2"/>
    <s v="30–39 min"/>
    <s v="33+"/>
    <n v="0.54899999999999993"/>
    <n v="0.59399999999999997"/>
    <n v="0.57030778515389258"/>
    <s v="Conserver"/>
  </r>
  <r>
    <x v="54"/>
    <s v="TOR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n v="21.103448275862068"/>
    <n v="5.3965517241379306"/>
    <n v="6.2931034482758621"/>
    <n v="1.103448275862069"/>
    <n v="5.2931034482758621"/>
    <n v="0.7931034482758621"/>
    <n v="0.29310344827586204"/>
    <n v="2.7931034482758621"/>
    <n v="0.65538659241807662"/>
    <n v="1.9320987654320987"/>
    <n v="2.463054187192118E-2"/>
    <n v="9.1025915613621739E-3"/>
    <n v="3.4268579995716426E-2"/>
    <n v="0.16438209466695222"/>
    <s v="30–39 min"/>
    <s v="23–27"/>
    <n v="0.52300000000000002"/>
    <n v="0.54700000000000004"/>
    <n v="0.59143029571514782"/>
    <s v="Conserver"/>
  </r>
  <r>
    <x v="55"/>
    <s v="DEN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n v="15.405063291139241"/>
    <n v="2.5949367088607596"/>
    <n v="5.2025316455696204"/>
    <n v="1.2025316455696202"/>
    <n v="3.8987341772151898"/>
    <n v="1.1012658227848102"/>
    <n v="0.50632911392405067"/>
    <n v="1"/>
    <n v="0.4544266457563198"/>
    <n v="2.5949367088607596"/>
    <n v="3.2485717486277592E-2"/>
    <n v="1.4935962062656363E-2"/>
    <n v="3.5472909898808858E-2"/>
    <n v="0.11500690788245398"/>
    <s v="30–39 min"/>
    <s v="23–27"/>
    <n v="0.63400000000000001"/>
    <n v="0.66500000000000004"/>
    <n v="0.49607724803862402"/>
    <s v="Conserver"/>
  </r>
  <r>
    <x v="56"/>
    <s v="POR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n v="16.902777777777779"/>
    <n v="3.9027777777777777"/>
    <n v="7.3055555555555554"/>
    <n v="1.5"/>
    <n v="5.6944444444444446"/>
    <n v="1"/>
    <n v="0.5"/>
    <n v="2.6944444444444446"/>
    <n v="0.563425925925926"/>
    <n v="1.4484536082474226"/>
    <n v="3.3333333333333333E-2"/>
    <n v="1.6666666666666666E-2"/>
    <n v="0.05"/>
    <n v="0.18981481481481483"/>
    <s v="30–39 min"/>
    <s v="23–27"/>
    <n v="0.55000000000000004"/>
    <n v="0.60499999999999998"/>
    <n v="0.50814725407362704"/>
    <s v="Conserver"/>
  </r>
  <r>
    <x v="57"/>
    <s v="ORL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25.891304347826086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s v="30–39 min"/>
    <s v="18–22"/>
    <n v="0.5"/>
    <n v="0.55100000000000005"/>
    <n v="0.54978877489438749"/>
    <s v="Conserver"/>
  </r>
  <r>
    <x v="58"/>
    <s v="SAS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n v="14.703703703703704"/>
    <n v="4.0987654320987659"/>
    <n v="3.7037037037037037"/>
    <n v="1.0987654320987654"/>
    <n v="2.6049382716049383"/>
    <n v="0.90123456790123457"/>
    <n v="0.29629629629629628"/>
    <n v="2.1975308641975309"/>
    <n v="0.55070051324732971"/>
    <n v="1.8651685393258428"/>
    <n v="3.3754103666712908E-2"/>
    <n v="1.1097239561659037E-2"/>
    <n v="4.1152263374485597E-2"/>
    <n v="9.7563231146252372E-2"/>
    <s v="20–29 min"/>
    <s v="18–22"/>
    <n v="0.47600000000000003"/>
    <n v="0.52200000000000002"/>
    <n v="0.5962582981291491"/>
    <s v="Écarter"/>
  </r>
  <r>
    <x v="59"/>
    <s v="CHA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25.191489361702128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s v="30–39 min"/>
    <s v="23–27"/>
    <n v="0.49399999999999999"/>
    <n v="0.53600000000000003"/>
    <n v="0.60410380205190106"/>
    <s v="Conserver"/>
  </r>
  <r>
    <x v="60"/>
    <s v="NOP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n v="21.107142857142858"/>
    <n v="4.1071428571428568"/>
    <n v="3.8035714285714284"/>
    <n v="0.8035714285714286"/>
    <n v="3"/>
    <n v="0.8035714285714286"/>
    <n v="0.39285714285714285"/>
    <n v="1.8928571428571428"/>
    <n v="0.64547837483617299"/>
    <n v="2.1698113207547167"/>
    <n v="2.4574049803407601E-2"/>
    <n v="1.201397990388816E-2"/>
    <n v="2.4574049803407601E-2"/>
    <n v="9.1743119266055037E-2"/>
    <s v="30–39 min"/>
    <s v="33+"/>
    <n v="0.53"/>
    <n v="0.55000000000000004"/>
    <n v="0.60470730235365122"/>
    <s v="Conserver"/>
  </r>
  <r>
    <x v="61"/>
    <s v="MEM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n v="23.2"/>
    <n v="7.3"/>
    <n v="4.0999999999999996"/>
    <n v="0.7"/>
    <n v="3.4"/>
    <n v="1.2"/>
    <n v="0.2"/>
    <n v="3.7"/>
    <n v="0.76315789473684215"/>
    <n v="1.9729729729729728"/>
    <n v="3.9473684210526314E-2"/>
    <n v="6.5789473684210531E-3"/>
    <n v="2.3026315789473683E-2"/>
    <n v="0.1118421052631579"/>
    <s v="30–39 min"/>
    <s v="23–27"/>
    <n v="0.504"/>
    <n v="0.56299999999999994"/>
    <n v="0.53711526855763425"/>
    <s v="Conserver"/>
  </r>
  <r>
    <x v="62"/>
    <s v="IND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n v="16.097222222222221"/>
    <n v="1.9027777777777777"/>
    <n v="5.3055555555555554"/>
    <n v="1.1944444444444444"/>
    <n v="4.0972222222222223"/>
    <n v="0.69444444444444442"/>
    <n v="0.30555555555555558"/>
    <n v="1.9027777777777777"/>
    <n v="0.53836863619472319"/>
    <n v="1"/>
    <n v="2.3225566703827572E-2"/>
    <n v="1.0219249349684134E-2"/>
    <n v="3.9947974730583424E-2"/>
    <n v="0.13703084355258269"/>
    <s v="20–29 min"/>
    <s v="18–22"/>
    <n v="0.51600000000000001"/>
    <n v="0.57899999999999996"/>
    <n v="0.51297525648762821"/>
    <s v="Écarter"/>
  </r>
  <r>
    <x v="63"/>
    <s v="UTA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n v="18.396825396825395"/>
    <n v="4.2063492063492065"/>
    <n v="2.6984126984126986"/>
    <n v="1"/>
    <n v="1.7936507936507937"/>
    <n v="0.69841269841269837"/>
    <n v="9.5238095238095233E-2"/>
    <n v="2.5079365079365079"/>
    <n v="0.65938442282528298"/>
    <n v="1.6772151898734178"/>
    <n v="2.5032713204756217E-2"/>
    <n v="3.4135518006485747E-3"/>
    <n v="3.5842293906810041E-2"/>
    <n v="6.4288558912214827E-2"/>
    <s v="20–29 min"/>
    <s v="23–27"/>
    <n v="0.54299999999999993"/>
    <n v="0.59299999999999997"/>
    <n v="0.52444176222088112"/>
    <s v="Écarter"/>
  </r>
  <r>
    <x v="64"/>
    <s v="BOS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n v="14.3"/>
    <n v="3.5"/>
    <n v="3.8"/>
    <n v="1.3"/>
    <n v="2.6"/>
    <n v="0.9"/>
    <n v="0.2"/>
    <n v="1"/>
    <n v="0.50352112676056338"/>
    <n v="3.5"/>
    <n v="3.1690140845070422E-2"/>
    <n v="7.0422535211267616E-3"/>
    <n v="4.5774647887323945E-2"/>
    <n v="9.154929577464789E-2"/>
    <s v="20–29 min"/>
    <s v="23–27"/>
    <n v="0.62"/>
    <n v="0.63300000000000001"/>
    <n v="0.52142426071213033"/>
    <s v="Écarter"/>
  </r>
  <r>
    <x v="65"/>
    <s v="MIN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n v="14.2"/>
    <n v="2.2999999999999998"/>
    <n v="6"/>
    <n v="1.2"/>
    <n v="4.9000000000000004"/>
    <n v="0.7"/>
    <n v="0.9"/>
    <n v="1.4"/>
    <n v="0.51636363636363636"/>
    <n v="1.6428571428571428"/>
    <n v="2.5454545454545452E-2"/>
    <n v="3.272727272727273E-2"/>
    <n v="4.3636363636363633E-2"/>
    <n v="0.17818181818181819"/>
    <s v="20–29 min"/>
    <s v="23–27"/>
    <n v="0.55600000000000005"/>
    <n v="0.57700000000000007"/>
    <n v="0.55522027761013881"/>
    <s v="Écarter"/>
  </r>
  <r>
    <x v="66"/>
    <s v="UTA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n v="16.805970149253731"/>
    <n v="5.5970149253731343"/>
    <n v="3.8059701492537314"/>
    <n v="0.40298507462686567"/>
    <n v="3.4029850746268657"/>
    <n v="0.70149253731343286"/>
    <n v="0.1044776119402985"/>
    <n v="2.7014925373134329"/>
    <n v="0.53352286188107079"/>
    <n v="2.0718232044198897"/>
    <n v="2.2269604359156599E-2"/>
    <n v="3.3167495854063019E-3"/>
    <n v="1.279317697228145E-2"/>
    <n v="0.10803127221037669"/>
    <s v="30–39 min"/>
    <s v="18–22"/>
    <n v="0.48499999999999999"/>
    <n v="0.53900000000000003"/>
    <n v="0.55401327700663849"/>
    <s v="Conserver"/>
  </r>
  <r>
    <x v="67"/>
    <s v="NOP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n v="21.20754716981132"/>
    <n v="3.5094339622641511"/>
    <n v="5.0943396226415096"/>
    <n v="0.90566037735849059"/>
    <n v="4.2075471698113205"/>
    <n v="1.0943396226415094"/>
    <n v="0.69811320754716977"/>
    <n v="1.9056603773584906"/>
    <n v="0.6059299191374663"/>
    <n v="1.8415841584158417"/>
    <n v="3.1266846361185985E-2"/>
    <n v="1.9946091644204852E-2"/>
    <n v="2.587601078167116E-2"/>
    <n v="0.12021563342318059"/>
    <s v="30–39 min"/>
    <s v="23–27"/>
    <n v="0.54799999999999993"/>
    <n v="0.59799999999999998"/>
    <n v="0.50512975256487624"/>
    <s v="Conserver"/>
  </r>
  <r>
    <x v="68"/>
    <s v="IND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n v="15.597222222222221"/>
    <n v="1.5"/>
    <n v="6.5"/>
    <n v="1.3055555555555556"/>
    <n v="5.3055555555555554"/>
    <n v="0.80555555555555558"/>
    <n v="2"/>
    <n v="1.6944444444444444"/>
    <n v="0.51646431199411336"/>
    <n v="0.88524590163934425"/>
    <n v="2.6674025018395879E-2"/>
    <n v="6.6225165562913912E-2"/>
    <n v="4.3230316409124357E-2"/>
    <n v="0.17568064753495216"/>
    <s v="30–39 min"/>
    <s v="28–32"/>
    <n v="0.57700000000000007"/>
    <n v="0.61199999999999999"/>
    <n v="0.4912492456246228"/>
    <s v="Conserver"/>
  </r>
  <r>
    <x v="69"/>
    <s v="SAC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n v="17.2"/>
    <n v="5.6"/>
    <n v="3.8"/>
    <n v="0.50769230769230766"/>
    <n v="3.3076923076923075"/>
    <n v="0.90769230769230769"/>
    <n v="0.6"/>
    <n v="2.4"/>
    <n v="0.54430379746835433"/>
    <n v="2.3333333333333335"/>
    <n v="2.872444011684518E-2"/>
    <n v="1.8987341772151896E-2"/>
    <n v="1.6066212268743912E-2"/>
    <n v="0.10467380720545276"/>
    <s v="30–39 min"/>
    <s v="23–27"/>
    <n v="0.51300000000000001"/>
    <n v="0.54899999999999993"/>
    <n v="0.56487628243814125"/>
    <s v="Conserver"/>
  </r>
  <r>
    <x v="70"/>
    <s v="SAS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n v="24.304347826086957"/>
    <n v="3.6956521739130435"/>
    <n v="11"/>
    <n v="1.8043478260869565"/>
    <n v="9.195652173913043"/>
    <n v="1.1086956521739131"/>
    <n v="3.8043478260869565"/>
    <n v="3.1956521739130435"/>
    <n v="0.7320586694604504"/>
    <n v="1.1564625850340136"/>
    <n v="3.3394447354635932E-2"/>
    <n v="0.1145887899423782"/>
    <n v="5.434782608695652E-2"/>
    <n v="0.27697747511786269"/>
    <s v="30–39 min"/>
    <s v="18–22"/>
    <n v="0.55899999999999994"/>
    <n v="0.59399999999999997"/>
    <n v="0.51659625829812916"/>
    <s v="Conserver"/>
  </r>
  <r>
    <x v="71"/>
    <s v="CLE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n v="13.5"/>
    <n v="1.9024390243902438"/>
    <n v="9.6951219512195124"/>
    <n v="2.5975609756097562"/>
    <n v="7.0975609756097562"/>
    <n v="0.90243902439024393"/>
    <n v="0.90243902439024393"/>
    <n v="1.1951219512195121"/>
    <n v="0.48214285714285715"/>
    <n v="1.5918367346938775"/>
    <n v="3.2229965156794424E-2"/>
    <n v="3.2229965156794424E-2"/>
    <n v="9.2770034843205576E-2"/>
    <n v="0.25348432055749132"/>
    <s v="20–29 min"/>
    <s v="23–27"/>
    <n v="0.70599999999999996"/>
    <n v="0.72400000000000009"/>
    <n v="0.38624019312009655"/>
    <s v="Écarter"/>
  </r>
  <r>
    <x v="72"/>
    <s v="PHI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n v="14.6"/>
    <n v="3"/>
    <n v="4.3066666666666666"/>
    <n v="0.8"/>
    <n v="3.5066666666666668"/>
    <n v="1"/>
    <n v="0.30666666666666664"/>
    <n v="1.9066666666666667"/>
    <n v="0.54477611940298509"/>
    <n v="1.5734265734265733"/>
    <n v="3.7313432835820892E-2"/>
    <n v="1.1442786069651741E-2"/>
    <n v="2.9850746268656716E-2"/>
    <n v="0.13084577114427862"/>
    <s v="20–29 min"/>
    <s v="23–27"/>
    <n v="0.56499999999999995"/>
    <n v="0.59499999999999997"/>
    <n v="0.4978877489438745"/>
    <s v="Écarter"/>
  </r>
  <r>
    <x v="73"/>
    <s v="CLE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n v="17"/>
    <n v="1.40625"/>
    <n v="4"/>
    <n v="0.703125"/>
    <n v="3.296875"/>
    <n v="0.796875"/>
    <n v="0.203125"/>
    <n v="1.296875"/>
    <n v="0.625"/>
    <n v="1.0843373493975903"/>
    <n v="2.9296875E-2"/>
    <n v="7.4678308823529415E-3"/>
    <n v="2.5850183823529414E-2"/>
    <n v="0.12120863970588236"/>
    <s v="20–29 min"/>
    <s v="23–27"/>
    <n v="0.57299999999999995"/>
    <n v="0.623"/>
    <n v="0.45986722993361495"/>
    <s v="Écarter"/>
  </r>
  <r>
    <x v="74"/>
    <s v="MIA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n v="18"/>
    <n v="2.6"/>
    <n v="4.5"/>
    <n v="1.5"/>
    <n v="3"/>
    <n v="1"/>
    <n v="0.8"/>
    <n v="1.7"/>
    <n v="0.58631921824104238"/>
    <n v="1.5294117647058825"/>
    <n v="3.2573289902280131E-2"/>
    <n v="2.6058631921824105E-2"/>
    <n v="4.8859934853420196E-2"/>
    <n v="9.7719869706840393E-2"/>
    <s v="30–39 min"/>
    <s v="28–32"/>
    <n v="0.52600000000000002"/>
    <n v="0.56600000000000006"/>
    <n v="0.50694025347012672"/>
    <s v="Conserver"/>
  </r>
  <r>
    <x v="75"/>
    <s v="ATL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n v="14.105263157894736"/>
    <n v="4.3947368421052628"/>
    <n v="5.8947368421052628"/>
    <n v="1.6052631578947369"/>
    <n v="4.3026315789473681"/>
    <n v="3"/>
    <n v="0.69736842105263153"/>
    <n v="2"/>
    <n v="0.41731547804422298"/>
    <n v="2.1973684210526314"/>
    <n v="8.8757396449704151E-2"/>
    <n v="2.0632201806290874E-2"/>
    <n v="4.7492992837122397E-2"/>
    <n v="0.12729679227654936"/>
    <s v="30–39 min"/>
    <s v="18–22"/>
    <n v="0.53600000000000003"/>
    <n v="0.54500000000000004"/>
    <n v="0.55522027761013881"/>
    <s v="Conserver"/>
  </r>
  <r>
    <x v="76"/>
    <s v="BKN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n v="18.807017543859651"/>
    <n v="3.4035087719298245"/>
    <n v="4.2982456140350873"/>
    <n v="0.89473684210526316"/>
    <n v="3.4035087719298245"/>
    <n v="0.89473684210526316"/>
    <n v="0.40350877192982454"/>
    <n v="1.7017543859649122"/>
    <n v="0.5951587830335332"/>
    <n v="2"/>
    <n v="2.8314457028647568E-2"/>
    <n v="1.2769264934488118E-2"/>
    <n v="2.8314457028647568E-2"/>
    <n v="0.1077059737952476"/>
    <s v="30–39 min"/>
    <s v="28–32"/>
    <n v="0.58200000000000007"/>
    <n v="0.63200000000000001"/>
    <n v="0.45081472540736273"/>
    <s v="Conserver"/>
  </r>
  <r>
    <x v="77"/>
    <s v="HOU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n v="14"/>
    <n v="1.7066666666666668"/>
    <n v="3.7066666666666666"/>
    <n v="1"/>
    <n v="2.7066666666666666"/>
    <n v="0.8"/>
    <n v="0.2"/>
    <n v="1"/>
    <n v="0.44025157232704404"/>
    <n v="1.7066666666666668"/>
    <n v="2.5157232704402517E-2"/>
    <n v="6.2893081761006293E-3"/>
    <n v="3.1446540880503145E-2"/>
    <n v="8.5115303983228502E-2"/>
    <s v="30–39 min"/>
    <s v="28–32"/>
    <n v="0.53299999999999992"/>
    <n v="0.55500000000000005"/>
    <n v="0.53892576946288473"/>
    <s v="Conserver"/>
  </r>
  <r>
    <x v="78"/>
    <s v="NYK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n v="13.597402597402597"/>
    <n v="5.8961038961038961"/>
    <n v="9.5974025974025974"/>
    <n v="2.1038961038961039"/>
    <n v="7.5064935064935066"/>
    <n v="1.5064935064935066"/>
    <n v="0.40259740259740262"/>
    <n v="2.1038961038961039"/>
    <n v="0.36163304780326055"/>
    <n v="2.8024691358024691"/>
    <n v="4.0066316662061341E-2"/>
    <n v="1.0707377728654325E-2"/>
    <n v="5.595468361425808E-2"/>
    <n v="0.19964078474716773"/>
    <s v="30–39 min"/>
    <s v="28–32"/>
    <n v="0.57899999999999996"/>
    <n v="0.61099999999999999"/>
    <n v="0.46469523234761617"/>
    <s v="Conserver"/>
  </r>
  <r>
    <x v="79"/>
    <s v="SAS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n v="16.296875"/>
    <n v="2.90625"/>
    <n v="4"/>
    <n v="0.5"/>
    <n v="3.5"/>
    <n v="1.296875"/>
    <n v="0.5"/>
    <n v="1.40625"/>
    <n v="0.52570564516129037"/>
    <n v="2.0666666666666669"/>
    <n v="4.1834677419354836E-2"/>
    <n v="1.6129032258064516E-2"/>
    <n v="1.6129032258064516E-2"/>
    <n v="0.11290322580645161"/>
    <s v="30–39 min"/>
    <s v="23–27"/>
    <n v="0.53200000000000003"/>
    <n v="0.55299999999999994"/>
    <n v="0.53711526855763425"/>
    <s v="Conserver"/>
  </r>
  <r>
    <x v="80"/>
    <s v="MIL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n v="13"/>
    <n v="1.8"/>
    <n v="5"/>
    <n v="1.4"/>
    <n v="3.6"/>
    <n v="0.6"/>
    <n v="1.9"/>
    <n v="1.1000000000000001"/>
    <n v="0.40880503144654085"/>
    <n v="1.6363636363636362"/>
    <n v="1.8867924528301886E-2"/>
    <n v="5.9748427672955969E-2"/>
    <n v="4.40251572327044E-2"/>
    <n v="0.11320754716981132"/>
    <s v="30–39 min"/>
    <s v="33+"/>
    <n v="0.59899999999999998"/>
    <n v="0.624"/>
    <n v="0.46831623415811707"/>
    <s v="Conserver"/>
  </r>
  <r>
    <x v="81"/>
    <s v="CHI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n v="14.6"/>
    <n v="7.2"/>
    <n v="8.1"/>
    <n v="1.8"/>
    <n v="6.3"/>
    <n v="1.2"/>
    <n v="0.6"/>
    <n v="2.9"/>
    <n v="0.48344370860927155"/>
    <n v="2.4827586206896552"/>
    <n v="3.9735099337748346E-2"/>
    <n v="1.9867549668874173E-2"/>
    <n v="5.9602649006622523E-2"/>
    <n v="0.20860927152317882"/>
    <s v="30–39 min"/>
    <s v="18–22"/>
    <n v="0.53100000000000003"/>
    <n v="0.56999999999999995"/>
    <n v="0.48159324079662041"/>
    <s v="Conserver"/>
  </r>
  <r>
    <x v="82"/>
    <s v="SAS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n v="12.304878048780488"/>
    <n v="1.6951219512195121"/>
    <n v="3.8048780487804876"/>
    <n v="1.1951219512195121"/>
    <n v="2.5975609756097562"/>
    <n v="0.5"/>
    <n v="0.1951219512195122"/>
    <n v="0.59756097560975607"/>
    <n v="0.45238522238163559"/>
    <n v="2.8367346938775508"/>
    <n v="1.8382352941176471E-2"/>
    <n v="7.1736011477761845E-3"/>
    <n v="4.3938307030129124E-2"/>
    <n v="9.549856527977045E-2"/>
    <s v="20–29 min"/>
    <s v="33+"/>
    <n v="0.622"/>
    <n v="0.65599999999999992"/>
    <n v="0.41098370549185276"/>
    <s v="Écarter"/>
  </r>
  <r>
    <x v="83"/>
    <s v="DAL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n v="14"/>
    <n v="2"/>
    <n v="3.4027777777777777"/>
    <n v="0.59722222222222221"/>
    <n v="2.8055555555555554"/>
    <n v="0.69444444444444442"/>
    <n v="0.40277777777777779"/>
    <n v="1.1944444444444444"/>
    <n v="0.51282051282051277"/>
    <n v="1.6744186046511629"/>
    <n v="2.5437525437525435E-2"/>
    <n v="1.4753764753764755E-2"/>
    <n v="2.1876271876271874E-2"/>
    <n v="0.10276760276760276"/>
    <s v="20–29 min"/>
    <s v="33+"/>
    <n v="0.53500000000000003"/>
    <n v="0.55200000000000005"/>
    <n v="0.52987326493663245"/>
    <s v="Écarter"/>
  </r>
  <r>
    <x v="84"/>
    <s v="DET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n v="13.698630136986301"/>
    <n v="2.2054794520547945"/>
    <n v="5.904109589041096"/>
    <n v="0.90410958904109584"/>
    <n v="5"/>
    <n v="1"/>
    <n v="0.79452054794520544"/>
    <n v="1.2054794520547945"/>
    <n v="0.43350095370209812"/>
    <n v="1.8295454545454546"/>
    <n v="3.164556962025316E-2"/>
    <n v="2.5143055314721691E-2"/>
    <n v="2.8611062944338475E-2"/>
    <n v="0.15822784810126581"/>
    <s v="30–39 min"/>
    <s v="28–32"/>
    <n v="0.53400000000000003"/>
    <n v="0.57100000000000006"/>
    <n v="0.48461074230537116"/>
    <s v="Conserver"/>
  </r>
  <r>
    <x v="85"/>
    <s v="MIN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n v="12.195121951219512"/>
    <n v="2"/>
    <n v="5.6951219512195124"/>
    <n v="1.5975609756097562"/>
    <n v="4.1951219512195124"/>
    <n v="1.3048780487804879"/>
    <n v="0.90243902439024393"/>
    <n v="1.1951219512195121"/>
    <n v="0.38229222417616027"/>
    <n v="1.6734693877551021"/>
    <n v="4.0905267986849153E-2"/>
    <n v="2.8289624589035861E-2"/>
    <n v="5.0080281367076998E-2"/>
    <n v="0.13150852511659913"/>
    <s v="30–39 min"/>
    <s v="23–27"/>
    <n v="0.53700000000000003"/>
    <n v="0.56200000000000006"/>
    <n v="0.50452625226312608"/>
    <s v="Conserver"/>
  </r>
  <r>
    <x v="86"/>
    <s v="DEN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n v="13.306666666666667"/>
    <n v="6.1066666666666665"/>
    <n v="4.9066666666666663"/>
    <n v="1.4"/>
    <n v="3.6"/>
    <n v="1.4"/>
    <n v="0.50666666666666671"/>
    <n v="3.2"/>
    <n v="0.47694145758661888"/>
    <n v="1.9083333333333332"/>
    <n v="5.0179211469534052E-2"/>
    <n v="1.8160095579450419E-2"/>
    <n v="5.0179211469534052E-2"/>
    <n v="0.12903225806451613"/>
    <s v="20–29 min"/>
    <s v="33+"/>
    <n v="0.505"/>
    <n v="0.53200000000000003"/>
    <n v="0.50271575135787572"/>
    <s v="Écarter"/>
  </r>
  <r>
    <x v="87"/>
    <s v="ATL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n v="13.405405405405405"/>
    <n v="2.2972972972972974"/>
    <n v="8.9054054054054053"/>
    <n v="3"/>
    <n v="5.9054054054054053"/>
    <n v="0.90540540540540537"/>
    <n v="0.90540540540540537"/>
    <n v="1.2027027027027026"/>
    <n v="0.48048048048048048"/>
    <n v="1.910112359550562"/>
    <n v="3.2451806645355033E-2"/>
    <n v="3.2451806645355033E-2"/>
    <n v="0.10752688172043011"/>
    <n v="0.21166327617940522"/>
    <s v="20–29 min"/>
    <s v="23–27"/>
    <n v="0.60199999999999998"/>
    <n v="0.63400000000000001"/>
    <n v="0.41098370549185276"/>
    <s v="Écarter"/>
  </r>
  <r>
    <x v="88"/>
    <s v="DET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n v="13.106666666666667"/>
    <n v="5.4"/>
    <n v="2.6"/>
    <n v="0.4"/>
    <n v="2.3066666666666666"/>
    <n v="0.90666666666666662"/>
    <n v="0.2"/>
    <n v="1.9066666666666667"/>
    <n v="0.46642941874258598"/>
    <n v="2.8321678321678321"/>
    <n v="3.2265717674970343E-2"/>
    <n v="7.1174377224199285E-3"/>
    <n v="1.4234875444839857E-2"/>
    <n v="8.2087781731909837E-2"/>
    <s v="20–29 min"/>
    <s v="28–32"/>
    <n v="0.48299999999999998"/>
    <n v="0.53100000000000003"/>
    <n v="0.4978877489438745"/>
    <s v="Écarter"/>
  </r>
  <r>
    <x v="89"/>
    <s v="SAS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n v="12.7012987012987"/>
    <n v="1.5974025974025974"/>
    <n v="4.8051948051948052"/>
    <n v="1.5064935064935066"/>
    <n v="3.4025974025974026"/>
    <n v="0.59740259740259738"/>
    <n v="0.29870129870129869"/>
    <n v="1"/>
    <n v="0.5314350921045482"/>
    <n v="1.5974025974025974"/>
    <n v="2.4995924577514535E-2"/>
    <n v="1.2497962288757268E-2"/>
    <n v="6.3033201108514916E-2"/>
    <n v="0.14236809215888716"/>
    <s v="20–29 min"/>
    <s v="23–27"/>
    <n v="0.53799999999999992"/>
    <n v="0.57200000000000006"/>
    <n v="0.46469523234761617"/>
    <s v="Écarter"/>
  </r>
  <r>
    <x v="90"/>
    <s v="HOU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n v="14.101449275362318"/>
    <n v="3.7971014492753623"/>
    <n v="8.2028985507246368"/>
    <n v="2.7971014492753623"/>
    <n v="5.4057971014492754"/>
    <n v="1.4057971014492754"/>
    <n v="1.3043478260869565"/>
    <n v="2"/>
    <n v="0.43657737694620186"/>
    <n v="1.8985507246376812"/>
    <n v="4.3523130075828961E-2"/>
    <n v="4.038228563736708E-2"/>
    <n v="8.6597568089020513E-2"/>
    <n v="0.16736213936375466"/>
    <s v="30–39 min"/>
    <s v="18–22"/>
    <n v="0.57499999999999996"/>
    <n v="0.60199999999999998"/>
    <n v="0.42063971031985514"/>
    <s v="Conserver"/>
  </r>
  <r>
    <x v="91"/>
    <s v="GSW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n v="17.509090909090908"/>
    <n v="5.4"/>
    <n v="5.4"/>
    <n v="2.3090909090909091"/>
    <n v="3.1090909090909089"/>
    <n v="1.4"/>
    <n v="0.30909090909090908"/>
    <n v="1.3090909090909091"/>
    <n v="0.55233725265271005"/>
    <n v="4.125"/>
    <n v="4.4164037854889586E-2"/>
    <n v="9.7505018640665336E-3"/>
    <n v="7.2841984513908803E-2"/>
    <n v="9.8078577573845707E-2"/>
    <s v="30–39 min"/>
    <s v="33+"/>
    <n v="0.53100000000000003"/>
    <n v="0.626"/>
    <n v="0.36210018105009051"/>
    <s v="Conserver"/>
  </r>
  <r>
    <x v="92"/>
    <s v="MIL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n v="14.8"/>
    <n v="2.3076923076923075"/>
    <n v="5.7076923076923078"/>
    <n v="0.8"/>
    <n v="4.907692307692308"/>
    <n v="0.6"/>
    <n v="0.30769230769230771"/>
    <n v="2.2000000000000002"/>
    <n v="0.49664429530201343"/>
    <n v="1.0489510489510487"/>
    <n v="2.0134228187919462E-2"/>
    <n v="1.0325245224574084E-2"/>
    <n v="2.6845637583892617E-2"/>
    <n v="0.16468766133195664"/>
    <s v="20–29 min"/>
    <s v="28–32"/>
    <n v="0.49299999999999999"/>
    <n v="0.51400000000000001"/>
    <n v="0.50995775497887752"/>
    <s v="Écarter"/>
  </r>
  <r>
    <x v="93"/>
    <s v="ATL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n v="12.6"/>
    <n v="1.2"/>
    <n v="3.6"/>
    <n v="1.1066666666666667"/>
    <n v="2.4"/>
    <n v="0.70666666666666667"/>
    <n v="0.50666666666666671"/>
    <n v="1.2"/>
    <n v="0.51219512195121952"/>
    <n v="1"/>
    <n v="2.8726287262872626E-2"/>
    <n v="2.0596205962059622E-2"/>
    <n v="4.4986449864498644E-2"/>
    <n v="9.7560975609756087E-2"/>
    <s v="20–29 min"/>
    <s v="18–22"/>
    <n v="0.53700000000000003"/>
    <n v="0.55799999999999994"/>
    <n v="0.47073023536511766"/>
    <s v="Écarter"/>
  </r>
  <r>
    <x v="94"/>
    <s v="SAC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n v="12.394736842105264"/>
    <n v="1.3947368421052631"/>
    <n v="6.6973684210526319"/>
    <n v="1.8947368421052631"/>
    <n v="4.8026315789473681"/>
    <n v="0.80263157894736847"/>
    <n v="0.89473684210526316"/>
    <n v="0.80263157894736847"/>
    <n v="0.36136259014884153"/>
    <n v="1.7377049180327866"/>
    <n v="2.3400337578640483E-2"/>
    <n v="2.6085622218812339E-2"/>
    <n v="5.5240141169249656E-2"/>
    <n v="0.14001841338038976"/>
    <s v="30–39 min"/>
    <s v="23–27"/>
    <n v="0.53799999999999992"/>
    <n v="0.55299999999999994"/>
    <n v="0.49547374773687386"/>
    <s v="Conserver"/>
  </r>
  <r>
    <x v="95"/>
    <s v="DET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n v="11.794871794871796"/>
    <n v="2.7051282051282053"/>
    <n v="10.294871794871796"/>
    <n v="3.6025641025641026"/>
    <n v="6.7948717948717947"/>
    <n v="0.70512820512820518"/>
    <n v="1.1025641025641026"/>
    <n v="1.7051282051282051"/>
    <n v="0.45191079673838297"/>
    <n v="1.5864661654135339"/>
    <n v="2.7016406326751154E-2"/>
    <n v="4.2243835347283626E-2"/>
    <n v="0.13802927596031045"/>
    <n v="0.26033991551232927"/>
    <s v="20–29 min"/>
    <s v="18–22"/>
    <n v="0.69200000000000006"/>
    <n v="0.70299999999999996"/>
    <n v="0.3295111647555824"/>
    <s v="Écarter"/>
  </r>
  <r>
    <x v="96"/>
    <s v="OKC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n v="12"/>
    <n v="1.8026315789473684"/>
    <n v="3.8947368421052633"/>
    <n v="1.1052631578947369"/>
    <n v="2.8026315789473686"/>
    <n v="0.80263157894736847"/>
    <n v="0.19736842105263158"/>
    <n v="0.89473684210526316"/>
    <n v="0.5240174672489083"/>
    <n v="2.0147058823529411"/>
    <n v="3.5049413927832687E-2"/>
    <n v="8.6187083429096773E-3"/>
    <n v="4.8264766720294193E-2"/>
    <n v="0.12238565846931741"/>
    <s v="20–29 min"/>
    <s v="23–27"/>
    <n v="0.57700000000000007"/>
    <n v="0.59599999999999997"/>
    <n v="0.44055522027761013"/>
    <s v="Écarter"/>
  </r>
  <r>
    <x v="97"/>
    <s v="DAL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n v="13.202898550724637"/>
    <n v="3"/>
    <n v="4.7971014492753623"/>
    <n v="1.1014492753623188"/>
    <n v="3.6956521739130435"/>
    <n v="1"/>
    <n v="0.20289855072463769"/>
    <n v="1.5942028985507246"/>
    <n v="0.47492440829944738"/>
    <n v="1.8818181818181818"/>
    <n v="3.5971223021582732E-2"/>
    <n v="7.2985090188718597E-3"/>
    <n v="3.9620477531018661E-2"/>
    <n v="0.13293712855802314"/>
    <s v="20–29 min"/>
    <s v="23–27"/>
    <n v="0.55100000000000005"/>
    <n v="0.58399999999999996"/>
    <n v="0.42908871454435726"/>
    <s v="Écarter"/>
  </r>
  <r>
    <x v="98"/>
    <s v="GSW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n v="11.097560975609756"/>
    <n v="1.5975609756097562"/>
    <n v="3.1951219512195124"/>
    <n v="0.59756097560975607"/>
    <n v="2.5975609756097562"/>
    <n v="0.80487804878048785"/>
    <n v="0.3048780487804878"/>
    <n v="1.0975609756097562"/>
    <n v="0.48887933813258838"/>
    <n v="1.4555555555555555"/>
    <n v="3.5457182765660261E-2"/>
    <n v="1.3430751047598583E-2"/>
    <n v="2.632427205329322E-2"/>
    <n v="0.11442999892553993"/>
    <s v="20–29 min"/>
    <s v="28–32"/>
    <n v="0.54600000000000004"/>
    <n v="0.56000000000000005"/>
    <n v="0.47495473747736872"/>
    <s v="Écarter"/>
  </r>
  <r>
    <x v="99"/>
    <s v="PHI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n v="15.1"/>
    <n v="1.8"/>
    <n v="6.1"/>
    <n v="1.6"/>
    <n v="4.5"/>
    <n v="1.5"/>
    <n v="0.5"/>
    <n v="1.3"/>
    <n v="0.43641618497109824"/>
    <n v="1.3846153846153846"/>
    <n v="4.3352601156069363E-2"/>
    <n v="1.4450867052023121E-2"/>
    <n v="4.6242774566473986E-2"/>
    <n v="0.13005780346820808"/>
    <s v="30–39 min"/>
    <s v="28–32"/>
    <n v="0.51800000000000002"/>
    <n v="0.55100000000000005"/>
    <n v="0.44900422450211225"/>
    <s v="Conserver"/>
  </r>
  <r>
    <x v="100"/>
    <s v="PHX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n v="17"/>
    <n v="3.6981132075471699"/>
    <n v="3.3018867924528301"/>
    <n v="0.60377358490566035"/>
    <n v="2.6981132075471699"/>
    <n v="1.0943396226415094"/>
    <n v="0.50943396226415094"/>
    <n v="1.9056603773584906"/>
    <n v="0.52959501557632394"/>
    <n v="1.9405940594059405"/>
    <n v="3.4091577029330508E-2"/>
    <n v="1.5870216892964202E-2"/>
    <n v="1.8809145947216832E-2"/>
    <n v="8.4053370951625225E-2"/>
    <s v="30–39 min"/>
    <s v="28–32"/>
    <n v="0.57100000000000006"/>
    <n v="0.59799999999999998"/>
    <n v="0.41882920941460472"/>
    <s v="Conserver"/>
  </r>
  <r>
    <x v="101"/>
    <s v="UTA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n v="19"/>
    <n v="1.5106382978723405"/>
    <n v="5.8936170212765955"/>
    <n v="1.5106382978723405"/>
    <n v="4.4042553191489358"/>
    <n v="0.7021276595744681"/>
    <n v="0.40425531914893614"/>
    <n v="1.4042553191489362"/>
    <n v="0.60509554140127386"/>
    <n v="1.0757575757575757"/>
    <n v="2.2360753489632745E-2"/>
    <n v="1.2874373221303699E-2"/>
    <n v="4.8109499932240146E-2"/>
    <n v="0.14026290825315083"/>
    <s v="30–39 min"/>
    <s v="28–32"/>
    <n v="0.52100000000000002"/>
    <n v="0.57100000000000006"/>
    <n v="0.42245021122510562"/>
    <s v="Conserver"/>
  </r>
  <r>
    <x v="102"/>
    <s v="POR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n v="11.294871794871796"/>
    <n v="2.2051282051282053"/>
    <n v="5.7948717948717947"/>
    <n v="2.2051282051282053"/>
    <n v="3.6025641025641026"/>
    <n v="1.5"/>
    <n v="0.60256410256410253"/>
    <n v="1.3974358974358974"/>
    <n v="0.34540892339057477"/>
    <n v="1.5779816513761471"/>
    <n v="4.5871559633027519E-2"/>
    <n v="1.8427036775660627E-2"/>
    <n v="6.7435113306672942E-2"/>
    <n v="0.11017015604171566"/>
    <s v="30–39 min"/>
    <s v="23–27"/>
    <n v="0.55200000000000005"/>
    <n v="0.57200000000000006"/>
    <n v="0.43331321665660832"/>
    <s v="Conserver"/>
  </r>
  <r>
    <x v="103"/>
    <s v="CLE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n v="12.5"/>
    <n v="3.4"/>
    <n v="2.5"/>
    <n v="0.7"/>
    <n v="1.8"/>
    <n v="1.1000000000000001"/>
    <n v="0"/>
    <n v="1.3"/>
    <n v="0.62814070351758799"/>
    <n v="2.6153846153846154"/>
    <n v="5.5276381909547749E-2"/>
    <n v="0"/>
    <n v="3.5175879396984924E-2"/>
    <n v="9.0452261306532666E-2"/>
    <s v="10–19 min"/>
    <s v="23–27"/>
    <n v="0.60599999999999998"/>
    <n v="0.64300000000000002"/>
    <n v="0.37175618587809295"/>
    <s v="Écarter"/>
  </r>
  <r>
    <x v="104"/>
    <s v="WAS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n v="13"/>
    <n v="2.4029850746268657"/>
    <n v="6.5074626865671643"/>
    <n v="1.8955223880597014"/>
    <n v="4.5970149253731343"/>
    <n v="0.70149253731343286"/>
    <n v="1.5074626865671641"/>
    <n v="1.7014925373134329"/>
    <n v="0.47970479704797048"/>
    <n v="1.4122807017543859"/>
    <n v="2.5885333480200473E-2"/>
    <n v="5.5625929393622285E-2"/>
    <n v="6.9945475574158714E-2"/>
    <n v="0.16963154706173927"/>
    <s v="20–29 min"/>
    <s v="18–22"/>
    <n v="0.45700000000000002"/>
    <n v="0.48200000000000004"/>
    <n v="0.5015087507543754"/>
    <s v="Écarter"/>
  </r>
  <r>
    <x v="105"/>
    <s v="DAL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n v="11"/>
    <n v="4.4050632911392409"/>
    <n v="2.5949367088607596"/>
    <n v="0.20253164556962025"/>
    <n v="2.4050632911392404"/>
    <n v="0.89873417721518989"/>
    <n v="0.20253164556962025"/>
    <n v="1.3037974683544304"/>
    <n v="0.40740740740740738"/>
    <n v="3.3786407766990294"/>
    <n v="3.3286451007969994E-2"/>
    <n v="7.501172058134083E-3"/>
    <n v="7.501172058134083E-3"/>
    <n v="8.9076418190342233E-2"/>
    <s v="20–29 min"/>
    <s v="28–32"/>
    <n v="0.496"/>
    <n v="0.55299999999999994"/>
    <n v="0.40977670488835244"/>
    <s v="Écarter"/>
  </r>
  <r>
    <x v="106"/>
    <s v="MIN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n v="12"/>
    <n v="1.8055555555555556"/>
    <n v="10.902777777777779"/>
    <n v="3.6944444444444446"/>
    <n v="7.1944444444444446"/>
    <n v="0.80555555555555558"/>
    <n v="1.4027777777777777"/>
    <n v="1.1944444444444444"/>
    <n v="0.36144578313253006"/>
    <n v="1.5116279069767442"/>
    <n v="2.4263721552878179E-2"/>
    <n v="4.2252342704149924E-2"/>
    <n v="0.11127844712182061"/>
    <n v="0.21670013386880854"/>
    <s v="30–39 min"/>
    <s v="28–32"/>
    <n v="0.66900000000000004"/>
    <n v="0.68700000000000006"/>
    <n v="0.30838865419432709"/>
    <s v="Conserver"/>
  </r>
  <r>
    <x v="107"/>
    <s v="DET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n v="11"/>
    <n v="1.5974025974025974"/>
    <n v="2.4025974025974026"/>
    <n v="0.19480519480519481"/>
    <n v="2.1038961038961039"/>
    <n v="0.50649350649350644"/>
    <n v="0.1038961038961039"/>
    <n v="0.59740259740259738"/>
    <n v="0.39285714285714285"/>
    <n v="2.6739130434782608"/>
    <n v="1.8089053803339517E-2"/>
    <n v="3.7105751391465678E-3"/>
    <n v="6.9573283858998152E-3"/>
    <n v="7.5139146567718001E-2"/>
    <s v="20–29 min"/>
    <s v="33+"/>
    <n v="0.52900000000000003"/>
    <n v="0.56700000000000006"/>
    <n v="0.40917320458660228"/>
    <s v="Écarter"/>
  </r>
  <r>
    <x v="108"/>
    <s v="HOU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n v="14.1"/>
    <n v="5.6"/>
    <n v="3.7"/>
    <n v="0.5"/>
    <n v="3.2"/>
    <n v="1.6"/>
    <n v="0.4"/>
    <n v="1.5"/>
    <n v="0.40056818181818177"/>
    <n v="3.7333333333333329"/>
    <n v="4.5454545454545456E-2"/>
    <n v="1.1363636363636364E-2"/>
    <n v="1.4204545454545454E-2"/>
    <n v="9.0909090909090912E-2"/>
    <s v="30–39 min"/>
    <s v="28–32"/>
    <n v="0.48299999999999998"/>
    <n v="0.51500000000000001"/>
    <n v="0.45986722993361495"/>
    <s v="Conserver"/>
  </r>
  <r>
    <x v="109"/>
    <s v="SAC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n v="10.395061728395062"/>
    <n v="2"/>
    <n v="7.7037037037037033"/>
    <n v="2.2962962962962963"/>
    <n v="5.3950617283950617"/>
    <n v="0.50617283950617287"/>
    <n v="0.60493827160493829"/>
    <n v="1.5061728395061729"/>
    <n v="0.5529288153401628"/>
    <n v="1.3278688524590163"/>
    <n v="2.6924087207775151E-2"/>
    <n v="3.2177567638560549E-2"/>
    <n v="0.12214342001576044"/>
    <n v="0.28697136853165223"/>
    <s v="10–19 min"/>
    <s v="33+"/>
    <n v="0.55700000000000005"/>
    <n v="0.60199999999999998"/>
    <n v="0.37658418829209417"/>
    <s v="Écarter"/>
  </r>
  <r>
    <x v="110"/>
    <s v="DAL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n v="14.701754385964913"/>
    <n v="2.2982456140350878"/>
    <n v="7.807017543859649"/>
    <n v="1.4035087719298245"/>
    <n v="6.2982456140350873"/>
    <n v="1.1052631578947369"/>
    <n v="1.1052631578947369"/>
    <n v="2.1052631578947367"/>
    <n v="0.45657622316661217"/>
    <n v="1.0916666666666668"/>
    <n v="3.4324942791762014E-2"/>
    <n v="3.4324942791762014E-2"/>
    <n v="4.3587228941920013E-2"/>
    <n v="0.19559768987686604"/>
    <s v="30–39 min"/>
    <s v="23–27"/>
    <n v="0.52100000000000002"/>
    <n v="0.55600000000000005"/>
    <n v="0.40253470126735064"/>
    <s v="Conserver"/>
  </r>
  <r>
    <x v="111"/>
    <s v="POR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n v="12.696969696969697"/>
    <n v="5.1060606060606064"/>
    <n v="3"/>
    <n v="0.80303030303030298"/>
    <n v="2.1969696969696968"/>
    <n v="1"/>
    <n v="0.19696969696969696"/>
    <n v="2.6969696969696968"/>
    <n v="0.47554193621609353"/>
    <n v="1.8932584269662924"/>
    <n v="3.7453183520599252E-2"/>
    <n v="7.377142208602883E-3"/>
    <n v="3.0076041311996368E-2"/>
    <n v="8.2283509249801379E-2"/>
    <s v="20–29 min"/>
    <s v="18–22"/>
    <n v="0.496"/>
    <n v="0.54"/>
    <n v="0.4140012070006035"/>
    <s v="Écarter"/>
  </r>
  <r>
    <x v="112"/>
    <s v="BKN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n v="10.594936708860759"/>
    <n v="2.2025316455696204"/>
    <n v="3.7974683544303796"/>
    <n v="0.79746835443037978"/>
    <n v="3"/>
    <n v="1"/>
    <n v="0.4050632911392405"/>
    <n v="1.5063291139240507"/>
    <n v="0.43421871757626063"/>
    <n v="1.46218487394958"/>
    <n v="4.0983606557377053E-2"/>
    <n v="1.6600954554886908E-2"/>
    <n v="3.2683129279933602E-2"/>
    <n v="0.12295081967213116"/>
    <s v="20–29 min"/>
    <s v="23–27"/>
    <n v="0.47"/>
    <n v="0.499"/>
    <n v="0.47193723596861797"/>
    <s v="Écarter"/>
  </r>
  <r>
    <x v="113"/>
    <s v="IND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n v="10.50632911392405"/>
    <n v="1.5949367088607596"/>
    <n v="4"/>
    <n v="0.69620253164556967"/>
    <n v="3.3037974683544302"/>
    <n v="0.59493670886075944"/>
    <n v="0.4050632911392405"/>
    <n v="0.89873417721518989"/>
    <n v="0.53603719969000252"/>
    <n v="1.7746478873239437"/>
    <n v="3.0353913717385685E-2"/>
    <n v="2.0666494445879615E-2"/>
    <n v="3.5520537328855593E-2"/>
    <n v="0.1685610953242056"/>
    <s v="10–19 min"/>
    <s v="23–27"/>
    <n v="0.621"/>
    <n v="0.64200000000000002"/>
    <n v="0.36210018105009051"/>
    <s v="Écarter"/>
  </r>
  <r>
    <x v="114"/>
    <s v="TOR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n v="14.508771929824562"/>
    <n v="2.807017543859649"/>
    <n v="9.5964912280701746"/>
    <n v="3.2982456140350878"/>
    <n v="6.2982456140350873"/>
    <n v="1.1929824561403508"/>
    <n v="1.1929824561403508"/>
    <n v="1.8947368421052631"/>
    <n v="0.49016121384542438"/>
    <n v="1.4814814814814814"/>
    <n v="4.0303461356092932E-2"/>
    <n v="4.0303461356092932E-2"/>
    <n v="0.11142721669037459"/>
    <n v="0.2127785680417259"/>
    <s v="20–29 min"/>
    <s v="28–32"/>
    <n v="0.628"/>
    <n v="0.6409999999999999"/>
    <n v="0.35063367531683765"/>
    <s v="Écarter"/>
  </r>
  <r>
    <x v="115"/>
    <s v="PHX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n v="10.197530864197532"/>
    <n v="5.2962962962962967"/>
    <n v="2.3950617283950617"/>
    <n v="0.50617283950617287"/>
    <n v="1.9012345679012346"/>
    <n v="0.90123456790123457"/>
    <n v="9.8765432098765427E-2"/>
    <n v="1.0987654320987654"/>
    <n v="0.38050488299244523"/>
    <n v="4.820224719101124"/>
    <n v="3.3628155518702782E-2"/>
    <n v="3.6852773171181128E-3"/>
    <n v="1.8887046250230331E-2"/>
    <n v="7.0941588354523674E-2"/>
    <s v="20–29 min"/>
    <s v="28–32"/>
    <n v="0.56999999999999995"/>
    <n v="0.58499999999999996"/>
    <n v="0.4103802051901026"/>
    <s v="Écarter"/>
  </r>
  <r>
    <x v="116"/>
    <s v="MEM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n v="10.405063291139241"/>
    <n v="1.6962025316455696"/>
    <n v="3.4050632911392404"/>
    <n v="1.1012658227848102"/>
    <n v="2.3037974683544302"/>
    <n v="0.59493670886075944"/>
    <n v="0.10126582278481013"/>
    <n v="0.89873417721518989"/>
    <n v="0.40173989541078153"/>
    <n v="1.8873239436619718"/>
    <n v="2.2970529299643223E-2"/>
    <n v="3.9098773275988465E-3"/>
    <n v="4.2519915937637466E-2"/>
    <n v="8.8949709202873761E-2"/>
    <s v="20–29 min"/>
    <s v="18–22"/>
    <n v="0.52700000000000002"/>
    <n v="0.56000000000000005"/>
    <n v="0.40977670488835244"/>
    <s v="Écarter"/>
  </r>
  <r>
    <x v="117"/>
    <s v="MIL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n v="11.094594594594595"/>
    <n v="1.2027027027027026"/>
    <n v="2.2972972972972974"/>
    <n v="0.29729729729729731"/>
    <n v="2"/>
    <n v="1"/>
    <n v="9.45945945945946E-2"/>
    <n v="0.59459459459459463"/>
    <n v="0.43338260135135132"/>
    <n v="2.0227272727272725"/>
    <n v="3.90625E-2"/>
    <n v="3.6951013513513513E-3"/>
    <n v="1.1613175675675675E-2"/>
    <n v="7.8125E-2"/>
    <s v="20–29 min"/>
    <s v="23–27"/>
    <n v="0.56799999999999995"/>
    <n v="0.59099999999999997"/>
    <n v="0.39770669885334942"/>
    <s v="Écarter"/>
  </r>
  <r>
    <x v="118"/>
    <s v="BOS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n v="19.5"/>
    <n v="2.0952380952380953"/>
    <n v="6.8095238095238093"/>
    <n v="1.5952380952380953"/>
    <n v="5.0952380952380949"/>
    <n v="0.69047619047619047"/>
    <n v="1.5"/>
    <n v="1.3095238095238095"/>
    <n v="0.67708333333333337"/>
    <n v="1.6"/>
    <n v="2.3974867724867725E-2"/>
    <n v="5.2083333333333329E-2"/>
    <n v="5.5390211640211642E-2"/>
    <n v="0.17691798941798939"/>
    <s v="20–29 min"/>
    <s v="28–32"/>
    <n v="0.57200000000000006"/>
    <n v="0.61799999999999999"/>
    <n v="0.34701267350633674"/>
    <s v="Écarter"/>
  </r>
  <r>
    <x v="119"/>
    <s v="MIA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n v="11"/>
    <n v="2.4054054054054053"/>
    <n v="2.2972972972972974"/>
    <n v="0.20270270270270271"/>
    <n v="2"/>
    <n v="0.5"/>
    <n v="9.45945945945946E-2"/>
    <n v="1.2027027027027026"/>
    <n v="0.45643153526970953"/>
    <n v="2"/>
    <n v="2.0746887966804978E-2"/>
    <n v="3.92508691263878E-3"/>
    <n v="8.4109005270831001E-3"/>
    <n v="8.2987551867219914E-2"/>
    <s v="20–29 min"/>
    <s v="28–32"/>
    <n v="0.58099999999999996"/>
    <n v="0.59499999999999997"/>
    <n v="0.40193120096560048"/>
    <s v="Écarter"/>
  </r>
  <r>
    <x v="120"/>
    <s v="MEM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n v="12.507692307692308"/>
    <n v="2.9076923076923076"/>
    <n v="6.4"/>
    <n v="1.4"/>
    <n v="5"/>
    <n v="0.8"/>
    <n v="0.4"/>
    <n v="1.1076923076923078"/>
    <n v="0.49049773755656106"/>
    <n v="2.6249999999999996"/>
    <n v="3.1372549019607843E-2"/>
    <n v="1.5686274509803921E-2"/>
    <n v="5.4901960784313725E-2"/>
    <n v="0.19607843137254902"/>
    <s v="20–29 min"/>
    <s v="23–27"/>
    <n v="0.57600000000000007"/>
    <n v="0.58799999999999997"/>
    <n v="0.39227519613759809"/>
    <s v="Écarter"/>
  </r>
  <r>
    <x v="121"/>
    <s v="SAS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n v="9.9024390243902438"/>
    <n v="1.4024390243902438"/>
    <n v="3.9024390243902438"/>
    <n v="0.80487804878048785"/>
    <n v="3.0975609756097562"/>
    <n v="0.69512195121951215"/>
    <n v="0.40243902439024393"/>
    <n v="0.90243902439024393"/>
    <n v="0.41959487391484079"/>
    <n v="1.5540540540540539"/>
    <n v="2.9454319966928478E-2"/>
    <n v="1.705250103348491E-2"/>
    <n v="3.4105002066969821E-2"/>
    <n v="0.1312525837122778"/>
    <s v="20–29 min"/>
    <s v="23–27"/>
    <n v="0.54899999999999993"/>
    <n v="0.57700000000000007"/>
    <n v="0.40072420036210016"/>
    <s v="Écarter"/>
  </r>
  <r>
    <x v="122"/>
    <s v="WAS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n v="9.8048780487804876"/>
    <n v="4.4024390243902438"/>
    <n v="4.1951219512195124"/>
    <n v="0.40243902439024393"/>
    <n v="3.8048780487804876"/>
    <n v="0.69512195121951215"/>
    <n v="0.3048780487804878"/>
    <n v="1.6951219512195121"/>
    <n v="0.32682926829268294"/>
    <n v="2.5971223021582732"/>
    <n v="2.3170731707317073E-2"/>
    <n v="1.016260162601626E-2"/>
    <n v="1.3414634146341465E-2"/>
    <n v="0.12682926829268293"/>
    <s v="30–39 min"/>
    <s v="18–22"/>
    <n v="0.49299999999999999"/>
    <n v="0.51400000000000001"/>
    <n v="0.45021122510561257"/>
    <s v="Conserver"/>
  </r>
  <r>
    <x v="123"/>
    <s v="LAC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n v="21.513513513513512"/>
    <n v="3.1081081081081079"/>
    <n v="5.8918918918918921"/>
    <n v="0.89189189189189189"/>
    <n v="5"/>
    <n v="1.5945945945945945"/>
    <n v="0.51351351351351349"/>
    <n v="1.8918918918918919"/>
    <n v="0.67440481233584681"/>
    <n v="1.6428571428571428"/>
    <n v="4.998729136660171E-2"/>
    <n v="1.6097602304498856E-2"/>
    <n v="2.7958993476234855E-2"/>
    <n v="0.15673981191222572"/>
    <s v="30–39 min"/>
    <s v="33+"/>
    <n v="0.56000000000000005"/>
    <n v="0.58899999999999997"/>
    <n v="0.37537718768859385"/>
    <s v="Conserver"/>
  </r>
  <r>
    <x v="124"/>
    <s v="ATL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n v="9.8987341772151893"/>
    <n v="1.4050632911392404"/>
    <n v="3.4050632911392404"/>
    <n v="0.59493670886075944"/>
    <n v="2.7974683544303796"/>
    <n v="0.4050632911392405"/>
    <n v="0.20253164556962025"/>
    <n v="1"/>
    <n v="0.46040624080070647"/>
    <n v="1.4050632911392404"/>
    <n v="1.8840153076243746E-2"/>
    <n v="9.4200765381218729E-3"/>
    <n v="2.7671474830732998E-2"/>
    <n v="0.13011480718280835"/>
    <s v="20–29 min"/>
    <s v="28–32"/>
    <n v="0.59499999999999997"/>
    <n v="0.60699999999999998"/>
    <n v="0.37175618587809295"/>
    <s v="Écarter"/>
  </r>
  <r>
    <x v="125"/>
    <s v="MEM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n v="9.8987341772151893"/>
    <n v="4.4050632911392409"/>
    <n v="3.3037974683544302"/>
    <n v="0.79746835443037978"/>
    <n v="2.5063291139240507"/>
    <n v="1.3037974683544304"/>
    <n v="0.4050632911392405"/>
    <n v="1.6962025316455696"/>
    <n v="0.46472930409460983"/>
    <n v="2.5970149253731347"/>
    <n v="6.1211148749034293E-2"/>
    <n v="1.9017055922030068E-2"/>
    <n v="3.7439828846496701E-2"/>
    <n v="0.11766803351756105"/>
    <s v="20–29 min"/>
    <s v="23–27"/>
    <n v="0.55299999999999994"/>
    <n v="0.58200000000000007"/>
    <n v="0.35787567893783945"/>
    <s v="Écarter"/>
  </r>
  <r>
    <x v="126"/>
    <s v="LAC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n v="10.103896103896103"/>
    <n v="0.80519480519480524"/>
    <n v="3.4025974025974026"/>
    <n v="1.1948051948051948"/>
    <n v="2.1948051948051948"/>
    <n v="1"/>
    <n v="0.40259740259740262"/>
    <n v="0.89610389610389607"/>
    <n v="0.41579819357597131"/>
    <n v="0.89855072463768126"/>
    <n v="4.1152263374485597E-2"/>
    <n v="1.6567794345572123E-2"/>
    <n v="4.916893805782694E-2"/>
    <n v="9.0321201432312537E-2"/>
    <s v="20–29 min"/>
    <s v="28–32"/>
    <n v="0.59299999999999997"/>
    <n v="0.60899999999999999"/>
    <n v="0.35304767652383828"/>
    <s v="Écarter"/>
  </r>
  <r>
    <x v="127"/>
    <s v="TOR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n v="14.407407407407407"/>
    <n v="1.7962962962962963"/>
    <n v="3.5925925925925926"/>
    <n v="0.79629629629629628"/>
    <n v="2.7962962962962963"/>
    <n v="0.90740740740740744"/>
    <n v="0.20370370370370369"/>
    <n v="1.5"/>
    <n v="0.49004787100025193"/>
    <n v="1.1975308641975309"/>
    <n v="3.0864197530864199E-2"/>
    <n v="6.9286974048878812E-3"/>
    <n v="2.7084908037288989E-2"/>
    <n v="9.511211892164273E-2"/>
    <s v="20–29 min"/>
    <s v="18–22"/>
    <n v="0.498"/>
    <n v="0.54299999999999993"/>
    <n v="0.39106819553409777"/>
    <s v="Écarter"/>
  </r>
  <r>
    <x v="128"/>
    <s v="ATL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n v="12.09375"/>
    <n v="3.40625"/>
    <n v="3.203125"/>
    <n v="0.59375"/>
    <n v="2.5"/>
    <n v="0.90625"/>
    <n v="0.5"/>
    <n v="1.203125"/>
    <n v="0.48569277108433739"/>
    <n v="2.831168831168831"/>
    <n v="3.6395582329317271E-2"/>
    <n v="2.0080321285140562E-2"/>
    <n v="2.3845381526104419E-2"/>
    <n v="0.10040160642570281"/>
    <s v="20–29 min"/>
    <s v="28–32"/>
    <n v="0.55600000000000005"/>
    <n v="0.58200000000000007"/>
    <n v="0.36330718165359083"/>
    <s v="Écarter"/>
  </r>
  <r>
    <x v="129"/>
    <s v="UTA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n v="10.901408450704226"/>
    <n v="1.5070422535211268"/>
    <n v="3"/>
    <n v="0.60563380281690138"/>
    <n v="2.3943661971830985"/>
    <n v="0.60563380281690138"/>
    <n v="9.8591549295774641E-2"/>
    <n v="1.5070422535211268"/>
    <n v="0.539673685678427"/>
    <n v="1"/>
    <n v="2.9981871426579276E-2"/>
    <n v="4.8807697671175571E-3"/>
    <n v="2.9981871426579276E-2"/>
    <n v="0.11853298005856924"/>
    <s v="20–29 min"/>
    <s v="18–22"/>
    <n v="0.59"/>
    <n v="0.61199999999999999"/>
    <n v="0.35968617984308993"/>
    <s v="Écarter"/>
  </r>
  <r>
    <x v="130"/>
    <s v="LAL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n v="13.101694915254237"/>
    <n v="1.4067796610169492"/>
    <n v="5"/>
    <n v="1.3050847457627119"/>
    <n v="3.6949152542372881"/>
    <n v="0.79661016949152541"/>
    <n v="0.40677966101694918"/>
    <n v="0.79661016949152541"/>
    <n v="0.41330267871464471"/>
    <n v="1.7659574468085106"/>
    <n v="2.5129658343581242E-2"/>
    <n v="1.2832165962679784E-2"/>
    <n v="4.1169865796930979E-2"/>
    <n v="0.1165588408276747"/>
    <s v="30–39 min"/>
    <s v="23–27"/>
    <n v="0.59699999999999998"/>
    <n v="0.61899999999999999"/>
    <n v="0.34882317441158722"/>
    <s v="Conserver"/>
  </r>
  <r>
    <x v="131"/>
    <s v="MIL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n v="10.306666666666667"/>
    <n v="3.4"/>
    <n v="3.7066666666666666"/>
    <n v="0.6"/>
    <n v="3.1066666666666665"/>
    <n v="1.1066666666666667"/>
    <n v="0.2"/>
    <n v="1.8"/>
    <n v="0.52053872053872052"/>
    <n v="1.8888888888888888"/>
    <n v="5.5892255892255889E-2"/>
    <n v="1.0101010101010102E-2"/>
    <n v="3.03030303030303E-2"/>
    <n v="0.15690235690235688"/>
    <s v="10–19 min"/>
    <s v="23–27"/>
    <n v="0.49200000000000005"/>
    <n v="0.53100000000000003"/>
    <n v="0.39408569704284852"/>
    <s v="Écarter"/>
  </r>
  <r>
    <x v="132"/>
    <s v="MIN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n v="9.4024390243902438"/>
    <n v="2.6951219512195124"/>
    <n v="3.1951219512195124"/>
    <n v="0.69512195121951215"/>
    <n v="2.5975609756097562"/>
    <n v="0.59756097560975607"/>
    <n v="0.40243902439024393"/>
    <n v="1.1951219512195121"/>
    <n v="0.37163790610238118"/>
    <n v="2.2551020408163267"/>
    <n v="2.3619010893666248E-2"/>
    <n v="1.5906680805938496E-2"/>
    <n v="2.7475175937530124E-2"/>
    <n v="0.10267039429287574"/>
    <s v="20–29 min"/>
    <s v="23–27"/>
    <n v="0.55299999999999994"/>
    <n v="0.57899999999999996"/>
    <n v="0.37115268557634279"/>
    <s v="Écarter"/>
  </r>
  <r>
    <x v="133"/>
    <s v="PHI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n v="11"/>
    <n v="2.1"/>
    <n v="5.6"/>
    <n v="1.9"/>
    <n v="3.7"/>
    <n v="0.8"/>
    <n v="0.3"/>
    <n v="1.2"/>
    <n v="0.4059040590405904"/>
    <n v="1.7500000000000002"/>
    <n v="2.9520295202952029E-2"/>
    <n v="1.107011070110701E-2"/>
    <n v="7.0110701107011064E-2"/>
    <n v="0.13653136531365315"/>
    <s v="20–29 min"/>
    <s v="28–32"/>
    <n v="0.59299999999999997"/>
    <n v="0.61599999999999999"/>
    <n v="0.33796016898008446"/>
    <s v="Écarter"/>
  </r>
  <r>
    <x v="134"/>
    <s v="UTA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n v="19"/>
    <n v="2"/>
    <n v="8.1999999999999993"/>
    <n v="2.2000000000000002"/>
    <n v="6"/>
    <n v="1"/>
    <n v="1"/>
    <n v="2.6"/>
    <n v="0.62295081967213117"/>
    <n v="0.76923076923076916"/>
    <n v="3.2786885245901641E-2"/>
    <n v="3.2786885245901641E-2"/>
    <n v="7.2131147540983612E-2"/>
    <n v="0.19672131147540983"/>
    <s v="30–39 min"/>
    <s v="23–27"/>
    <n v="0.58299999999999996"/>
    <n v="0.628"/>
    <n v="0.32106216053108028"/>
    <s v="Conserver"/>
  </r>
  <r>
    <x v="135"/>
    <s v="OKC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n v="10.202702702702704"/>
    <n v="1.5945945945945945"/>
    <n v="2.5945945945945947"/>
    <n v="0.59459459459459463"/>
    <n v="2.0945945945945947"/>
    <n v="0.59459459459459463"/>
    <n v="9.45945945945946E-2"/>
    <n v="0.5"/>
    <n v="0.47017063146095411"/>
    <n v="3.189189189189189"/>
    <n v="2.7400672561962887E-2"/>
    <n v="4.359197907585005E-3"/>
    <n v="2.7400672561962887E-2"/>
    <n v="9.652509652509654E-2"/>
    <s v="20–29 min"/>
    <s v="23–27"/>
    <n v="0.60399999999999998"/>
    <n v="0.61699999999999999"/>
    <n v="0.35304767652383828"/>
    <s v="Écarter"/>
  </r>
  <r>
    <x v="136"/>
    <s v="BKN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n v="9.5063291139240498"/>
    <n v="1.7974683544303798"/>
    <n v="3.4050632911392404"/>
    <n v="0.89873417721518989"/>
    <n v="2.5063291139240507"/>
    <n v="0.50632911392405067"/>
    <n v="0.10126582278481013"/>
    <n v="1"/>
    <n v="0.36989607447175293"/>
    <n v="1.7974683544303798"/>
    <n v="1.9701521942570067E-2"/>
    <n v="3.940304388514013E-3"/>
    <n v="3.4970201448061865E-2"/>
    <n v="9.7522533615721815E-2"/>
    <s v="20–29 min"/>
    <s v="23–27"/>
    <n v="0.495"/>
    <n v="0.54100000000000004"/>
    <n v="0.37175618587809295"/>
    <s v="Écarter"/>
  </r>
  <r>
    <x v="137"/>
    <s v="DEN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n v="14.705882352941176"/>
    <n v="3.1960784313725492"/>
    <n v="4.8039215686274508"/>
    <n v="1.607843137254902"/>
    <n v="3.2941176470588234"/>
    <n v="0.50980392156862742"/>
    <n v="0.29411764705882354"/>
    <n v="1.392156862745098"/>
    <n v="0.51781275890637946"/>
    <n v="2.295774647887324"/>
    <n v="1.7950842308754489E-2"/>
    <n v="1.0356255178127591E-2"/>
    <n v="5.6614194973764159E-2"/>
    <n v="0.115990057995029"/>
    <s v="20–29 min"/>
    <s v="28–32"/>
    <n v="0.60699999999999998"/>
    <n v="0.65"/>
    <n v="0.29873264936632471"/>
    <s v="Écarter"/>
  </r>
  <r>
    <x v="138"/>
    <s v="DAL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n v="9.6025641025641022"/>
    <n v="1.8974358974358974"/>
    <n v="3.2948717948717947"/>
    <n v="0.5"/>
    <n v="2.7948717948717947"/>
    <n v="0.79487179487179482"/>
    <n v="0.39743589743589741"/>
    <n v="1.1025641025641026"/>
    <n v="0.3517422748191979"/>
    <n v="1.7209302325581393"/>
    <n v="2.9116182962336805E-2"/>
    <n v="1.4558091481168402E-2"/>
    <n v="1.8315018315018316E-2"/>
    <n v="0.10237625622241006"/>
    <s v="20–29 min"/>
    <s v="18–22"/>
    <n v="0.52500000000000002"/>
    <n v="0.56999999999999995"/>
    <n v="0.35787567893783945"/>
    <s v="Écarter"/>
  </r>
  <r>
    <x v="139"/>
    <s v="GSW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n v="11.703125"/>
    <n v="3.40625"/>
    <n v="5.09375"/>
    <n v="1"/>
    <n v="4.09375"/>
    <n v="1.09375"/>
    <n v="0.203125"/>
    <n v="1.203125"/>
    <n v="0.43668376865671643"/>
    <n v="2.831168831168831"/>
    <n v="4.0811567164179101E-2"/>
    <n v="7.5792910447761196E-3"/>
    <n v="3.7313432835820892E-2"/>
    <n v="0.15275186567164178"/>
    <s v="20–29 min"/>
    <s v="18–22"/>
    <n v="0.53700000000000003"/>
    <n v="0.55700000000000005"/>
    <n v="0.37839468919734459"/>
    <s v="Écarter"/>
  </r>
  <r>
    <x v="140"/>
    <s v="NOP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  <n v="24.6"/>
    <n v="5.3"/>
    <n v="7.2"/>
    <n v="2.5"/>
    <n v="4.7"/>
    <n v="1.2"/>
    <n v="0.9"/>
    <n v="3"/>
    <n v="0.8601398601398601"/>
    <n v="1.7666666666666666"/>
    <n v="4.1958041958041953E-2"/>
    <n v="3.1468531468531465E-2"/>
    <n v="8.7412587412587409E-2"/>
    <n v="0.16433566433566432"/>
    <s v="20–29 min"/>
    <s v="23–27"/>
    <n v="0.56999999999999995"/>
    <n v="0.6"/>
    <n v="0.30597465298732651"/>
    <s v="Écarter"/>
  </r>
  <r>
    <x v="141"/>
    <s v="ORL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n v="9.3974358974358978"/>
    <n v="3.1025641025641026"/>
    <n v="2.8974358974358974"/>
    <n v="0.70512820512820518"/>
    <n v="2.2948717948717947"/>
    <n v="1.1025641025641026"/>
    <n v="0.60256410256410253"/>
    <n v="1.7948717948717949"/>
    <n v="0.38832379741470652"/>
    <n v="1.7285714285714286"/>
    <n v="4.5560500105954659E-2"/>
    <n v="2.4899343081161263E-2"/>
    <n v="2.913752913752914E-2"/>
    <n v="9.4829413011231184E-2"/>
    <s v="20–29 min"/>
    <s v="18–22"/>
    <n v="0.47299999999999998"/>
    <n v="0.52100000000000002"/>
    <n v="0.37175618587809295"/>
    <s v="Écarter"/>
  </r>
  <r>
    <x v="142"/>
    <s v="BKN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n v="12.603448275862069"/>
    <n v="5.1034482758620694"/>
    <n v="2.7931034482758621"/>
    <n v="0.29310344827586204"/>
    <n v="2.396551724137931"/>
    <n v="1"/>
    <n v="0.39655172413793105"/>
    <n v="1.896551724137931"/>
    <n v="0.4942528735632184"/>
    <n v="2.6909090909090909"/>
    <n v="3.9215686274509803E-2"/>
    <n v="1.555104800540906E-2"/>
    <n v="1.1494252873563218E-2"/>
    <n v="9.3982420554428667E-2"/>
    <s v="20–29 min"/>
    <s v="28–32"/>
    <n v="0.47899999999999998"/>
    <n v="0.52200000000000002"/>
    <n v="0.38503319251659623"/>
    <s v="Écarter"/>
  </r>
  <r>
    <x v="143"/>
    <s v="WAS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n v="12.305084745762711"/>
    <n v="3.406779661016949"/>
    <n v="5"/>
    <n v="1.5084745762711864"/>
    <n v="3.406779661016949"/>
    <n v="1.3050847457627119"/>
    <n v="0.69491525423728817"/>
    <n v="2.1016949152542375"/>
    <n v="0.37288135593220334"/>
    <n v="1.6209677419354835"/>
    <n v="3.954802259887006E-2"/>
    <n v="2.1058038007190551E-2"/>
    <n v="4.5711350796096561E-2"/>
    <n v="0.1032357473035439"/>
    <s v="30–39 min"/>
    <s v="18–22"/>
    <n v="0.47200000000000003"/>
    <n v="0.51500000000000001"/>
    <n v="0.37718768859384427"/>
    <s v="Conserver"/>
  </r>
  <r>
    <x v="144"/>
    <s v="GSW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n v="9.7972972972972965"/>
    <n v="1.2972972972972974"/>
    <n v="2.5945945945945947"/>
    <n v="0.70270270270270274"/>
    <n v="1.9054054054054055"/>
    <n v="0.79729729729729726"/>
    <n v="0.40540540540540543"/>
    <n v="0.70270270270270274"/>
    <n v="0.43934068597745723"/>
    <n v="1.8461538461538463"/>
    <n v="3.5753242031268936E-2"/>
    <n v="1.8179614592170646E-2"/>
    <n v="3.1511331959762454E-2"/>
    <n v="8.5444188583202033E-2"/>
    <s v="20–29 min"/>
    <s v="23–27"/>
    <n v="0.54400000000000004"/>
    <n v="0.57799999999999996"/>
    <n v="0.343995171997586"/>
    <s v="Écarter"/>
  </r>
  <r>
    <x v="145"/>
    <s v="MIN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n v="11.693548387096774"/>
    <n v="3.596774193548387"/>
    <n v="3.693548387096774"/>
    <n v="0.5"/>
    <n v="3.193548387096774"/>
    <n v="1.1935483870967742"/>
    <n v="0.30645161290322581"/>
    <n v="1.596774193548387"/>
    <n v="0.45148835471416121"/>
    <n v="2.2525252525252526"/>
    <n v="4.6082949308755762E-2"/>
    <n v="1.1832108606302155E-2"/>
    <n v="1.9305019305019305E-2"/>
    <n v="0.12330302652883299"/>
    <s v="20–29 min"/>
    <s v="28–32"/>
    <n v="0.56799999999999995"/>
    <n v="0.58200000000000007"/>
    <n v="0.35908267954133977"/>
    <s v="Écarter"/>
  </r>
  <r>
    <x v="146"/>
    <s v="SAS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n v="8.8048780487804876"/>
    <n v="7.4024390243902438"/>
    <n v="3.5975609756097562"/>
    <n v="0.40243902439024393"/>
    <n v="3.1951219512195124"/>
    <n v="1.3048780487804879"/>
    <n v="0.3048780487804878"/>
    <n v="1.5975609756097562"/>
    <n v="0.31445993031358882"/>
    <n v="4.6335877862595414"/>
    <n v="4.6602787456445992E-2"/>
    <n v="1.0888501742160278E-2"/>
    <n v="1.437282229965157E-2"/>
    <n v="0.11411149825783973"/>
    <s v="20–29 min"/>
    <s v="33+"/>
    <n v="0.54700000000000004"/>
    <n v="0.57999999999999996"/>
    <n v="0.3512371756185878"/>
    <s v="Écarter"/>
  </r>
  <r>
    <x v="147"/>
    <s v="BKN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n v="10.3"/>
    <n v="2.2000000000000002"/>
    <n v="7.4"/>
    <n v="2.2000000000000002"/>
    <n v="5.0999999999999996"/>
    <n v="0.9"/>
    <n v="1.4"/>
    <n v="1.2"/>
    <n v="0.38289962825278817"/>
    <n v="1.8333333333333335"/>
    <n v="3.3457249070631974E-2"/>
    <n v="5.204460966542751E-2"/>
    <n v="8.1784386617100385E-2"/>
    <n v="0.1895910780669145"/>
    <s v="20–29 min"/>
    <s v="23–27"/>
    <n v="0.56799999999999995"/>
    <n v="0.56899999999999995"/>
    <n v="0.34218467109233552"/>
    <s v="Écarter"/>
  </r>
  <r>
    <x v="148"/>
    <s v="GSW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n v="15.297872340425531"/>
    <n v="2.1914893617021276"/>
    <n v="4.5957446808510642"/>
    <n v="1.1914893617021276"/>
    <n v="3.4042553191489362"/>
    <n v="0.80851063829787229"/>
    <n v="0.40425531914893614"/>
    <n v="1.5106382978723405"/>
    <n v="0.62954207162244979"/>
    <n v="1.4507042253521125"/>
    <n v="3.3272042728307499E-2"/>
    <n v="1.663602136415375E-2"/>
    <n v="4.9032484020663687E-2"/>
    <n v="0.14009281148761055"/>
    <s v="20–29 min"/>
    <s v="18–22"/>
    <n v="0.495"/>
    <n v="0.53500000000000003"/>
    <n v="0.34339167169583584"/>
    <s v="Écarter"/>
  </r>
  <r>
    <x v="149"/>
    <s v="IND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n v="9.1012658227848107"/>
    <n v="4.4050632911392409"/>
    <n v="2.4050632911392404"/>
    <n v="0.59493670886075944"/>
    <n v="1.8987341772151898"/>
    <n v="1.1012658227848102"/>
    <n v="0.30379746835443039"/>
    <n v="1.4050632911392404"/>
    <n v="0.50845060462484981"/>
    <n v="3.1351351351351355"/>
    <n v="6.1523230323173764E-2"/>
    <n v="1.6971925606392761E-2"/>
    <n v="3.3236687645852483E-2"/>
    <n v="0.10607453503995475"/>
    <s v="10–19 min"/>
    <s v="33+"/>
    <n v="0.53100000000000003"/>
    <n v="0.54700000000000004"/>
    <n v="0.37658418829209417"/>
    <s v="Écarter"/>
  </r>
  <r>
    <x v="150"/>
    <s v="OKC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n v="10.098591549295774"/>
    <n v="1.6056338028169015"/>
    <n v="4.098591549295775"/>
    <n v="1.295774647887324"/>
    <n v="2.9014084507042255"/>
    <n v="1.0985915492957747"/>
    <n v="0.50704225352112675"/>
    <n v="0.70422535211267601"/>
    <n v="0.34584217634574571"/>
    <n v="2.2800000000000002"/>
    <n v="3.7622998263553933E-2"/>
    <n v="1.7364460737024891E-2"/>
    <n v="4.4375844105730276E-2"/>
    <n v="9.93633031063091E-2"/>
    <s v="20–29 min"/>
    <s v="23–27"/>
    <n v="0.57799999999999996"/>
    <n v="0.58599999999999997"/>
    <n v="0.35968617984308993"/>
    <s v="Écarter"/>
  </r>
  <r>
    <x v="151"/>
    <s v="LAL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n v="9.1025641025641022"/>
    <n v="0.79487179487179482"/>
    <n v="2.7948717948717947"/>
    <n v="0.5"/>
    <n v="2.2948717948717947"/>
    <n v="0.29487179487179488"/>
    <n v="0.10256410256410256"/>
    <n v="0.5"/>
    <n v="0.47409188034188032"/>
    <n v="1.5897435897435896"/>
    <n v="1.5357905982905984E-2"/>
    <n v="5.341880341880342E-3"/>
    <n v="2.6041666666666668E-2"/>
    <n v="0.11952457264957264"/>
    <s v="10–19 min"/>
    <s v="23–27"/>
    <n v="0.57600000000000007"/>
    <n v="0.59399999999999997"/>
    <n v="0.33433916716958356"/>
    <s v="Écarter"/>
  </r>
  <r>
    <x v="152"/>
    <s v="WAS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n v="11.60655737704918"/>
    <n v="1.7049180327868851"/>
    <n v="3"/>
    <n v="0.60655737704918034"/>
    <n v="2.3934426229508197"/>
    <n v="0.39344262295081966"/>
    <n v="0.19672131147540983"/>
    <n v="1"/>
    <n v="0.44131396870909428"/>
    <n v="1.7049180327868851"/>
    <n v="1.4959795549460824E-2"/>
    <n v="7.4798977747304119E-3"/>
    <n v="2.3063018138752105E-2"/>
    <n v="9.1005422925886675E-2"/>
    <s v="20–29 min"/>
    <s v="23–27"/>
    <n v="0.55799999999999994"/>
    <n v="0.58399999999999996"/>
    <n v="0.34218467109233552"/>
    <s v="Écarter"/>
  </r>
  <r>
    <x v="153"/>
    <s v="DAL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n v="12.298245614035087"/>
    <n v="1.4035087719298245"/>
    <n v="6.807017543859649"/>
    <n v="2.7017543859649122"/>
    <n v="4.1052631578947372"/>
    <n v="0.40350877192982454"/>
    <n v="1.8070175438596492"/>
    <n v="1.1929824561403508"/>
    <n v="0.57201142390860871"/>
    <n v="1.1764705882352942"/>
    <n v="1.8767849857201143E-2"/>
    <n v="8.4047327621379037E-2"/>
    <n v="0.12566299469604242"/>
    <n v="0.19094247246022034"/>
    <s v="20–29 min"/>
    <s v="23–27"/>
    <n v="0.70200000000000007"/>
    <n v="0.71599999999999997"/>
    <n v="0.24441762220881111"/>
    <s v="Écarter"/>
  </r>
  <r>
    <x v="154"/>
    <s v="LAC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n v="9.6944444444444446"/>
    <n v="1.0972222222222223"/>
    <n v="2.1944444444444446"/>
    <n v="0.40277777777777779"/>
    <n v="1.8055555555555556"/>
    <n v="0.59722222222222221"/>
    <n v="9.7222222222222224E-2"/>
    <n v="0.59722222222222221"/>
    <n v="0.39894833104709648"/>
    <n v="1.8372093023255816"/>
    <n v="2.4577046181984454E-2"/>
    <n v="4.0009144947416551E-3"/>
    <n v="1.6575217192501143E-2"/>
    <n v="7.4302697759487876E-2"/>
    <s v="20–29 min"/>
    <s v="23–27"/>
    <n v="0.56999999999999995"/>
    <n v="0.61399999999999999"/>
    <n v="0.30838865419432709"/>
    <s v="Écarter"/>
  </r>
  <r>
    <x v="155"/>
    <s v="HOU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n v="12.192982456140351"/>
    <n v="1.1052631578947369"/>
    <n v="7"/>
    <n v="1.8070175438596492"/>
    <n v="5.192982456140351"/>
    <n v="0.40350877192982454"/>
    <n v="0.70175438596491224"/>
    <n v="1.1052631578947369"/>
    <n v="0.40508247362592525"/>
    <n v="1"/>
    <n v="1.3405607040857958E-2"/>
    <n v="2.3314099201492099E-2"/>
    <n v="6.003380544384216E-2"/>
    <n v="0.17252433409104156"/>
    <s v="30–39 min"/>
    <s v="18–22"/>
    <n v="0.52500000000000002"/>
    <n v="0.56200000000000006"/>
    <n v="0.3403741701870851"/>
    <s v="Conserver"/>
  </r>
  <r>
    <x v="156"/>
    <s v="UTA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n v="9.5972222222222214"/>
    <n v="1.9027777777777777"/>
    <n v="6.0972222222222223"/>
    <n v="1.5972222222222223"/>
    <n v="4.5972222222222223"/>
    <n v="0.69444444444444442"/>
    <n v="0.30555555555555558"/>
    <n v="1.4027777777777777"/>
    <n v="0.45484465508162186"/>
    <n v="1.3564356435643565"/>
    <n v="3.2912058978409688E-2"/>
    <n v="1.4481305950500263E-2"/>
    <n v="7.5697735650342282E-2"/>
    <n v="0.21787783043707212"/>
    <s v="20–29 min"/>
    <s v="18–22"/>
    <n v="0.57600000000000007"/>
    <n v="0.59399999999999997"/>
    <n v="0.31261315630657815"/>
    <s v="Écarter"/>
  </r>
  <r>
    <x v="157"/>
    <s v="BOS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n v="11.096774193548388"/>
    <n v="3.903225806451613"/>
    <n v="4.306451612903226"/>
    <n v="1.1935483870967742"/>
    <n v="3"/>
    <n v="1.096774193548387"/>
    <n v="0.40322580645161288"/>
    <n v="1.1935483870967742"/>
    <n v="0.36263967952772508"/>
    <n v="3.2702702702702702"/>
    <n v="3.5842293906810034E-2"/>
    <n v="1.3177313936327218E-2"/>
    <n v="3.900484925152857E-2"/>
    <n v="9.8039215686274508E-2"/>
    <s v="30–39 min"/>
    <s v="33+"/>
    <n v="0.53799999999999992"/>
    <n v="0.56499999999999995"/>
    <n v="0.343995171997586"/>
    <s v="Conserver"/>
  </r>
  <r>
    <x v="158"/>
    <s v="CHI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n v="8.6"/>
    <n v="1"/>
    <n v="3.5"/>
    <n v="0.7"/>
    <n v="2.8"/>
    <n v="0.4"/>
    <n v="0.9"/>
    <n v="0.9"/>
    <n v="0.45502645502645506"/>
    <n v="1.1111111111111112"/>
    <n v="2.1164021164021166E-2"/>
    <n v="4.7619047619047623E-2"/>
    <n v="3.7037037037037035E-2"/>
    <n v="0.14814814814814814"/>
    <s v="10–19 min"/>
    <s v="18–22"/>
    <n v="0.54100000000000004"/>
    <n v="0.57100000000000006"/>
    <n v="0.3331321665660833"/>
    <s v="Écarter"/>
  </r>
  <r>
    <x v="159"/>
    <s v="HOU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n v="12"/>
    <n v="1.5087719298245614"/>
    <n v="6.4035087719298245"/>
    <n v="2.192982456140351"/>
    <n v="4.1052631578947372"/>
    <n v="1.7017543859649122"/>
    <n v="0.89473684210526316"/>
    <n v="1.1052631578947369"/>
    <n v="0.48192771084337355"/>
    <n v="1.3650793650793649"/>
    <n v="6.8343549637145076E-2"/>
    <n v="3.5933206510251538E-2"/>
    <n v="8.8071584583949841E-2"/>
    <n v="0.16487000634115412"/>
    <s v="20–29 min"/>
    <s v="23–27"/>
    <n v="0.54299999999999993"/>
    <n v="0.56700000000000006"/>
    <n v="0.33735666867833436"/>
    <s v="Écarter"/>
  </r>
  <r>
    <x v="160"/>
    <s v="CHI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n v="9.8985507246376816"/>
    <n v="2.3043478260869565"/>
    <n v="3"/>
    <n v="0.40579710144927539"/>
    <n v="2.5072463768115942"/>
    <n v="1"/>
    <n v="0.30434782608695654"/>
    <n v="1"/>
    <n v="0.40734776644599513"/>
    <n v="2.3043478260869565"/>
    <n v="4.1152263374485597E-2"/>
    <n v="1.2524601896582574E-2"/>
    <n v="1.669946919544343E-2"/>
    <n v="0.10317886324327548"/>
    <s v="20–29 min"/>
    <s v="23–27"/>
    <n v="0.53500000000000003"/>
    <n v="0.54400000000000004"/>
    <n v="0.36632468316234157"/>
    <s v="Écarter"/>
  </r>
  <r>
    <x v="161"/>
    <s v="PHX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n v="9.1066666666666674"/>
    <n v="2.2000000000000002"/>
    <n v="4.706666666666667"/>
    <n v="0.70666666666666667"/>
    <n v="3.9066666666666667"/>
    <n v="0.90666666666666662"/>
    <n v="0.50666666666666671"/>
    <n v="0.90666666666666662"/>
    <n v="0.3717006802721089"/>
    <n v="2.4264705882352944"/>
    <n v="3.700680272108843E-2"/>
    <n v="2.0680272108843538E-2"/>
    <n v="2.8843537414965988E-2"/>
    <n v="0.15945578231292518"/>
    <s v="20–29 min"/>
    <s v="28–32"/>
    <n v="0.57999999999999996"/>
    <n v="0.58499999999999996"/>
    <n v="0.343995171997586"/>
    <s v="Écarter"/>
  </r>
  <r>
    <x v="162"/>
    <s v="MIL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n v="13.897959183673469"/>
    <n v="2.1020408163265305"/>
    <n v="8.408163265306122"/>
    <n v="1.7959183673469388"/>
    <n v="6.591836734693878"/>
    <n v="0.69387755102040816"/>
    <n v="0.51020408163265307"/>
    <n v="1.2040816326530612"/>
    <n v="0.54716374738871931"/>
    <n v="1.7457627118644068"/>
    <n v="2.7318013819701111E-2"/>
    <n v="2.0086774867427288E-2"/>
    <n v="7.0705447533344054E-2"/>
    <n v="0.25952113128716059"/>
    <s v="20–29 min"/>
    <s v="28–32"/>
    <n v="0.52"/>
    <n v="0.54200000000000004"/>
    <n v="0.35787567893783945"/>
    <s v="Écarter"/>
  </r>
  <r>
    <x v="163"/>
    <s v="ATL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n v="18.888888888888889"/>
    <n v="5"/>
    <n v="10"/>
    <n v="1.6944444444444444"/>
    <n v="8.3055555555555554"/>
    <n v="1.6111111111111112"/>
    <n v="1"/>
    <n v="2.8888888888888888"/>
    <n v="0.52910052910052907"/>
    <n v="1.7307692307692308"/>
    <n v="4.5129162776221594E-2"/>
    <n v="2.8011204481792715E-2"/>
    <n v="4.7463429816370986E-2"/>
    <n v="0.23264861500155615"/>
    <s v="30–39 min"/>
    <s v="23–27"/>
    <n v="0.54100000000000004"/>
    <n v="0.56899999999999995"/>
    <n v="0.32830416415208208"/>
    <s v="Conserver"/>
  </r>
  <r>
    <x v="164"/>
    <s v="MIA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n v="10.59375"/>
    <n v="2.59375"/>
    <n v="3.703125"/>
    <n v="0.703125"/>
    <n v="3"/>
    <n v="0.59375"/>
    <n v="0.203125"/>
    <n v="1.203125"/>
    <n v="0.40902509652509655"/>
    <n v="2.1558441558441559"/>
    <n v="2.2924710424710427E-2"/>
    <n v="7.8426640926640926E-3"/>
    <n v="2.7147683397683399E-2"/>
    <n v="0.11583011583011583"/>
    <s v="20–29 min"/>
    <s v="28–32"/>
    <n v="0.46200000000000002"/>
    <n v="0.49700000000000005"/>
    <n v="0.38261919130959565"/>
    <s v="Écarter"/>
  </r>
  <r>
    <x v="165"/>
    <s v="PHX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n v="10.59375"/>
    <n v="2.09375"/>
    <n v="3"/>
    <n v="0.5"/>
    <n v="2.5"/>
    <n v="0.796875"/>
    <n v="0.296875"/>
    <n v="1.203125"/>
    <n v="0.43957468879668049"/>
    <n v="1.7402597402597402"/>
    <n v="3.3065352697095436E-2"/>
    <n v="1.2318464730290456E-2"/>
    <n v="2.0746887966804978E-2"/>
    <n v="0.10373443983402489"/>
    <s v="20–29 min"/>
    <s v="28–32"/>
    <n v="0.6"/>
    <n v="0.63100000000000001"/>
    <n v="0.29330114665057333"/>
    <s v="Écarter"/>
  </r>
  <r>
    <x v="166"/>
    <s v="POR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n v="14.404255319148936"/>
    <n v="2.1063829787234041"/>
    <n v="3.5106382978723403"/>
    <n v="0.5957446808510638"/>
    <n v="2.8936170212765959"/>
    <n v="0.8936170212765957"/>
    <n v="1"/>
    <n v="1.4042553191489362"/>
    <n v="0.44457578145521409"/>
    <n v="1.4999999999999998"/>
    <n v="2.7580772261623324E-2"/>
    <n v="3.0864197530864199E-2"/>
    <n v="1.8387181507748884E-2"/>
    <n v="8.9309167323351729E-2"/>
    <s v="30–39 min"/>
    <s v="28–32"/>
    <n v="0.46700000000000003"/>
    <n v="0.52300000000000002"/>
    <n v="0.34580567290283643"/>
    <s v="Conserver"/>
  </r>
  <r>
    <x v="167"/>
    <s v="CHA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n v="15.295454545454545"/>
    <n v="2.5"/>
    <n v="10.204545454545455"/>
    <n v="3"/>
    <n v="7.2045454545454541"/>
    <n v="0.70454545454545459"/>
    <n v="1.2045454545454546"/>
    <n v="1.5909090909090908"/>
    <n v="0.57501708817498287"/>
    <n v="1.5714285714285716"/>
    <n v="2.6486671223513329E-2"/>
    <n v="4.5283663704716336E-2"/>
    <n v="0.11278195488721804"/>
    <n v="0.27084757347915239"/>
    <s v="20–29 min"/>
    <s v="23–27"/>
    <n v="0.60399999999999998"/>
    <n v="0.64700000000000002"/>
    <n v="0.27097163548581776"/>
    <s v="Écarter"/>
  </r>
  <r>
    <x v="168"/>
    <s v="ORL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n v="8.7012987012987004"/>
    <n v="1.8051948051948052"/>
    <n v="2.1948051948051948"/>
    <n v="0.40259740259740262"/>
    <n v="1.8051948051948052"/>
    <n v="1.2987012987012987"/>
    <n v="0.40259740259740262"/>
    <n v="0.80519480519480524"/>
    <n v="0.2939627939627939"/>
    <n v="2.2419354838709675"/>
    <n v="4.3875043875043873E-2"/>
    <n v="1.3601263601263602E-2"/>
    <n v="1.3601263601263602E-2"/>
    <n v="6.0986310986310986E-2"/>
    <s v="20–29 min"/>
    <s v="28–32"/>
    <n v="0.54299999999999993"/>
    <n v="0.57399999999999995"/>
    <n v="0.3301146650573325"/>
    <s v="Écarter"/>
  </r>
  <r>
    <x v="169"/>
    <s v="TOR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n v="10.40625"/>
    <n v="1.5"/>
    <n v="3.796875"/>
    <n v="1"/>
    <n v="2.796875"/>
    <n v="0.90625"/>
    <n v="0.5"/>
    <n v="0.796875"/>
    <n v="0.38258272058823528"/>
    <n v="1.8823529411764706"/>
    <n v="3.3318014705882353E-2"/>
    <n v="1.8382352941176471E-2"/>
    <n v="3.6764705882352942E-2"/>
    <n v="0.10282628676470588"/>
    <s v="20–29 min"/>
    <s v="23–27"/>
    <n v="0.59299999999999997"/>
    <n v="0.60099999999999998"/>
    <n v="0.32045866022933012"/>
    <s v="Écarter"/>
  </r>
  <r>
    <x v="170"/>
    <s v="NOP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n v="9.0958904109589049"/>
    <n v="1.3972602739726028"/>
    <n v="8.205479452054794"/>
    <n v="3.506849315068493"/>
    <n v="4.6986301369863011"/>
    <n v="0.50684931506849318"/>
    <n v="1.3013698630136987"/>
    <n v="1.095890410958904"/>
    <n v="0.3393988959313024"/>
    <n v="1.2750000000000001"/>
    <n v="1.8912287875690045E-2"/>
    <n v="4.8558576978123089E-2"/>
    <n v="0.13085258638315272"/>
    <n v="0.17532202003680228"/>
    <s v="20–29 min"/>
    <s v="18–22"/>
    <n v="0.54700000000000004"/>
    <n v="0.57200000000000006"/>
    <n v="0.29511164755582375"/>
    <s v="Écarter"/>
  </r>
  <r>
    <x v="171"/>
    <s v="PHI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n v="16.195121951219512"/>
    <n v="4.2926829268292686"/>
    <n v="5.2926829268292686"/>
    <n v="0.6097560975609756"/>
    <n v="4.8048780487804876"/>
    <n v="1.8048780487804879"/>
    <n v="0.51219512195121952"/>
    <n v="2.6097560975609757"/>
    <n v="0.49831144465290805"/>
    <n v="1.6448598130841121"/>
    <n v="5.5534709193245782E-2"/>
    <n v="1.5759849906191371E-2"/>
    <n v="1.8761726078799248E-2"/>
    <n v="0.14784240150093808"/>
    <s v="30–39 min"/>
    <s v="33+"/>
    <n v="0.51400000000000001"/>
    <n v="0.54299999999999993"/>
    <n v="0.343995171997586"/>
    <s v="Conserver"/>
  </r>
  <r>
    <x v="172"/>
    <s v="SAC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n v="8.3000000000000007"/>
    <n v="1.5"/>
    <n v="2.7"/>
    <n v="0.8"/>
    <n v="1.9"/>
    <n v="1.5"/>
    <n v="0.8"/>
    <n v="0.9"/>
    <n v="0.34016393442622955"/>
    <n v="1.6666666666666665"/>
    <n v="6.147540983606558E-2"/>
    <n v="3.2786885245901641E-2"/>
    <n v="3.2786885245901641E-2"/>
    <n v="7.7868852459016397E-2"/>
    <s v="20–29 min"/>
    <s v="23–27"/>
    <n v="0.63900000000000001"/>
    <n v="0.66400000000000003"/>
    <n v="0.28002414001206999"/>
    <s v="Écarter"/>
  </r>
  <r>
    <x v="173"/>
    <s v="MIL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n v="8.1999999999999993"/>
    <n v="1.9"/>
    <n v="3.6"/>
    <n v="0.4"/>
    <n v="3.2"/>
    <n v="1"/>
    <n v="0.2"/>
    <n v="1"/>
    <n v="0.30258302583025826"/>
    <n v="1.9"/>
    <n v="3.6900369003690037E-2"/>
    <n v="7.3800738007380072E-3"/>
    <n v="1.4760147601476014E-2"/>
    <n v="0.11808118081180811"/>
    <s v="20–29 min"/>
    <s v="28–32"/>
    <n v="0.6"/>
    <n v="0.61299999999999999"/>
    <n v="0.30899215449607725"/>
    <s v="Écarter"/>
  </r>
  <r>
    <x v="174"/>
    <s v="IND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n v="10"/>
    <n v="5"/>
    <n v="3.3076923076923075"/>
    <n v="0.50769230769230766"/>
    <n v="2.8"/>
    <n v="1.2"/>
    <n v="0.2"/>
    <n v="1.7076923076923076"/>
    <n v="0.34602076124567477"/>
    <n v="2.9279279279279282"/>
    <n v="4.1522491349480967E-2"/>
    <n v="6.9204152249134959E-3"/>
    <n v="1.7567207878626565E-2"/>
    <n v="9.6885813148788927E-2"/>
    <s v="20–29 min"/>
    <s v="23–27"/>
    <n v="0.50600000000000001"/>
    <n v="0.54500000000000004"/>
    <n v="0.3258901629450815"/>
    <s v="Écarter"/>
  </r>
  <r>
    <x v="175"/>
    <s v="UTA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n v="11.103448275862069"/>
    <n v="1.7068965517241379"/>
    <n v="12.206896551724139"/>
    <n v="4.6034482758620694"/>
    <n v="7.6034482758620694"/>
    <n v="0.60344827586206895"/>
    <n v="2.396551724137931"/>
    <n v="1.5"/>
    <n v="0.37011494252873567"/>
    <n v="1.1379310344827587"/>
    <n v="2.0114942528735632E-2"/>
    <n v="7.988505747126437E-2"/>
    <n v="0.15344827586206897"/>
    <n v="0.25344827586206897"/>
    <s v="30–39 min"/>
    <s v="23–27"/>
    <n v="0.67099999999999993"/>
    <n v="0.66"/>
    <n v="0.25226312613156304"/>
    <s v="Écarter"/>
  </r>
  <r>
    <x v="176"/>
    <s v="OKC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n v="11.192982456140351"/>
    <n v="3.807017543859649"/>
    <n v="10.701754385964913"/>
    <n v="2.8947368421052633"/>
    <n v="7.8947368421052628"/>
    <n v="0.80701754385964908"/>
    <n v="1.1052631578947369"/>
    <n v="1.7017543859649122"/>
    <n v="0.40118216688675096"/>
    <n v="2.2371134020618557"/>
    <n v="2.8925359994969504E-2"/>
    <n v="3.9615166949632151E-2"/>
    <n v="0.10375400867760801"/>
    <n v="0.28296547821165818"/>
    <s v="20–29 min"/>
    <s v="23–27"/>
    <n v="0.58099999999999996"/>
    <n v="0.59899999999999998"/>
    <n v="0.28907664453832227"/>
    <s v="Écarter"/>
  </r>
  <r>
    <x v="177"/>
    <s v="BKN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n v="10"/>
    <n v="1.3015873015873016"/>
    <n v="4.6031746031746028"/>
    <n v="1"/>
    <n v="3.6031746031746033"/>
    <n v="1"/>
    <n v="0.3968253968253968"/>
    <n v="1.0952380952380953"/>
    <n v="0.40816326530612246"/>
    <n v="1.1884057971014492"/>
    <n v="4.0816326530612242E-2"/>
    <n v="1.6196954972465177E-2"/>
    <n v="4.0816326530612242E-2"/>
    <n v="0.14706835114998382"/>
    <s v="20–29 min"/>
    <s v="23–27"/>
    <n v="0.51100000000000001"/>
    <n v="0.55000000000000004"/>
    <n v="0.3156306578153289"/>
    <s v="Écarter"/>
  </r>
  <r>
    <x v="178"/>
    <s v="ORL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n v="9.4029850746268657"/>
    <n v="2.8955223880597014"/>
    <n v="3"/>
    <n v="0.70149253731343286"/>
    <n v="2.4029850746268657"/>
    <n v="0.70149253731343286"/>
    <n v="0.5074626865671642"/>
    <n v="1.5074626865671641"/>
    <n v="0.5110317975340688"/>
    <n v="1.9207920792079209"/>
    <n v="3.8124594419208312E-2"/>
    <n v="2.757949383517197E-2"/>
    <n v="3.8124594419208312E-2"/>
    <n v="0.13059701492537315"/>
    <s v="10–19 min"/>
    <s v="23–27"/>
    <n v="0.49399999999999999"/>
    <n v="0.53100000000000003"/>
    <n v="0.32770066385033192"/>
    <s v="Écarter"/>
  </r>
  <r>
    <x v="179"/>
    <s v="ORL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n v="9.1029411764705888"/>
    <n v="2"/>
    <n v="7.2058823529411766"/>
    <n v="2.2058823529411766"/>
    <n v="5"/>
    <n v="0.79411764705882348"/>
    <n v="0.6029411764705882"/>
    <n v="1.1029411764705883"/>
    <n v="0.35146491028843974"/>
    <n v="1.8133333333333332"/>
    <n v="3.066091301385419E-2"/>
    <n v="2.3279582103111516E-2"/>
    <n v="8.5169202816261655E-2"/>
    <n v="0.19305019305019305"/>
    <s v="20–29 min"/>
    <s v="23–27"/>
    <n v="0.498"/>
    <n v="0.54400000000000004"/>
    <n v="0.29571514785757391"/>
    <s v="Écarter"/>
  </r>
  <r>
    <x v="180"/>
    <s v="UTA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n v="8.704225352112676"/>
    <n v="6.295774647887324"/>
    <n v="3.295774647887324"/>
    <n v="0.50704225352112675"/>
    <n v="2.9014084507042255"/>
    <n v="0.90140845070422537"/>
    <n v="0.19718309859154928"/>
    <n v="2.9014084507042255"/>
    <n v="0.33607047691554737"/>
    <n v="2.1699029126213589"/>
    <n v="3.4803415085105226E-2"/>
    <n v="7.6132470498667679E-3"/>
    <n v="1.9576920985371692E-2"/>
    <n v="0.11202349230518245"/>
    <s v="20–29 min"/>
    <s v="18–22"/>
    <n v="0.45899999999999996"/>
    <n v="0.49399999999999999"/>
    <n v="0.33433916716958356"/>
    <s v="Écarter"/>
  </r>
  <r>
    <x v="181"/>
    <s v="SAS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n v="11.407407407407407"/>
    <n v="2.4074074074074074"/>
    <n v="6.5"/>
    <n v="2.4074074074074074"/>
    <n v="4.2037037037037033"/>
    <n v="0.79629629629629628"/>
    <n v="0.5"/>
    <n v="1.5925925925925926"/>
    <n v="0.45088566827697257"/>
    <n v="1.5116279069767442"/>
    <n v="3.1474161908944517E-2"/>
    <n v="1.9762845849802372E-2"/>
    <n v="9.5154442980529941E-2"/>
    <n v="0.16615429658907918"/>
    <s v="20–29 min"/>
    <s v="18–22"/>
    <n v="0.56499999999999995"/>
    <n v="0.58899999999999997"/>
    <n v="0.28364514182257089"/>
    <s v="Écarter"/>
  </r>
  <r>
    <x v="182"/>
    <s v="GSW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n v="9"/>
    <n v="5.6029411764705879"/>
    <n v="6.1029411764705879"/>
    <n v="1.1029411764705883"/>
    <n v="5"/>
    <n v="1.5"/>
    <n v="1"/>
    <n v="2.6029411764705883"/>
    <n v="0.30821917808219179"/>
    <n v="2.1525423728813555"/>
    <n v="5.1369863013698634E-2"/>
    <n v="3.4246575342465752E-2"/>
    <n v="3.7771958098307822E-2"/>
    <n v="0.17123287671232876"/>
    <s v="20–29 min"/>
    <s v="33+"/>
    <n v="0.503"/>
    <n v="0.53400000000000003"/>
    <n v="0.30778515389257693"/>
    <s v="Écarter"/>
  </r>
  <r>
    <x v="183"/>
    <s v="NYK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n v="9.5"/>
    <n v="2.90625"/>
    <n v="2.5"/>
    <n v="0.703125"/>
    <n v="1.796875"/>
    <n v="1"/>
    <n v="0.296875"/>
    <n v="0.59375"/>
    <n v="0.38152610441767071"/>
    <n v="4.8947368421052628"/>
    <n v="4.0160642570281124E-2"/>
    <n v="1.192269076305221E-2"/>
    <n v="2.8237951807228916E-2"/>
    <n v="7.2163654618473905E-2"/>
    <s v="20–29 min"/>
    <s v="23–27"/>
    <n v="0.51100000000000001"/>
    <n v="0.53100000000000003"/>
    <n v="0.32830416415208208"/>
    <s v="Écarter"/>
  </r>
  <r>
    <x v="184"/>
    <s v="MEM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n v="9.1969696969696972"/>
    <n v="1"/>
    <n v="8.3030303030303028"/>
    <n v="3.5"/>
    <n v="4.8030303030303028"/>
    <n v="0.5"/>
    <n v="1.303030303030303"/>
    <n v="1.303030303030303"/>
    <n v="0.42776603241719524"/>
    <n v="0.76744186046511631"/>
    <n v="2.3255813953488372E-2"/>
    <n v="6.0606060606060601E-2"/>
    <n v="0.16279069767441862"/>
    <n v="0.2233967582804792"/>
    <s v="20–29 min"/>
    <s v="23–27"/>
    <n v="0.6"/>
    <n v="0.624"/>
    <n v="0.2631261315630658"/>
    <s v="Écarter"/>
  </r>
  <r>
    <x v="185"/>
    <s v="NOP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n v="10.803571428571429"/>
    <n v="1.1964285714285714"/>
    <n v="2.8035714285714284"/>
    <n v="0.39285714285714285"/>
    <n v="2.3928571428571428"/>
    <n v="0.5"/>
    <n v="0.39285714285714285"/>
    <n v="1"/>
    <n v="0.45777845036319609"/>
    <n v="1.1964285714285714"/>
    <n v="2.1186440677966101E-2"/>
    <n v="1.6646489104116223E-2"/>
    <n v="1.6646489104116223E-2"/>
    <n v="0.10139225181598062"/>
    <s v="20–29 min"/>
    <s v="23–27"/>
    <n v="0.47100000000000003"/>
    <n v="0.504"/>
    <n v="0.33433916716958356"/>
    <s v="Écarter"/>
  </r>
  <r>
    <x v="186"/>
    <s v="BOS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n v="8.5070422535211261"/>
    <n v="0.90140845070422537"/>
    <n v="3.1971830985915495"/>
    <n v="0.60563380281690138"/>
    <n v="2.507042253521127"/>
    <n v="0.60563380281690138"/>
    <n v="0.19718309859154928"/>
    <n v="0.29577464788732394"/>
    <n v="0.39202959693645745"/>
    <n v="3.0476190476190479"/>
    <n v="2.790939183488025E-2"/>
    <n v="9.0867787369377558E-3"/>
    <n v="2.790939183488025E-2"/>
    <n v="0.1155319010839229"/>
    <s v="20–29 min"/>
    <s v="23–27"/>
    <n v="0.627"/>
    <n v="0.63200000000000001"/>
    <n v="0.28726614363307179"/>
    <s v="Écarter"/>
  </r>
  <r>
    <x v="187"/>
    <s v="BKN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  <n v="24"/>
    <n v="3.8"/>
    <n v="3.32"/>
    <n v="0.6"/>
    <n v="2.72"/>
    <n v="0.6"/>
    <n v="0.12"/>
    <n v="2.52"/>
    <n v="0.76923076923076927"/>
    <n v="1.5079365079365079"/>
    <n v="1.9230769230769232E-2"/>
    <n v="3.8461538461538459E-3"/>
    <n v="1.9230769230769232E-2"/>
    <n v="8.7179487179487189E-2"/>
    <s v="30–39 min"/>
    <s v="23–27"/>
    <n v="0.51300000000000001"/>
    <n v="0.57499999999999996"/>
    <n v="0.27459263729631866"/>
    <s v="Écarter"/>
  </r>
  <r>
    <x v="188"/>
    <s v="UTA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  <n v="16.189189189189189"/>
    <n v="3.7027027027027026"/>
    <n v="3.189189189189189"/>
    <n v="0.70270270270270274"/>
    <n v="2.5135135135135136"/>
    <n v="0.81081081081081086"/>
    <n v="0.1891891891891892"/>
    <n v="2.2972972972972974"/>
    <n v="0.62266112266112272"/>
    <n v="1.6117647058823528"/>
    <n v="3.1185031185031187E-2"/>
    <n v="7.2765072765072769E-3"/>
    <n v="2.7027027027027029E-2"/>
    <n v="9.6673596673596679E-2"/>
    <s v="20–29 min"/>
    <s v="33+"/>
    <n v="0.49299999999999999"/>
    <n v="0.54"/>
    <n v="0.29692214846107423"/>
    <s v="Écarter"/>
  </r>
  <r>
    <x v="189"/>
    <s v="DET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n v="10.101694915254237"/>
    <n v="2.3050847457627119"/>
    <n v="5.101694915254237"/>
    <n v="1.8983050847457628"/>
    <n v="3.3050847457627119"/>
    <n v="1.6949152542372881"/>
    <n v="0.69491525423728817"/>
    <n v="1.4067796610169492"/>
    <n v="0.44896421845574386"/>
    <n v="1.6385542168674698"/>
    <n v="7.5329566854990579E-2"/>
    <n v="3.088512241054614E-2"/>
    <n v="8.4369114877589454E-2"/>
    <n v="0.14689265536723164"/>
    <s v="20–29 min"/>
    <s v="18–22"/>
    <n v="0.54700000000000004"/>
    <n v="0.56799999999999995"/>
    <n v="0.27761013880506941"/>
    <s v="Écarter"/>
  </r>
  <r>
    <x v="190"/>
    <s v="MIA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n v="9.296875"/>
    <n v="0.90625"/>
    <n v="7.40625"/>
    <n v="1.796875"/>
    <n v="5.59375"/>
    <n v="0.59375"/>
    <n v="1.09375"/>
    <n v="0.90625"/>
    <n v="0.41877815315315314"/>
    <n v="1"/>
    <n v="2.6745495495495496E-2"/>
    <n v="4.9268018018018021E-2"/>
    <n v="8.0940315315315314E-2"/>
    <n v="0.25197072072072074"/>
    <s v="20–29 min"/>
    <s v="18–22"/>
    <n v="0.59200000000000008"/>
    <n v="0.60299999999999998"/>
    <n v="0.28183464091732047"/>
    <s v="Écarter"/>
  </r>
  <r>
    <x v="191"/>
    <s v="CHA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n v="9.9"/>
    <n v="2.4"/>
    <n v="2.1"/>
    <n v="0.2"/>
    <n v="1.9"/>
    <n v="0.3"/>
    <n v="0.1"/>
    <n v="1.4"/>
    <n v="0.43421052631578949"/>
    <n v="1.7142857142857144"/>
    <n v="1.3157894736842105E-2"/>
    <n v="4.3859649122807015E-3"/>
    <n v="8.771929824561403E-3"/>
    <n v="8.3333333333333329E-2"/>
    <s v="20–29 min"/>
    <s v="18–22"/>
    <n v="0.48200000000000004"/>
    <n v="0.502"/>
    <n v="0.343995171997586"/>
    <s v="Écarter"/>
  </r>
  <r>
    <x v="192"/>
    <s v="WAS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n v="8.7058823529411757"/>
    <n v="2.5"/>
    <n v="4.2058823529411766"/>
    <n v="0.70588235294117652"/>
    <n v="3.5"/>
    <n v="1"/>
    <n v="0.70588235294117652"/>
    <n v="1.3970588235294117"/>
    <n v="0.3285238623751387"/>
    <n v="1.7894736842105263"/>
    <n v="3.7735849056603772E-2"/>
    <n v="2.6637069922308548E-2"/>
    <n v="2.6637069922308548E-2"/>
    <n v="0.13207547169811321"/>
    <s v="20–29 min"/>
    <s v="18–22"/>
    <n v="0.47600000000000003"/>
    <n v="0.503"/>
    <n v="0.32830416415208208"/>
    <s v="Écarter"/>
  </r>
  <r>
    <x v="193"/>
    <s v="DEN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n v="9"/>
    <n v="1.3076923076923077"/>
    <n v="2.2000000000000002"/>
    <n v="0.30769230769230771"/>
    <n v="1.9076923076923078"/>
    <n v="0.6"/>
    <n v="0.2"/>
    <n v="0.90769230769230769"/>
    <n v="0.42253521126760563"/>
    <n v="1.4406779661016949"/>
    <n v="2.8169014084507039E-2"/>
    <n v="9.3896713615023476E-3"/>
    <n v="1.444564824846515E-2"/>
    <n v="8.9563019140483938E-2"/>
    <s v="20–29 min"/>
    <s v="23–27"/>
    <n v="0.52900000000000003"/>
    <n v="0.55899999999999994"/>
    <n v="0.29450814725407365"/>
    <s v="Écarter"/>
  </r>
  <r>
    <x v="194"/>
    <s v="MIA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n v="7.9054054054054053"/>
    <n v="4.9054054054054053"/>
    <n v="2.2972972972972974"/>
    <n v="0.5"/>
    <n v="1.7972972972972974"/>
    <n v="1"/>
    <n v="0.20270270270270271"/>
    <n v="1.7027027027027026"/>
    <n v="0.28851844545275201"/>
    <n v="2.8809523809523809"/>
    <n v="3.6496350364963508E-2"/>
    <n v="7.3979088577628728E-3"/>
    <n v="1.8248175182481754E-2"/>
    <n v="6.5594791872164146E-2"/>
    <s v="20–29 min"/>
    <s v="23–27"/>
    <n v="0.55700000000000005"/>
    <n v="0.57299999999999995"/>
    <n v="0.28605914302957153"/>
    <s v="Écarter"/>
  </r>
  <r>
    <x v="195"/>
    <s v="LAC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n v="10.796296296296296"/>
    <n v="2.7037037037037037"/>
    <n v="2.9074074074074074"/>
    <n v="0.40740740740740738"/>
    <n v="2.5"/>
    <n v="0.79629629629629628"/>
    <n v="0.20370370370370369"/>
    <n v="1.4074074074074074"/>
    <n v="0.43185185185185182"/>
    <n v="1.9210526315789473"/>
    <n v="3.1851851851851853E-2"/>
    <n v="8.1481481481481474E-3"/>
    <n v="1.6296296296296295E-2"/>
    <n v="0.1"/>
    <s v="20–29 min"/>
    <s v="28–32"/>
    <n v="0.53400000000000003"/>
    <n v="0.55899999999999994"/>
    <n v="0.29631864815932407"/>
    <s v="Écarter"/>
  </r>
  <r>
    <x v="196"/>
    <s v="MIN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n v="8.1971830985915499"/>
    <n v="4.507042253521127"/>
    <n v="2.6056338028169015"/>
    <n v="0.50704225352112675"/>
    <n v="2.0985915492957745"/>
    <n v="1.0985915492957747"/>
    <n v="0.19718309859154928"/>
    <n v="1.0985915492957747"/>
    <n v="0.331869761076581"/>
    <n v="4.1025641025641022"/>
    <n v="4.4477390659747963E-2"/>
    <n v="7.983121400467582E-3"/>
    <n v="2.0528026458345214E-2"/>
    <n v="8.4963220619262134E-2"/>
    <s v="20–29 min"/>
    <s v="33+"/>
    <n v="0.53500000000000003"/>
    <n v="0.57299999999999995"/>
    <n v="0.28304164152082079"/>
    <s v="Écarter"/>
  </r>
  <r>
    <x v="197"/>
    <s v="MEM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n v="8.907692307692308"/>
    <n v="3.3076923076923075"/>
    <n v="2.8"/>
    <n v="0.6"/>
    <n v="2.2000000000000002"/>
    <n v="0.8"/>
    <n v="0.1076923076923077"/>
    <n v="1.1076923076923078"/>
    <n v="0.39414567733151801"/>
    <n v="2.9861111111111107"/>
    <n v="3.5398230088495575E-2"/>
    <n v="4.7651463580667122E-3"/>
    <n v="2.6548672566371678E-2"/>
    <n v="9.7345132743362831E-2"/>
    <s v="20–29 min"/>
    <s v="28–32"/>
    <n v="0.60899999999999999"/>
    <n v="0.63100000000000001"/>
    <n v="0.25890162945081474"/>
    <s v="Écarter"/>
  </r>
  <r>
    <x v="198"/>
    <s v="NOP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n v="10.303571428571429"/>
    <n v="4.6071428571428568"/>
    <n v="2.3928571428571428"/>
    <n v="0.5"/>
    <n v="1.8928571428571428"/>
    <n v="1.3035714285714286"/>
    <n v="0.30357142857142855"/>
    <n v="1.5"/>
    <n v="0.42227751756440285"/>
    <n v="3.0714285714285712"/>
    <n v="5.3425058548009371E-2"/>
    <n v="1.2441451990632318E-2"/>
    <n v="2.0491803278688527E-2"/>
    <n v="7.7576112412177989E-2"/>
    <s v="20–29 min"/>
    <s v="23–27"/>
    <n v="0.498"/>
    <n v="0.52300000000000002"/>
    <n v="0.31442365721182863"/>
    <s v="Écarter"/>
  </r>
  <r>
    <x v="199"/>
    <s v="POR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n v="14.4"/>
    <n v="1.6"/>
    <n v="10.199999999999999"/>
    <n v="3.1"/>
    <n v="7.1"/>
    <n v="0.8"/>
    <n v="1"/>
    <n v="1.7"/>
    <n v="0.47840531561461791"/>
    <n v="0.94117647058823539"/>
    <n v="2.6578073089700997E-2"/>
    <n v="3.3222591362126241E-2"/>
    <n v="0.10299003322259136"/>
    <n v="0.23588039867109634"/>
    <s v="30–39 min"/>
    <s v="23–27"/>
    <n v="0.57299999999999995"/>
    <n v="0.58299999999999996"/>
    <n v="0.28243814121907063"/>
    <s v="Écarter"/>
  </r>
  <r>
    <x v="200"/>
    <s v="OKC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n v="8.3970588235294112"/>
    <n v="2.5"/>
    <n v="3.3970588235294117"/>
    <n v="1"/>
    <n v="2.2941176470588234"/>
    <n v="1.7941176470588236"/>
    <n v="0.5"/>
    <n v="0.8970588235294118"/>
    <n v="0.3042412617220801"/>
    <n v="2.7868852459016393"/>
    <n v="6.5004262574595059E-2"/>
    <n v="1.8115942028985508E-2"/>
    <n v="3.6231884057971016E-2"/>
    <n v="8.312020460358055E-2"/>
    <s v="20–29 min"/>
    <s v="18–22"/>
    <n v="0.55000000000000004"/>
    <n v="0.56200000000000006"/>
    <n v="0.29571514785757391"/>
    <s v="Écarter"/>
  </r>
  <r>
    <x v="201"/>
    <s v="UTA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n v="8.90625"/>
    <n v="1.09375"/>
    <n v="2.90625"/>
    <n v="0.703125"/>
    <n v="2.203125"/>
    <n v="0.59375"/>
    <n v="9.375E-2"/>
    <n v="0.59375"/>
    <n v="0.44981060606060602"/>
    <n v="1.8421052631578947"/>
    <n v="2.9987373737373736E-2"/>
    <n v="4.734848484848485E-3"/>
    <n v="3.5511363636363633E-2"/>
    <n v="0.11126893939393939"/>
    <s v="10–19 min"/>
    <s v="23–27"/>
    <n v="0.55399999999999994"/>
    <n v="0.57299999999999995"/>
    <n v="0.28605914302957153"/>
    <s v="Écarter"/>
  </r>
  <r>
    <x v="202"/>
    <s v="MIA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n v="8.6060606060606055"/>
    <n v="2.5"/>
    <n v="4.3939393939393936"/>
    <n v="1.303030303030303"/>
    <n v="3.106060606060606"/>
    <n v="0.89393939393939392"/>
    <n v="0.19696969696969696"/>
    <n v="1.5"/>
    <n v="0.4157517200995462"/>
    <n v="1.6666666666666667"/>
    <n v="4.3185477968086666E-2"/>
    <n v="9.5154442980529934E-3"/>
    <n v="6.2948323817889035E-2"/>
    <n v="0.15005123700775874"/>
    <s v="20–29 min"/>
    <s v="23–27"/>
    <n v="0.501"/>
    <n v="0.54299999999999993"/>
    <n v="0.27881713940856973"/>
    <s v="Écarter"/>
  </r>
  <r>
    <x v="203"/>
    <s v="CHA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  <n v="21"/>
    <n v="3.5925925925925926"/>
    <n v="4.8888888888888893"/>
    <n v="0.88888888888888884"/>
    <n v="3.8888888888888888"/>
    <n v="1.1111111111111112"/>
    <n v="0.70370370370370372"/>
    <n v="2.8148148148148149"/>
    <n v="0.61403508771929816"/>
    <n v="1.2763157894736841"/>
    <n v="3.2488628979857048E-2"/>
    <n v="2.0576131687242798E-2"/>
    <n v="2.5990903183885635E-2"/>
    <n v="0.11371020142949967"/>
    <s v="30–39 min"/>
    <s v="18–22"/>
    <n v="0.50900000000000001"/>
    <n v="0.54"/>
    <n v="0.29631864815932407"/>
    <s v="Écarter"/>
  </r>
  <r>
    <x v="204"/>
    <s v="CHI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n v="9"/>
    <n v="2"/>
    <n v="3.7936507936507935"/>
    <n v="0.69841269841269837"/>
    <n v="3.0952380952380953"/>
    <n v="0.79365079365079361"/>
    <n v="0.50793650793650791"/>
    <n v="1.3968253968253967"/>
    <n v="0.36"/>
    <n v="1.4318181818181819"/>
    <n v="3.1746031746031744E-2"/>
    <n v="2.0317460317460317E-2"/>
    <n v="2.7936507936507936E-2"/>
    <n v="0.12380952380952381"/>
    <s v="20–29 min"/>
    <s v="23–27"/>
    <n v="0.49"/>
    <n v="0.51200000000000001"/>
    <n v="0.312009656004828"/>
    <s v="Écarter"/>
  </r>
  <r>
    <x v="205"/>
    <s v="ORL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n v="16.2"/>
    <n v="3.7142857142857144"/>
    <n v="4"/>
    <n v="0.7142857142857143"/>
    <n v="3.4"/>
    <n v="1.5142857142857142"/>
    <n v="0.91428571428571426"/>
    <n v="2.9142857142857141"/>
    <n v="0.56643356643356635"/>
    <n v="1.2745098039215688"/>
    <n v="5.2947052947052944E-2"/>
    <n v="3.1968031968031968E-2"/>
    <n v="2.4975024975024976E-2"/>
    <n v="0.11888111888111887"/>
    <s v="20–29 min"/>
    <s v="23–27"/>
    <n v="0.48899999999999999"/>
    <n v="0.53600000000000003"/>
    <n v="0.28968014484007243"/>
    <s v="Écarter"/>
  </r>
  <r>
    <x v="206"/>
    <s v="CHI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n v="12.304347826086957"/>
    <n v="4.5"/>
    <n v="3.5"/>
    <n v="0.60869565217391308"/>
    <n v="2.8913043478260869"/>
    <n v="0.89130434782608692"/>
    <n v="0.39130434782608697"/>
    <n v="1.5"/>
    <n v="0.40608408666953655"/>
    <n v="3"/>
    <n v="2.9415985076768545E-2"/>
    <n v="1.2914334911752045E-2"/>
    <n v="2.0088965418280959E-2"/>
    <n v="9.5422585736834556E-2"/>
    <s v="30–39 min"/>
    <s v="23–27"/>
    <n v="0.56100000000000005"/>
    <n v="0.58499999999999996"/>
    <n v="0.27217863608931803"/>
    <s v="Écarter"/>
  </r>
  <r>
    <x v="207"/>
    <s v="TOR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  <n v="17.09090909090909"/>
    <n v="5.7878787878787881"/>
    <n v="3.5151515151515151"/>
    <n v="0.51515151515151514"/>
    <n v="3.0909090909090908"/>
    <n v="0.69696969696969702"/>
    <n v="9.0909090909090912E-2"/>
    <n v="1.7878787878787878"/>
    <n v="0.61478090255068663"/>
    <n v="3.2372881355932206"/>
    <n v="2.5070852408981905E-2"/>
    <n v="3.2701111837802484E-3"/>
    <n v="1.8530630041421407E-2"/>
    <n v="0.11118378024852844"/>
    <s v="20–29 min"/>
    <s v="23–27"/>
    <n v="0.51700000000000002"/>
    <n v="0.56999999999999995"/>
    <n v="0.26493663246831622"/>
    <s v="Écarter"/>
  </r>
  <r>
    <x v="208"/>
    <s v="POR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n v="8.2985074626865671"/>
    <n v="2.4029850746268657"/>
    <n v="2"/>
    <n v="0.40298507462686567"/>
    <n v="1.5970149253731343"/>
    <n v="0.59701492537313428"/>
    <n v="0.5074626865671642"/>
    <n v="1.2985074626865671"/>
    <n v="0.49691661453212976"/>
    <n v="1.8505747126436782"/>
    <n v="3.5749396728930197E-2"/>
    <n v="3.0386987219590673E-2"/>
    <n v="2.4130842792027884E-2"/>
    <n v="9.5629636249888281E-2"/>
    <s v="10–19 min"/>
    <s v="23–27"/>
    <n v="0.46200000000000002"/>
    <n v="0.49700000000000005"/>
    <n v="0.30718165359082678"/>
    <s v="Écarter"/>
  </r>
  <r>
    <x v="209"/>
    <s v="DEN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n v="8.1029411764705888"/>
    <n v="1.3970588235294117"/>
    <n v="3.3970588235294117"/>
    <n v="0.70588235294117652"/>
    <n v="2.7058823529411766"/>
    <n v="0.70588235294117652"/>
    <n v="1.3970588235294117"/>
    <n v="0.79411764705882348"/>
    <n v="0.33345436940208184"/>
    <n v="1.7592592592592593"/>
    <n v="2.9048656499636893E-2"/>
    <n v="5.7492132655531346E-2"/>
    <n v="2.9048656499636893E-2"/>
    <n v="0.11135318324860809"/>
    <s v="20–29 min"/>
    <s v="18–22"/>
    <n v="0.53299999999999992"/>
    <n v="0.56399999999999995"/>
    <n v="0.25829812914906458"/>
    <s v="Écarter"/>
  </r>
  <r>
    <x v="210"/>
    <s v="LAL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n v="8.6984126984126977"/>
    <n v="1.3968253968253967"/>
    <n v="3.9047619047619047"/>
    <n v="1.3015873015873016"/>
    <n v="2.6984126984126986"/>
    <n v="0.90476190476190477"/>
    <n v="0.3968253968253968"/>
    <n v="0.90476190476190477"/>
    <n v="0.30098313835338059"/>
    <n v="1.5438596491228069"/>
    <n v="3.1306640303180096E-2"/>
    <n v="1.3730982589114076E-2"/>
    <n v="4.5037622892294175E-2"/>
    <n v="9.3370681605975739E-2"/>
    <s v="20–29 min"/>
    <s v="28–32"/>
    <n v="0.59699999999999998"/>
    <n v="0.60399999999999998"/>
    <n v="0.26252263126131564"/>
    <s v="Écarter"/>
  </r>
  <r>
    <x v="211"/>
    <s v="WAS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n v="8.806451612903226"/>
    <n v="1"/>
    <n v="5.693548387096774"/>
    <n v="1.8064516129032258"/>
    <n v="3.903225806451613"/>
    <n v="1"/>
    <n v="0.59677419354838712"/>
    <n v="0.90322580645161288"/>
    <n v="0.40770609318996415"/>
    <n v="1.1071428571428572"/>
    <n v="4.6296296296296294E-2"/>
    <n v="2.7628434886499402E-2"/>
    <n v="8.3632019115890077E-2"/>
    <n v="0.18070489844683393"/>
    <s v="20–29 min"/>
    <s v="23–27"/>
    <n v="0.60099999999999998"/>
    <n v="0.61399999999999999"/>
    <n v="0.24683162341581172"/>
    <s v="Écarter"/>
  </r>
  <r>
    <x v="212"/>
    <s v="NOP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n v="17.516129032258064"/>
    <n v="7.387096774193548"/>
    <n v="6.5161290322580649"/>
    <n v="0.5161290322580645"/>
    <n v="5.903225806451613"/>
    <n v="2"/>
    <n v="0.38709677419354838"/>
    <n v="3.3870967741935485"/>
    <n v="0.53730457154165834"/>
    <n v="2.1809523809523808"/>
    <n v="6.1349693251533742E-2"/>
    <n v="1.1874134177716208E-2"/>
    <n v="1.583217890362161E-2"/>
    <n v="0.18108054621017217"/>
    <s v="30–39 min"/>
    <s v="28–32"/>
    <n v="0.44500000000000001"/>
    <n v="0.49399999999999999"/>
    <n v="0.29752564876282439"/>
    <s v="Écarter"/>
  </r>
  <r>
    <x v="213"/>
    <s v="BOS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n v="9"/>
    <n v="2.1"/>
    <n v="6.2"/>
    <n v="1.3"/>
    <n v="4.8"/>
    <n v="0.6"/>
    <n v="0.9"/>
    <n v="0.8"/>
    <n v="0.32608695652173914"/>
    <n v="2.625"/>
    <n v="2.1739130434782608E-2"/>
    <n v="3.2608695652173912E-2"/>
    <n v="4.710144927536232E-2"/>
    <n v="0.17391304347826086"/>
    <s v="20–29 min"/>
    <s v="33+"/>
    <n v="0.54700000000000004"/>
    <n v="0.56299999999999994"/>
    <n v="0.27881713940856973"/>
    <s v="Écarter"/>
  </r>
  <r>
    <x v="214"/>
    <s v="IND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n v="12"/>
    <n v="1.2"/>
    <n v="4"/>
    <n v="0.8"/>
    <n v="3.1111111111111112"/>
    <n v="0.8"/>
    <n v="0.4"/>
    <n v="0.8"/>
    <n v="0.48192771084337355"/>
    <n v="1.4999999999999998"/>
    <n v="3.2128514056224904E-2"/>
    <n v="1.6064257028112452E-2"/>
    <n v="3.2128514056224904E-2"/>
    <n v="0.1249442213297635"/>
    <s v="20–29 min"/>
    <s v="23–27"/>
    <n v="0.61699999999999999"/>
    <n v="0.65300000000000002"/>
    <n v="0.22812311406155703"/>
    <s v="Écarter"/>
  </r>
  <r>
    <x v="215"/>
    <s v="MIL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n v="7.397260273972603"/>
    <n v="1.5068493150684932"/>
    <n v="2.3972602739726026"/>
    <n v="0.20547945205479451"/>
    <n v="2.095890410958904"/>
    <n v="0.50684931506849318"/>
    <n v="9.5890410958904104E-2"/>
    <n v="0.50684931506849318"/>
    <n v="0.3258704966507755"/>
    <n v="2.9729729729729728"/>
    <n v="2.2328163659404987E-2"/>
    <n v="4.2242471788063486E-3"/>
    <n v="9.0519582402993175E-3"/>
    <n v="9.2329974051053046E-2"/>
    <s v="20–29 min"/>
    <s v="23–27"/>
    <n v="0.61199999999999999"/>
    <n v="0.621"/>
    <n v="0.25528062764031384"/>
    <s v="Écarter"/>
  </r>
  <r>
    <x v="216"/>
    <s v="PHI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n v="9"/>
    <n v="3.7"/>
    <n v="1.8"/>
    <n v="0.4"/>
    <n v="1.4"/>
    <n v="0.7"/>
    <n v="0.2"/>
    <n v="1.3"/>
    <n v="0.51724137931034486"/>
    <n v="2.8461538461538463"/>
    <n v="4.0229885057471264E-2"/>
    <n v="1.149425287356322E-2"/>
    <n v="2.298850574712644E-2"/>
    <n v="8.0459770114942528E-2"/>
    <s v="10–19 min"/>
    <s v="23–27"/>
    <n v="0.51400000000000001"/>
    <n v="0.54899999999999993"/>
    <n v="0.27519613759806882"/>
    <s v="Écarter"/>
  </r>
  <r>
    <x v="217"/>
    <s v="ORL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n v="7.2027027027027026"/>
    <n v="1.5"/>
    <n v="3.2972972972972974"/>
    <n v="1"/>
    <n v="2.2972972972972974"/>
    <n v="0.40540540540540543"/>
    <n v="0.20270270270270271"/>
    <n v="0.79729729729729726"/>
    <n v="0.3273955773955774"/>
    <n v="1.8813559322033899"/>
    <n v="1.8427518427518427E-2"/>
    <n v="9.2137592137592136E-3"/>
    <n v="4.5454545454545456E-2"/>
    <n v="0.10442260442260443"/>
    <s v="20–29 min"/>
    <s v="23–27"/>
    <n v="0.495"/>
    <n v="0.52200000000000002"/>
    <n v="0.29028364514182259"/>
    <s v="Écarter"/>
  </r>
  <r>
    <x v="218"/>
    <s v="PHI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n v="7.3013698630136989"/>
    <n v="1.3013698630136987"/>
    <n v="2.904109589041096"/>
    <n v="0.69863013698630139"/>
    <n v="2.2054794520547945"/>
    <n v="0.39726027397260272"/>
    <n v="0.20547945205479451"/>
    <n v="0.69863013698630139"/>
    <n v="0.42698069374349112"/>
    <n v="1.8627450980392157"/>
    <n v="2.323159496915805E-2"/>
    <n v="1.2016342225426578E-2"/>
    <n v="4.085556356645037E-2"/>
    <n v="0.12897540655291195"/>
    <s v="10–19 min"/>
    <s v="23–27"/>
    <n v="0.442"/>
    <n v="0.502"/>
    <n v="0.27761013880506941"/>
    <s v="Écarter"/>
  </r>
  <r>
    <x v="219"/>
    <s v="TOR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n v="7.1066666666666665"/>
    <n v="4.2"/>
    <n v="1.5066666666666666"/>
    <n v="0.4"/>
    <n v="1.1066666666666667"/>
    <n v="0.8"/>
    <n v="0.10666666666666667"/>
    <n v="1.6"/>
    <n v="0.36258503401360542"/>
    <n v="2.625"/>
    <n v="4.0816326530612242E-2"/>
    <n v="5.4421768707482989E-3"/>
    <n v="2.0408163265306121E-2"/>
    <n v="5.64625850340136E-2"/>
    <s v="10–19 min"/>
    <s v="18–22"/>
    <n v="0.47600000000000003"/>
    <n v="0.499"/>
    <n v="0.30356065178032587"/>
    <s v="Écarter"/>
  </r>
  <r>
    <x v="220"/>
    <s v="MEM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n v="8.296875"/>
    <n v="1"/>
    <n v="5.09375"/>
    <n v="2"/>
    <n v="3.09375"/>
    <n v="0.796875"/>
    <n v="0.59375"/>
    <n v="0.59375"/>
    <n v="0.43898809523809529"/>
    <n v="1.6842105263157894"/>
    <n v="4.2162698412698416E-2"/>
    <n v="3.1415343915343917E-2"/>
    <n v="0.10582010582010583"/>
    <n v="0.16369047619047619"/>
    <s v="10–19 min"/>
    <s v="28–32"/>
    <n v="0.622"/>
    <n v="0.63800000000000001"/>
    <n v="0.22812311406155703"/>
    <s v="Écarter"/>
  </r>
  <r>
    <x v="221"/>
    <s v="PHX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n v="9.2982456140350873"/>
    <n v="0.89473684210526316"/>
    <n v="8.192982456140351"/>
    <n v="2.5964912280701755"/>
    <n v="5.5964912280701755"/>
    <n v="0.19298245614035087"/>
    <n v="1"/>
    <n v="1.4035087719298245"/>
    <n v="0.42264752791068577"/>
    <n v="0.63750000000000007"/>
    <n v="8.771929824561403E-3"/>
    <n v="4.5454545454545456E-2"/>
    <n v="0.11802232854864435"/>
    <n v="0.25438596491228072"/>
    <s v="20–29 min"/>
    <s v="23–27"/>
    <n v="0.59099999999999997"/>
    <n v="0.63400000000000001"/>
    <n v="0.21001810500905249"/>
    <s v="Écarter"/>
  </r>
  <r>
    <x v="222"/>
    <s v="DET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  <n v="17.600000000000001"/>
    <n v="4"/>
    <n v="4.0999999999999996"/>
    <n v="1.3"/>
    <n v="2.8"/>
    <n v="0.9"/>
    <n v="0.4"/>
    <n v="3"/>
    <n v="0.58862876254180607"/>
    <n v="1.3333333333333333"/>
    <n v="3.0100334448160536E-2"/>
    <n v="1.3377926421404684E-2"/>
    <n v="4.3478260869565223E-2"/>
    <n v="9.3645484949832769E-2"/>
    <s v="20–29 min"/>
    <s v="23–27"/>
    <n v="0.53600000000000003"/>
    <n v="0.56899999999999995"/>
    <n v="0.24984912492456246"/>
    <s v="Écarter"/>
  </r>
  <r>
    <x v="223"/>
    <s v="CHI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  <n v="8.203125"/>
    <n v="1"/>
    <n v="5.59375"/>
    <n v="1.40625"/>
    <n v="4.203125"/>
    <n v="0.296875"/>
    <n v="0.703125"/>
    <n v="0.59375"/>
    <n v="0.546875"/>
    <n v="1.6842105263157894"/>
    <n v="1.9791666666666666E-2"/>
    <n v="4.6875E-2"/>
    <n v="9.375E-2"/>
    <n v="0.28020833333333334"/>
    <s v="10–19 min"/>
    <s v="23–27"/>
    <n v="0.55399999999999994"/>
    <n v="0.58599999999999997"/>
    <n v="0.24743512371756185"/>
    <s v="Écarter"/>
  </r>
  <r>
    <x v="224"/>
    <s v="BKN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n v="8.6999999999999993"/>
    <n v="2"/>
    <n v="3.7"/>
    <n v="1"/>
    <n v="2.7"/>
    <n v="0.6"/>
    <n v="0.2"/>
    <n v="1.2"/>
    <n v="0.39726027397260272"/>
    <n v="1.6666666666666667"/>
    <n v="2.7397260273972605E-2"/>
    <n v="9.1324200913242021E-3"/>
    <n v="4.5662100456621009E-2"/>
    <n v="0.12328767123287673"/>
    <s v="20–29 min"/>
    <s v="23–27"/>
    <n v="0.51300000000000001"/>
    <n v="0.53299999999999992"/>
    <n v="0.28243814121907063"/>
    <s v="Écarter"/>
  </r>
  <r>
    <x v="225"/>
    <s v="DET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n v="6.3950617283950617"/>
    <n v="1"/>
    <n v="2.7037037037037037"/>
    <n v="0.50617283950617287"/>
    <n v="2.1975308641975309"/>
    <n v="0.60493827160493829"/>
    <n v="0.19753086419753085"/>
    <n v="0.90123456790123457"/>
    <n v="0.40993985438429886"/>
    <n v="1.1095890410958904"/>
    <n v="3.8778094333649892E-2"/>
    <n v="1.2662234884457106E-2"/>
    <n v="3.2446976891421335E-2"/>
    <n v="0.14086736308958531"/>
    <s v="10–19 min"/>
    <s v="18–22"/>
    <n v="0.51700000000000002"/>
    <n v="0.55600000000000005"/>
    <n v="0.2492456246228123"/>
    <s v="Écarter"/>
  </r>
  <r>
    <x v="226"/>
    <s v="ATL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n v="7.7014925373134329"/>
    <n v="1.8059701492537314"/>
    <n v="3"/>
    <n v="1"/>
    <n v="2"/>
    <n v="0.70149253731343286"/>
    <n v="0.19402985074626866"/>
    <n v="0.70149253731343286"/>
    <n v="0.36499964631817217"/>
    <n v="2.5744680851063833"/>
    <n v="3.32460918158025E-2"/>
    <n v="9.1957275235198411E-3"/>
    <n v="4.7393364928909949E-2"/>
    <n v="9.4786729857819899E-2"/>
    <s v="20–29 min"/>
    <s v="28–32"/>
    <n v="0.56899999999999995"/>
    <n v="0.58399999999999996"/>
    <n v="0.25045262522631262"/>
    <s v="Écarter"/>
  </r>
  <r>
    <x v="227"/>
    <s v="CLE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n v="7.197183098591549"/>
    <n v="1.5070422535211268"/>
    <n v="2.1971830985915495"/>
    <n v="0.50704225352112675"/>
    <n v="1.704225352112676"/>
    <n v="0.70422535211267601"/>
    <n v="0.19718309859154928"/>
    <n v="0.50704225352112675"/>
    <n v="0.36533924358332737"/>
    <n v="2.9722222222222223"/>
    <n v="3.5747479802673912E-2"/>
    <n v="1.0009294344748695E-2"/>
    <n v="2.5738185457925215E-2"/>
    <n v="8.6508901122470866E-2"/>
    <s v="10–19 min"/>
    <s v="28–32"/>
    <n v="0.56700000000000006"/>
    <n v="0.58299999999999996"/>
    <n v="0.25709112854556426"/>
    <s v="Écarter"/>
  </r>
  <r>
    <x v="228"/>
    <s v="PHX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n v="6.9054054054054053"/>
    <n v="0.79729729729729726"/>
    <n v="3.5945945945945947"/>
    <n v="1.2027027027027026"/>
    <n v="2.4054054054054053"/>
    <n v="0.59459459459459463"/>
    <n v="0.5"/>
    <n v="0.5"/>
    <n v="0.3615395500212254"/>
    <n v="1.5945945945945945"/>
    <n v="3.1130607046837414E-2"/>
    <n v="2.6178010471204185E-2"/>
    <n v="6.2968727890193851E-2"/>
    <n v="0.1259374557803877"/>
    <s v="10–19 min"/>
    <s v="18–22"/>
    <n v="0.51600000000000001"/>
    <n v="0.51700000000000002"/>
    <n v="0.28605914302957153"/>
    <s v="Écarter"/>
  </r>
  <r>
    <x v="229"/>
    <s v="ORL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n v="7.2"/>
    <n v="2"/>
    <n v="6.6"/>
    <n v="2.4"/>
    <n v="4.2"/>
    <n v="0.7"/>
    <n v="1.4"/>
    <n v="1"/>
    <n v="0.35294117647058826"/>
    <n v="2"/>
    <n v="3.4313725490196081E-2"/>
    <n v="6.8627450980392163E-2"/>
    <n v="0.11764705882352941"/>
    <n v="0.20588235294117649"/>
    <s v="20–29 min"/>
    <s v="23–27"/>
    <n v="0.61499999999999999"/>
    <n v="0.63100000000000001"/>
    <n v="0.20277610138805069"/>
    <s v="Écarter"/>
  </r>
  <r>
    <x v="230"/>
    <s v="CHA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n v="7.3970588235294121"/>
    <n v="1.6029411764705883"/>
    <n v="2.5"/>
    <n v="0.79411764705882348"/>
    <n v="1.7058823529411764"/>
    <n v="1.1029411764705883"/>
    <n v="0.20588235294117646"/>
    <n v="1"/>
    <n v="0.26608125264494287"/>
    <n v="1.6029411764705883"/>
    <n v="3.967414303851037E-2"/>
    <n v="7.4058400338552679E-3"/>
    <n v="2.8565382987727463E-2"/>
    <n v="6.1362674566229368E-2"/>
    <s v="20–29 min"/>
    <s v="23–27"/>
    <n v="0.54299999999999993"/>
    <n v="0.55899999999999994"/>
    <n v="0.25467712733856368"/>
    <s v="Écarter"/>
  </r>
  <r>
    <x v="231"/>
    <s v="TOR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  <n v="10"/>
    <n v="0.7"/>
    <n v="4.5"/>
    <n v="1.4"/>
    <n v="3.1"/>
    <n v="0.5"/>
    <n v="0.5"/>
    <n v="0.6"/>
    <n v="0.58139534883720934"/>
    <n v="1.1666666666666667"/>
    <n v="2.9069767441860465E-2"/>
    <n v="2.9069767441860465E-2"/>
    <n v="8.1395348837209294E-2"/>
    <n v="0.1802325581395349"/>
    <s v="10–19 min"/>
    <s v="28–32"/>
    <n v="0.58599999999999997"/>
    <n v="0.61499999999999999"/>
    <n v="0.22329511164755583"/>
    <s v="Écarter"/>
  </r>
  <r>
    <x v="232"/>
    <s v="NYK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n v="6.9027777777777777"/>
    <n v="2.8055555555555554"/>
    <n v="1.4027777777777777"/>
    <n v="0.19444444444444445"/>
    <n v="1.3055555555555556"/>
    <n v="0.5"/>
    <n v="0.19444444444444445"/>
    <n v="0.69444444444444442"/>
    <n v="0.45713760117733626"/>
    <n v="4.04"/>
    <n v="3.3112582781456956E-2"/>
    <n v="1.2877115526122149E-2"/>
    <n v="1.2877115526122149E-2"/>
    <n v="8.6460632818248714E-2"/>
    <s v="10–19 min"/>
    <s v="28–32"/>
    <n v="0.50600000000000001"/>
    <n v="0.53200000000000003"/>
    <n v="0.26916113458056729"/>
    <s v="Écarter"/>
  </r>
  <r>
    <x v="233"/>
    <s v="DAL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  <n v="8.7017543859649127"/>
    <n v="1.4035087719298245"/>
    <n v="1.5964912280701755"/>
    <n v="0.19298245614035087"/>
    <n v="1.4035087719298245"/>
    <n v="0.50877192982456143"/>
    <n v="0.10526315789473684"/>
    <n v="1.4035087719298245"/>
    <n v="0.54728015006068631"/>
    <n v="1"/>
    <n v="3.1998234580161093E-2"/>
    <n v="6.6203243958953984E-3"/>
    <n v="1.2137261392474896E-2"/>
    <n v="8.8270991945271979E-2"/>
    <s v="10–19 min"/>
    <s v="18–22"/>
    <n v="0.52700000000000002"/>
    <n v="0.54899999999999993"/>
    <n v="0.25105612552806278"/>
    <s v="Écarter"/>
  </r>
  <r>
    <x v="234"/>
    <s v="MIA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n v="10.695652173913043"/>
    <n v="2.8043478260869565"/>
    <n v="3.8913043478260869"/>
    <n v="0.60869565217391308"/>
    <n v="3.3043478260869565"/>
    <n v="0.80434782608695654"/>
    <n v="0.30434782608695654"/>
    <n v="1.3043478260869565"/>
    <n v="0.42612160055430448"/>
    <n v="2.15"/>
    <n v="3.2045730122986317E-2"/>
    <n v="1.2125411397886714E-2"/>
    <n v="2.4250822795773428E-2"/>
    <n v="0.13164732374848431"/>
    <s v="20–29 min"/>
    <s v="18–22"/>
    <n v="0.56000000000000005"/>
    <n v="0.59499999999999997"/>
    <n v="0.22751961375980689"/>
    <s v="Écarter"/>
  </r>
  <r>
    <x v="235"/>
    <s v="ATL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n v="8.9090909090909083"/>
    <n v="1.1090909090909091"/>
    <n v="8.5090909090909097"/>
    <n v="3.2"/>
    <n v="5.4"/>
    <n v="0.6"/>
    <n v="1"/>
    <n v="0.90909090909090906"/>
    <n v="0.41631265930331351"/>
    <n v="1.22"/>
    <n v="2.8037383177570093E-2"/>
    <n v="4.6728971962616828E-2"/>
    <n v="0.14953271028037385"/>
    <n v="0.25233644859813087"/>
    <s v="20–29 min"/>
    <s v="28–32"/>
    <n v="0.55899999999999994"/>
    <n v="0.56399999999999995"/>
    <n v="0.23596861798430899"/>
    <s v="Écarter"/>
  </r>
  <r>
    <x v="236"/>
    <s v="MIA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n v="6.5"/>
    <n v="1.5"/>
    <n v="3.4054054054054053"/>
    <n v="1"/>
    <n v="2.4054054054054053"/>
    <n v="0.90540540540540537"/>
    <n v="0.5"/>
    <n v="0.70270270270270274"/>
    <n v="0.26422764227642276"/>
    <n v="2.1346153846153846"/>
    <n v="3.6805097780707535E-2"/>
    <n v="2.032520325203252E-2"/>
    <n v="4.065040650406504E-2"/>
    <n v="9.7780707536805081E-2"/>
    <s v="20–29 min"/>
    <s v="28–32"/>
    <n v="0.57200000000000006"/>
    <n v="0.58299999999999996"/>
    <n v="0.23657211828605915"/>
    <s v="Écarter"/>
  </r>
  <r>
    <x v="237"/>
    <s v="OKC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  <n v="15"/>
    <n v="2"/>
    <n v="8"/>
    <n v="1.5"/>
    <n v="6.5"/>
    <n v="0.6875"/>
    <n v="2.1875"/>
    <n v="1.8125"/>
    <n v="0.54744525547445255"/>
    <n v="1.103448275862069"/>
    <n v="2.5091240875912409E-2"/>
    <n v="7.9835766423357671E-2"/>
    <n v="5.4744525547445258E-2"/>
    <n v="0.23722627737226279"/>
    <s v="20–29 min"/>
    <s v="23–27"/>
    <n v="0.55399999999999994"/>
    <n v="0.59899999999999998"/>
    <n v="0.20639710319855159"/>
    <s v="Écarter"/>
  </r>
  <r>
    <x v="238"/>
    <s v="HOU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  <n v="9.3921568627450984"/>
    <n v="1"/>
    <n v="3"/>
    <n v="0.70588235294117652"/>
    <n v="2.2941176470588234"/>
    <n v="0.60784313725490191"/>
    <n v="0.29411764705882354"/>
    <n v="0.90196078431372551"/>
    <n v="0.57976276930525306"/>
    <n v="1.1086956521739131"/>
    <n v="3.7521181312030985E-2"/>
    <n v="1.8155410312273058E-2"/>
    <n v="4.357298474945534E-2"/>
    <n v="0.14161220043572983"/>
    <s v="10–19 min"/>
    <s v="18–22"/>
    <n v="0.52500000000000002"/>
    <n v="0.54899999999999993"/>
    <n v="0.24321062160531079"/>
    <s v="Écarter"/>
  </r>
  <r>
    <x v="239"/>
    <s v="LAC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n v="6.4054054054054053"/>
    <n v="2.7972972972972974"/>
    <n v="3.4054054054054053"/>
    <n v="0.70270270270270274"/>
    <n v="2.7027027027027026"/>
    <n v="1.7027027027027026"/>
    <n v="0.40540540540540543"/>
    <n v="1"/>
    <n v="0.26578445665582595"/>
    <n v="2.7972972972972974"/>
    <n v="7.0651564427498037E-2"/>
    <n v="1.68218010541662E-2"/>
    <n v="2.915778849388808E-2"/>
    <n v="0.11214534036110799"/>
    <s v="20–29 min"/>
    <s v="28–32"/>
    <n v="0.52500000000000002"/>
    <n v="0.53100000000000003"/>
    <n v="0.26372963186481591"/>
    <s v="Écarter"/>
  </r>
  <r>
    <x v="240"/>
    <s v="CLE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n v="9.4"/>
    <n v="3.2"/>
    <n v="4.3"/>
    <n v="1.1000000000000001"/>
    <n v="3.3"/>
    <n v="0.5"/>
    <n v="0.2"/>
    <n v="1.1000000000000001"/>
    <n v="0.36862745098039218"/>
    <n v="2.9090909090909092"/>
    <n v="1.9607843137254902E-2"/>
    <n v="7.8431372549019607E-3"/>
    <n v="4.3137254901960791E-2"/>
    <n v="0.12941176470588234"/>
    <s v="20–29 min"/>
    <s v="28–32"/>
    <n v="0.59399999999999997"/>
    <n v="0.60699999999999998"/>
    <n v="0.22631261315630657"/>
    <s v="Écarter"/>
  </r>
  <r>
    <x v="241"/>
    <s v="LAL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n v="6.4027777777777777"/>
    <n v="1.4027777777777777"/>
    <n v="1.3055555555555556"/>
    <n v="0.30555555555555558"/>
    <n v="1"/>
    <n v="0.69444444444444442"/>
    <n v="0.19444444444444445"/>
    <n v="0.59722222222222221"/>
    <n v="0.30201781970649894"/>
    <n v="2.3488372093023253"/>
    <n v="3.2756813417190778E-2"/>
    <n v="9.1719077568134175E-3"/>
    <n v="1.4412997903563943E-2"/>
    <n v="4.716981132075472E-2"/>
    <s v="20–29 min"/>
    <s v="28–32"/>
    <n v="0.53"/>
    <n v="0.53600000000000003"/>
    <n v="0.25226312613156304"/>
    <s v="Écarter"/>
  </r>
  <r>
    <x v="242"/>
    <s v="IND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n v="6.1066666666666665"/>
    <n v="1.5066666666666666"/>
    <n v="3.1066666666666665"/>
    <n v="0.30666666666666664"/>
    <n v="2.7066666666666666"/>
    <n v="0.70666666666666667"/>
    <n v="0.30666666666666664"/>
    <n v="1"/>
    <n v="0.38649789029535864"/>
    <n v="1.5066666666666666"/>
    <n v="4.472573839662447E-2"/>
    <n v="1.9409282700421939E-2"/>
    <n v="1.9409282700421939E-2"/>
    <n v="0.17130801687763711"/>
    <s v="10–19 min"/>
    <s v="18–22"/>
    <n v="0.57600000000000007"/>
    <n v="0.59"/>
    <n v="0.21726010863005432"/>
    <s v="Écarter"/>
  </r>
  <r>
    <x v="243"/>
    <s v="SAC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n v="6.8939393939393936"/>
    <n v="2.393939393939394"/>
    <n v="3.893939393939394"/>
    <n v="1.393939393939394"/>
    <n v="2.606060606060606"/>
    <n v="0.89393939393939392"/>
    <n v="0.30303030303030304"/>
    <n v="1.303030303030303"/>
    <n v="0.33793820558526444"/>
    <n v="1.8372093023255816"/>
    <n v="4.382055852644088E-2"/>
    <n v="1.4854426619132503E-2"/>
    <n v="6.833036244800951E-2"/>
    <n v="0.12774806892453952"/>
    <s v="20–29 min"/>
    <s v="23–27"/>
    <n v="0.56399999999999995"/>
    <n v="0.59099999999999997"/>
    <n v="0.20337960168980085"/>
    <s v="Écarter"/>
  </r>
  <r>
    <x v="244"/>
    <s v="CHA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n v="8.9019607843137258"/>
    <n v="2.2941176470588234"/>
    <n v="7.8039215686274508"/>
    <n v="1.7058823529411764"/>
    <n v="6.0980392156862742"/>
    <n v="0.80392156862745101"/>
    <n v="0.70588235294117652"/>
    <n v="1.9019607843137254"/>
    <n v="0.42797888386123678"/>
    <n v="1.2061855670103092"/>
    <n v="3.8650075414781299E-2"/>
    <n v="3.3936651583710412E-2"/>
    <n v="8.2013574660633484E-2"/>
    <n v="0.29317496229260931"/>
    <s v="20–29 min"/>
    <s v="28–32"/>
    <n v="0.52300000000000002"/>
    <n v="0.55500000000000005"/>
    <n v="0.2124321062160531"/>
    <s v="Écarter"/>
  </r>
  <r>
    <x v="245"/>
    <s v="PHI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  <n v="23.789473684210527"/>
    <n v="4.5263157894736841"/>
    <n v="8.2105263157894743"/>
    <n v="1.8947368421052631"/>
    <n v="6.3157894736842106"/>
    <n v="0.68421052631578949"/>
    <n v="0.89473684210526316"/>
    <n v="3.3157894736842106"/>
    <n v="0.78773091669571282"/>
    <n v="1.3650793650793649"/>
    <n v="2.265597769257581E-2"/>
    <n v="2.9627047751829907E-2"/>
    <n v="6.2739630533286864E-2"/>
    <n v="0.20913210177762287"/>
    <s v="30–39 min"/>
    <s v="28–32"/>
    <n v="0.48100000000000004"/>
    <n v="0.57999999999999996"/>
    <n v="0.19010259505129753"/>
    <s v="Écarter"/>
  </r>
  <r>
    <x v="246"/>
    <s v="BKN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  <n v="10.204545454545455"/>
    <n v="2.5909090909090908"/>
    <n v="3.5909090909090908"/>
    <n v="0.79545454545454541"/>
    <n v="2.7954545454545454"/>
    <n v="0.59090909090909094"/>
    <n v="0.29545454545454547"/>
    <n v="1.9090909090909092"/>
    <n v="0.49297321036451475"/>
    <n v="1.357142857142857"/>
    <n v="2.8546332894158984E-2"/>
    <n v="1.4273166447079492E-2"/>
    <n v="3.8427755819060168E-2"/>
    <n v="0.13504611330698288"/>
    <s v="20–29 min"/>
    <s v="23–27"/>
    <n v="0.51"/>
    <n v="0.55700000000000005"/>
    <n v="0.2124321062160531"/>
    <s v="Écarter"/>
  </r>
  <r>
    <x v="247"/>
    <s v="NOP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  <n v="10.69047619047619"/>
    <n v="2.1904761904761907"/>
    <n v="3.1904761904761907"/>
    <n v="0.69047619047619047"/>
    <n v="2.5"/>
    <n v="1.3095238095238095"/>
    <n v="0.19047619047619047"/>
    <n v="1.1904761904761905"/>
    <n v="0.45298627925746565"/>
    <n v="1.8400000000000003"/>
    <n v="5.5488297013720739E-2"/>
    <n v="8.0710250201775618E-3"/>
    <n v="2.9257465698143661E-2"/>
    <n v="0.1059322033898305"/>
    <s v="20–29 min"/>
    <s v="23–27"/>
    <n v="0.5"/>
    <n v="0.53500000000000003"/>
    <n v="0.23053711526855764"/>
    <s v="Écarter"/>
  </r>
  <r>
    <x v="248"/>
    <s v="SAC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n v="6.5072463768115938"/>
    <n v="1.2028985507246377"/>
    <n v="4.5942028985507246"/>
    <n v="1.2028985507246377"/>
    <n v="3.4057971014492754"/>
    <n v="0.59420289855072461"/>
    <n v="0.30434782608695654"/>
    <n v="0.59420289855072461"/>
    <n v="0.33200236616385681"/>
    <n v="2.024390243902439"/>
    <n v="3.0316474415853296E-2"/>
    <n v="1.5527950310559006E-2"/>
    <n v="6.1372375036971308E-2"/>
    <n v="0.17376515823720792"/>
    <s v="10–19 min"/>
    <s v="28–32"/>
    <n v="0.52800000000000002"/>
    <n v="0.55100000000000005"/>
    <n v="0.22510561255280628"/>
    <s v="Écarter"/>
  </r>
  <r>
    <x v="249"/>
    <s v="TOR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n v="8.5961538461538467"/>
    <n v="1.5961538461538463"/>
    <n v="3.0961538461538463"/>
    <n v="1.0961538461538463"/>
    <n v="1.9038461538461537"/>
    <n v="0.80769230769230771"/>
    <n v="0.19230769230769232"/>
    <n v="1"/>
    <n v="0.40547895500725695"/>
    <n v="1.5961538461538463"/>
    <n v="3.8098693759071121E-2"/>
    <n v="9.0711175616836007E-3"/>
    <n v="5.1705370101596523E-2"/>
    <n v="8.9804063860667638E-2"/>
    <s v="20–29 min"/>
    <s v="18–22"/>
    <n v="0.48700000000000004"/>
    <n v="0.52300000000000002"/>
    <n v="0.2383826191913096"/>
    <s v="Écarter"/>
  </r>
  <r>
    <x v="250"/>
    <s v="PHI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n v="10.090909090909092"/>
    <n v="1.5909090909090908"/>
    <n v="3.4090909090909092"/>
    <n v="1"/>
    <n v="2.2954545454545454"/>
    <n v="1"/>
    <n v="0.40909090909090912"/>
    <n v="1.0909090909090908"/>
    <n v="0.3851492019430951"/>
    <n v="1.4583333333333333"/>
    <n v="3.8167938931297711E-2"/>
    <n v="1.5614156835530883E-2"/>
    <n v="3.8167938931297711E-2"/>
    <n v="8.7612768910478839E-2"/>
    <s v="20–29 min"/>
    <s v="18–22"/>
    <n v="0.54600000000000004"/>
    <n v="0.55899999999999994"/>
    <n v="0.22812311406155703"/>
    <s v="Écarter"/>
  </r>
  <r>
    <x v="251"/>
    <s v="DET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n v="5.9066666666666663"/>
    <n v="0.90666666666666662"/>
    <n v="2.9066666666666667"/>
    <n v="0.70666666666666667"/>
    <n v="2.2000000000000002"/>
    <n v="0.4"/>
    <n v="0.2"/>
    <n v="0.70666666666666667"/>
    <n v="0.35797979797979795"/>
    <n v="1.2830188679245282"/>
    <n v="2.4242424242424242E-2"/>
    <n v="1.2121212121212121E-2"/>
    <n v="4.2828282828282827E-2"/>
    <n v="0.13333333333333333"/>
    <s v="10–19 min"/>
    <s v="28–32"/>
    <n v="0.504"/>
    <n v="0.54400000000000004"/>
    <n v="0.22631261315630657"/>
    <s v="Écarter"/>
  </r>
  <r>
    <x v="252"/>
    <s v="CHA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n v="6.5"/>
    <n v="0.8970588235294118"/>
    <n v="1.7058823529411764"/>
    <n v="0.39705882352941174"/>
    <n v="1.2941176470588236"/>
    <n v="0.39705882352941174"/>
    <n v="0.10294117647058823"/>
    <n v="0.5"/>
    <n v="0.41666666666666669"/>
    <n v="1.7941176470588236"/>
    <n v="2.5452488687782805E-2"/>
    <n v="6.5987933634992458E-3"/>
    <n v="2.5452488687782805E-2"/>
    <n v="8.2956259426847673E-2"/>
    <s v="10–19 min"/>
    <s v="33+"/>
    <n v="0.59899999999999998"/>
    <n v="0.61599999999999999"/>
    <n v="0.2051901025950513"/>
    <s v="Écarter"/>
  </r>
  <r>
    <x v="253"/>
    <s v="MEM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  <n v="6.90625"/>
    <n v="0.59375"/>
    <n v="2"/>
    <n v="0.5"/>
    <n v="1.5"/>
    <n v="0.296875"/>
    <n v="0.90625"/>
    <n v="0.5"/>
    <n v="0.59027777777777779"/>
    <n v="1.1875"/>
    <n v="2.5373931623931624E-2"/>
    <n v="7.745726495726496E-2"/>
    <n v="4.2735042735042736E-2"/>
    <n v="0.12820512820512822"/>
    <s v="10–19 min"/>
    <s v="23–27"/>
    <n v="0.64800000000000002"/>
    <n v="0.66599999999999993"/>
    <n v="0.18527459263729631"/>
    <s v="Écarter"/>
  </r>
  <r>
    <x v="254"/>
    <s v="WAS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  <n v="11.891891891891891"/>
    <n v="4.1081081081081079"/>
    <n v="3.7027027027027026"/>
    <n v="0.40540540540540543"/>
    <n v="3.4054054054054053"/>
    <n v="0.89189189189189189"/>
    <n v="0.1891891891891892"/>
    <n v="1.5135135135135136"/>
    <n v="0.52157420578473201"/>
    <n v="2.714285714285714"/>
    <n v="3.9118065433854904E-2"/>
    <n v="8.2977714556661929E-3"/>
    <n v="1.7780938833570414E-2"/>
    <n v="0.14935988620199145"/>
    <s v="20–29 min"/>
    <s v="33+"/>
    <n v="0.54600000000000004"/>
    <n v="0.58799999999999997"/>
    <n v="0.20337960168980085"/>
    <s v="Écarter"/>
  </r>
  <r>
    <x v="255"/>
    <s v="BOS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n v="6"/>
    <n v="1.6027397260273972"/>
    <n v="5.3013698630136989"/>
    <n v="2.6027397260273974"/>
    <n v="2.6986301369863015"/>
    <n v="0.50684931506849318"/>
    <n v="1"/>
    <n v="0.39726027397260272"/>
    <n v="0.32258064516129031"/>
    <n v="4.0344827586206895"/>
    <n v="2.7249963175725436E-2"/>
    <n v="5.3763440860215048E-2"/>
    <n v="0.13993224333480631"/>
    <n v="0.14508764177345707"/>
    <s v="10–19 min"/>
    <s v="28–32"/>
    <n v="0.66799999999999993"/>
    <n v="0.68299999999999994"/>
    <n v="0.16716958358479178"/>
    <s v="Écarter"/>
  </r>
  <r>
    <x v="256"/>
    <s v="POR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n v="6.5074626865671643"/>
    <n v="1.1044776119402986"/>
    <n v="7.8955223880597014"/>
    <n v="3.1940298507462686"/>
    <n v="4.5970149253731343"/>
    <n v="0.5074626865671642"/>
    <n v="1.5970149253731343"/>
    <n v="1.1044776119402986"/>
    <n v="0.32865973164480627"/>
    <n v="1"/>
    <n v="2.5629428614503243E-2"/>
    <n v="8.0657319463289606E-2"/>
    <n v="0.16131463892657921"/>
    <n v="0.23217247097844113"/>
    <s v="10–19 min"/>
    <s v="18–22"/>
    <n v="0.56000000000000005"/>
    <n v="0.57399999999999995"/>
    <n v="0.20217260108630053"/>
    <s v="Écarter"/>
  </r>
  <r>
    <x v="257"/>
    <s v="OKC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n v="6.3043478260869561"/>
    <n v="1.4057971014492754"/>
    <n v="3.5072463768115942"/>
    <n v="0.89855072463768115"/>
    <n v="2.5942028985507246"/>
    <n v="0.59420289855072461"/>
    <n v="0.10144927536231885"/>
    <n v="0.59420289855072461"/>
    <n v="0.3844114528101803"/>
    <n v="2.3658536585365857"/>
    <n v="3.6231884057971016E-2"/>
    <n v="6.1859314245316377E-3"/>
    <n v="5.4789678331565929E-2"/>
    <n v="0.15818310357016616"/>
    <s v="10–19 min"/>
    <s v="28–32"/>
    <n v="0.57600000000000007"/>
    <n v="0.58700000000000008"/>
    <n v="0.2124321062160531"/>
    <s v="Écarter"/>
  </r>
  <r>
    <x v="258"/>
    <s v="DET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n v="6"/>
    <n v="1.6944444444444444"/>
    <n v="5.5"/>
    <n v="1.8055555555555556"/>
    <n v="3.6944444444444446"/>
    <n v="0.40277777777777779"/>
    <n v="1.4027777777777777"/>
    <n v="0.90277777777777779"/>
    <n v="0.30150753768844224"/>
    <n v="1.8769230769230769"/>
    <n v="2.0240089335566723E-2"/>
    <n v="7.0491345616973761E-2"/>
    <n v="9.0731434952540491E-2"/>
    <n v="0.18565047459519823"/>
    <s v="10–19 min"/>
    <s v="23–27"/>
    <n v="0.58599999999999997"/>
    <n v="0.61599999999999999"/>
    <n v="0.19130959565479783"/>
    <s v="Écarter"/>
  </r>
  <r>
    <x v="259"/>
    <s v="IND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  <n v="6.5"/>
    <n v="0.80303030303030298"/>
    <n v="3.8030303030303032"/>
    <n v="1.303030303030303"/>
    <n v="2.5"/>
    <n v="0.39393939393939392"/>
    <n v="0.60606060606060608"/>
    <n v="0.5"/>
    <n v="0.4452054794520548"/>
    <n v="1.606060606060606"/>
    <n v="2.6982150269821502E-2"/>
    <n v="4.1511000415110008E-2"/>
    <n v="8.9248650892486514E-2"/>
    <n v="0.17123287671232876"/>
    <s v="10–19 min"/>
    <s v="23–27"/>
    <n v="0.58299999999999996"/>
    <n v="0.61399999999999999"/>
    <n v="0.19493059746529873"/>
    <s v="Écarter"/>
  </r>
  <r>
    <x v="260"/>
    <s v="BKN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n v="9.1086956521739122"/>
    <n v="0.89130434782608692"/>
    <n v="3.8913043478260869"/>
    <n v="0.89130434782608692"/>
    <n v="3"/>
    <n v="0.5"/>
    <n v="0.5"/>
    <n v="1"/>
    <n v="0.40126412564642788"/>
    <n v="0.89130434782608692"/>
    <n v="2.2026431718061675E-2"/>
    <n v="2.2026431718061675E-2"/>
    <n v="3.9264508714805593E-2"/>
    <n v="0.13215859030837004"/>
    <s v="20–29 min"/>
    <s v="18–22"/>
    <n v="0.47399999999999998"/>
    <n v="0.51600000000000001"/>
    <n v="0.22510561255280628"/>
    <s v="Écarter"/>
  </r>
  <r>
    <x v="261"/>
    <s v="TOR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n v="7.101694915254237"/>
    <n v="0.89830508474576276"/>
    <n v="2.6949152542372881"/>
    <n v="0.59322033898305082"/>
    <n v="2.1016949152542375"/>
    <n v="0.30508474576271188"/>
    <n v="0.20338983050847459"/>
    <n v="0.50847457627118642"/>
    <n v="0.40122570142679309"/>
    <n v="1.7666666666666668"/>
    <n v="1.7236426314277509E-2"/>
    <n v="1.1490950876185006E-2"/>
    <n v="3.3515273388872932E-2"/>
    <n v="0.1187398257205784"/>
    <s v="10–19 min"/>
    <s v="23–27"/>
    <n v="0.58099999999999996"/>
    <n v="0.59"/>
    <n v="0.21001810500905249"/>
    <s v="Écarter"/>
  </r>
  <r>
    <x v="262"/>
    <s v="NOP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n v="6.3030303030303028"/>
    <n v="1.303030303030303"/>
    <n v="4.8030303030303028"/>
    <n v="1.696969696969697"/>
    <n v="3.106060606060606"/>
    <n v="0.60606060606060608"/>
    <n v="0.10606060606060606"/>
    <n v="0.80303030303030298"/>
    <n v="0.33526756931012247"/>
    <n v="1.6226415094339623"/>
    <n v="3.2237266279819474E-2"/>
    <n v="5.641521598968407E-3"/>
    <n v="9.0264345583494512E-2"/>
    <n v="0.16521598968407478"/>
    <s v="10–19 min"/>
    <s v="23–27"/>
    <n v="0.53600000000000003"/>
    <n v="0.56299999999999994"/>
    <n v="0.21122510561255281"/>
    <s v="Écarter"/>
  </r>
  <r>
    <x v="263"/>
    <s v="ATL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n v="7.192982456140351"/>
    <n v="2.5964912280701755"/>
    <n v="2.7017543859649122"/>
    <n v="0.40350877192982454"/>
    <n v="2.4035087719298245"/>
    <n v="0.59649122807017541"/>
    <n v="0.50877192982456143"/>
    <n v="0.89473684210526316"/>
    <n v="0.3560882404029877"/>
    <n v="2.9019607843137254"/>
    <n v="2.9529268716345317E-2"/>
    <n v="2.5186729199235716E-2"/>
    <n v="1.9975681778704187E-2"/>
    <n v="0.11898558276880319"/>
    <s v="20–29 min"/>
    <s v="23–27"/>
    <n v="0.65099999999999991"/>
    <n v="0.66099999999999992"/>
    <n v="0.1756185878092939"/>
    <s v="Écarter"/>
  </r>
  <r>
    <x v="264"/>
    <s v="CHI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  <n v="6.40625"/>
    <n v="1.703125"/>
    <n v="4.5"/>
    <n v="1.59375"/>
    <n v="2.90625"/>
    <n v="0.5"/>
    <n v="0.5"/>
    <n v="0.90625"/>
    <n v="0.41870915032679734"/>
    <n v="1.8793103448275863"/>
    <n v="3.2679738562091505E-2"/>
    <n v="3.2679738562091505E-2"/>
    <n v="0.10416666666666666"/>
    <n v="0.18995098039215685"/>
    <s v="10–19 min"/>
    <s v="23–27"/>
    <n v="0.56000000000000005"/>
    <n v="0.60499999999999998"/>
    <n v="0.18165359082679541"/>
    <s v="Écarter"/>
  </r>
  <r>
    <x v="265"/>
    <s v="GSW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  <n v="6.596774193548387"/>
    <n v="1.6935483870967742"/>
    <n v="5"/>
    <n v="2"/>
    <n v="3"/>
    <n v="0.40322580645161288"/>
    <n v="0.59677419354838712"/>
    <n v="0.69354838709677424"/>
    <n v="0.42287014061207612"/>
    <n v="2.441860465116279"/>
    <n v="2.584780810587262E-2"/>
    <n v="3.8254755996691481E-2"/>
    <n v="0.12820512820512822"/>
    <n v="0.19230769230769232"/>
    <s v="10–19 min"/>
    <s v="23–27"/>
    <n v="0.57600000000000007"/>
    <n v="0.58700000000000008"/>
    <n v="0.18346409173204586"/>
    <s v="Écarter"/>
  </r>
  <r>
    <x v="266"/>
    <s v="CHA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n v="5.704225352112676"/>
    <n v="0.80281690140845074"/>
    <n v="6.197183098591549"/>
    <n v="2.6056338028169015"/>
    <n v="3.507042253521127"/>
    <n v="0.60563380281690138"/>
    <n v="0.60563380281690138"/>
    <n v="0.90140845070422537"/>
    <n v="0.3259557344064386"/>
    <n v="0.890625"/>
    <n v="3.460764587525151E-2"/>
    <n v="3.460764587525151E-2"/>
    <n v="0.1488933601609658"/>
    <n v="0.20040241448692153"/>
    <s v="10–19 min"/>
    <s v="23–27"/>
    <n v="0.59599999999999997"/>
    <n v="0.60899999999999999"/>
    <n v="0.16716958358479178"/>
    <s v="Écarter"/>
  </r>
  <r>
    <x v="267"/>
    <s v="GSW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  <n v="6.5"/>
    <n v="1.3064516129032258"/>
    <n v="3"/>
    <n v="0.90322580645161288"/>
    <n v="2.096774193548387"/>
    <n v="0.80645161290322576"/>
    <n v="0.30645161290322581"/>
    <n v="0.59677419354838712"/>
    <n v="0.43333333333333335"/>
    <n v="2.189189189189189"/>
    <n v="5.3763440860215048E-2"/>
    <n v="2.0430107526881722E-2"/>
    <n v="6.0215053763440857E-2"/>
    <n v="0.13978494623655913"/>
    <s v="10–19 min"/>
    <s v="28–32"/>
    <n v="0.626"/>
    <n v="0.63500000000000001"/>
    <n v="0.17984308992154496"/>
    <s v="Écarter"/>
  </r>
  <r>
    <x v="268"/>
    <s v="TOR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  <n v="22.222222222222221"/>
    <n v="5.2222222222222223"/>
    <n v="5.6111111111111107"/>
    <n v="0.88888888888888884"/>
    <n v="4.6111111111111107"/>
    <n v="0.88888888888888884"/>
    <n v="0.61111111111111116"/>
    <n v="3.7777777777777777"/>
    <n v="0.67136623027861697"/>
    <n v="1.3823529411764706"/>
    <n v="2.6854649211144676E-2"/>
    <n v="1.8462571332661968E-2"/>
    <n v="2.6854649211144676E-2"/>
    <n v="0.13930849278281301"/>
    <s v="30–39 min"/>
    <s v="23–27"/>
    <n v="0.53"/>
    <n v="0.56000000000000005"/>
    <n v="0.20096560048280024"/>
    <s v="Écarter"/>
  </r>
  <r>
    <x v="269"/>
    <s v="BKN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  <n v="7.9"/>
    <n v="1.8"/>
    <n v="6.6"/>
    <n v="3"/>
    <n v="3.6"/>
    <n v="0.8"/>
    <n v="0.8"/>
    <n v="1.3"/>
    <n v="0.43646408839779005"/>
    <n v="1.3846153846153846"/>
    <n v="4.4198895027624308E-2"/>
    <n v="4.4198895027624308E-2"/>
    <n v="0.16574585635359115"/>
    <n v="0.19889502762430938"/>
    <s v="10–19 min"/>
    <s v="23–27"/>
    <n v="0.53799999999999992"/>
    <n v="0.56799999999999995"/>
    <n v="0.19010259505129753"/>
    <s v="Écarter"/>
  </r>
  <r>
    <x v="270"/>
    <s v="TOR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n v="6.2063492063492065"/>
    <n v="2.3015873015873014"/>
    <n v="4.9047619047619051"/>
    <n v="1.6984126984126984"/>
    <n v="3.2063492063492065"/>
    <n v="0.90476190476190477"/>
    <n v="0.50793650793650791"/>
    <n v="1.0952380952380953"/>
    <n v="0.30423280423280424"/>
    <n v="2.1014492753623184"/>
    <n v="4.4351073762838471E-2"/>
    <n v="2.4898848428260192E-2"/>
    <n v="8.3255524431995021E-2"/>
    <n v="0.15717398070339247"/>
    <s v="20–29 min"/>
    <s v="23–27"/>
    <n v="0.46200000000000002"/>
    <n v="0.496"/>
    <n v="0.21665660832830416"/>
    <s v="Écarter"/>
  </r>
  <r>
    <x v="271"/>
    <s v="ORL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  <n v="12.9"/>
    <n v="1.4"/>
    <n v="4.9000000000000004"/>
    <n v="1.3"/>
    <n v="3.6"/>
    <n v="0.8"/>
    <n v="0.4"/>
    <n v="1.6"/>
    <n v="0.68617021276595747"/>
    <n v="0.87499999999999989"/>
    <n v="4.2553191489361701E-2"/>
    <n v="2.1276595744680851E-2"/>
    <n v="6.9148936170212769E-2"/>
    <n v="0.19148936170212766"/>
    <s v="10–19 min"/>
    <s v="28–32"/>
    <n v="0.61599999999999999"/>
    <n v="0.64900000000000002"/>
    <n v="0.15027157513578757"/>
    <s v="Écarter"/>
  </r>
  <r>
    <x v="272"/>
    <s v="SAS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  <n v="6.2950819672131146"/>
    <n v="0.80327868852459017"/>
    <n v="3.098360655737705"/>
    <n v="1"/>
    <n v="2"/>
    <n v="0.29508196721311475"/>
    <n v="0.29508196721311475"/>
    <n v="0.39344262295081966"/>
    <n v="0.56206088992974246"/>
    <n v="2.0416666666666665"/>
    <n v="2.6346604215456676E-2"/>
    <n v="2.6346604215456676E-2"/>
    <n v="8.9285714285714288E-2"/>
    <n v="0.17857142857142858"/>
    <s v="10–19 min"/>
    <s v="23–27"/>
    <n v="0.60899999999999999"/>
    <n v="0.628"/>
    <n v="0.16958358479179239"/>
    <s v="Écarter"/>
  </r>
  <r>
    <x v="273"/>
    <s v="NOP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  <n v="8.704545454545455"/>
    <n v="2.9090909090909092"/>
    <n v="4.7045454545454541"/>
    <n v="1.4090909090909092"/>
    <n v="3.2954545454545454"/>
    <n v="0.79545454545454541"/>
    <n v="0.40909090909090912"/>
    <n v="1.7045454545454546"/>
    <n v="0.43091809180918095"/>
    <n v="1.7066666666666668"/>
    <n v="3.9378937893789379E-2"/>
    <n v="2.0252025202520254E-2"/>
    <n v="6.9756975697569765E-2"/>
    <n v="0.16314131413141314"/>
    <s v="20–29 min"/>
    <s v="33+"/>
    <n v="0.56200000000000006"/>
    <n v="0.60899999999999999"/>
    <n v="0.16173808086904043"/>
    <s v="Écarter"/>
  </r>
  <r>
    <x v="274"/>
    <s v="OKC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n v="7.0925925925925926"/>
    <n v="2.5"/>
    <n v="2.9074074074074074"/>
    <n v="0.70370370370370372"/>
    <n v="2.2037037037037037"/>
    <n v="1.5925925925925926"/>
    <n v="0.59259259259259256"/>
    <n v="0.70370370370370372"/>
    <n v="0.36749184417578201"/>
    <n v="3.5526315789473681"/>
    <n v="8.2517750911533294E-2"/>
    <n v="3.0704279408942617E-2"/>
    <n v="3.6461331798119362E-2"/>
    <n v="0.11418153905200537"/>
    <s v="10–19 min"/>
    <s v="28–32"/>
    <n v="0.54100000000000004"/>
    <n v="0.56799999999999995"/>
    <n v="0.18889559444779722"/>
    <s v="Écarter"/>
  </r>
  <r>
    <x v="275"/>
    <s v="ORL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n v="5.394366197183099"/>
    <n v="0.60563380281690138"/>
    <n v="4.394366197183099"/>
    <n v="1.704225352112676"/>
    <n v="2.704225352112676"/>
    <n v="0.90140845070422537"/>
    <n v="1.0985915492957747"/>
    <n v="0.50704225352112675"/>
    <n v="0.35028351929760382"/>
    <n v="1.1944444444444444"/>
    <n v="5.8533016279495149E-2"/>
    <n v="7.1337113590634715E-2"/>
    <n v="0.11066398390342051"/>
    <n v="0.17559904883848546"/>
    <s v="10–19 min"/>
    <s v="23–27"/>
    <n v="0.47399999999999998"/>
    <n v="0.51200000000000001"/>
    <n v="0.19734459867229934"/>
    <s v="Écarter"/>
  </r>
  <r>
    <x v="276"/>
    <s v="LAL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n v="6.8035714285714288"/>
    <n v="1"/>
    <n v="4.8035714285714288"/>
    <n v="1.3928571428571428"/>
    <n v="3.3928571428571428"/>
    <n v="0.6071428571428571"/>
    <n v="0.8928571428571429"/>
    <n v="0.8035714285714286"/>
    <n v="0.34890109890109894"/>
    <n v="1.2444444444444445"/>
    <n v="3.1135531135531132E-2"/>
    <n v="4.5787545787545791E-2"/>
    <n v="7.1428571428571425E-2"/>
    <n v="0.17399267399267399"/>
    <s v="10–19 min"/>
    <s v="23–27"/>
    <n v="0.72199999999999998"/>
    <n v="0.72"/>
    <n v="0.1351840675920338"/>
    <s v="Écarter"/>
  </r>
  <r>
    <x v="277"/>
    <s v="CHI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  <n v="6.5"/>
    <n v="1.396551724137931"/>
    <n v="1.7068965517241379"/>
    <n v="0.29310344827586204"/>
    <n v="1.396551724137931"/>
    <n v="0.39655172413793105"/>
    <n v="0.20689655172413793"/>
    <n v="0.7068965517241379"/>
    <n v="0.52"/>
    <n v="1.9756097560975612"/>
    <n v="3.1724137931034485E-2"/>
    <n v="1.6551724137931035E-2"/>
    <n v="2.3448275862068962E-2"/>
    <n v="0.11172413793103449"/>
    <s v="10–19 min"/>
    <s v="23–27"/>
    <n v="0.52700000000000002"/>
    <n v="0.56700000000000006"/>
    <n v="0.17501508750754374"/>
    <s v="Écarter"/>
  </r>
  <r>
    <x v="278"/>
    <s v="DET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  <n v="6.5964912280701755"/>
    <n v="2.2982456140350878"/>
    <n v="1.1929824561403508"/>
    <n v="0.2982456140350877"/>
    <n v="0.89473684210526316"/>
    <n v="0.59649122807017541"/>
    <n v="0.10526315789473684"/>
    <n v="0.89473684210526316"/>
    <n v="0.46454163577958985"/>
    <n v="2.5686274509803924"/>
    <n v="4.2006424511984185E-2"/>
    <n v="7.4128984432913266E-3"/>
    <n v="2.1003212255992092E-2"/>
    <n v="6.3009636767976288E-2"/>
    <s v="10–19 min"/>
    <s v="23–27"/>
    <n v="0.56100000000000005"/>
    <n v="0.58899999999999997"/>
    <n v="0.17863608931804467"/>
    <s v="Écarter"/>
  </r>
  <r>
    <x v="279"/>
    <s v="NYK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n v="6.5964912280701755"/>
    <n v="1"/>
    <n v="5.5964912280701755"/>
    <n v="1.8070175438596492"/>
    <n v="3.807017543859649"/>
    <n v="0.80701754385964908"/>
    <n v="0.70175438596491224"/>
    <n v="0.80701754385964908"/>
    <n v="0.32178005990586223"/>
    <n v="1.2391304347826089"/>
    <n v="3.9366709456568248E-2"/>
    <n v="3.4231921266581082E-2"/>
    <n v="8.8147197261446306E-2"/>
    <n v="0.18570817287120239"/>
    <s v="20–29 min"/>
    <s v="23–27"/>
    <n v="0.51700000000000002"/>
    <n v="0.53"/>
    <n v="0.19613759806879905"/>
    <s v="Écarter"/>
  </r>
  <r>
    <x v="280"/>
    <s v="CHI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n v="4.5949367088607591"/>
    <n v="0.50632911392405067"/>
    <n v="2.1012658227848102"/>
    <n v="0.79746835443037978"/>
    <n v="1.3037974683544304"/>
    <n v="0.50632911392405067"/>
    <n v="0.30379746835443039"/>
    <n v="0.30379746835443039"/>
    <n v="0.3235870921732929"/>
    <n v="1.6666666666666667"/>
    <n v="3.5656979853806385E-2"/>
    <n v="2.139418791228383E-2"/>
    <n v="5.6159743269745058E-2"/>
    <n v="9.181672312355145E-2"/>
    <s v="10–19 min"/>
    <s v="18–22"/>
    <n v="0.53299999999999992"/>
    <n v="0.57100000000000006"/>
    <n v="0.17139408569704284"/>
    <s v="Écarter"/>
  </r>
  <r>
    <x v="281"/>
    <s v="MIA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n v="5.9016393442622954"/>
    <n v="2.3934426229508197"/>
    <n v="3.3934426229508197"/>
    <n v="0.90163934426229508"/>
    <n v="2.5081967213114753"/>
    <n v="0.70491803278688525"/>
    <n v="0.50819672131147542"/>
    <n v="0.60655737704918034"/>
    <n v="0.35985605757696926"/>
    <n v="3.9459459459459461"/>
    <n v="4.2982806877249105E-2"/>
    <n v="3.0987604958016796E-2"/>
    <n v="5.497800879648141E-2"/>
    <n v="0.15293882447021193"/>
    <s v="10–19 min"/>
    <s v="28–32"/>
    <n v="0.51"/>
    <n v="0.53799999999999992"/>
    <n v="0.18406759203379602"/>
    <s v="Écarter"/>
  </r>
  <r>
    <x v="282"/>
    <s v="PHX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n v="6.7924528301886795"/>
    <n v="2"/>
    <n v="4.2075471698113205"/>
    <n v="1"/>
    <n v="3.2075471698113209"/>
    <n v="1.0943396226415094"/>
    <n v="0.60377358490566035"/>
    <n v="1"/>
    <n v="0.30735080679586785"/>
    <n v="2"/>
    <n v="4.9517629983778705E-2"/>
    <n v="2.732007171518825E-2"/>
    <n v="4.5248868778280542E-2"/>
    <n v="0.14513788098693758"/>
    <s v="20–29 min"/>
    <s v="28–32"/>
    <n v="0.48499999999999999"/>
    <n v="0.50900000000000001"/>
    <n v="0.19493059746529873"/>
    <s v="Écarter"/>
  </r>
  <r>
    <x v="283"/>
    <s v="MIA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  <n v="7.3061224489795915"/>
    <n v="1.1020408163265305"/>
    <n v="2.510204081632653"/>
    <n v="0.30612244897959184"/>
    <n v="2.204081632653061"/>
    <n v="0.59183673469387754"/>
    <n v="0.10204081632653061"/>
    <n v="0.59183673469387754"/>
    <n v="0.4151205936920222"/>
    <n v="1.8620689655172413"/>
    <n v="3.3627087198515766E-2"/>
    <n v="5.7977736549165116E-3"/>
    <n v="1.7393320964749534E-2"/>
    <n v="0.12523191094619665"/>
    <s v="10–19 min"/>
    <s v="33+"/>
    <n v="0.58700000000000008"/>
    <n v="0.60799999999999998"/>
    <n v="0.16294508147254075"/>
    <s v="Écarter"/>
  </r>
  <r>
    <x v="284"/>
    <s v="DAL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n v="7.9111111111111114"/>
    <n v="2.1111111111111112"/>
    <n v="3.911111111111111"/>
    <n v="1.2"/>
    <n v="2.8"/>
    <n v="1"/>
    <n v="0.51111111111111107"/>
    <n v="1.2"/>
    <n v="0.29192291922919228"/>
    <n v="1.7592592592592593"/>
    <n v="3.6900369003690037E-2"/>
    <n v="1.8860188601886017E-2"/>
    <n v="4.4280442804428041E-2"/>
    <n v="0.10332103321033209"/>
    <s v="20–29 min"/>
    <s v="28–32"/>
    <n v="0.48499999999999999"/>
    <n v="0.51300000000000001"/>
    <n v="0.18467109233554616"/>
    <s v="Écarter"/>
  </r>
  <r>
    <x v="285"/>
    <s v="CHA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n v="5.9"/>
    <n v="1.2"/>
    <n v="4.7"/>
    <n v="1.2"/>
    <n v="3.5"/>
    <n v="0.5"/>
    <n v="0.2"/>
    <n v="1"/>
    <n v="0.28502415458937203"/>
    <n v="1.2"/>
    <n v="2.4154589371980676E-2"/>
    <n v="9.6618357487922718E-3"/>
    <n v="5.7971014492753624E-2"/>
    <n v="0.16908212560386474"/>
    <s v="20–29 min"/>
    <s v="18–22"/>
    <n v="0.41399999999999998"/>
    <n v="0.45700000000000002"/>
    <n v="0.21001810500905249"/>
    <s v="Écarter"/>
  </r>
  <r>
    <x v="286"/>
    <s v="ATL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  <n v="7.5106382978723403"/>
    <n v="1.2978723404255319"/>
    <n v="1.8936170212765957"/>
    <n v="0.2978723404255319"/>
    <n v="1.5957446808510638"/>
    <n v="0.5957446808510638"/>
    <n v="0.2978723404255319"/>
    <n v="0.7021276595744681"/>
    <n v="0.42674081237911021"/>
    <n v="1.8484848484848484"/>
    <n v="3.3849129593810444E-2"/>
    <n v="1.6924564796905222E-2"/>
    <n v="1.6924564796905222E-2"/>
    <n v="9.066731141199226E-2"/>
    <s v="10–19 min"/>
    <s v="28–32"/>
    <n v="0.56200000000000006"/>
    <n v="0.60599999999999998"/>
    <n v="0.15630657815328908"/>
    <s v="Écarter"/>
  </r>
  <r>
    <x v="287"/>
    <s v="PHI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  <n v="15.304347826086957"/>
    <n v="2.6086956521739131"/>
    <n v="2.3913043478260869"/>
    <n v="0.60869565217391308"/>
    <n v="1.9130434782608696"/>
    <n v="0.69565217391304346"/>
    <n v="0"/>
    <n v="1.6086956521739131"/>
    <n v="0.59549991541194391"/>
    <n v="1.6216216216216217"/>
    <n v="2.7068177973270175E-2"/>
    <n v="0"/>
    <n v="2.3684655726611405E-2"/>
    <n v="7.4437489426492989E-2"/>
    <s v="20–29 min"/>
    <s v="18–22"/>
    <n v="0.55299999999999994"/>
    <n v="0.58899999999999997"/>
    <n v="0.16535908267954133"/>
    <s v="Écarter"/>
  </r>
  <r>
    <x v="288"/>
    <s v="CLE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n v="5.1029411764705879"/>
    <n v="0.79411764705882348"/>
    <n v="3.2058823529411766"/>
    <n v="0.8970588235294118"/>
    <n v="2.2941176470588234"/>
    <n v="1"/>
    <n v="0.5"/>
    <n v="0.5"/>
    <n v="0.27583465818759934"/>
    <n v="1.588235294117647"/>
    <n v="5.4054054054054057E-2"/>
    <n v="2.7027027027027029E-2"/>
    <n v="4.8489666136724965E-2"/>
    <n v="0.12400635930047695"/>
    <s v="10–19 min"/>
    <s v="28–32"/>
    <n v="0.50900000000000001"/>
    <n v="0.54100000000000004"/>
    <n v="0.17260108630054316"/>
    <s v="Écarter"/>
  </r>
  <r>
    <x v="289"/>
    <s v="MIL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  <n v="6.1964285714285712"/>
    <n v="1.8928571428571428"/>
    <n v="1.8928571428571428"/>
    <n v="0.39285714285714285"/>
    <n v="1.6071428571428572"/>
    <n v="0.8035714285714286"/>
    <n v="0.30357142857142855"/>
    <n v="0.8928571428571429"/>
    <n v="0.424412915851272"/>
    <n v="2.1199999999999997"/>
    <n v="5.5039138943248536E-2"/>
    <n v="2.0792563600782778E-2"/>
    <n v="2.6908023483365948E-2"/>
    <n v="0.11007827788649707"/>
    <s v="10–19 min"/>
    <s v="18–22"/>
    <n v="0.57700000000000007"/>
    <n v="0.6"/>
    <n v="0.16234158117079059"/>
    <s v="Écarter"/>
  </r>
  <r>
    <x v="290"/>
    <s v="GSW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n v="4.5"/>
    <n v="1.6052631578947369"/>
    <n v="6.1052631578947372"/>
    <n v="2.3947368421052633"/>
    <n v="3.6052631578947367"/>
    <n v="0.60526315789473684"/>
    <n v="0.5"/>
    <n v="0.5"/>
    <n v="0.3"/>
    <n v="3.2105263157894739"/>
    <n v="4.0350877192982457E-2"/>
    <n v="3.3333333333333333E-2"/>
    <n v="0.15964912280701754"/>
    <n v="0.24035087719298245"/>
    <s v="10–19 min"/>
    <s v="28–32"/>
    <n v="0.51800000000000002"/>
    <n v="0.53500000000000003"/>
    <n v="0.16958358479179239"/>
    <s v="Écarter"/>
  </r>
  <r>
    <x v="291"/>
    <s v="HOU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  <n v="5.5"/>
    <n v="1.3064516129032258"/>
    <n v="1.3064516129032258"/>
    <n v="0.19354838709677419"/>
    <n v="1"/>
    <n v="0.30645161290322581"/>
    <n v="0.19354838709677419"/>
    <n v="0.59677419354838712"/>
    <n v="0.4296875"/>
    <n v="2.189189189189189"/>
    <n v="2.3941532258064516E-2"/>
    <n v="1.5120967741935483E-2"/>
    <n v="1.5120967741935483E-2"/>
    <n v="7.8125E-2"/>
    <s v="10–19 min"/>
    <s v="28–32"/>
    <n v="0.57100000000000006"/>
    <n v="0.59399999999999997"/>
    <n v="0.16113458056729027"/>
    <s v="Écarter"/>
  </r>
  <r>
    <x v="292"/>
    <s v="GSW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  <n v="8.0952380952380949"/>
    <n v="1.3095238095238095"/>
    <n v="3.5"/>
    <n v="0.80952380952380953"/>
    <n v="2.6904761904761907"/>
    <n v="0.40476190476190477"/>
    <n v="0.40476190476190477"/>
    <n v="0.80952380952380953"/>
    <n v="0.49664037394098742"/>
    <n v="1.6176470588235294"/>
    <n v="2.483201869704937E-2"/>
    <n v="2.483201869704937E-2"/>
    <n v="4.9664037394098741E-2"/>
    <n v="0.16505988898626936"/>
    <s v="10–19 min"/>
    <s v="23–27"/>
    <n v="0.58200000000000007"/>
    <n v="0.59499999999999997"/>
    <n v="0.1647555823777912"/>
    <s v="Écarter"/>
  </r>
  <r>
    <x v="293"/>
    <s v="NOP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  <n v="8.2926829268292686"/>
    <n v="2"/>
    <n v="4"/>
    <n v="1"/>
    <n v="3"/>
    <n v="0.80487804878048785"/>
    <n v="0.1951219512195122"/>
    <n v="1"/>
    <n v="0.36856368563685638"/>
    <n v="2"/>
    <n v="3.5772357723577237E-2"/>
    <n v="8.6720867208672087E-3"/>
    <n v="4.4444444444444446E-2"/>
    <n v="0.13333333333333333"/>
    <s v="20–29 min"/>
    <s v="28–32"/>
    <n v="0.46399999999999997"/>
    <n v="0.504"/>
    <n v="0.18587809293904647"/>
    <s v="Écarter"/>
  </r>
  <r>
    <x v="294"/>
    <s v="CLE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n v="6.1090909090909093"/>
    <n v="1.2"/>
    <n v="2.4"/>
    <n v="0.90909090909090906"/>
    <n v="1.509090909090909"/>
    <n v="0.6"/>
    <n v="0.30909090909090908"/>
    <n v="0.4"/>
    <n v="0.31984769157544024"/>
    <n v="2.9999999999999996"/>
    <n v="3.1413612565445025E-2"/>
    <n v="1.6182770109471677E-2"/>
    <n v="4.7596382674916698E-2"/>
    <n v="7.900999524036173E-2"/>
    <s v="10–19 min"/>
    <s v="23–27"/>
    <n v="0.56899999999999995"/>
    <n v="0.58700000000000008"/>
    <n v="0.16294508147254075"/>
    <s v="Écarter"/>
  </r>
  <r>
    <x v="295"/>
    <s v="PHI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  <n v="5.7931034482758621"/>
    <n v="0.5"/>
    <n v="4.2068965517241379"/>
    <n v="1.603448275862069"/>
    <n v="2.603448275862069"/>
    <n v="0.39655172413793105"/>
    <n v="1.2068965517241379"/>
    <n v="1.103448275862069"/>
    <n v="0.3713527851458886"/>
    <n v="0.453125"/>
    <n v="2.5419982316534043E-2"/>
    <n v="7.7365163572060122E-2"/>
    <n v="0.10278514588859416"/>
    <n v="0.16688770999115826"/>
    <s v="10–19 min"/>
    <s v="18–22"/>
    <n v="0.70299999999999996"/>
    <n v="0.71400000000000008"/>
    <n v="0.11526855763427882"/>
    <s v="Écarter"/>
  </r>
  <r>
    <x v="296"/>
    <s v="IND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n v="5.3015873015873014"/>
    <n v="1.3015873015873016"/>
    <n v="2.7936507936507935"/>
    <n v="0.69841269841269837"/>
    <n v="2.0952380952380953"/>
    <n v="0.60317460317460314"/>
    <n v="0.20634920634920634"/>
    <n v="0.30158730158730157"/>
    <n v="0.27187627187627189"/>
    <n v="4.3157894736842106"/>
    <n v="3.0932030932030931E-2"/>
    <n v="1.0582010582010581E-2"/>
    <n v="3.5816035816035811E-2"/>
    <n v="0.10744810744810745"/>
    <s v="10–19 min"/>
    <s v="23–27"/>
    <n v="0.53700000000000003"/>
    <n v="0.55500000000000005"/>
    <n v="0.17501508750754374"/>
    <s v="Écarter"/>
  </r>
  <r>
    <x v="297"/>
    <s v="UTA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  <n v="8.7894736842105257"/>
    <n v="2"/>
    <n v="2.3947368421052633"/>
    <n v="0.60526315789473684"/>
    <n v="1.7894736842105263"/>
    <n v="0.5"/>
    <n v="0.21052631578947367"/>
    <n v="1.3947368421052631"/>
    <n v="0.43947368421052629"/>
    <n v="1.4339622641509435"/>
    <n v="2.5000000000000001E-2"/>
    <n v="1.0526315789473684E-2"/>
    <n v="3.0263157894736843E-2"/>
    <n v="8.9473684210526316E-2"/>
    <s v="20–29 min"/>
    <s v="28–32"/>
    <n v="0.50700000000000001"/>
    <n v="0.52600000000000002"/>
    <n v="0.18105009052504525"/>
    <s v="Écarter"/>
  </r>
  <r>
    <x v="298"/>
    <s v="PHX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n v="4.5"/>
    <n v="1.7972972972972974"/>
    <n v="6.0945945945945947"/>
    <n v="1.5945945945945945"/>
    <n v="4.5945945945945947"/>
    <n v="0.40540540540540543"/>
    <n v="0.59459459459459463"/>
    <n v="0.79729729729729726"/>
    <n v="0.25568181818181818"/>
    <n v="2.2542372881355934"/>
    <n v="2.3034398034398034E-2"/>
    <n v="3.3783783783783786E-2"/>
    <n v="9.0601965601965595E-2"/>
    <n v="0.26105651105651106"/>
    <s v="10–19 min"/>
    <s v="33+"/>
    <n v="0.61899999999999999"/>
    <n v="0.64500000000000002"/>
    <n v="0.12070006035003017"/>
    <s v="Écarter"/>
  </r>
  <r>
    <x v="299"/>
    <s v="CHI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  <n v="7.1956521739130439"/>
    <n v="4.1956521739130439"/>
    <n v="2.5"/>
    <n v="0.69565217391304346"/>
    <n v="1.8043478260869565"/>
    <n v="0.80434782608695654"/>
    <n v="0.19565217391304349"/>
    <n v="0.80434782608695654"/>
    <n v="0.3652615316707129"/>
    <n v="5.2162162162162167"/>
    <n v="4.082983888766277E-2"/>
    <n v="9.9315824321341874E-3"/>
    <n v="3.5312293092032661E-2"/>
    <n v="9.1591260207459724E-2"/>
    <s v="10–19 min"/>
    <s v="23–27"/>
    <n v="0.57799999999999996"/>
    <n v="0.61699999999999999"/>
    <n v="0.14423657211828605"/>
    <s v="Écarter"/>
  </r>
  <r>
    <x v="300"/>
    <s v="CHI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  <n v="4.506849315068493"/>
    <n v="1.3013698630136987"/>
    <n v="1.6986301369863013"/>
    <n v="0.50684931506849318"/>
    <n v="1.2054794520547945"/>
    <n v="0.60273972602739723"/>
    <n v="0.20547945205479451"/>
    <n v="0.69863013698630139"/>
    <n v="0.33384069000507355"/>
    <n v="1.8627450980392157"/>
    <n v="4.4647387113140535E-2"/>
    <n v="1.5220700152207001E-2"/>
    <n v="3.7544393708777275E-2"/>
    <n v="8.9294774226281071E-2"/>
    <s v="10–19 min"/>
    <s v="18–22"/>
    <n v="0.51700000000000002"/>
    <n v="0.54600000000000004"/>
    <n v="0.16294508147254075"/>
    <s v="Écarter"/>
  </r>
  <r>
    <x v="301"/>
    <s v="WAS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  <n v="9.4"/>
    <n v="1.1142857142857143"/>
    <n v="3.7142857142857144"/>
    <n v="0.7142857142857143"/>
    <n v="3"/>
    <n v="0.31428571428571428"/>
    <n v="0.7142857142857143"/>
    <n v="1.2"/>
    <n v="0.64383561643835618"/>
    <n v="0.9285714285714286"/>
    <n v="2.1526418786692758E-2"/>
    <n v="4.8923679060665366E-2"/>
    <n v="4.8923679060665366E-2"/>
    <n v="0.20547945205479454"/>
    <s v="10–19 min"/>
    <s v="18–22"/>
    <n v="0.57399999999999995"/>
    <n v="0.60799999999999998"/>
    <n v="0.14604707302353651"/>
    <s v="Écarter"/>
  </r>
  <r>
    <x v="302"/>
    <s v="NOP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  <n v="7.6904761904761907"/>
    <n v="1.0952380952380953"/>
    <n v="5"/>
    <n v="1.5"/>
    <n v="3.5"/>
    <n v="0.5"/>
    <n v="1"/>
    <n v="1"/>
    <n v="0.40906788247213777"/>
    <n v="1.0952380952380953"/>
    <n v="2.6595744680851064E-2"/>
    <n v="5.3191489361702128E-2"/>
    <n v="7.9787234042553182E-2"/>
    <n v="0.18617021276595744"/>
    <s v="10–19 min"/>
    <s v="23–27"/>
    <n v="0.61899999999999999"/>
    <n v="0.63900000000000001"/>
    <n v="0.14182257091128544"/>
    <s v="Écarter"/>
  </r>
  <r>
    <x v="303"/>
    <s v="CLE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n v="5.406779661016949"/>
    <n v="1.3050847457627119"/>
    <n v="4.2033898305084749"/>
    <n v="0.89830508474576276"/>
    <n v="3.406779661016949"/>
    <n v="0.69491525423728817"/>
    <n v="0.30508474576271188"/>
    <n v="0.40677966101694918"/>
    <n v="0.25503677646306366"/>
    <n v="3.2083333333333335"/>
    <n v="3.2779021426287178E-2"/>
    <n v="1.4390789894467543E-2"/>
    <n v="4.2372881355932208E-2"/>
    <n v="0.1606971538215542"/>
    <s v="20–29 min"/>
    <s v="28–32"/>
    <n v="0.56100000000000005"/>
    <n v="0.56299999999999994"/>
    <n v="0.16354858177429088"/>
    <s v="Écarter"/>
  </r>
  <r>
    <x v="304"/>
    <s v="CHA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n v="6.7021276595744679"/>
    <n v="1.1063829787234043"/>
    <n v="2.8936170212765959"/>
    <n v="0.80851063829787229"/>
    <n v="2.1063829787234041"/>
    <n v="0.5957446808510638"/>
    <n v="0.51063829787234039"/>
    <n v="0.7021276595744681"/>
    <n v="0.29395296752519595"/>
    <n v="1.5757575757575757"/>
    <n v="2.6129152668906305E-2"/>
    <n v="2.2396416573348264E-2"/>
    <n v="3.5460992907801414E-2"/>
    <n v="9.2385218365061583E-2"/>
    <s v="20–29 min"/>
    <s v="23–27"/>
    <n v="0.5"/>
    <n v="0.51800000000000002"/>
    <n v="0.1756185878092939"/>
    <s v="Écarter"/>
  </r>
  <r>
    <x v="305"/>
    <s v="LAL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  <n v="5.5087719298245617"/>
    <n v="1.8070175438596492"/>
    <n v="1.8070175438596492"/>
    <n v="0.50877192982456143"/>
    <n v="1.2982456140350878"/>
    <n v="0.40350877192982454"/>
    <n v="0.10526315789473684"/>
    <n v="0.70175438596491224"/>
    <n v="0.37474638978398378"/>
    <n v="2.5750000000000002"/>
    <n v="2.7449576321756774E-2"/>
    <n v="7.1607590404582887E-3"/>
    <n v="3.4610335362215063E-2"/>
    <n v="8.8316028165652233E-2"/>
    <s v="10–19 min"/>
    <s v="28–32"/>
    <n v="0.52800000000000002"/>
    <n v="0.56299999999999994"/>
    <n v="0.15509957754978879"/>
    <s v="Écarter"/>
  </r>
  <r>
    <x v="306"/>
    <s v="DAL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  <n v="8.6944444444444446"/>
    <n v="2.3888888888888888"/>
    <n v="7.5"/>
    <n v="2.8888888888888888"/>
    <n v="4.6111111111111107"/>
    <n v="0.61111111111111116"/>
    <n v="1.6111111111111112"/>
    <n v="1.1111111111111112"/>
    <n v="0.37638287638287637"/>
    <n v="2.15"/>
    <n v="2.6455026455026457E-2"/>
    <n v="6.9745069745069749E-2"/>
    <n v="0.12506012506012504"/>
    <n v="0.19961519961519958"/>
    <s v="20–29 min"/>
    <s v="18–22"/>
    <n v="0.70200000000000007"/>
    <n v="0.70400000000000007"/>
    <n v="0.11526855763427882"/>
    <s v="Écarter"/>
  </r>
  <r>
    <x v="307"/>
    <s v="LAC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n v="4"/>
    <n v="1.1025641025641026"/>
    <n v="2.7948717948717947"/>
    <n v="0.60256410256410253"/>
    <n v="2.2051282051282053"/>
    <n v="0.70512820512820518"/>
    <n v="0.5"/>
    <n v="0.39743589743589741"/>
    <n v="0.22857142857142856"/>
    <n v="2.774193548387097"/>
    <n v="4.0293040293040296E-2"/>
    <n v="2.8571428571428571E-2"/>
    <n v="3.4432234432234428E-2"/>
    <n v="0.126007326007326"/>
    <s v="10–19 min"/>
    <s v="33+"/>
    <n v="0.622"/>
    <n v="0.63300000000000001"/>
    <n v="0.14604707302353651"/>
    <s v="Écarter"/>
  </r>
  <r>
    <x v="308"/>
    <s v="POR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  <n v="5.2"/>
    <n v="0.6"/>
    <n v="3.5"/>
    <n v="1"/>
    <n v="2.5"/>
    <n v="0.6"/>
    <n v="0.1"/>
    <n v="0.6"/>
    <n v="0.41600000000000004"/>
    <n v="1"/>
    <n v="4.8000000000000001E-2"/>
    <n v="8.0000000000000002E-3"/>
    <n v="0.08"/>
    <n v="0.2"/>
    <s v="10–19 min"/>
    <s v="18–22"/>
    <n v="0.57600000000000007"/>
    <n v="0.60099999999999998"/>
    <n v="0.13759806879903441"/>
    <s v="Écarter"/>
  </r>
  <r>
    <x v="309"/>
    <s v="BOS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  <n v="5"/>
    <n v="0.69354838709677424"/>
    <n v="3.806451612903226"/>
    <n v="1.403225806451613"/>
    <n v="2.403225806451613"/>
    <n v="0.30645161290322581"/>
    <n v="0.69354838709677424"/>
    <n v="0.59677419354838712"/>
    <n v="0.35971223021582732"/>
    <n v="1.1621621621621623"/>
    <n v="2.2046878626131354E-2"/>
    <n v="4.9895567417034117E-2"/>
    <n v="0.10095149686702251"/>
    <n v="0.17289394291018798"/>
    <s v="10–19 min"/>
    <s v="23–27"/>
    <n v="0.65"/>
    <n v="0.67400000000000004"/>
    <n v="0.12371756185878093"/>
    <s v="Écarter"/>
  </r>
  <r>
    <x v="310"/>
    <s v="WAS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  <n v="9"/>
    <n v="3.2058823529411766"/>
    <n v="2.0882352941176472"/>
    <n v="0.5"/>
    <n v="1.588235294117647"/>
    <n v="1.088235294117647"/>
    <n v="0.29411764705882354"/>
    <n v="1.588235294117647"/>
    <n v="0.45"/>
    <n v="2.0185185185185186"/>
    <n v="5.4411764705882347E-2"/>
    <n v="1.4705882352941176E-2"/>
    <n v="2.5000000000000001E-2"/>
    <n v="7.9411764705882348E-2"/>
    <s v="20–29 min"/>
    <s v="28–32"/>
    <n v="0.48799999999999999"/>
    <n v="0.52900000000000003"/>
    <n v="0.15570307785153892"/>
    <s v="Écarter"/>
  </r>
  <r>
    <x v="311"/>
    <s v="WAS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  <n v="12.708333333333334"/>
    <n v="4.083333333333333"/>
    <n v="3.7916666666666665"/>
    <n v="0.91666666666666663"/>
    <n v="2.9166666666666665"/>
    <n v="0.5"/>
    <n v="0.20833333333333334"/>
    <n v="1.5833333333333333"/>
    <n v="0.54078014184397161"/>
    <n v="2.5789473684210527"/>
    <n v="2.1276595744680851E-2"/>
    <n v="8.8652482269503553E-3"/>
    <n v="3.9007092198581561E-2"/>
    <n v="0.12411347517730496"/>
    <s v="20–29 min"/>
    <s v="28–32"/>
    <n v="0.46700000000000003"/>
    <n v="0.54400000000000004"/>
    <n v="0.14484007242003621"/>
    <s v="Écarter"/>
  </r>
  <r>
    <x v="312"/>
    <s v="NOP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  <n v="6.9090909090909092"/>
    <n v="0.90909090909090906"/>
    <n v="1.4090909090909092"/>
    <n v="0.40909090909090912"/>
    <n v="1"/>
    <n v="0.5"/>
    <n v="9.0909090909090912E-2"/>
    <n v="0.70454545454545459"/>
    <n v="0.46060606060606063"/>
    <n v="1.2903225806451613"/>
    <n v="3.3333333333333333E-2"/>
    <n v="6.0606060606060606E-3"/>
    <n v="2.7272727272727275E-2"/>
    <n v="6.6666666666666666E-2"/>
    <s v="10–19 min"/>
    <s v="18–22"/>
    <n v="0.55799999999999994"/>
    <n v="0.57899999999999996"/>
    <n v="0.14846107423053712"/>
    <s v="Écarter"/>
  </r>
  <r>
    <x v="313"/>
    <s v="TOR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  <n v="6.9090909090909092"/>
    <n v="1.7954545454545454"/>
    <n v="5"/>
    <n v="2"/>
    <n v="3"/>
    <n v="0.40909090909090912"/>
    <n v="0.40909090909090912"/>
    <n v="1.0909090909090908"/>
    <n v="0.39480519480519483"/>
    <n v="1.6458333333333335"/>
    <n v="2.3376623376623377E-2"/>
    <n v="2.3376623376623377E-2"/>
    <n v="0.11428571428571428"/>
    <n v="0.17142857142857143"/>
    <s v="10–19 min"/>
    <s v="23–27"/>
    <n v="0.47700000000000004"/>
    <n v="0.51900000000000002"/>
    <n v="0.15691007845503924"/>
    <s v="Écarter"/>
  </r>
  <r>
    <x v="314"/>
    <s v="PHI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  <n v="7.3"/>
    <n v="0.9"/>
    <n v="7.8"/>
    <n v="2.7"/>
    <n v="5"/>
    <n v="1"/>
    <n v="0.5"/>
    <n v="1.4"/>
    <n v="0.38829787234042551"/>
    <n v="0.6428571428571429"/>
    <n v="5.3191489361702128E-2"/>
    <n v="2.6595744680851064E-2"/>
    <n v="0.14361702127659576"/>
    <n v="0.26595744680851063"/>
    <s v="10–19 min"/>
    <s v="28–32"/>
    <n v="0.50600000000000001"/>
    <n v="0.53500000000000003"/>
    <n v="0.1424260712130356"/>
    <s v="Écarter"/>
  </r>
  <r>
    <x v="315"/>
    <s v="POR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n v="4.2028985507246377"/>
    <n v="1"/>
    <n v="2.5942028985507246"/>
    <n v="1.1014492753623188"/>
    <n v="1.5072463768115942"/>
    <n v="0.50724637681159424"/>
    <n v="0.20289855072463769"/>
    <n v="0.59420289855072461"/>
    <n v="0.27833765236587005"/>
    <n v="1.6829268292682928"/>
    <n v="3.3592475285536043E-2"/>
    <n v="1.3436990114214417E-2"/>
    <n v="7.2943660620021111E-2"/>
    <n v="9.9817640848449948E-2"/>
    <s v="10–19 min"/>
    <s v="23–27"/>
    <n v="0.46799999999999997"/>
    <n v="0.47200000000000003"/>
    <n v="0.16656608328304165"/>
    <s v="Écarter"/>
  </r>
  <r>
    <x v="316"/>
    <s v="PHI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  <n v="7"/>
    <n v="1.9024390243902438"/>
    <n v="1.5121951219512195"/>
    <n v="0.29268292682926828"/>
    <n v="1.1951219512195121"/>
    <n v="0.6097560975609756"/>
    <n v="0.29268292682926828"/>
    <n v="0.3902439024390244"/>
    <n v="0.46357615894039739"/>
    <n v="4.875"/>
    <n v="4.0381198513971893E-2"/>
    <n v="1.9382975286706509E-2"/>
    <n v="1.9382975286706509E-2"/>
    <n v="7.9147149087384919E-2"/>
    <s v="10–19 min"/>
    <s v="28–32"/>
    <n v="0.54799999999999993"/>
    <n v="0.56999999999999995"/>
    <n v="0.1388050694025347"/>
    <s v="Écarter"/>
  </r>
  <r>
    <x v="317"/>
    <s v="NYK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  <n v="5.7"/>
    <n v="0.5"/>
    <n v="1.2"/>
    <n v="0.2"/>
    <n v="1"/>
    <n v="0.5"/>
    <n v="0"/>
    <n v="0.4"/>
    <n v="0.37500000000000006"/>
    <n v="1.25"/>
    <n v="3.2894736842105261E-2"/>
    <n v="0"/>
    <n v="1.3157894736842106E-2"/>
    <n v="6.5789473684210523E-2"/>
    <s v="10–19 min"/>
    <s v="28–32"/>
    <n v="0.59599999999999997"/>
    <n v="0.60099999999999998"/>
    <n v="0.1388050694025347"/>
    <s v="Écarter"/>
  </r>
  <r>
    <x v="318"/>
    <s v="CHA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  <n v="7.1"/>
    <n v="0.8"/>
    <n v="2.8"/>
    <n v="1.1000000000000001"/>
    <n v="1.7"/>
    <n v="1.2"/>
    <n v="0.5"/>
    <n v="0.8"/>
    <n v="0.45512820512820512"/>
    <n v="1"/>
    <n v="7.6923076923076927E-2"/>
    <n v="3.2051282051282055E-2"/>
    <n v="7.0512820512820526E-2"/>
    <n v="0.10897435897435898"/>
    <s v="10–19 min"/>
    <s v="23–27"/>
    <n v="0.51900000000000002"/>
    <n v="0.56700000000000006"/>
    <n v="0.12794206397103197"/>
    <s v="Écarter"/>
  </r>
  <r>
    <x v="319"/>
    <s v="CHA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  <n v="7.8055555555555554"/>
    <n v="3.1111111111111112"/>
    <n v="3"/>
    <n v="1.1111111111111112"/>
    <n v="1.8888888888888888"/>
    <n v="0.88888888888888884"/>
    <n v="0.19444444444444445"/>
    <n v="1.6111111111111112"/>
    <n v="0.33357075023741689"/>
    <n v="1.9310344827586206"/>
    <n v="3.7986704653371318E-2"/>
    <n v="8.309591642924977E-3"/>
    <n v="4.7483380816714153E-2"/>
    <n v="8.0721747388414061E-2"/>
    <s v="20–29 min"/>
    <s v="18–22"/>
    <n v="0.4"/>
    <n v="0.43700000000000006"/>
    <n v="0.18225709112854557"/>
    <s v="Écarter"/>
  </r>
  <r>
    <x v="320"/>
    <s v="LAC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  <n v="4.6065573770491799"/>
    <n v="0.90163934426229508"/>
    <n v="3.7049180327868854"/>
    <n v="1"/>
    <n v="2.7049180327868854"/>
    <n v="0.19672131147540983"/>
    <n v="0.60655737704918034"/>
    <n v="0.70491803278688525"/>
    <n v="0.37758667024993281"/>
    <n v="1.2790697674418605"/>
    <n v="1.612469766191884E-2"/>
    <n v="4.9717817790916427E-2"/>
    <n v="8.1967213114754106E-2"/>
    <n v="0.22171459285138406"/>
    <s v="10–19 min"/>
    <s v="28–32"/>
    <n v="0.60099999999999998"/>
    <n v="0.622"/>
    <n v="0.11768255884127941"/>
    <s v="Écarter"/>
  </r>
  <r>
    <x v="321"/>
    <s v="OKC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  <n v="5.8936170212765955"/>
    <n v="2.5957446808510638"/>
    <n v="5.5957446808510642"/>
    <n v="1"/>
    <n v="4.5957446808510642"/>
    <n v="0.51063829787234039"/>
    <n v="0.5957446808510638"/>
    <n v="0.7021276595744681"/>
    <n v="0.35291119887883809"/>
    <n v="3.6969696969696968"/>
    <n v="3.0577143585170084E-2"/>
    <n v="3.5673334182698434E-2"/>
    <n v="5.9880239520958084E-2"/>
    <n v="0.2751942922665308"/>
    <s v="10–19 min"/>
    <s v="18–22"/>
    <n v="0.57700000000000007"/>
    <n v="0.59399999999999997"/>
    <n v="0.13337356668678335"/>
    <s v="Écarter"/>
  </r>
  <r>
    <x v="322"/>
    <s v="UTA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  <n v="6.3953488372093021"/>
    <n v="1.0930232558139534"/>
    <n v="2.9069767441860463"/>
    <n v="0.69767441860465118"/>
    <n v="2.2093023255813953"/>
    <n v="0.39534883720930231"/>
    <n v="0.51162790697674421"/>
    <n v="0.60465116279069764"/>
    <n v="0.30166739798157088"/>
    <n v="1.8076923076923077"/>
    <n v="1.8648530057042562E-2"/>
    <n v="2.413339183852567E-2"/>
    <n v="3.2909170688898641E-2"/>
    <n v="0.10421237384817902"/>
    <s v="20–29 min"/>
    <s v="23–27"/>
    <n v="0.59"/>
    <n v="0.61799999999999999"/>
    <n v="0.12190706095353047"/>
    <s v="Écarter"/>
  </r>
  <r>
    <x v="323"/>
    <s v="DAL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  <n v="8.3030303030303028"/>
    <n v="2.3030303030303032"/>
    <n v="1.7878787878787878"/>
    <n v="0.39393939393939392"/>
    <n v="1.393939393939394"/>
    <n v="0.69696969696969702"/>
    <n v="0.21212121212121213"/>
    <n v="1.2121212121212122"/>
    <n v="0.56101556101556094"/>
    <n v="1.9000000000000001"/>
    <n v="4.7092547092547093E-2"/>
    <n v="1.4332514332514331E-2"/>
    <n v="2.6617526617526616E-2"/>
    <n v="9.4185094185094187E-2"/>
    <s v="10–19 min"/>
    <s v="23–27"/>
    <n v="0.58499999999999996"/>
    <n v="0.63400000000000001"/>
    <n v="0.11345805672902837"/>
    <s v="Écarter"/>
  </r>
  <r>
    <x v="324"/>
    <s v="PHX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  <n v="6.6097560975609753"/>
    <n v="3.0975609756097562"/>
    <n v="2.1951219512195124"/>
    <n v="0.51219512195121952"/>
    <n v="1.7073170731707317"/>
    <n v="0.3902439024390244"/>
    <n v="0"/>
    <n v="1.9024390243902438"/>
    <n v="0.34606052866811388"/>
    <n v="1.6282051282051284"/>
    <n v="2.0431617928744733E-2"/>
    <n v="0"/>
    <n v="2.681649853147746E-2"/>
    <n v="8.9388328438258197E-2"/>
    <s v="10–19 min"/>
    <s v="28–32"/>
    <n v="0.43"/>
    <n v="0.46200000000000002"/>
    <n v="0.16596258298129149"/>
    <s v="Écarter"/>
  </r>
  <r>
    <x v="325"/>
    <s v="ORL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  <n v="4.5"/>
    <n v="0.7"/>
    <n v="1.2"/>
    <n v="0.3"/>
    <n v="0.8"/>
    <n v="0.2"/>
    <n v="0.2"/>
    <n v="0.6"/>
    <n v="0.38461538461538464"/>
    <n v="1.1666666666666667"/>
    <n v="1.7094017094017096E-2"/>
    <n v="1.7094017094017096E-2"/>
    <n v="2.564102564102564E-2"/>
    <n v="6.8376068376068383E-2"/>
    <s v="10–19 min"/>
    <s v="18–22"/>
    <n v="0.47899999999999998"/>
    <n v="0.49099999999999999"/>
    <n v="0.15932407966203982"/>
    <s v="Écarter"/>
  </r>
  <r>
    <x v="326"/>
    <s v="BKN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  <n v="9.5"/>
    <n v="2"/>
    <n v="4.2857142857142856"/>
    <n v="1.1071428571428572"/>
    <n v="3.1071428571428572"/>
    <n v="0.8928571428571429"/>
    <n v="0.39285714285714285"/>
    <n v="1.3928571428571428"/>
    <n v="0.40084388185654007"/>
    <n v="1.4358974358974359"/>
    <n v="3.7673297166968059E-2"/>
    <n v="1.6576250753465943E-2"/>
    <n v="4.671488848704039E-2"/>
    <n v="0.13110307414104883"/>
    <s v="20–29 min"/>
    <s v="23–27"/>
    <n v="0.48200000000000004"/>
    <n v="0.53"/>
    <n v="0.13337356668678335"/>
    <s v="Écarter"/>
  </r>
  <r>
    <x v="327"/>
    <s v="CHI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  <n v="7.6"/>
    <n v="3.3142857142857145"/>
    <n v="3.4"/>
    <n v="0.7142857142857143"/>
    <n v="2.7142857142857144"/>
    <n v="1.3142857142857143"/>
    <n v="0.51428571428571423"/>
    <n v="1.2"/>
    <n v="0.34234234234234234"/>
    <n v="2.7619047619047623"/>
    <n v="5.9202059202059204E-2"/>
    <n v="2.3166023166023165E-2"/>
    <n v="3.2175032175032175E-2"/>
    <n v="0.12226512226512228"/>
    <s v="20–29 min"/>
    <s v="23–27"/>
    <n v="0.504"/>
    <n v="0.52400000000000002"/>
    <n v="0.14604707302353651"/>
    <s v="Écarter"/>
  </r>
  <r>
    <x v="328"/>
    <s v="PHI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  <n v="6.7948717948717947"/>
    <n v="1.6923076923076923"/>
    <n v="1.2051282051282051"/>
    <n v="0.20512820512820512"/>
    <n v="1"/>
    <n v="0.69230769230769229"/>
    <n v="0.30769230769230771"/>
    <n v="0.69230769230769229"/>
    <n v="0.34491734999349211"/>
    <n v="2.4444444444444446"/>
    <n v="3.5142522452167126E-2"/>
    <n v="1.5618898867629833E-2"/>
    <n v="1.0412599245086555E-2"/>
    <n v="5.0761421319796954E-2"/>
    <s v="10–19 min"/>
    <s v="33+"/>
    <n v="0.56399999999999995"/>
    <n v="0.59099999999999997"/>
    <n v="0.12251056125528063"/>
    <s v="Écarter"/>
  </r>
  <r>
    <x v="329"/>
    <s v="PHX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n v="4.1967213114754101"/>
    <n v="1.1967213114754098"/>
    <n v="3.6065573770491803"/>
    <n v="1.098360655737705"/>
    <n v="2.6065573770491803"/>
    <n v="0.50819672131147542"/>
    <n v="0.50819672131147542"/>
    <n v="0.60655737704918034"/>
    <n v="0.24542229891669062"/>
    <n v="1.972972972972973"/>
    <n v="2.9719106509443004E-2"/>
    <n v="2.9719106509443004E-2"/>
    <n v="6.4231617294602625E-2"/>
    <n v="0.15243025596778831"/>
    <s v="10–19 min"/>
    <s v="18–22"/>
    <n v="0.60399999999999998"/>
    <n v="0.61"/>
    <n v="0.11406155703077851"/>
    <s v="Écarter"/>
  </r>
  <r>
    <x v="330"/>
    <s v="DET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  <n v="4.9038461538461542"/>
    <n v="1"/>
    <n v="2.0961538461538463"/>
    <n v="0.40384615384615385"/>
    <n v="1.6923076923076923"/>
    <n v="0.5"/>
    <n v="0.19230769230769232"/>
    <n v="0.40384615384615385"/>
    <n v="0.32692307692307693"/>
    <n v="2.4761904761904763"/>
    <n v="3.3333333333333333E-2"/>
    <n v="1.2820512820512822E-2"/>
    <n v="2.6923076923076925E-2"/>
    <n v="0.11282051282051282"/>
    <s v="10–19 min"/>
    <s v="23–27"/>
    <n v="0.498"/>
    <n v="0.504"/>
    <n v="0.15087507543753773"/>
    <s v="Écarter"/>
  </r>
  <r>
    <x v="331"/>
    <s v="LAC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n v="5"/>
    <n v="5.6078431372549016"/>
    <n v="4.7058823529411766"/>
    <n v="0.90196078431372551"/>
    <n v="3.8039215686274508"/>
    <n v="0.70588235294117652"/>
    <n v="0.50980392156862742"/>
    <n v="2"/>
    <n v="0.22727272727272727"/>
    <n v="2.8039215686274508"/>
    <n v="3.2085561497326207E-2"/>
    <n v="2.31729055258467E-2"/>
    <n v="4.0998217468805706E-2"/>
    <n v="0.1729055258467023"/>
    <s v="20–29 min"/>
    <s v="28–32"/>
    <n v="0.52"/>
    <n v="0.53900000000000003"/>
    <n v="0.1351840675920338"/>
    <s v="Écarter"/>
  </r>
  <r>
    <x v="332"/>
    <s v="MIA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  <n v="4.5999999999999996"/>
    <n v="1.2"/>
    <n v="1.709090909090909"/>
    <n v="0.50909090909090904"/>
    <n v="1.2"/>
    <n v="0.6"/>
    <n v="0.10909090909090909"/>
    <n v="0.4"/>
    <n v="0.323943661971831"/>
    <n v="2.9999999999999996"/>
    <n v="4.2253521126760563E-2"/>
    <n v="7.6824583866837385E-3"/>
    <n v="3.5851472471190776E-2"/>
    <n v="8.4507042253521125E-2"/>
    <s v="10–19 min"/>
    <s v="23–27"/>
    <n v="0.51700000000000002"/>
    <n v="0.54600000000000004"/>
    <n v="0.12311406155703078"/>
    <s v="Écarter"/>
  </r>
  <r>
    <x v="333"/>
    <s v="PHI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  <n v="12.4"/>
    <n v="2.5"/>
    <n v="3.2"/>
    <n v="0.3"/>
    <n v="2.9"/>
    <n v="0.5"/>
    <n v="0.3"/>
    <n v="1.3"/>
    <n v="0.52100840336134457"/>
    <n v="1.9230769230769229"/>
    <n v="2.1008403361344536E-2"/>
    <n v="1.2605042016806721E-2"/>
    <n v="1.2605042016806721E-2"/>
    <n v="0.12184873949579832"/>
    <s v="20–29 min"/>
    <s v="23–27"/>
    <n v="0.52600000000000002"/>
    <n v="0.54799999999999993"/>
    <n v="0.12794206397103197"/>
    <s v="Écarter"/>
  </r>
  <r>
    <x v="334"/>
    <s v="PHX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  <n v="6.8055555555555554"/>
    <n v="0.61111111111111116"/>
    <n v="2.8888888888888888"/>
    <n v="0.61111111111111116"/>
    <n v="2.3055555555555554"/>
    <n v="0.30555555555555558"/>
    <n v="0.69444444444444442"/>
    <n v="0.61111111111111116"/>
    <n v="0.5444444444444444"/>
    <n v="1"/>
    <n v="2.4444444444444446E-2"/>
    <n v="5.5555555555555552E-2"/>
    <n v="4.8888888888888891E-2"/>
    <n v="0.18444444444444444"/>
    <s v="10–19 min"/>
    <s v="23–27"/>
    <n v="0.61199999999999999"/>
    <n v="0.627"/>
    <n v="0.11104405552202776"/>
    <s v="Écarter"/>
  </r>
  <r>
    <x v="335"/>
    <s v="ORL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  <n v="4.1034482758620694"/>
    <n v="0.60344827586206895"/>
    <n v="1.2931034482758621"/>
    <n v="0.29310344827586204"/>
    <n v="1"/>
    <n v="0.39655172413793105"/>
    <n v="0.10344827586206896"/>
    <n v="0.20689655172413793"/>
    <n v="0.30172413793103453"/>
    <n v="2.9166666666666665"/>
    <n v="2.9158215010141989E-2"/>
    <n v="7.6064908722109532E-3"/>
    <n v="2.1551724137931032E-2"/>
    <n v="7.3529411764705885E-2"/>
    <s v="10–19 min"/>
    <s v="18–22"/>
    <n v="0.58899999999999997"/>
    <n v="0.60499999999999998"/>
    <n v="0.11526855763427882"/>
    <s v="Écarter"/>
  </r>
  <r>
    <x v="336"/>
    <s v="TOR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  <n v="9.115384615384615"/>
    <n v="1.1923076923076923"/>
    <n v="3.3076923076923075"/>
    <n v="0.80769230769230771"/>
    <n v="2.5"/>
    <n v="0.5"/>
    <n v="0.19230769230769232"/>
    <n v="0.61538461538461542"/>
    <n v="0.48745372274784038"/>
    <n v="1.9374999999999998"/>
    <n v="2.6737967914438502E-2"/>
    <n v="1.0283833813245579E-2"/>
    <n v="4.319210201563143E-2"/>
    <n v="0.13368983957219252"/>
    <s v="10–19 min"/>
    <s v="23–27"/>
    <n v="0.50800000000000001"/>
    <n v="0.54200000000000004"/>
    <n v="0.11466505733252867"/>
    <s v="Écarter"/>
  </r>
  <r>
    <x v="337"/>
    <s v="SAS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  <n v="5"/>
    <n v="0.80851063829787229"/>
    <n v="1.1063829787234043"/>
    <n v="0.10638297872340426"/>
    <n v="0.8936170212765957"/>
    <n v="0.19148936170212766"/>
    <n v="0"/>
    <n v="0.7021276595744681"/>
    <n v="0.5494505494505495"/>
    <n v="1.1515151515151514"/>
    <n v="2.104278700023381E-2"/>
    <n v="0"/>
    <n v="1.1690437222352117E-2"/>
    <n v="9.8199672667757767E-2"/>
    <s v="&lt;10 min"/>
    <s v="18–22"/>
    <n v="0.54700000000000004"/>
    <n v="0.57499999999999996"/>
    <n v="0.11345805672902837"/>
    <s v="Écarter"/>
  </r>
  <r>
    <x v="338"/>
    <s v="OKC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  <n v="6.5"/>
    <n v="1.8055555555555556"/>
    <n v="1.8888888888888888"/>
    <n v="0.5"/>
    <n v="1.3888888888888888"/>
    <n v="0.69444444444444442"/>
    <n v="0.1111111111111111"/>
    <n v="0.80555555555555558"/>
    <n v="0.39156626506024095"/>
    <n v="2.2413793103448274"/>
    <n v="4.1834002677376164E-2"/>
    <n v="6.6934404283801865E-3"/>
    <n v="3.012048192771084E-2"/>
    <n v="8.3668005354752328E-2"/>
    <s v="10–19 min"/>
    <s v="18–22"/>
    <n v="0.55700000000000005"/>
    <n v="0.58700000000000008"/>
    <n v="0.11104405552202776"/>
    <s v="Écarter"/>
  </r>
  <r>
    <x v="339"/>
    <s v="PHX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  <n v="5.2"/>
    <n v="1.6"/>
    <n v="1.5111111111111111"/>
    <n v="0.31111111111111112"/>
    <n v="1.2"/>
    <n v="0.4"/>
    <n v="0.1111111111111111"/>
    <n v="0.51111111111111107"/>
    <n v="0.40944881889763785"/>
    <n v="3.1304347826086962"/>
    <n v="3.1496062992125991E-2"/>
    <n v="8.7489063867016627E-3"/>
    <n v="2.4496937882764656E-2"/>
    <n v="9.4488188976377951E-2"/>
    <s v="10–19 min"/>
    <s v="28–32"/>
    <n v="0.505"/>
    <n v="0.54600000000000004"/>
    <n v="0.11707905853952927"/>
    <s v="Écarter"/>
  </r>
  <r>
    <x v="340"/>
    <s v="GSW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  <n v="4.1071428571428568"/>
    <n v="1.3928571428571428"/>
    <n v="3.1071428571428572"/>
    <n v="1.3035714285714286"/>
    <n v="1.8035714285714286"/>
    <n v="0.39285714285714285"/>
    <n v="0.19642857142857142"/>
    <n v="0.8035714285714286"/>
    <n v="0.30199579831932771"/>
    <n v="1.7333333333333332"/>
    <n v="2.8886554621848741E-2"/>
    <n v="1.444327731092437E-2"/>
    <n v="9.585084033613446E-2"/>
    <n v="0.1326155462184874"/>
    <s v="10–19 min"/>
    <s v="18–22"/>
    <n v="0.55299999999999994"/>
    <n v="0.57499999999999996"/>
    <n v="0.108026554013277"/>
    <s v="Écarter"/>
  </r>
  <r>
    <x v="341"/>
    <s v="UTA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n v="4.5999999999999996"/>
    <n v="1.2"/>
    <n v="2.2999999999999998"/>
    <n v="0.5"/>
    <n v="1.7"/>
    <n v="0.5"/>
    <n v="0.3"/>
    <n v="0.9"/>
    <n v="0.21698113207547168"/>
    <n v="1.3333333333333333"/>
    <n v="2.358490566037736E-2"/>
    <n v="1.4150943396226415E-2"/>
    <n v="2.358490566037736E-2"/>
    <n v="8.0188679245283015E-2"/>
    <s v="20–29 min"/>
    <s v="18–22"/>
    <n v="0.39100000000000001"/>
    <n v="0.41899999999999998"/>
    <n v="0.15389257694628847"/>
    <s v="Écarter"/>
  </r>
  <r>
    <x v="342"/>
    <s v="HOU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  <n v="4.4038461538461542"/>
    <n v="1.4038461538461537"/>
    <n v="1.5"/>
    <n v="0.30769230769230771"/>
    <n v="1.1923076923076923"/>
    <n v="0.69230769230769229"/>
    <n v="0.30769230769230771"/>
    <n v="0.69230769230769229"/>
    <n v="0.34951159951159955"/>
    <n v="2.0277777777777777"/>
    <n v="5.4945054945054944E-2"/>
    <n v="2.4420024420024423E-2"/>
    <n v="2.4420024420024423E-2"/>
    <n v="9.4627594627594624E-2"/>
    <s v="10–19 min"/>
    <s v="18–22"/>
    <n v="0.45200000000000001"/>
    <n v="0.46500000000000002"/>
    <n v="0.14423657211828605"/>
    <s v="Écarter"/>
  </r>
  <r>
    <x v="343"/>
    <s v="WAS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  <n v="7.387096774193548"/>
    <n v="1.3870967741935485"/>
    <n v="5.709677419354839"/>
    <n v="2"/>
    <n v="3.7096774193548385"/>
    <n v="0.29032258064516131"/>
    <n v="0.70967741935483875"/>
    <n v="0.70967741935483875"/>
    <n v="0.42948237059264815"/>
    <n v="1.9545454545454546"/>
    <n v="1.6879219804951238E-2"/>
    <n v="4.1260315078769698E-2"/>
    <n v="0.11627906976744186"/>
    <n v="0.21567891972993247"/>
    <s v="10–19 min"/>
    <s v="28–32"/>
    <n v="0.64700000000000002"/>
    <n v="0.69499999999999995"/>
    <n v="8.4490042245021116E-2"/>
    <s v="Écarter"/>
  </r>
  <r>
    <x v="344"/>
    <s v="MIL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  <n v="3.4029850746268657"/>
    <n v="1.1940298507462686"/>
    <n v="2.7014925373134329"/>
    <n v="1"/>
    <n v="1.7014925373134329"/>
    <n v="0.5074626865671642"/>
    <n v="0.19402985074626866"/>
    <n v="0.89552238805970152"/>
    <n v="0.2330811694949908"/>
    <n v="1.3333333333333333"/>
    <n v="3.4757718258024949E-2"/>
    <n v="1.328971580453895E-2"/>
    <n v="6.8493150684931503E-2"/>
    <n v="0.1165405847474954"/>
    <s v="10–19 min"/>
    <s v="23–27"/>
    <n v="0.55299999999999994"/>
    <n v="0.55399999999999994"/>
    <n v="0.11707905853952927"/>
    <s v="Écarter"/>
  </r>
  <r>
    <x v="345"/>
    <s v="HOU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  <n v="3.896551724137931"/>
    <n v="1.103448275862069"/>
    <n v="5.6034482758620694"/>
    <n v="2.896551724137931"/>
    <n v="2.7931034482758621"/>
    <n v="0.39655172413793105"/>
    <n v="0.5"/>
    <n v="0.89655172413793105"/>
    <n v="0.28441983387868114"/>
    <n v="1.2307692307692308"/>
    <n v="2.8945381323936575E-2"/>
    <n v="3.6496350364963508E-2"/>
    <n v="0.21142713314875411"/>
    <n v="0.20387616410772716"/>
    <s v="10–19 min"/>
    <s v="28–32"/>
    <n v="0.54500000000000004"/>
    <n v="0.54100000000000004"/>
    <n v="0.10138805069402534"/>
    <s v="Écarter"/>
  </r>
  <r>
    <x v="346"/>
    <s v="MIN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  <n v="4.5102040816326534"/>
    <n v="2"/>
    <n v="1"/>
    <n v="0.20408163265306123"/>
    <n v="0.79591836734693877"/>
    <n v="0.40816326530612246"/>
    <n v="0"/>
    <n v="1.1020408163265305"/>
    <n v="0.42954324586977649"/>
    <n v="1.8148148148148151"/>
    <n v="3.8872691933916424E-2"/>
    <n v="0"/>
    <n v="1.9436345966958212E-2"/>
    <n v="7.5801749271137031E-2"/>
    <s v="10–19 min"/>
    <s v="18–22"/>
    <n v="0.5"/>
    <n v="0.503"/>
    <n v="0.12733856366928184"/>
    <s v="Écarter"/>
  </r>
  <r>
    <x v="347"/>
    <s v="WAS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  <n v="7.5862068965517242"/>
    <n v="2.5862068965517242"/>
    <n v="2"/>
    <n v="0.31034482758620691"/>
    <n v="1.7931034482758621"/>
    <n v="0.41379310344827586"/>
    <n v="0.10344827586206896"/>
    <n v="1.2068965517241379"/>
    <n v="0.34482758620689657"/>
    <n v="2.1428571428571428"/>
    <n v="1.8808777429467086E-2"/>
    <n v="4.7021943573667714E-3"/>
    <n v="1.4106583072100314E-2"/>
    <n v="8.1504702194357362E-2"/>
    <s v="20–29 min"/>
    <s v="18–22"/>
    <n v="0.441"/>
    <n v="0.48"/>
    <n v="0.12794206397103197"/>
    <s v="Écarter"/>
  </r>
  <r>
    <x v="348"/>
    <s v="MIL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  <n v="5.2926829268292686"/>
    <n v="1.7073170731707317"/>
    <n v="2.7073170731707319"/>
    <n v="0.51219512195121952"/>
    <n v="2.1951219512195124"/>
    <n v="0.1951219512195122"/>
    <n v="0.29268292682926828"/>
    <n v="0.6097560975609756"/>
    <n v="0.36004645760743326"/>
    <n v="2.8"/>
    <n v="1.3273602123776341E-2"/>
    <n v="1.9910403185664508E-2"/>
    <n v="3.4843205574912897E-2"/>
    <n v="0.14932802389248384"/>
    <s v="10–19 min"/>
    <s v="28–32"/>
    <n v="0.54200000000000004"/>
    <n v="0.56700000000000006"/>
    <n v="0.10621605310802655"/>
    <s v="Écarter"/>
  </r>
  <r>
    <x v="349"/>
    <s v="SAS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  <n v="3.7068965517241379"/>
    <n v="2"/>
    <n v="1.103448275862069"/>
    <n v="0.29310344827586204"/>
    <n v="0.7931034482758621"/>
    <n v="0.60344827586206895"/>
    <n v="0.10344827586206896"/>
    <n v="0.89655172413793105"/>
    <n v="0.31414377556984219"/>
    <n v="2.2307692307692308"/>
    <n v="5.1139684395090583E-2"/>
    <n v="8.7668030391583867E-3"/>
    <n v="2.4839275277615425E-2"/>
    <n v="6.7212156633547626E-2"/>
    <s v="10–19 min"/>
    <s v="18–22"/>
    <n v="0.48100000000000004"/>
    <n v="0.51"/>
    <n v="0.11225105612552806"/>
    <s v="Écarter"/>
  </r>
  <r>
    <x v="350"/>
    <s v="MEM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  <n v="7.2068965517241379"/>
    <n v="1"/>
    <n v="3.2068965517241379"/>
    <n v="0.89655172413793105"/>
    <n v="2.2068965517241379"/>
    <n v="0.41379310344827586"/>
    <n v="0.20689655172413793"/>
    <n v="1.103448275862069"/>
    <n v="0.45613269314709731"/>
    <n v="0.90625"/>
    <n v="2.6189436927106065E-2"/>
    <n v="1.3094718463553033E-2"/>
    <n v="5.6743780008729809E-2"/>
    <n v="0.13967699694456567"/>
    <s v="10–19 min"/>
    <s v="18–22"/>
    <n v="0.45200000000000001"/>
    <n v="0.48200000000000004"/>
    <n v="0.12070006035003017"/>
    <s v="Écarter"/>
  </r>
  <r>
    <x v="351"/>
    <s v="DEN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  <n v="3.6964285714285716"/>
    <n v="0.8928571428571429"/>
    <n v="5.1071428571428568"/>
    <n v="1.5"/>
    <n v="3.6071428571428572"/>
    <n v="0.30357142857142855"/>
    <n v="0.5"/>
    <n v="0.6964285714285714"/>
    <n v="0.30052264808362367"/>
    <n v="1.2820512820512822"/>
    <n v="2.4680603948896627E-2"/>
    <n v="4.065040650406504E-2"/>
    <n v="0.12195121951219512"/>
    <n v="0.29326364692218349"/>
    <s v="10–19 min"/>
    <s v="33+"/>
    <n v="0.65"/>
    <n v="0.621"/>
    <n v="8.4490042245021116E-2"/>
    <s v="Écarter"/>
  </r>
  <r>
    <x v="352"/>
    <s v="NOP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  <n v="10.3"/>
    <n v="3.3"/>
    <n v="3.9"/>
    <n v="1.1000000000000001"/>
    <n v="2.8"/>
    <n v="1.9"/>
    <n v="0.5"/>
    <n v="1.8"/>
    <n v="0.31790123456790126"/>
    <n v="1.8333333333333333"/>
    <n v="5.8641975308641972E-2"/>
    <n v="1.54320987654321E-2"/>
    <n v="3.3950617283950622E-2"/>
    <n v="8.6419753086419748E-2"/>
    <s v="30–39 min"/>
    <s v="23–27"/>
    <n v="0.5"/>
    <n v="0.54100000000000004"/>
    <n v="0.10380205190102595"/>
    <s v="Écarter"/>
  </r>
  <r>
    <x v="353"/>
    <s v="ATL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  <n v="8.5"/>
    <n v="1.5833333333333333"/>
    <n v="4.291666666666667"/>
    <n v="1"/>
    <n v="3.2916666666666665"/>
    <n v="0.79166666666666663"/>
    <n v="0.5"/>
    <n v="0.70833333333333337"/>
    <n v="0.44041450777202074"/>
    <n v="2.2352941176470584"/>
    <n v="4.1018998272884279E-2"/>
    <n v="2.5906735751295335E-2"/>
    <n v="5.181347150259067E-2"/>
    <n v="0.17055267702936094"/>
    <s v="10–19 min"/>
    <s v="28–32"/>
    <n v="0.626"/>
    <n v="0.63200000000000001"/>
    <n v="9.4146047073023542E-2"/>
    <s v="Écarter"/>
  </r>
  <r>
    <x v="354"/>
    <s v="DAL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  <n v="3.9038461538461537"/>
    <n v="0.80769230769230771"/>
    <n v="2.4038461538461537"/>
    <n v="0.80769230769230771"/>
    <n v="1.5961538461538463"/>
    <n v="0.5"/>
    <n v="9.6153846153846159E-2"/>
    <n v="0.30769230769230771"/>
    <n v="0.34855769230769235"/>
    <n v="2.625"/>
    <n v="4.4642857142857144E-2"/>
    <n v="8.5851648351648359E-3"/>
    <n v="7.2115384615384623E-2"/>
    <n v="0.14251373626373628"/>
    <s v="10–19 min"/>
    <s v="18–22"/>
    <n v="0.43700000000000006"/>
    <n v="0.48399999999999999"/>
    <n v="0.10380205190102595"/>
    <s v="Écarter"/>
  </r>
  <r>
    <x v="355"/>
    <s v="HOU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  <n v="4.8095238095238093"/>
    <n v="0.90476190476190477"/>
    <n v="3.3095238095238093"/>
    <n v="1.3095238095238095"/>
    <n v="1.9047619047619047"/>
    <n v="0.30952380952380953"/>
    <n v="0.19047619047619047"/>
    <n v="0.5"/>
    <n v="0.40416166466586634"/>
    <n v="1.8095238095238095"/>
    <n v="2.6010404161664665E-2"/>
    <n v="1.6006402561024407E-2"/>
    <n v="0.11004401760704281"/>
    <n v="0.16006402561024408"/>
    <s v="10–19 min"/>
    <s v="28–32"/>
    <n v="0.56899999999999995"/>
    <n v="0.59"/>
    <n v="9.1128545564272787E-2"/>
    <s v="Écarter"/>
  </r>
  <r>
    <x v="356"/>
    <s v="DEN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  <n v="4.1020408163265305"/>
    <n v="2.204081632653061"/>
    <n v="1.4081632653061225"/>
    <n v="0.30612244897959184"/>
    <n v="1.1020408163265305"/>
    <n v="0.40816326530612246"/>
    <n v="0.10204081632653061"/>
    <n v="0.51020408163265307"/>
    <n v="0.30162064825930374"/>
    <n v="4.3199999999999994"/>
    <n v="3.0012004801920771E-2"/>
    <n v="7.5030012004801928E-3"/>
    <n v="2.2509003601440578E-2"/>
    <n v="8.1032412965186068E-2"/>
    <s v="10–19 min"/>
    <s v="23–27"/>
    <n v="0.53900000000000003"/>
    <n v="0.54500000000000004"/>
    <n v="0.10923355461677731"/>
    <s v="Écarter"/>
  </r>
  <r>
    <x v="357"/>
    <s v="DAL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  <n v="5"/>
    <n v="0.6"/>
    <n v="3.1"/>
    <n v="1"/>
    <n v="2.1"/>
    <n v="0.4"/>
    <n v="0.6"/>
    <n v="0.5"/>
    <n v="0.42735042735042739"/>
    <n v="1.2"/>
    <n v="3.4188034188034191E-2"/>
    <n v="5.128205128205128E-2"/>
    <n v="8.5470085470085472E-2"/>
    <n v="0.17948717948717952"/>
    <s v="10–19 min"/>
    <s v="23–27"/>
    <n v="0.80299999999999994"/>
    <n v="0.80400000000000005"/>
    <n v="6.5178032589016291E-2"/>
    <s v="Écarter"/>
  </r>
  <r>
    <x v="358"/>
    <s v="ATL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  <n v="6"/>
    <n v="0.78787878787878785"/>
    <n v="4.2121212121212119"/>
    <n v="1.303030303030303"/>
    <n v="2.9090909090909092"/>
    <n v="0.78787878787878785"/>
    <n v="1"/>
    <n v="0.51515151515151514"/>
    <n v="0.37267080745341613"/>
    <n v="1.5294117647058822"/>
    <n v="4.8936570675701105E-2"/>
    <n v="6.2111801242236017E-2"/>
    <n v="8.0933559194428753E-2"/>
    <n v="0.18068887634105024"/>
    <s v="10–19 min"/>
    <s v="18–22"/>
    <n v="0.48200000000000004"/>
    <n v="0.52"/>
    <n v="0.10380205190102595"/>
    <s v="Écarter"/>
  </r>
  <r>
    <x v="359"/>
    <s v="NOP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  <n v="5.2972972972972974"/>
    <n v="0.59459459459459463"/>
    <n v="2.2972972972972974"/>
    <n v="0.70270270270270274"/>
    <n v="1.5945945945945945"/>
    <n v="0.59459459459459463"/>
    <n v="0.1891891891891892"/>
    <n v="0.59459459459459463"/>
    <n v="0.38950715421303655"/>
    <n v="1"/>
    <n v="4.372019077901431E-2"/>
    <n v="1.3910969793322736E-2"/>
    <n v="5.1669316375198733E-2"/>
    <n v="0.11724960254372019"/>
    <s v="10–19 min"/>
    <s v="23–27"/>
    <n v="0.51300000000000001"/>
    <n v="0.54400000000000004"/>
    <n v="9.5956547978273993E-2"/>
    <s v="Écarter"/>
  </r>
  <r>
    <x v="360"/>
    <s v="PHX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  <n v="5.9090909090909092"/>
    <n v="2.393939393939394"/>
    <n v="2.393939393939394"/>
    <n v="0.69696969696969702"/>
    <n v="1.696969696969697"/>
    <n v="0.60606060606060608"/>
    <n v="0.21212121212121213"/>
    <n v="0.51515151515151514"/>
    <n v="0.42207792207792211"/>
    <n v="4.6470588235294121"/>
    <n v="4.3290043290043288E-2"/>
    <n v="1.5151515151515152E-2"/>
    <n v="4.9783549783549784E-2"/>
    <n v="0.12121212121212122"/>
    <s v="10–19 min"/>
    <s v="23–27"/>
    <n v="0.55399999999999994"/>
    <n v="0.57799999999999996"/>
    <n v="9.5353047676523833E-2"/>
    <s v="Écarter"/>
  </r>
  <r>
    <x v="361"/>
    <s v="POR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  <n v="4.1956521739130439"/>
    <n v="0.60869565217391308"/>
    <n v="2"/>
    <n v="1"/>
    <n v="1"/>
    <n v="0.30434782608695654"/>
    <n v="0.30434782608695654"/>
    <n v="0.30434782608695654"/>
    <n v="0.41133844842284745"/>
    <n v="2"/>
    <n v="2.9838022165387897E-2"/>
    <n v="2.9838022165387897E-2"/>
    <n v="9.8039215686274522E-2"/>
    <n v="9.8039215686274522E-2"/>
    <s v="10–19 min"/>
    <s v="28–32"/>
    <n v="0.52400000000000002"/>
    <n v="0.55200000000000005"/>
    <n v="0.10018105009052504"/>
    <s v="Écarter"/>
  </r>
  <r>
    <x v="362"/>
    <s v="CLE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  <n v="3.7058823529411766"/>
    <n v="1.392156862745098"/>
    <n v="1.2941176470588236"/>
    <n v="0.39215686274509803"/>
    <n v="0.90196078431372551"/>
    <n v="0.29411764705882354"/>
    <n v="0.29411764705882354"/>
    <n v="0.70588235294117652"/>
    <n v="0.36691904484566107"/>
    <n v="1.9722222222222221"/>
    <n v="2.9120559114735003E-2"/>
    <n v="2.9120559114735003E-2"/>
    <n v="3.8827412152980002E-2"/>
    <n v="8.9303047951854009E-2"/>
    <s v="10–19 min"/>
    <s v="23–27"/>
    <n v="0.58899999999999997"/>
    <n v="0.61"/>
    <n v="8.3283041641520825E-2"/>
    <s v="Écarter"/>
  </r>
  <r>
    <x v="363"/>
    <s v="HOU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  <n v="3.5961538461538463"/>
    <n v="0.90384615384615385"/>
    <n v="2.3076923076923075"/>
    <n v="1"/>
    <n v="1.3076923076923077"/>
    <n v="0.5"/>
    <n v="9.6153846153846159E-2"/>
    <n v="0.40384615384615385"/>
    <n v="0.31824370319945539"/>
    <n v="2.2380952380952381"/>
    <n v="4.4247787610619468E-2"/>
    <n v="8.5091899251191292E-3"/>
    <n v="8.8495575221238937E-2"/>
    <n v="0.11572498298162015"/>
    <s v="10–19 min"/>
    <s v="28–32"/>
    <n v="0.52700000000000002"/>
    <n v="0.55700000000000005"/>
    <n v="8.8111044055522031E-2"/>
    <s v="Écarter"/>
  </r>
  <r>
    <x v="364"/>
    <s v="DET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  <n v="4.1111111111111107"/>
    <n v="1"/>
    <n v="2.7111111111111112"/>
    <n v="0.91111111111111109"/>
    <n v="1.8"/>
    <n v="0.91111111111111109"/>
    <n v="0.6"/>
    <n v="0.6"/>
    <n v="0.42382588774341351"/>
    <n v="1.6666666666666667"/>
    <n v="9.3928980526918671E-2"/>
    <n v="6.1855670103092786E-2"/>
    <n v="9.3928980526918671E-2"/>
    <n v="0.18556701030927836"/>
    <s v="&lt;10 min"/>
    <s v="23–27"/>
    <n v="0.53500000000000003"/>
    <n v="0.57299999999999995"/>
    <n v="8.6904043452021726E-2"/>
    <s v="Écarter"/>
  </r>
  <r>
    <x v="365"/>
    <s v="CHA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  <n v="14.076923076923077"/>
    <n v="3"/>
    <n v="2.9230769230769229"/>
    <n v="0.92307692307692313"/>
    <n v="2"/>
    <n v="0.53846153846153844"/>
    <n v="0.30769230769230771"/>
    <n v="1.9230769230769231"/>
    <n v="0.57456828885400313"/>
    <n v="1.56"/>
    <n v="2.1978021978021976E-2"/>
    <n v="1.2558869701726845E-2"/>
    <n v="3.7676609105180538E-2"/>
    <n v="8.1632653061224483E-2"/>
    <s v="20–29 min"/>
    <s v="23–27"/>
    <n v="0.50900000000000001"/>
    <n v="0.53700000000000003"/>
    <n v="9.7163548581774298E-2"/>
    <s v="Écarter"/>
  </r>
  <r>
    <x v="366"/>
    <s v="DEN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  <n v="3.192982456140351"/>
    <n v="0.40350877192982454"/>
    <n v="1.5964912280701755"/>
    <n v="0.59649122807017541"/>
    <n v="1"/>
    <n v="0.40350877192982454"/>
    <n v="0.70175438596491224"/>
    <n v="0.19298245614035087"/>
    <n v="0.29840957534021972"/>
    <n v="2.0909090909090908"/>
    <n v="3.7711100180357435E-2"/>
    <n v="6.5584522052795538E-2"/>
    <n v="5.5746843744876207E-2"/>
    <n v="9.3457943925233655E-2"/>
    <s v="10–19 min"/>
    <s v="23–27"/>
    <n v="0.55700000000000005"/>
    <n v="0.57399999999999995"/>
    <n v="8.630054315027158E-2"/>
    <s v="Écarter"/>
  </r>
  <r>
    <x v="367"/>
    <s v="MEM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  <n v="6.5925925925925926"/>
    <n v="2"/>
    <n v="3.5925925925925926"/>
    <n v="0.81481481481481477"/>
    <n v="2.8148148148148149"/>
    <n v="0.40740740740740738"/>
    <n v="0.29629629629629628"/>
    <n v="1.1851851851851851"/>
    <n v="0.35635635635635637"/>
    <n v="1.6875"/>
    <n v="2.2022022022022022E-2"/>
    <n v="1.6016016016016016E-2"/>
    <n v="4.4044044044044044E-2"/>
    <n v="0.15215215215215216"/>
    <s v="10–19 min"/>
    <s v="23–27"/>
    <n v="0.47899999999999998"/>
    <n v="0.504"/>
    <n v="0.1007845503922752"/>
    <s v="Écarter"/>
  </r>
  <r>
    <x v="368"/>
    <s v="ORL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  <n v="3.5"/>
    <n v="1.4"/>
    <n v="1.5"/>
    <n v="0.3"/>
    <n v="1.1000000000000001"/>
    <n v="0.5"/>
    <n v="0.1"/>
    <n v="0.4"/>
    <n v="0.28688524590163939"/>
    <n v="3.4999999999999996"/>
    <n v="4.0983606557377053E-2"/>
    <n v="8.1967213114754103E-3"/>
    <n v="2.4590163934426229E-2"/>
    <n v="9.0163934426229525E-2"/>
    <s v="10–19 min"/>
    <s v="33+"/>
    <n v="0.52900000000000003"/>
    <n v="0.54700000000000004"/>
    <n v="9.3542546771273383E-2"/>
    <s v="Écarter"/>
  </r>
  <r>
    <x v="369"/>
    <s v="DAL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  <n v="8.6999999999999993"/>
    <n v="2.8"/>
    <n v="1.7"/>
    <n v="0.2"/>
    <n v="1.5"/>
    <n v="0.6"/>
    <n v="0.2"/>
    <n v="1.1000000000000001"/>
    <n v="0.46774193548387089"/>
    <n v="2.545454545454545"/>
    <n v="3.2258064516129031E-2"/>
    <n v="1.075268817204301E-2"/>
    <n v="1.075268817204301E-2"/>
    <n v="8.0645161290322578E-2"/>
    <s v="10–19 min"/>
    <s v="28–32"/>
    <n v="0.56299999999999994"/>
    <n v="0.58899999999999997"/>
    <n v="8.0869040434520215E-2"/>
    <s v="Écarter"/>
  </r>
  <r>
    <x v="370"/>
    <s v="HOU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  <n v="5.40625"/>
    <n v="0.59375"/>
    <n v="1.8125"/>
    <n v="0.3125"/>
    <n v="1.5"/>
    <n v="0.1875"/>
    <n v="9.375E-2"/>
    <n v="0.3125"/>
    <n v="0.43598790322580644"/>
    <n v="1.9"/>
    <n v="1.5120967741935483E-2"/>
    <n v="7.5604838709677413E-3"/>
    <n v="2.5201612903225805E-2"/>
    <n v="0.12096774193548386"/>
    <s v="10–19 min"/>
    <s v="33+"/>
    <n v="0.624"/>
    <n v="0.64900000000000002"/>
    <n v="7.3627036813518412E-2"/>
    <s v="Écarter"/>
  </r>
  <r>
    <x v="371"/>
    <s v="CLE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  <n v="3.5957446808510638"/>
    <n v="0.8936170212765957"/>
    <n v="2"/>
    <n v="0.80851063829787229"/>
    <n v="1.2978723404255319"/>
    <n v="0.2978723404255319"/>
    <n v="0.10638297872340426"/>
    <n v="0.5957446808510638"/>
    <n v="0.37455673758865249"/>
    <n v="1.5"/>
    <n v="3.1028368794326241E-2"/>
    <n v="1.1081560283687944E-2"/>
    <n v="8.4219858156028365E-2"/>
    <n v="0.1351950354609929"/>
    <s v="&lt;10 min"/>
    <s v="18–22"/>
    <n v="0.49700000000000005"/>
    <n v="0.52300000000000002"/>
    <n v="9.0525045262522627E-2"/>
    <s v="Écarter"/>
  </r>
  <r>
    <x v="372"/>
    <s v="DAL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  <n v="4.2"/>
    <n v="1.1000000000000001"/>
    <n v="2.9"/>
    <n v="0.6"/>
    <n v="2.2999999999999998"/>
    <n v="0.5"/>
    <n v="0.5"/>
    <n v="0.4"/>
    <n v="0.27631578947368424"/>
    <n v="2.75"/>
    <n v="3.2894736842105261E-2"/>
    <n v="3.2894736842105261E-2"/>
    <n v="3.9473684210526314E-2"/>
    <n v="0.15131578947368421"/>
    <s v="10–19 min"/>
    <s v="23–27"/>
    <n v="0.57799999999999996"/>
    <n v="0.59699999999999998"/>
    <n v="8.207604103802052E-2"/>
    <s v="Écarter"/>
  </r>
  <r>
    <x v="373"/>
    <s v="ATL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  <n v="5.387096774193548"/>
    <n v="2.6129032258064515"/>
    <n v="1.6129032258064515"/>
    <n v="0.19354838709677419"/>
    <n v="1.3870967741935485"/>
    <n v="0.90322580645161288"/>
    <n v="0.29032258064516131"/>
    <n v="1.096774193548387"/>
    <n v="0.332536837913182"/>
    <n v="2.3823529411764706"/>
    <n v="5.5754679410593387E-2"/>
    <n v="1.7921146953405021E-2"/>
    <n v="1.1947431302270013E-2"/>
    <n v="8.5623257666268424E-2"/>
    <s v="10–19 min"/>
    <s v="23–27"/>
    <n v="0.48499999999999999"/>
    <n v="0.503"/>
    <n v="9.7163548581774298E-2"/>
    <s v="Écarter"/>
  </r>
  <r>
    <x v="374"/>
    <s v="CHA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  <n v="10.375"/>
    <n v="2.3125"/>
    <n v="5.125"/>
    <n v="1.125"/>
    <n v="4"/>
    <n v="1.125"/>
    <n v="0.8125"/>
    <n v="1.8125"/>
    <n v="0.34698996655518394"/>
    <n v="1.2758620689655173"/>
    <n v="3.7625418060200672E-2"/>
    <n v="2.7173913043478264E-2"/>
    <n v="3.7625418060200672E-2"/>
    <n v="0.13377926421404682"/>
    <s v="20–29 min"/>
    <s v="23–27"/>
    <n v="0.54899999999999993"/>
    <n v="0.59599999999999997"/>
    <n v="7.4230537115268558E-2"/>
    <s v="Écarter"/>
  </r>
  <r>
    <x v="375"/>
    <s v="MIN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  <n v="4.0999999999999996"/>
    <n v="0.7"/>
    <n v="1.3"/>
    <n v="0.7"/>
    <n v="0.7"/>
    <n v="0.9"/>
    <n v="0.1"/>
    <n v="0.2"/>
    <n v="0.31538461538461537"/>
    <n v="3.4999999999999996"/>
    <n v="6.9230769230769235E-2"/>
    <n v="7.6923076923076927E-3"/>
    <n v="5.3846153846153842E-2"/>
    <n v="5.3846153846153842E-2"/>
    <s v="10–19 min"/>
    <s v="23–27"/>
    <n v="0.55799999999999994"/>
    <n v="0.59799999999999998"/>
    <n v="7.2420036210018107E-2"/>
    <s v="Écarter"/>
  </r>
  <r>
    <x v="376"/>
    <s v="NOP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  <n v="4.2894736842105265"/>
    <n v="1.6052631578947369"/>
    <n v="4.2894736842105265"/>
    <n v="1.2105263157894737"/>
    <n v="3.2105263157894739"/>
    <n v="0.5"/>
    <n v="0.5"/>
    <n v="0.71052631578947367"/>
    <n v="0.26315789473684209"/>
    <n v="2.2592592592592595"/>
    <n v="3.0674846625766871E-2"/>
    <n v="3.0674846625766871E-2"/>
    <n v="7.4265418146593473E-2"/>
    <n v="0.19696480464966096"/>
    <s v="10–19 min"/>
    <s v="33+"/>
    <n v="0.50800000000000001"/>
    <n v="0.55799999999999994"/>
    <n v="7.7851538925769459E-2"/>
    <s v="Écarter"/>
  </r>
  <r>
    <x v="377"/>
    <s v="UTA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  <n v="4.2894736842105265"/>
    <n v="0.78947368421052633"/>
    <n v="4.2894736842105265"/>
    <n v="1.1052631578947369"/>
    <n v="3.2105263157894739"/>
    <n v="0.39473684210526316"/>
    <n v="0.39473684210526316"/>
    <n v="0.78947368421052633"/>
    <n v="0.2306168647425014"/>
    <n v="1"/>
    <n v="2.1222410865874362E-2"/>
    <n v="2.1222410865874362E-2"/>
    <n v="5.9422750424448216E-2"/>
    <n v="0.17260894170911148"/>
    <s v="10–19 min"/>
    <s v="23–27"/>
    <n v="0.53700000000000003"/>
    <n v="0.56299999999999994"/>
    <n v="8.2679541339770665E-2"/>
    <s v="Écarter"/>
  </r>
  <r>
    <x v="378"/>
    <s v="IND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  <n v="5.7857142857142856"/>
    <n v="1.8928571428571428"/>
    <n v="1.6071428571428572"/>
    <n v="0.5"/>
    <n v="1.1071428571428572"/>
    <n v="0.7857142857142857"/>
    <n v="0.21428571428571427"/>
    <n v="0.6071428571428571"/>
    <n v="0.42542016806722688"/>
    <n v="3.1176470588235294"/>
    <n v="5.7773109243697482E-2"/>
    <n v="1.5756302521008403E-2"/>
    <n v="3.6764705882352942E-2"/>
    <n v="8.1407563025210086E-2"/>
    <s v="10–19 min"/>
    <s v="23–27"/>
    <n v="0.53700000000000003"/>
    <n v="0.57999999999999996"/>
    <n v="7.4230537115268558E-2"/>
    <s v="Écarter"/>
  </r>
  <r>
    <x v="379"/>
    <s v="LAL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  <n v="5.5862068965517242"/>
    <n v="1.4137931034482758"/>
    <n v="3.896551724137931"/>
    <n v="1.3103448275862069"/>
    <n v="2.5862068965517242"/>
    <n v="1"/>
    <n v="0.41379310344827586"/>
    <n v="0.89655172413793105"/>
    <n v="0.29872764152683018"/>
    <n v="1.5769230769230769"/>
    <n v="5.3475935828877004E-2"/>
    <n v="2.2127973446431866E-2"/>
    <n v="7.0071915913700905E-2"/>
    <n v="0.13829983404019916"/>
    <s v="10–19 min"/>
    <s v="23–27"/>
    <n v="0.52800000000000002"/>
    <n v="0.54100000000000004"/>
    <n v="8.7507543753771871E-2"/>
    <s v="Écarter"/>
  </r>
  <r>
    <x v="380"/>
    <s v="SAS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  <n v="4.3888888888888893"/>
    <n v="0.5"/>
    <n v="4.1944444444444446"/>
    <n v="1.6111111111111112"/>
    <n v="2.6944444444444446"/>
    <n v="0.3888888888888889"/>
    <n v="0.80555555555555558"/>
    <n v="0.61111111111111116"/>
    <n v="0.42200854700854701"/>
    <n v="0.81818181818181812"/>
    <n v="3.7393162393162392E-2"/>
    <n v="7.745726495726496E-2"/>
    <n v="0.15491452991452992"/>
    <n v="0.2590811965811966"/>
    <s v="10–19 min"/>
    <s v="23–27"/>
    <n v="0.58099999999999996"/>
    <n v="0.59699999999999998"/>
    <n v="7.1816535908267948E-2"/>
    <s v="Écarter"/>
  </r>
  <r>
    <x v="381"/>
    <s v="POR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  <n v="3"/>
    <n v="0.5"/>
    <n v="1.3076923076923077"/>
    <n v="0.5"/>
    <n v="0.80769230769230771"/>
    <n v="0.30769230769230771"/>
    <n v="9.6153846153846159E-2"/>
    <n v="0.59615384615384615"/>
    <n v="0.34090909090909088"/>
    <n v="0.83870967741935487"/>
    <n v="3.4965034965034968E-2"/>
    <n v="1.0926573426573426E-2"/>
    <n v="5.6818181818181816E-2"/>
    <n v="9.1783216783216784E-2"/>
    <s v="&lt;10 min"/>
    <s v="18–22"/>
    <n v="0.46500000000000002"/>
    <n v="0.499"/>
    <n v="8.4490042245021116E-2"/>
    <s v="Écarter"/>
  </r>
  <r>
    <x v="382"/>
    <s v="WAS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  <n v="4"/>
    <n v="1.1025641025641026"/>
    <n v="2.2051282051282053"/>
    <n v="0.51282051282051277"/>
    <n v="1.6923076923076923"/>
    <n v="0.69230769230769229"/>
    <n v="0.30769230769230771"/>
    <n v="0.58974358974358976"/>
    <n v="0.30303030303030304"/>
    <n v="1.8695652173913044"/>
    <n v="5.2447552447552448E-2"/>
    <n v="2.3310023310023312E-2"/>
    <n v="3.8850038850038848E-2"/>
    <n v="0.12820512820512822"/>
    <s v="10–19 min"/>
    <s v="23–27"/>
    <n v="0.51900000000000002"/>
    <n v="0.54400000000000004"/>
    <n v="7.7851538925769459E-2"/>
    <s v="Écarter"/>
  </r>
  <r>
    <x v="383"/>
    <s v="CHI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  <n v="4.3055555555555554"/>
    <n v="1.1111111111111112"/>
    <n v="1.1111111111111112"/>
    <n v="0.1111111111111111"/>
    <n v="1"/>
    <n v="0.3888888888888889"/>
    <n v="0.1111111111111111"/>
    <n v="0.30555555555555558"/>
    <n v="0.48377028714107362"/>
    <n v="3.6363636363636362"/>
    <n v="4.3695380774032455E-2"/>
    <n v="1.2484394506866416E-2"/>
    <n v="1.2484394506866416E-2"/>
    <n v="0.11235955056179775"/>
    <s v="&lt;10 min"/>
    <s v="28–32"/>
    <n v="0.49700000000000005"/>
    <n v="0.50900000000000001"/>
    <n v="8.9318044659022336E-2"/>
    <s v="Écarter"/>
  </r>
  <r>
    <x v="384"/>
    <s v="HOU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  <n v="4.6060606060606064"/>
    <n v="1.0909090909090908"/>
    <n v="2.5151515151515151"/>
    <n v="0.39393939393939392"/>
    <n v="2.2121212121212119"/>
    <n v="0.39393939393939392"/>
    <n v="0.30303030303030304"/>
    <n v="0.69696969696969702"/>
    <n v="0.37145650048875856"/>
    <n v="1.5652173913043477"/>
    <n v="3.1769305962854349E-2"/>
    <n v="2.4437927663734114E-2"/>
    <n v="3.1769305962854349E-2"/>
    <n v="0.17839687194525902"/>
    <s v="10–19 min"/>
    <s v="23–27"/>
    <n v="0.53200000000000003"/>
    <n v="0.56100000000000005"/>
    <n v="7.5437537718768863E-2"/>
    <s v="Écarter"/>
  </r>
  <r>
    <x v="385"/>
    <s v="LAC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  <n v="4.1081081081081079"/>
    <n v="0.89189189189189189"/>
    <n v="1.5945945945945945"/>
    <n v="0.59459459459459463"/>
    <n v="0.89189189189189189"/>
    <n v="0.51351351351351349"/>
    <n v="0.10810810810810811"/>
    <n v="0.70270270270270274"/>
    <n v="0.36036036036036034"/>
    <n v="1.2692307692307692"/>
    <n v="4.5045045045045043E-2"/>
    <n v="9.4831673779042207E-3"/>
    <n v="5.215742057847321E-2"/>
    <n v="7.8236130867709808E-2"/>
    <s v="10–19 min"/>
    <s v="23–27"/>
    <n v="0.46299999999999997"/>
    <n v="0.50900000000000001"/>
    <n v="8.0265540132770069E-2"/>
    <s v="Écarter"/>
  </r>
  <r>
    <x v="386"/>
    <s v="ORL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  <n v="4.903225806451613"/>
    <n v="1.1935483870967742"/>
    <n v="1.7096774193548387"/>
    <n v="0.80645161290322576"/>
    <n v="0.90322580645161288"/>
    <n v="1"/>
    <n v="0.29032258064516131"/>
    <n v="0.70967741935483875"/>
    <n v="0.35275005801810166"/>
    <n v="1.6818181818181819"/>
    <n v="7.1942446043165464E-2"/>
    <n v="2.0886516593177071E-2"/>
    <n v="5.8018101647714079E-2"/>
    <n v="6.4980273845439779E-2"/>
    <s v="10–19 min"/>
    <s v="28–32"/>
    <n v="0.45600000000000002"/>
    <n v="0.48599999999999999"/>
    <n v="8.8111044055522031E-2"/>
    <s v="Écarter"/>
  </r>
  <r>
    <x v="387"/>
    <s v="CHA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  <n v="4.1944444444444446"/>
    <n v="1.1944444444444444"/>
    <n v="2.6111111111111112"/>
    <n v="0.80555555555555558"/>
    <n v="1.8055555555555556"/>
    <n v="0.61111111111111116"/>
    <n v="0.1111111111111111"/>
    <n v="0.80555555555555558"/>
    <n v="0.30175859312549963"/>
    <n v="1.482758620689655"/>
    <n v="4.396482813749001E-2"/>
    <n v="7.9936051159072742E-3"/>
    <n v="5.7953637090327741E-2"/>
    <n v="0.12989608313349321"/>
    <s v="10–19 min"/>
    <s v="23–27"/>
    <n v="0.52400000000000002"/>
    <n v="0.55299999999999994"/>
    <n v="7.6041038020519008E-2"/>
    <s v="Écarter"/>
  </r>
  <r>
    <x v="388"/>
    <s v="MIN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  <n v="6.208333333333333"/>
    <n v="1.2916666666666667"/>
    <n v="1"/>
    <n v="0.20833333333333334"/>
    <n v="0.79166666666666663"/>
    <n v="0.79166666666666663"/>
    <n v="0.20833333333333334"/>
    <n v="1"/>
    <n v="0.62710437710437705"/>
    <n v="1.2916666666666667"/>
    <n v="7.9966329966329963E-2"/>
    <n v="2.1043771043771045E-2"/>
    <n v="2.1043771043771045E-2"/>
    <n v="7.9966329966329963E-2"/>
    <s v="&lt;10 min"/>
    <s v="23–27"/>
    <n v="0.53400000000000003"/>
    <n v="0.57600000000000007"/>
    <n v="7.1213035606517802E-2"/>
    <s v="Écarter"/>
  </r>
  <r>
    <x v="389"/>
    <s v="LAL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  <n v="4.1111111111111107"/>
    <n v="1.1111111111111112"/>
    <n v="5.1111111111111107"/>
    <n v="1.8888888888888888"/>
    <n v="3.1944444444444446"/>
    <n v="1"/>
    <n v="0.30555555555555558"/>
    <n v="0.80555555555555558"/>
    <n v="0.25534851621808141"/>
    <n v="1.3793103448275863"/>
    <n v="6.2111801242236017E-2"/>
    <n v="1.8978605935127676E-2"/>
    <n v="0.11732229123533471"/>
    <n v="0.1984126984126984"/>
    <s v="10–19 min"/>
    <s v="23–27"/>
    <n v="0.52500000000000002"/>
    <n v="0.53700000000000003"/>
    <n v="7.3627036813518412E-2"/>
    <s v="Écarter"/>
  </r>
  <r>
    <x v="390"/>
    <s v="ATL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  <n v="4.2"/>
    <n v="0.51428571428571423"/>
    <n v="2.4"/>
    <n v="1"/>
    <n v="1.4"/>
    <n v="0.31428571428571428"/>
    <n v="0.51428571428571423"/>
    <n v="0.11428571428571428"/>
    <n v="0.39252336448598135"/>
    <n v="4.5"/>
    <n v="2.937249666221629E-2"/>
    <n v="4.8064085447263018E-2"/>
    <n v="9.3457943925233655E-2"/>
    <n v="0.13084112149532709"/>
    <s v="10–19 min"/>
    <s v="18–22"/>
    <n v="0.56200000000000006"/>
    <n v="0.57999999999999996"/>
    <n v="6.7592033796016901E-2"/>
    <s v="Écarter"/>
  </r>
  <r>
    <x v="391"/>
    <s v="SAC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  <n v="3.5"/>
    <n v="0.19047619047619047"/>
    <n v="0.5"/>
    <n v="9.5238095238095233E-2"/>
    <n v="0.5"/>
    <n v="9.5238095238095233E-2"/>
    <n v="0"/>
    <n v="9.5238095238095233E-2"/>
    <n v="0.4320987654320988"/>
    <n v="2"/>
    <n v="1.1757789535567314E-2"/>
    <n v="0"/>
    <n v="1.1757789535567314E-2"/>
    <n v="6.1728395061728399E-2"/>
    <s v="&lt;10 min"/>
    <s v="33+"/>
    <n v="0.61499999999999999"/>
    <n v="0.61699999999999999"/>
    <n v="7.1213035606517802E-2"/>
    <s v="Écarter"/>
  </r>
  <r>
    <x v="392"/>
    <s v="ORL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  <n v="3"/>
    <n v="0.60416666666666663"/>
    <n v="1.2916666666666667"/>
    <n v="0.39583333333333331"/>
    <n v="0.89583333333333337"/>
    <n v="0.5"/>
    <n v="0.29166666666666669"/>
    <n v="0.39583333333333331"/>
    <n v="0.20270270270270269"/>
    <n v="1.5263157894736843"/>
    <n v="3.3783783783783779E-2"/>
    <n v="1.9707207207207207E-2"/>
    <n v="2.6745495495495493E-2"/>
    <n v="6.0529279279279279E-2"/>
    <s v="10–19 min"/>
    <s v="28–32"/>
    <n v="0.51900000000000002"/>
    <n v="0.52400000000000002"/>
    <n v="8.0869040434520215E-2"/>
    <s v="Écarter"/>
  </r>
  <r>
    <x v="393"/>
    <s v="SAS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  <n v="5.1071428571428568"/>
    <n v="1.1071428571428572"/>
    <n v="5.6071428571428568"/>
    <n v="1.5"/>
    <n v="4.1071428571428568"/>
    <n v="0.6071428571428571"/>
    <n v="0.7857142857142857"/>
    <n v="1"/>
    <n v="0.27165653495440728"/>
    <n v="1.1071428571428572"/>
    <n v="3.2294832826747714E-2"/>
    <n v="4.1793313069908813E-2"/>
    <n v="7.9787234042553182E-2"/>
    <n v="0.21846504559270513"/>
    <s v="10–19 min"/>
    <s v="28–32"/>
    <n v="0.58799999999999997"/>
    <n v="0.57600000000000007"/>
    <n v="6.9402534701267352E-2"/>
    <s v="Écarter"/>
  </r>
  <r>
    <x v="394"/>
    <s v="NOP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  <n v="10.071428571428571"/>
    <n v="0.9285714285714286"/>
    <n v="4.0714285714285712"/>
    <n v="0.9285714285714286"/>
    <n v="3.2857142857142856"/>
    <n v="0.7142857142857143"/>
    <n v="0.7142857142857143"/>
    <n v="0.9285714285714286"/>
    <n v="0.42495479204339964"/>
    <n v="1"/>
    <n v="3.0138637733574444E-2"/>
    <n v="3.0138637733574444E-2"/>
    <n v="3.9180229053646778E-2"/>
    <n v="0.13863773357444242"/>
    <s v="20–29 min"/>
    <s v="23–27"/>
    <n v="0.55000000000000004"/>
    <n v="0.58099999999999996"/>
    <n v="6.578153289076645E-2"/>
    <s v="Écarter"/>
  </r>
  <r>
    <x v="395"/>
    <s v="OKC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  <n v="3.810810810810811"/>
    <n v="0.81081081081081086"/>
    <n v="2.189189189189189"/>
    <n v="0.51351351351351349"/>
    <n v="1.7027027027027026"/>
    <n v="0.51351351351351349"/>
    <n v="0.1891891891891892"/>
    <n v="0.51351351351351349"/>
    <n v="0.34961567071658817"/>
    <n v="1.5789473684210529"/>
    <n v="4.7111331515001235E-2"/>
    <n v="1.7356806347632037E-2"/>
    <n v="4.7111331515001235E-2"/>
    <n v="0.1562112571286883"/>
    <s v="10–19 min"/>
    <s v="18–22"/>
    <n v="0.52400000000000002"/>
    <n v="0.53799999999999992"/>
    <n v="7.6041038020519008E-2"/>
    <s v="Écarter"/>
  </r>
  <r>
    <x v="396"/>
    <s v="MIN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  <n v="4.3125"/>
    <n v="1"/>
    <n v="1.5"/>
    <n v="0.3125"/>
    <n v="1.1875"/>
    <n v="0.1875"/>
    <n v="0.1875"/>
    <n v="0.5"/>
    <n v="0.40683962264150947"/>
    <n v="2"/>
    <n v="1.7688679245283018E-2"/>
    <n v="1.7688679245283018E-2"/>
    <n v="2.9481132075471699E-2"/>
    <n v="0.11202830188679246"/>
    <s v="10–19 min"/>
    <s v="23–27"/>
    <n v="0.53100000000000003"/>
    <n v="0.56000000000000005"/>
    <n v="6.9402534701267352E-2"/>
    <s v="Écarter"/>
  </r>
  <r>
    <x v="397"/>
    <s v="NOP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  <n v="4.3125"/>
    <n v="0.59375"/>
    <n v="4.5"/>
    <n v="1"/>
    <n v="3.5"/>
    <n v="0.3125"/>
    <n v="1"/>
    <n v="0.59375"/>
    <n v="0.33430232558139533"/>
    <n v="1"/>
    <n v="2.4224806201550386E-2"/>
    <n v="7.7519379844961239E-2"/>
    <n v="7.7519379844961239E-2"/>
    <n v="0.27131782945736432"/>
    <s v="10–19 min"/>
    <s v="23–27"/>
    <n v="0.53100000000000003"/>
    <n v="0.55700000000000005"/>
    <n v="6.7592033796016901E-2"/>
    <s v="Écarter"/>
  </r>
  <r>
    <x v="398"/>
    <s v="MIN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  <n v="3.5128205128205128"/>
    <n v="0.30769230769230771"/>
    <n v="1.4102564102564104"/>
    <n v="0.79487179487179482"/>
    <n v="0.58974358974358976"/>
    <n v="0.20512820512820512"/>
    <n v="0.10256410256410256"/>
    <n v="0.30769230769230771"/>
    <n v="0.62728937728937728"/>
    <n v="1"/>
    <n v="3.6630036630036632E-2"/>
    <n v="1.8315018315018316E-2"/>
    <n v="0.14194139194139194"/>
    <n v="0.10531135531135533"/>
    <s v="&lt;10 min"/>
    <s v="23–27"/>
    <n v="0.54299999999999993"/>
    <n v="0.57299999999999995"/>
    <n v="6.336753168376584E-2"/>
    <s v="Écarter"/>
  </r>
  <r>
    <x v="399"/>
    <s v="PHI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  <n v="3.9142857142857141"/>
    <n v="2.7142857142857144"/>
    <n v="1.9142857142857144"/>
    <n v="0.31428571428571428"/>
    <n v="1.6"/>
    <n v="0.91428571428571426"/>
    <n v="0.31428571428571428"/>
    <n v="0.6"/>
    <n v="0.20820668693009117"/>
    <n v="4.5238095238095246"/>
    <n v="4.8632218844984802E-2"/>
    <n v="1.6717325227963525E-2"/>
    <n v="1.6717325227963525E-2"/>
    <n v="8.5106382978723402E-2"/>
    <s v="10–19 min"/>
    <s v="33+"/>
    <n v="0.47399999999999998"/>
    <n v="0.52500000000000002"/>
    <n v="7.0006035003017497E-2"/>
    <s v="Écarter"/>
  </r>
  <r>
    <x v="400"/>
    <s v="SAC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  <n v="3.8055555555555554"/>
    <n v="1.1111111111111112"/>
    <n v="2.1111111111111112"/>
    <n v="0.5"/>
    <n v="1.6111111111111112"/>
    <n v="0.61111111111111116"/>
    <n v="0.1111111111111111"/>
    <n v="0.5"/>
    <n v="0.34595959595959597"/>
    <n v="2.2222222222222223"/>
    <n v="5.5555555555555559E-2"/>
    <n v="1.01010101010101E-2"/>
    <n v="4.5454545454545456E-2"/>
    <n v="0.14646464646464646"/>
    <s v="10–19 min"/>
    <s v="23–27"/>
    <n v="0.441"/>
    <n v="0.47100000000000003"/>
    <n v="7.6041038020519008E-2"/>
    <s v="Écarter"/>
  </r>
  <r>
    <x v="401"/>
    <s v="MEM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  <n v="4.387096774193548"/>
    <n v="0.38709677419354838"/>
    <n v="2.7096774193548385"/>
    <n v="1.1935483870967742"/>
    <n v="1.5161290322580645"/>
    <n v="0.29032258064516131"/>
    <n v="0.29032258064516131"/>
    <n v="0.38709677419354838"/>
    <n v="0.51012753188297078"/>
    <n v="1"/>
    <n v="3.3758439609902477E-2"/>
    <n v="3.3758439609902477E-2"/>
    <n v="0.13878469617404351"/>
    <n v="0.17629407351837961"/>
    <s v="&lt;10 min"/>
    <s v="23–27"/>
    <n v="0.53299999999999992"/>
    <n v="0.56000000000000005"/>
    <n v="6.336753168376584E-2"/>
    <s v="Écarter"/>
  </r>
  <r>
    <x v="402"/>
    <s v="PHI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  <n v="4.387096774193548"/>
    <n v="1.5161290322580645"/>
    <n v="1.3870967741935485"/>
    <n v="0.29032258064516131"/>
    <n v="1.096774193548387"/>
    <n v="0.5161290322580645"/>
    <n v="9.6774193548387094E-2"/>
    <n v="0.5161290322580645"/>
    <n v="0.35379812695109258"/>
    <n v="2.9375"/>
    <n v="4.1623309053069719E-2"/>
    <n v="7.804370447450572E-3"/>
    <n v="2.3413111342351717E-2"/>
    <n v="8.8449531737773146E-2"/>
    <s v="10–19 min"/>
    <s v="33+"/>
    <n v="0.48499999999999999"/>
    <n v="0.496"/>
    <n v="8.0265540132770069E-2"/>
    <s v="Écarter"/>
  </r>
  <r>
    <x v="403"/>
    <s v="SAC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  <n v="3.4"/>
    <n v="0.3"/>
    <n v="1.4"/>
    <n v="0.6"/>
    <n v="0.9"/>
    <n v="0.1"/>
    <n v="0.3"/>
    <n v="0.4"/>
    <n v="0.44736842105263158"/>
    <n v="0.74999999999999989"/>
    <n v="1.3157894736842106E-2"/>
    <n v="3.9473684210526314E-2"/>
    <n v="7.8947368421052627E-2"/>
    <n v="0.11842105263157895"/>
    <s v="&lt;10 min"/>
    <s v="23–27"/>
    <n v="0.66900000000000004"/>
    <n v="0.67799999999999994"/>
    <n v="5.0694025347012672E-2"/>
    <s v="Écarter"/>
  </r>
  <r>
    <x v="404"/>
    <s v="OKC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  <n v="2.5"/>
    <n v="1.0925925925925926"/>
    <n v="2.2037037037037037"/>
    <n v="0.59259259259259256"/>
    <n v="1.7037037037037037"/>
    <n v="0.29629629629629628"/>
    <n v="9.2592592592592587E-2"/>
    <n v="0.5"/>
    <n v="0.24509803921568629"/>
    <n v="2.1851851851851851"/>
    <n v="2.9048656499636893E-2"/>
    <n v="9.0777051561365292E-3"/>
    <n v="5.8097312999273787E-2"/>
    <n v="0.16702977487291215"/>
    <s v="10–19 min"/>
    <s v="23–27"/>
    <n v="0.44400000000000001"/>
    <n v="0.46399999999999997"/>
    <n v="8.1472540736270374E-2"/>
    <s v="Écarter"/>
  </r>
  <r>
    <x v="405"/>
    <s v="DEN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  <n v="2.607843137254902"/>
    <n v="0.39215686274509803"/>
    <n v="1.5098039215686274"/>
    <n v="0.50980392156862742"/>
    <n v="1"/>
    <n v="0.19607843137254902"/>
    <n v="9.8039215686274508E-2"/>
    <n v="0.29411764705882354"/>
    <n v="0.33433886375062849"/>
    <n v="1.3333333333333333"/>
    <n v="2.513826043237808E-2"/>
    <n v="1.256913021618904E-2"/>
    <n v="6.535947712418301E-2"/>
    <n v="0.12820512820512822"/>
    <s v="&lt;10 min"/>
    <s v="23–27"/>
    <n v="0.47100000000000003"/>
    <n v="0.50600000000000001"/>
    <n v="7.3627036813518412E-2"/>
    <s v="Écarter"/>
  </r>
  <r>
    <x v="406"/>
    <s v="WAS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  <n v="2.5098039215686274"/>
    <n v="0.29411764705882354"/>
    <n v="1.2941176470588236"/>
    <n v="0.39215686274509803"/>
    <n v="0.90196078431372551"/>
    <n v="0.19607843137254902"/>
    <n v="0"/>
    <n v="0.19607843137254902"/>
    <n v="0.32176973353443944"/>
    <n v="1.5"/>
    <n v="2.513826043237808E-2"/>
    <n v="0"/>
    <n v="5.0276520864756161E-2"/>
    <n v="0.11563599798893917"/>
    <s v="&lt;10 min"/>
    <s v="28–32"/>
    <n v="0.54500000000000004"/>
    <n v="0.58599999999999997"/>
    <n v="5.2504526252263123E-2"/>
    <s v="Écarter"/>
  </r>
  <r>
    <x v="407"/>
    <s v="NYK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  <n v="3.1"/>
    <n v="1.9"/>
    <n v="1.7"/>
    <n v="0.7"/>
    <n v="1"/>
    <n v="0.9"/>
    <n v="0.3"/>
    <n v="0.6"/>
    <n v="0.19496855345911951"/>
    <n v="3.1666666666666665"/>
    <n v="5.6603773584905662E-2"/>
    <n v="1.8867924528301886E-2"/>
    <n v="4.40251572327044E-2"/>
    <n v="6.2893081761006289E-2"/>
    <s v="10–19 min"/>
    <s v="33+"/>
    <n v="0.42"/>
    <n v="0.44"/>
    <n v="7.966203983101991E-2"/>
    <s v="Écarter"/>
  </r>
  <r>
    <x v="408"/>
    <s v="MIA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  <n v="5.3043478260869561"/>
    <n v="1"/>
    <n v="4.0869565217391308"/>
    <n v="1"/>
    <n v="3.0869565217391304"/>
    <n v="0.69565217391304346"/>
    <n v="0.21739130434782608"/>
    <n v="0.60869565217391308"/>
    <n v="0.48663741523733539"/>
    <n v="1.6428571428571428"/>
    <n v="6.3821300358994817E-2"/>
    <n v="1.994415636218588E-2"/>
    <n v="9.1743119266055037E-2"/>
    <n v="0.28320702034303946"/>
    <s v="10–19 min"/>
    <s v="33+"/>
    <n v="0.46100000000000002"/>
    <n v="0.48799999999999999"/>
    <n v="6.9402534701267352E-2"/>
    <s v="Écarter"/>
  </r>
  <r>
    <x v="409"/>
    <s v="OKC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  <n v="3.8125"/>
    <n v="0.40625"/>
    <n v="1.6875"/>
    <n v="0.5"/>
    <n v="1.1875"/>
    <n v="0.1875"/>
    <n v="0.6875"/>
    <n v="0.1875"/>
    <n v="0.49512987012987014"/>
    <n v="2.1666666666666665"/>
    <n v="2.4350649350649352E-2"/>
    <n v="8.9285714285714288E-2"/>
    <n v="6.4935064935064929E-2"/>
    <n v="0.15422077922077923"/>
    <s v="&lt;10 min"/>
    <s v="23–27"/>
    <n v="0.55700000000000005"/>
    <n v="0.58099999999999996"/>
    <n v="5.7936028968014482E-2"/>
    <s v="Écarter"/>
  </r>
  <r>
    <x v="410"/>
    <s v="TOR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  <n v="4.6923076923076925"/>
    <n v="1.1153846153846154"/>
    <n v="4.6923076923076925"/>
    <n v="2"/>
    <n v="2.6923076923076925"/>
    <n v="0.30769230769230771"/>
    <n v="0.38461538461538464"/>
    <n v="0.88461538461538458"/>
    <n v="0.28266913809082483"/>
    <n v="1.2608695652173914"/>
    <n v="1.8535681186283594E-2"/>
    <n v="2.3169601482854494E-2"/>
    <n v="0.12048192771084336"/>
    <n v="0.16218721037998146"/>
    <s v="10–19 min"/>
    <s v="23–27"/>
    <n v="0.48"/>
    <n v="0.53600000000000003"/>
    <n v="5.9746529873264939E-2"/>
    <s v="Écarter"/>
  </r>
  <r>
    <x v="411"/>
    <s v="CHA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  <n v="6"/>
    <n v="1.4"/>
    <n v="1.6"/>
    <n v="0.7"/>
    <n v="0.9"/>
    <n v="0.6"/>
    <n v="0"/>
    <n v="0.9"/>
    <n v="0.45112781954887216"/>
    <n v="1.5555555555555554"/>
    <n v="4.5112781954887216E-2"/>
    <n v="0"/>
    <n v="5.2631578947368418E-2"/>
    <n v="6.7669172932330823E-2"/>
    <s v="10–19 min"/>
    <s v="23–27"/>
    <n v="0.45200000000000001"/>
    <n v="0.5"/>
    <n v="6.3971031985515986E-2"/>
    <s v="Écarter"/>
  </r>
  <r>
    <x v="412"/>
    <s v="MIN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  <n v="2.6086956521739131"/>
    <n v="0.39130434782608697"/>
    <n v="1"/>
    <n v="0.30434782608695654"/>
    <n v="0.80434782608695654"/>
    <n v="0.30434782608695654"/>
    <n v="0.30434782608695654"/>
    <n v="0.19565217391304349"/>
    <n v="0.43478260869565216"/>
    <n v="2"/>
    <n v="5.0724637681159424E-2"/>
    <n v="5.0724637681159424E-2"/>
    <n v="5.0724637681159424E-2"/>
    <n v="0.13405797101449277"/>
    <s v="&lt;10 min"/>
    <s v="18–22"/>
    <n v="0.56700000000000006"/>
    <n v="0.60499999999999998"/>
    <n v="5.5522027761013878E-2"/>
    <s v="Écarter"/>
  </r>
  <r>
    <x v="413"/>
    <s v="TOR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  <n v="8.4285714285714288"/>
    <n v="1.0714285714285714"/>
    <n v="3"/>
    <n v="1"/>
    <n v="2"/>
    <n v="0.7142857142857143"/>
    <n v="7.1428571428571425E-2"/>
    <n v="0.5714285714285714"/>
    <n v="0.52028218694885364"/>
    <n v="1.875"/>
    <n v="4.409171075837743E-2"/>
    <n v="4.4091710758377423E-3"/>
    <n v="6.1728395061728399E-2"/>
    <n v="0.1234567901234568"/>
    <s v="10–19 min"/>
    <s v="23–27"/>
    <n v="0.55200000000000005"/>
    <n v="0.60199999999999998"/>
    <n v="5.2504526252263123E-2"/>
    <s v="Écarter"/>
  </r>
  <r>
    <x v="414"/>
    <s v="DAL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  <n v="2.1090909090909089"/>
    <n v="1"/>
    <n v="2.1090909090909089"/>
    <n v="0.90909090909090906"/>
    <n v="1.3090909090909091"/>
    <n v="0.30909090909090908"/>
    <n v="0.4"/>
    <n v="0.30909090909090908"/>
    <n v="0.21090909090909088"/>
    <n v="3.2352941176470589"/>
    <n v="3.0909090909090907E-2"/>
    <n v="0.04"/>
    <n v="9.0909090909090912E-2"/>
    <n v="0.13090909090909092"/>
    <s v="10–19 min"/>
    <s v="33+"/>
    <n v="0.70499999999999996"/>
    <n v="0.71299999999999997"/>
    <n v="3.6813518406759206E-2"/>
    <s v="Écarter"/>
  </r>
  <r>
    <x v="415"/>
    <s v="POR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  <n v="5.8"/>
    <n v="1.1000000000000001"/>
    <n v="5.9"/>
    <n v="1.8"/>
    <n v="4.2"/>
    <n v="0.7"/>
    <n v="1.7"/>
    <n v="0.9"/>
    <n v="0.32954545454545453"/>
    <n v="1.2222222222222223"/>
    <n v="3.9772727272727265E-2"/>
    <n v="9.6590909090909075E-2"/>
    <n v="0.10227272727272727"/>
    <n v="0.23863636363636362"/>
    <s v="10–19 min"/>
    <s v="23–27"/>
    <n v="0.64700000000000002"/>
    <n v="0.67900000000000005"/>
    <n v="4.7073023536511771E-2"/>
    <s v="Écarter"/>
  </r>
  <r>
    <x v="416"/>
    <s v="BKN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  <n v="4.1071428571428568"/>
    <n v="0.7142857142857143"/>
    <n v="2"/>
    <n v="0.6071428571428571"/>
    <n v="1.2857142857142858"/>
    <n v="0.2857142857142857"/>
    <n v="0.2857142857142857"/>
    <n v="0.5"/>
    <n v="0.35103785103785101"/>
    <n v="1.4285714285714286"/>
    <n v="2.442002442002442E-2"/>
    <n v="2.442002442002442E-2"/>
    <n v="5.1892551892551889E-2"/>
    <n v="0.1098901098901099"/>
    <s v="10–19 min"/>
    <s v="18–22"/>
    <n v="0.505"/>
    <n v="0.51600000000000001"/>
    <n v="6.578153289076645E-2"/>
    <s v="Écarter"/>
  </r>
  <r>
    <x v="417"/>
    <s v="BKN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  <n v="5.7"/>
    <n v="0.6"/>
    <n v="1.5"/>
    <n v="0.2"/>
    <n v="1.3"/>
    <n v="0.3"/>
    <n v="0.1"/>
    <n v="0.8"/>
    <n v="0.46341463414634143"/>
    <n v="0.74999999999999989"/>
    <n v="2.4390243902439022E-2"/>
    <n v="8.1300813008130073E-3"/>
    <n v="1.6260162601626015E-2"/>
    <n v="0.1056910569105691"/>
    <s v="10–19 min"/>
    <s v="18–22"/>
    <n v="0.57799999999999996"/>
    <n v="0.57999999999999996"/>
    <n v="5.7936028968014482E-2"/>
    <s v="Écarter"/>
  </r>
  <r>
    <x v="418"/>
    <s v="POR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  <n v="7.5333333333333332"/>
    <n v="1.9333333333333333"/>
    <n v="3.5333333333333332"/>
    <n v="0.93333333333333335"/>
    <n v="2.5333333333333332"/>
    <n v="2.2000000000000002"/>
    <n v="0.6"/>
    <n v="0.93333333333333335"/>
    <n v="0.36217948717948717"/>
    <n v="2.0714285714285716"/>
    <n v="0.10576923076923077"/>
    <n v="2.8846153846153844E-2"/>
    <n v="4.4871794871794872E-2"/>
    <n v="0.12179487179487178"/>
    <s v="20–29 min"/>
    <s v="28–32"/>
    <n v="0.59699999999999998"/>
    <n v="0.59200000000000008"/>
    <n v="5.3711526855763428E-2"/>
    <s v="Écarter"/>
  </r>
  <r>
    <x v="419"/>
    <s v="BOS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  <n v="3.6129032258064515"/>
    <n v="1.096774193548387"/>
    <n v="2.096774193548387"/>
    <n v="0.61290322580645162"/>
    <n v="1.5161290322580645"/>
    <n v="0.5161290322580645"/>
    <n v="9.6774193548387094E-2"/>
    <n v="0.38709677419354838"/>
    <n v="0.29136316337148804"/>
    <n v="2.833333333333333"/>
    <n v="4.1623309053069719E-2"/>
    <n v="7.804370447450572E-3"/>
    <n v="4.9427679500520294E-2"/>
    <n v="0.12226847034339229"/>
    <s v="10–19 min"/>
    <s v="23–27"/>
    <n v="0.47299999999999998"/>
    <n v="0.49"/>
    <n v="6.578153289076645E-2"/>
    <s v="Écarter"/>
  </r>
  <r>
    <x v="420"/>
    <s v="CHA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  <n v="7.333333333333333"/>
    <n v="3.7333333333333334"/>
    <n v="3.3333333333333335"/>
    <n v="0.93333333333333335"/>
    <n v="2.4"/>
    <n v="1"/>
    <n v="0.13333333333333333"/>
    <n v="2.1333333333333333"/>
    <n v="0.29689608636977055"/>
    <n v="1.75"/>
    <n v="4.048582995951417E-2"/>
    <n v="5.3981106612685558E-3"/>
    <n v="3.7786774628879895E-2"/>
    <n v="9.7165991902834009E-2"/>
    <s v="20–29 min"/>
    <s v="23–27"/>
    <n v="0.36899999999999999"/>
    <n v="0.39899999999999997"/>
    <n v="7.9058539529269764E-2"/>
    <s v="Écarter"/>
  </r>
  <r>
    <x v="421"/>
    <s v="LAC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  <n v="3.7931034482758621"/>
    <n v="0.89655172413793105"/>
    <n v="0.7931034482758621"/>
    <n v="0.10344827586206896"/>
    <n v="0.58620689655172409"/>
    <n v="0.41379310344827586"/>
    <n v="0.10344827586206896"/>
    <n v="0.58620689655172409"/>
    <n v="0.3417210313762038"/>
    <n v="1.5294117647058825"/>
    <n v="3.7278657968313145E-2"/>
    <n v="9.3196644920782862E-3"/>
    <n v="9.3196644920782862E-3"/>
    <n v="5.2811432121776948E-2"/>
    <s v="10–19 min"/>
    <s v="33+"/>
    <n v="0.51"/>
    <n v="0.54299999999999993"/>
    <n v="5.7936028968014482E-2"/>
    <s v="Écarter"/>
  </r>
  <r>
    <x v="422"/>
    <s v="MEM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  <n v="2.3913043478260869"/>
    <n v="0.89130434782608692"/>
    <n v="3.3043478260869565"/>
    <n v="0.80434782608695654"/>
    <n v="2.5"/>
    <n v="0.69565217391304346"/>
    <n v="0.30434782608695654"/>
    <n v="0.30434782608695654"/>
    <n v="0.19762845849802371"/>
    <n v="2.9285714285714284"/>
    <n v="5.7491915199425078E-2"/>
    <n v="2.5152712899748474E-2"/>
    <n v="6.6475026949335256E-2"/>
    <n v="0.20661157024793389"/>
    <s v="10–19 min"/>
    <s v="28–32"/>
    <n v="0.57700000000000007"/>
    <n v="0.59200000000000008"/>
    <n v="5.5522027761013878E-2"/>
    <s v="Écarter"/>
  </r>
  <r>
    <x v="423"/>
    <s v="BKN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  <n v="12.111111111111111"/>
    <n v="2.2222222222222223"/>
    <n v="7.2222222222222223"/>
    <n v="1.8888888888888888"/>
    <n v="5.333333333333333"/>
    <n v="0.44444444444444442"/>
    <n v="0.1111111111111111"/>
    <n v="1.6666666666666667"/>
    <n v="0.42947202521670608"/>
    <n v="1.3333333333333333"/>
    <n v="1.5760441292356184E-2"/>
    <n v="3.9401103230890461E-3"/>
    <n v="6.698187549251379E-2"/>
    <n v="0.18912529550827423"/>
    <s v="20–29 min"/>
    <s v="23–27"/>
    <n v="0.48499999999999999"/>
    <n v="0.5"/>
    <n v="6.155703077851539E-2"/>
    <s v="Écarter"/>
  </r>
  <r>
    <x v="424"/>
    <s v="BOS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  <n v="4.1923076923076925"/>
    <n v="0.69230769230769229"/>
    <n v="2.8076923076923075"/>
    <n v="1"/>
    <n v="1.8076923076923077"/>
    <n v="0.30769230769230771"/>
    <n v="0.5"/>
    <n v="0.30769230769230771"/>
    <n v="0.34647171010807376"/>
    <n v="2.25"/>
    <n v="2.5429116338207249E-2"/>
    <n v="4.1322314049586778E-2"/>
    <n v="8.2644628099173556E-2"/>
    <n v="0.14939605848696758"/>
    <s v="10–19 min"/>
    <s v="33+"/>
    <n v="0.55600000000000005"/>
    <n v="0.56700000000000006"/>
    <n v="5.4918527459263733E-2"/>
    <s v="Écarter"/>
  </r>
  <r>
    <x v="425"/>
    <s v="UTA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  <n v="2.5116279069767442"/>
    <n v="0.79069767441860461"/>
    <n v="1.3023255813953489"/>
    <n v="0.39534883720930231"/>
    <n v="1"/>
    <n v="0.60465116279069764"/>
    <n v="9.3023255813953487E-2"/>
    <n v="0.39534883720930231"/>
    <n v="0.29548563611491108"/>
    <n v="2"/>
    <n v="7.1135430916552667E-2"/>
    <n v="1.094391244870041E-2"/>
    <n v="4.6511627906976744E-2"/>
    <n v="0.11764705882352941"/>
    <s v="&lt;10 min"/>
    <s v="18–22"/>
    <n v="0.45600000000000002"/>
    <n v="0.51100000000000001"/>
    <n v="5.431502715751358E-2"/>
    <s v="Écarter"/>
  </r>
  <r>
    <x v="426"/>
    <s v="CHA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  <n v="2.8918918918918921"/>
    <n v="0.59459459459459463"/>
    <n v="3.189189189189189"/>
    <n v="1.4054054054054055"/>
    <n v="1.8918918918918919"/>
    <n v="0.1891891891891892"/>
    <n v="0.51351351351351349"/>
    <n v="0.70270270270270274"/>
    <n v="0.26053080107134163"/>
    <n v="0.84615384615384615"/>
    <n v="1.7044071098125155E-2"/>
    <n v="4.6262478694911124E-2"/>
    <n v="0.12661309958607256"/>
    <n v="0.17044071098125152"/>
    <s v="10–19 min"/>
    <s v="33+"/>
    <n v="0.5"/>
    <n v="0.51500000000000001"/>
    <n v="5.7936028968014482E-2"/>
    <s v="Écarter"/>
  </r>
  <r>
    <x v="427"/>
    <s v="PHI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  <n v="7.1333333333333337"/>
    <n v="2.5333333333333332"/>
    <n v="1.8"/>
    <n v="0.2"/>
    <n v="1.6"/>
    <n v="0.33333333333333331"/>
    <n v="0.53333333333333333"/>
    <n v="1.2"/>
    <n v="0.3396825396825397"/>
    <n v="2.1111111111111112"/>
    <n v="1.5873015873015872E-2"/>
    <n v="2.5396825396825397E-2"/>
    <n v="9.5238095238095247E-3"/>
    <n v="7.6190476190476197E-2"/>
    <s v="20–29 min"/>
    <s v="18–22"/>
    <n v="0.44900000000000001"/>
    <n v="0.49399999999999999"/>
    <n v="5.9143029571514787E-2"/>
    <s v="Écarter"/>
  </r>
  <r>
    <x v="428"/>
    <s v="LAL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  <n v="3.2121212121212119"/>
    <n v="0.69696969696969702"/>
    <n v="2"/>
    <n v="0.51515151515151514"/>
    <n v="1.5151515151515151"/>
    <n v="1"/>
    <n v="0.30303030303030304"/>
    <n v="0.39393939393939392"/>
    <n v="0.17944811240900627"/>
    <n v="1.7692307692307694"/>
    <n v="5.5865921787709501E-2"/>
    <n v="1.692906720839682E-2"/>
    <n v="2.8779414254274591E-2"/>
    <n v="8.4645336041984098E-2"/>
    <s v="10–19 min"/>
    <s v="23–27"/>
    <n v="0.47299999999999998"/>
    <n v="0.498"/>
    <n v="5.5522027761013878E-2"/>
    <s v="Écarter"/>
  </r>
  <r>
    <x v="429"/>
    <s v="UTA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  <n v="7.5714285714285712"/>
    <n v="0.5714285714285714"/>
    <n v="8.7142857142857135"/>
    <n v="3.2857142857142856"/>
    <n v="5.4285714285714288"/>
    <n v="0.9285714285714286"/>
    <n v="7.1428571428571425E-2"/>
    <n v="0.7142857142857143"/>
    <n v="0.41601255886970173"/>
    <n v="0.79999999999999993"/>
    <n v="5.1020408163265307E-2"/>
    <n v="3.9246467817896386E-3"/>
    <n v="0.18053375196232338"/>
    <n v="0.29827315541601257"/>
    <s v="10–19 min"/>
    <s v="23–27"/>
    <n v="0.6"/>
    <n v="0.64"/>
    <n v="4.2245021122510558E-2"/>
    <s v="Écarter"/>
  </r>
  <r>
    <x v="430"/>
    <s v="IND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  <n v="2.1"/>
    <n v="0.4"/>
    <n v="1.4"/>
    <n v="0.5"/>
    <n v="1"/>
    <n v="0.4"/>
    <n v="0.2"/>
    <n v="0.2"/>
    <n v="0.27631578947368424"/>
    <n v="2"/>
    <n v="5.2631578947368425E-2"/>
    <n v="2.6315789473684213E-2"/>
    <n v="6.5789473684210523E-2"/>
    <n v="0.13157894736842105"/>
    <s v="&lt;10 min"/>
    <s v="18–22"/>
    <n v="0.46200000000000002"/>
    <n v="0.50600000000000001"/>
    <n v="5.431502715751358E-2"/>
    <s v="Écarter"/>
  </r>
  <r>
    <x v="431"/>
    <s v="MEM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  <n v="4.2"/>
    <n v="1.4"/>
    <n v="1.2"/>
    <n v="0.52"/>
    <n v="0.72"/>
    <n v="0.4"/>
    <n v="0"/>
    <n v="0.2"/>
    <n v="0.41584158415841588"/>
    <n v="6.9999999999999991"/>
    <n v="3.9603960396039604E-2"/>
    <n v="0"/>
    <n v="5.1485148514851489E-2"/>
    <n v="7.1287128712871281E-2"/>
    <s v="10–19 min"/>
    <s v="23–27"/>
    <n v="0.53"/>
    <n v="0.58700000000000008"/>
    <n v="5.009052504526252E-2"/>
    <s v="Écarter"/>
  </r>
  <r>
    <x v="432"/>
    <s v="LAL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  <n v="3"/>
    <n v="1.2941176470588236"/>
    <n v="2.7941176470588234"/>
    <n v="0.70588235294117652"/>
    <n v="2.0882352941176472"/>
    <n v="0.29411764705882354"/>
    <n v="0.5"/>
    <n v="0.70588235294117652"/>
    <n v="0.16042780748663102"/>
    <n v="1.8333333333333333"/>
    <n v="1.5728216420257943E-2"/>
    <n v="2.6737967914438502E-2"/>
    <n v="3.7747719408619068E-2"/>
    <n v="0.11167033658383141"/>
    <s v="10–19 min"/>
    <s v="33+"/>
    <n v="0.45299999999999996"/>
    <n v="0.48899999999999999"/>
    <n v="5.7332528666264336E-2"/>
    <s v="Écarter"/>
  </r>
  <r>
    <x v="433"/>
    <s v="GSW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  <n v="2.5128205128205128"/>
    <n v="1.2051282051282051"/>
    <n v="1.2051282051282051"/>
    <n v="0.41025641025641024"/>
    <n v="0.79487179487179482"/>
    <n v="0.41025641025641024"/>
    <n v="0.10256410256410256"/>
    <n v="0.51282051282051277"/>
    <n v="0.39262820512820512"/>
    <n v="2.35"/>
    <n v="6.4102564102564097E-2"/>
    <n v="1.6025641025641024E-2"/>
    <n v="6.4102564102564097E-2"/>
    <n v="0.12419871794871794"/>
    <s v="&lt;10 min"/>
    <s v="28–32"/>
    <n v="0.43099999999999999"/>
    <n v="0.45500000000000002"/>
    <n v="6.0953530476765237E-2"/>
    <s v="Écarter"/>
  </r>
  <r>
    <x v="434"/>
    <s v="SAS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  <n v="2.1086956521739131"/>
    <n v="1.1086956521739131"/>
    <n v="0.69565217391304346"/>
    <n v="0.10869565217391304"/>
    <n v="0.5"/>
    <n v="0.30434782608695654"/>
    <n v="0"/>
    <n v="0.30434782608695654"/>
    <n v="0.31010230179028136"/>
    <n v="3.6428571428571428"/>
    <n v="4.4757033248081848E-2"/>
    <n v="0"/>
    <n v="1.5984654731457801E-2"/>
    <n v="7.3529411764705885E-2"/>
    <s v="&lt;10 min"/>
    <s v="28–32"/>
    <n v="0.56299999999999994"/>
    <n v="0.6"/>
    <n v="4.4659022329511168E-2"/>
    <s v="Écarter"/>
  </r>
  <r>
    <x v="435"/>
    <s v="LAL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  <n v="2.5"/>
    <n v="0.39473684210526316"/>
    <n v="2.7894736842105261"/>
    <n v="1.2105263157894737"/>
    <n v="1.6052631578947369"/>
    <n v="0.21052631578947367"/>
    <n v="0.39473684210526316"/>
    <n v="0.60526315789473684"/>
    <n v="0.24271844660194172"/>
    <n v="0.65217391304347827"/>
    <n v="2.0439448134900354E-2"/>
    <n v="3.8323965252938172E-2"/>
    <n v="0.11752682677567705"/>
    <n v="0.15585079202861524"/>
    <s v="10–19 min"/>
    <s v="23–27"/>
    <n v="0.55399999999999994"/>
    <n v="0.53700000000000003"/>
    <n v="4.3452021726010863E-2"/>
    <s v="Écarter"/>
  </r>
  <r>
    <x v="436"/>
    <s v="MIL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  <n v="1.7924528301886793"/>
    <n v="0.60377358490566035"/>
    <n v="3.6981132075471699"/>
    <n v="1.3018867924528301"/>
    <n v="2.3962264150943398"/>
    <n v="0.20754716981132076"/>
    <n v="0.39622641509433965"/>
    <n v="0.60377358490566035"/>
    <n v="0.15062628825114951"/>
    <n v="1"/>
    <n v="1.7440938639606787E-2"/>
    <n v="3.3296337402885685E-2"/>
    <n v="0.10940225146662437"/>
    <n v="0.20136356429364199"/>
    <s v="10–19 min"/>
    <s v="23–27"/>
    <n v="0.63400000000000001"/>
    <n v="0.63900000000000001"/>
    <n v="4.1641520820760412E-2"/>
    <s v="Écarter"/>
  </r>
  <r>
    <x v="437"/>
    <s v="BKN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  <n v="2.6111111111111112"/>
    <n v="1.8055555555555556"/>
    <n v="1.1111111111111112"/>
    <n v="0.3888888888888889"/>
    <n v="0.69444444444444442"/>
    <n v="0.88888888888888884"/>
    <n v="0.1111111111111111"/>
    <n v="0.61111111111111116"/>
    <n v="0.20085470085470086"/>
    <n v="2.9545454545454541"/>
    <n v="6.8376068376068369E-2"/>
    <n v="8.5470085470085461E-3"/>
    <n v="2.9914529914529916E-2"/>
    <n v="5.3418803418803416E-2"/>
    <s v="10–19 min"/>
    <s v="23–27"/>
    <n v="0.36"/>
    <n v="0.4"/>
    <n v="6.5178032589016291E-2"/>
    <s v="Écarter"/>
  </r>
  <r>
    <x v="438"/>
    <s v="LAL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  <n v="2.4054054054054053"/>
    <n v="0.40540540540540543"/>
    <n v="2.5135135135135136"/>
    <n v="0.89189189189189189"/>
    <n v="1.5135135135135136"/>
    <n v="0.1891891891891892"/>
    <n v="0.40540540540540543"/>
    <n v="0.29729729729729731"/>
    <n v="0.26145710928319627"/>
    <n v="1.3636363636363635"/>
    <n v="2.0564042303172742E-2"/>
    <n v="4.4065804935370156E-2"/>
    <n v="9.6944770857814347E-2"/>
    <n v="0.16451233842538193"/>
    <s v="&lt;10 min"/>
    <s v="23–27"/>
    <n v="0.60599999999999998"/>
    <n v="0.624"/>
    <n v="4.0434520217260107E-2"/>
    <s v="Écarter"/>
  </r>
  <r>
    <x v="439"/>
    <s v="MIA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  <n v="6.2142857142857144"/>
    <n v="1.5714285714285714"/>
    <n v="2.5714285714285716"/>
    <n v="0.9285714285714286"/>
    <n v="1.7142857142857142"/>
    <n v="1.5"/>
    <n v="0.42857142857142855"/>
    <n v="1.2142857142857142"/>
    <n v="0.3236607142857143"/>
    <n v="1.2941176470588236"/>
    <n v="7.8125E-2"/>
    <n v="2.2321428571428572E-2"/>
    <n v="4.836309523809524E-2"/>
    <n v="8.9285714285714288E-2"/>
    <s v="10–19 min"/>
    <s v="23–27"/>
    <n v="0.63900000000000001"/>
    <n v="0.65599999999999992"/>
    <n v="3.7417018708509352E-2"/>
    <s v="Écarter"/>
  </r>
  <r>
    <x v="440"/>
    <s v="NYK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  <n v="5.117647058823529"/>
    <n v="0.82352941176470584"/>
    <n v="5.882352941176471"/>
    <n v="3.1176470588235294"/>
    <n v="2.8823529411764706"/>
    <n v="0.88235294117647056"/>
    <n v="1.1176470588235294"/>
    <n v="0.58823529411764708"/>
    <n v="0.29927760577915374"/>
    <n v="1.4"/>
    <n v="5.159958720330237E-2"/>
    <n v="6.5359477124182996E-2"/>
    <n v="0.18231854145166837"/>
    <n v="0.16855865153078775"/>
    <s v="10–19 min"/>
    <s v="23–27"/>
    <n v="0.66099999999999992"/>
    <n v="0.67599999999999993"/>
    <n v="3.379601689800845E-2"/>
    <s v="Écarter"/>
  </r>
  <r>
    <x v="441"/>
    <s v="NOP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  <n v="6.615384615384615"/>
    <n v="1.7692307692307692"/>
    <n v="1.5384615384615385"/>
    <n v="0.30769230769230771"/>
    <n v="1.2307692307692308"/>
    <n v="0.23076923076923078"/>
    <n v="0.23076923076923078"/>
    <n v="1.0769230769230769"/>
    <n v="0.46917621385706493"/>
    <n v="1.6428571428571428"/>
    <n v="1.6366612111292964E-2"/>
    <n v="1.6366612111292964E-2"/>
    <n v="2.1822149481723951E-2"/>
    <n v="8.7288597926895806E-2"/>
    <s v="10–19 min"/>
    <s v="23–27"/>
    <n v="0.48100000000000004"/>
    <n v="0.51400000000000001"/>
    <n v="4.7073023536511771E-2"/>
    <s v="Écarter"/>
  </r>
  <r>
    <x v="442"/>
    <s v="NOP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  <n v="3.5"/>
    <n v="6.916666666666667"/>
    <n v="3.2916666666666665"/>
    <n v="0.58333333333333337"/>
    <n v="2.7083333333333335"/>
    <n v="1"/>
    <n v="0.5"/>
    <n v="2.5"/>
    <n v="0.16431924882629106"/>
    <n v="2.7666666666666666"/>
    <n v="4.6948356807511735E-2"/>
    <n v="2.3474178403755867E-2"/>
    <n v="2.7386541471048513E-2"/>
    <n v="0.12715179968701096"/>
    <s v="20–29 min"/>
    <s v="28–32"/>
    <n v="0.33200000000000002"/>
    <n v="0.34"/>
    <n v="7.3627036813518412E-2"/>
    <s v="Écarter"/>
  </r>
  <r>
    <x v="443"/>
    <s v="BOS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  <n v="1.5961538461538463"/>
    <n v="0.40384615384615385"/>
    <n v="1.3076923076923077"/>
    <n v="0.40384615384615385"/>
    <n v="0.90384615384615385"/>
    <n v="0.19230769230769232"/>
    <n v="0.19230769230769232"/>
    <n v="0.30769230769230771"/>
    <n v="0.20463510848126235"/>
    <n v="1.3125"/>
    <n v="2.465483234714004E-2"/>
    <n v="2.465483234714004E-2"/>
    <n v="5.1775147928994084E-2"/>
    <n v="0.11587771203155819"/>
    <s v="&lt;10 min"/>
    <s v="18–22"/>
    <n v="0.45200000000000001"/>
    <n v="0.46399999999999997"/>
    <n v="5.009052504526252E-2"/>
    <s v="Écarter"/>
  </r>
  <r>
    <x v="444"/>
    <s v="PHX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  <n v="3.32"/>
    <n v="0.4"/>
    <n v="0.8"/>
    <n v="0.12"/>
    <n v="0.72"/>
    <n v="0.2"/>
    <n v="0"/>
    <n v="0.4"/>
    <n v="0.57241379310344831"/>
    <n v="1"/>
    <n v="3.4482758620689655E-2"/>
    <n v="0"/>
    <n v="2.0689655172413793E-2"/>
    <n v="0.12413793103448276"/>
    <s v="&lt;10 min"/>
    <s v="28–32"/>
    <n v="0.42599999999999999"/>
    <n v="0.499"/>
    <n v="4.5262522631261314E-2"/>
    <s v="Écarter"/>
  </r>
  <r>
    <x v="445"/>
    <s v="NYK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  <n v="2"/>
    <n v="1.7073170731707317"/>
    <n v="0.70731707317073167"/>
    <n v="0.1951219512195122"/>
    <n v="0.51219512195121952"/>
    <n v="0.29268292682926828"/>
    <n v="9.7560975609756101E-2"/>
    <n v="0.3902439024390244"/>
    <n v="0.27777777777777779"/>
    <n v="4.375"/>
    <n v="4.065040650406504E-2"/>
    <n v="1.3550135501355014E-2"/>
    <n v="2.7100271002710029E-2"/>
    <n v="7.113821138211382E-2"/>
    <s v="&lt;10 min"/>
    <s v="23–27"/>
    <n v="0.41499999999999998"/>
    <n v="0.45299999999999996"/>
    <n v="4.9487024743512374E-2"/>
    <s v="Écarter"/>
  </r>
  <r>
    <x v="446"/>
    <s v="WAS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  <n v="2.4117647058823528"/>
    <n v="0.29411764705882354"/>
    <n v="1.088235294117647"/>
    <n v="0.29411764705882354"/>
    <n v="0.79411764705882348"/>
    <n v="0.41176470588235292"/>
    <n v="0.20588235294117646"/>
    <n v="0.20588235294117646"/>
    <n v="0.3396851698425849"/>
    <n v="1.4285714285714286"/>
    <n v="5.7995028997514499E-2"/>
    <n v="2.8997514498757249E-2"/>
    <n v="4.1425020712510363E-2"/>
    <n v="0.11184755592377796"/>
    <s v="&lt;10 min"/>
    <s v="23–27"/>
    <n v="0.45500000000000002"/>
    <n v="0.47299999999999998"/>
    <n v="4.7073023536511771E-2"/>
    <s v="Écarter"/>
  </r>
  <r>
    <x v="447"/>
    <s v="NYK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  <n v="2.3142857142857145"/>
    <n v="0.31428571428571428"/>
    <n v="1.3142857142857143"/>
    <n v="0.31428571428571428"/>
    <n v="0.91428571428571426"/>
    <n v="0.11428571428571428"/>
    <n v="0"/>
    <n v="0.4"/>
    <n v="0.51428571428571435"/>
    <n v="0.7857142857142857"/>
    <n v="2.5396825396825397E-2"/>
    <n v="0"/>
    <n v="6.9841269841269843E-2"/>
    <n v="0.20317460317460317"/>
    <s v="&lt;10 min"/>
    <s v="23–27"/>
    <n v="0.49200000000000005"/>
    <n v="0.53500000000000003"/>
    <n v="4.0434520217260107E-2"/>
    <s v="Écarter"/>
  </r>
  <r>
    <x v="448"/>
    <s v="WAS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  <n v="4.875"/>
    <n v="1.125"/>
    <n v="2.8125"/>
    <n v="0.6875"/>
    <n v="2.125"/>
    <n v="0.625"/>
    <n v="0"/>
    <n v="0.8125"/>
    <n v="0.32718120805369127"/>
    <n v="1.3846153846153846"/>
    <n v="4.1946308724832217E-2"/>
    <n v="0"/>
    <n v="4.6140939597315432E-2"/>
    <n v="0.14261744966442952"/>
    <s v="10–19 min"/>
    <s v="18–22"/>
    <n v="0.46600000000000003"/>
    <n v="0.49700000000000005"/>
    <n v="4.4659022329511168E-2"/>
    <s v="Écarter"/>
  </r>
  <r>
    <x v="449"/>
    <s v="PHI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  <n v="5.1333333333333337"/>
    <n v="0.33333333333333331"/>
    <n v="3.1333333333333333"/>
    <n v="0.6"/>
    <n v="2.5333333333333332"/>
    <n v="0.73333333333333328"/>
    <n v="0.73333333333333328"/>
    <n v="0.4"/>
    <n v="0.35648148148148151"/>
    <n v="0.83333333333333326"/>
    <n v="5.0925925925925923E-2"/>
    <n v="5.0925925925925923E-2"/>
    <n v="4.1666666666666664E-2"/>
    <n v="0.1759259259259259"/>
    <s v="10–19 min"/>
    <s v="23–27"/>
    <n v="0.62"/>
    <n v="0.6409999999999999"/>
    <n v="3.2589016294508145E-2"/>
    <s v="Écarter"/>
  </r>
  <r>
    <x v="450"/>
    <s v="LAC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  <n v="1.9"/>
    <n v="0.6"/>
    <n v="1.6"/>
    <n v="0.5"/>
    <n v="1.2"/>
    <n v="0.2"/>
    <n v="0.1"/>
    <n v="0.3"/>
    <n v="0.27941176470588236"/>
    <n v="2"/>
    <n v="2.9411764705882356E-2"/>
    <n v="1.4705882352941178E-2"/>
    <n v="7.3529411764705885E-2"/>
    <n v="0.17647058823529413"/>
    <s v="&lt;10 min"/>
    <s v="23–27"/>
    <n v="0.5"/>
    <n v="0.51300000000000001"/>
    <n v="4.3452021726010863E-2"/>
    <s v="Écarter"/>
  </r>
  <r>
    <x v="451"/>
    <s v="DAL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  <n v="5.7692307692307692"/>
    <n v="0.23076923076923078"/>
    <n v="3.3846153846153846"/>
    <n v="0.92307692307692313"/>
    <n v="2.5384615384615383"/>
    <n v="0.53846153846153844"/>
    <n v="0.30769230769230771"/>
    <n v="0.76923076923076927"/>
    <n v="0.63398140321217245"/>
    <n v="0.3"/>
    <n v="5.9171597633136092E-2"/>
    <n v="3.38123415046492E-2"/>
    <n v="0.10143702451394761"/>
    <n v="0.2789518174133559"/>
    <s v="&lt;10 min"/>
    <s v="23–27"/>
    <n v="0.69400000000000006"/>
    <n v="0.70599999999999996"/>
    <n v="2.9571514785757393E-2"/>
    <s v="Écarter"/>
  </r>
  <r>
    <x v="452"/>
    <s v="MEM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  <n v="4.4117647058823533"/>
    <n v="0.52941176470588236"/>
    <n v="2.1764705882352939"/>
    <n v="0.17647058823529413"/>
    <n v="2"/>
    <n v="0.29411764705882354"/>
    <n v="0.17647058823529413"/>
    <n v="0.58823529411764708"/>
    <n v="0.48480930833872016"/>
    <n v="0.9"/>
    <n v="3.2320620555914677E-2"/>
    <n v="1.9392372333548805E-2"/>
    <n v="1.9392372333548805E-2"/>
    <n v="0.21978021978021978"/>
    <s v="&lt;10 min"/>
    <s v="23–27"/>
    <n v="0.52400000000000002"/>
    <n v="0.54500000000000004"/>
    <n v="3.8020519010259504E-2"/>
    <s v="Écarter"/>
  </r>
  <r>
    <x v="453"/>
    <s v="LAL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  <n v="1.6086956521739131"/>
    <n v="0.80434782608695654"/>
    <n v="2.1086956521739131"/>
    <n v="0.80434782608695654"/>
    <n v="1.1956521739130435"/>
    <n v="0.19565217391304349"/>
    <n v="0.5"/>
    <n v="0.39130434782608697"/>
    <n v="0.19381875327396542"/>
    <n v="2.0555555555555554"/>
    <n v="2.3572551073860658E-2"/>
    <n v="6.0240963855421679E-2"/>
    <n v="9.6909376636982708E-2"/>
    <n v="0.14405447878470401"/>
    <s v="&lt;10 min"/>
    <s v="28–32"/>
    <n v="0.52400000000000002"/>
    <n v="0.52500000000000002"/>
    <n v="3.8624019312009657E-2"/>
    <s v="Écarter"/>
  </r>
  <r>
    <x v="454"/>
    <s v="WAS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  <n v="3.6"/>
    <n v="0.3"/>
    <n v="2.4"/>
    <n v="1"/>
    <n v="1.4"/>
    <n v="0.4"/>
    <n v="0.5"/>
    <n v="0.5"/>
    <n v="0.28800000000000003"/>
    <n v="0.6"/>
    <n v="3.2000000000000001E-2"/>
    <n v="0.04"/>
    <n v="0.08"/>
    <n v="0.11199999999999999"/>
    <s v="10–19 min"/>
    <s v="18–22"/>
    <n v="0.47499999999999998"/>
    <n v="0.51700000000000002"/>
    <n v="3.6210018105009054E-2"/>
    <s v="Écarter"/>
  </r>
  <r>
    <x v="455"/>
    <s v="CLE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  <n v="1.7"/>
    <n v="0.6"/>
    <n v="3.4"/>
    <n v="0.8"/>
    <n v="2.6"/>
    <n v="0.1"/>
    <n v="0.3"/>
    <n v="0.4"/>
    <n v="0.20731707317073172"/>
    <n v="1.4999999999999998"/>
    <n v="1.2195121951219514E-2"/>
    <n v="3.6585365853658541E-2"/>
    <n v="9.7560975609756115E-2"/>
    <n v="0.31707317073170738"/>
    <s v="&lt;10 min"/>
    <s v="33+"/>
    <n v="0.43700000000000006"/>
    <n v="0.41"/>
    <n v="4.3452021726010863E-2"/>
    <s v="Écarter"/>
  </r>
  <r>
    <x v="456"/>
    <s v="MIL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  <n v="2.9130434782608696"/>
    <n v="0.21739130434782608"/>
    <n v="1.0869565217391304"/>
    <n v="0.30434782608695654"/>
    <n v="0.78260869565217395"/>
    <n v="8.6956521739130432E-2"/>
    <n v="0.21739130434782608"/>
    <n v="0.30434782608695654"/>
    <n v="0.54963084495488113"/>
    <n v="0.71428571428571419"/>
    <n v="1.6406890894175553E-2"/>
    <n v="4.1017227235438887E-2"/>
    <n v="5.742411812961444E-2"/>
    <n v="0.14766201804758"/>
    <s v="&lt;10 min"/>
    <s v="18–22"/>
    <n v="0.61"/>
    <n v="0.626"/>
    <n v="3.0778515389257695E-2"/>
    <s v="Écarter"/>
  </r>
  <r>
    <x v="457"/>
    <s v="NOP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  <n v="8.375"/>
    <n v="2.25"/>
    <n v="2.5"/>
    <n v="0.75"/>
    <n v="1.75"/>
    <n v="0.125"/>
    <n v="0.5"/>
    <n v="1"/>
    <n v="0.39880952380952384"/>
    <n v="2.25"/>
    <n v="5.9523809523809521E-3"/>
    <n v="2.3809523809523808E-2"/>
    <n v="3.5714285714285712E-2"/>
    <n v="8.3333333333333329E-2"/>
    <s v="20–29 min"/>
    <s v="23–27"/>
    <n v="0.41100000000000003"/>
    <n v="0.43"/>
    <n v="4.4055522027761015E-2"/>
    <s v="Écarter"/>
  </r>
  <r>
    <x v="458"/>
    <s v="OKC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  <n v="1.8108108108108107"/>
    <n v="0.29729729729729731"/>
    <n v="0.70270270270270274"/>
    <n v="0.1891891891891892"/>
    <n v="0.51351351351351349"/>
    <n v="0.1891891891891892"/>
    <n v="0.10810810810810811"/>
    <n v="0.10810810810810811"/>
    <n v="0.32923832923832924"/>
    <n v="2.75"/>
    <n v="3.4398034398034398E-2"/>
    <n v="1.9656019656019656E-2"/>
    <n v="3.4398034398034398E-2"/>
    <n v="9.3366093366093361E-2"/>
    <s v="&lt;10 min"/>
    <s v="23–27"/>
    <n v="0.33299999999999996"/>
    <n v="0.33500000000000002"/>
    <n v="5.7936028968014482E-2"/>
    <s v="Écarter"/>
  </r>
  <r>
    <x v="459"/>
    <s v="PHI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  <n v="6.7"/>
    <n v="1"/>
    <n v="7"/>
    <n v="2.2999999999999998"/>
    <n v="4.7"/>
    <n v="0.9"/>
    <n v="1.2"/>
    <n v="0.7"/>
    <n v="0.2648221343873518"/>
    <n v="1.4285714285714286"/>
    <n v="3.5573122529644272E-2"/>
    <n v="4.7430830039525688E-2"/>
    <n v="9.0909090909090898E-2"/>
    <n v="0.1857707509881423"/>
    <s v="20–29 min"/>
    <s v="23–27"/>
    <n v="0.42799999999999999"/>
    <n v="0.45600000000000002"/>
    <n v="4.1641520820760412E-2"/>
    <s v="Écarter"/>
  </r>
  <r>
    <x v="460"/>
    <s v="HOU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  <n v="3.3"/>
    <n v="0.5"/>
    <n v="0.7"/>
    <n v="0.3"/>
    <n v="0.4"/>
    <n v="0.4"/>
    <n v="0.2"/>
    <n v="0.7"/>
    <n v="0.45205479452054792"/>
    <n v="0.7142857142857143"/>
    <n v="5.4794520547945209E-2"/>
    <n v="2.7397260273972605E-2"/>
    <n v="4.1095890410958902E-2"/>
    <n v="5.4794520547945209E-2"/>
    <s v="&lt;10 min"/>
    <s v="23–27"/>
    <n v="0.48399999999999999"/>
    <n v="0.496"/>
    <n v="3.7417018708509352E-2"/>
    <s v="Écarter"/>
  </r>
  <r>
    <x v="461"/>
    <s v="BKN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  <n v="10.333333333333334"/>
    <n v="2.8333333333333335"/>
    <n v="3.3333333333333335"/>
    <n v="1"/>
    <n v="2.3333333333333335"/>
    <n v="1.1666666666666667"/>
    <n v="0.33333333333333331"/>
    <n v="1.6666666666666667"/>
    <n v="0.51155115511551164"/>
    <n v="1.7"/>
    <n v="5.7755775577557761E-2"/>
    <n v="1.65016501650165E-2"/>
    <n v="4.9504950495049507E-2"/>
    <n v="0.11551155115511552"/>
    <s v="20–29 min"/>
    <s v="23–27"/>
    <n v="0.52800000000000002"/>
    <n v="0.53900000000000003"/>
    <n v="3.2589016294508145E-2"/>
    <s v="Écarter"/>
  </r>
  <r>
    <x v="462"/>
    <s v="IND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  <n v="4.4285714285714288"/>
    <n v="0.42857142857142855"/>
    <n v="3"/>
    <n v="1.2857142857142858"/>
    <n v="1.7142857142857142"/>
    <n v="7.1428571428571425E-2"/>
    <n v="0.5714285714285714"/>
    <n v="0.42857142857142855"/>
    <n v="0.54673721340388015"/>
    <n v="1"/>
    <n v="8.8183421516754845E-3"/>
    <n v="7.0546737213403876E-2"/>
    <n v="0.15873015873015875"/>
    <n v="0.21164021164021163"/>
    <s v="&lt;10 min"/>
    <s v="23–27"/>
    <n v="0.65599999999999992"/>
    <n v="0.64"/>
    <n v="2.715751357875679E-2"/>
    <s v="Écarter"/>
  </r>
  <r>
    <x v="463"/>
    <s v="LAL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  <n v="2.2962962962962963"/>
    <n v="0.81481481481481477"/>
    <n v="0.70370370370370372"/>
    <n v="0.1111111111111111"/>
    <n v="0.51851851851851849"/>
    <n v="0.29629629629629628"/>
    <n v="0.1111111111111111"/>
    <n v="0.51851851851851849"/>
    <n v="0.34273079049198452"/>
    <n v="1.5714285714285714"/>
    <n v="4.4223327805417351E-2"/>
    <n v="1.6583747927031506E-2"/>
    <n v="1.6583747927031506E-2"/>
    <n v="7.7390823659480371E-2"/>
    <s v="&lt;10 min"/>
    <s v="18–22"/>
    <n v="0.38100000000000001"/>
    <n v="0.42399999999999999"/>
    <n v="4.103802051901026E-2"/>
    <s v="Écarter"/>
  </r>
  <r>
    <x v="464"/>
    <s v="SAC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  <n v="2.9047619047619047"/>
    <n v="1.2857142857142858"/>
    <n v="1"/>
    <n v="0.2857142857142857"/>
    <n v="0.7142857142857143"/>
    <n v="0.52380952380952384"/>
    <n v="9.5238095238095233E-2"/>
    <n v="0.7142857142857143"/>
    <n v="0.33008658008658004"/>
    <n v="1.8"/>
    <n v="5.9523809523809521E-2"/>
    <n v="1.082251082251082E-2"/>
    <n v="3.2467532467532464E-2"/>
    <n v="8.1168831168831168E-2"/>
    <s v="&lt;10 min"/>
    <s v="23–27"/>
    <n v="0.44799999999999995"/>
    <n v="0.45200000000000001"/>
    <n v="4.0434520217260107E-2"/>
    <s v="Écarter"/>
  </r>
  <r>
    <x v="465"/>
    <s v="TOR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  <n v="5.9"/>
    <n v="0.3"/>
    <n v="2.7"/>
    <n v="0.5"/>
    <n v="2.2000000000000002"/>
    <n v="0.4"/>
    <n v="0.2"/>
    <n v="0.4"/>
    <n v="0.34705882352941181"/>
    <n v="0.74999999999999989"/>
    <n v="2.3529411764705882E-2"/>
    <n v="1.1764705882352941E-2"/>
    <n v="2.9411764705882353E-2"/>
    <n v="0.12941176470588237"/>
    <s v="10–19 min"/>
    <s v="23–27"/>
    <n v="0.46799999999999997"/>
    <n v="0.46500000000000002"/>
    <n v="3.8020519010259504E-2"/>
    <s v="Écarter"/>
  </r>
  <r>
    <x v="466"/>
    <s v="TOR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  <n v="3.4117647058823528"/>
    <n v="1.1176470588235294"/>
    <n v="3"/>
    <n v="1.1764705882352942"/>
    <n v="1.8235294117647058"/>
    <n v="0.17647058823529413"/>
    <n v="0.52941176470588236"/>
    <n v="0.82352941176470584"/>
    <n v="0.3967168262653899"/>
    <n v="1.3571428571428572"/>
    <n v="2.0519835841313273E-2"/>
    <n v="6.1559507523939815E-2"/>
    <n v="0.13679890560875513"/>
    <n v="0.21203830369357046"/>
    <s v="&lt;10 min"/>
    <s v="23–27"/>
    <n v="0.53100000000000003"/>
    <n v="0.55200000000000005"/>
    <n v="2.9571514785757393E-2"/>
    <s v="Écarter"/>
  </r>
  <r>
    <x v="467"/>
    <s v="DEN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  <n v="3.5"/>
    <n v="1.375"/>
    <n v="3.125"/>
    <n v="0.875"/>
    <n v="2.3125"/>
    <n v="0.375"/>
    <n v="0.125"/>
    <n v="0.875"/>
    <n v="0.26717557251908397"/>
    <n v="1.5714285714285714"/>
    <n v="2.8625954198473282E-2"/>
    <n v="9.5419847328244278E-3"/>
    <n v="6.6793893129770993E-2"/>
    <n v="0.17652671755725191"/>
    <s v="10–19 min"/>
    <s v="28–32"/>
    <n v="0.42200000000000004"/>
    <n v="0.44900000000000001"/>
    <n v="3.5003017501508749E-2"/>
    <s v="Écarter"/>
  </r>
  <r>
    <x v="468"/>
    <s v="LAL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  <n v="3.7333333333333334"/>
    <n v="1.4"/>
    <n v="1.5333333333333334"/>
    <n v="0.2"/>
    <n v="1.3333333333333333"/>
    <n v="0.13333333333333333"/>
    <n v="0.2"/>
    <n v="0.33333333333333331"/>
    <n v="0.33939393939393941"/>
    <n v="4.2"/>
    <n v="1.2121212121212121E-2"/>
    <n v="1.8181818181818184E-2"/>
    <n v="1.8181818181818184E-2"/>
    <n v="0.1212121212121212"/>
    <s v="10–19 min"/>
    <s v="33+"/>
    <n v="0.36399999999999999"/>
    <n v="0.38500000000000001"/>
    <n v="4.284852142426071E-2"/>
    <s v="Écarter"/>
  </r>
  <r>
    <x v="469"/>
    <s v="BKN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  <n v="7.8571428571428568"/>
    <n v="1.7142857142857142"/>
    <n v="1.2857142857142858"/>
    <n v="0.42857142857142855"/>
    <n v="0.8571428571428571"/>
    <n v="0.42857142857142855"/>
    <n v="0.14285714285714285"/>
    <n v="1.1428571428571428"/>
    <n v="0.36375661375661372"/>
    <n v="1.5"/>
    <n v="1.984126984126984E-2"/>
    <n v="6.6137566137566125E-3"/>
    <n v="1.984126984126984E-2"/>
    <n v="3.968253968253968E-2"/>
    <s v="20–29 min"/>
    <s v="23–27"/>
    <n v="0.45200000000000001"/>
    <n v="0.48799999999999999"/>
    <n v="3.1382015691007847E-2"/>
    <s v="Écarter"/>
  </r>
  <r>
    <x v="470"/>
    <s v="BOS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  <n v="2.2000000000000002"/>
    <n v="0.52"/>
    <n v="1.6"/>
    <n v="0.4"/>
    <n v="1.2"/>
    <n v="0.2"/>
    <n v="0.12"/>
    <n v="0.32"/>
    <n v="0.29729729729729731"/>
    <n v="1.625"/>
    <n v="2.7027027027027029E-2"/>
    <n v="1.6216216216216214E-2"/>
    <n v="5.4054054054054057E-2"/>
    <n v="0.16216216216216214"/>
    <s v="&lt;10 min"/>
    <s v="23–27"/>
    <n v="0.57299999999999995"/>
    <n v="0.60099999999999998"/>
    <n v="2.4140012070006035E-2"/>
    <s v="Écarter"/>
  </r>
  <r>
    <x v="471"/>
    <s v="BKN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  <n v="9"/>
    <n v="5.166666666666667"/>
    <n v="3"/>
    <n v="0.83333333333333337"/>
    <n v="2.1666666666666665"/>
    <n v="0.66666666666666663"/>
    <n v="0.66666666666666663"/>
    <n v="1.5"/>
    <n v="0.33210332103321033"/>
    <n v="3.4444444444444446"/>
    <n v="2.4600246002460021E-2"/>
    <n v="2.4600246002460021E-2"/>
    <n v="3.0750307503075031E-2"/>
    <n v="7.9950799507995066E-2"/>
    <s v="20–29 min"/>
    <s v="23–27"/>
    <n v="0.51200000000000001"/>
    <n v="0.55899999999999994"/>
    <n v="2.5950512975256489E-2"/>
    <s v="Écarter"/>
  </r>
  <r>
    <x v="472"/>
    <s v="ATL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  <n v="5.3"/>
    <n v="1.7"/>
    <n v="2.1"/>
    <n v="0.5"/>
    <n v="1.6"/>
    <n v="0.3"/>
    <n v="0.2"/>
    <n v="0.8"/>
    <n v="0.42741935483870963"/>
    <n v="2.125"/>
    <n v="2.4193548387096774E-2"/>
    <n v="1.6129032258064516E-2"/>
    <n v="4.0322580645161289E-2"/>
    <n v="0.12903225806451613"/>
    <s v="10–19 min"/>
    <s v="18–22"/>
    <n v="0.42599999999999999"/>
    <n v="0.48299999999999998"/>
    <n v="2.8364514182257092E-2"/>
    <s v="Écarter"/>
  </r>
  <r>
    <x v="473"/>
    <s v="CLE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  <n v="5.8888888888888893"/>
    <n v="1.6666666666666667"/>
    <n v="5.2222222222222223"/>
    <n v="2.3333333333333335"/>
    <n v="2.8888888888888888"/>
    <n v="0.55555555555555558"/>
    <n v="0.44444444444444442"/>
    <n v="0.33333333333333331"/>
    <n v="0.26889903602232373"/>
    <n v="5.0000000000000009"/>
    <n v="2.5367833587011671E-2"/>
    <n v="2.0294266869609334E-2"/>
    <n v="0.10654490106544902"/>
    <n v="0.13191273465246067"/>
    <s v="20–29 min"/>
    <s v="23–27"/>
    <n v="0.63800000000000001"/>
    <n v="0.6409999999999999"/>
    <n v="2.4140012070006035E-2"/>
    <s v="Écarter"/>
  </r>
  <r>
    <x v="474"/>
    <s v="LAC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  <n v="2.2083333333333335"/>
    <n v="8.3333333333333329E-2"/>
    <n v="1"/>
    <n v="0.20833333333333334"/>
    <n v="0.79166666666666663"/>
    <n v="8.3333333333333329E-2"/>
    <n v="8.3333333333333329E-2"/>
    <n v="0.20833333333333334"/>
    <n v="0.50189393939393934"/>
    <n v="0.39999999999999997"/>
    <n v="1.8939393939393936E-2"/>
    <n v="1.8939393939393936E-2"/>
    <n v="4.7348484848484848E-2"/>
    <n v="0.1799242424242424"/>
    <s v="&lt;10 min"/>
    <s v="18–22"/>
    <n v="0.72900000000000009"/>
    <n v="0.72099999999999997"/>
    <n v="2.1726010863005431E-2"/>
    <s v="Écarter"/>
  </r>
  <r>
    <x v="475"/>
    <s v="TOR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  <n v="1.8928571428571428"/>
    <n v="1.1071428571428572"/>
    <n v="1"/>
    <n v="0.2857142857142857"/>
    <n v="0.7142857142857143"/>
    <n v="0.6071428571428571"/>
    <n v="0.10714285714285714"/>
    <n v="0.39285714285714285"/>
    <n v="0.23368606701940037"/>
    <n v="2.8181818181818183"/>
    <n v="7.4955908289241618E-2"/>
    <n v="1.3227513227513227E-2"/>
    <n v="3.5273368606701938E-2"/>
    <n v="8.8183421516754859E-2"/>
    <s v="&lt;10 min"/>
    <s v="33+"/>
    <n v="0.35"/>
    <n v="0.40600000000000003"/>
    <n v="3.5606517803258901E-2"/>
    <s v="Écarter"/>
  </r>
  <r>
    <x v="476"/>
    <s v="PHI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  <n v="8.6666666666666661"/>
    <n v="0.66666666666666663"/>
    <n v="3.6666666666666665"/>
    <n v="1.1666666666666667"/>
    <n v="2.5"/>
    <n v="0.66666666666666663"/>
    <n v="0.5"/>
    <n v="1.3333333333333333"/>
    <n v="0.36568213783403658"/>
    <n v="0.5"/>
    <n v="2.8129395218002812E-2"/>
    <n v="2.1097046413502109E-2"/>
    <n v="4.9226441631504927E-2"/>
    <n v="0.10548523206751055"/>
    <s v="20–29 min"/>
    <s v="23–27"/>
    <n v="0.56399999999999995"/>
    <n v="0.57600000000000007"/>
    <n v="2.3536511768255886E-2"/>
    <s v="Écarter"/>
  </r>
  <r>
    <x v="477"/>
    <s v="NYK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  <n v="1.92"/>
    <n v="0.4"/>
    <n v="2"/>
    <n v="0.6"/>
    <n v="1.52"/>
    <n v="0"/>
    <n v="0.6"/>
    <n v="0.8"/>
    <n v="0.22068965517241379"/>
    <n v="0.5"/>
    <n v="0"/>
    <n v="6.8965517241379309E-2"/>
    <n v="6.8965517241379309E-2"/>
    <n v="0.17471264367816094"/>
    <s v="&lt;10 min"/>
    <s v="23–27"/>
    <n v="0.67700000000000005"/>
    <n v="0.65400000000000003"/>
    <n v="1.8105009052504527E-2"/>
    <s v="Écarter"/>
  </r>
  <r>
    <x v="478"/>
    <s v="GSW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  <n v="3.2857142857142856"/>
    <n v="0.42857142857142855"/>
    <n v="1.2142857142857142"/>
    <n v="0.5"/>
    <n v="0.7142857142857143"/>
    <n v="7.1428571428571425E-2"/>
    <n v="0.2857142857142857"/>
    <n v="0.2857142857142857"/>
    <n v="0.54761904761904756"/>
    <n v="1.5"/>
    <n v="1.1904761904761904E-2"/>
    <n v="4.7619047619047616E-2"/>
    <n v="8.3333333333333329E-2"/>
    <n v="0.11904761904761905"/>
    <s v="&lt;10 min"/>
    <s v="23–27"/>
    <n v="0.55600000000000005"/>
    <n v="0.58200000000000007"/>
    <n v="2.1726010863005431E-2"/>
    <s v="Écarter"/>
  </r>
  <r>
    <x v="479"/>
    <s v="IND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  <n v="2.0909090909090908"/>
    <n v="0.40909090909090912"/>
    <n v="1.4090909090909092"/>
    <n v="0.5"/>
    <n v="0.90909090909090906"/>
    <n v="9.0909090909090912E-2"/>
    <n v="9.0909090909090912E-2"/>
    <n v="0.31818181818181818"/>
    <n v="0.25498891352549891"/>
    <n v="1.2857142857142858"/>
    <n v="1.1086474501108648E-2"/>
    <n v="1.1086474501108648E-2"/>
    <n v="6.0975609756097567E-2"/>
    <n v="0.11086474501108648"/>
    <s v="&lt;10 min"/>
    <s v="23–27"/>
    <n v="0.44600000000000001"/>
    <n v="0.50700000000000001"/>
    <n v="2.2329511164755584E-2"/>
    <s v="Écarter"/>
  </r>
  <r>
    <x v="480"/>
    <s v="ATL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  <n v="7.166666666666667"/>
    <n v="0.33333333333333331"/>
    <n v="1.8333333333333333"/>
    <n v="0.66666666666666663"/>
    <n v="1.1666666666666667"/>
    <n v="0"/>
    <n v="0"/>
    <n v="0.66666666666666663"/>
    <n v="0.60224089635854339"/>
    <n v="0.5"/>
    <n v="0"/>
    <n v="0"/>
    <n v="5.6022408963585429E-2"/>
    <n v="9.8039215686274508E-2"/>
    <s v="10–19 min"/>
    <s v="23–27"/>
    <n v="0.82"/>
    <n v="0.83099999999999996"/>
    <n v="1.5087507543753771E-2"/>
    <s v="Écarter"/>
  </r>
  <r>
    <x v="481"/>
    <s v="MIA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  <n v="2.6875"/>
    <n v="0.3125"/>
    <n v="1.8125"/>
    <n v="0.375"/>
    <n v="1.375"/>
    <n v="0.3125"/>
    <n v="0.3125"/>
    <n v="0.3125"/>
    <n v="0.4405737704918033"/>
    <n v="1"/>
    <n v="5.1229508196721313E-2"/>
    <n v="5.1229508196721313E-2"/>
    <n v="6.147540983606558E-2"/>
    <n v="0.22540983606557377"/>
    <s v="&lt;10 min"/>
    <s v="23–27"/>
    <n v="0.75"/>
    <n v="0.71799999999999997"/>
    <n v="1.5691007845503924E-2"/>
    <s v="Écarter"/>
  </r>
  <r>
    <x v="482"/>
    <s v="CHA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  <n v="7"/>
    <n v="2"/>
    <n v="1"/>
    <n v="0.5"/>
    <n v="0.5"/>
    <n v="0.5"/>
    <n v="0.16666666666666666"/>
    <n v="1.3333333333333333"/>
    <n v="0.37634408602150538"/>
    <n v="1.5"/>
    <n v="2.6881720430107524E-2"/>
    <n v="8.9605734767025085E-3"/>
    <n v="2.6881720430107524E-2"/>
    <n v="2.6881720430107524E-2"/>
    <s v="10–19 min"/>
    <s v="23–27"/>
    <n v="0.53600000000000003"/>
    <n v="0.60699999999999998"/>
    <n v="1.6898008449004225E-2"/>
    <s v="Écarter"/>
  </r>
  <r>
    <x v="483"/>
    <s v="MIL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  <n v="2.9230769230769229"/>
    <n v="0.76923076923076927"/>
    <n v="1.6153846153846154"/>
    <n v="0.38461538461538464"/>
    <n v="1.2307692307692308"/>
    <n v="0.23076923076923078"/>
    <n v="0.23076923076923078"/>
    <n v="0.30769230769230771"/>
    <n v="0.27576197387518142"/>
    <n v="2.5"/>
    <n v="2.1770682148040642E-2"/>
    <n v="2.1770682148040642E-2"/>
    <n v="3.6284470246734403E-2"/>
    <n v="0.11611030478955009"/>
    <s v="10–19 min"/>
    <s v="23–27"/>
    <n v="0.57799999999999996"/>
    <n v="0.57799999999999996"/>
    <n v="1.9915509957754977E-2"/>
    <s v="Écarter"/>
  </r>
  <r>
    <x v="484"/>
    <s v="CLE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  <n v="3.7"/>
    <n v="0.8"/>
    <n v="0.7"/>
    <n v="0"/>
    <n v="0.7"/>
    <n v="0.1"/>
    <n v="0.1"/>
    <n v="0.2"/>
    <n v="0.49333333333333335"/>
    <n v="4"/>
    <n v="1.3333333333333334E-2"/>
    <n v="1.3333333333333334E-2"/>
    <n v="0"/>
    <n v="9.3333333333333324E-2"/>
    <s v="&lt;10 min"/>
    <s v="18–22"/>
    <n v="0.48700000000000004"/>
    <n v="0.48700000000000004"/>
    <n v="2.2933011466505733E-2"/>
    <s v="Écarter"/>
  </r>
  <r>
    <x v="485"/>
    <s v="CHI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  <n v="2.1176470588235294"/>
    <n v="0.52941176470588236"/>
    <n v="1.1764705882352942"/>
    <n v="0.29411764705882354"/>
    <n v="0.88235294117647056"/>
    <n v="0"/>
    <n v="0"/>
    <n v="0.11764705882352941"/>
    <n v="0.48128342245989303"/>
    <n v="4.5"/>
    <n v="0"/>
    <n v="0"/>
    <n v="6.684491978609626E-2"/>
    <n v="0.20053475935828874"/>
    <s v="&lt;10 min"/>
    <s v="23–27"/>
    <n v="0.57700000000000007"/>
    <n v="0.61"/>
    <n v="1.5691007845503924E-2"/>
    <s v="Écarter"/>
  </r>
  <r>
    <x v="486"/>
    <s v="CLE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  <n v="7.2"/>
    <n v="0.4"/>
    <n v="4.2"/>
    <n v="1.8"/>
    <n v="2.4"/>
    <n v="0"/>
    <n v="0.2"/>
    <n v="0.4"/>
    <n v="0.56692913385826771"/>
    <n v="1"/>
    <n v="0"/>
    <n v="1.5748031496062995E-2"/>
    <n v="0.14173228346456693"/>
    <n v="0.1889763779527559"/>
    <s v="10–19 min"/>
    <s v="23–27"/>
    <n v="0.43799999999999994"/>
    <n v="0.48899999999999999"/>
    <n v="1.9312009656004828E-2"/>
    <s v="Écarter"/>
  </r>
  <r>
    <x v="487"/>
    <s v="OKC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  <n v="1.7142857142857142"/>
    <n v="0.19047619047619047"/>
    <n v="1.1904761904761905"/>
    <n v="0.38095238095238093"/>
    <n v="0.80952380952380953"/>
    <n v="0.19047619047619047"/>
    <n v="0"/>
    <n v="0.19047619047619047"/>
    <n v="0.2857142857142857"/>
    <n v="1"/>
    <n v="3.1746031746031744E-2"/>
    <n v="0"/>
    <n v="6.3492063492063489E-2"/>
    <n v="0.13492063492063491"/>
    <s v="&lt;10 min"/>
    <s v="23–27"/>
    <n v="0.56700000000000006"/>
    <n v="0.58299999999999996"/>
    <n v="1.7501508750754374E-2"/>
    <s v="Écarter"/>
  </r>
  <r>
    <x v="488"/>
    <s v="IND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  <n v="7"/>
    <n v="1"/>
    <n v="5.6"/>
    <n v="2.2000000000000002"/>
    <n v="3.4"/>
    <n v="0.6"/>
    <n v="1.6"/>
    <n v="1"/>
    <n v="0.41666666666666663"/>
    <n v="1"/>
    <n v="3.5714285714285712E-2"/>
    <n v="9.5238095238095233E-2"/>
    <n v="0.13095238095238096"/>
    <n v="0.20238095238095236"/>
    <s v="10–19 min"/>
    <s v="23–27"/>
    <n v="0.60899999999999999"/>
    <n v="0.6"/>
    <n v="1.388050694025347E-2"/>
    <s v="Écarter"/>
  </r>
  <r>
    <x v="489"/>
    <s v="MEM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  <n v="1.5909090909090908"/>
    <n v="0.90909090909090906"/>
    <n v="0.5"/>
    <n v="0"/>
    <n v="0.5"/>
    <n v="9.0909090909090912E-2"/>
    <n v="0"/>
    <n v="0.18181818181818182"/>
    <n v="0.37878787878787873"/>
    <n v="5"/>
    <n v="2.1645021645021644E-2"/>
    <n v="0"/>
    <n v="0"/>
    <n v="0.11904761904761904"/>
    <s v="&lt;10 min"/>
    <s v="23–27"/>
    <n v="0.48299999999999998"/>
    <n v="0.53"/>
    <n v="1.8708509354254676E-2"/>
    <s v="Écarter"/>
  </r>
  <r>
    <x v="490"/>
    <s v="PHX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  <n v="2.1875"/>
    <n v="1"/>
    <n v="0.8125"/>
    <n v="0.3125"/>
    <n v="0.625"/>
    <n v="0.1875"/>
    <n v="0"/>
    <n v="0.1875"/>
    <n v="0.29560810810810811"/>
    <n v="5.333333333333333"/>
    <n v="2.5337837837837836E-2"/>
    <n v="0"/>
    <n v="4.2229729729729729E-2"/>
    <n v="8.4459459459459457E-2"/>
    <s v="&lt;10 min"/>
    <s v="23–27"/>
    <n v="0.35600000000000004"/>
    <n v="0.36700000000000005"/>
    <n v="2.715751357875679E-2"/>
    <s v="Écarter"/>
  </r>
  <r>
    <x v="491"/>
    <s v="BOS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  <n v="2.125"/>
    <n v="0.8125"/>
    <n v="0.8125"/>
    <n v="0.125"/>
    <n v="0.6875"/>
    <n v="0.3125"/>
    <n v="0.125"/>
    <n v="0.8125"/>
    <n v="0.36637931034482762"/>
    <n v="1"/>
    <n v="5.387931034482759E-2"/>
    <n v="2.1551724137931036E-2"/>
    <n v="2.1551724137931036E-2"/>
    <n v="0.11853448275862069"/>
    <s v="&lt;10 min"/>
    <s v="18–22"/>
    <n v="0.41200000000000003"/>
    <n v="0.44500000000000001"/>
    <n v="2.051901025950513E-2"/>
    <s v="Écarter"/>
  </r>
  <r>
    <x v="492"/>
    <s v="NOP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  <n v="3.0909090909090908"/>
    <n v="0.54545454545454541"/>
    <n v="3.5454545454545454"/>
    <n v="1.0909090909090908"/>
    <n v="2.5454545454545454"/>
    <n v="9.0909090909090912E-2"/>
    <n v="0.27272727272727271"/>
    <n v="0.36363636363636365"/>
    <n v="0.26877470355731226"/>
    <n v="1.4999999999999998"/>
    <n v="7.9051383399209481E-3"/>
    <n v="2.3715415019762844E-2"/>
    <n v="9.4861660079051377E-2"/>
    <n v="0.22134387351778656"/>
    <s v="10–19 min"/>
    <s v="23–27"/>
    <n v="0.63600000000000001"/>
    <n v="0.64400000000000002"/>
    <n v="1.3277006638503319E-2"/>
    <s v="Écarter"/>
  </r>
  <r>
    <x v="493"/>
    <s v="BOS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  <n v="1"/>
    <n v="0.21212121212121213"/>
    <n v="1.303030303030303"/>
    <n v="0.30303030303030304"/>
    <n v="1"/>
    <n v="0.30303030303030304"/>
    <n v="0.21212121212121213"/>
    <n v="0.39393939393939392"/>
    <n v="0.14285714285714285"/>
    <n v="0.53846153846153855"/>
    <n v="4.3290043290043288E-2"/>
    <n v="3.0303030303030304E-2"/>
    <n v="4.3290043290043288E-2"/>
    <n v="0.14285714285714285"/>
    <s v="&lt;10 min"/>
    <s v="23–27"/>
    <n v="0.29199999999999998"/>
    <n v="0.31"/>
    <n v="3.1985515992757993E-2"/>
    <s v="Écarter"/>
  </r>
  <r>
    <x v="494"/>
    <s v="POR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  <n v="1.5"/>
    <n v="0.68181818181818177"/>
    <n v="1"/>
    <n v="0.40909090909090912"/>
    <n v="0.59090909090909094"/>
    <n v="9.0909090909090912E-2"/>
    <n v="0"/>
    <n v="0.5"/>
    <n v="0.28846153846153844"/>
    <n v="1.3636363636363635"/>
    <n v="1.7482517482517484E-2"/>
    <n v="0"/>
    <n v="7.8671328671328672E-2"/>
    <n v="0.11363636363636363"/>
    <s v="&lt;10 min"/>
    <s v="18–22"/>
    <n v="0.48299999999999998"/>
    <n v="0.47100000000000003"/>
    <n v="1.8708509354254676E-2"/>
    <s v="Écarter"/>
  </r>
  <r>
    <x v="495"/>
    <s v="DEN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  <n v="1.6842105263157894"/>
    <n v="0.21052631578947367"/>
    <n v="1.2105263157894737"/>
    <n v="0.31578947368421051"/>
    <n v="0.78947368421052633"/>
    <n v="0"/>
    <n v="0.21052631578947367"/>
    <n v="0.10526315789473684"/>
    <n v="0.48120300751879697"/>
    <n v="2"/>
    <n v="0"/>
    <n v="6.0150375939849621E-2"/>
    <n v="9.0225563909774431E-2"/>
    <n v="0.22556390977443611"/>
    <s v="&lt;10 min"/>
    <s v="23–27"/>
    <n v="0.625"/>
    <n v="0.6409999999999999"/>
    <n v="1.5087507543753771E-2"/>
    <s v="Écarter"/>
  </r>
  <r>
    <x v="496"/>
    <s v="MIA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  <n v="4"/>
    <n v="1.5"/>
    <n v="1.5"/>
    <n v="0.75"/>
    <n v="0.75"/>
    <n v="1"/>
    <n v="0.125"/>
    <n v="1"/>
    <n v="0.21390374331550802"/>
    <n v="1.5"/>
    <n v="5.3475935828877004E-2"/>
    <n v="6.6844919786096255E-3"/>
    <n v="4.0106951871657755E-2"/>
    <n v="4.0106951871657755E-2"/>
    <s v="10–19 min"/>
    <s v="28–32"/>
    <n v="0.36799999999999999"/>
    <n v="0.40200000000000002"/>
    <n v="2.2933011466505733E-2"/>
    <s v="Écarter"/>
  </r>
  <r>
    <x v="497"/>
    <s v="UTA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  <n v="3.2"/>
    <n v="0.8"/>
    <n v="2.1"/>
    <n v="0.9"/>
    <n v="1.2"/>
    <n v="1"/>
    <n v="0.1"/>
    <n v="0.3"/>
    <n v="0.2318840579710145"/>
    <n v="2.666666666666667"/>
    <n v="7.2463768115942032E-2"/>
    <n v="7.246376811594203E-3"/>
    <n v="6.5217391304347824E-2"/>
    <n v="8.6956521739130432E-2"/>
    <s v="10–19 min"/>
    <s v="23–27"/>
    <n v="0.41399999999999998"/>
    <n v="0.42499999999999999"/>
    <n v="2.1122510561255279E-2"/>
    <s v="Écarter"/>
  </r>
  <r>
    <x v="498"/>
    <s v="DEN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  <n v="1.2916666666666667"/>
    <n v="0.5"/>
    <n v="0.5"/>
    <n v="0"/>
    <n v="0.5"/>
    <n v="8.3333333333333329E-2"/>
    <n v="0"/>
    <n v="0.20833333333333334"/>
    <n v="0.26360544217687076"/>
    <n v="2.4"/>
    <n v="1.7006802721088433E-2"/>
    <n v="0"/>
    <n v="0"/>
    <n v="0.1020408163265306"/>
    <s v="&lt;10 min"/>
    <s v="18–22"/>
    <n v="0.35399999999999998"/>
    <n v="0.374"/>
    <n v="2.4743512371756187E-2"/>
    <s v="Écarter"/>
  </r>
  <r>
    <x v="499"/>
    <s v="NYK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  <n v="1.7222222222222223"/>
    <n v="0.27777777777777779"/>
    <n v="1"/>
    <n v="0.22222222222222221"/>
    <n v="0.77777777777777779"/>
    <n v="0.22222222222222221"/>
    <n v="0.1111111111111111"/>
    <n v="0.22222222222222221"/>
    <n v="0.27777777777777779"/>
    <n v="1.2500000000000002"/>
    <n v="3.5842293906810034E-2"/>
    <n v="1.7921146953405017E-2"/>
    <n v="3.5842293906810034E-2"/>
    <n v="0.12544802867383512"/>
    <s v="&lt;10 min"/>
    <s v="18–22"/>
    <n v="0.41899999999999998"/>
    <n v="0.44600000000000001"/>
    <n v="1.8708509354254676E-2"/>
    <s v="Écarter"/>
  </r>
  <r>
    <x v="500"/>
    <s v="IND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  <n v="2.7272727272727271"/>
    <n v="1.2727272727272727"/>
    <n v="1.0909090909090908"/>
    <n v="0.18181818181818182"/>
    <n v="0.90909090909090906"/>
    <n v="0.63636363636363635"/>
    <n v="0.18181818181818182"/>
    <n v="0.54545454545454541"/>
    <n v="0.42613636363636359"/>
    <n v="2.3333333333333335"/>
    <n v="9.9431818181818177E-2"/>
    <n v="2.8409090909090908E-2"/>
    <n v="2.8409090909090908E-2"/>
    <n v="0.14204545454545453"/>
    <s v="&lt;10 min"/>
    <s v="23–27"/>
    <n v="0.42399999999999999"/>
    <n v="0.44299999999999995"/>
    <n v="1.9915509957754977E-2"/>
    <s v="Écarter"/>
  </r>
  <r>
    <x v="501"/>
    <s v="MIL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  <n v="1.3809523809523809"/>
    <n v="0.19047619047619047"/>
    <n v="1.7142857142857142"/>
    <n v="0.52380952380952384"/>
    <n v="1.1904761904761905"/>
    <n v="0.19047619047619047"/>
    <n v="0"/>
    <n v="0.2857142857142857"/>
    <n v="0.27619047619047621"/>
    <n v="0.66666666666666663"/>
    <n v="3.8095238095238092E-2"/>
    <n v="0"/>
    <n v="0.10476190476190476"/>
    <n v="0.23809523809523808"/>
    <s v="&lt;10 min"/>
    <s v="18–22"/>
    <n v="0.33299999999999996"/>
    <n v="0.441"/>
    <n v="1.6294508147254073E-2"/>
    <s v="Écarter"/>
  </r>
  <r>
    <x v="502"/>
    <s v="NYK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  <n v="1.5263157894736843"/>
    <n v="0.21052631578947367"/>
    <n v="0.42105263157894735"/>
    <n v="0"/>
    <n v="0.42105263157894735"/>
    <n v="0.10526315789473684"/>
    <n v="0"/>
    <n v="0.21052631578947367"/>
    <n v="0.42397660818713451"/>
    <n v="1"/>
    <n v="2.9239766081871343E-2"/>
    <n v="0"/>
    <n v="0"/>
    <n v="0.11695906432748537"/>
    <s v="&lt;10 min"/>
    <s v="28–32"/>
    <n v="0.41899999999999998"/>
    <n v="0.439"/>
    <n v="1.8105009052504527E-2"/>
    <s v="Écarter"/>
  </r>
  <r>
    <x v="503"/>
    <s v="CHA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  <n v="7"/>
    <n v="3.25"/>
    <n v="1.5"/>
    <n v="0.25"/>
    <n v="1.25"/>
    <n v="0.75"/>
    <n v="0.5"/>
    <n v="1.5"/>
    <n v="0.35353535353535354"/>
    <n v="2.1666666666666665"/>
    <n v="3.787878787878788E-2"/>
    <n v="2.5252525252525252E-2"/>
    <n v="1.2626262626262626E-2"/>
    <n v="6.3131313131313135E-2"/>
    <s v="10–19 min"/>
    <s v="23–27"/>
    <n v="0.46299999999999997"/>
    <n v="0.48700000000000004"/>
    <n v="1.6294508147254073E-2"/>
    <s v="Écarter"/>
  </r>
  <r>
    <x v="504"/>
    <s v="MIA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  <n v="2"/>
    <n v="0.5714285714285714"/>
    <n v="0.5714285714285714"/>
    <n v="0"/>
    <n v="0.5714285714285714"/>
    <n v="0.42857142857142855"/>
    <n v="0.21428571428571427"/>
    <n v="0.42857142857142855"/>
    <n v="0.4"/>
    <n v="1.3333333333333333"/>
    <n v="8.5714285714285715E-2"/>
    <n v="4.2857142857142858E-2"/>
    <n v="0"/>
    <n v="0.11428571428571428"/>
    <s v="&lt;10 min"/>
    <s v="23–27"/>
    <n v="0.38700000000000001"/>
    <n v="0.41600000000000004"/>
    <n v="1.8708509354254676E-2"/>
    <s v="Écarter"/>
  </r>
  <r>
    <x v="505"/>
    <s v="DEN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  <n v="1.3"/>
    <n v="0.3"/>
    <n v="0.9"/>
    <n v="0.4"/>
    <n v="0.5"/>
    <n v="0.3"/>
    <n v="0.3"/>
    <n v="0.3"/>
    <n v="0.20967741935483872"/>
    <n v="1"/>
    <n v="4.8387096774193547E-2"/>
    <n v="4.8387096774193547E-2"/>
    <n v="6.4516129032258063E-2"/>
    <n v="8.0645161290322578E-2"/>
    <s v="&lt;10 min"/>
    <s v="23–27"/>
    <n v="0.33799999999999997"/>
    <n v="0.36799999999999999"/>
    <n v="2.051901025950513E-2"/>
    <s v="Écarter"/>
  </r>
  <r>
    <x v="506"/>
    <s v="ATL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  <n v="1.411764705882353"/>
    <n v="0.41176470588235292"/>
    <n v="0.88235294117647056"/>
    <n v="0.17647058823529413"/>
    <n v="0.70588235294117652"/>
    <n v="0.11764705882352941"/>
    <n v="0"/>
    <n v="0.17647058823529413"/>
    <n v="0.32085561497326204"/>
    <n v="2.333333333333333"/>
    <n v="2.6737967914438499E-2"/>
    <n v="0"/>
    <n v="4.0106951871657755E-2"/>
    <n v="0.16042780748663102"/>
    <s v="&lt;10 min"/>
    <s v="23–27"/>
    <n v="0.52300000000000002"/>
    <n v="0.52300000000000002"/>
    <n v="1.3277006638503319E-2"/>
    <s v="Écarter"/>
  </r>
  <r>
    <x v="507"/>
    <s v="DAL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  <n v="1.5"/>
    <n v="0.375"/>
    <n v="0.3125"/>
    <n v="0.125"/>
    <n v="0.3125"/>
    <n v="0.125"/>
    <n v="0.125"/>
    <n v="0.3125"/>
    <n v="0.42857142857142855"/>
    <n v="1.2"/>
    <n v="3.5714285714285712E-2"/>
    <n v="3.5714285714285712E-2"/>
    <n v="3.5714285714285712E-2"/>
    <n v="8.9285714285714288E-2"/>
    <s v="&lt;10 min"/>
    <s v="18–22"/>
    <n v="0.47799999999999998"/>
    <n v="0.48499999999999999"/>
    <n v="1.3277006638503319E-2"/>
    <s v="Écarter"/>
  </r>
  <r>
    <x v="508"/>
    <s v="HOU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  <n v="6"/>
    <n v="0.5"/>
    <n v="5.25"/>
    <n v="1.5"/>
    <n v="3.75"/>
    <n v="0.25"/>
    <n v="1.25"/>
    <n v="0.5"/>
    <n v="0.47244094488188981"/>
    <n v="1"/>
    <n v="1.968503937007874E-2"/>
    <n v="9.8425196850393706E-2"/>
    <n v="0.11811023622047245"/>
    <n v="0.29527559055118113"/>
    <s v="10–19 min"/>
    <s v="23–27"/>
    <n v="0.76900000000000002"/>
    <n v="0.78900000000000003"/>
    <n v="7.8455039227519618E-3"/>
    <s v="Écarter"/>
  </r>
  <r>
    <x v="509"/>
    <s v="DEN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  <n v="1.7692307692307692"/>
    <n v="0.69230769230769229"/>
    <n v="2.5384615384615383"/>
    <n v="0.53846153846153844"/>
    <n v="2"/>
    <n v="0.23076923076923078"/>
    <n v="0.23076923076923078"/>
    <n v="0.76923076923076927"/>
    <n v="0.17011834319526625"/>
    <n v="0.89999999999999991"/>
    <n v="2.2189349112426034E-2"/>
    <n v="2.2189349112426034E-2"/>
    <n v="5.1775147928994077E-2"/>
    <n v="0.19230769230769229"/>
    <s v="10–19 min"/>
    <s v="28–32"/>
    <n v="0.46200000000000002"/>
    <n v="0.46200000000000002"/>
    <n v="1.5691007845503924E-2"/>
    <s v="Écarter"/>
  </r>
  <r>
    <x v="510"/>
    <s v="SAC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  <n v="2.5555555555555554"/>
    <n v="0.66666666666666663"/>
    <n v="2.2222222222222223"/>
    <n v="0.66666666666666663"/>
    <n v="1.5555555555555556"/>
    <n v="0.33333333333333331"/>
    <n v="0"/>
    <n v="0.44444444444444442"/>
    <n v="0.22417153996101363"/>
    <n v="1.5"/>
    <n v="2.9239766081871343E-2"/>
    <n v="0"/>
    <n v="5.8479532163742687E-2"/>
    <n v="0.1364522417153996"/>
    <s v="10–19 min"/>
    <s v="33+"/>
    <n v="0.40899999999999997"/>
    <n v="0.46700000000000003"/>
    <n v="1.3277006638503319E-2"/>
    <s v="Écarter"/>
  </r>
  <r>
    <x v="511"/>
    <s v="SAC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  <n v="2.2999999999999998"/>
    <n v="1.1000000000000001"/>
    <n v="0.9"/>
    <n v="0.2"/>
    <n v="0.7"/>
    <n v="0"/>
    <n v="0.1"/>
    <n v="0.1"/>
    <n v="0.51111111111111107"/>
    <n v="11"/>
    <n v="0"/>
    <n v="2.2222222222222223E-2"/>
    <n v="4.4444444444444446E-2"/>
    <n v="0.15555555555555556"/>
    <s v="&lt;10 min"/>
    <s v="23–27"/>
    <n v="0.52800000000000002"/>
    <n v="0.56899999999999995"/>
    <n v="1.0863005431502716E-2"/>
    <s v="Écarter"/>
  </r>
  <r>
    <x v="512"/>
    <s v="CHI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  <n v="1.8333333333333333"/>
    <n v="0.33333333333333331"/>
    <n v="0.83333333333333337"/>
    <n v="0.33333333333333331"/>
    <n v="0.5"/>
    <n v="8.3333333333333329E-2"/>
    <n v="8.3333333333333329E-2"/>
    <n v="0.16666666666666666"/>
    <n v="0.41666666666666663"/>
    <n v="2"/>
    <n v="1.8939393939393936E-2"/>
    <n v="1.8939393939393936E-2"/>
    <n v="7.5757575757575746E-2"/>
    <n v="0.11363636363636363"/>
    <s v="&lt;10 min"/>
    <s v="23–27"/>
    <n v="0.63300000000000001"/>
    <n v="0.66099999999999992"/>
    <n v="9.6560048280024142E-3"/>
    <s v="Écarter"/>
  </r>
  <r>
    <x v="513"/>
    <s v="GSW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  <n v="3.6666666666666665"/>
    <n v="0.66666666666666663"/>
    <n v="1.8333333333333333"/>
    <n v="0.5"/>
    <n v="1.3333333333333333"/>
    <n v="0.66666666666666663"/>
    <n v="0"/>
    <n v="0.16666666666666666"/>
    <n v="0.4263565891472868"/>
    <n v="4"/>
    <n v="7.7519379844961239E-2"/>
    <n v="0"/>
    <n v="5.8139534883720929E-2"/>
    <n v="0.15503875968992248"/>
    <s v="&lt;10 min"/>
    <s v="28–32"/>
    <n v="0.55899999999999994"/>
    <n v="0.56000000000000005"/>
    <n v="1.0259505129752565E-2"/>
    <s v="Écarter"/>
  </r>
  <r>
    <x v="514"/>
    <s v="MIN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  <n v="1.5384615384615385"/>
    <n v="0"/>
    <n v="0.76923076923076927"/>
    <n v="0.23076923076923078"/>
    <n v="0.61538461538461542"/>
    <n v="0.23076923076923078"/>
    <n v="7.6923076923076927E-2"/>
    <n v="0.23076923076923078"/>
    <n v="0.64102564102564108"/>
    <n v="0"/>
    <n v="9.6153846153846159E-2"/>
    <n v="3.2051282051282055E-2"/>
    <n v="9.6153846153846159E-2"/>
    <n v="0.25641025641025644"/>
    <s v="&lt;10 min"/>
    <s v="18–22"/>
    <n v="0.4"/>
    <n v="0.54"/>
    <n v="9.6560048280024142E-3"/>
    <s v="Écarter"/>
  </r>
  <r>
    <x v="515"/>
    <s v="LAC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  <n v="1.3846153846153846"/>
    <n v="0.53846153846153844"/>
    <n v="0.92307692307692313"/>
    <n v="0.23076923076923078"/>
    <n v="0.69230769230769229"/>
    <n v="0.38461538461538464"/>
    <n v="7.6923076923076927E-2"/>
    <n v="0.23076923076923078"/>
    <n v="0.30769230769230771"/>
    <n v="2.333333333333333"/>
    <n v="8.5470085470085472E-2"/>
    <n v="1.7094017094017096E-2"/>
    <n v="5.1282051282051287E-2"/>
    <n v="0.15384615384615385"/>
    <s v="&lt;10 min"/>
    <s v="18–22"/>
    <n v="0.33299999999999996"/>
    <n v="0.34899999999999998"/>
    <n v="1.388050694025347E-2"/>
    <s v="Écarter"/>
  </r>
  <r>
    <x v="516"/>
    <s v="MIL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  <n v="3.4"/>
    <n v="2"/>
    <n v="1"/>
    <n v="0.2"/>
    <n v="0.8"/>
    <n v="0.8"/>
    <n v="0.4"/>
    <n v="1.6"/>
    <n v="0.27642276422764223"/>
    <n v="1.25"/>
    <n v="6.5040650406504058E-2"/>
    <n v="3.2520325203252029E-2"/>
    <n v="1.6260162601626015E-2"/>
    <n v="6.5040650406504058E-2"/>
    <s v="10–19 min"/>
    <s v="23–27"/>
    <n v="0.54200000000000004"/>
    <n v="0.58099999999999996"/>
    <n v="7.2420036210018102E-3"/>
    <s v="Écarter"/>
  </r>
  <r>
    <x v="517"/>
    <s v="POR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  <n v="0.89473684210526316"/>
    <n v="0.42105263157894735"/>
    <n v="0.52631578947368418"/>
    <n v="0.31578947368421051"/>
    <n v="0.31578947368421051"/>
    <n v="0.31578947368421051"/>
    <n v="0.10526315789473684"/>
    <n v="0.31578947368421051"/>
    <n v="0.16881827209533268"/>
    <n v="1.3333333333333333"/>
    <n v="5.9582919563058591E-2"/>
    <n v="1.9860973187686197E-2"/>
    <n v="5.9582919563058591E-2"/>
    <n v="5.9582919563058591E-2"/>
    <s v="&lt;10 min"/>
    <s v="23–27"/>
    <n v="0.42899999999999999"/>
    <n v="0.41100000000000003"/>
    <n v="1.2673506336753168E-2"/>
    <s v="Écarter"/>
  </r>
  <r>
    <x v="518"/>
    <s v="CHA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  <n v="4"/>
    <n v="1.75"/>
    <n v="1.75"/>
    <n v="0.75"/>
    <n v="1"/>
    <n v="0.75"/>
    <n v="0"/>
    <n v="1"/>
    <n v="0.36697247706422015"/>
    <n v="1.75"/>
    <n v="6.8807339449541288E-2"/>
    <n v="0"/>
    <n v="6.8807339449541288E-2"/>
    <n v="9.1743119266055037E-2"/>
    <s v="10–19 min"/>
    <s v="23–27"/>
    <n v="0.42299999999999999"/>
    <n v="0.51200000000000001"/>
    <n v="7.8455039227519618E-3"/>
    <s v="Écarter"/>
  </r>
  <r>
    <x v="519"/>
    <s v="SAS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  <n v="2.6666666666666665"/>
    <n v="0.66666666666666663"/>
    <n v="0.83333333333333337"/>
    <n v="0.16666666666666666"/>
    <n v="0.66666666666666663"/>
    <n v="0.16666666666666666"/>
    <n v="0"/>
    <n v="0.33333333333333331"/>
    <n v="0.47619047619047622"/>
    <n v="2"/>
    <n v="2.9761904761904764E-2"/>
    <n v="0"/>
    <n v="2.9761904761904764E-2"/>
    <n v="0.11904761904761905"/>
    <s v="&lt;10 min"/>
    <s v="23–27"/>
    <n v="0.53600000000000003"/>
    <n v="0.53799999999999992"/>
    <n v="8.4490042245021126E-3"/>
    <s v="Écarter"/>
  </r>
  <r>
    <x v="520"/>
    <s v="DET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  <n v="1.875"/>
    <n v="0.875"/>
    <n v="0.875"/>
    <n v="0.125"/>
    <n v="0.75"/>
    <n v="0.25"/>
    <n v="0.125"/>
    <n v="0.125"/>
    <n v="0.35377358490566041"/>
    <n v="7"/>
    <n v="4.716981132075472E-2"/>
    <n v="2.358490566037736E-2"/>
    <n v="2.358490566037736E-2"/>
    <n v="0.14150943396226415"/>
    <s v="&lt;10 min"/>
    <s v="18–22"/>
    <n v="0.7"/>
    <n v="0.68900000000000006"/>
    <n v="6.0350030175015086E-3"/>
    <s v="Écarter"/>
  </r>
  <r>
    <x v="521"/>
    <s v="MIL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  <n v="0.68181818181818177"/>
    <n v="0.18181818181818182"/>
    <n v="0.81818181818181823"/>
    <n v="0.18181818181818182"/>
    <n v="0.59090909090909094"/>
    <n v="9.0909090909090912E-2"/>
    <n v="0.31818181818181818"/>
    <n v="9.0909090909090912E-2"/>
    <n v="0.17482517482517482"/>
    <n v="2"/>
    <n v="2.3310023310023312E-2"/>
    <n v="8.1585081585081584E-2"/>
    <n v="4.6620046620046623E-2"/>
    <n v="0.15151515151515152"/>
    <s v="&lt;10 min"/>
    <s v="23–27"/>
    <n v="0.25"/>
    <n v="0.27"/>
    <n v="1.5691007845503924E-2"/>
    <s v="Écarter"/>
  </r>
  <r>
    <x v="522"/>
    <s v="MIN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  <n v="0.78947368421052633"/>
    <n v="1.2105263157894737"/>
    <n v="0.57894736842105265"/>
    <n v="0.10526315789473684"/>
    <n v="0.52631578947368418"/>
    <n v="0.10526315789473684"/>
    <n v="0"/>
    <n v="0.52631578947368418"/>
    <n v="0.13157894736842105"/>
    <n v="2.3000000000000003"/>
    <n v="1.7543859649122806E-2"/>
    <n v="0"/>
    <n v="1.7543859649122806E-2"/>
    <n v="8.771929824561403E-2"/>
    <s v="&lt;10 min"/>
    <s v="33+"/>
    <n v="0.32600000000000001"/>
    <n v="0.32600000000000001"/>
    <n v="1.388050694025347E-2"/>
    <s v="Écarter"/>
  </r>
  <r>
    <x v="523"/>
    <s v="DET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  <n v="14"/>
    <n v="0"/>
    <n v="8"/>
    <n v="4"/>
    <n v="4"/>
    <n v="0"/>
    <n v="0"/>
    <n v="2"/>
    <n v="0.625"/>
    <n v="0"/>
    <n v="0"/>
    <n v="0"/>
    <n v="0.17857142857142858"/>
    <n v="0.17857142857142858"/>
    <s v="20–29 min"/>
    <s v="23–27"/>
    <n v="0.66700000000000004"/>
    <n v="0.67799999999999994"/>
    <n v="5.4315027157513579E-3"/>
    <s v="Écarter"/>
  </r>
  <r>
    <x v="524"/>
    <s v="HOU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  <n v="1.5555555555555556"/>
    <n v="0.1111111111111111"/>
    <n v="0.55555555555555558"/>
    <n v="0.22222222222222221"/>
    <n v="0.33333333333333331"/>
    <n v="0"/>
    <n v="0.22222222222222221"/>
    <n v="0.22222222222222221"/>
    <n v="0.32407407407407407"/>
    <n v="0.5"/>
    <n v="0"/>
    <n v="4.6296296296296294E-2"/>
    <n v="4.6296296296296294E-2"/>
    <n v="6.9444444444444448E-2"/>
    <s v="&lt;10 min"/>
    <s v="28–32"/>
    <n v="0.41200000000000003"/>
    <n v="0.41200000000000003"/>
    <n v="1.0259505129752565E-2"/>
    <s v="Écarter"/>
  </r>
  <r>
    <x v="525"/>
    <s v="LAL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  <n v="1.5555555555555556"/>
    <n v="0.1111111111111111"/>
    <n v="1.6666666666666667"/>
    <n v="0.22222222222222221"/>
    <n v="1.4444444444444444"/>
    <n v="0.44444444444444442"/>
    <n v="0.22222222222222221"/>
    <n v="0.33333333333333331"/>
    <n v="0.21021021021021019"/>
    <n v="0.33333333333333331"/>
    <n v="6.0060060060060053E-2"/>
    <n v="3.0030030030030026E-2"/>
    <n v="3.0030030030030026E-2"/>
    <n v="0.19519519519519518"/>
    <s v="&lt;10 min"/>
    <s v="18–22"/>
    <n v="0.316"/>
    <n v="0.317"/>
    <n v="1.1466505733252867E-2"/>
    <s v="Écarter"/>
  </r>
  <r>
    <x v="526"/>
    <s v="SAC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  <n v="0.93333333333333335"/>
    <n v="0.13333333333333333"/>
    <n v="0.53333333333333333"/>
    <n v="0.13333333333333333"/>
    <n v="0.53333333333333333"/>
    <n v="0.13333333333333333"/>
    <n v="0.13333333333333333"/>
    <n v="0.13333333333333333"/>
    <n v="0.31111111111111112"/>
    <n v="1"/>
    <n v="4.4444444444444446E-2"/>
    <n v="4.4444444444444446E-2"/>
    <n v="4.4444444444444446E-2"/>
    <n v="0.17777777777777778"/>
    <s v="&lt;10 min"/>
    <s v="23–27"/>
    <n v="0.5"/>
    <n v="0.50900000000000001"/>
    <n v="6.6385033192516594E-3"/>
    <s v="Écarter"/>
  </r>
  <r>
    <x v="527"/>
    <s v="UTA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  <n v="4.666666666666667"/>
    <n v="0.66666666666666663"/>
    <n v="5"/>
    <n v="1.6666666666666667"/>
    <n v="3.3333333333333335"/>
    <n v="1.6666666666666667"/>
    <n v="1.3333333333333333"/>
    <n v="0.66666666666666663"/>
    <n v="0.18817204301075269"/>
    <n v="1"/>
    <n v="6.7204301075268813E-2"/>
    <n v="5.3763440860215048E-2"/>
    <n v="6.7204301075268813E-2"/>
    <n v="0.13440860215053763"/>
    <s v="20–29 min"/>
    <s v="18–22"/>
    <n v="0.30599999999999999"/>
    <n v="0.35399999999999998"/>
    <n v="1.0863005431502716E-2"/>
    <s v="Écarter"/>
  </r>
  <r>
    <x v="528"/>
    <s v="POR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  <n v="1"/>
    <n v="0.23076923076923078"/>
    <n v="0.23076923076923078"/>
    <n v="0.23076923076923078"/>
    <n v="7.6923076923076927E-2"/>
    <n v="7.6923076923076927E-2"/>
    <n v="0"/>
    <n v="0.30769230769230771"/>
    <n v="0.4"/>
    <n v="0.75"/>
    <n v="3.0769230769230771E-2"/>
    <n v="0"/>
    <n v="9.2307692307692313E-2"/>
    <n v="3.0769230769230771E-2"/>
    <s v="&lt;10 min"/>
    <s v="18–22"/>
    <n v="0.28600000000000003"/>
    <n v="0.39100000000000001"/>
    <n v="8.4490042245021126E-3"/>
    <s v="Écarter"/>
  </r>
  <r>
    <x v="529"/>
    <s v="CLE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  <n v="1"/>
    <n v="0.66666666666666663"/>
    <n v="1.6666666666666667"/>
    <n v="0.66666666666666663"/>
    <n v="1"/>
    <n v="8.3333333333333329E-2"/>
    <n v="8.3333333333333329E-2"/>
    <n v="0.66666666666666663"/>
    <n v="0.13698630136986301"/>
    <n v="1"/>
    <n v="1.1415525114155251E-2"/>
    <n v="1.1415525114155251E-2"/>
    <n v="9.1324200913242004E-2"/>
    <n v="0.13698630136986301"/>
    <s v="&lt;10 min"/>
    <s v="23–27"/>
    <n v="0.25"/>
    <n v="0.28699999999999998"/>
    <n v="1.2070006035003017E-2"/>
    <s v="Écarter"/>
  </r>
  <r>
    <x v="530"/>
    <s v="CHI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  <n v="1.8333333333333333"/>
    <n v="1"/>
    <n v="0.5"/>
    <n v="0.16666666666666666"/>
    <n v="0.33333333333333331"/>
    <n v="0"/>
    <n v="0"/>
    <n v="0.16666666666666666"/>
    <n v="0.37414965986394555"/>
    <n v="6"/>
    <n v="0"/>
    <n v="0"/>
    <n v="3.4013605442176867E-2"/>
    <n v="6.8027210884353734E-2"/>
    <s v="&lt;10 min"/>
    <s v="23–27"/>
    <n v="0.9"/>
    <n v="0.93500000000000005"/>
    <n v="3.0175015087507543E-3"/>
    <s v="Écarter"/>
  </r>
  <r>
    <x v="531"/>
    <s v="LAC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  <n v="1.8333333333333333"/>
    <n v="0"/>
    <n v="0.66666666666666663"/>
    <n v="0.16666666666666666"/>
    <n v="0.5"/>
    <n v="0"/>
    <n v="0"/>
    <n v="0.16666666666666666"/>
    <n v="0.41666666666666663"/>
    <n v="0"/>
    <n v="0"/>
    <n v="0"/>
    <n v="3.7878787878787873E-2"/>
    <n v="0.11363636363636363"/>
    <s v="&lt;10 min"/>
    <s v="18–22"/>
    <n v="0.36399999999999999"/>
    <n v="0.44600000000000001"/>
    <n v="6.6385033192516594E-3"/>
    <s v="Écarter"/>
  </r>
  <r>
    <x v="532"/>
    <s v="CHI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  <n v="1.6666666666666667"/>
    <n v="0.33333333333333331"/>
    <n v="1.3333333333333333"/>
    <n v="0.66666666666666663"/>
    <n v="0.66666666666666663"/>
    <n v="0.16666666666666666"/>
    <n v="0"/>
    <n v="0"/>
    <n v="0.40650406504065045"/>
    <s v=""/>
    <n v="4.065040650406504E-2"/>
    <n v="0"/>
    <n v="0.16260162601626016"/>
    <n v="0.16260162601626016"/>
    <s v="&lt;10 min"/>
    <s v="23–27"/>
    <n v="0.5"/>
    <n v="0.56299999999999994"/>
    <n v="4.8280024140012071E-3"/>
    <s v="Écarter"/>
  </r>
  <r>
    <x v="533"/>
    <s v="MIL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  <n v="0.69230769230769229"/>
    <n v="0.23076923076923078"/>
    <n v="0.92307692307692313"/>
    <n v="0.53846153846153844"/>
    <n v="0.38461538461538464"/>
    <n v="0.23076923076923078"/>
    <n v="0.23076923076923078"/>
    <n v="0.53846153846153844"/>
    <n v="0.15734265734265732"/>
    <n v="0.4285714285714286"/>
    <n v="5.2447552447552448E-2"/>
    <n v="5.2447552447552448E-2"/>
    <n v="0.12237762237762236"/>
    <n v="8.7412587412587409E-2"/>
    <s v="&lt;10 min"/>
    <s v="23–27"/>
    <n v="0.25"/>
    <n v="0.36299999999999999"/>
    <n v="4.8280024140012071E-3"/>
    <s v="Écarter"/>
  </r>
  <r>
    <x v="534"/>
    <s v="NYK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  <n v="3"/>
    <n v="0"/>
    <n v="2.6666666666666665"/>
    <n v="1.3333333333333333"/>
    <n v="1.3333333333333333"/>
    <n v="0.33333333333333331"/>
    <n v="0.33333333333333331"/>
    <n v="0.33333333333333331"/>
    <n v="0.15544041450777202"/>
    <n v="0"/>
    <n v="1.7271157167530225E-2"/>
    <n v="1.7271157167530225E-2"/>
    <n v="6.9084628670120898E-2"/>
    <n v="6.9084628670120898E-2"/>
    <s v="10–19 min"/>
    <s v="33+"/>
    <n v="0.64300000000000002"/>
    <n v="0.64300000000000002"/>
    <n v="4.2245021122510563E-3"/>
    <s v="Écarter"/>
  </r>
  <r>
    <x v="535"/>
    <s v="PHX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  <n v="1.125"/>
    <n v="0"/>
    <n v="0.5"/>
    <n v="0"/>
    <n v="0.5"/>
    <n v="0"/>
    <n v="0"/>
    <n v="0.5"/>
    <n v="0.2960526315789474"/>
    <n v="0"/>
    <n v="0"/>
    <n v="0"/>
    <n v="0"/>
    <n v="0.13157894736842105"/>
    <s v="&lt;10 min"/>
    <s v="23–27"/>
    <n v="0.42899999999999999"/>
    <n v="0.51400000000000001"/>
    <n v="4.2245021122510563E-3"/>
    <s v="Écarter"/>
  </r>
  <r>
    <x v="536"/>
    <s v="CHI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  <n v="2"/>
    <n v="0.25"/>
    <n v="1.5"/>
    <n v="1.25"/>
    <n v="0.25"/>
    <n v="0"/>
    <n v="0"/>
    <n v="0.25"/>
    <n v="0.37037037037037035"/>
    <n v="1"/>
    <n v="0"/>
    <n v="0"/>
    <n v="0.23148148148148145"/>
    <n v="4.6296296296296294E-2"/>
    <s v="&lt;10 min"/>
    <s v="23–27"/>
    <n v="0.57100000000000006"/>
    <n v="0.57100000000000006"/>
    <n v="4.2245021122510563E-3"/>
    <s v="Écarter"/>
  </r>
  <r>
    <x v="537"/>
    <s v="IND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  <n v="0.66666666666666663"/>
    <n v="0.33333333333333331"/>
    <n v="0.5"/>
    <n v="0"/>
    <n v="0.5"/>
    <n v="0"/>
    <n v="0.16666666666666666"/>
    <n v="0.33333333333333331"/>
    <n v="0.21505376344086019"/>
    <n v="1"/>
    <n v="0"/>
    <n v="5.3763440860215048E-2"/>
    <n v="0"/>
    <n v="0.16129032258064516"/>
    <s v="&lt;10 min"/>
    <s v="33+"/>
    <n v="0.36399999999999999"/>
    <n v="0.35"/>
    <n v="6.6385033192516594E-3"/>
    <s v="Écarter"/>
  </r>
  <r>
    <x v="538"/>
    <s v="NYK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  <n v="0.88888888888888884"/>
    <n v="0.22222222222222221"/>
    <n v="0.33333333333333331"/>
    <n v="0.1111111111111111"/>
    <n v="0.22222222222222221"/>
    <n v="0.1111111111111111"/>
    <n v="0"/>
    <n v="0.22222222222222221"/>
    <n v="0.35555555555555551"/>
    <n v="1"/>
    <n v="4.4444444444444439E-2"/>
    <n v="0"/>
    <n v="4.4444444444444439E-2"/>
    <n v="8.8888888888888878E-2"/>
    <s v="&lt;10 min"/>
    <s v="23–27"/>
    <n v="0.44400000000000001"/>
    <n v="0.44400000000000001"/>
    <n v="5.4315027157513579E-3"/>
    <s v="Écarter"/>
  </r>
  <r>
    <x v="539"/>
    <s v="PHI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  <n v="1.6"/>
    <n v="0.4"/>
    <n v="1.6"/>
    <n v="0.4"/>
    <n v="1.2"/>
    <n v="0.2"/>
    <n v="0.4"/>
    <n v="0.2"/>
    <n v="0.1797752808988764"/>
    <n v="2"/>
    <n v="2.247191011235955E-2"/>
    <n v="4.49438202247191E-2"/>
    <n v="4.49438202247191E-2"/>
    <n v="0.1348314606741573"/>
    <s v="&lt;10 min"/>
    <s v="23–27"/>
    <n v="0.14300000000000002"/>
    <n v="0.183"/>
    <n v="1.2673506336753168E-2"/>
    <s v="Écarter"/>
  </r>
  <r>
    <x v="540"/>
    <s v="BOS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  <n v="2.3333333333333335"/>
    <n v="0"/>
    <n v="3"/>
    <n v="0.66666666666666663"/>
    <n v="2.3333333333333335"/>
    <n v="0.66666666666666663"/>
    <n v="0.33333333333333331"/>
    <n v="0"/>
    <n v="0.20114942528735635"/>
    <s v=""/>
    <n v="5.7471264367816091E-2"/>
    <n v="2.8735632183908046E-2"/>
    <n v="5.7471264367816091E-2"/>
    <n v="0.20114942528735635"/>
    <s v="10–19 min"/>
    <s v="23–27"/>
    <n v="0.33299999999999996"/>
    <n v="0.35399999999999998"/>
    <n v="5.4315027157513579E-3"/>
    <s v="Écarter"/>
  </r>
  <r>
    <x v="541"/>
    <s v="DET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  <n v="1"/>
    <n v="0.42857142857142855"/>
    <n v="0.2857142857142857"/>
    <n v="0"/>
    <n v="0.2857142857142857"/>
    <n v="0"/>
    <n v="0"/>
    <n v="0.14285714285714285"/>
    <n v="0.3125"/>
    <n v="3"/>
    <n v="0"/>
    <n v="0"/>
    <n v="0"/>
    <n v="8.9285714285714274E-2"/>
    <s v="&lt;10 min"/>
    <s v="23–27"/>
    <n v="0.35"/>
    <n v="0.32200000000000001"/>
    <n v="6.0350030175015086E-3"/>
    <s v="Écarter"/>
  </r>
  <r>
    <x v="542"/>
    <s v="MIN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  <n v="0.77777777777777779"/>
    <n v="0.55555555555555558"/>
    <n v="0.55555555555555558"/>
    <n v="0.1111111111111111"/>
    <n v="0.44444444444444442"/>
    <n v="0.1111111111111111"/>
    <n v="0"/>
    <n v="0.1111111111111111"/>
    <n v="0.19943019943019943"/>
    <n v="5.0000000000000009"/>
    <n v="2.8490028490028491E-2"/>
    <n v="0"/>
    <n v="2.8490028490028491E-2"/>
    <n v="0.11396011396011396"/>
    <s v="&lt;10 min"/>
    <s v="28–32"/>
    <n v="1"/>
    <n v="0.621"/>
    <n v="1.8105009052504525E-3"/>
    <s v="Écarter"/>
  </r>
  <r>
    <x v="543"/>
    <s v="IND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  <n v="6"/>
    <n v="0"/>
    <n v="1"/>
    <n v="0"/>
    <n v="1"/>
    <n v="0"/>
    <n v="0"/>
    <n v="0"/>
    <n v="1.3043478260869565"/>
    <s v=""/>
    <n v="0"/>
    <n v="0"/>
    <n v="0"/>
    <n v="0.21739130434782611"/>
    <s v="&lt;10 min"/>
    <s v="23–27"/>
    <n v="0.5"/>
    <n v="0.61499999999999999"/>
    <n v="2.4140012070006035E-3"/>
    <s v="Écarter"/>
  </r>
  <r>
    <x v="544"/>
    <s v="NYK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  <n v="1.5"/>
    <n v="0.5"/>
    <n v="2"/>
    <n v="0"/>
    <n v="2"/>
    <n v="0.25"/>
    <n v="0.25"/>
    <n v="0"/>
    <n v="0.20547945205479454"/>
    <s v=""/>
    <n v="3.4246575342465752E-2"/>
    <n v="3.4246575342465752E-2"/>
    <n v="0"/>
    <n v="0.27397260273972601"/>
    <s v="&lt;10 min"/>
    <s v="23–27"/>
    <n v="0.28600000000000003"/>
    <n v="0.38100000000000001"/>
    <n v="4.2245021122510563E-3"/>
    <s v="Écarter"/>
  </r>
  <r>
    <x v="545"/>
    <s v="PHI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  <n v="6"/>
    <n v="5"/>
    <n v="4"/>
    <n v="1"/>
    <n v="3"/>
    <n v="1"/>
    <n v="1"/>
    <n v="0"/>
    <n v="0.34482758620689657"/>
    <s v=""/>
    <n v="5.7471264367816098E-2"/>
    <n v="5.7471264367816098E-2"/>
    <n v="5.7471264367816098E-2"/>
    <n v="0.17241379310344829"/>
    <s v="10–19 min"/>
    <s v="23–27"/>
    <n v="0.35700000000000004"/>
    <n v="0.38100000000000001"/>
    <n v="4.2245021122510563E-3"/>
    <s v="Écarter"/>
  </r>
  <r>
    <x v="546"/>
    <s v="POR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  <n v="3"/>
    <n v="0.5"/>
    <n v="4"/>
    <n v="2"/>
    <n v="2"/>
    <n v="1"/>
    <n v="0"/>
    <n v="1"/>
    <n v="0.30303030303030304"/>
    <n v="0.5"/>
    <n v="0.10101010101010101"/>
    <n v="0"/>
    <n v="0.20202020202020202"/>
    <n v="0.20202020202020202"/>
    <s v="&lt;10 min"/>
    <s v="23–27"/>
    <n v="0.25"/>
    <n v="0.27600000000000002"/>
    <n v="6.0350030175015086E-3"/>
    <s v="Écarter"/>
  </r>
  <r>
    <x v="547"/>
    <s v="DET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  <n v="5"/>
    <n v="1"/>
    <n v="0"/>
    <n v="0"/>
    <n v="0"/>
    <n v="0"/>
    <n v="0"/>
    <n v="0"/>
    <n v="1.3513513513513513"/>
    <s v=""/>
    <n v="0"/>
    <n v="0"/>
    <n v="0"/>
    <n v="0"/>
    <s v="&lt;10 min"/>
    <s v="23–27"/>
    <n v="1.25"/>
    <n v="1.25"/>
    <n v="1.2070006035003018E-3"/>
    <s v="Écarter"/>
  </r>
  <r>
    <x v="548"/>
    <s v="SAC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  <n v="1.25"/>
    <n v="0.25"/>
    <n v="0.75"/>
    <n v="0.25"/>
    <n v="0.5"/>
    <n v="0"/>
    <n v="0"/>
    <n v="0"/>
    <n v="0.41666666666666669"/>
    <s v=""/>
    <n v="0"/>
    <n v="0"/>
    <n v="8.3333333333333329E-2"/>
    <n v="0.16666666666666666"/>
    <s v="&lt;10 min"/>
    <s v="28–32"/>
    <n v="0.625"/>
    <n v="0.625"/>
    <n v="2.4140012070006035E-3"/>
    <s v="Écarter"/>
  </r>
  <r>
    <x v="549"/>
    <s v="TOR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  <n v="0.7142857142857143"/>
    <n v="0.2857142857142857"/>
    <n v="1.1428571428571428"/>
    <n v="0.5714285714285714"/>
    <n v="0.5714285714285714"/>
    <n v="0"/>
    <n v="0.14285714285714285"/>
    <n v="0.2857142857142857"/>
    <n v="0.15527950310559008"/>
    <n v="1"/>
    <n v="0"/>
    <n v="3.1055900621118012E-2"/>
    <n v="0.12422360248447205"/>
    <n v="0.12422360248447205"/>
    <s v="&lt;10 min"/>
    <s v="18–22"/>
    <n v="0.4"/>
    <n v="0.42499999999999999"/>
    <n v="3.0175015087507543E-3"/>
    <s v="Écarter"/>
  </r>
  <r>
    <x v="550"/>
    <s v="DET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  <n v="4"/>
    <n v="2"/>
    <n v="7"/>
    <n v="4"/>
    <n v="3"/>
    <n v="0"/>
    <n v="0"/>
    <n v="0"/>
    <n v="0.23529411764705882"/>
    <s v=""/>
    <n v="0"/>
    <n v="0"/>
    <n v="0.23529411764705882"/>
    <n v="0.17647058823529413"/>
    <s v="10–19 min"/>
    <s v="23–27"/>
    <n v="0.125"/>
    <n v="0.22500000000000001"/>
    <n v="4.8280024140012071E-3"/>
    <s v="Écarter"/>
  </r>
  <r>
    <x v="551"/>
    <s v="SAS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  <n v="0.8"/>
    <n v="0.6"/>
    <n v="1.8"/>
    <n v="0.4"/>
    <n v="1.4"/>
    <n v="0.6"/>
    <n v="0"/>
    <n v="0.2"/>
    <n v="0.1142857142857143"/>
    <n v="2.9999999999999996"/>
    <n v="8.5714285714285715E-2"/>
    <n v="0"/>
    <n v="5.7142857142857148E-2"/>
    <n v="0.19999999999999998"/>
    <s v="&lt;10 min"/>
    <s v="18–22"/>
    <n v="0.5"/>
    <n v="0.5"/>
    <n v="2.4140012070006035E-3"/>
    <s v="Écarter"/>
  </r>
  <r>
    <x v="552"/>
    <s v="BKN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  <n v="0.6"/>
    <n v="0"/>
    <n v="0.4"/>
    <n v="0"/>
    <n v="0.4"/>
    <n v="0"/>
    <n v="0"/>
    <n v="0"/>
    <n v="0.2857142857142857"/>
    <s v=""/>
    <n v="0"/>
    <n v="0"/>
    <n v="0"/>
    <n v="0.19047619047619047"/>
    <s v="&lt;10 min"/>
    <s v="18–22"/>
    <n v="0.14300000000000002"/>
    <n v="0.19"/>
    <n v="4.2245021122510563E-3"/>
    <s v="Écarter"/>
  </r>
  <r>
    <x v="553"/>
    <s v="GSW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  <n v="1"/>
    <n v="0"/>
    <n v="0.66666666666666663"/>
    <n v="0.33333333333333331"/>
    <n v="0.33333333333333331"/>
    <n v="0.66666666666666663"/>
    <n v="0"/>
    <n v="0.33333333333333331"/>
    <n v="0.27777777777777779"/>
    <n v="0"/>
    <n v="0.18518518518518517"/>
    <n v="0"/>
    <n v="9.2592592592592587E-2"/>
    <n v="9.2592592592592587E-2"/>
    <s v="&lt;10 min"/>
    <s v="28–32"/>
    <n v="0"/>
    <n v="0.22600000000000001"/>
    <n v="2.4140012070006035E-3"/>
    <s v="Écarter"/>
  </r>
  <r>
    <x v="554"/>
    <s v="LAL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  <n v="1.5"/>
    <n v="0.5"/>
    <n v="0"/>
    <n v="0"/>
    <n v="0"/>
    <n v="0"/>
    <n v="0"/>
    <n v="0.5"/>
    <n v="0.28846153846153844"/>
    <n v="1"/>
    <n v="0"/>
    <n v="0"/>
    <n v="0"/>
    <n v="0"/>
    <s v="&lt;10 min"/>
    <s v="23–27"/>
    <n v="0.3"/>
    <n v="0.3"/>
    <n v="3.0175015087507543E-3"/>
    <s v="Écarter"/>
  </r>
  <r>
    <x v="555"/>
    <s v="MIN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  <n v="0.375"/>
    <n v="0.25"/>
    <n v="0.5"/>
    <n v="0.25"/>
    <n v="0.25"/>
    <n v="0.125"/>
    <n v="0"/>
    <n v="0.25"/>
    <n v="0.1875"/>
    <n v="1"/>
    <n v="6.25E-2"/>
    <n v="0"/>
    <n v="0.125"/>
    <n v="0.125"/>
    <s v="&lt;10 min"/>
    <s v="23–27"/>
    <n v="0.125"/>
    <n v="0.17800000000000002"/>
    <n v="4.8280024140012071E-3"/>
    <s v="Écarter"/>
  </r>
  <r>
    <x v="556"/>
    <s v="TOR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  <n v="0.75"/>
    <n v="0.75"/>
    <n v="1"/>
    <n v="0"/>
    <n v="1"/>
    <n v="0.5"/>
    <n v="0"/>
    <n v="1"/>
    <n v="9.0361445783132516E-2"/>
    <n v="0.75"/>
    <n v="6.0240963855421679E-2"/>
    <n v="0"/>
    <n v="0"/>
    <n v="0.12048192771084336"/>
    <s v="&lt;10 min"/>
    <s v="23–27"/>
    <n v="0.14300000000000002"/>
    <n v="0.20199999999999999"/>
    <n v="4.2245021122510563E-3"/>
    <s v="Écarter"/>
  </r>
  <r>
    <x v="557"/>
    <s v="GSW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  <n v="1"/>
    <n v="2"/>
    <n v="1.5"/>
    <n v="1"/>
    <n v="0.5"/>
    <n v="1"/>
    <n v="0"/>
    <n v="0"/>
    <n v="0.12195121951219513"/>
    <s v=""/>
    <n v="0.12195121951219513"/>
    <n v="0"/>
    <n v="0.12195121951219513"/>
    <n v="6.0975609756097567E-2"/>
    <s v="&lt;10 min"/>
    <s v="23–27"/>
    <n v="0.33299999999999996"/>
    <n v="0.33299999999999996"/>
    <n v="1.8105009052504525E-3"/>
    <s v="Écarter"/>
  </r>
  <r>
    <x v="558"/>
    <s v="OKC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  <n v="0.33333333333333331"/>
    <n v="0.16666666666666666"/>
    <n v="0.5"/>
    <n v="0.16666666666666666"/>
    <n v="0.33333333333333331"/>
    <n v="0"/>
    <n v="0"/>
    <n v="0.16666666666666666"/>
    <n v="9.5238095238095233E-2"/>
    <n v="1"/>
    <n v="0"/>
    <n v="0"/>
    <n v="4.7619047619047616E-2"/>
    <n v="9.5238095238095233E-2"/>
    <s v="&lt;10 min"/>
    <s v="23–27"/>
    <n v="0"/>
    <n v="0.26600000000000001"/>
    <n v="1.2070006035003018E-3"/>
    <s v="Écarter"/>
  </r>
  <r>
    <x v="559"/>
    <s v="MIN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  <n v="0.33333333333333331"/>
    <n v="1"/>
    <n v="1.3333333333333333"/>
    <n v="0"/>
    <n v="1.3333333333333333"/>
    <n v="0"/>
    <n v="0"/>
    <n v="1.3333333333333333"/>
    <n v="7.5757575757575746E-2"/>
    <n v="0.75"/>
    <n v="0"/>
    <n v="0"/>
    <n v="0"/>
    <n v="0.30303030303030298"/>
    <s v="&lt;10 min"/>
    <s v="23–27"/>
    <n v="0"/>
    <n v="0.26600000000000001"/>
    <n v="6.0350030175015089E-4"/>
    <s v="Écarter"/>
  </r>
  <r>
    <x v="560"/>
    <s v="IND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  <n v="0"/>
    <n v="1"/>
    <n v="1"/>
    <n v="0"/>
    <n v="1"/>
    <n v="0"/>
    <n v="0"/>
    <n v="0"/>
    <n v="0"/>
    <s v=""/>
    <n v="0"/>
    <n v="0"/>
    <n v="0"/>
    <n v="0.29411764705882354"/>
    <s v="&lt;10 min"/>
    <s v="28–32"/>
    <n v="0"/>
    <n v="0"/>
    <n v="0"/>
    <s v="Écarter"/>
  </r>
  <r>
    <x v="561"/>
    <s v="MEM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  <n v="0"/>
    <n v="0"/>
    <n v="0"/>
    <n v="0"/>
    <n v="0"/>
    <n v="0"/>
    <n v="0"/>
    <n v="0"/>
    <n v="0"/>
    <s v=""/>
    <n v="0"/>
    <n v="0"/>
    <n v="0"/>
    <n v="0"/>
    <s v="&lt;10 min"/>
    <s v="23–27"/>
    <n v="0"/>
    <n v="0"/>
    <n v="6.0350030175015089E-4"/>
    <s v="Écarter"/>
  </r>
  <r>
    <x v="562"/>
    <s v="MIA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  <n v="0"/>
    <n v="0"/>
    <n v="0.66666666666666663"/>
    <n v="0"/>
    <n v="0.66666666666666663"/>
    <n v="0.33333333333333331"/>
    <n v="0"/>
    <n v="0"/>
    <n v="0"/>
    <s v=""/>
    <n v="0.17543859649122806"/>
    <n v="0"/>
    <n v="0"/>
    <n v="0.35087719298245612"/>
    <s v="&lt;10 min"/>
    <s v="23–27"/>
    <n v="0"/>
    <n v="0"/>
    <n v="1.2070006035003018E-3"/>
    <s v="Écarter"/>
  </r>
  <r>
    <x v="563"/>
    <s v="MIN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  <n v="0"/>
    <n v="0.5"/>
    <n v="0"/>
    <n v="0"/>
    <n v="0"/>
    <n v="0"/>
    <n v="0"/>
    <n v="0"/>
    <n v="0"/>
    <s v=""/>
    <n v="0"/>
    <n v="0"/>
    <n v="0"/>
    <n v="0"/>
    <s v="&lt;10 min"/>
    <s v="23–27"/>
    <n v="0"/>
    <n v="0"/>
    <n v="0"/>
    <s v="Écarter"/>
  </r>
  <r>
    <x v="564"/>
    <s v="ORL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  <n v="0"/>
    <n v="1.5"/>
    <n v="0.5"/>
    <n v="0"/>
    <n v="0.5"/>
    <n v="0"/>
    <n v="0"/>
    <n v="0"/>
    <n v="0"/>
    <s v=""/>
    <n v="0"/>
    <n v="0"/>
    <n v="0"/>
    <n v="9.8039215686274522E-2"/>
    <s v="&lt;10 min"/>
    <s v="23–27"/>
    <n v="0"/>
    <n v="0"/>
    <n v="1.2070006035003018E-3"/>
    <s v="Écarter"/>
  </r>
  <r>
    <x v="565"/>
    <s v="SAC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  <n v="0"/>
    <n v="1"/>
    <n v="1"/>
    <n v="0"/>
    <n v="1"/>
    <n v="0"/>
    <n v="0"/>
    <n v="0"/>
    <n v="0"/>
    <s v=""/>
    <n v="0"/>
    <n v="0"/>
    <n v="0"/>
    <n v="0.12658227848101264"/>
    <s v="&lt;10 min"/>
    <s v="28–32"/>
    <n v="0"/>
    <n v="0"/>
    <n v="1.2070006035003018E-3"/>
    <s v="Écarter"/>
  </r>
  <r>
    <x v="566"/>
    <s v="SAC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  <n v="0"/>
    <n v="0.66666666666666663"/>
    <n v="0.33333333333333331"/>
    <n v="0.33333333333333331"/>
    <n v="0"/>
    <n v="0"/>
    <n v="0"/>
    <n v="0"/>
    <n v="0"/>
    <s v=""/>
    <n v="0"/>
    <n v="0"/>
    <n v="0.15873015873015872"/>
    <n v="0"/>
    <s v="&lt;10 min"/>
    <s v="23–27"/>
    <n v="0"/>
    <n v="0"/>
    <n v="6.0350030175015089E-4"/>
    <s v="Écarter"/>
  </r>
  <r>
    <x v="567"/>
    <s v="SAS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  <n v="0"/>
    <n v="0"/>
    <n v="2"/>
    <n v="0"/>
    <n v="2"/>
    <n v="0"/>
    <n v="0"/>
    <n v="0"/>
    <n v="0"/>
    <s v=""/>
    <n v="0"/>
    <n v="0"/>
    <n v="0"/>
    <n v="0.29411764705882354"/>
    <s v="&lt;10 min"/>
    <s v="23–27"/>
    <n v="0"/>
    <n v="0"/>
    <n v="6.0350030175015089E-4"/>
    <s v="Écarter"/>
  </r>
  <r>
    <x v="568"/>
    <s v="WAS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  <n v="0"/>
    <n v="0.25"/>
    <n v="0"/>
    <n v="0"/>
    <n v="0"/>
    <n v="0.25"/>
    <n v="0"/>
    <n v="0"/>
    <n v="0"/>
    <s v=""/>
    <n v="0.1388888888888889"/>
    <n v="0"/>
    <n v="0"/>
    <n v="0"/>
    <s v="&lt;10 min"/>
    <s v="23–27"/>
    <n v="0"/>
    <n v="0"/>
    <n v="0"/>
    <s v="Écarter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32.69736842105263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s v="30–39 min"/>
    <s v="23–27"/>
    <n v="0.56899999999999995"/>
    <n v="0.63700000000000001"/>
    <n v="1"/>
    <s v="Conserver"/>
    <n v="1"/>
    <n v="2599.2000000000003"/>
    <n v="0.18698060941828254"/>
    <n v="2.6703296703296702"/>
  </r>
  <r>
    <x v="1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27.59493670886076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s v="30–39 min"/>
    <s v="23–27"/>
    <n v="0.54700000000000004"/>
    <n v="0.59499999999999997"/>
    <n v="0.97284248642124316"/>
    <s v="Conserver"/>
    <n v="0.84394977459694887"/>
    <n v="2867.7"/>
    <n v="0.12414129790424383"/>
    <n v="1.4071146245059289"/>
  </r>
  <r>
    <x v="2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29.6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s v="30–39 min"/>
    <s v="28–32"/>
    <n v="0.627"/>
    <n v="0.66299999999999992"/>
    <n v="0.82377791188895599"/>
    <s v="Conserver"/>
    <n v="0.90527162977867215"/>
    <n v="2569"/>
    <n v="0.27792915531335149"/>
    <n v="3.0909090909090908"/>
  </r>
  <r>
    <x v="3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30.402985074626866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s v="30–39 min"/>
    <s v="28–32"/>
    <n v="0.60699999999999998"/>
    <n v="0.625"/>
    <n v="0.79662039831019915"/>
    <s v="Conserver"/>
    <n v="0.92982972461635494"/>
    <n v="2291.4"/>
    <n v="0.19027668674172993"/>
    <n v="2.0961538461538463"/>
  </r>
  <r>
    <x v="4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26.805555555555557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s v="30–39 min"/>
    <s v="23–27"/>
    <n v="0.53700000000000003"/>
    <n v="0.58200000000000007"/>
    <n v="0.88231744115872057"/>
    <s v="Conserver"/>
    <n v="0.81980773530069317"/>
    <n v="2620.7999999999997"/>
    <n v="0.16483516483516486"/>
    <n v="2.0669856459330145"/>
  </r>
  <r>
    <x v="5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25.6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s v="30–39 min"/>
    <s v="28–32"/>
    <n v="0.52500000000000002"/>
    <n v="0.58899999999999997"/>
    <n v="0.85576342788171389"/>
    <s v="Conserver"/>
    <n v="0.78293762575452719"/>
    <n v="2797.5"/>
    <n v="0.1905272564789991"/>
    <n v="2.4449541284403669"/>
  </r>
  <r>
    <x v="6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n v="23.896103896103895"/>
    <n v="5.5064935064935066"/>
    <n v="5.1948051948051948"/>
    <n v="0.50649350649350644"/>
    <n v="4.7012987012987013"/>
    <n v="0.89610389610389607"/>
    <n v="0.19480519480519481"/>
    <n v="2.5974025974025974"/>
    <n v="0.67503118350575975"/>
    <n v="2.12"/>
    <n v="2.5313669381465991E-2"/>
    <n v="5.5029716046665206E-3"/>
    <n v="1.430772617213295E-2"/>
    <n v="0.13280504805928536"/>
    <s v="30–39 min"/>
    <s v="23–27"/>
    <n v="0.56299999999999994"/>
    <n v="0.60499999999999998"/>
    <n v="0.83162341581170796"/>
    <s v="Conserver"/>
    <n v="0.73082651754683947"/>
    <n v="2725.7999999999997"/>
    <n v="0.15555066402524031"/>
    <n v="2.12"/>
  </r>
  <r>
    <x v="7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n v="24.19736842105263"/>
    <n v="11.605263157894736"/>
    <n v="3.1052631578947367"/>
    <n v="0.5"/>
    <n v="2.6052631578947367"/>
    <n v="1.1973684210526316"/>
    <n v="0.19736842105263158"/>
    <n v="4.6973684210526319"/>
    <n v="0.67214912280701755"/>
    <n v="2.4705882352941173"/>
    <n v="3.3260233918128657E-2"/>
    <n v="5.4824561403508769E-3"/>
    <n v="1.3888888888888888E-2"/>
    <n v="7.2368421052631582E-2"/>
    <s v="30–39 min"/>
    <s v="23–27"/>
    <n v="0.49099999999999999"/>
    <n v="0.56700000000000006"/>
    <n v="0.83041641520820764"/>
    <s v="Conserver"/>
    <n v="0.74004024144869218"/>
    <n v="2736"/>
    <n v="0.32236842105263158"/>
    <n v="2.4705882352941178"/>
  </r>
  <r>
    <x v="8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26.1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s v="30–39 min"/>
    <s v="23–27"/>
    <n v="0.52100000000000002"/>
    <n v="0.56499999999999995"/>
    <n v="0.87869643934821973"/>
    <s v="Conserver"/>
    <n v="0.79822937625754531"/>
    <n v="2450"/>
    <n v="0.26"/>
    <n v="2.0681818181818183"/>
  </r>
  <r>
    <x v="9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n v="22.797468354430379"/>
    <n v="8.6962025316455698"/>
    <n v="5.7974683544303796"/>
    <n v="0.69620253164556967"/>
    <n v="5.1012658227848098"/>
    <n v="1.5063291139240507"/>
    <n v="0.69620253164556967"/>
    <n v="4.3037974683544302"/>
    <n v="0.6458206332699824"/>
    <n v="2.0205882352941176"/>
    <n v="4.2672212859038265E-2"/>
    <n v="1.9722451321404242E-2"/>
    <n v="1.9722451321404242E-2"/>
    <n v="0.14451177968228923"/>
    <s v="30–39 min"/>
    <s v="33+"/>
    <n v="0.501"/>
    <n v="0.58200000000000007"/>
    <n v="0.78213639106819555"/>
    <s v="Conserver"/>
    <n v="0.69722639635280037"/>
    <n v="2788.7"/>
    <n v="0.24635134650554022"/>
    <n v="2.0205882352941176"/>
  </r>
  <r>
    <x v="10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n v="24.402777777777779"/>
    <n v="3.0972222222222223"/>
    <n v="12.805555555555555"/>
    <n v="2.9027777777777777"/>
    <n v="9.8055555555555554"/>
    <n v="1"/>
    <n v="0.69444444444444442"/>
    <n v="2.6944444444444446"/>
    <n v="0.6972222222222223"/>
    <n v="1.1494845360824741"/>
    <n v="2.8571428571428571E-2"/>
    <n v="1.984126984126984E-2"/>
    <n v="8.2936507936507933E-2"/>
    <n v="0.28015873015873016"/>
    <s v="30–39 min"/>
    <s v="28–32"/>
    <n v="0.58399999999999996"/>
    <n v="0.63"/>
    <n v="0.73445986722993362"/>
    <s v="Conserver"/>
    <n v="0.74632237871674501"/>
    <n v="2520"/>
    <n v="8.8492063492063497E-2"/>
    <n v="1.1494845360824741"/>
  </r>
  <r>
    <x v="11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n v="23.297297297297298"/>
    <n v="4.2027027027027026"/>
    <n v="4.2972972972972974"/>
    <n v="0.29729729729729731"/>
    <n v="4"/>
    <n v="0.79729729729729726"/>
    <n v="0.20270270270270271"/>
    <n v="2.7972972972972974"/>
    <n v="0.66185503685503688"/>
    <n v="1.5024154589371981"/>
    <n v="2.2650491400491399E-2"/>
    <n v="5.7585995085995085E-3"/>
    <n v="8.4459459459459464E-3"/>
    <n v="0.11363636363636363"/>
    <s v="30–39 min"/>
    <s v="28–32"/>
    <n v="0.60899999999999999"/>
    <n v="0.63900000000000001"/>
    <n v="0.73687386843693425"/>
    <s v="Conserver"/>
    <n v="0.71251291532981675"/>
    <n v="2604.8000000000002"/>
    <n v="0.11939496314496313"/>
    <n v="1.5024154589371981"/>
  </r>
  <r>
    <x v="12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n v="21"/>
    <n v="3.4024390243902438"/>
    <n v="4.5975609756097562"/>
    <n v="0.5"/>
    <n v="4"/>
    <n v="0.90243902439024393"/>
    <n v="0.3048780487804878"/>
    <n v="2.5"/>
    <n v="0.63829787234042556"/>
    <n v="1.3609756097560974"/>
    <n v="2.7429757580250576E-2"/>
    <n v="9.2668099933278965E-3"/>
    <n v="1.5197568389057751E-2"/>
    <n v="0.12158054711246201"/>
    <s v="30–39 min"/>
    <s v="23–27"/>
    <n v="0.505"/>
    <n v="0.54400000000000004"/>
    <n v="0.86602293301146649"/>
    <s v="Conserver"/>
    <n v="0.6422535211267606"/>
    <n v="2697.7999999999997"/>
    <n v="0.10341759952553933"/>
    <n v="1.3609756097560977"/>
  </r>
  <r>
    <x v="13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n v="24.5"/>
    <n v="6"/>
    <n v="4.4000000000000004"/>
    <n v="0.6"/>
    <n v="3.9"/>
    <n v="1.1000000000000001"/>
    <n v="0.4"/>
    <n v="2.9"/>
    <n v="0.76086956521739124"/>
    <n v="2.0689655172413794"/>
    <n v="3.4161490683229816E-2"/>
    <n v="1.2422360248447204E-2"/>
    <n v="1.8633540372670804E-2"/>
    <n v="0.12111801242236024"/>
    <s v="30–39 min"/>
    <s v="33+"/>
    <n v="0.57200000000000006"/>
    <n v="0.61799999999999999"/>
    <n v="0.76041038020519014"/>
    <s v="Conserver"/>
    <n v="0.74929577464788732"/>
    <n v="2254"/>
    <n v="0.18633540372670807"/>
    <n v="2.0689655172413794"/>
  </r>
  <r>
    <x v="14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n v="22.194805194805195"/>
    <n v="4.4025974025974026"/>
    <n v="3.8961038961038961"/>
    <n v="0.59740259740259738"/>
    <n v="3.1948051948051948"/>
    <n v="0.80519480519480524"/>
    <n v="0.40259740259740262"/>
    <n v="1.4025974025974026"/>
    <n v="0.61823969901964337"/>
    <n v="3.1388888888888888"/>
    <n v="2.2428824657236914E-2"/>
    <n v="1.1214412328618457E-2"/>
    <n v="1.6640740874724162E-2"/>
    <n v="8.8991788156133567E-2"/>
    <s v="30–39 min"/>
    <s v="33+"/>
    <n v="0.50900000000000001"/>
    <n v="0.56899999999999995"/>
    <n v="0.78998189499094751"/>
    <s v="Conserver"/>
    <n v="0.67879484700410253"/>
    <n v="2764.2999999999997"/>
    <n v="0.12263502514198894"/>
    <n v="3.1388888888888888"/>
  </r>
  <r>
    <x v="15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n v="24.4"/>
    <n v="8.1999999999999993"/>
    <n v="7.8"/>
    <n v="1"/>
    <n v="6.8"/>
    <n v="1"/>
    <n v="0.6"/>
    <n v="3.7"/>
    <n v="0.69914040114613174"/>
    <n v="2.2162162162162158"/>
    <n v="2.865329512893983E-2"/>
    <n v="1.7191977077363897E-2"/>
    <n v="2.865329512893983E-2"/>
    <n v="0.19484240687679083"/>
    <s v="30–39 min"/>
    <s v="33+"/>
    <n v="0.57100000000000006"/>
    <n v="0.60399999999999998"/>
    <n v="0.76463488231744114"/>
    <s v="Conserver"/>
    <n v="0.7462374245472837"/>
    <n v="2443"/>
    <n v="0.23495702005730659"/>
    <n v="2.2162162162162162"/>
  </r>
  <r>
    <x v="16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n v="24"/>
    <n v="5"/>
    <n v="4.507042253521127"/>
    <n v="0.80281690140845074"/>
    <n v="3.704225352112676"/>
    <n v="1.295774647887324"/>
    <n v="0.19718309859154928"/>
    <n v="2.0985915492957745"/>
    <n v="0.76433121019108285"/>
    <n v="2.3825503355704698"/>
    <n v="4.1266708531443444E-2"/>
    <n v="6.2797165156544361E-3"/>
    <n v="2.556741724230735E-2"/>
    <n v="0.11796896025836548"/>
    <s v="30–39 min"/>
    <s v="28–32"/>
    <n v="0.53100000000000003"/>
    <n v="0.57499999999999996"/>
    <n v="0.79722389861194931"/>
    <s v="Conserver"/>
    <n v="0.7340040241448692"/>
    <n v="2229.4"/>
    <n v="0.15923566878980891"/>
    <n v="2.3825503355704698"/>
  </r>
  <r>
    <x v="17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26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s v="30–39 min"/>
    <s v="28–32"/>
    <n v="0.55100000000000005"/>
    <n v="0.60499999999999998"/>
    <n v="0.72601086300543149"/>
    <s v="Conserver"/>
    <n v="0.79517102615694168"/>
    <n v="2301"/>
    <n v="0.20643198609300303"/>
    <n v="2.9141104294478528"/>
  </r>
  <r>
    <x v="18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26.59677419354838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s v="30–39 min"/>
    <s v="33+"/>
    <n v="0.59799999999999998"/>
    <n v="0.64200000000000002"/>
    <n v="0.67712733856366925"/>
    <s v="Conserver"/>
    <n v="0.81342247030570525"/>
    <n v="2263"/>
    <n v="0.11489173663278833"/>
    <n v="1.3541666666666667"/>
  </r>
  <r>
    <x v="19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n v="22.202702702702702"/>
    <n v="2"/>
    <n v="5.5945945945945947"/>
    <n v="1.2027027027027026"/>
    <n v="4.4054054054054053"/>
    <n v="1.2027027027027026"/>
    <n v="1.5"/>
    <n v="2.0945945945945947"/>
    <n v="0.74505713767458726"/>
    <n v="0.95483870967741924"/>
    <n v="4.0359151097406128E-2"/>
    <n v="5.0335570469798654E-2"/>
    <n v="4.0359151097406128E-2"/>
    <n v="0.1478323961545438"/>
    <s v="20–29 min"/>
    <s v="23–27"/>
    <n v="0.54799999999999993"/>
    <n v="0.59099999999999997"/>
    <n v="0.73264936632468314"/>
    <s v="Écarter"/>
    <n v="0.67903638044483117"/>
    <n v="2205.2000000000003"/>
    <n v="6.711409395973153E-2"/>
    <n v="0.95483870967741935"/>
  </r>
  <r>
    <x v="20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n v="20.205128205128204"/>
    <n v="3.3974358974358974"/>
    <n v="6.8974358974358978"/>
    <n v="1.7051282051282051"/>
    <n v="5.2051282051282053"/>
    <n v="0.89743589743589747"/>
    <n v="0.5"/>
    <n v="1.3974358974358974"/>
    <n v="0.61789382890300315"/>
    <n v="2.431192660550459"/>
    <n v="2.7444522857366892E-2"/>
    <n v="1.5290519877675839E-2"/>
    <n v="5.2144593428997091E-2"/>
    <n v="0.15917823257272798"/>
    <s v="30–39 min"/>
    <s v="28–32"/>
    <n v="0.57200000000000006"/>
    <n v="0.59899999999999998"/>
    <n v="0.7157513578756789"/>
    <s v="Conserver"/>
    <n v="0.61794355878862917"/>
    <n v="2550.6000000000004"/>
    <n v="0.10389712224574608"/>
    <n v="2.4311926605504586"/>
  </r>
  <r>
    <x v="21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n v="20.6"/>
    <n v="6.706666666666667"/>
    <n v="2.9066666666666667"/>
    <n v="0.6"/>
    <n v="2.2000000000000002"/>
    <n v="1.2"/>
    <n v="0.10666666666666667"/>
    <n v="2.5066666666666668"/>
    <n v="0.67100977198697076"/>
    <n v="2.6755319148936172"/>
    <n v="3.9087947882736153E-2"/>
    <n v="3.4744842562432141E-3"/>
    <n v="1.9543973941368076E-2"/>
    <n v="7.1661237785016291E-2"/>
    <s v="30–39 min"/>
    <s v="23–27"/>
    <n v="0.56200000000000006"/>
    <n v="0.6"/>
    <n v="0.71092335546167773"/>
    <s v="Conserver"/>
    <n v="0.6300201207243461"/>
    <n v="2302.5"/>
    <n v="0.21845819761129207"/>
    <n v="2.6755319148936172"/>
  </r>
  <r>
    <x v="22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n v="20.405405405405407"/>
    <n v="4.5"/>
    <n v="3.7027027027027026"/>
    <n v="0.29729729729729731"/>
    <n v="3.4054054054054053"/>
    <n v="0.90540540540540537"/>
    <n v="0.20270270270270271"/>
    <n v="2.4054054054054053"/>
    <n v="0.61647750469502738"/>
    <n v="1.8707865168539326"/>
    <n v="2.7353637625540946E-2"/>
    <n v="6.123948722136033E-3"/>
    <n v="8.9817914591328492E-3"/>
    <n v="0.10288233853188535"/>
    <s v="30–39 min"/>
    <s v="23–27"/>
    <n v="0.55000000000000004"/>
    <n v="0.60099999999999998"/>
    <n v="0.67410983705491856"/>
    <s v="Conserver"/>
    <n v="0.62406873674479313"/>
    <n v="2449.4"/>
    <n v="0.13595166163141995"/>
    <n v="1.8707865168539326"/>
  </r>
  <r>
    <x v="23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n v="21.594202898550726"/>
    <n v="5.1014492753623184"/>
    <n v="5.3043478260869561"/>
    <n v="0.89855072463768115"/>
    <n v="4.5072463768115938"/>
    <n v="1.5942028985507246"/>
    <n v="0.69565217391304346"/>
    <n v="2.2028985507246377"/>
    <n v="0.66648774378242981"/>
    <n v="2.3157894736842102"/>
    <n v="4.9203793165145823E-2"/>
    <n v="2.147074610842727E-2"/>
    <n v="2.7733047056718554E-2"/>
    <n v="0.139112542494185"/>
    <s v="30–39 min"/>
    <s v="23–27"/>
    <n v="0.53700000000000003"/>
    <n v="0.57299999999999995"/>
    <n v="0.70368135184067593"/>
    <s v="Conserver"/>
    <n v="0.66042632607237639"/>
    <n v="2235.6"/>
    <n v="0.15745213812846665"/>
    <n v="2.3157894736842106"/>
  </r>
  <r>
    <x v="24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n v="20.205479452054796"/>
    <n v="5.7945205479452051"/>
    <n v="4.506849315068493"/>
    <n v="0.79452054794520544"/>
    <n v="3.6986301369863015"/>
    <n v="1.095890410958904"/>
    <n v="0.30136986301369861"/>
    <n v="2.3972602739726026"/>
    <n v="0.57895356596145553"/>
    <n v="2.4171428571428573"/>
    <n v="3.1400871374180635E-2"/>
    <n v="8.6352396278996744E-3"/>
    <n v="2.2765631746280959E-2"/>
    <n v="0.10597794088785964"/>
    <s v="30–39 min"/>
    <s v="23–27"/>
    <n v="0.55600000000000005"/>
    <n v="0.61599999999999999"/>
    <n v="0.62582981291490647"/>
    <s v="Conserver"/>
    <n v="0.61795430114936201"/>
    <n v="2547.6999999999998"/>
    <n v="0.16603210739098012"/>
    <n v="2.4171428571428573"/>
  </r>
  <r>
    <x v="25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n v="23.5"/>
    <n v="6.306451612903226"/>
    <n v="4.806451612903226"/>
    <n v="0.90322580645161288"/>
    <n v="3.903225806451613"/>
    <n v="1.5"/>
    <n v="0.40322580645161288"/>
    <n v="2.806451612903226"/>
    <n v="0.65096952908587258"/>
    <n v="2.2471264367816093"/>
    <n v="4.1551246537396121E-2"/>
    <n v="1.1169689929407558E-2"/>
    <n v="2.5020105441872931E-2"/>
    <n v="0.10812259851666517"/>
    <s v="30–39 min"/>
    <s v="23–27"/>
    <n v="0.51400000000000001"/>
    <n v="0.56000000000000005"/>
    <n v="0.70368135184067593"/>
    <s v="Conserver"/>
    <n v="0.71871227364185108"/>
    <n v="2238.2000000000003"/>
    <n v="0.17469395049593422"/>
    <n v="2.2471264367816093"/>
  </r>
  <r>
    <x v="26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n v="19.105263157894736"/>
    <n v="4.8947368421052628"/>
    <n v="10.302631578947368"/>
    <n v="3.3947368421052633"/>
    <n v="6.8947368421052628"/>
    <n v="1.1052631578947369"/>
    <n v="0.80263157894736847"/>
    <n v="2.6052631578947367"/>
    <n v="0.60651629072681701"/>
    <n v="1.8787878787878787"/>
    <n v="3.5087719298245619E-2"/>
    <n v="2.5480367585630746E-2"/>
    <n v="0.10776942355889725"/>
    <n v="0.21888053467000834"/>
    <s v="30–39 min"/>
    <s v="18–22"/>
    <n v="0.505"/>
    <n v="0.54500000000000004"/>
    <n v="0.687990343995172"/>
    <s v="Conserver"/>
    <n v="0.58430583501006039"/>
    <n v="2394"/>
    <n v="0.15538847117794485"/>
    <n v="1.8787878787878789"/>
  </r>
  <r>
    <x v="27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n v="24.2"/>
    <n v="4.7"/>
    <n v="5.7"/>
    <n v="0.9"/>
    <n v="4.8"/>
    <n v="1.3"/>
    <n v="0.4"/>
    <n v="2.2999999999999998"/>
    <n v="0.71810089020771506"/>
    <n v="2.0434782608695654"/>
    <n v="3.857566765578635E-2"/>
    <n v="1.1869436201780416E-2"/>
    <n v="2.6706231454005934E-2"/>
    <n v="0.14243323442136496"/>
    <s v="30–39 min"/>
    <s v="23–27"/>
    <n v="0.50700000000000001"/>
    <n v="0.55799999999999994"/>
    <n v="0.70247435123717561"/>
    <s v="Conserver"/>
    <n v="0.74012072434607645"/>
    <n v="2022.0000000000002"/>
    <n v="0.13946587537091987"/>
    <n v="2.0434782608695654"/>
  </r>
  <r>
    <x v="28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24.896551724137932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s v="30–39 min"/>
    <s v="33+"/>
    <n v="0.54700000000000004"/>
    <n v="0.621"/>
    <n v="0.59867229933614963"/>
    <s v="Conserver"/>
    <n v="0.76142371470200521"/>
    <n v="2093.8000000000002"/>
    <n v="0.19677142038399081"/>
    <n v="2.5432098765432101"/>
  </r>
  <r>
    <x v="29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n v="17.597560975609756"/>
    <n v="3.6951219512195124"/>
    <n v="3.1951219512195124"/>
    <n v="0.90243902439024393"/>
    <n v="2.3048780487804876"/>
    <n v="0.90243902439024393"/>
    <n v="0.5"/>
    <n v="1.5975609756097562"/>
    <n v="0.47560975609756095"/>
    <n v="2.3129770992366412"/>
    <n v="2.4390243902439025E-2"/>
    <n v="1.3513513513513514E-2"/>
    <n v="2.4390243902439025E-2"/>
    <n v="6.2294001318391558E-2"/>
    <s v="30–39 min"/>
    <s v="28–32"/>
    <n v="0.56999999999999995"/>
    <n v="0.58499999999999996"/>
    <n v="0.71273385636692821"/>
    <s v="Conserver"/>
    <n v="0.53819502380134465"/>
    <n v="3034"/>
    <n v="9.9868160843770606E-2"/>
    <n v="2.3129770992366412"/>
  </r>
  <r>
    <x v="30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n v="21.402985074626866"/>
    <n v="6"/>
    <n v="3.8955223880597014"/>
    <n v="0.70149253731343286"/>
    <n v="3.1940298507462686"/>
    <n v="1.4029850746268657"/>
    <n v="0.5074626865671642"/>
    <n v="2.1044776119402986"/>
    <n v="0.5928804729813536"/>
    <n v="2.8510638297872339"/>
    <n v="3.8863852482738659E-2"/>
    <n v="1.4057138132054409E-2"/>
    <n v="1.9431926241369329E-2"/>
    <n v="8.8477281184107165E-2"/>
    <s v="30–39 min"/>
    <s v="28–32"/>
    <n v="0.54299999999999993"/>
    <n v="0.58399999999999996"/>
    <n v="0.67531683765841888"/>
    <s v="Conserver"/>
    <n v="0.65457821556202889"/>
    <n v="2418.7000000000003"/>
    <n v="0.16620498614958445"/>
    <n v="2.8510638297872339"/>
  </r>
  <r>
    <x v="31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n v="18.102564102564102"/>
    <n v="4.2948717948717947"/>
    <n v="9.6025641025641022"/>
    <n v="2.3974358974358974"/>
    <n v="7.2051282051282053"/>
    <n v="1.2948717948717949"/>
    <n v="0.70512820512820518"/>
    <n v="2.1025641025641026"/>
    <n v="0.5277715481797115"/>
    <n v="2.0426829268292681"/>
    <n v="3.7751364281976535E-2"/>
    <n v="2.0557673618898112E-2"/>
    <n v="6.9896090304253575E-2"/>
    <n v="0.2100620467967407"/>
    <s v="30–39 min"/>
    <s v="23–27"/>
    <n v="0.52100000000000002"/>
    <n v="0.56100000000000005"/>
    <n v="0.67290283645141824"/>
    <s v="Conserver"/>
    <n v="0.55363978744260434"/>
    <n v="2675.3999999999996"/>
    <n v="0.1252149211332885"/>
    <n v="2.0426829268292681"/>
  </r>
  <r>
    <x v="32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28.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s v="30–39 min"/>
    <s v="23–27"/>
    <n v="0.53600000000000003"/>
    <n v="0.58700000000000008"/>
    <n v="0.61858780929390467"/>
    <s v="Conserver"/>
    <n v="0.8624547283702213"/>
    <n v="1770"/>
    <n v="0.2175141242937853"/>
    <n v="2.1388888888888888"/>
  </r>
  <r>
    <x v="33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n v="18.194805194805195"/>
    <n v="2.1038961038961039"/>
    <n v="7"/>
    <n v="1.8051948051948052"/>
    <n v="5.1948051948051948"/>
    <n v="0.59740259740259738"/>
    <n v="0.50649350649350644"/>
    <n v="1.4025974025974026"/>
    <n v="0.53990519865890785"/>
    <n v="1.5"/>
    <n v="1.7727080041620099E-2"/>
    <n v="1.5029480904851822E-2"/>
    <n v="5.3566611430112911E-2"/>
    <n v="0.15414852210104435"/>
    <s v="30–39 min"/>
    <s v="23–27"/>
    <n v="0.59599999999999997"/>
    <n v="0.61699999999999999"/>
    <n v="0.63186481593240795"/>
    <s v="Conserver"/>
    <n v="0.55646084297995768"/>
    <n v="2594.9"/>
    <n v="6.2430151450922962E-2"/>
    <n v="1.5"/>
  </r>
  <r>
    <x v="34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n v="22.206349206349206"/>
    <n v="4.5079365079365079"/>
    <n v="5.7936507936507935"/>
    <n v="1.3015873015873016"/>
    <n v="4.5079365079365079"/>
    <n v="1.2063492063492063"/>
    <n v="0.30158730158730157"/>
    <n v="2.6031746031746033"/>
    <n v="0.64741542875653668"/>
    <n v="1.7317073170731707"/>
    <n v="3.5170530797352953E-2"/>
    <n v="8.7926326993382382E-3"/>
    <n v="3.7947151649775558E-2"/>
    <n v="0.13142672034800315"/>
    <s v="30–39 min"/>
    <s v="28–32"/>
    <n v="0.51500000000000001"/>
    <n v="0.55500000000000005"/>
    <n v="0.67290283645141824"/>
    <s v="Conserver"/>
    <n v="0.67914790329277253"/>
    <n v="2160.8999999999996"/>
    <n v="0.13142672034800318"/>
    <n v="1.7317073170731707"/>
  </r>
  <r>
    <x v="35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n v="20.5"/>
    <n v="4.5"/>
    <n v="3"/>
    <n v="0.5"/>
    <n v="2.5"/>
    <n v="1.2941176470588236"/>
    <n v="0.39705882352941174"/>
    <n v="3"/>
    <n v="0.69727891156462585"/>
    <n v="1.5"/>
    <n v="4.4017607042817132E-2"/>
    <n v="1.3505402160864346E-2"/>
    <n v="1.7006802721088437E-2"/>
    <n v="8.5034013605442174E-2"/>
    <s v="20–29 min"/>
    <s v="23–27"/>
    <n v="0.54400000000000004"/>
    <n v="0.59099999999999997"/>
    <n v="0.63608931804465907"/>
    <s v="Écarter"/>
    <n v="0.62696177062374248"/>
    <n v="1999.1999999999998"/>
    <n v="0.15306122448979592"/>
    <n v="1.5"/>
  </r>
  <r>
    <x v="36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26.307692307692307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s v="30–39 min"/>
    <s v="23–27"/>
    <n v="0.51100000000000001"/>
    <n v="0.56200000000000006"/>
    <n v="0.65902232951116479"/>
    <s v="Conserver"/>
    <n v="0.80458133415879896"/>
    <n v="1960.4"/>
    <n v="0.16170169353193226"/>
    <n v="2.536"/>
  </r>
  <r>
    <x v="37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n v="18.602739726027398"/>
    <n v="9.205479452054794"/>
    <n v="3.506849315068493"/>
    <n v="0.60273972602739723"/>
    <n v="3"/>
    <n v="1.3972602739726028"/>
    <n v="0.69863013698630139"/>
    <n v="1.6027397260273972"/>
    <n v="0.55365296803652964"/>
    <n v="5.7435897435897436"/>
    <n v="4.1585127201565555E-2"/>
    <n v="2.0792563600782778E-2"/>
    <n v="1.7938682322243965E-2"/>
    <n v="8.9285714285714288E-2"/>
    <s v="30–39 min"/>
    <s v="23–27"/>
    <n v="0.58200000000000007"/>
    <n v="0.61599999999999999"/>
    <n v="0.60772480386240191"/>
    <s v="Conserver"/>
    <n v="0.56893690912598882"/>
    <n v="2452.8000000000002"/>
    <n v="0.27397260273972601"/>
    <n v="5.7435897435897436"/>
  </r>
  <r>
    <x v="38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n v="18.506849315068493"/>
    <n v="3.506849315068493"/>
    <n v="10.095890410958905"/>
    <n v="2.3972602739726026"/>
    <n v="7.602739726027397"/>
    <n v="0.79452054794520544"/>
    <n v="0.69863013698630139"/>
    <n v="1.6027397260273972"/>
    <n v="0.59316824727783635"/>
    <n v="2.1880341880341878"/>
    <n v="2.5465402177730943E-2"/>
    <n v="2.2391991570073762E-2"/>
    <n v="7.6835265191429566E-2"/>
    <n v="0.24367755532139093"/>
    <s v="30–39 min"/>
    <s v="33+"/>
    <n v="0.59200000000000008"/>
    <n v="0.61099999999999999"/>
    <n v="0.62582981291490647"/>
    <s v="Conserver"/>
    <n v="0.566004244645958"/>
    <n v="2277.6"/>
    <n v="0.11239901650860555"/>
    <n v="2.1880341880341883"/>
  </r>
  <r>
    <x v="39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n v="19.3"/>
    <n v="4.8"/>
    <n v="2.7"/>
    <n v="0.4"/>
    <n v="2.2999999999999998"/>
    <n v="0.9"/>
    <n v="0.1"/>
    <n v="2"/>
    <n v="0.5902140672782874"/>
    <n v="2.4"/>
    <n v="2.7522935779816512E-2"/>
    <n v="3.0581039755351682E-3"/>
    <n v="1.2232415902140673E-2"/>
    <n v="7.0336391437308854E-2"/>
    <s v="30–39 min"/>
    <s v="23–27"/>
    <n v="0.52100000000000002"/>
    <n v="0.55700000000000005"/>
    <n v="0.68014484007242004"/>
    <s v="Conserver"/>
    <n v="0.59026156941649899"/>
    <n v="2289"/>
    <n v="0.14678899082568808"/>
    <n v="2.4"/>
  </r>
  <r>
    <x v="40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n v="16.8"/>
    <n v="2.7"/>
    <n v="12.6"/>
    <n v="3.8"/>
    <n v="8.9"/>
    <n v="0.7"/>
    <n v="1.1000000000000001"/>
    <n v="1.6"/>
    <n v="0.51219512195121952"/>
    <n v="1.6875"/>
    <n v="2.1341463414634148E-2"/>
    <n v="3.3536585365853668E-2"/>
    <n v="0.11585365853658537"/>
    <n v="0.27134146341463417"/>
    <s v="30–39 min"/>
    <s v="28–32"/>
    <n v="0.628"/>
    <n v="0.6409999999999999"/>
    <n v="0.56970428485214242"/>
    <s v="Conserver"/>
    <n v="0.5138028169014085"/>
    <n v="2624"/>
    <n v="8.2317073170731711E-2"/>
    <n v="1.6875"/>
  </r>
  <r>
    <x v="41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n v="16.304878048780488"/>
    <n v="1.6951219512195121"/>
    <n v="2.5975609756097562"/>
    <n v="0.59756097560975607"/>
    <n v="2"/>
    <n v="0.90243902439024393"/>
    <n v="9.7560975609756101E-2"/>
    <n v="1"/>
    <n v="0.58650640463239168"/>
    <n v="1.6951219512195121"/>
    <n v="3.2461835409721002E-2"/>
    <n v="3.5093876118617302E-3"/>
    <n v="2.1494999122653097E-2"/>
    <n v="7.1942446043165464E-2"/>
    <s v="20–29 min"/>
    <s v="28–32"/>
    <n v="0.57899999999999996"/>
    <n v="0.59"/>
    <n v="0.64815932407966204"/>
    <s v="Écarter"/>
    <n v="0.49866025420817589"/>
    <n v="2279.6"/>
    <n v="6.0975609756097567E-2"/>
    <n v="1.6951219512195121"/>
  </r>
  <r>
    <x v="42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n v="19.100000000000001"/>
    <n v="6"/>
    <n v="13.9"/>
    <n v="3.8"/>
    <n v="10.1"/>
    <n v="0.7"/>
    <n v="0.4"/>
    <n v="2.9"/>
    <n v="0.55043227665706052"/>
    <n v="2.0689655172413794"/>
    <n v="2.0172910662824204E-2"/>
    <n v="1.1527377521613832E-2"/>
    <n v="0.1095100864553314"/>
    <n v="0.29106628242074922"/>
    <s v="30–39 min"/>
    <s v="28–32"/>
    <n v="0.627"/>
    <n v="0.65500000000000003"/>
    <n v="0.54073627036813521"/>
    <s v="Conserver"/>
    <n v="0.58414486921529185"/>
    <n v="2429"/>
    <n v="0.1729106628242075"/>
    <n v="2.0689655172413794"/>
  </r>
  <r>
    <x v="43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n v="18"/>
    <n v="2.2027027027027026"/>
    <n v="4.7972972972972974"/>
    <n v="1.2972972972972974"/>
    <n v="3.5"/>
    <n v="1.5"/>
    <n v="0.90540540540540537"/>
    <n v="1.4054054054054055"/>
    <n v="0.49180327868852458"/>
    <n v="1.5673076923076921"/>
    <n v="4.0983606557377046E-2"/>
    <n v="2.4737852606705062E-2"/>
    <n v="3.5445281346920689E-2"/>
    <n v="9.5628415300546443E-2"/>
    <s v="30–39 min"/>
    <s v="23–27"/>
    <n v="0.55899999999999994"/>
    <n v="0.59099999999999997"/>
    <n v="0.6210018105009053"/>
    <s v="Conserver"/>
    <n v="0.55050301810865199"/>
    <n v="2708.4"/>
    <n v="6.0183133953625755E-2"/>
    <n v="1.5673076923076923"/>
  </r>
  <r>
    <x v="44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n v="18.5"/>
    <n v="2.8055555555555554"/>
    <n v="4.5"/>
    <n v="0.90277777777777779"/>
    <n v="3.5972222222222223"/>
    <n v="0.90277777777777779"/>
    <n v="0.19444444444444445"/>
    <n v="2.0972222222222223"/>
    <n v="0.59105431309904155"/>
    <n v="1.3377483443708609"/>
    <n v="2.8842740504082358E-2"/>
    <n v="6.2122825701100464E-3"/>
    <n v="2.8842740504082358E-2"/>
    <n v="0.11492722754703585"/>
    <s v="30–39 min"/>
    <s v="18–22"/>
    <n v="0.51900000000000002"/>
    <n v="0.55100000000000005"/>
    <n v="0.66505733252866628"/>
    <s v="Conserver"/>
    <n v="0.56579476861167"/>
    <n v="2253.6"/>
    <n v="8.9634362797302095E-2"/>
    <n v="1.3377483443708609"/>
  </r>
  <r>
    <x v="45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n v="19.202898550724637"/>
    <n v="5.3043478260869561"/>
    <n v="6.1014492753623184"/>
    <n v="0.89855072463768115"/>
    <n v="5.2028985507246377"/>
    <n v="1.2028985507246377"/>
    <n v="0.40579710144927539"/>
    <n v="2.4057971014492754"/>
    <n v="0.6000905797101449"/>
    <n v="2.2048192771084336"/>
    <n v="3.7590579710144928E-2"/>
    <n v="1.2681159420289856E-2"/>
    <n v="2.8079710144927536E-2"/>
    <n v="0.16259057971014493"/>
    <s v="30–39 min"/>
    <s v="23–27"/>
    <n v="0.56499999999999995"/>
    <n v="0.6"/>
    <n v="0.61617380808690403"/>
    <s v="Conserver"/>
    <n v="0.58729186714489834"/>
    <n v="2208"/>
    <n v="0.16576086956521738"/>
    <n v="2.2048192771084336"/>
  </r>
  <r>
    <x v="46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n v="18.507042253521128"/>
    <n v="3.1971830985915495"/>
    <n v="9.295774647887324"/>
    <n v="2.295774647887324"/>
    <n v="7"/>
    <n v="0.90140845070422537"/>
    <n v="1.6056338028169015"/>
    <n v="2"/>
    <n v="0.60678827060725005"/>
    <n v="1.5985915492957747"/>
    <n v="2.9554375432925422E-2"/>
    <n v="5.2643731239898413E-2"/>
    <n v="7.5271299930731936E-2"/>
    <n v="0.22950819672131148"/>
    <s v="30–39 min"/>
    <s v="23–27"/>
    <n v="0.60399999999999998"/>
    <n v="0.63300000000000001"/>
    <n v="0.54858177429088717"/>
    <s v="Conserver"/>
    <n v="0.56601014537931826"/>
    <n v="2165.5"/>
    <n v="0.10482567536365735"/>
    <n v="1.5985915492957747"/>
  </r>
  <r>
    <x v="47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n v="21.8"/>
    <n v="2.1"/>
    <n v="3.2"/>
    <n v="0.4"/>
    <n v="2.8"/>
    <n v="1.2"/>
    <n v="0.2"/>
    <n v="1.8"/>
    <n v="0.66871165644171782"/>
    <n v="1.1666666666666667"/>
    <n v="3.6809815950920241E-2"/>
    <n v="6.1349693251533744E-3"/>
    <n v="1.2269938650306749E-2"/>
    <n v="8.5889570552147229E-2"/>
    <s v="30–39 min"/>
    <s v="28–32"/>
    <n v="0.57799999999999996"/>
    <n v="0.61499999999999999"/>
    <n v="0.57211828605914306"/>
    <s v="Conserver"/>
    <n v="0.66672032193158959"/>
    <n v="1956"/>
    <n v="6.4417177914110432E-2"/>
    <n v="1.1666666666666667"/>
  </r>
  <r>
    <x v="48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n v="20.296875"/>
    <n v="3.90625"/>
    <n v="7.5"/>
    <n v="1.09375"/>
    <n v="6.40625"/>
    <n v="0.703125"/>
    <n v="0.703125"/>
    <n v="2.09375"/>
    <n v="0.64027996845425872"/>
    <n v="1.8656716417910448"/>
    <n v="2.2180599369085174E-2"/>
    <n v="2.2180599369085174E-2"/>
    <n v="3.4503154574132493E-2"/>
    <n v="0.20208990536277602"/>
    <s v="30–39 min"/>
    <s v="23–27"/>
    <n v="0.495"/>
    <n v="0.54100000000000004"/>
    <n v="0.65660832830416416"/>
    <s v="Conserver"/>
    <n v="0.62074949698189141"/>
    <n v="2028.8"/>
    <n v="0.12322555205047318"/>
    <n v="1.8656716417910448"/>
  </r>
  <r>
    <x v="49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n v="18.695652173913043"/>
    <n v="4.6956521739130439"/>
    <n v="7.1014492753623184"/>
    <n v="2.1014492753623188"/>
    <n v="5"/>
    <n v="0.69565217391304346"/>
    <n v="0.20289855072463769"/>
    <n v="2.7971014492753623"/>
    <n v="0.57881276080226141"/>
    <n v="1.678756476683938"/>
    <n v="2.1537219006595776E-2"/>
    <n v="6.2816888769237685E-3"/>
    <n v="6.5060349082424737E-2"/>
    <n v="0.15479876160990713"/>
    <s v="30–39 min"/>
    <s v="28–32"/>
    <n v="0.54200000000000004"/>
    <n v="0.59299999999999997"/>
    <n v="0.56608328304164157"/>
    <s v="Conserver"/>
    <n v="0.57177849706937278"/>
    <n v="2228.6999999999998"/>
    <n v="0.14537622829452149"/>
    <n v="1.6787564766839378"/>
  </r>
  <r>
    <x v="50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24.705882352941178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s v="30–39 min"/>
    <s v="28–32"/>
    <n v="0.53600000000000003"/>
    <n v="0.58799999999999997"/>
    <n v="0.54797827398913701"/>
    <s v="Conserver"/>
    <n v="0.75559237779618893"/>
    <n v="1703.3999999999999"/>
    <n v="0.1050839497475637"/>
    <n v="1.5982142857142858"/>
  </r>
  <r>
    <x v="51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n v="19.307692307692307"/>
    <n v="5.8"/>
    <n v="7.7076923076923078"/>
    <n v="1.7076923076923076"/>
    <n v="6"/>
    <n v="1.4"/>
    <n v="1"/>
    <n v="2.8"/>
    <n v="0.58864915572232646"/>
    <n v="2.0714285714285716"/>
    <n v="4.2682926829268296E-2"/>
    <n v="3.0487804878048783E-2"/>
    <n v="5.2063789868667922E-2"/>
    <n v="0.18292682926829271"/>
    <s v="30–39 min"/>
    <s v="23–27"/>
    <n v="0.48200000000000004"/>
    <n v="0.52300000000000002"/>
    <n v="0.64333132166566087"/>
    <s v="Conserver"/>
    <n v="0.59049682711654539"/>
    <n v="2132"/>
    <n v="0.17682926829268292"/>
    <n v="2.0714285714285716"/>
  </r>
  <r>
    <x v="52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n v="16.394736842105264"/>
    <n v="4.8026315789473681"/>
    <n v="4.5"/>
    <n v="0.89473684210526316"/>
    <n v="3.6052631578947367"/>
    <n v="0.89473684210526316"/>
    <n v="1.1052631578947369"/>
    <n v="1.6973684210526316"/>
    <n v="0.48362055581431457"/>
    <n v="2.829457364341085"/>
    <n v="2.6393417171246703E-2"/>
    <n v="3.2603632976245932E-2"/>
    <n v="2.6393417171246703E-2"/>
    <n v="0.10634994566061171"/>
    <s v="30–39 min"/>
    <s v="28–32"/>
    <n v="0.57999999999999996"/>
    <n v="0.60599999999999998"/>
    <n v="0.57815328907664454"/>
    <s v="Conserver"/>
    <n v="0.50140845070422535"/>
    <n v="2576.4"/>
    <n v="0.14167054805154478"/>
    <n v="2.8294573643410854"/>
  </r>
  <r>
    <x v="53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n v="24.7"/>
    <n v="4.5999999999999996"/>
    <n v="4.8"/>
    <n v="1.2"/>
    <n v="3.6"/>
    <n v="1.3"/>
    <n v="0.5"/>
    <n v="2.2000000000000002"/>
    <n v="0.68421052631578938"/>
    <n v="2.0909090909090904"/>
    <n v="3.6011080332409975E-2"/>
    <n v="1.3850415512465374E-2"/>
    <n v="3.3240997229916892E-2"/>
    <n v="9.9722991689750698E-2"/>
    <s v="30–39 min"/>
    <s v="33+"/>
    <n v="0.54899999999999993"/>
    <n v="0.59399999999999997"/>
    <n v="0.57030778515389258"/>
    <s v="Conserver"/>
    <n v="0.75541247484909457"/>
    <n v="1805"/>
    <n v="0.12742382271468145"/>
    <n v="2.0909090909090908"/>
  </r>
  <r>
    <x v="54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n v="21.103448275862068"/>
    <n v="5.3965517241379306"/>
    <n v="6.2931034482758621"/>
    <n v="1.103448275862069"/>
    <n v="5.2931034482758621"/>
    <n v="0.7931034482758621"/>
    <n v="0.29310344827586204"/>
    <n v="2.7931034482758621"/>
    <n v="0.65538659241807662"/>
    <n v="1.9320987654320987"/>
    <n v="2.463054187192118E-2"/>
    <n v="9.1025915613621739E-3"/>
    <n v="3.4268579995716426E-2"/>
    <n v="0.16438209466695222"/>
    <s v="30–39 min"/>
    <s v="23–27"/>
    <n v="0.52300000000000002"/>
    <n v="0.54700000000000004"/>
    <n v="0.59143029571514782"/>
    <s v="Conserver"/>
    <n v="0.64541733157566084"/>
    <n v="1867.6000000000001"/>
    <n v="0.16759477404155065"/>
    <n v="1.9320987654320987"/>
  </r>
  <r>
    <x v="55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n v="15.405063291139241"/>
    <n v="2.5949367088607596"/>
    <n v="5.2025316455696204"/>
    <n v="1.2025316455696202"/>
    <n v="3.8987341772151898"/>
    <n v="1.1012658227848102"/>
    <n v="0.50632911392405067"/>
    <n v="1"/>
    <n v="0.4544266457563198"/>
    <n v="2.5949367088607596"/>
    <n v="3.2485717486277592E-2"/>
    <n v="1.4935962062656363E-2"/>
    <n v="3.5472909898808858E-2"/>
    <n v="0.11500690788245398"/>
    <s v="30–39 min"/>
    <s v="23–27"/>
    <n v="0.63400000000000001"/>
    <n v="0.66500000000000004"/>
    <n v="0.49607724803862402"/>
    <s v="Conserver"/>
    <n v="0.47114076866260862"/>
    <n v="2678.1"/>
    <n v="7.6546805571113846E-2"/>
    <n v="2.5949367088607596"/>
  </r>
  <r>
    <x v="56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n v="16.902777777777779"/>
    <n v="3.9027777777777777"/>
    <n v="7.3055555555555554"/>
    <n v="1.5"/>
    <n v="5.6944444444444446"/>
    <n v="1"/>
    <n v="0.5"/>
    <n v="2.6944444444444446"/>
    <n v="0.563425925925926"/>
    <n v="1.4484536082474226"/>
    <n v="3.3333333333333333E-2"/>
    <n v="1.6666666666666666E-2"/>
    <n v="0.05"/>
    <n v="0.18981481481481483"/>
    <s v="30–39 min"/>
    <s v="23–27"/>
    <n v="0.55000000000000004"/>
    <n v="0.60499999999999998"/>
    <n v="0.50814725407362704"/>
    <s v="Conserver"/>
    <n v="0.51694612117147332"/>
    <n v="2160"/>
    <n v="0.13009259259259259"/>
    <n v="1.4484536082474226"/>
  </r>
  <r>
    <x v="57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25.891304347826086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s v="30–39 min"/>
    <s v="18–22"/>
    <n v="0.5"/>
    <n v="0.55100000000000005"/>
    <n v="0.54978877489438749"/>
    <s v="Conserver"/>
    <n v="0.79184673256932903"/>
    <n v="1582.3999999999999"/>
    <n v="0.13966127401415573"/>
    <n v="1.6014492753623188"/>
  </r>
  <r>
    <x v="58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n v="14.703703703703704"/>
    <n v="4.0987654320987659"/>
    <n v="3.7037037037037037"/>
    <n v="1.0987654320987654"/>
    <n v="2.6049382716049383"/>
    <n v="0.90123456790123457"/>
    <n v="0.29629629629629628"/>
    <n v="2.1975308641975309"/>
    <n v="0.55070051324732971"/>
    <n v="1.8651685393258428"/>
    <n v="3.3754103666712908E-2"/>
    <n v="1.1097239561659037E-2"/>
    <n v="4.1152263374485597E-2"/>
    <n v="9.7563231146252372E-2"/>
    <s v="20–29 min"/>
    <s v="18–22"/>
    <n v="0.47600000000000003"/>
    <n v="0.52200000000000002"/>
    <n v="0.5962582981291491"/>
    <s v="Écarter"/>
    <n v="0.44969073701468071"/>
    <n v="2162.6999999999998"/>
    <n v="0.15351181393628335"/>
    <n v="1.8651685393258426"/>
  </r>
  <r>
    <x v="59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25.191489361702128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s v="30–39 min"/>
    <s v="23–27"/>
    <n v="0.49399999999999999"/>
    <n v="0.53600000000000003"/>
    <n v="0.60410380205190106"/>
    <s v="Conserver"/>
    <n v="0.77044394023716778"/>
    <n v="1504"/>
    <n v="0.23138297872340424"/>
    <n v="2.059171597633136"/>
  </r>
  <r>
    <x v="60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n v="21.107142857142858"/>
    <n v="4.1071428571428568"/>
    <n v="3.8035714285714284"/>
    <n v="0.8035714285714286"/>
    <n v="3"/>
    <n v="0.8035714285714286"/>
    <n v="0.39285714285714285"/>
    <n v="1.8928571428571428"/>
    <n v="0.64547837483617299"/>
    <n v="2.1698113207547167"/>
    <n v="2.4574049803407601E-2"/>
    <n v="1.201397990388816E-2"/>
    <n v="2.4574049803407601E-2"/>
    <n v="9.1743119266055037E-2"/>
    <s v="30–39 min"/>
    <s v="33+"/>
    <n v="0.53"/>
    <n v="0.55000000000000004"/>
    <n v="0.60470730235365122"/>
    <s v="Conserver"/>
    <n v="0.64553032480597883"/>
    <n v="1831.2000000000003"/>
    <n v="0.12560069899519438"/>
    <n v="2.1698113207547172"/>
  </r>
  <r>
    <x v="61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n v="23.2"/>
    <n v="7.3"/>
    <n v="4.0999999999999996"/>
    <n v="0.7"/>
    <n v="3.4"/>
    <n v="1.2"/>
    <n v="0.2"/>
    <n v="3.7"/>
    <n v="0.76315789473684215"/>
    <n v="1.9729729729729728"/>
    <n v="3.9473684210526314E-2"/>
    <n v="6.5789473684210531E-3"/>
    <n v="2.3026315789473683E-2"/>
    <n v="0.1118421052631579"/>
    <s v="30–39 min"/>
    <s v="23–27"/>
    <n v="0.504"/>
    <n v="0.56299999999999994"/>
    <n v="0.53711526855763425"/>
    <s v="Conserver"/>
    <n v="0.70953722334004021"/>
    <n v="1520"/>
    <n v="0.24013157894736842"/>
    <n v="1.972972972972973"/>
  </r>
  <r>
    <x v="62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n v="16.097222222222221"/>
    <n v="1.9027777777777777"/>
    <n v="5.3055555555555554"/>
    <n v="1.1944444444444444"/>
    <n v="4.0972222222222223"/>
    <n v="0.69444444444444442"/>
    <n v="0.30555555555555558"/>
    <n v="1.9027777777777777"/>
    <n v="0.53836863619472319"/>
    <n v="1"/>
    <n v="2.3225566703827572E-2"/>
    <n v="1.0219249349684134E-2"/>
    <n v="3.9947974730583424E-2"/>
    <n v="0.13703084355258269"/>
    <s v="20–29 min"/>
    <s v="18–22"/>
    <n v="0.51600000000000001"/>
    <n v="0.57899999999999996"/>
    <n v="0.51297525648762821"/>
    <s v="Écarter"/>
    <n v="0.49230941202772188"/>
    <n v="2152.7999999999997"/>
    <n v="6.3638052768487566E-2"/>
    <n v="1"/>
  </r>
  <r>
    <x v="63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n v="18.396825396825395"/>
    <n v="4.2063492063492065"/>
    <n v="2.6984126984126986"/>
    <n v="1"/>
    <n v="1.7936507936507937"/>
    <n v="0.69841269841269837"/>
    <n v="9.5238095238095233E-2"/>
    <n v="2.5079365079365079"/>
    <n v="0.65938442282528298"/>
    <n v="1.6772151898734178"/>
    <n v="2.5032713204756217E-2"/>
    <n v="3.4135518006485747E-3"/>
    <n v="3.5842293906810041E-2"/>
    <n v="6.4288558912214827E-2"/>
    <s v="20–29 min"/>
    <s v="23–27"/>
    <n v="0.54299999999999993"/>
    <n v="0.59299999999999997"/>
    <n v="0.52444176222088112"/>
    <s v="Écarter"/>
    <n v="0.56263932803168215"/>
    <n v="1757.6999999999998"/>
    <n v="0.15076520452864539"/>
    <n v="1.6772151898734178"/>
  </r>
  <r>
    <x v="64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n v="14.3"/>
    <n v="3.5"/>
    <n v="3.8"/>
    <n v="1.3"/>
    <n v="2.6"/>
    <n v="0.9"/>
    <n v="0.2"/>
    <n v="1"/>
    <n v="0.50352112676056338"/>
    <n v="3.5"/>
    <n v="3.1690140845070422E-2"/>
    <n v="7.0422535211267616E-3"/>
    <n v="4.5774647887323945E-2"/>
    <n v="9.154929577464789E-2"/>
    <s v="20–29 min"/>
    <s v="23–27"/>
    <n v="0.62"/>
    <n v="0.63300000000000001"/>
    <n v="0.52142426071213033"/>
    <s v="Écarter"/>
    <n v="0.43734406438631795"/>
    <n v="2272"/>
    <n v="0.12323943661971831"/>
    <n v="3.5"/>
  </r>
  <r>
    <x v="65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n v="14.2"/>
    <n v="2.2999999999999998"/>
    <n v="6"/>
    <n v="1.2"/>
    <n v="4.9000000000000004"/>
    <n v="0.7"/>
    <n v="0.9"/>
    <n v="1.4"/>
    <n v="0.51636363636363636"/>
    <n v="1.6428571428571428"/>
    <n v="2.5454545454545452E-2"/>
    <n v="3.272727272727273E-2"/>
    <n v="4.3636363636363633E-2"/>
    <n v="0.17818181818181819"/>
    <s v="20–29 min"/>
    <s v="23–27"/>
    <n v="0.55600000000000005"/>
    <n v="0.57700000000000007"/>
    <n v="0.55522027761013881"/>
    <s v="Écarter"/>
    <n v="0.43428571428571427"/>
    <n v="2200"/>
    <n v="8.3636363636363634E-2"/>
    <n v="1.6428571428571428"/>
  </r>
  <r>
    <x v="66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n v="16.805970149253731"/>
    <n v="5.5970149253731343"/>
    <n v="3.8059701492537314"/>
    <n v="0.40298507462686567"/>
    <n v="3.4029850746268657"/>
    <n v="0.70149253731343286"/>
    <n v="0.1044776119402985"/>
    <n v="2.7014925373134329"/>
    <n v="0.53352286188107079"/>
    <n v="2.0718232044198897"/>
    <n v="2.2269604359156599E-2"/>
    <n v="3.3167495854063019E-3"/>
    <n v="1.279317697228145E-2"/>
    <n v="0.10803127221037669"/>
    <s v="30–39 min"/>
    <s v="18–22"/>
    <n v="0.48499999999999999"/>
    <n v="0.53900000000000003"/>
    <n v="0.55401327700663849"/>
    <s v="Conserver"/>
    <n v="0.5139854049671162"/>
    <n v="2110.5"/>
    <n v="0.17768301350390903"/>
    <n v="2.0718232044198897"/>
  </r>
  <r>
    <x v="67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n v="21.20754716981132"/>
    <n v="3.5094339622641511"/>
    <n v="5.0943396226415096"/>
    <n v="0.90566037735849059"/>
    <n v="4.2075471698113205"/>
    <n v="1.0943396226415094"/>
    <n v="0.69811320754716977"/>
    <n v="1.9056603773584906"/>
    <n v="0.6059299191374663"/>
    <n v="1.8415841584158417"/>
    <n v="3.1266846361185985E-2"/>
    <n v="1.9946091644204852E-2"/>
    <n v="2.587601078167116E-2"/>
    <n v="0.12021563342318059"/>
    <s v="30–39 min"/>
    <s v="23–27"/>
    <n v="0.54799999999999993"/>
    <n v="0.59799999999999998"/>
    <n v="0.50512975256487624"/>
    <s v="Conserver"/>
    <n v="0.64860104020348508"/>
    <n v="1855"/>
    <n v="0.10026954177897573"/>
    <n v="1.8415841584158417"/>
  </r>
  <r>
    <x v="68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n v="15.597222222222221"/>
    <n v="1.5"/>
    <n v="6.5"/>
    <n v="1.3055555555555556"/>
    <n v="5.3055555555555554"/>
    <n v="0.80555555555555558"/>
    <n v="2"/>
    <n v="1.6944444444444444"/>
    <n v="0.51646431199411336"/>
    <n v="0.88524590163934425"/>
    <n v="2.6674025018395879E-2"/>
    <n v="6.6225165562913912E-2"/>
    <n v="4.3230316409124357E-2"/>
    <n v="0.17568064753495216"/>
    <s v="30–39 min"/>
    <s v="28–32"/>
    <n v="0.57700000000000007"/>
    <n v="0.61199999999999999"/>
    <n v="0.4912492456246228"/>
    <s v="Conserver"/>
    <n v="0.47701766152470376"/>
    <n v="2174.4"/>
    <n v="4.9668874172185427E-2"/>
    <n v="0.88524590163934425"/>
  </r>
  <r>
    <x v="69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n v="17.2"/>
    <n v="5.6"/>
    <n v="3.8"/>
    <n v="0.50769230769230766"/>
    <n v="3.3076923076923075"/>
    <n v="0.90769230769230769"/>
    <n v="0.6"/>
    <n v="2.4"/>
    <n v="0.54430379746835433"/>
    <n v="2.3333333333333335"/>
    <n v="2.872444011684518E-2"/>
    <n v="1.8987341772151896E-2"/>
    <n v="1.6066212268743912E-2"/>
    <n v="0.10467380720545276"/>
    <s v="30–39 min"/>
    <s v="23–27"/>
    <n v="0.51300000000000001"/>
    <n v="0.54899999999999993"/>
    <n v="0.56487628243814125"/>
    <s v="Conserver"/>
    <n v="0.52603621730382299"/>
    <n v="2054"/>
    <n v="0.17721518987341772"/>
    <n v="2.3333333333333335"/>
  </r>
  <r>
    <x v="70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n v="24.304347826086957"/>
    <n v="3.6956521739130435"/>
    <n v="11"/>
    <n v="1.8043478260869565"/>
    <n v="9.195652173913043"/>
    <n v="1.1086956521739131"/>
    <n v="3.8043478260869565"/>
    <n v="3.1956521739130435"/>
    <n v="0.7320586694604504"/>
    <n v="1.1564625850340136"/>
    <n v="3.3394447354635932E-2"/>
    <n v="0.1145887899423782"/>
    <n v="5.434782608695652E-2"/>
    <n v="0.27697747511786269"/>
    <s v="30–39 min"/>
    <s v="18–22"/>
    <n v="0.55899999999999994"/>
    <n v="0.59399999999999997"/>
    <n v="0.51659625829812916"/>
    <s v="Conserver"/>
    <n v="0.74331204619018465"/>
    <n v="1527.2"/>
    <n v="0.11131482451545312"/>
    <n v="1.1564625850340136"/>
  </r>
  <r>
    <x v="71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n v="13.5"/>
    <n v="1.9024390243902438"/>
    <n v="9.6951219512195124"/>
    <n v="2.5975609756097562"/>
    <n v="7.0975609756097562"/>
    <n v="0.90243902439024393"/>
    <n v="0.90243902439024393"/>
    <n v="1.1951219512195121"/>
    <n v="0.48214285714285715"/>
    <n v="1.5918367346938775"/>
    <n v="3.2229965156794424E-2"/>
    <n v="3.2229965156794424E-2"/>
    <n v="9.2770034843205576E-2"/>
    <n v="0.25348432055749132"/>
    <s v="20–29 min"/>
    <s v="23–27"/>
    <n v="0.70599999999999996"/>
    <n v="0.72400000000000009"/>
    <n v="0.38624019312009655"/>
    <s v="Écarter"/>
    <n v="0.41287726358148896"/>
    <n v="2296"/>
    <n v="6.7944250871080136E-2"/>
    <n v="1.5918367346938775"/>
  </r>
  <r>
    <x v="72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n v="14.6"/>
    <n v="3"/>
    <n v="4.3066666666666666"/>
    <n v="0.8"/>
    <n v="3.5066666666666668"/>
    <n v="1"/>
    <n v="0.30666666666666664"/>
    <n v="1.9066666666666667"/>
    <n v="0.54477611940298509"/>
    <n v="1.5734265734265733"/>
    <n v="3.7313432835820892E-2"/>
    <n v="1.1442786069651741E-2"/>
    <n v="2.9850746268656716E-2"/>
    <n v="0.13084577114427862"/>
    <s v="20–29 min"/>
    <s v="23–27"/>
    <n v="0.56499999999999995"/>
    <n v="0.59499999999999997"/>
    <n v="0.4978877489438745"/>
    <s v="Écarter"/>
    <n v="0.44651911468812877"/>
    <n v="2010"/>
    <n v="0.11194029850746269"/>
    <n v="1.5734265734265733"/>
  </r>
  <r>
    <x v="73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n v="17"/>
    <n v="1.40625"/>
    <n v="4"/>
    <n v="0.703125"/>
    <n v="3.296875"/>
    <n v="0.796875"/>
    <n v="0.203125"/>
    <n v="1.296875"/>
    <n v="0.625"/>
    <n v="1.0843373493975903"/>
    <n v="2.9296875E-2"/>
    <n v="7.4678308823529415E-3"/>
    <n v="2.5850183823529414E-2"/>
    <n v="0.12120863970588236"/>
    <s v="20–29 min"/>
    <s v="23–27"/>
    <n v="0.57299999999999995"/>
    <n v="0.623"/>
    <n v="0.45986722993361495"/>
    <s v="Écarter"/>
    <n v="0.51991951710261575"/>
    <n v="1740.8"/>
    <n v="5.1700367647058827E-2"/>
    <n v="1.0843373493975903"/>
  </r>
  <r>
    <x v="74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n v="18"/>
    <n v="2.6"/>
    <n v="4.5"/>
    <n v="1.5"/>
    <n v="3"/>
    <n v="1"/>
    <n v="0.8"/>
    <n v="1.7"/>
    <n v="0.58631921824104238"/>
    <n v="1.5294117647058825"/>
    <n v="3.2573289902280131E-2"/>
    <n v="2.6058631921824105E-2"/>
    <n v="4.8859934853420196E-2"/>
    <n v="9.7719869706840393E-2"/>
    <s v="30–39 min"/>
    <s v="28–32"/>
    <n v="0.52600000000000002"/>
    <n v="0.56600000000000006"/>
    <n v="0.50694025347012672"/>
    <s v="Conserver"/>
    <n v="0.55050301810865199"/>
    <n v="1842"/>
    <n v="8.4690553745928335E-2"/>
    <n v="1.5294117647058822"/>
  </r>
  <r>
    <x v="75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n v="14.105263157894736"/>
    <n v="4.3947368421052628"/>
    <n v="5.8947368421052628"/>
    <n v="1.6052631578947369"/>
    <n v="4.3026315789473681"/>
    <n v="3"/>
    <n v="0.69736842105263153"/>
    <n v="2"/>
    <n v="0.41731547804422298"/>
    <n v="2.1973684210526314"/>
    <n v="8.8757396449704151E-2"/>
    <n v="2.0632201806290874E-2"/>
    <n v="4.7492992837122397E-2"/>
    <n v="0.12729679227654936"/>
    <s v="30–39 min"/>
    <s v="18–22"/>
    <n v="0.53600000000000003"/>
    <n v="0.54500000000000004"/>
    <n v="0.55522027761013881"/>
    <s v="Conserver"/>
    <n v="0.4313883299798793"/>
    <n v="2568.7999999999997"/>
    <n v="0.13002180006228592"/>
    <n v="2.1973684210526314"/>
  </r>
  <r>
    <x v="76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n v="18.807017543859651"/>
    <n v="3.4035087719298245"/>
    <n v="4.2982456140350873"/>
    <n v="0.89473684210526316"/>
    <n v="3.4035087719298245"/>
    <n v="0.89473684210526316"/>
    <n v="0.40350877192982454"/>
    <n v="1.7017543859649122"/>
    <n v="0.5951587830335332"/>
    <n v="2"/>
    <n v="2.8314457028647568E-2"/>
    <n v="1.2769264934488118E-2"/>
    <n v="2.8314457028647568E-2"/>
    <n v="0.1077059737952476"/>
    <s v="30–39 min"/>
    <s v="28–32"/>
    <n v="0.58200000000000007"/>
    <n v="0.63200000000000001"/>
    <n v="0.45081472540736273"/>
    <s v="Conserver"/>
    <n v="0.57518443997317248"/>
    <n v="1801.2"/>
    <n v="0.10770597379524761"/>
    <n v="2"/>
  </r>
  <r>
    <x v="77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n v="14"/>
    <n v="1.7066666666666668"/>
    <n v="3.7066666666666666"/>
    <n v="1"/>
    <n v="2.7066666666666666"/>
    <n v="0.8"/>
    <n v="0.2"/>
    <n v="1"/>
    <n v="0.44025157232704404"/>
    <n v="1.7066666666666668"/>
    <n v="2.5157232704402517E-2"/>
    <n v="6.2893081761006293E-3"/>
    <n v="3.1446540880503145E-2"/>
    <n v="8.5115303983228502E-2"/>
    <s v="30–39 min"/>
    <s v="28–32"/>
    <n v="0.53299999999999992"/>
    <n v="0.55500000000000005"/>
    <n v="0.53892576946288473"/>
    <s v="Conserver"/>
    <n v="0.42816901408450708"/>
    <n v="2385"/>
    <n v="5.3668763102725364E-2"/>
    <n v="1.7066666666666668"/>
  </r>
  <r>
    <x v="78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n v="13.597402597402597"/>
    <n v="5.8961038961038961"/>
    <n v="9.5974025974025974"/>
    <n v="2.1038961038961039"/>
    <n v="7.5064935064935066"/>
    <n v="1.5064935064935066"/>
    <n v="0.40259740259740262"/>
    <n v="2.1038961038961039"/>
    <n v="0.36163304780326055"/>
    <n v="2.8024691358024691"/>
    <n v="4.0066316662061341E-2"/>
    <n v="1.0707377728654325E-2"/>
    <n v="5.595468361425808E-2"/>
    <n v="0.19964078474716773"/>
    <s v="30–39 min"/>
    <s v="28–32"/>
    <n v="0.57899999999999996"/>
    <n v="0.61099999999999999"/>
    <n v="0.46469523234761617"/>
    <s v="Conserver"/>
    <n v="0.41585617601714181"/>
    <n v="2895.2000000000003"/>
    <n v="0.15681127383255042"/>
    <n v="2.8024691358024691"/>
  </r>
  <r>
    <x v="79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n v="16.296875"/>
    <n v="2.90625"/>
    <n v="4"/>
    <n v="0.5"/>
    <n v="3.5"/>
    <n v="1.296875"/>
    <n v="0.5"/>
    <n v="1.40625"/>
    <n v="0.52570564516129037"/>
    <n v="2.0666666666666669"/>
    <n v="4.1834677419354836E-2"/>
    <n v="1.6129032258064516E-2"/>
    <n v="1.6129032258064516E-2"/>
    <n v="0.11290322580645161"/>
    <s v="30–39 min"/>
    <s v="23–27"/>
    <n v="0.53200000000000003"/>
    <n v="0.55299999999999994"/>
    <n v="0.53711526855763425"/>
    <s v="Conserver"/>
    <n v="0.49841549295774651"/>
    <n v="1984"/>
    <n v="9.375E-2"/>
    <n v="2.0666666666666669"/>
  </r>
  <r>
    <x v="80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n v="13"/>
    <n v="1.8"/>
    <n v="5"/>
    <n v="1.4"/>
    <n v="3.6"/>
    <n v="0.6"/>
    <n v="1.9"/>
    <n v="1.1000000000000001"/>
    <n v="0.40880503144654085"/>
    <n v="1.6363636363636362"/>
    <n v="1.8867924528301886E-2"/>
    <n v="5.9748427672955969E-2"/>
    <n v="4.40251572327044E-2"/>
    <n v="0.11320754716981132"/>
    <s v="30–39 min"/>
    <s v="33+"/>
    <n v="0.59899999999999998"/>
    <n v="0.624"/>
    <n v="0.46831623415811707"/>
    <s v="Conserver"/>
    <n v="0.39758551307847084"/>
    <n v="2544"/>
    <n v="5.6603773584905662E-2"/>
    <n v="1.6363636363636365"/>
  </r>
  <r>
    <x v="81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n v="14.6"/>
    <n v="7.2"/>
    <n v="8.1"/>
    <n v="1.8"/>
    <n v="6.3"/>
    <n v="1.2"/>
    <n v="0.6"/>
    <n v="2.9"/>
    <n v="0.48344370860927155"/>
    <n v="2.4827586206896552"/>
    <n v="3.9735099337748346E-2"/>
    <n v="1.9867549668874173E-2"/>
    <n v="5.9602649006622523E-2"/>
    <n v="0.20860927152317882"/>
    <s v="30–39 min"/>
    <s v="18–22"/>
    <n v="0.53100000000000003"/>
    <n v="0.56999999999999995"/>
    <n v="0.48159324079662041"/>
    <s v="Conserver"/>
    <n v="0.44651911468812877"/>
    <n v="2114"/>
    <n v="0.23841059602649006"/>
    <n v="2.4827586206896552"/>
  </r>
  <r>
    <x v="82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n v="12.304878048780488"/>
    <n v="1.6951219512195121"/>
    <n v="3.8048780487804876"/>
    <n v="1.1951219512195121"/>
    <n v="2.5975609756097562"/>
    <n v="0.5"/>
    <n v="0.1951219512195122"/>
    <n v="0.59756097560975607"/>
    <n v="0.45238522238163559"/>
    <n v="2.8367346938775508"/>
    <n v="1.8382352941176471E-2"/>
    <n v="7.1736011477761845E-3"/>
    <n v="4.3938307030129124E-2"/>
    <n v="9.549856527977045E-2"/>
    <s v="20–29 min"/>
    <s v="33+"/>
    <n v="0.622"/>
    <n v="0.65599999999999992"/>
    <n v="0.41098370549185276"/>
    <s v="Écarter"/>
    <n v="0.37632625018403104"/>
    <n v="2230.4"/>
    <n v="6.2320659971305592E-2"/>
    <n v="2.8367346938775508"/>
  </r>
  <r>
    <x v="83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n v="14"/>
    <n v="2"/>
    <n v="3.4027777777777777"/>
    <n v="0.59722222222222221"/>
    <n v="2.8055555555555554"/>
    <n v="0.69444444444444442"/>
    <n v="0.40277777777777779"/>
    <n v="1.1944444444444444"/>
    <n v="0.51282051282051277"/>
    <n v="1.6744186046511629"/>
    <n v="2.5437525437525435E-2"/>
    <n v="1.4753764753764755E-2"/>
    <n v="2.1876271876271874E-2"/>
    <n v="0.10276760276760276"/>
    <s v="20–29 min"/>
    <s v="33+"/>
    <n v="0.53500000000000003"/>
    <n v="0.55200000000000005"/>
    <n v="0.52987326493663245"/>
    <s v="Écarter"/>
    <n v="0.42816901408450708"/>
    <n v="1965.6000000000001"/>
    <n v="7.326007326007325E-2"/>
    <n v="1.6744186046511629"/>
  </r>
  <r>
    <x v="84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n v="13.698630136986301"/>
    <n v="2.2054794520547945"/>
    <n v="5.904109589041096"/>
    <n v="0.90410958904109584"/>
    <n v="5"/>
    <n v="1"/>
    <n v="0.79452054794520544"/>
    <n v="1.2054794520547945"/>
    <n v="0.43350095370209812"/>
    <n v="1.8295454545454546"/>
    <n v="3.164556962025316E-2"/>
    <n v="2.5143055314721691E-2"/>
    <n v="2.8611062944338475E-2"/>
    <n v="0.15822784810126581"/>
    <s v="30–39 min"/>
    <s v="28–32"/>
    <n v="0.53400000000000003"/>
    <n v="0.57100000000000006"/>
    <n v="0.48461074230537116"/>
    <s v="Conserver"/>
    <n v="0.41895206857583861"/>
    <n v="2306.8000000000002"/>
    <n v="6.9793653546037795E-2"/>
    <n v="1.8295454545454546"/>
  </r>
  <r>
    <x v="85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n v="12.195121951219512"/>
    <n v="2"/>
    <n v="5.6951219512195124"/>
    <n v="1.5975609756097562"/>
    <n v="4.1951219512195124"/>
    <n v="1.3048780487804879"/>
    <n v="0.90243902439024393"/>
    <n v="1.1951219512195121"/>
    <n v="0.38229222417616027"/>
    <n v="1.6734693877551021"/>
    <n v="4.0905267986849153E-2"/>
    <n v="2.8289624589035861E-2"/>
    <n v="5.0080281367076998E-2"/>
    <n v="0.13150852511659913"/>
    <s v="30–39 min"/>
    <s v="23–27"/>
    <n v="0.53700000000000003"/>
    <n v="0.56200000000000006"/>
    <n v="0.50452625226312608"/>
    <s v="Conserver"/>
    <n v="0.37296952446385634"/>
    <n v="2615.7999999999997"/>
    <n v="6.269592476489029E-2"/>
    <n v="1.6734693877551021"/>
  </r>
  <r>
    <x v="86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n v="13.306666666666667"/>
    <n v="6.1066666666666665"/>
    <n v="4.9066666666666663"/>
    <n v="1.4"/>
    <n v="3.6"/>
    <n v="1.4"/>
    <n v="0.50666666666666671"/>
    <n v="3.2"/>
    <n v="0.47694145758661888"/>
    <n v="1.9083333333333332"/>
    <n v="5.0179211469534052E-2"/>
    <n v="1.8160095579450419E-2"/>
    <n v="5.0179211469534052E-2"/>
    <n v="0.12903225806451613"/>
    <s v="20–29 min"/>
    <s v="33+"/>
    <n v="0.505"/>
    <n v="0.53200000000000003"/>
    <n v="0.50271575135787572"/>
    <s v="Écarter"/>
    <n v="0.40696445338698861"/>
    <n v="2092.5"/>
    <n v="0.21887694145758663"/>
    <n v="1.9083333333333334"/>
  </r>
  <r>
    <x v="87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n v="13.405405405405405"/>
    <n v="2.2972972972972974"/>
    <n v="8.9054054054054053"/>
    <n v="3"/>
    <n v="5.9054054054054053"/>
    <n v="0.90540540540540537"/>
    <n v="0.90540540540540537"/>
    <n v="1.2027027027027026"/>
    <n v="0.48048048048048048"/>
    <n v="1.910112359550562"/>
    <n v="3.2451806645355033E-2"/>
    <n v="3.2451806645355033E-2"/>
    <n v="0.10752688172043011"/>
    <n v="0.21166327617940522"/>
    <s v="20–29 min"/>
    <s v="23–27"/>
    <n v="0.60199999999999998"/>
    <n v="0.63400000000000001"/>
    <n v="0.41098370549185276"/>
    <s v="Écarter"/>
    <n v="0.40998422970253956"/>
    <n v="2064.6"/>
    <n v="8.2340404921050089E-2"/>
    <n v="1.9101123595505618"/>
  </r>
  <r>
    <x v="88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n v="13.106666666666667"/>
    <n v="5.4"/>
    <n v="2.6"/>
    <n v="0.4"/>
    <n v="2.3066666666666666"/>
    <n v="0.90666666666666662"/>
    <n v="0.2"/>
    <n v="1.9066666666666667"/>
    <n v="0.46642941874258598"/>
    <n v="2.8321678321678321"/>
    <n v="3.2265717674970343E-2"/>
    <n v="7.1174377224199285E-3"/>
    <n v="1.4234875444839857E-2"/>
    <n v="8.2087781731909837E-2"/>
    <s v="20–29 min"/>
    <s v="28–32"/>
    <n v="0.48299999999999998"/>
    <n v="0.53100000000000003"/>
    <n v="0.4978877489438745"/>
    <s v="Écarter"/>
    <n v="0.40084775318578142"/>
    <n v="2107.5"/>
    <n v="0.19217081850533807"/>
    <n v="2.8321678321678321"/>
  </r>
  <r>
    <x v="89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n v="12.7012987012987"/>
    <n v="1.5974025974025974"/>
    <n v="4.8051948051948052"/>
    <n v="1.5064935064935066"/>
    <n v="3.4025974025974026"/>
    <n v="0.59740259740259738"/>
    <n v="0.29870129870129869"/>
    <n v="1"/>
    <n v="0.5314350921045482"/>
    <n v="1.5974025974025974"/>
    <n v="2.4995924577514535E-2"/>
    <n v="1.2497962288757268E-2"/>
    <n v="6.3033201108514916E-2"/>
    <n v="0.14236809215888716"/>
    <s v="20–29 min"/>
    <s v="23–27"/>
    <n v="0.53799999999999992"/>
    <n v="0.57200000000000006"/>
    <n v="0.46469523234761617"/>
    <s v="Écarter"/>
    <n v="0.3884501816091353"/>
    <n v="1840.3"/>
    <n v="6.6836928761614955E-2"/>
    <n v="1.5974025974025974"/>
  </r>
  <r>
    <x v="90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n v="14.101449275362318"/>
    <n v="3.7971014492753623"/>
    <n v="8.2028985507246368"/>
    <n v="2.7971014492753623"/>
    <n v="5.4057971014492754"/>
    <n v="1.4057971014492754"/>
    <n v="1.3043478260869565"/>
    <n v="2"/>
    <n v="0.43657737694620186"/>
    <n v="1.8985507246376812"/>
    <n v="4.3523130075828961E-2"/>
    <n v="4.038228563736708E-2"/>
    <n v="8.6597568089020513E-2"/>
    <n v="0.16736213936375466"/>
    <s v="30–39 min"/>
    <s v="18–22"/>
    <n v="0.57499999999999996"/>
    <n v="0.60199999999999998"/>
    <n v="0.42063971031985514"/>
    <s v="Conserver"/>
    <n v="0.43127168809961219"/>
    <n v="2228.6999999999998"/>
    <n v="0.11755732041100193"/>
    <n v="1.8985507246376812"/>
  </r>
  <r>
    <x v="91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n v="17.509090909090908"/>
    <n v="5.4"/>
    <n v="5.4"/>
    <n v="2.3090909090909091"/>
    <n v="3.1090909090909089"/>
    <n v="1.4"/>
    <n v="0.30909090909090908"/>
    <n v="1.3090909090909091"/>
    <n v="0.55233725265271005"/>
    <n v="4.125"/>
    <n v="4.4164037854889586E-2"/>
    <n v="9.7505018640665336E-3"/>
    <n v="7.2841984513908803E-2"/>
    <n v="9.8078577573845707E-2"/>
    <s v="30–39 min"/>
    <s v="33+"/>
    <n v="0.53100000000000003"/>
    <n v="0.626"/>
    <n v="0.36210018105009051"/>
    <s v="Conserver"/>
    <n v="0.53548929943296142"/>
    <n v="1743.5"/>
    <n v="0.17034700315457413"/>
    <n v="4.125"/>
  </r>
  <r>
    <x v="92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n v="14.8"/>
    <n v="2.3076923076923075"/>
    <n v="5.7076923076923078"/>
    <n v="0.8"/>
    <n v="4.907692307692308"/>
    <n v="0.6"/>
    <n v="0.30769230769230771"/>
    <n v="2.2000000000000002"/>
    <n v="0.49664429530201343"/>
    <n v="1.0489510489510487"/>
    <n v="2.0134228187919462E-2"/>
    <n v="1.0325245224574084E-2"/>
    <n v="2.6845637583892617E-2"/>
    <n v="0.16468766133195664"/>
    <s v="20–29 min"/>
    <s v="28–32"/>
    <n v="0.49299999999999999"/>
    <n v="0.51400000000000001"/>
    <n v="0.50995775497887752"/>
    <s v="Écarter"/>
    <n v="0.45263581488933607"/>
    <n v="1937"/>
    <n v="7.7439339184305622E-2"/>
    <n v="1.048951048951049"/>
  </r>
  <r>
    <x v="93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n v="12.6"/>
    <n v="1.2"/>
    <n v="3.6"/>
    <n v="1.1066666666666667"/>
    <n v="2.4"/>
    <n v="0.70666666666666667"/>
    <n v="0.50666666666666671"/>
    <n v="1.2"/>
    <n v="0.51219512195121952"/>
    <n v="1"/>
    <n v="2.8726287262872626E-2"/>
    <n v="2.0596205962059622E-2"/>
    <n v="4.4986449864498644E-2"/>
    <n v="9.7560975609756087E-2"/>
    <s v="20–29 min"/>
    <s v="18–22"/>
    <n v="0.53700000000000003"/>
    <n v="0.55799999999999994"/>
    <n v="0.47073023536511766"/>
    <s v="Écarter"/>
    <n v="0.38535211267605635"/>
    <n v="1845"/>
    <n v="4.878048780487805E-2"/>
    <n v="1"/>
  </r>
  <r>
    <x v="94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n v="12.394736842105264"/>
    <n v="1.3947368421052631"/>
    <n v="6.6973684210526319"/>
    <n v="1.8947368421052631"/>
    <n v="4.8026315789473681"/>
    <n v="0.80263157894736847"/>
    <n v="0.89473684210526316"/>
    <n v="0.80263157894736847"/>
    <n v="0.36136259014884153"/>
    <n v="1.7377049180327866"/>
    <n v="2.3400337578640483E-2"/>
    <n v="2.6085622218812339E-2"/>
    <n v="5.5240141169249656E-2"/>
    <n v="0.14001841338038976"/>
    <s v="30–39 min"/>
    <s v="23–27"/>
    <n v="0.53799999999999992"/>
    <n v="0.55299999999999994"/>
    <n v="0.49547374773687386"/>
    <s v="Conserver"/>
    <n v="0.3790744466800805"/>
    <n v="2606.7999999999997"/>
    <n v="4.0662881694030997E-2"/>
    <n v="1.7377049180327868"/>
  </r>
  <r>
    <x v="95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n v="11.794871794871796"/>
    <n v="2.7051282051282053"/>
    <n v="10.294871794871796"/>
    <n v="3.6025641025641026"/>
    <n v="6.7948717948717947"/>
    <n v="0.70512820512820518"/>
    <n v="1.1025641025641026"/>
    <n v="1.7051282051282051"/>
    <n v="0.45191079673838297"/>
    <n v="1.5864661654135339"/>
    <n v="2.7016406326751154E-2"/>
    <n v="4.2243835347283626E-2"/>
    <n v="0.13802927596031045"/>
    <n v="0.26033991551232927"/>
    <s v="20–29 min"/>
    <s v="18–22"/>
    <n v="0.69200000000000006"/>
    <n v="0.70299999999999996"/>
    <n v="0.3295111647555824"/>
    <s v="Écarter"/>
    <n v="0.36072847340452979"/>
    <n v="2035.8000000000002"/>
    <n v="0.1036447588171726"/>
    <n v="1.5864661654135339"/>
  </r>
  <r>
    <x v="96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n v="12"/>
    <n v="1.8026315789473684"/>
    <n v="3.8947368421052633"/>
    <n v="1.1052631578947369"/>
    <n v="2.8026315789473686"/>
    <n v="0.80263157894736847"/>
    <n v="0.19736842105263158"/>
    <n v="0.89473684210526316"/>
    <n v="0.5240174672489083"/>
    <n v="2.0147058823529411"/>
    <n v="3.5049413927832687E-2"/>
    <n v="8.6187083429096773E-3"/>
    <n v="4.8264766720294193E-2"/>
    <n v="0.12238565846931741"/>
    <s v="20–29 min"/>
    <s v="23–27"/>
    <n v="0.57700000000000007"/>
    <n v="0.59599999999999997"/>
    <n v="0.44055522027761013"/>
    <s v="Écarter"/>
    <n v="0.3670020120724346"/>
    <n v="1740.3999999999999"/>
    <n v="7.871753619857505E-2"/>
    <n v="2.0147058823529411"/>
  </r>
  <r>
    <x v="97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n v="13.202898550724637"/>
    <n v="3"/>
    <n v="4.7971014492753623"/>
    <n v="1.1014492753623188"/>
    <n v="3.6956521739130435"/>
    <n v="1"/>
    <n v="0.20289855072463769"/>
    <n v="1.5942028985507246"/>
    <n v="0.47492440829944738"/>
    <n v="1.8818181818181818"/>
    <n v="3.5971223021582732E-2"/>
    <n v="7.2985090188718597E-3"/>
    <n v="3.9620477531018661E-2"/>
    <n v="0.13293712855802314"/>
    <s v="20–29 min"/>
    <s v="23–27"/>
    <n v="0.55100000000000005"/>
    <n v="0.58399999999999996"/>
    <n v="0.42908871454435726"/>
    <s v="Écarter"/>
    <n v="0.40379086110868107"/>
    <n v="1918.2"/>
    <n v="0.1079136690647482"/>
    <n v="1.8818181818181818"/>
  </r>
  <r>
    <x v="98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n v="11.097560975609756"/>
    <n v="1.5975609756097562"/>
    <n v="3.1951219512195124"/>
    <n v="0.59756097560975607"/>
    <n v="2.5975609756097562"/>
    <n v="0.80487804878048785"/>
    <n v="0.3048780487804878"/>
    <n v="1.0975609756097562"/>
    <n v="0.48887933813258838"/>
    <n v="1.4555555555555555"/>
    <n v="3.5457182765660261E-2"/>
    <n v="1.3430751047598583E-2"/>
    <n v="2.632427205329322E-2"/>
    <n v="0.11442999892553993"/>
    <s v="20–29 min"/>
    <s v="28–32"/>
    <n v="0.54600000000000004"/>
    <n v="0.56000000000000005"/>
    <n v="0.47495473747736872"/>
    <s v="Écarter"/>
    <n v="0.33940226726210926"/>
    <n v="1861.3999999999999"/>
    <n v="7.037713548941657E-2"/>
    <n v="1.4555555555555555"/>
  </r>
  <r>
    <x v="99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n v="15.1"/>
    <n v="1.8"/>
    <n v="6.1"/>
    <n v="1.6"/>
    <n v="4.5"/>
    <n v="1.5"/>
    <n v="0.5"/>
    <n v="1.3"/>
    <n v="0.43641618497109824"/>
    <n v="1.3846153846153846"/>
    <n v="4.3352601156069363E-2"/>
    <n v="1.4450867052023121E-2"/>
    <n v="4.6242774566473986E-2"/>
    <n v="0.13005780346820808"/>
    <s v="30–39 min"/>
    <s v="28–32"/>
    <n v="0.51800000000000002"/>
    <n v="0.55100000000000005"/>
    <n v="0.44900422450211225"/>
    <s v="Conserver"/>
    <n v="0.46181086519114689"/>
    <n v="2076"/>
    <n v="5.2023121387283239E-2"/>
    <n v="1.3846153846153846"/>
  </r>
  <r>
    <x v="100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n v="17"/>
    <n v="3.6981132075471699"/>
    <n v="3.3018867924528301"/>
    <n v="0.60377358490566035"/>
    <n v="2.6981132075471699"/>
    <n v="1.0943396226415094"/>
    <n v="0.50943396226415094"/>
    <n v="1.9056603773584906"/>
    <n v="0.52959501557632394"/>
    <n v="1.9405940594059405"/>
    <n v="3.4091577029330508E-2"/>
    <n v="1.5870216892964202E-2"/>
    <n v="1.8809145947216832E-2"/>
    <n v="8.4053370951625225E-2"/>
    <s v="30–39 min"/>
    <s v="28–32"/>
    <n v="0.57100000000000006"/>
    <n v="0.59799999999999998"/>
    <n v="0.41882920941460472"/>
    <s v="Conserver"/>
    <n v="0.51991951710261575"/>
    <n v="1701.3000000000002"/>
    <n v="0.1152060189267031"/>
    <n v="1.9405940594059405"/>
  </r>
  <r>
    <x v="101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n v="19"/>
    <n v="1.5106382978723405"/>
    <n v="5.8936170212765955"/>
    <n v="1.5106382978723405"/>
    <n v="4.4042553191489358"/>
    <n v="0.7021276595744681"/>
    <n v="0.40425531914893614"/>
    <n v="1.4042553191489362"/>
    <n v="0.60509554140127386"/>
    <n v="1.0757575757575757"/>
    <n v="2.2360753489632745E-2"/>
    <n v="1.2874373221303699E-2"/>
    <n v="4.8109499932240146E-2"/>
    <n v="0.14026290825315083"/>
    <s v="30–39 min"/>
    <s v="28–32"/>
    <n v="0.52100000000000002"/>
    <n v="0.57100000000000006"/>
    <n v="0.42245021122510562"/>
    <s v="Conserver"/>
    <n v="0.58108651911468812"/>
    <n v="1475.8"/>
    <n v="4.8109499932240139E-2"/>
    <n v="1.0757575757575757"/>
  </r>
  <r>
    <x v="102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n v="11.294871794871796"/>
    <n v="2.2051282051282053"/>
    <n v="5.7948717948717947"/>
    <n v="2.2051282051282053"/>
    <n v="3.6025641025641026"/>
    <n v="1.5"/>
    <n v="0.60256410256410253"/>
    <n v="1.3974358974358974"/>
    <n v="0.34540892339057477"/>
    <n v="1.5779816513761471"/>
    <n v="4.5871559633027519E-2"/>
    <n v="1.8427036775660627E-2"/>
    <n v="6.7435113306672942E-2"/>
    <n v="0.11017015604171566"/>
    <s v="30–39 min"/>
    <s v="23–27"/>
    <n v="0.55200000000000005"/>
    <n v="0.57200000000000006"/>
    <n v="0.43331321665660832"/>
    <s v="Conserver"/>
    <n v="0.34543672290151167"/>
    <n v="2550.6000000000004"/>
    <n v="6.7435113306672928E-2"/>
    <n v="1.5779816513761469"/>
  </r>
  <r>
    <x v="103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n v="12.5"/>
    <n v="3.4"/>
    <n v="2.5"/>
    <n v="0.7"/>
    <n v="1.8"/>
    <n v="1.1000000000000001"/>
    <n v="0"/>
    <n v="1.3"/>
    <n v="0.62814070351758799"/>
    <n v="2.6153846153846154"/>
    <n v="5.5276381909547749E-2"/>
    <n v="0"/>
    <n v="3.5175879396984924E-2"/>
    <n v="9.0452261306532666E-2"/>
    <s v="10–19 min"/>
    <s v="23–27"/>
    <n v="0.60599999999999998"/>
    <n v="0.64300000000000002"/>
    <n v="0.37175618587809295"/>
    <s v="Écarter"/>
    <n v="0.38229376257545272"/>
    <n v="1393"/>
    <n v="0.17085427135678391"/>
    <n v="2.6153846153846154"/>
  </r>
  <r>
    <x v="104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n v="13"/>
    <n v="2.4029850746268657"/>
    <n v="6.5074626865671643"/>
    <n v="1.8955223880597014"/>
    <n v="4.5970149253731343"/>
    <n v="0.70149253731343286"/>
    <n v="1.5074626865671641"/>
    <n v="1.7014925373134329"/>
    <n v="0.47970479704797048"/>
    <n v="1.4122807017543859"/>
    <n v="2.5885333480200473E-2"/>
    <n v="5.5625929393622285E-2"/>
    <n v="6.9945475574158714E-2"/>
    <n v="0.16963154706173927"/>
    <s v="20–29 min"/>
    <s v="18–22"/>
    <n v="0.45700000000000002"/>
    <n v="0.48200000000000004"/>
    <n v="0.5015087507543754"/>
    <s v="Écarter"/>
    <n v="0.39758551307847084"/>
    <n v="1815.7"/>
    <n v="8.8671035964090983E-2"/>
    <n v="1.4122807017543859"/>
  </r>
  <r>
    <x v="105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n v="11"/>
    <n v="4.4050632911392409"/>
    <n v="2.5949367088607596"/>
    <n v="0.20253164556962025"/>
    <n v="2.4050632911392404"/>
    <n v="0.89873417721518989"/>
    <n v="0.20253164556962025"/>
    <n v="1.3037974683544304"/>
    <n v="0.40740740740740738"/>
    <n v="3.3786407766990294"/>
    <n v="3.3286451007969994E-2"/>
    <n v="7.501172058134083E-3"/>
    <n v="7.501172058134083E-3"/>
    <n v="8.9076418190342233E-2"/>
    <s v="20–29 min"/>
    <s v="28–32"/>
    <n v="0.496"/>
    <n v="0.55299999999999994"/>
    <n v="0.40977670488835244"/>
    <s v="Écarter"/>
    <n v="0.33641851106639842"/>
    <n v="2133"/>
    <n v="0.1631504922644163"/>
    <n v="3.378640776699029"/>
  </r>
  <r>
    <x v="106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n v="12"/>
    <n v="1.8055555555555556"/>
    <n v="10.902777777777779"/>
    <n v="3.6944444444444446"/>
    <n v="7.1944444444444446"/>
    <n v="0.80555555555555558"/>
    <n v="1.4027777777777777"/>
    <n v="1.1944444444444444"/>
    <n v="0.36144578313253006"/>
    <n v="1.5116279069767442"/>
    <n v="2.4263721552878179E-2"/>
    <n v="4.2252342704149924E-2"/>
    <n v="0.11127844712182061"/>
    <n v="0.21670013386880854"/>
    <s v="30–39 min"/>
    <s v="28–32"/>
    <n v="0.66900000000000004"/>
    <n v="0.68700000000000006"/>
    <n v="0.30838865419432709"/>
    <s v="Conserver"/>
    <n v="0.3670020120724346"/>
    <n v="2390.4"/>
    <n v="5.4384203480589019E-2"/>
    <n v="1.5116279069767442"/>
  </r>
  <r>
    <x v="107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n v="11"/>
    <n v="1.5974025974025974"/>
    <n v="2.4025974025974026"/>
    <n v="0.19480519480519481"/>
    <n v="2.1038961038961039"/>
    <n v="0.50649350649350644"/>
    <n v="0.1038961038961039"/>
    <n v="0.59740259740259738"/>
    <n v="0.39285714285714285"/>
    <n v="2.6739130434782608"/>
    <n v="1.8089053803339517E-2"/>
    <n v="3.7105751391465678E-3"/>
    <n v="6.9573283858998152E-3"/>
    <n v="7.5139146567718001E-2"/>
    <s v="20–29 min"/>
    <s v="33+"/>
    <n v="0.52900000000000003"/>
    <n v="0.56700000000000006"/>
    <n v="0.40917320458660228"/>
    <s v="Écarter"/>
    <n v="0.33641851106639842"/>
    <n v="2156"/>
    <n v="5.7050092764378481E-2"/>
    <n v="2.6739130434782608"/>
  </r>
  <r>
    <x v="108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n v="14.1"/>
    <n v="5.6"/>
    <n v="3.7"/>
    <n v="0.5"/>
    <n v="3.2"/>
    <n v="1.6"/>
    <n v="0.4"/>
    <n v="1.5"/>
    <n v="0.40056818181818177"/>
    <n v="3.7333333333333329"/>
    <n v="4.5454545454545456E-2"/>
    <n v="1.1363636363636364E-2"/>
    <n v="1.4204545454545454E-2"/>
    <n v="9.0909090909090912E-2"/>
    <s v="30–39 min"/>
    <s v="28–32"/>
    <n v="0.48299999999999998"/>
    <n v="0.51500000000000001"/>
    <n v="0.45986722993361495"/>
    <s v="Conserver"/>
    <n v="0.43122736418511065"/>
    <n v="2112"/>
    <n v="0.15909090909090909"/>
    <n v="3.7333333333333334"/>
  </r>
  <r>
    <x v="109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n v="10.395061728395062"/>
    <n v="2"/>
    <n v="7.7037037037037033"/>
    <n v="2.2962962962962963"/>
    <n v="5.3950617283950617"/>
    <n v="0.50617283950617287"/>
    <n v="0.60493827160493829"/>
    <n v="1.5061728395061729"/>
    <n v="0.5529288153401628"/>
    <n v="1.3278688524590163"/>
    <n v="2.6924087207775151E-2"/>
    <n v="3.2177567638560549E-2"/>
    <n v="0.12214342001576044"/>
    <n v="0.28697136853165223"/>
    <s v="10–19 min"/>
    <s v="33+"/>
    <n v="0.55700000000000005"/>
    <n v="0.60199999999999998"/>
    <n v="0.37658418829209417"/>
    <s v="Écarter"/>
    <n v="0.31791738082817894"/>
    <n v="1522.8"/>
    <n v="0.10638297872340426"/>
    <n v="1.3278688524590163"/>
  </r>
  <r>
    <x v="110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n v="14.701754385964913"/>
    <n v="2.2982456140350878"/>
    <n v="7.807017543859649"/>
    <n v="1.4035087719298245"/>
    <n v="6.2982456140350873"/>
    <n v="1.1052631578947369"/>
    <n v="1.1052631578947369"/>
    <n v="2.1052631578947367"/>
    <n v="0.45657622316661217"/>
    <n v="1.0916666666666668"/>
    <n v="3.4324942791762014E-2"/>
    <n v="3.4324942791762014E-2"/>
    <n v="4.3587228941920013E-2"/>
    <n v="0.19559768987686604"/>
    <s v="30–39 min"/>
    <s v="23–27"/>
    <n v="0.52100000000000002"/>
    <n v="0.55600000000000005"/>
    <n v="0.40253470126735064"/>
    <s v="Conserver"/>
    <n v="0.4496311200536553"/>
    <n v="1835.4"/>
    <n v="7.1374087392394023E-2"/>
    <n v="1.0916666666666666"/>
  </r>
  <r>
    <x v="111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n v="12.696969696969697"/>
    <n v="5.1060606060606064"/>
    <n v="3"/>
    <n v="0.80303030303030298"/>
    <n v="2.1969696969696968"/>
    <n v="1"/>
    <n v="0.19696969696969696"/>
    <n v="2.6969696969696968"/>
    <n v="0.47554193621609353"/>
    <n v="1.8932584269662924"/>
    <n v="3.7453183520599252E-2"/>
    <n v="7.377142208602883E-3"/>
    <n v="3.0076041311996368E-2"/>
    <n v="8.2283509249801379E-2"/>
    <s v="20–29 min"/>
    <s v="18–22"/>
    <n v="0.496"/>
    <n v="0.54"/>
    <n v="0.4140012070006035"/>
    <s v="Écarter"/>
    <n v="0.38831778550088414"/>
    <n v="1762.2"/>
    <n v="0.19123822494609011"/>
    <n v="1.8932584269662922"/>
  </r>
  <r>
    <x v="112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n v="10.594936708860759"/>
    <n v="2.2025316455696204"/>
    <n v="3.7974683544303796"/>
    <n v="0.79746835443037978"/>
    <n v="3"/>
    <n v="1"/>
    <n v="0.4050632911392405"/>
    <n v="1.5063291139240507"/>
    <n v="0.43421871757626063"/>
    <n v="1.46218487394958"/>
    <n v="4.0983606557377053E-2"/>
    <n v="1.6600954554886908E-2"/>
    <n v="3.2683129279933602E-2"/>
    <n v="0.12295081967213116"/>
    <s v="20–29 min"/>
    <s v="23–27"/>
    <n v="0.47"/>
    <n v="0.499"/>
    <n v="0.47193723596861797"/>
    <s v="Écarter"/>
    <n v="0.32403025749433306"/>
    <n v="1927.6"/>
    <n v="9.026769039219755E-2"/>
    <n v="1.4621848739495797"/>
  </r>
  <r>
    <x v="113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n v="10.50632911392405"/>
    <n v="1.5949367088607596"/>
    <n v="4"/>
    <n v="0.69620253164556967"/>
    <n v="3.3037974683544302"/>
    <n v="0.59493670886075944"/>
    <n v="0.4050632911392405"/>
    <n v="0.89873417721518989"/>
    <n v="0.53603719969000252"/>
    <n v="1.7746478873239437"/>
    <n v="3.0353913717385685E-2"/>
    <n v="2.0666494445879615E-2"/>
    <n v="3.5520537328855593E-2"/>
    <n v="0.1685610953242056"/>
    <s v="10–19 min"/>
    <s v="23–27"/>
    <n v="0.621"/>
    <n v="0.64200000000000002"/>
    <n v="0.36210018105009051"/>
    <s v="Écarter"/>
    <n v="0.32132032702544377"/>
    <n v="1548.4"/>
    <n v="8.1374321880650996E-2"/>
    <n v="1.7746478873239437"/>
  </r>
  <r>
    <x v="114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n v="14.508771929824562"/>
    <n v="2.807017543859649"/>
    <n v="9.5964912280701746"/>
    <n v="3.2982456140350878"/>
    <n v="6.2982456140350873"/>
    <n v="1.1929824561403508"/>
    <n v="1.1929824561403508"/>
    <n v="1.8947368421052631"/>
    <n v="0.49016121384542438"/>
    <n v="1.4814814814814814"/>
    <n v="4.0303461356092932E-2"/>
    <n v="4.0303461356092932E-2"/>
    <n v="0.11142721669037459"/>
    <n v="0.2127785680417259"/>
    <s v="20–29 min"/>
    <s v="28–32"/>
    <n v="0.628"/>
    <n v="0.6409999999999999"/>
    <n v="0.35063367531683765"/>
    <s v="Écarter"/>
    <n v="0.44372904091213955"/>
    <n v="1687.2"/>
    <n v="9.4831673779042197E-2"/>
    <n v="1.4814814814814814"/>
  </r>
  <r>
    <x v="115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n v="10.197530864197532"/>
    <n v="5.2962962962962967"/>
    <n v="2.3950617283950617"/>
    <n v="0.50617283950617287"/>
    <n v="1.9012345679012346"/>
    <n v="0.90123456790123457"/>
    <n v="9.8765432098765427E-2"/>
    <n v="1.0987654320987654"/>
    <n v="0.38050488299244523"/>
    <n v="4.820224719101124"/>
    <n v="3.3628155518702782E-2"/>
    <n v="3.6852773171181128E-3"/>
    <n v="1.8887046250230331E-2"/>
    <n v="7.0941588354523674E-2"/>
    <s v="20–29 min"/>
    <s v="28–32"/>
    <n v="0.56999999999999995"/>
    <n v="0.58499999999999996"/>
    <n v="0.4103802051901026"/>
    <s v="Écarter"/>
    <n v="0.31187619544427059"/>
    <n v="2170.8000000000002"/>
    <n v="0.19762299613045881"/>
    <n v="4.8202247191011232"/>
  </r>
  <r>
    <x v="116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n v="10.405063291139241"/>
    <n v="1.6962025316455696"/>
    <n v="3.4050632911392404"/>
    <n v="1.1012658227848102"/>
    <n v="2.3037974683544302"/>
    <n v="0.59493670886075944"/>
    <n v="0.10126582278481013"/>
    <n v="0.89873417721518989"/>
    <n v="0.40173989541078153"/>
    <n v="1.8873239436619718"/>
    <n v="2.2970529299643223E-2"/>
    <n v="3.9098773275988465E-3"/>
    <n v="4.2519915937637466E-2"/>
    <n v="8.8949709202873761E-2"/>
    <s v="20–29 min"/>
    <s v="18–22"/>
    <n v="0.52700000000000002"/>
    <n v="0.56000000000000005"/>
    <n v="0.40977670488835244"/>
    <s v="Écarter"/>
    <n v="0.31822326363242748"/>
    <n v="2046.1"/>
    <n v="6.5490445237280689E-2"/>
    <n v="1.8873239436619718"/>
  </r>
  <r>
    <x v="117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n v="11.094594594594595"/>
    <n v="1.2027027027027026"/>
    <n v="2.2972972972972974"/>
    <n v="0.29729729729729731"/>
    <n v="2"/>
    <n v="1"/>
    <n v="9.45945945945946E-2"/>
    <n v="0.59459459459459463"/>
    <n v="0.43338260135135132"/>
    <n v="2.0227272727272725"/>
    <n v="3.90625E-2"/>
    <n v="3.6951013513513513E-3"/>
    <n v="1.1613175675675675E-2"/>
    <n v="7.8125E-2"/>
    <s v="20–29 min"/>
    <s v="23–27"/>
    <n v="0.56799999999999995"/>
    <n v="0.59099999999999997"/>
    <n v="0.39770669885334942"/>
    <s v="Écarter"/>
    <n v="0.33931154494534777"/>
    <n v="1894.4"/>
    <n v="4.6980574324324322E-2"/>
    <n v="2.0227272727272729"/>
  </r>
  <r>
    <x v="118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n v="19.5"/>
    <n v="2.0952380952380953"/>
    <n v="6.8095238095238093"/>
    <n v="1.5952380952380953"/>
    <n v="5.0952380952380949"/>
    <n v="0.69047619047619047"/>
    <n v="1.5"/>
    <n v="1.3095238095238095"/>
    <n v="0.67708333333333337"/>
    <n v="1.6"/>
    <n v="2.3974867724867725E-2"/>
    <n v="5.2083333333333329E-2"/>
    <n v="5.5390211640211642E-2"/>
    <n v="0.17691798941798939"/>
    <s v="20–29 min"/>
    <s v="28–32"/>
    <n v="0.57200000000000006"/>
    <n v="0.61799999999999999"/>
    <n v="0.34701267350633674"/>
    <s v="Écarter"/>
    <n v="0.59637826961770624"/>
    <n v="1209.6000000000001"/>
    <n v="7.2751322751322747E-2"/>
    <n v="1.6"/>
  </r>
  <r>
    <x v="119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n v="11"/>
    <n v="2.4054054054054053"/>
    <n v="2.2972972972972974"/>
    <n v="0.20270270270270271"/>
    <n v="2"/>
    <n v="0.5"/>
    <n v="9.45945945945946E-2"/>
    <n v="1.2027027027027026"/>
    <n v="0.45643153526970953"/>
    <n v="2"/>
    <n v="2.0746887966804978E-2"/>
    <n v="3.92508691263878E-3"/>
    <n v="8.4109005270831001E-3"/>
    <n v="8.2987551867219914E-2"/>
    <s v="20–29 min"/>
    <s v="28–32"/>
    <n v="0.58099999999999996"/>
    <n v="0.59499999999999997"/>
    <n v="0.40193120096560048"/>
    <s v="Écarter"/>
    <n v="0.33641851106639842"/>
    <n v="1783.4"/>
    <n v="9.980935292138611E-2"/>
    <n v="2"/>
  </r>
  <r>
    <x v="120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n v="12.507692307692308"/>
    <n v="2.9076923076923076"/>
    <n v="6.4"/>
    <n v="1.4"/>
    <n v="5"/>
    <n v="0.8"/>
    <n v="0.4"/>
    <n v="1.1076923076923078"/>
    <n v="0.49049773755656106"/>
    <n v="2.6249999999999996"/>
    <n v="3.1372549019607843E-2"/>
    <n v="1.5686274509803921E-2"/>
    <n v="5.4901960784313725E-2"/>
    <n v="0.19607843137254902"/>
    <s v="20–29 min"/>
    <s v="23–27"/>
    <n v="0.57600000000000007"/>
    <n v="0.58799999999999997"/>
    <n v="0.39227519613759809"/>
    <s v="Écarter"/>
    <n v="0.38252902027549918"/>
    <n v="1657.5"/>
    <n v="0.11402714932126697"/>
    <n v="2.625"/>
  </r>
  <r>
    <x v="121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n v="9.9024390243902438"/>
    <n v="1.4024390243902438"/>
    <n v="3.9024390243902438"/>
    <n v="0.80487804878048785"/>
    <n v="3.0975609756097562"/>
    <n v="0.69512195121951215"/>
    <n v="0.40243902439024393"/>
    <n v="0.90243902439024393"/>
    <n v="0.41959487391484079"/>
    <n v="1.5540540540540539"/>
    <n v="2.9454319966928478E-2"/>
    <n v="1.705250103348491E-2"/>
    <n v="3.4105002066969821E-2"/>
    <n v="0.1312525837122778"/>
    <s v="20–29 min"/>
    <s v="23–27"/>
    <n v="0.54899999999999993"/>
    <n v="0.57700000000000007"/>
    <n v="0.40072420036210016"/>
    <s v="Écarter"/>
    <n v="0.30285125386465134"/>
    <n v="1935.2"/>
    <n v="5.9425382389417115E-2"/>
    <n v="1.5540540540540539"/>
  </r>
  <r>
    <x v="122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n v="9.8048780487804876"/>
    <n v="4.4024390243902438"/>
    <n v="4.1951219512195124"/>
    <n v="0.40243902439024393"/>
    <n v="3.8048780487804876"/>
    <n v="0.69512195121951215"/>
    <n v="0.3048780487804878"/>
    <n v="1.6951219512195121"/>
    <n v="0.32682926829268294"/>
    <n v="2.5971223021582732"/>
    <n v="2.3170731707317073E-2"/>
    <n v="1.016260162601626E-2"/>
    <n v="1.3414634146341465E-2"/>
    <n v="0.12682926829268293"/>
    <s v="30–39 min"/>
    <s v="18–22"/>
    <n v="0.49299999999999999"/>
    <n v="0.51400000000000001"/>
    <n v="0.45021122510561257"/>
    <s v="Conserver"/>
    <n v="0.2998674976689405"/>
    <n v="2460"/>
    <n v="0.14674796747967481"/>
    <n v="2.5971223021582732"/>
  </r>
  <r>
    <x v="123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n v="21.513513513513512"/>
    <n v="3.1081081081081079"/>
    <n v="5.8918918918918921"/>
    <n v="0.89189189189189189"/>
    <n v="5"/>
    <n v="1.5945945945945945"/>
    <n v="0.51351351351351349"/>
    <n v="1.8918918918918919"/>
    <n v="0.67440481233584681"/>
    <n v="1.6428571428571428"/>
    <n v="4.998729136660171E-2"/>
    <n v="1.6097602304498856E-2"/>
    <n v="2.7958993476234855E-2"/>
    <n v="0.15673981191222572"/>
    <s v="30–39 min"/>
    <s v="33+"/>
    <n v="0.56000000000000005"/>
    <n v="0.58899999999999997"/>
    <n v="0.37537718768859385"/>
    <s v="Conserver"/>
    <n v="0.65795856218391424"/>
    <n v="1180.3"/>
    <n v="9.7432856053545708E-2"/>
    <n v="1.6428571428571428"/>
  </r>
  <r>
    <x v="124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n v="9.8987341772151893"/>
    <n v="1.4050632911392404"/>
    <n v="3.4050632911392404"/>
    <n v="0.59493670886075944"/>
    <n v="2.7974683544303796"/>
    <n v="0.4050632911392405"/>
    <n v="0.20253164556962025"/>
    <n v="1"/>
    <n v="0.46040624080070647"/>
    <n v="1.4050632911392404"/>
    <n v="1.8840153076243746E-2"/>
    <n v="9.4200765381218729E-3"/>
    <n v="2.7671474830732998E-2"/>
    <n v="0.13011480718280835"/>
    <s v="20–29 min"/>
    <s v="28–32"/>
    <n v="0.59499999999999997"/>
    <n v="0.60699999999999998"/>
    <n v="0.37175618587809295"/>
    <s v="Écarter"/>
    <n v="0.30273794666734583"/>
    <n v="1698.5"/>
    <n v="6.5351780983220489E-2"/>
    <n v="1.4050632911392404"/>
  </r>
  <r>
    <x v="125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n v="9.8987341772151893"/>
    <n v="4.4050632911392409"/>
    <n v="3.3037974683544302"/>
    <n v="0.79746835443037978"/>
    <n v="2.5063291139240507"/>
    <n v="1.3037974683544304"/>
    <n v="0.4050632911392405"/>
    <n v="1.6962025316455696"/>
    <n v="0.46472930409460983"/>
    <n v="2.5970149253731347"/>
    <n v="6.1211148749034293E-2"/>
    <n v="1.9017055922030068E-2"/>
    <n v="3.7439828846496701E-2"/>
    <n v="0.11766803351756105"/>
    <s v="20–29 min"/>
    <s v="23–27"/>
    <n v="0.55299999999999994"/>
    <n v="0.58200000000000007"/>
    <n v="0.35787567893783945"/>
    <s v="Écarter"/>
    <n v="0.30273794666734583"/>
    <n v="1682.7"/>
    <n v="0.20681048315207701"/>
    <n v="2.5970149253731343"/>
  </r>
  <r>
    <x v="126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n v="10.103896103896103"/>
    <n v="0.80519480519480524"/>
    <n v="3.4025974025974026"/>
    <n v="1.1948051948051948"/>
    <n v="2.1948051948051948"/>
    <n v="1"/>
    <n v="0.40259740259740262"/>
    <n v="0.89610389610389607"/>
    <n v="0.41579819357597131"/>
    <n v="0.89855072463768126"/>
    <n v="4.1152263374485597E-2"/>
    <n v="1.6567794345572123E-2"/>
    <n v="4.916893805782694E-2"/>
    <n v="9.0321201432312537E-2"/>
    <s v="20–29 min"/>
    <s v="28–32"/>
    <n v="0.59299999999999997"/>
    <n v="0.60899999999999999"/>
    <n v="0.35304767652383828"/>
    <s v="Écarter"/>
    <n v="0.30901251665839191"/>
    <n v="1871.1000000000001"/>
    <n v="3.3135588691144247E-2"/>
    <n v="0.89855072463768115"/>
  </r>
  <r>
    <x v="127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n v="14.407407407407407"/>
    <n v="1.7962962962962963"/>
    <n v="3.5925925925925926"/>
    <n v="0.79629629629629628"/>
    <n v="2.7962962962962963"/>
    <n v="0.90740740740740744"/>
    <n v="0.20370370370370369"/>
    <n v="1.5"/>
    <n v="0.49004787100025193"/>
    <n v="1.1975308641975309"/>
    <n v="3.0864197530864199E-2"/>
    <n v="6.9286974048878812E-3"/>
    <n v="2.7084908037288989E-2"/>
    <n v="9.511211892164273E-2"/>
    <s v="20–29 min"/>
    <s v="18–22"/>
    <n v="0.498"/>
    <n v="0.54299999999999993"/>
    <n v="0.39106819553409777"/>
    <s v="Écarter"/>
    <n v="0.44062895893881809"/>
    <n v="1587.6"/>
    <n v="6.1098513479465863E-2"/>
    <n v="1.1975308641975309"/>
  </r>
  <r>
    <x v="128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n v="12.09375"/>
    <n v="3.40625"/>
    <n v="3.203125"/>
    <n v="0.59375"/>
    <n v="2.5"/>
    <n v="0.90625"/>
    <n v="0.5"/>
    <n v="1.203125"/>
    <n v="0.48569277108433739"/>
    <n v="2.831168831168831"/>
    <n v="3.6395582329317271E-2"/>
    <n v="2.0080321285140562E-2"/>
    <n v="2.3845381526104419E-2"/>
    <n v="0.10040160642570281"/>
    <s v="20–29 min"/>
    <s v="28–32"/>
    <n v="0.55600000000000005"/>
    <n v="0.58200000000000007"/>
    <n v="0.36330718165359083"/>
    <s v="Écarter"/>
    <n v="0.36986921529175054"/>
    <n v="1593.6"/>
    <n v="0.13679718875502009"/>
    <n v="2.831168831168831"/>
  </r>
  <r>
    <x v="129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n v="10.901408450704226"/>
    <n v="1.5070422535211268"/>
    <n v="3"/>
    <n v="0.60563380281690138"/>
    <n v="2.3943661971830985"/>
    <n v="0.60563380281690138"/>
    <n v="9.8591549295774641E-2"/>
    <n v="1.5070422535211268"/>
    <n v="0.539673685678427"/>
    <n v="1"/>
    <n v="2.9981871426579276E-2"/>
    <n v="4.8807697671175571E-3"/>
    <n v="2.9981871426579276E-2"/>
    <n v="0.11853298005856924"/>
    <s v="20–29 min"/>
    <s v="18–22"/>
    <n v="0.59"/>
    <n v="0.61199999999999999"/>
    <n v="0.35968617984308993"/>
    <s v="Écarter"/>
    <n v="0.33340323631932445"/>
    <n v="1434.2"/>
    <n v="7.4606052154511229E-2"/>
    <n v="1"/>
  </r>
  <r>
    <x v="130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n v="13.101694915254237"/>
    <n v="1.4067796610169492"/>
    <n v="5"/>
    <n v="1.3050847457627119"/>
    <n v="3.6949152542372881"/>
    <n v="0.79661016949152541"/>
    <n v="0.40677966101694918"/>
    <n v="0.79661016949152541"/>
    <n v="0.41330267871464471"/>
    <n v="1.7659574468085106"/>
    <n v="2.5129658343581242E-2"/>
    <n v="1.2832165962679784E-2"/>
    <n v="4.1169865796930979E-2"/>
    <n v="0.1165588408276747"/>
    <s v="30–39 min"/>
    <s v="23–27"/>
    <n v="0.59699999999999998"/>
    <n v="0.61899999999999999"/>
    <n v="0.34882317441158722"/>
    <s v="Conserver"/>
    <n v="0.40069569962145757"/>
    <n v="1870.3"/>
    <n v="4.4377907287600923E-2"/>
    <n v="1.7659574468085106"/>
  </r>
  <r>
    <x v="131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n v="10.306666666666667"/>
    <n v="3.4"/>
    <n v="3.7066666666666666"/>
    <n v="0.6"/>
    <n v="3.1066666666666665"/>
    <n v="1.1066666666666667"/>
    <n v="0.2"/>
    <n v="1.8"/>
    <n v="0.52053872053872052"/>
    <n v="1.8888888888888888"/>
    <n v="5.5892255892255889E-2"/>
    <n v="1.0101010101010102E-2"/>
    <n v="3.03030303030303E-2"/>
    <n v="0.15690235690235688"/>
    <s v="10–19 min"/>
    <s v="23–27"/>
    <n v="0.49200000000000005"/>
    <n v="0.53100000000000003"/>
    <n v="0.39408569704284852"/>
    <s v="Écarter"/>
    <n v="0.31521395036887995"/>
    <n v="1485"/>
    <n v="0.17171717171717171"/>
    <n v="1.8888888888888888"/>
  </r>
  <r>
    <x v="132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n v="9.4024390243902438"/>
    <n v="2.6951219512195124"/>
    <n v="3.1951219512195124"/>
    <n v="0.69512195121951215"/>
    <n v="2.5975609756097562"/>
    <n v="0.59756097560975607"/>
    <n v="0.40243902439024393"/>
    <n v="1.1951219512195121"/>
    <n v="0.37163790610238118"/>
    <n v="2.2551020408163267"/>
    <n v="2.3619010893666248E-2"/>
    <n v="1.5906680805938496E-2"/>
    <n v="2.7475175937530124E-2"/>
    <n v="0.10267039429287574"/>
    <s v="20–29 min"/>
    <s v="23–27"/>
    <n v="0.55299999999999994"/>
    <n v="0.57899999999999996"/>
    <n v="0.37115268557634279"/>
    <s v="Écarter"/>
    <n v="0.28755950336163322"/>
    <n v="2074.6"/>
    <n v="0.10652655933673962"/>
    <n v="2.2551020408163267"/>
  </r>
  <r>
    <x v="133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n v="11"/>
    <n v="2.1"/>
    <n v="5.6"/>
    <n v="1.9"/>
    <n v="3.7"/>
    <n v="0.8"/>
    <n v="0.3"/>
    <n v="1.2"/>
    <n v="0.4059040590405904"/>
    <n v="1.7500000000000002"/>
    <n v="2.9520295202952029E-2"/>
    <n v="1.107011070110701E-2"/>
    <n v="7.0110701107011064E-2"/>
    <n v="0.13653136531365315"/>
    <s v="20–29 min"/>
    <s v="28–32"/>
    <n v="0.59299999999999997"/>
    <n v="0.61599999999999999"/>
    <n v="0.33796016898008446"/>
    <s v="Écarter"/>
    <n v="0.33641851106639842"/>
    <n v="1897"/>
    <n v="7.7490774907749083E-2"/>
    <n v="1.75"/>
  </r>
  <r>
    <x v="134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n v="19"/>
    <n v="2"/>
    <n v="8.1999999999999993"/>
    <n v="2.2000000000000002"/>
    <n v="6"/>
    <n v="1"/>
    <n v="1"/>
    <n v="2.6"/>
    <n v="0.62295081967213117"/>
    <n v="0.76923076923076916"/>
    <n v="3.2786885245901641E-2"/>
    <n v="3.2786885245901641E-2"/>
    <n v="7.2131147540983612E-2"/>
    <n v="0.19672131147540983"/>
    <s v="30–39 min"/>
    <s v="23–27"/>
    <n v="0.58299999999999996"/>
    <n v="0.628"/>
    <n v="0.32106216053108028"/>
    <s v="Conserver"/>
    <n v="0.58108651911468812"/>
    <n v="1220"/>
    <n v="6.5573770491803282E-2"/>
    <n v="0.76923076923076927"/>
  </r>
  <r>
    <x v="135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n v="10.202702702702704"/>
    <n v="1.5945945945945945"/>
    <n v="2.5945945945945947"/>
    <n v="0.59459459459459463"/>
    <n v="2.0945945945945947"/>
    <n v="0.59459459459459463"/>
    <n v="9.45945945945946E-2"/>
    <n v="0.5"/>
    <n v="0.47017063146095411"/>
    <n v="3.189189189189189"/>
    <n v="2.7400672561962887E-2"/>
    <n v="4.359197907585005E-3"/>
    <n v="2.7400672561962887E-2"/>
    <n v="9.652509652509654E-2"/>
    <s v="20–29 min"/>
    <s v="23–27"/>
    <n v="0.60399999999999998"/>
    <n v="0.61699999999999999"/>
    <n v="0.35304767652383828"/>
    <s v="Écarter"/>
    <n v="0.31203436837239656"/>
    <n v="1605.8"/>
    <n v="7.3483621870718649E-2"/>
    <n v="3.189189189189189"/>
  </r>
  <r>
    <x v="136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n v="9.5063291139240498"/>
    <n v="1.7974683544303798"/>
    <n v="3.4050632911392404"/>
    <n v="0.89873417721518989"/>
    <n v="2.5063291139240507"/>
    <n v="0.50632911392405067"/>
    <n v="0.10126582278481013"/>
    <n v="1"/>
    <n v="0.36989607447175293"/>
    <n v="1.7974683544303798"/>
    <n v="1.9701521942570067E-2"/>
    <n v="3.940304388514013E-3"/>
    <n v="3.4970201448061865E-2"/>
    <n v="9.7522533615721815E-2"/>
    <s v="20–29 min"/>
    <s v="23–27"/>
    <n v="0.495"/>
    <n v="0.54100000000000004"/>
    <n v="0.37175618587809295"/>
    <s v="Écarter"/>
    <n v="0.29073682601940759"/>
    <n v="2030.3"/>
    <n v="6.994040289612373E-2"/>
    <n v="1.7974683544303798"/>
  </r>
  <r>
    <x v="137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n v="14.705882352941176"/>
    <n v="3.1960784313725492"/>
    <n v="4.8039215686274508"/>
    <n v="1.607843137254902"/>
    <n v="3.2941176470588234"/>
    <n v="0.50980392156862742"/>
    <n v="0.29411764705882354"/>
    <n v="1.392156862745098"/>
    <n v="0.51781275890637946"/>
    <n v="2.295774647887324"/>
    <n v="1.7950842308754489E-2"/>
    <n v="1.0356255178127591E-2"/>
    <n v="5.6614194973764159E-2"/>
    <n v="0.115990057995029"/>
    <s v="20–29 min"/>
    <s v="28–32"/>
    <n v="0.60699999999999998"/>
    <n v="0.65"/>
    <n v="0.29873264936632471"/>
    <s v="Écarter"/>
    <n v="0.4497573677358267"/>
    <n v="1448.3999999999999"/>
    <n v="0.11253797293565314"/>
    <n v="2.295774647887324"/>
  </r>
  <r>
    <x v="138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n v="9.6025641025641022"/>
    <n v="1.8974358974358974"/>
    <n v="3.2948717948717947"/>
    <n v="0.5"/>
    <n v="2.7948717948717947"/>
    <n v="0.79487179487179482"/>
    <n v="0.39743589743589741"/>
    <n v="1.1025641025641026"/>
    <n v="0.3517422748191979"/>
    <n v="1.7209302325581393"/>
    <n v="2.9116182962336805E-2"/>
    <n v="1.4558091481168402E-2"/>
    <n v="1.8315018315018316E-2"/>
    <n v="0.10237625622241006"/>
    <s v="20–29 min"/>
    <s v="18–22"/>
    <n v="0.52500000000000002"/>
    <n v="0.56999999999999995"/>
    <n v="0.35787567893783945"/>
    <s v="Écarter"/>
    <n v="0.29368002889129652"/>
    <n v="2129.4"/>
    <n v="6.950314642622335E-2"/>
    <n v="1.7209302325581395"/>
  </r>
  <r>
    <x v="139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n v="11.703125"/>
    <n v="3.40625"/>
    <n v="5.09375"/>
    <n v="1"/>
    <n v="4.09375"/>
    <n v="1.09375"/>
    <n v="0.203125"/>
    <n v="1.203125"/>
    <n v="0.43668376865671643"/>
    <n v="2.831168831168831"/>
    <n v="4.0811567164179101E-2"/>
    <n v="7.5792910447761196E-3"/>
    <n v="3.7313432835820892E-2"/>
    <n v="0.15275186567164178"/>
    <s v="20–29 min"/>
    <s v="18–22"/>
    <n v="0.53700000000000003"/>
    <n v="0.55700000000000005"/>
    <n v="0.37839468919734459"/>
    <s v="Écarter"/>
    <n v="0.3579225352112676"/>
    <n v="1715.2"/>
    <n v="0.12709888059701493"/>
    <n v="2.831168831168831"/>
  </r>
  <r>
    <x v="140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  <n v="24.6"/>
    <n v="5.3"/>
    <n v="7.2"/>
    <n v="2.5"/>
    <n v="4.7"/>
    <n v="1.2"/>
    <n v="0.9"/>
    <n v="3"/>
    <n v="0.8601398601398601"/>
    <n v="1.7666666666666666"/>
    <n v="4.1958041958041953E-2"/>
    <n v="3.1468531468531465E-2"/>
    <n v="8.7412587412587409E-2"/>
    <n v="0.16433566433566432"/>
    <s v="20–29 min"/>
    <s v="23–27"/>
    <n v="0.56999999999999995"/>
    <n v="0.6"/>
    <n v="0.30597465298732651"/>
    <s v="Écarter"/>
    <n v="0.75235412474849106"/>
    <n v="858"/>
    <n v="0.18531468531468531"/>
    <n v="1.7666666666666666"/>
  </r>
  <r>
    <x v="141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n v="9.3974358974358978"/>
    <n v="3.1025641025641026"/>
    <n v="2.8974358974358974"/>
    <n v="0.70512820512820518"/>
    <n v="2.2948717948717947"/>
    <n v="1.1025641025641026"/>
    <n v="0.60256410256410253"/>
    <n v="1.7948717948717949"/>
    <n v="0.38832379741470652"/>
    <n v="1.7285714285714286"/>
    <n v="4.5560500105954659E-2"/>
    <n v="2.4899343081161263E-2"/>
    <n v="2.913752913752914E-2"/>
    <n v="9.4829413011231184E-2"/>
    <s v="20–29 min"/>
    <s v="18–22"/>
    <n v="0.47299999999999998"/>
    <n v="0.52100000000000002"/>
    <n v="0.37175618587809295"/>
    <s v="Écarter"/>
    <n v="0.28740649022339165"/>
    <n v="1887.6"/>
    <n v="0.12820512820512822"/>
    <n v="1.7285714285714286"/>
  </r>
  <r>
    <x v="142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n v="12.603448275862069"/>
    <n v="5.1034482758620694"/>
    <n v="2.7931034482758621"/>
    <n v="0.29310344827586204"/>
    <n v="2.396551724137931"/>
    <n v="1"/>
    <n v="0.39655172413793105"/>
    <n v="1.896551724137931"/>
    <n v="0.4942528735632184"/>
    <n v="2.6909090909090909"/>
    <n v="3.9215686274509803E-2"/>
    <n v="1.555104800540906E-2"/>
    <n v="1.1494252873563218E-2"/>
    <n v="9.3982420554428667E-2"/>
    <s v="20–29 min"/>
    <s v="28–32"/>
    <n v="0.47899999999999998"/>
    <n v="0.52200000000000002"/>
    <n v="0.38503319251659623"/>
    <s v="Écarter"/>
    <n v="0.38545757302435307"/>
    <n v="1479"/>
    <n v="0.20013522650439486"/>
    <n v="2.6909090909090909"/>
  </r>
  <r>
    <x v="143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n v="12.305084745762711"/>
    <n v="3.406779661016949"/>
    <n v="5"/>
    <n v="1.5084745762711864"/>
    <n v="3.406779661016949"/>
    <n v="1.3050847457627119"/>
    <n v="0.69491525423728817"/>
    <n v="2.1016949152542375"/>
    <n v="0.37288135593220334"/>
    <n v="1.6209677419354835"/>
    <n v="3.954802259887006E-2"/>
    <n v="2.1058038007190551E-2"/>
    <n v="4.5711350796096561E-2"/>
    <n v="0.1032357473035439"/>
    <s v="30–39 min"/>
    <s v="18–22"/>
    <n v="0.47200000000000003"/>
    <n v="0.51500000000000001"/>
    <n v="0.37718768859384427"/>
    <s v="Conserver"/>
    <n v="0.37633257170139478"/>
    <n v="1947"/>
    <n v="0.10323574730354391"/>
    <n v="1.6209677419354838"/>
  </r>
  <r>
    <x v="144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n v="9.7972972972972965"/>
    <n v="1.2972972972972974"/>
    <n v="2.5945945945945947"/>
    <n v="0.70270270270270274"/>
    <n v="1.9054054054054055"/>
    <n v="0.79729729729729726"/>
    <n v="0.40540540540540543"/>
    <n v="0.70270270270270274"/>
    <n v="0.43934068597745723"/>
    <n v="1.8461538461538463"/>
    <n v="3.5753242031268936E-2"/>
    <n v="1.8179614592170646E-2"/>
    <n v="3.1511331959762454E-2"/>
    <n v="8.5444188583202033E-2"/>
    <s v="20–29 min"/>
    <s v="23–27"/>
    <n v="0.54400000000000004"/>
    <n v="0.57799999999999996"/>
    <n v="0.343995171997586"/>
    <s v="Écarter"/>
    <n v="0.29963565174832779"/>
    <n v="1650.2"/>
    <n v="5.8174766694946069E-2"/>
    <n v="1.8461538461538463"/>
  </r>
  <r>
    <x v="145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n v="11.693548387096774"/>
    <n v="3.596774193548387"/>
    <n v="3.693548387096774"/>
    <n v="0.5"/>
    <n v="3.193548387096774"/>
    <n v="1.1935483870967742"/>
    <n v="0.30645161290322581"/>
    <n v="1.596774193548387"/>
    <n v="0.45148835471416121"/>
    <n v="2.2525252525252526"/>
    <n v="4.6082949308755762E-2"/>
    <n v="1.1832108606302155E-2"/>
    <n v="1.9305019305019305E-2"/>
    <n v="0.12330302652883299"/>
    <s v="20–29 min"/>
    <s v="28–32"/>
    <n v="0.56799999999999995"/>
    <n v="0.58200000000000007"/>
    <n v="0.35908267954133977"/>
    <s v="Écarter"/>
    <n v="0.35762964886090737"/>
    <n v="1605.8"/>
    <n v="0.13887159048449371"/>
    <n v="2.2525252525252526"/>
  </r>
  <r>
    <x v="146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n v="8.8048780487804876"/>
    <n v="7.4024390243902438"/>
    <n v="3.5975609756097562"/>
    <n v="0.40243902439024393"/>
    <n v="3.1951219512195124"/>
    <n v="1.3048780487804879"/>
    <n v="0.3048780487804878"/>
    <n v="1.5975609756097562"/>
    <n v="0.31445993031358882"/>
    <n v="4.6335877862595414"/>
    <n v="4.6602787456445992E-2"/>
    <n v="1.0888501742160278E-2"/>
    <n v="1.437282229965157E-2"/>
    <n v="0.11411149825783973"/>
    <s v="20–29 min"/>
    <s v="33+"/>
    <n v="0.54700000000000004"/>
    <n v="0.57999999999999996"/>
    <n v="0.3512371756185878"/>
    <s v="Écarter"/>
    <n v="0.26928399666290426"/>
    <n v="2296"/>
    <n v="0.26437282229965159"/>
    <n v="4.6335877862595423"/>
  </r>
  <r>
    <x v="147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n v="10.3"/>
    <n v="2.2000000000000002"/>
    <n v="7.4"/>
    <n v="2.2000000000000002"/>
    <n v="5.0999999999999996"/>
    <n v="0.9"/>
    <n v="1.4"/>
    <n v="1.2"/>
    <n v="0.38289962825278817"/>
    <n v="1.8333333333333335"/>
    <n v="3.3457249070631974E-2"/>
    <n v="5.204460966542751E-2"/>
    <n v="8.1784386617100385E-2"/>
    <n v="0.1895910780669145"/>
    <s v="20–29 min"/>
    <s v="23–27"/>
    <n v="0.56799999999999995"/>
    <n v="0.56899999999999995"/>
    <n v="0.34218467109233552"/>
    <s v="Écarter"/>
    <n v="0.31501006036217305"/>
    <n v="1883"/>
    <n v="8.1784386617100371E-2"/>
    <n v="1.8333333333333333"/>
  </r>
  <r>
    <x v="148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n v="15.297872340425531"/>
    <n v="2.1914893617021276"/>
    <n v="4.5957446808510642"/>
    <n v="1.1914893617021276"/>
    <n v="3.4042553191489362"/>
    <n v="0.80851063829787229"/>
    <n v="0.40425531914893614"/>
    <n v="1.5106382978723405"/>
    <n v="0.62954207162244979"/>
    <n v="1.4507042253521125"/>
    <n v="3.3272042728307499E-2"/>
    <n v="1.663602136415375E-2"/>
    <n v="4.9032484020663687E-2"/>
    <n v="0.14009281148761055"/>
    <s v="20–29 min"/>
    <s v="18–22"/>
    <n v="0.495"/>
    <n v="0.53500000000000003"/>
    <n v="0.34339167169583584"/>
    <s v="Écarter"/>
    <n v="0.46786249411361785"/>
    <n v="1142.1000000000001"/>
    <n v="9.018474739514927E-2"/>
    <n v="1.4507042253521127"/>
  </r>
  <r>
    <x v="149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n v="9.1012658227848107"/>
    <n v="4.4050632911392409"/>
    <n v="2.4050632911392404"/>
    <n v="0.59493670886075944"/>
    <n v="1.8987341772151898"/>
    <n v="1.1012658227848102"/>
    <n v="0.30379746835443039"/>
    <n v="1.4050632911392404"/>
    <n v="0.50845060462484981"/>
    <n v="3.1351351351351355"/>
    <n v="6.1523230323173764E-2"/>
    <n v="1.6971925606392761E-2"/>
    <n v="3.3236687645852483E-2"/>
    <n v="0.10607453503995475"/>
    <s v="10–19 min"/>
    <s v="33+"/>
    <n v="0.53100000000000003"/>
    <n v="0.54700000000000004"/>
    <n v="0.37658418829209417"/>
    <s v="Écarter"/>
    <n v="0.27834857244734229"/>
    <n v="1414.1"/>
    <n v="0.24609292129269503"/>
    <n v="3.1351351351351351"/>
  </r>
  <r>
    <x v="150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n v="10.098591549295774"/>
    <n v="1.6056338028169015"/>
    <n v="4.098591549295775"/>
    <n v="1.295774647887324"/>
    <n v="2.9014084507042255"/>
    <n v="1.0985915492957747"/>
    <n v="0.50704225352112675"/>
    <n v="0.70422535211267601"/>
    <n v="0.34584217634574571"/>
    <n v="2.2800000000000002"/>
    <n v="3.7622998263553933E-2"/>
    <n v="1.7364460737024891E-2"/>
    <n v="4.4375844105730276E-2"/>
    <n v="9.93633031063091E-2"/>
    <s v="20–29 min"/>
    <s v="23–27"/>
    <n v="0.57799999999999996"/>
    <n v="0.58599999999999997"/>
    <n v="0.35968617984308993"/>
    <s v="Écarter"/>
    <n v="0.30885028480743615"/>
    <n v="2073.1999999999998"/>
    <n v="5.4987459000578817E-2"/>
    <n v="2.2799999999999998"/>
  </r>
  <r>
    <x v="151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n v="9.1025641025641022"/>
    <n v="0.79487179487179482"/>
    <n v="2.7948717948717947"/>
    <n v="0.5"/>
    <n v="2.2948717948717947"/>
    <n v="0.29487179487179488"/>
    <n v="0.10256410256410256"/>
    <n v="0.5"/>
    <n v="0.47409188034188032"/>
    <n v="1.5897435897435896"/>
    <n v="1.5357905982905984E-2"/>
    <n v="5.341880341880342E-3"/>
    <n v="2.6041666666666668E-2"/>
    <n v="0.11952457264957264"/>
    <s v="10–19 min"/>
    <s v="23–27"/>
    <n v="0.57600000000000007"/>
    <n v="0.59399999999999997"/>
    <n v="0.33433916716958356"/>
    <s v="Écarter"/>
    <n v="0.2783882783882784"/>
    <n v="1497.6"/>
    <n v="4.1399572649572655E-2"/>
    <n v="1.5897435897435896"/>
  </r>
  <r>
    <x v="152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n v="11.60655737704918"/>
    <n v="1.7049180327868851"/>
    <n v="3"/>
    <n v="0.60655737704918034"/>
    <n v="2.3934426229508197"/>
    <n v="0.39344262295081966"/>
    <n v="0.19672131147540983"/>
    <n v="1"/>
    <n v="0.44131396870909428"/>
    <n v="1.7049180327868851"/>
    <n v="1.4959795549460824E-2"/>
    <n v="7.4798977747304119E-3"/>
    <n v="2.3063018138752105E-2"/>
    <n v="9.1005422925886675E-2"/>
    <s v="20–29 min"/>
    <s v="23–27"/>
    <n v="0.55799999999999994"/>
    <n v="0.58399999999999996"/>
    <n v="0.34218467109233552"/>
    <s v="Écarter"/>
    <n v="0.35496915921760069"/>
    <n v="1604.3"/>
    <n v="6.4825780714330233E-2"/>
    <n v="1.7049180327868851"/>
  </r>
  <r>
    <x v="153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n v="12.298245614035087"/>
    <n v="1.4035087719298245"/>
    <n v="6.807017543859649"/>
    <n v="2.7017543859649122"/>
    <n v="4.1052631578947372"/>
    <n v="0.40350877192982454"/>
    <n v="1.8070175438596492"/>
    <n v="1.1929824561403508"/>
    <n v="0.57201142390860871"/>
    <n v="1.1764705882352942"/>
    <n v="1.8767849857201143E-2"/>
    <n v="8.4047327621379037E-2"/>
    <n v="0.12566299469604242"/>
    <n v="0.19094247246022034"/>
    <s v="20–29 min"/>
    <s v="23–27"/>
    <n v="0.70200000000000007"/>
    <n v="0.71599999999999997"/>
    <n v="0.24441762220881111"/>
    <s v="Écarter"/>
    <n v="0.37612340710932263"/>
    <n v="1225.5"/>
    <n v="6.527947776417789E-2"/>
    <n v="1.1764705882352942"/>
  </r>
  <r>
    <x v="154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n v="9.6944444444444446"/>
    <n v="1.0972222222222223"/>
    <n v="2.1944444444444446"/>
    <n v="0.40277777777777779"/>
    <n v="1.8055555555555556"/>
    <n v="0.59722222222222221"/>
    <n v="9.7222222222222224E-2"/>
    <n v="0.59722222222222221"/>
    <n v="0.39894833104709648"/>
    <n v="1.8372093023255816"/>
    <n v="2.4577046181984454E-2"/>
    <n v="4.0009144947416551E-3"/>
    <n v="1.6575217192501143E-2"/>
    <n v="7.4302697759487876E-2"/>
    <s v="20–29 min"/>
    <s v="23–27"/>
    <n v="0.56999999999999995"/>
    <n v="0.61399999999999999"/>
    <n v="0.30838865419432709"/>
    <s v="Écarter"/>
    <n v="0.29649005141962892"/>
    <n v="1749.6000000000001"/>
    <n v="4.5153177869227248E-2"/>
    <n v="1.8372093023255813"/>
  </r>
  <r>
    <x v="155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n v="12.192982456140351"/>
    <n v="1.1052631578947369"/>
    <n v="7"/>
    <n v="1.8070175438596492"/>
    <n v="5.192982456140351"/>
    <n v="0.40350877192982454"/>
    <n v="0.70175438596491224"/>
    <n v="1.1052631578947369"/>
    <n v="0.40508247362592525"/>
    <n v="1"/>
    <n v="1.3405607040857958E-2"/>
    <n v="2.3314099201492099E-2"/>
    <n v="6.003380544384216E-2"/>
    <n v="0.17252433409104156"/>
    <s v="30–39 min"/>
    <s v="18–22"/>
    <n v="0.52500000000000002"/>
    <n v="0.56200000000000006"/>
    <n v="0.3403741701870851"/>
    <s v="Conserver"/>
    <n v="0.37290409121395041"/>
    <n v="1715.7"/>
    <n v="3.6719706242350061E-2"/>
    <n v="1"/>
  </r>
  <r>
    <x v="156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n v="9.5972222222222214"/>
    <n v="1.9027777777777777"/>
    <n v="6.0972222222222223"/>
    <n v="1.5972222222222223"/>
    <n v="4.5972222222222223"/>
    <n v="0.69444444444444442"/>
    <n v="0.30555555555555558"/>
    <n v="1.4027777777777777"/>
    <n v="0.45484465508162186"/>
    <n v="1.3564356435643565"/>
    <n v="3.2912058978409688E-2"/>
    <n v="1.4481305950500263E-2"/>
    <n v="7.5697735650342282E-2"/>
    <n v="0.21787783043707212"/>
    <s v="20–29 min"/>
    <s v="18–22"/>
    <n v="0.57600000000000007"/>
    <n v="0.59399999999999997"/>
    <n v="0.31261315630657815"/>
    <s v="Écarter"/>
    <n v="0.29351665548848649"/>
    <n v="1519.2"/>
    <n v="9.0179041600842544E-2"/>
    <n v="1.3564356435643565"/>
  </r>
  <r>
    <x v="157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n v="11.096774193548388"/>
    <n v="3.903225806451613"/>
    <n v="4.306451612903226"/>
    <n v="1.1935483870967742"/>
    <n v="3"/>
    <n v="1.096774193548387"/>
    <n v="0.40322580645161288"/>
    <n v="1.1935483870967742"/>
    <n v="0.36263967952772508"/>
    <n v="3.2702702702702702"/>
    <n v="3.5842293906810034E-2"/>
    <n v="1.3177313936327218E-2"/>
    <n v="3.900484925152857E-2"/>
    <n v="9.8039215686274508E-2"/>
    <s v="30–39 min"/>
    <s v="33+"/>
    <n v="0.53799999999999992"/>
    <n v="0.56499999999999995"/>
    <n v="0.343995171997586"/>
    <s v="Conserver"/>
    <n v="0.33937820471214386"/>
    <n v="1897.2"/>
    <n v="0.12755639890364748"/>
    <n v="3.2702702702702702"/>
  </r>
  <r>
    <x v="158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n v="8.6"/>
    <n v="1"/>
    <n v="3.5"/>
    <n v="0.7"/>
    <n v="2.8"/>
    <n v="0.4"/>
    <n v="0.9"/>
    <n v="0.9"/>
    <n v="0.45502645502645506"/>
    <n v="1.1111111111111112"/>
    <n v="2.1164021164021166E-2"/>
    <n v="4.7619047619047623E-2"/>
    <n v="3.7037037037037035E-2"/>
    <n v="0.14814814814814814"/>
    <s v="10–19 min"/>
    <s v="18–22"/>
    <n v="0.54100000000000004"/>
    <n v="0.57100000000000006"/>
    <n v="0.3331321665660833"/>
    <s v="Écarter"/>
    <n v="0.2630181086519115"/>
    <n v="1512"/>
    <n v="5.2910052910052907E-2"/>
    <n v="1.1111111111111112"/>
  </r>
  <r>
    <x v="159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n v="12"/>
    <n v="1.5087719298245614"/>
    <n v="6.4035087719298245"/>
    <n v="2.192982456140351"/>
    <n v="4.1052631578947372"/>
    <n v="1.7017543859649122"/>
    <n v="0.89473684210526316"/>
    <n v="1.1052631578947369"/>
    <n v="0.48192771084337355"/>
    <n v="1.3650793650793649"/>
    <n v="6.8343549637145076E-2"/>
    <n v="3.5933206510251538E-2"/>
    <n v="8.8071584583949841E-2"/>
    <n v="0.16487000634115412"/>
    <s v="20–29 min"/>
    <s v="23–27"/>
    <n v="0.54299999999999993"/>
    <n v="0.56700000000000006"/>
    <n v="0.33735666867833436"/>
    <s v="Écarter"/>
    <n v="0.3670020120724346"/>
    <n v="1419.3"/>
    <n v="6.059325019375749E-2"/>
    <n v="1.3650793650793651"/>
  </r>
  <r>
    <x v="160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n v="9.8985507246376816"/>
    <n v="2.3043478260869565"/>
    <n v="3"/>
    <n v="0.40579710144927539"/>
    <n v="2.5072463768115942"/>
    <n v="1"/>
    <n v="0.30434782608695654"/>
    <n v="1"/>
    <n v="0.40734776644599513"/>
    <n v="2.3043478260869565"/>
    <n v="4.1152263374485597E-2"/>
    <n v="1.2524601896582574E-2"/>
    <n v="1.669946919544343E-2"/>
    <n v="0.10317886324327548"/>
    <s v="20–29 min"/>
    <s v="23–27"/>
    <n v="0.53500000000000003"/>
    <n v="0.54400000000000004"/>
    <n v="0.36632468316234157"/>
    <s v="Écarter"/>
    <n v="0.30273233604525707"/>
    <n v="1676.7"/>
    <n v="9.4829128645553762E-2"/>
    <n v="2.3043478260869565"/>
  </r>
  <r>
    <x v="161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n v="9.1066666666666674"/>
    <n v="2.2000000000000002"/>
    <n v="4.706666666666667"/>
    <n v="0.70666666666666667"/>
    <n v="3.9066666666666667"/>
    <n v="0.90666666666666662"/>
    <n v="0.50666666666666671"/>
    <n v="0.90666666666666662"/>
    <n v="0.3717006802721089"/>
    <n v="2.4264705882352944"/>
    <n v="3.700680272108843E-2"/>
    <n v="2.0680272108843538E-2"/>
    <n v="2.8843537414965988E-2"/>
    <n v="0.15945578231292518"/>
    <s v="20–29 min"/>
    <s v="28–32"/>
    <n v="0.57999999999999996"/>
    <n v="0.58499999999999996"/>
    <n v="0.343995171997586"/>
    <s v="Écarter"/>
    <n v="0.27851374916163651"/>
    <n v="1837.5"/>
    <n v="8.9795918367346933E-2"/>
    <n v="2.4264705882352939"/>
  </r>
  <r>
    <x v="162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n v="13.897959183673469"/>
    <n v="2.1020408163265305"/>
    <n v="8.408163265306122"/>
    <n v="1.7959183673469388"/>
    <n v="6.591836734693878"/>
    <n v="0.69387755102040816"/>
    <n v="0.51020408163265307"/>
    <n v="1.2040816326530612"/>
    <n v="0.54716374738871931"/>
    <n v="1.7457627118644068"/>
    <n v="2.7318013819701111E-2"/>
    <n v="2.0086774867427288E-2"/>
    <n v="7.0705447533344054E-2"/>
    <n v="0.25952113128716059"/>
    <s v="20–29 min"/>
    <s v="28–32"/>
    <n v="0.52"/>
    <n v="0.54200000000000004"/>
    <n v="0.35787567893783945"/>
    <s v="Écarter"/>
    <n v="0.42504824867572788"/>
    <n v="1244.5999999999999"/>
    <n v="8.2757512453800419E-2"/>
    <n v="1.7457627118644068"/>
  </r>
  <r>
    <x v="163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n v="18.888888888888889"/>
    <n v="5"/>
    <n v="10"/>
    <n v="1.6944444444444444"/>
    <n v="8.3055555555555554"/>
    <n v="1.6111111111111112"/>
    <n v="1"/>
    <n v="2.8888888888888888"/>
    <n v="0.52910052910052907"/>
    <n v="1.7307692307692308"/>
    <n v="4.5129162776221594E-2"/>
    <n v="2.8011204481792715E-2"/>
    <n v="4.7463429816370986E-2"/>
    <n v="0.23264861500155615"/>
    <s v="30–39 min"/>
    <s v="23–27"/>
    <n v="0.54100000000000004"/>
    <n v="0.56899999999999995"/>
    <n v="0.32830416415208208"/>
    <s v="Conserver"/>
    <n v="0.57768835233623972"/>
    <n v="1285.2"/>
    <n v="0.14005602240896359"/>
    <n v="1.7307692307692308"/>
  </r>
  <r>
    <x v="164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n v="10.59375"/>
    <n v="2.59375"/>
    <n v="3.703125"/>
    <n v="0.703125"/>
    <n v="3"/>
    <n v="0.59375"/>
    <n v="0.203125"/>
    <n v="1.203125"/>
    <n v="0.40902509652509655"/>
    <n v="2.1558441558441559"/>
    <n v="2.2924710424710427E-2"/>
    <n v="7.8426640926640926E-3"/>
    <n v="2.7147683397683399E-2"/>
    <n v="0.11583011583011583"/>
    <s v="20–29 min"/>
    <s v="28–32"/>
    <n v="0.46200000000000002"/>
    <n v="0.49700000000000005"/>
    <n v="0.38261919130959565"/>
    <s v="Écarter"/>
    <n v="0.32399396378269618"/>
    <n v="1657.6"/>
    <n v="0.10014478764478765"/>
    <n v="2.1558441558441559"/>
  </r>
  <r>
    <x v="165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n v="10.59375"/>
    <n v="2.09375"/>
    <n v="3"/>
    <n v="0.5"/>
    <n v="2.5"/>
    <n v="0.796875"/>
    <n v="0.296875"/>
    <n v="1.203125"/>
    <n v="0.43957468879668049"/>
    <n v="1.7402597402597402"/>
    <n v="3.3065352697095436E-2"/>
    <n v="1.2318464730290456E-2"/>
    <n v="2.0746887966804978E-2"/>
    <n v="0.10373443983402489"/>
    <s v="20–29 min"/>
    <s v="28–32"/>
    <n v="0.6"/>
    <n v="0.63100000000000001"/>
    <n v="0.29330114665057333"/>
    <s v="Écarter"/>
    <n v="0.32399396378269618"/>
    <n v="1542.4"/>
    <n v="8.6877593360995847E-2"/>
    <n v="1.7402597402597402"/>
  </r>
  <r>
    <x v="166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n v="14.404255319148936"/>
    <n v="2.1063829787234041"/>
    <n v="3.5106382978723403"/>
    <n v="0.5957446808510638"/>
    <n v="2.8936170212765959"/>
    <n v="0.8936170212765957"/>
    <n v="1"/>
    <n v="1.4042553191489362"/>
    <n v="0.44457578145521409"/>
    <n v="1.4999999999999998"/>
    <n v="2.7580772261623324E-2"/>
    <n v="3.0864197530864199E-2"/>
    <n v="1.8387181507748884E-2"/>
    <n v="8.9309167323351729E-2"/>
    <s v="30–39 min"/>
    <s v="28–32"/>
    <n v="0.46700000000000003"/>
    <n v="0.52300000000000002"/>
    <n v="0.34580567290283643"/>
    <s v="Conserver"/>
    <n v="0.44053255704439404"/>
    <n v="1522.8"/>
    <n v="6.5011820330969264E-2"/>
    <n v="1.5"/>
  </r>
  <r>
    <x v="167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n v="15.295454545454545"/>
    <n v="2.5"/>
    <n v="10.204545454545455"/>
    <n v="3"/>
    <n v="7.2045454545454541"/>
    <n v="0.70454545454545459"/>
    <n v="1.2045454545454546"/>
    <n v="1.5909090909090908"/>
    <n v="0.57501708817498287"/>
    <n v="1.5714285714285716"/>
    <n v="2.6486671223513329E-2"/>
    <n v="4.5283663704716336E-2"/>
    <n v="0.11278195488721804"/>
    <n v="0.27084757347915239"/>
    <s v="20–29 min"/>
    <s v="23–27"/>
    <n v="0.60399999999999998"/>
    <n v="0.64700000000000002"/>
    <n v="0.27097163548581776"/>
    <s v="Écarter"/>
    <n v="0.46778854947869031"/>
    <n v="1170.4000000000001"/>
    <n v="9.3984962406015032E-2"/>
    <n v="1.5714285714285714"/>
  </r>
  <r>
    <x v="168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n v="8.7012987012987004"/>
    <n v="1.8051948051948052"/>
    <n v="2.1948051948051948"/>
    <n v="0.40259740259740262"/>
    <n v="1.8051948051948052"/>
    <n v="1.2987012987012987"/>
    <n v="0.40259740259740262"/>
    <n v="0.80519480519480524"/>
    <n v="0.2939627939627939"/>
    <n v="2.2419354838709675"/>
    <n v="4.3875043875043873E-2"/>
    <n v="1.3601263601263602E-2"/>
    <n v="1.3601263601263602E-2"/>
    <n v="6.0986310986310986E-2"/>
    <s v="20–29 min"/>
    <s v="28–32"/>
    <n v="0.54299999999999993"/>
    <n v="0.57399999999999995"/>
    <n v="0.3301146650573325"/>
    <s v="Écarter"/>
    <n v="0.26611617758499045"/>
    <n v="2279.2000000000003"/>
    <n v="6.0986310986310979E-2"/>
    <n v="2.2419354838709675"/>
  </r>
  <r>
    <x v="169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n v="10.40625"/>
    <n v="1.5"/>
    <n v="3.796875"/>
    <n v="1"/>
    <n v="2.796875"/>
    <n v="0.90625"/>
    <n v="0.5"/>
    <n v="0.796875"/>
    <n v="0.38258272058823528"/>
    <n v="1.8823529411764706"/>
    <n v="3.3318014705882353E-2"/>
    <n v="1.8382352941176471E-2"/>
    <n v="3.6764705882352942E-2"/>
    <n v="0.10282628676470588"/>
    <s v="20–29 min"/>
    <s v="23–27"/>
    <n v="0.59299999999999997"/>
    <n v="0.60099999999999998"/>
    <n v="0.32045866022933012"/>
    <s v="Écarter"/>
    <n v="0.31825955734406441"/>
    <n v="1740.8"/>
    <n v="5.514705882352941E-2"/>
    <n v="1.8823529411764706"/>
  </r>
  <r>
    <x v="170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n v="9.0958904109589049"/>
    <n v="1.3972602739726028"/>
    <n v="8.205479452054794"/>
    <n v="3.506849315068493"/>
    <n v="4.6986301369863011"/>
    <n v="0.50684931506849318"/>
    <n v="1.3013698630136987"/>
    <n v="1.095890410958904"/>
    <n v="0.3393988959313024"/>
    <n v="1.2750000000000001"/>
    <n v="1.8912287875690045E-2"/>
    <n v="4.8558576978123089E-2"/>
    <n v="0.13085258638315272"/>
    <n v="0.17532202003680228"/>
    <s v="20–29 min"/>
    <s v="18–22"/>
    <n v="0.54700000000000004"/>
    <n v="0.57200000000000006"/>
    <n v="0.29511164755582375"/>
    <s v="Écarter"/>
    <n v="0.27818417353435687"/>
    <n v="1956.4"/>
    <n v="5.2136577387037412E-2"/>
    <n v="1.2749999999999999"/>
  </r>
  <r>
    <x v="171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n v="16.195121951219512"/>
    <n v="4.2926829268292686"/>
    <n v="5.2926829268292686"/>
    <n v="0.6097560975609756"/>
    <n v="4.8048780487804876"/>
    <n v="1.8048780487804879"/>
    <n v="0.51219512195121952"/>
    <n v="2.6097560975609757"/>
    <n v="0.49831144465290805"/>
    <n v="1.6448598130841121"/>
    <n v="5.5534709193245782E-2"/>
    <n v="1.5759849906191371E-2"/>
    <n v="1.8761726078799248E-2"/>
    <n v="0.14784240150093808"/>
    <s v="30–39 min"/>
    <s v="33+"/>
    <n v="0.51400000000000001"/>
    <n v="0.54299999999999993"/>
    <n v="0.343995171997586"/>
    <s v="Conserver"/>
    <n v="0.49530352848800119"/>
    <n v="1332.5"/>
    <n v="0.13208255159474672"/>
    <n v="1.6448598130841121"/>
  </r>
  <r>
    <x v="172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n v="8.3000000000000007"/>
    <n v="1.5"/>
    <n v="2.7"/>
    <n v="0.8"/>
    <n v="1.9"/>
    <n v="1.5"/>
    <n v="0.8"/>
    <n v="0.9"/>
    <n v="0.34016393442622955"/>
    <n v="1.6666666666666665"/>
    <n v="6.147540983606558E-2"/>
    <n v="3.2786885245901641E-2"/>
    <n v="3.2786885245901641E-2"/>
    <n v="7.7868852459016397E-2"/>
    <s v="20–29 min"/>
    <s v="23–27"/>
    <n v="0.63900000000000001"/>
    <n v="0.66400000000000003"/>
    <n v="0.28002414001206999"/>
    <s v="Écarter"/>
    <n v="0.25384305835010063"/>
    <n v="1952"/>
    <n v="6.1475409836065573E-2"/>
    <n v="1.6666666666666667"/>
  </r>
  <r>
    <x v="173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n v="8.1999999999999993"/>
    <n v="1.9"/>
    <n v="3.6"/>
    <n v="0.4"/>
    <n v="3.2"/>
    <n v="1"/>
    <n v="0.2"/>
    <n v="1"/>
    <n v="0.30258302583025826"/>
    <n v="1.9"/>
    <n v="3.6900369003690037E-2"/>
    <n v="7.3800738007380072E-3"/>
    <n v="1.4760147601476014E-2"/>
    <n v="0.11808118081180811"/>
    <s v="20–29 min"/>
    <s v="28–32"/>
    <n v="0.6"/>
    <n v="0.61299999999999999"/>
    <n v="0.30899215449607725"/>
    <s v="Écarter"/>
    <n v="0.25078470824949695"/>
    <n v="2168"/>
    <n v="7.0110701107011064E-2"/>
    <n v="1.9"/>
  </r>
  <r>
    <x v="174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n v="10"/>
    <n v="5"/>
    <n v="3.3076923076923075"/>
    <n v="0.50769230769230766"/>
    <n v="2.8"/>
    <n v="1.2"/>
    <n v="0.2"/>
    <n v="1.7076923076923076"/>
    <n v="0.34602076124567477"/>
    <n v="2.9279279279279282"/>
    <n v="4.1522491349480967E-2"/>
    <n v="6.9204152249134959E-3"/>
    <n v="1.7567207878626565E-2"/>
    <n v="9.6885813148788927E-2"/>
    <s v="20–29 min"/>
    <s v="23–27"/>
    <n v="0.50600000000000001"/>
    <n v="0.54500000000000004"/>
    <n v="0.3258901629450815"/>
    <s v="Écarter"/>
    <n v="0.30583501006036218"/>
    <n v="1878.5"/>
    <n v="0.17301038062283736"/>
    <n v="2.9279279279279278"/>
  </r>
  <r>
    <x v="175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n v="11.103448275862069"/>
    <n v="1.7068965517241379"/>
    <n v="12.206896551724139"/>
    <n v="4.6034482758620694"/>
    <n v="7.6034482758620694"/>
    <n v="0.60344827586206895"/>
    <n v="2.396551724137931"/>
    <n v="1.5"/>
    <n v="0.37011494252873567"/>
    <n v="1.1379310344827587"/>
    <n v="2.0114942528735632E-2"/>
    <n v="7.988505747126437E-2"/>
    <n v="0.15344827586206897"/>
    <n v="0.25344827586206897"/>
    <s v="30–39 min"/>
    <s v="23–27"/>
    <n v="0.67099999999999993"/>
    <n v="0.66"/>
    <n v="0.25226312613156304"/>
    <s v="Écarter"/>
    <n v="0.33958232151529871"/>
    <n v="1740"/>
    <n v="5.6896551724137934E-2"/>
    <n v="1.1379310344827587"/>
  </r>
  <r>
    <x v="176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n v="11.192982456140351"/>
    <n v="3.807017543859649"/>
    <n v="10.701754385964913"/>
    <n v="2.8947368421052633"/>
    <n v="7.8947368421052628"/>
    <n v="0.80701754385964908"/>
    <n v="1.1052631578947369"/>
    <n v="1.7017543859649122"/>
    <n v="0.40118216688675096"/>
    <n v="2.2371134020618557"/>
    <n v="2.8925359994969504E-2"/>
    <n v="3.9615166949632151E-2"/>
    <n v="0.10375400867760801"/>
    <n v="0.28296547821165818"/>
    <s v="20–29 min"/>
    <s v="23–27"/>
    <n v="0.58099999999999996"/>
    <n v="0.59899999999999998"/>
    <n v="0.28907664453832227"/>
    <s v="Écarter"/>
    <n v="0.34232059020791417"/>
    <n v="1590.3"/>
    <n v="0.1364522417153996"/>
    <n v="2.2371134020618557"/>
  </r>
  <r>
    <x v="177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n v="10"/>
    <n v="1.3015873015873016"/>
    <n v="4.6031746031746028"/>
    <n v="1"/>
    <n v="3.6031746031746033"/>
    <n v="1"/>
    <n v="0.3968253968253968"/>
    <n v="1.0952380952380953"/>
    <n v="0.40816326530612246"/>
    <n v="1.1884057971014492"/>
    <n v="4.0816326530612242E-2"/>
    <n v="1.6196954972465177E-2"/>
    <n v="4.0816326530612242E-2"/>
    <n v="0.14706835114998382"/>
    <s v="20–29 min"/>
    <s v="23–27"/>
    <n v="0.51100000000000001"/>
    <n v="0.55000000000000004"/>
    <n v="0.3156306578153289"/>
    <s v="Écarter"/>
    <n v="0.30583501006036218"/>
    <n v="1543.5"/>
    <n v="5.3126012309685777E-2"/>
    <n v="1.1884057971014492"/>
  </r>
  <r>
    <x v="178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n v="9.4029850746268657"/>
    <n v="2.8955223880597014"/>
    <n v="3"/>
    <n v="0.70149253731343286"/>
    <n v="2.4029850746268657"/>
    <n v="0.70149253731343286"/>
    <n v="0.5074626865671642"/>
    <n v="1.5074626865671641"/>
    <n v="0.5110317975340688"/>
    <n v="1.9207920792079209"/>
    <n v="3.8124594419208312E-2"/>
    <n v="2.757949383517197E-2"/>
    <n v="3.8124594419208312E-2"/>
    <n v="0.13059701492537315"/>
    <s v="10–19 min"/>
    <s v="23–27"/>
    <n v="0.49399999999999999"/>
    <n v="0.53100000000000003"/>
    <n v="0.32770066385033192"/>
    <s v="Écarter"/>
    <n v="0.28757620348959428"/>
    <n v="1232.8"/>
    <n v="0.15736534717715769"/>
    <n v="1.9207920792079207"/>
  </r>
  <r>
    <x v="179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n v="9.1029411764705888"/>
    <n v="2"/>
    <n v="7.2058823529411766"/>
    <n v="2.2058823529411766"/>
    <n v="5"/>
    <n v="0.79411764705882348"/>
    <n v="0.6029411764705882"/>
    <n v="1.1029411764705883"/>
    <n v="0.35146491028843974"/>
    <n v="1.8133333333333332"/>
    <n v="3.066091301385419E-2"/>
    <n v="2.3279582103111516E-2"/>
    <n v="8.5169202816261655E-2"/>
    <n v="0.19305019305019305"/>
    <s v="20–29 min"/>
    <s v="23–27"/>
    <n v="0.498"/>
    <n v="0.54400000000000004"/>
    <n v="0.29571514785757391"/>
    <s v="Écarter"/>
    <n v="0.2783998106284768"/>
    <n v="1761.1999999999998"/>
    <n v="7.7220077220077232E-2"/>
    <n v="1.8133333333333332"/>
  </r>
  <r>
    <x v="180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n v="8.704225352112676"/>
    <n v="6.295774647887324"/>
    <n v="3.295774647887324"/>
    <n v="0.50704225352112675"/>
    <n v="2.9014084507042255"/>
    <n v="0.90140845070422537"/>
    <n v="0.19718309859154928"/>
    <n v="2.9014084507042255"/>
    <n v="0.33607047691554737"/>
    <n v="2.1699029126213589"/>
    <n v="3.4803415085105226E-2"/>
    <n v="7.6132470498667679E-3"/>
    <n v="1.9576920985371692E-2"/>
    <n v="0.11202349230518245"/>
    <s v="20–29 min"/>
    <s v="18–22"/>
    <n v="0.45899999999999996"/>
    <n v="0.49399999999999999"/>
    <n v="0.33433916716958356"/>
    <s v="Écarter"/>
    <n v="0.26620568481310397"/>
    <n v="1838.8999999999999"/>
    <n v="0.24308010223503182"/>
    <n v="2.1699029126213594"/>
  </r>
  <r>
    <x v="181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n v="11.407407407407407"/>
    <n v="2.4074074074074074"/>
    <n v="6.5"/>
    <n v="2.4074074074074074"/>
    <n v="4.2037037037037033"/>
    <n v="0.79629629629629628"/>
    <n v="0.5"/>
    <n v="1.5925925925925926"/>
    <n v="0.45088566827697257"/>
    <n v="1.5116279069767442"/>
    <n v="3.1474161908944517E-2"/>
    <n v="1.9762845849802372E-2"/>
    <n v="9.5154442980529941E-2"/>
    <n v="0.16615429658907918"/>
    <s v="20–29 min"/>
    <s v="18–22"/>
    <n v="0.56499999999999995"/>
    <n v="0.58899999999999997"/>
    <n v="0.28364514182257089"/>
    <s v="Écarter"/>
    <n v="0.34887845592070943"/>
    <n v="1366.2"/>
    <n v="9.5154442980529941E-2"/>
    <n v="1.5116279069767442"/>
  </r>
  <r>
    <x v="182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n v="9"/>
    <n v="5.6029411764705879"/>
    <n v="6.1029411764705879"/>
    <n v="1.1029411764705883"/>
    <n v="5"/>
    <n v="1.5"/>
    <n v="1"/>
    <n v="2.6029411764705883"/>
    <n v="0.30821917808219179"/>
    <n v="2.1525423728813555"/>
    <n v="5.1369863013698634E-2"/>
    <n v="3.4246575342465752E-2"/>
    <n v="3.7771958098307822E-2"/>
    <n v="0.17123287671232876"/>
    <s v="20–29 min"/>
    <s v="33+"/>
    <n v="0.503"/>
    <n v="0.53400000000000003"/>
    <n v="0.30778515389257693"/>
    <s v="Écarter"/>
    <n v="0.27525150905432599"/>
    <n v="1985.6"/>
    <n v="0.19188154713940372"/>
    <n v="2.152542372881356"/>
  </r>
  <r>
    <x v="183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n v="9.5"/>
    <n v="2.90625"/>
    <n v="2.5"/>
    <n v="0.703125"/>
    <n v="1.796875"/>
    <n v="1"/>
    <n v="0.296875"/>
    <n v="0.59375"/>
    <n v="0.38152610441767071"/>
    <n v="4.8947368421052628"/>
    <n v="4.0160642570281124E-2"/>
    <n v="1.192269076305221E-2"/>
    <n v="2.8237951807228916E-2"/>
    <n v="7.2163654618473905E-2"/>
    <s v="20–29 min"/>
    <s v="23–27"/>
    <n v="0.51100000000000001"/>
    <n v="0.53100000000000003"/>
    <n v="0.32830416415208208"/>
    <s v="Écarter"/>
    <n v="0.29054325955734406"/>
    <n v="1593.6"/>
    <n v="0.11671686746987953"/>
    <n v="4.8947368421052628"/>
  </r>
  <r>
    <x v="184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n v="9.1969696969696972"/>
    <n v="1"/>
    <n v="8.3030303030303028"/>
    <n v="3.5"/>
    <n v="4.8030303030303028"/>
    <n v="0.5"/>
    <n v="1.303030303030303"/>
    <n v="1.303030303030303"/>
    <n v="0.42776603241719524"/>
    <n v="0.76744186046511631"/>
    <n v="2.3255813953488372E-2"/>
    <n v="6.0606060606060601E-2"/>
    <n v="0.16279069767441862"/>
    <n v="0.2233967582804792"/>
    <s v="20–29 min"/>
    <s v="23–27"/>
    <n v="0.6"/>
    <n v="0.624"/>
    <n v="0.2631261315630658"/>
    <s v="Écarter"/>
    <n v="0.28127553197975735"/>
    <n v="1419"/>
    <n v="4.6511627906976744E-2"/>
    <n v="0.76744186046511631"/>
  </r>
  <r>
    <x v="185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n v="10.803571428571429"/>
    <n v="1.1964285714285714"/>
    <n v="2.8035714285714284"/>
    <n v="0.39285714285714285"/>
    <n v="2.3928571428571428"/>
    <n v="0.5"/>
    <n v="0.39285714285714285"/>
    <n v="1"/>
    <n v="0.45777845036319609"/>
    <n v="1.1964285714285714"/>
    <n v="2.1186440677966101E-2"/>
    <n v="1.6646489104116223E-2"/>
    <n v="1.6646489104116223E-2"/>
    <n v="0.10139225181598062"/>
    <s v="20–29 min"/>
    <s v="23–27"/>
    <n v="0.47100000000000003"/>
    <n v="0.504"/>
    <n v="0.33433916716958356"/>
    <s v="Écarter"/>
    <n v="0.33041103765449842"/>
    <n v="1321.6000000000001"/>
    <n v="5.069612590799031E-2"/>
    <n v="1.1964285714285714"/>
  </r>
  <r>
    <x v="186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n v="8.5070422535211261"/>
    <n v="0.90140845070422537"/>
    <n v="3.1971830985915495"/>
    <n v="0.60563380281690138"/>
    <n v="2.507042253521127"/>
    <n v="0.60563380281690138"/>
    <n v="0.19718309859154928"/>
    <n v="0.29577464788732394"/>
    <n v="0.39202959693645745"/>
    <n v="3.0476190476190479"/>
    <n v="2.790939183488025E-2"/>
    <n v="9.0867787369377558E-3"/>
    <n v="2.790939183488025E-2"/>
    <n v="0.1155319010839229"/>
    <s v="20–29 min"/>
    <s v="23–27"/>
    <n v="0.627"/>
    <n v="0.63200000000000001"/>
    <n v="0.28726614363307179"/>
    <s v="Écarter"/>
    <n v="0.26017513531895597"/>
    <n v="1540.7"/>
    <n v="4.153955994028688E-2"/>
    <n v="3.0476190476190474"/>
  </r>
  <r>
    <x v="187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  <n v="24"/>
    <n v="3.8"/>
    <n v="3.32"/>
    <n v="0.6"/>
    <n v="2.72"/>
    <n v="0.6"/>
    <n v="0.12"/>
    <n v="2.52"/>
    <n v="0.76923076923076927"/>
    <n v="1.5079365079365079"/>
    <n v="1.9230769230769232E-2"/>
    <n v="3.8461538461538459E-3"/>
    <n v="1.9230769230769232E-2"/>
    <n v="8.7179487179487189E-2"/>
    <s v="30–39 min"/>
    <s v="23–27"/>
    <n v="0.51300000000000001"/>
    <n v="0.57499999999999996"/>
    <n v="0.27459263729631866"/>
    <s v="Écarter"/>
    <n v="0.7340040241448692"/>
    <n v="780"/>
    <n v="0.12179487179487179"/>
    <n v="1.5079365079365079"/>
  </r>
  <r>
    <x v="188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  <n v="16.189189189189189"/>
    <n v="3.7027027027027026"/>
    <n v="3.189189189189189"/>
    <n v="0.70270270270270274"/>
    <n v="2.5135135135135136"/>
    <n v="0.81081081081081086"/>
    <n v="0.1891891891891892"/>
    <n v="2.2972972972972974"/>
    <n v="0.62266112266112272"/>
    <n v="1.6117647058823528"/>
    <n v="3.1185031185031187E-2"/>
    <n v="7.2765072765072769E-3"/>
    <n v="2.7027027027027029E-2"/>
    <n v="9.6673596673596679E-2"/>
    <s v="20–29 min"/>
    <s v="33+"/>
    <n v="0.49299999999999999"/>
    <n v="0.54"/>
    <n v="0.29692214846107423"/>
    <s v="Écarter"/>
    <n v="0.49512208385447826"/>
    <n v="962"/>
    <n v="0.14241164241164242"/>
    <n v="1.611764705882353"/>
  </r>
  <r>
    <x v="189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n v="10.101694915254237"/>
    <n v="2.3050847457627119"/>
    <n v="5.101694915254237"/>
    <n v="1.8983050847457628"/>
    <n v="3.3050847457627119"/>
    <n v="1.6949152542372881"/>
    <n v="0.69491525423728817"/>
    <n v="1.4067796610169492"/>
    <n v="0.44896421845574386"/>
    <n v="1.6385542168674698"/>
    <n v="7.5329566854990579E-2"/>
    <n v="3.088512241054614E-2"/>
    <n v="8.4369114877589454E-2"/>
    <n v="0.14689265536723164"/>
    <s v="20–29 min"/>
    <s v="18–22"/>
    <n v="0.54700000000000004"/>
    <n v="0.56799999999999995"/>
    <n v="0.27761013880506941"/>
    <s v="Écarter"/>
    <n v="0.3089451966033489"/>
    <n v="1327.5"/>
    <n v="0.10244821092278719"/>
    <n v="1.6385542168674698"/>
  </r>
  <r>
    <x v="190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n v="9.296875"/>
    <n v="0.90625"/>
    <n v="7.40625"/>
    <n v="1.796875"/>
    <n v="5.59375"/>
    <n v="0.59375"/>
    <n v="1.09375"/>
    <n v="0.90625"/>
    <n v="0.41877815315315314"/>
    <n v="1"/>
    <n v="2.6745495495495496E-2"/>
    <n v="4.9268018018018021E-2"/>
    <n v="8.0940315315315314E-2"/>
    <n v="0.25197072072072074"/>
    <s v="20–29 min"/>
    <s v="18–22"/>
    <n v="0.59200000000000008"/>
    <n v="0.60299999999999998"/>
    <n v="0.28183464091732047"/>
    <s v="Écarter"/>
    <n v="0.284330985915493"/>
    <n v="1420.8"/>
    <n v="4.0822072072072071E-2"/>
    <n v="1"/>
  </r>
  <r>
    <x v="191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n v="9.9"/>
    <n v="2.4"/>
    <n v="2.1"/>
    <n v="0.2"/>
    <n v="1.9"/>
    <n v="0.3"/>
    <n v="0.1"/>
    <n v="1.4"/>
    <n v="0.43421052631578949"/>
    <n v="1.7142857142857144"/>
    <n v="1.3157894736842105E-2"/>
    <n v="4.3859649122807015E-3"/>
    <n v="8.771929824561403E-3"/>
    <n v="8.3333333333333329E-2"/>
    <s v="20–29 min"/>
    <s v="18–22"/>
    <n v="0.48200000000000004"/>
    <n v="0.502"/>
    <n v="0.343995171997586"/>
    <s v="Écarter"/>
    <n v="0.30277665995975855"/>
    <n v="1368"/>
    <n v="0.10526315789473684"/>
    <n v="1.7142857142857142"/>
  </r>
  <r>
    <x v="192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n v="8.7058823529411757"/>
    <n v="2.5"/>
    <n v="4.2058823529411766"/>
    <n v="0.70588235294117652"/>
    <n v="3.5"/>
    <n v="1"/>
    <n v="0.70588235294117652"/>
    <n v="1.3970588235294117"/>
    <n v="0.3285238623751387"/>
    <n v="1.7894736842105263"/>
    <n v="3.7735849056603772E-2"/>
    <n v="2.6637069922308548E-2"/>
    <n v="2.6637069922308548E-2"/>
    <n v="0.13207547169811321"/>
    <s v="20–29 min"/>
    <s v="18–22"/>
    <n v="0.47600000000000003"/>
    <n v="0.503"/>
    <n v="0.32830416415208208"/>
    <s v="Écarter"/>
    <n v="0.26625636169960942"/>
    <n v="1802"/>
    <n v="9.4339622641509441E-2"/>
    <n v="1.7894736842105263"/>
  </r>
  <r>
    <x v="193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n v="9"/>
    <n v="1.3076923076923077"/>
    <n v="2.2000000000000002"/>
    <n v="0.30769230769230771"/>
    <n v="1.9076923076923078"/>
    <n v="0.6"/>
    <n v="0.2"/>
    <n v="0.90769230769230769"/>
    <n v="0.42253521126760563"/>
    <n v="1.4406779661016949"/>
    <n v="2.8169014084507039E-2"/>
    <n v="9.3896713615023476E-3"/>
    <n v="1.444564824846515E-2"/>
    <n v="8.9563019140483938E-2"/>
    <s v="20–29 min"/>
    <s v="23–27"/>
    <n v="0.52900000000000003"/>
    <n v="0.55899999999999994"/>
    <n v="0.29450814725407365"/>
    <s v="Écarter"/>
    <n v="0.27525150905432599"/>
    <n v="1384.5"/>
    <n v="6.1394005055976884E-2"/>
    <n v="1.4406779661016949"/>
  </r>
  <r>
    <x v="194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n v="7.9054054054054053"/>
    <n v="4.9054054054054053"/>
    <n v="2.2972972972972974"/>
    <n v="0.5"/>
    <n v="1.7972972972972974"/>
    <n v="1"/>
    <n v="0.20270270270270271"/>
    <n v="1.7027027027027026"/>
    <n v="0.28851844545275201"/>
    <n v="2.8809523809523809"/>
    <n v="3.6496350364963508E-2"/>
    <n v="7.3979088577628728E-3"/>
    <n v="1.8248175182481754E-2"/>
    <n v="6.5594791872164146E-2"/>
    <s v="20–29 min"/>
    <s v="23–27"/>
    <n v="0.55700000000000005"/>
    <n v="0.57299999999999995"/>
    <n v="0.28605914302957153"/>
    <s v="Écarter"/>
    <n v="0.24177497416934038"/>
    <n v="2027.6"/>
    <n v="0.17902939435786153"/>
    <n v="2.8809523809523809"/>
  </r>
  <r>
    <x v="195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n v="10.796296296296296"/>
    <n v="2.7037037037037037"/>
    <n v="2.9074074074074074"/>
    <n v="0.40740740740740738"/>
    <n v="2.5"/>
    <n v="0.79629629629629628"/>
    <n v="0.20370370370370369"/>
    <n v="1.4074074074074074"/>
    <n v="0.43185185185185182"/>
    <n v="1.9210526315789473"/>
    <n v="3.1851851851851853E-2"/>
    <n v="8.1481481481481474E-3"/>
    <n v="1.6296296296296295E-2"/>
    <n v="0.1"/>
    <s v="20–29 min"/>
    <s v="28–32"/>
    <n v="0.53400000000000003"/>
    <n v="0.55899999999999994"/>
    <n v="0.29631864815932407"/>
    <s v="Écarter"/>
    <n v="0.33018853863924286"/>
    <n v="1350"/>
    <n v="0.10814814814814815"/>
    <n v="1.9210526315789473"/>
  </r>
  <r>
    <x v="196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n v="8.1971830985915499"/>
    <n v="4.507042253521127"/>
    <n v="2.6056338028169015"/>
    <n v="0.50704225352112675"/>
    <n v="2.0985915492957745"/>
    <n v="1.0985915492957747"/>
    <n v="0.19718309859154928"/>
    <n v="1.0985915492957747"/>
    <n v="0.331869761076581"/>
    <n v="4.1025641025641022"/>
    <n v="4.4477390659747963E-2"/>
    <n v="7.983121400467582E-3"/>
    <n v="2.0528026458345214E-2"/>
    <n v="8.4963220619262134E-2"/>
    <s v="20–29 min"/>
    <s v="33+"/>
    <n v="0.53500000000000003"/>
    <n v="0.57299999999999995"/>
    <n v="0.28304164152082079"/>
    <s v="Écarter"/>
    <n v="0.25069855754243775"/>
    <n v="1753.7"/>
    <n v="0.18247134629640188"/>
    <n v="4.1025641025641022"/>
  </r>
  <r>
    <x v="197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n v="8.907692307692308"/>
    <n v="3.3076923076923075"/>
    <n v="2.8"/>
    <n v="0.6"/>
    <n v="2.2000000000000002"/>
    <n v="0.8"/>
    <n v="0.1076923076923077"/>
    <n v="1.1076923076923078"/>
    <n v="0.39414567733151801"/>
    <n v="2.9861111111111107"/>
    <n v="3.5398230088495575E-2"/>
    <n v="4.7651463580667122E-3"/>
    <n v="2.6548672566371678E-2"/>
    <n v="9.7345132743362831E-2"/>
    <s v="20–29 min"/>
    <s v="28–32"/>
    <n v="0.60899999999999999"/>
    <n v="0.63100000000000001"/>
    <n v="0.25890162945081474"/>
    <s v="Écarter"/>
    <n v="0.27242841665376877"/>
    <n v="1469"/>
    <n v="0.14635806671204901"/>
    <n v="2.9861111111111112"/>
  </r>
  <r>
    <x v="198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n v="10.303571428571429"/>
    <n v="4.6071428571428568"/>
    <n v="2.3928571428571428"/>
    <n v="0.5"/>
    <n v="1.8928571428571428"/>
    <n v="1.3035714285714286"/>
    <n v="0.30357142857142855"/>
    <n v="1.5"/>
    <n v="0.42227751756440285"/>
    <n v="3.0714285714285712"/>
    <n v="5.3425058548009371E-2"/>
    <n v="1.2441451990632318E-2"/>
    <n v="2.0491803278688527E-2"/>
    <n v="7.7576112412177989E-2"/>
    <s v="20–29 min"/>
    <s v="23–27"/>
    <n v="0.498"/>
    <n v="0.52300000000000002"/>
    <n v="0.31442365721182863"/>
    <s v="Écarter"/>
    <n v="0.31511928715148035"/>
    <n v="1366.3999999999999"/>
    <n v="0.18881733021077285"/>
    <n v="3.0714285714285716"/>
  </r>
  <r>
    <x v="199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n v="14.4"/>
    <n v="1.6"/>
    <n v="10.199999999999999"/>
    <n v="3.1"/>
    <n v="7.1"/>
    <n v="0.8"/>
    <n v="1"/>
    <n v="1.7"/>
    <n v="0.47840531561461791"/>
    <n v="0.94117647058823539"/>
    <n v="2.6578073089700997E-2"/>
    <n v="3.3222591362126241E-2"/>
    <n v="0.10299003322259136"/>
    <n v="0.23588039867109634"/>
    <s v="30–39 min"/>
    <s v="23–27"/>
    <n v="0.57299999999999995"/>
    <n v="0.58299999999999996"/>
    <n v="0.28243814121907063"/>
    <s v="Écarter"/>
    <n v="0.44040241448692158"/>
    <n v="1204"/>
    <n v="5.3156146179401995E-2"/>
    <n v="0.94117647058823528"/>
  </r>
  <r>
    <x v="200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n v="8.3970588235294112"/>
    <n v="2.5"/>
    <n v="3.3970588235294117"/>
    <n v="1"/>
    <n v="2.2941176470588234"/>
    <n v="1.7941176470588236"/>
    <n v="0.5"/>
    <n v="0.8970588235294118"/>
    <n v="0.3042412617220801"/>
    <n v="2.7868852459016393"/>
    <n v="6.5004262574595059E-2"/>
    <n v="1.8115942028985508E-2"/>
    <n v="3.6231884057971016E-2"/>
    <n v="8.312020460358055E-2"/>
    <s v="20–29 min"/>
    <s v="18–22"/>
    <n v="0.55000000000000004"/>
    <n v="0.56200000000000006"/>
    <n v="0.29571514785757391"/>
    <s v="Écarter"/>
    <n v="0.25681145697715707"/>
    <n v="1876.8000000000002"/>
    <n v="9.0579710144927522E-2"/>
    <n v="2.7868852459016393"/>
  </r>
  <r>
    <x v="201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n v="8.90625"/>
    <n v="1.09375"/>
    <n v="2.90625"/>
    <n v="0.703125"/>
    <n v="2.203125"/>
    <n v="0.59375"/>
    <n v="9.375E-2"/>
    <n v="0.59375"/>
    <n v="0.44981060606060602"/>
    <n v="1.8421052631578947"/>
    <n v="2.9987373737373736E-2"/>
    <n v="4.734848484848485E-3"/>
    <n v="3.5511363636363633E-2"/>
    <n v="0.11126893939393939"/>
    <s v="10–19 min"/>
    <s v="23–27"/>
    <n v="0.55399999999999994"/>
    <n v="0.57299999999999995"/>
    <n v="0.28605914302957153"/>
    <s v="Écarter"/>
    <n v="0.27238430583501005"/>
    <n v="1267.2"/>
    <n v="5.5239898989898985E-2"/>
    <n v="1.8421052631578947"/>
  </r>
  <r>
    <x v="202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n v="8.6060606060606055"/>
    <n v="2.5"/>
    <n v="4.3939393939393936"/>
    <n v="1.303030303030303"/>
    <n v="3.106060606060606"/>
    <n v="0.89393939393939392"/>
    <n v="0.19696969696969696"/>
    <n v="1.5"/>
    <n v="0.4157517200995462"/>
    <n v="1.6666666666666667"/>
    <n v="4.3185477968086666E-2"/>
    <n v="9.5154442980529934E-3"/>
    <n v="6.2948323817889035E-2"/>
    <n v="0.15005123700775874"/>
    <s v="20–29 min"/>
    <s v="23–27"/>
    <n v="0.501"/>
    <n v="0.54299999999999993"/>
    <n v="0.27881713940856973"/>
    <s v="Écarter"/>
    <n v="0.26320346320346322"/>
    <n v="1366.2"/>
    <n v="0.12077294685990338"/>
    <n v="1.6666666666666667"/>
  </r>
  <r>
    <x v="203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  <n v="21"/>
    <n v="3.5925925925925926"/>
    <n v="4.8888888888888893"/>
    <n v="0.88888888888888884"/>
    <n v="3.8888888888888888"/>
    <n v="1.1111111111111112"/>
    <n v="0.70370370370370372"/>
    <n v="2.8148148148148149"/>
    <n v="0.61403508771929816"/>
    <n v="1.2763157894736841"/>
    <n v="3.2488628979857048E-2"/>
    <n v="2.0576131687242798E-2"/>
    <n v="2.5990903183885635E-2"/>
    <n v="0.11371020142949967"/>
    <s v="30–39 min"/>
    <s v="18–22"/>
    <n v="0.50900000000000001"/>
    <n v="0.54"/>
    <n v="0.29631864815932407"/>
    <s v="Écarter"/>
    <n v="0.6422535211267606"/>
    <n v="923.40000000000009"/>
    <n v="0.10504656703487111"/>
    <n v="1.2763157894736843"/>
  </r>
  <r>
    <x v="204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n v="9"/>
    <n v="2"/>
    <n v="3.7936507936507935"/>
    <n v="0.69841269841269837"/>
    <n v="3.0952380952380953"/>
    <n v="0.79365079365079361"/>
    <n v="0.50793650793650791"/>
    <n v="1.3968253968253967"/>
    <n v="0.36"/>
    <n v="1.4318181818181819"/>
    <n v="3.1746031746031744E-2"/>
    <n v="2.0317460317460317E-2"/>
    <n v="2.7936507936507936E-2"/>
    <n v="0.12380952380952381"/>
    <s v="20–29 min"/>
    <s v="23–27"/>
    <n v="0.49"/>
    <n v="0.51200000000000001"/>
    <n v="0.312009656004828"/>
    <s v="Écarter"/>
    <n v="0.27525150905432599"/>
    <n v="1575"/>
    <n v="0.08"/>
    <n v="1.4318181818181819"/>
  </r>
  <r>
    <x v="205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n v="16.2"/>
    <n v="3.7142857142857144"/>
    <n v="4"/>
    <n v="0.7142857142857143"/>
    <n v="3.4"/>
    <n v="1.5142857142857142"/>
    <n v="0.91428571428571426"/>
    <n v="2.9142857142857141"/>
    <n v="0.56643356643356635"/>
    <n v="1.2745098039215688"/>
    <n v="5.2947052947052944E-2"/>
    <n v="3.1968031968031968E-2"/>
    <n v="2.4975024975024976E-2"/>
    <n v="0.11888111888111887"/>
    <s v="20–29 min"/>
    <s v="23–27"/>
    <n v="0.48899999999999999"/>
    <n v="0.53600000000000003"/>
    <n v="0.28968014484007243"/>
    <s v="Écarter"/>
    <n v="0.4954527162977867"/>
    <n v="1001"/>
    <n v="0.12987012987012986"/>
    <n v="1.2745098039215685"/>
  </r>
  <r>
    <x v="206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n v="12.304347826086957"/>
    <n v="4.5"/>
    <n v="3.5"/>
    <n v="0.60869565217391308"/>
    <n v="2.8913043478260869"/>
    <n v="0.89130434782608692"/>
    <n v="0.39130434782608697"/>
    <n v="1.5"/>
    <n v="0.40608408666953655"/>
    <n v="3"/>
    <n v="2.9415985076768545E-2"/>
    <n v="1.2914334911752045E-2"/>
    <n v="2.0088965418280959E-2"/>
    <n v="9.5422585736834556E-2"/>
    <s v="30–39 min"/>
    <s v="23–27"/>
    <n v="0.56100000000000005"/>
    <n v="0.58499999999999996"/>
    <n v="0.27217863608931803"/>
    <s v="Écarter"/>
    <n v="0.37631003411774999"/>
    <n v="1393.8"/>
    <n v="0.14851485148514851"/>
    <n v="3"/>
  </r>
  <r>
    <x v="207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  <n v="17.09090909090909"/>
    <n v="5.7878787878787881"/>
    <n v="3.5151515151515151"/>
    <n v="0.51515151515151514"/>
    <n v="3.0909090909090908"/>
    <n v="0.69696969696969702"/>
    <n v="9.0909090909090912E-2"/>
    <n v="1.7878787878787878"/>
    <n v="0.61478090255068663"/>
    <n v="3.2372881355932206"/>
    <n v="2.5070852408981905E-2"/>
    <n v="3.2701111837802484E-3"/>
    <n v="1.8530630041421407E-2"/>
    <n v="0.11118378024852844"/>
    <s v="20–29 min"/>
    <s v="23–27"/>
    <n v="0.51700000000000002"/>
    <n v="0.56999999999999995"/>
    <n v="0.26493663246831622"/>
    <s v="Écarter"/>
    <n v="0.52269983537589171"/>
    <n v="917.4"/>
    <n v="0.20819707870067583"/>
    <n v="3.2372881355932202"/>
  </r>
  <r>
    <x v="208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n v="8.2985074626865671"/>
    <n v="2.4029850746268657"/>
    <n v="2"/>
    <n v="0.40298507462686567"/>
    <n v="1.5970149253731343"/>
    <n v="0.59701492537313428"/>
    <n v="0.5074626865671642"/>
    <n v="1.2985074626865671"/>
    <n v="0.49691661453212976"/>
    <n v="1.8505747126436782"/>
    <n v="3.5749396728930197E-2"/>
    <n v="3.0386987219590673E-2"/>
    <n v="2.4130842792027884E-2"/>
    <n v="9.5629636249888281E-2"/>
    <s v="10–19 min"/>
    <s v="23–27"/>
    <n v="0.46200000000000002"/>
    <n v="0.49700000000000005"/>
    <n v="0.30718165359082678"/>
    <s v="Écarter"/>
    <n v="0.25379741133367367"/>
    <n v="1118.8999999999999"/>
    <n v="0.14389132183394407"/>
    <n v="1.8505747126436782"/>
  </r>
  <r>
    <x v="209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n v="8.1029411764705888"/>
    <n v="1.3970588235294117"/>
    <n v="3.3970588235294117"/>
    <n v="0.70588235294117652"/>
    <n v="2.7058823529411766"/>
    <n v="0.70588235294117652"/>
    <n v="1.3970588235294117"/>
    <n v="0.79411764705882348"/>
    <n v="0.33345436940208184"/>
    <n v="1.7592592592592593"/>
    <n v="2.9048656499636893E-2"/>
    <n v="5.7492132655531346E-2"/>
    <n v="2.9048656499636893E-2"/>
    <n v="0.11135318324860809"/>
    <s v="20–29 min"/>
    <s v="18–22"/>
    <n v="0.53299999999999992"/>
    <n v="0.56399999999999995"/>
    <n v="0.25829812914906458"/>
    <s v="Écarter"/>
    <n v="0.24781630962244056"/>
    <n v="1652.4"/>
    <n v="5.7492132655531346E-2"/>
    <n v="1.7592592592592593"/>
  </r>
  <r>
    <x v="210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n v="8.6984126984126977"/>
    <n v="1.3968253968253967"/>
    <n v="3.9047619047619047"/>
    <n v="1.3015873015873016"/>
    <n v="2.6984126984126986"/>
    <n v="0.90476190476190477"/>
    <n v="0.3968253968253968"/>
    <n v="0.90476190476190477"/>
    <n v="0.30098313835338059"/>
    <n v="1.5438596491228069"/>
    <n v="3.1306640303180096E-2"/>
    <n v="1.3730982589114076E-2"/>
    <n v="4.5037622892294175E-2"/>
    <n v="9.3370681605975739E-2"/>
    <s v="20–29 min"/>
    <s v="28–32"/>
    <n v="0.59699999999999998"/>
    <n v="0.60399999999999998"/>
    <n v="0.26252263126131564"/>
    <s v="Écarter"/>
    <n v="0.26602791351282296"/>
    <n v="1820.6999999999998"/>
    <n v="4.8333058713681556E-2"/>
    <n v="1.5438596491228069"/>
  </r>
  <r>
    <x v="211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n v="8.806451612903226"/>
    <n v="1"/>
    <n v="5.693548387096774"/>
    <n v="1.8064516129032258"/>
    <n v="3.903225806451613"/>
    <n v="1"/>
    <n v="0.59677419354838712"/>
    <n v="0.90322580645161288"/>
    <n v="0.40770609318996415"/>
    <n v="1.1071428571428572"/>
    <n v="4.6296296296296294E-2"/>
    <n v="2.7628434886499402E-2"/>
    <n v="8.3632019115890077E-2"/>
    <n v="0.18070489844683393"/>
    <s v="20–29 min"/>
    <s v="23–27"/>
    <n v="0.60099999999999998"/>
    <n v="0.61399999999999999"/>
    <n v="0.24683162341581172"/>
    <s v="Écarter"/>
    <n v="0.26933212176283511"/>
    <n v="1339.2"/>
    <n v="4.6296296296296294E-2"/>
    <n v="1.1071428571428572"/>
  </r>
  <r>
    <x v="212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n v="17.516129032258064"/>
    <n v="7.387096774193548"/>
    <n v="6.5161290322580649"/>
    <n v="0.5161290322580645"/>
    <n v="5.903225806451613"/>
    <n v="2"/>
    <n v="0.38709677419354838"/>
    <n v="3.3870967741935485"/>
    <n v="0.53730457154165834"/>
    <n v="2.1809523809523808"/>
    <n v="6.1349693251533742E-2"/>
    <n v="1.1874134177716208E-2"/>
    <n v="1.583217890362161E-2"/>
    <n v="0.18108054621017217"/>
    <s v="30–39 min"/>
    <s v="28–32"/>
    <n v="0.44500000000000001"/>
    <n v="0.49399999999999999"/>
    <n v="0.29752564876282439"/>
    <s v="Écarter"/>
    <n v="0.53570454987992477"/>
    <n v="1010.6"/>
    <n v="0.22659806055808429"/>
    <n v="2.1809523809523808"/>
  </r>
  <r>
    <x v="213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n v="9"/>
    <n v="2.1"/>
    <n v="6.2"/>
    <n v="1.3"/>
    <n v="4.8"/>
    <n v="0.6"/>
    <n v="0.9"/>
    <n v="0.8"/>
    <n v="0.32608695652173914"/>
    <n v="2.625"/>
    <n v="2.1739130434782608E-2"/>
    <n v="3.2608695652173912E-2"/>
    <n v="4.710144927536232E-2"/>
    <n v="0.17391304347826086"/>
    <s v="20–29 min"/>
    <s v="33+"/>
    <n v="0.54700000000000004"/>
    <n v="0.56299999999999994"/>
    <n v="0.27881713940856973"/>
    <s v="Écarter"/>
    <n v="0.27525150905432599"/>
    <n v="1656"/>
    <n v="7.6086956521739135E-2"/>
    <n v="2.625"/>
  </r>
  <r>
    <x v="214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n v="12"/>
    <n v="1.2"/>
    <n v="4"/>
    <n v="0.8"/>
    <n v="3.1111111111111112"/>
    <n v="0.8"/>
    <n v="0.4"/>
    <n v="0.8"/>
    <n v="0.48192771084337355"/>
    <n v="1.4999999999999998"/>
    <n v="3.2128514056224904E-2"/>
    <n v="1.6064257028112452E-2"/>
    <n v="3.2128514056224904E-2"/>
    <n v="0.1249442213297635"/>
    <s v="20–29 min"/>
    <s v="23–27"/>
    <n v="0.61699999999999999"/>
    <n v="0.65300000000000002"/>
    <n v="0.22812311406155703"/>
    <s v="Écarter"/>
    <n v="0.3670020120724346"/>
    <n v="1120.5"/>
    <n v="4.8192771084337352E-2"/>
    <n v="1.5"/>
  </r>
  <r>
    <x v="215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n v="7.397260273972603"/>
    <n v="1.5068493150684932"/>
    <n v="2.3972602739726026"/>
    <n v="0.20547945205479451"/>
    <n v="2.095890410958904"/>
    <n v="0.50684931506849318"/>
    <n v="9.5890410958904104E-2"/>
    <n v="0.50684931506849318"/>
    <n v="0.3258704966507755"/>
    <n v="2.9729729729729728"/>
    <n v="2.2328163659404987E-2"/>
    <n v="4.2242471788063486E-3"/>
    <n v="9.0519582402993175E-3"/>
    <n v="9.2329974051053046E-2"/>
    <s v="20–29 min"/>
    <s v="23–27"/>
    <n v="0.61199999999999999"/>
    <n v="0.621"/>
    <n v="0.25528062764031384"/>
    <s v="Écarter"/>
    <n v="0.22623411703095286"/>
    <n v="1657.1"/>
    <n v="6.638102709552833E-2"/>
    <n v="2.9729729729729728"/>
  </r>
  <r>
    <x v="216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n v="9"/>
    <n v="3.7"/>
    <n v="1.8"/>
    <n v="0.4"/>
    <n v="1.4"/>
    <n v="0.7"/>
    <n v="0.2"/>
    <n v="1.3"/>
    <n v="0.51724137931034486"/>
    <n v="2.8461538461538463"/>
    <n v="4.0229885057471264E-2"/>
    <n v="1.149425287356322E-2"/>
    <n v="2.298850574712644E-2"/>
    <n v="8.0459770114942528E-2"/>
    <s v="10–19 min"/>
    <s v="23–27"/>
    <n v="0.51400000000000001"/>
    <n v="0.54899999999999993"/>
    <n v="0.27519613759806882"/>
    <s v="Écarter"/>
    <n v="0.27525150905432599"/>
    <n v="1044"/>
    <n v="0.21264367816091953"/>
    <n v="2.8461538461538463"/>
  </r>
  <r>
    <x v="217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n v="7.2027027027027026"/>
    <n v="1.5"/>
    <n v="3.2972972972972974"/>
    <n v="1"/>
    <n v="2.2972972972972974"/>
    <n v="0.40540540540540543"/>
    <n v="0.20270270270270271"/>
    <n v="0.79729729729729726"/>
    <n v="0.3273955773955774"/>
    <n v="1.8813559322033899"/>
    <n v="1.8427518427518427E-2"/>
    <n v="9.2137592137592136E-3"/>
    <n v="4.5454545454545456E-2"/>
    <n v="0.10442260442260443"/>
    <s v="20–29 min"/>
    <s v="23–27"/>
    <n v="0.495"/>
    <n v="0.52200000000000002"/>
    <n v="0.29028364514182259"/>
    <s v="Écarter"/>
    <n v="0.2202838653542879"/>
    <n v="1628"/>
    <n v="6.8181818181818177E-2"/>
    <n v="1.8813559322033899"/>
  </r>
  <r>
    <x v="218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n v="7.3013698630136989"/>
    <n v="1.3013698630136987"/>
    <n v="2.904109589041096"/>
    <n v="0.69863013698630139"/>
    <n v="2.2054794520547945"/>
    <n v="0.39726027397260272"/>
    <n v="0.20547945205479451"/>
    <n v="0.69863013698630139"/>
    <n v="0.42698069374349112"/>
    <n v="1.8627450980392157"/>
    <n v="2.323159496915805E-2"/>
    <n v="1.2016342225426578E-2"/>
    <n v="4.085556356645037E-2"/>
    <n v="0.12897540655291195"/>
    <s v="10–19 min"/>
    <s v="23–27"/>
    <n v="0.442"/>
    <n v="0.502"/>
    <n v="0.27761013880506941"/>
    <s v="Écarter"/>
    <n v="0.22330145255092199"/>
    <n v="1248.3000000000002"/>
    <n v="7.6103500761035003E-2"/>
    <n v="1.8627450980392157"/>
  </r>
  <r>
    <x v="219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n v="7.1066666666666665"/>
    <n v="4.2"/>
    <n v="1.5066666666666666"/>
    <n v="0.4"/>
    <n v="1.1066666666666667"/>
    <n v="0.8"/>
    <n v="0.10666666666666667"/>
    <n v="1.6"/>
    <n v="0.36258503401360542"/>
    <n v="2.625"/>
    <n v="4.0816326530612242E-2"/>
    <n v="5.4421768707482989E-3"/>
    <n v="2.0408163265306121E-2"/>
    <n v="5.64625850340136E-2"/>
    <s v="10–19 min"/>
    <s v="18–22"/>
    <n v="0.47600000000000003"/>
    <n v="0.499"/>
    <n v="0.30356065178032587"/>
    <s v="Écarter"/>
    <n v="0.21734674714956406"/>
    <n v="1470"/>
    <n v="0.21428571428571427"/>
    <n v="2.625"/>
  </r>
  <r>
    <x v="220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n v="8.296875"/>
    <n v="1"/>
    <n v="5.09375"/>
    <n v="2"/>
    <n v="3.09375"/>
    <n v="0.796875"/>
    <n v="0.59375"/>
    <n v="0.59375"/>
    <n v="0.43898809523809529"/>
    <n v="1.6842105263157894"/>
    <n v="4.2162698412698416E-2"/>
    <n v="3.1415343915343917E-2"/>
    <n v="0.10582010582010583"/>
    <n v="0.16369047619047619"/>
    <s v="10–19 min"/>
    <s v="28–32"/>
    <n v="0.622"/>
    <n v="0.63800000000000001"/>
    <n v="0.22812311406155703"/>
    <s v="Écarter"/>
    <n v="0.25374748490945676"/>
    <n v="1209.5999999999999"/>
    <n v="5.2910052910052914E-2"/>
    <n v="1.6842105263157894"/>
  </r>
  <r>
    <x v="221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n v="9.2982456140350873"/>
    <n v="0.89473684210526316"/>
    <n v="8.192982456140351"/>
    <n v="2.5964912280701755"/>
    <n v="5.5964912280701755"/>
    <n v="0.19298245614035087"/>
    <n v="1"/>
    <n v="1.4035087719298245"/>
    <n v="0.42264752791068577"/>
    <n v="0.63750000000000007"/>
    <n v="8.771929824561403E-3"/>
    <n v="4.5454545454545456E-2"/>
    <n v="0.11802232854864435"/>
    <n v="0.25438596491228072"/>
    <s v="20–29 min"/>
    <s v="23–27"/>
    <n v="0.59099999999999997"/>
    <n v="0.63400000000000001"/>
    <n v="0.21001810500905249"/>
    <s v="Écarter"/>
    <n v="0.28437290409121396"/>
    <n v="1254"/>
    <n v="4.0669856459330141E-2"/>
    <n v="0.63749999999999996"/>
  </r>
  <r>
    <x v="222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  <n v="17.600000000000001"/>
    <n v="4"/>
    <n v="4.0999999999999996"/>
    <n v="1.3"/>
    <n v="2.8"/>
    <n v="0.9"/>
    <n v="0.4"/>
    <n v="3"/>
    <n v="0.58862876254180607"/>
    <n v="1.3333333333333333"/>
    <n v="3.0100334448160536E-2"/>
    <n v="1.3377926421404684E-2"/>
    <n v="4.3478260869565223E-2"/>
    <n v="9.3645484949832769E-2"/>
    <s v="20–29 min"/>
    <s v="23–27"/>
    <n v="0.53600000000000003"/>
    <n v="0.56899999999999995"/>
    <n v="0.24984912492456246"/>
    <s v="Écarter"/>
    <n v="0.53826961770623749"/>
    <n v="897"/>
    <n v="0.13377926421404682"/>
    <n v="1.3333333333333333"/>
  </r>
  <r>
    <x v="223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  <n v="8.203125"/>
    <n v="1"/>
    <n v="5.59375"/>
    <n v="1.40625"/>
    <n v="4.203125"/>
    <n v="0.296875"/>
    <n v="0.703125"/>
    <n v="0.59375"/>
    <n v="0.546875"/>
    <n v="1.6842105263157894"/>
    <n v="1.9791666666666666E-2"/>
    <n v="4.6875E-2"/>
    <n v="9.375E-2"/>
    <n v="0.28020833333333334"/>
    <s v="10–19 min"/>
    <s v="23–27"/>
    <n v="0.55399999999999994"/>
    <n v="0.58599999999999997"/>
    <n v="0.24743512371756185"/>
    <s v="Écarter"/>
    <n v="0.25088028169014087"/>
    <n v="960"/>
    <n v="6.6666666666666666E-2"/>
    <n v="1.6842105263157894"/>
  </r>
  <r>
    <x v="224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n v="8.6999999999999993"/>
    <n v="2"/>
    <n v="3.7"/>
    <n v="1"/>
    <n v="2.7"/>
    <n v="0.6"/>
    <n v="0.2"/>
    <n v="1.2"/>
    <n v="0.39726027397260272"/>
    <n v="1.6666666666666667"/>
    <n v="2.7397260273972605E-2"/>
    <n v="9.1324200913242021E-3"/>
    <n v="4.5662100456621009E-2"/>
    <n v="0.12328767123287673"/>
    <s v="20–29 min"/>
    <s v="23–27"/>
    <n v="0.51300000000000001"/>
    <n v="0.53299999999999992"/>
    <n v="0.28243814121907063"/>
    <s v="Écarter"/>
    <n v="0.26607645875251507"/>
    <n v="1314"/>
    <n v="9.1324200913242004E-2"/>
    <n v="1.6666666666666667"/>
  </r>
  <r>
    <x v="225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n v="6.3950617283950617"/>
    <n v="1"/>
    <n v="2.7037037037037037"/>
    <n v="0.50617283950617287"/>
    <n v="2.1975308641975309"/>
    <n v="0.60493827160493829"/>
    <n v="0.19753086419753085"/>
    <n v="0.90123456790123457"/>
    <n v="0.40993985438429886"/>
    <n v="1.1095890410958904"/>
    <n v="3.8778094333649892E-2"/>
    <n v="1.2662234884457106E-2"/>
    <n v="3.2446976891421335E-2"/>
    <n v="0.14086736308958531"/>
    <s v="10–19 min"/>
    <s v="18–22"/>
    <n v="0.51700000000000002"/>
    <n v="0.55600000000000005"/>
    <n v="0.2492456246228123"/>
    <s v="Écarter"/>
    <n v="0.19558337680403409"/>
    <n v="1263.5999999999999"/>
    <n v="6.4102564102564111E-2"/>
    <n v="1.1095890410958904"/>
  </r>
  <r>
    <x v="226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n v="7.7014925373134329"/>
    <n v="1.8059701492537314"/>
    <n v="3"/>
    <n v="1"/>
    <n v="2"/>
    <n v="0.70149253731343286"/>
    <n v="0.19402985074626866"/>
    <n v="0.70149253731343286"/>
    <n v="0.36499964631817217"/>
    <n v="2.5744680851063833"/>
    <n v="3.32460918158025E-2"/>
    <n v="9.1957275235198411E-3"/>
    <n v="4.7393364928909949E-2"/>
    <n v="9.4786729857819899E-2"/>
    <s v="20–29 min"/>
    <s v="28–32"/>
    <n v="0.56899999999999995"/>
    <n v="0.58399999999999996"/>
    <n v="0.25045262522631262"/>
    <s v="Écarter"/>
    <n v="0.23553860476290581"/>
    <n v="1413.7"/>
    <n v="8.5591002334300059E-2"/>
    <n v="2.5744680851063828"/>
  </r>
  <r>
    <x v="227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n v="7.197183098591549"/>
    <n v="1.5070422535211268"/>
    <n v="2.1971830985915495"/>
    <n v="0.50704225352112675"/>
    <n v="1.704225352112676"/>
    <n v="0.70422535211267601"/>
    <n v="0.19718309859154928"/>
    <n v="0.50704225352112675"/>
    <n v="0.36533924358332737"/>
    <n v="2.9722222222222223"/>
    <n v="3.5747479802673912E-2"/>
    <n v="1.0009294344748695E-2"/>
    <n v="2.5738185457925215E-2"/>
    <n v="8.6508901122470866E-2"/>
    <s v="10–19 min"/>
    <s v="28–32"/>
    <n v="0.56700000000000006"/>
    <n v="0.58299999999999996"/>
    <n v="0.25709112854556426"/>
    <s v="Écarter"/>
    <n v="0.22011505653640151"/>
    <n v="1398.7"/>
    <n v="7.6499606777722162E-2"/>
    <n v="2.9722222222222223"/>
  </r>
  <r>
    <x v="228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n v="6.9054054054054053"/>
    <n v="0.79729729729729726"/>
    <n v="3.5945945945945947"/>
    <n v="1.2027027027027026"/>
    <n v="2.4054054054054053"/>
    <n v="0.59459459459459463"/>
    <n v="0.5"/>
    <n v="0.5"/>
    <n v="0.3615395500212254"/>
    <n v="1.5945945945945945"/>
    <n v="3.1130607046837414E-2"/>
    <n v="2.6178010471204185E-2"/>
    <n v="6.2968727890193851E-2"/>
    <n v="0.1259374557803877"/>
    <s v="10–19 min"/>
    <s v="18–22"/>
    <n v="0.51600000000000001"/>
    <n v="0.51700000000000002"/>
    <n v="0.28605914302957153"/>
    <s v="Écarter"/>
    <n v="0.21119147316330417"/>
    <n v="1413.4"/>
    <n v="4.1743313994622895E-2"/>
    <n v="1.5945945945945945"/>
  </r>
  <r>
    <x v="229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n v="7.2"/>
    <n v="2"/>
    <n v="6.6"/>
    <n v="2.4"/>
    <n v="4.2"/>
    <n v="0.7"/>
    <n v="1.4"/>
    <n v="1"/>
    <n v="0.35294117647058826"/>
    <n v="2"/>
    <n v="3.4313725490196081E-2"/>
    <n v="6.8627450980392163E-2"/>
    <n v="0.11764705882352941"/>
    <n v="0.20588235294117649"/>
    <s v="20–29 min"/>
    <s v="23–27"/>
    <n v="0.61499999999999999"/>
    <n v="0.63100000000000001"/>
    <n v="0.20277610138805069"/>
    <s v="Écarter"/>
    <n v="0.22020120724346079"/>
    <n v="1428"/>
    <n v="9.8039215686274508E-2"/>
    <n v="2"/>
  </r>
  <r>
    <x v="230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n v="7.3970588235294121"/>
    <n v="1.6029411764705883"/>
    <n v="2.5"/>
    <n v="0.79411764705882348"/>
    <n v="1.7058823529411764"/>
    <n v="1.1029411764705883"/>
    <n v="0.20588235294117646"/>
    <n v="1"/>
    <n v="0.26608125264494287"/>
    <n v="1.6029411764705883"/>
    <n v="3.967414303851037E-2"/>
    <n v="7.4058400338552679E-3"/>
    <n v="2.8565382987727463E-2"/>
    <n v="6.1362674566229368E-2"/>
    <s v="20–29 min"/>
    <s v="23–27"/>
    <n v="0.54299999999999993"/>
    <n v="0.55899999999999994"/>
    <n v="0.25467712733856368"/>
    <s v="Écarter"/>
    <n v="0.22622795597112086"/>
    <n v="1890.4"/>
    <n v="5.765975454930173E-2"/>
    <n v="1.6029411764705883"/>
  </r>
  <r>
    <x v="231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  <n v="10"/>
    <n v="0.7"/>
    <n v="4.5"/>
    <n v="1.4"/>
    <n v="3.1"/>
    <n v="0.5"/>
    <n v="0.5"/>
    <n v="0.6"/>
    <n v="0.58139534883720934"/>
    <n v="1.1666666666666667"/>
    <n v="2.9069767441860465E-2"/>
    <n v="2.9069767441860465E-2"/>
    <n v="8.1395348837209294E-2"/>
    <n v="0.1802325581395349"/>
    <s v="10–19 min"/>
    <s v="28–32"/>
    <n v="0.58599999999999997"/>
    <n v="0.61499999999999999"/>
    <n v="0.22329511164755583"/>
    <s v="Écarter"/>
    <n v="0.30583501006036218"/>
    <n v="860"/>
    <n v="4.0697674418604654E-2"/>
    <n v="1.1666666666666667"/>
  </r>
  <r>
    <x v="232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n v="6.9027777777777777"/>
    <n v="2.8055555555555554"/>
    <n v="1.4027777777777777"/>
    <n v="0.19444444444444445"/>
    <n v="1.3055555555555556"/>
    <n v="0.5"/>
    <n v="0.19444444444444445"/>
    <n v="0.69444444444444442"/>
    <n v="0.45713760117733626"/>
    <n v="4.04"/>
    <n v="3.3112582781456956E-2"/>
    <n v="1.2877115526122149E-2"/>
    <n v="1.2877115526122149E-2"/>
    <n v="8.6460632818248714E-2"/>
    <s v="10–19 min"/>
    <s v="28–32"/>
    <n v="0.50600000000000001"/>
    <n v="0.53200000000000003"/>
    <n v="0.26916113458056729"/>
    <s v="Écarter"/>
    <n v="0.21111111111111111"/>
    <n v="1087.2"/>
    <n v="0.18579838116261957"/>
    <n v="4.04"/>
  </r>
  <r>
    <x v="233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  <n v="8.7017543859649127"/>
    <n v="1.4035087719298245"/>
    <n v="1.5964912280701755"/>
    <n v="0.19298245614035087"/>
    <n v="1.4035087719298245"/>
    <n v="0.50877192982456143"/>
    <n v="0.10526315789473684"/>
    <n v="1.4035087719298245"/>
    <n v="0.54728015006068631"/>
    <n v="1"/>
    <n v="3.1998234580161093E-2"/>
    <n v="6.6203243958953984E-3"/>
    <n v="1.2137261392474896E-2"/>
    <n v="8.8270991945271979E-2"/>
    <s v="10–19 min"/>
    <s v="18–22"/>
    <n v="0.52700000000000002"/>
    <n v="0.54899999999999993"/>
    <n v="0.25105612552806278"/>
    <s v="Écarter"/>
    <n v="0.26613011401743797"/>
    <n v="906.30000000000007"/>
    <n v="8.8270991945271979E-2"/>
    <n v="1"/>
  </r>
  <r>
    <x v="234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n v="10.695652173913043"/>
    <n v="2.8043478260869565"/>
    <n v="3.8913043478260869"/>
    <n v="0.60869565217391308"/>
    <n v="3.3043478260869565"/>
    <n v="0.80434782608695654"/>
    <n v="0.30434782608695654"/>
    <n v="1.3043478260869565"/>
    <n v="0.42612160055430448"/>
    <n v="2.15"/>
    <n v="3.2045730122986317E-2"/>
    <n v="1.2125411397886714E-2"/>
    <n v="2.4250822795773428E-2"/>
    <n v="0.13164732374848431"/>
    <s v="20–29 min"/>
    <s v="18–22"/>
    <n v="0.56000000000000005"/>
    <n v="0.59499999999999997"/>
    <n v="0.22751961375980689"/>
    <s v="Écarter"/>
    <n v="0.32711048902108303"/>
    <n v="1154.6000000000001"/>
    <n v="0.11172700502338472"/>
    <n v="2.15"/>
  </r>
  <r>
    <x v="235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n v="8.9090909090909083"/>
    <n v="1.1090909090909091"/>
    <n v="8.5090909090909097"/>
    <n v="3.2"/>
    <n v="5.4"/>
    <n v="0.6"/>
    <n v="1"/>
    <n v="0.90909090909090906"/>
    <n v="0.41631265930331351"/>
    <n v="1.22"/>
    <n v="2.8037383177570093E-2"/>
    <n v="4.6728971962616828E-2"/>
    <n v="0.14953271028037385"/>
    <n v="0.25233644859813087"/>
    <s v="20–29 min"/>
    <s v="28–32"/>
    <n v="0.55899999999999994"/>
    <n v="0.56399999999999995"/>
    <n v="0.23596861798430899"/>
    <s v="Écarter"/>
    <n v="0.27247119078104992"/>
    <n v="1177"/>
    <n v="5.1826677994902294E-2"/>
    <n v="1.22"/>
  </r>
  <r>
    <x v="236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n v="6.5"/>
    <n v="1.5"/>
    <n v="3.4054054054054053"/>
    <n v="1"/>
    <n v="2.4054054054054053"/>
    <n v="0.90540540540540537"/>
    <n v="0.5"/>
    <n v="0.70270270270270274"/>
    <n v="0.26422764227642276"/>
    <n v="2.1346153846153846"/>
    <n v="3.6805097780707535E-2"/>
    <n v="2.032520325203252E-2"/>
    <n v="4.065040650406504E-2"/>
    <n v="9.7780707536805081E-2"/>
    <s v="20–29 min"/>
    <s v="28–32"/>
    <n v="0.57200000000000006"/>
    <n v="0.58299999999999996"/>
    <n v="0.23657211828605915"/>
    <s v="Écarter"/>
    <n v="0.19879275653923542"/>
    <n v="1820.4"/>
    <n v="6.097560975609756E-2"/>
    <n v="2.1346153846153846"/>
  </r>
  <r>
    <x v="237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  <n v="15"/>
    <n v="2"/>
    <n v="8"/>
    <n v="1.5"/>
    <n v="6.5"/>
    <n v="0.6875"/>
    <n v="2.1875"/>
    <n v="1.8125"/>
    <n v="0.54744525547445255"/>
    <n v="1.103448275862069"/>
    <n v="2.5091240875912409E-2"/>
    <n v="7.9835766423357671E-2"/>
    <n v="5.4744525547445258E-2"/>
    <n v="0.23722627737226279"/>
    <s v="20–29 min"/>
    <s v="23–27"/>
    <n v="0.55399999999999994"/>
    <n v="0.59899999999999998"/>
    <n v="0.20639710319855159"/>
    <s v="Écarter"/>
    <n v="0.45875251509054327"/>
    <n v="876.8"/>
    <n v="7.2992700729927015E-2"/>
    <n v="1.103448275862069"/>
  </r>
  <r>
    <x v="238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  <n v="9.3921568627450984"/>
    <n v="1"/>
    <n v="3"/>
    <n v="0.70588235294117652"/>
    <n v="2.2941176470588234"/>
    <n v="0.60784313725490191"/>
    <n v="0.29411764705882354"/>
    <n v="0.90196078431372551"/>
    <n v="0.57976276930525306"/>
    <n v="1.1086956521739131"/>
    <n v="3.7521181312030985E-2"/>
    <n v="1.8155410312273058E-2"/>
    <n v="4.357298474945534E-2"/>
    <n v="0.14161220043572983"/>
    <s v="10–19 min"/>
    <s v="18–22"/>
    <n v="0.52500000000000002"/>
    <n v="0.54899999999999993"/>
    <n v="0.24321062160531079"/>
    <s v="Écarter"/>
    <n v="0.2872450388606147"/>
    <n v="826.19999999999993"/>
    <n v="6.1728395061728399E-2"/>
    <n v="1.1086956521739131"/>
  </r>
  <r>
    <x v="239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n v="6.4054054054054053"/>
    <n v="2.7972972972972974"/>
    <n v="3.4054054054054053"/>
    <n v="0.70270270270270274"/>
    <n v="2.7027027027027026"/>
    <n v="1.7027027027027026"/>
    <n v="0.40540540540540543"/>
    <n v="1"/>
    <n v="0.26578445665582595"/>
    <n v="2.7972972972972974"/>
    <n v="7.0651564427498037E-2"/>
    <n v="1.68218010541662E-2"/>
    <n v="2.915778849388808E-2"/>
    <n v="0.11214534036110799"/>
    <s v="20–29 min"/>
    <s v="28–32"/>
    <n v="0.52500000000000002"/>
    <n v="0.53100000000000003"/>
    <n v="0.26372963186481591"/>
    <s v="Écarter"/>
    <n v="0.19589972266028605"/>
    <n v="1783.4"/>
    <n v="0.11607042727374677"/>
    <n v="2.7972972972972974"/>
  </r>
  <r>
    <x v="240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n v="9.4"/>
    <n v="3.2"/>
    <n v="4.3"/>
    <n v="1.1000000000000001"/>
    <n v="3.3"/>
    <n v="0.5"/>
    <n v="0.2"/>
    <n v="1.1000000000000001"/>
    <n v="0.36862745098039218"/>
    <n v="2.9090909090909092"/>
    <n v="1.9607843137254902E-2"/>
    <n v="7.8431372549019607E-3"/>
    <n v="4.3137254901960791E-2"/>
    <n v="0.12941176470588234"/>
    <s v="20–29 min"/>
    <s v="28–32"/>
    <n v="0.59399999999999997"/>
    <n v="0.60699999999999998"/>
    <n v="0.22631261315630657"/>
    <s v="Écarter"/>
    <n v="0.28748490945674049"/>
    <n v="1275"/>
    <n v="0.12549019607843137"/>
    <n v="2.9090909090909092"/>
  </r>
  <r>
    <x v="241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n v="6.4027777777777777"/>
    <n v="1.4027777777777777"/>
    <n v="1.3055555555555556"/>
    <n v="0.30555555555555558"/>
    <n v="1"/>
    <n v="0.69444444444444442"/>
    <n v="0.19444444444444445"/>
    <n v="0.59722222222222221"/>
    <n v="0.30201781970649894"/>
    <n v="2.3488372093023253"/>
    <n v="3.2756813417190778E-2"/>
    <n v="9.1719077568134175E-3"/>
    <n v="1.4412997903563943E-2"/>
    <n v="4.716981132075472E-2"/>
    <s v="20–29 min"/>
    <s v="28–32"/>
    <n v="0.53"/>
    <n v="0.53600000000000003"/>
    <n v="0.25226312613156304"/>
    <s v="Écarter"/>
    <n v="0.19581936060809302"/>
    <n v="1526.3999999999999"/>
    <n v="6.6168763102725375E-2"/>
    <n v="2.3488372093023258"/>
  </r>
  <r>
    <x v="242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n v="6.1066666666666665"/>
    <n v="1.5066666666666666"/>
    <n v="3.1066666666666665"/>
    <n v="0.30666666666666664"/>
    <n v="2.7066666666666666"/>
    <n v="0.70666666666666667"/>
    <n v="0.30666666666666664"/>
    <n v="1"/>
    <n v="0.38649789029535864"/>
    <n v="1.5066666666666666"/>
    <n v="4.472573839662447E-2"/>
    <n v="1.9409282700421939E-2"/>
    <n v="1.9409282700421939E-2"/>
    <n v="0.17130801687763711"/>
    <s v="10–19 min"/>
    <s v="18–22"/>
    <n v="0.57600000000000007"/>
    <n v="0.59"/>
    <n v="0.21726010863005432"/>
    <s v="Écarter"/>
    <n v="0.18676324614352782"/>
    <n v="1185"/>
    <n v="9.535864978902954E-2"/>
    <n v="1.5066666666666666"/>
  </r>
  <r>
    <x v="243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n v="6.8939393939393936"/>
    <n v="2.393939393939394"/>
    <n v="3.893939393939394"/>
    <n v="1.393939393939394"/>
    <n v="2.606060606060606"/>
    <n v="0.89393939393939392"/>
    <n v="0.30303030303030304"/>
    <n v="1.303030303030303"/>
    <n v="0.33793820558526444"/>
    <n v="1.8372093023255816"/>
    <n v="4.382055852644088E-2"/>
    <n v="1.4854426619132503E-2"/>
    <n v="6.833036244800951E-2"/>
    <n v="0.12774806892453952"/>
    <s v="20–29 min"/>
    <s v="23–27"/>
    <n v="0.56399999999999995"/>
    <n v="0.59099999999999997"/>
    <n v="0.20337960168980085"/>
    <s v="Écarter"/>
    <n v="0.21084080239009817"/>
    <n v="1346.3999999999999"/>
    <n v="0.11734997029114677"/>
    <n v="1.8372093023255813"/>
  </r>
  <r>
    <x v="244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n v="8.9019607843137258"/>
    <n v="2.2941176470588234"/>
    <n v="7.8039215686274508"/>
    <n v="1.7058823529411764"/>
    <n v="6.0980392156862742"/>
    <n v="0.80392156862745101"/>
    <n v="0.70588235294117652"/>
    <n v="1.9019607843137254"/>
    <n v="0.42797888386123678"/>
    <n v="1.2061855670103092"/>
    <n v="3.8650075414781299E-2"/>
    <n v="3.3936651583710412E-2"/>
    <n v="8.2013574660633484E-2"/>
    <n v="0.29317496229260931"/>
    <s v="20–29 min"/>
    <s v="28–32"/>
    <n v="0.52300000000000002"/>
    <n v="0.55500000000000005"/>
    <n v="0.2124321062160531"/>
    <s v="Écarter"/>
    <n v="0.2722531266027538"/>
    <n v="1060.8"/>
    <n v="0.11029411764705883"/>
    <n v="1.2061855670103092"/>
  </r>
  <r>
    <x v="245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  <n v="23.789473684210527"/>
    <n v="4.5263157894736841"/>
    <n v="8.2105263157894743"/>
    <n v="1.8947368421052631"/>
    <n v="6.3157894736842106"/>
    <n v="0.68421052631578949"/>
    <n v="0.89473684210526316"/>
    <n v="3.3157894736842106"/>
    <n v="0.78773091669571282"/>
    <n v="1.3650793650793649"/>
    <n v="2.265597769257581E-2"/>
    <n v="2.9627047751829907E-2"/>
    <n v="6.2739630533286864E-2"/>
    <n v="0.20913210177762287"/>
    <s v="30–39 min"/>
    <s v="28–32"/>
    <n v="0.48100000000000004"/>
    <n v="0.57999999999999996"/>
    <n v="0.19010259505129753"/>
    <s v="Écarter"/>
    <n v="0.72756539235412476"/>
    <n v="573.79999999999995"/>
    <n v="0.14987800627396305"/>
    <n v="1.3650793650793651"/>
  </r>
  <r>
    <x v="246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  <n v="10.204545454545455"/>
    <n v="2.5909090909090908"/>
    <n v="3.5909090909090908"/>
    <n v="0.79545454545454541"/>
    <n v="2.7954545454545454"/>
    <n v="0.59090909090909094"/>
    <n v="0.29545454545454547"/>
    <n v="1.9090909090909092"/>
    <n v="0.49297321036451475"/>
    <n v="1.357142857142857"/>
    <n v="2.8546332894158984E-2"/>
    <n v="1.4273166447079492E-2"/>
    <n v="3.8427755819060168E-2"/>
    <n v="0.13504611330698288"/>
    <s v="20–29 min"/>
    <s v="23–27"/>
    <n v="0.51"/>
    <n v="0.55700000000000005"/>
    <n v="0.2124321062160531"/>
    <s v="Écarter"/>
    <n v="0.31209072617523326"/>
    <n v="910.8"/>
    <n v="0.12516469038208169"/>
    <n v="1.3571428571428572"/>
  </r>
  <r>
    <x v="247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  <n v="10.69047619047619"/>
    <n v="2.1904761904761907"/>
    <n v="3.1904761904761907"/>
    <n v="0.69047619047619047"/>
    <n v="2.5"/>
    <n v="1.3095238095238095"/>
    <n v="0.19047619047619047"/>
    <n v="1.1904761904761905"/>
    <n v="0.45298627925746565"/>
    <n v="1.8400000000000003"/>
    <n v="5.5488297013720739E-2"/>
    <n v="8.0710250201775618E-3"/>
    <n v="2.9257465698143661E-2"/>
    <n v="0.1059322033898305"/>
    <s v="20–29 min"/>
    <s v="23–27"/>
    <n v="0.5"/>
    <n v="0.53500000000000003"/>
    <n v="0.23053711526855764"/>
    <s v="Écarter"/>
    <n v="0.32695218932643477"/>
    <n v="991.2"/>
    <n v="9.2816787732041967E-2"/>
    <n v="1.84"/>
  </r>
  <r>
    <x v="248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n v="6.5072463768115938"/>
    <n v="1.2028985507246377"/>
    <n v="4.5942028985507246"/>
    <n v="1.2028985507246377"/>
    <n v="3.4057971014492754"/>
    <n v="0.59420289855072461"/>
    <n v="0.30434782608695654"/>
    <n v="0.59420289855072461"/>
    <n v="0.33200236616385681"/>
    <n v="2.024390243902439"/>
    <n v="3.0316474415853296E-2"/>
    <n v="1.5527950310559006E-2"/>
    <n v="6.1372375036971308E-2"/>
    <n v="0.17376515823720792"/>
    <s v="10–19 min"/>
    <s v="28–32"/>
    <n v="0.52800000000000002"/>
    <n v="0.55100000000000005"/>
    <n v="0.22510561255280628"/>
    <s v="Écarter"/>
    <n v="0.19901437611174291"/>
    <n v="1352.4"/>
    <n v="6.1372375036971308E-2"/>
    <n v="2.024390243902439"/>
  </r>
  <r>
    <x v="249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n v="8.5961538461538467"/>
    <n v="1.5961538461538463"/>
    <n v="3.0961538461538463"/>
    <n v="1.0961538461538463"/>
    <n v="1.9038461538461537"/>
    <n v="0.80769230769230771"/>
    <n v="0.19230769230769232"/>
    <n v="1"/>
    <n v="0.40547895500725695"/>
    <n v="1.5961538461538463"/>
    <n v="3.8098693759071121E-2"/>
    <n v="9.0711175616836007E-3"/>
    <n v="5.1705370101596523E-2"/>
    <n v="8.9804063860667638E-2"/>
    <s v="20–29 min"/>
    <s v="18–22"/>
    <n v="0.48700000000000004"/>
    <n v="0.52300000000000002"/>
    <n v="0.2383826191913096"/>
    <s v="Écarter"/>
    <n v="0.2629004798018883"/>
    <n v="1102.3999999999999"/>
    <n v="7.529027576197389E-2"/>
    <n v="1.5961538461538463"/>
  </r>
  <r>
    <x v="250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n v="10.090909090909092"/>
    <n v="1.5909090909090908"/>
    <n v="3.4090909090909092"/>
    <n v="1"/>
    <n v="2.2954545454545454"/>
    <n v="1"/>
    <n v="0.40909090909090912"/>
    <n v="1.0909090909090908"/>
    <n v="0.3851492019430951"/>
    <n v="1.4583333333333333"/>
    <n v="3.8167938931297711E-2"/>
    <n v="1.5614156835530883E-2"/>
    <n v="3.8167938931297711E-2"/>
    <n v="8.7612768910478839E-2"/>
    <s v="20–29 min"/>
    <s v="18–22"/>
    <n v="0.54600000000000004"/>
    <n v="0.55899999999999994"/>
    <n v="0.22812311406155703"/>
    <s v="Écarter"/>
    <n v="0.30861532833363825"/>
    <n v="1152.8"/>
    <n v="6.0721721027064537E-2"/>
    <n v="1.4583333333333333"/>
  </r>
  <r>
    <x v="251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n v="5.9066666666666663"/>
    <n v="0.90666666666666662"/>
    <n v="2.9066666666666667"/>
    <n v="0.70666666666666667"/>
    <n v="2.2000000000000002"/>
    <n v="0.4"/>
    <n v="0.2"/>
    <n v="0.70666666666666667"/>
    <n v="0.35797979797979795"/>
    <n v="1.2830188679245282"/>
    <n v="2.4242424242424242E-2"/>
    <n v="1.2121212121212121E-2"/>
    <n v="4.2828282828282827E-2"/>
    <n v="0.13333333333333333"/>
    <s v="10–19 min"/>
    <s v="28–32"/>
    <n v="0.504"/>
    <n v="0.54400000000000004"/>
    <n v="0.22631261315630657"/>
    <s v="Écarter"/>
    <n v="0.18064654594232057"/>
    <n v="1237.5"/>
    <n v="5.4949494949494949E-2"/>
    <n v="1.2830188679245282"/>
  </r>
  <r>
    <x v="252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n v="6.5"/>
    <n v="0.8970588235294118"/>
    <n v="1.7058823529411764"/>
    <n v="0.39705882352941174"/>
    <n v="1.2941176470588236"/>
    <n v="0.39705882352941174"/>
    <n v="0.10294117647058823"/>
    <n v="0.5"/>
    <n v="0.41666666666666669"/>
    <n v="1.7941176470588236"/>
    <n v="2.5452488687782805E-2"/>
    <n v="6.5987933634992458E-3"/>
    <n v="2.5452488687782805E-2"/>
    <n v="8.2956259426847673E-2"/>
    <s v="10–19 min"/>
    <s v="33+"/>
    <n v="0.59899999999999998"/>
    <n v="0.61599999999999999"/>
    <n v="0.2051901025950513"/>
    <s v="Écarter"/>
    <n v="0.19879275653923542"/>
    <n v="1060.8"/>
    <n v="5.7503770739064861E-2"/>
    <n v="1.7941176470588236"/>
  </r>
  <r>
    <x v="253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  <n v="6.90625"/>
    <n v="0.59375"/>
    <n v="2"/>
    <n v="0.5"/>
    <n v="1.5"/>
    <n v="0.296875"/>
    <n v="0.90625"/>
    <n v="0.5"/>
    <n v="0.59027777777777779"/>
    <n v="1.1875"/>
    <n v="2.5373931623931624E-2"/>
    <n v="7.745726495726496E-2"/>
    <n v="4.2735042735042736E-2"/>
    <n v="0.12820512820512822"/>
    <s v="10–19 min"/>
    <s v="23–27"/>
    <n v="0.64800000000000002"/>
    <n v="0.66599999999999993"/>
    <n v="0.18527459263729631"/>
    <s v="Écarter"/>
    <n v="0.21121730382293763"/>
    <n v="748.8"/>
    <n v="5.0747863247863248E-2"/>
    <n v="1.1875"/>
  </r>
  <r>
    <x v="254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  <n v="11.891891891891891"/>
    <n v="4.1081081081081079"/>
    <n v="3.7027027027027026"/>
    <n v="0.40540540540540543"/>
    <n v="3.4054054054054053"/>
    <n v="0.89189189189189189"/>
    <n v="0.1891891891891892"/>
    <n v="1.5135135135135136"/>
    <n v="0.52157420578473201"/>
    <n v="2.714285714285714"/>
    <n v="3.9118065433854904E-2"/>
    <n v="8.2977714556661929E-3"/>
    <n v="1.7780938833570414E-2"/>
    <n v="0.14935988620199145"/>
    <s v="20–29 min"/>
    <s v="33+"/>
    <n v="0.54600000000000004"/>
    <n v="0.58799999999999997"/>
    <n v="0.20337960168980085"/>
    <s v="Écarter"/>
    <n v="0.36369568763934962"/>
    <n v="843.6"/>
    <n v="0.18018018018018017"/>
    <n v="2.7142857142857144"/>
  </r>
  <r>
    <x v="255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n v="6"/>
    <n v="1.6027397260273972"/>
    <n v="5.3013698630136989"/>
    <n v="2.6027397260273974"/>
    <n v="2.6986301369863015"/>
    <n v="0.50684931506849318"/>
    <n v="1"/>
    <n v="0.39726027397260272"/>
    <n v="0.32258064516129031"/>
    <n v="4.0344827586206895"/>
    <n v="2.7249963175725436E-2"/>
    <n v="5.3763440860215048E-2"/>
    <n v="0.13993224333480631"/>
    <n v="0.14508764177345707"/>
    <s v="10–19 min"/>
    <s v="28–32"/>
    <n v="0.66799999999999993"/>
    <n v="0.68299999999999994"/>
    <n v="0.16716958358479178"/>
    <s v="Écarter"/>
    <n v="0.1835010060362173"/>
    <n v="1357.8000000000002"/>
    <n v="8.6168802474591244E-2"/>
    <n v="4.0344827586206895"/>
  </r>
  <r>
    <x v="256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n v="6.5074626865671643"/>
    <n v="1.1044776119402986"/>
    <n v="7.8955223880597014"/>
    <n v="3.1940298507462686"/>
    <n v="4.5970149253731343"/>
    <n v="0.5074626865671642"/>
    <n v="1.5970149253731343"/>
    <n v="1.1044776119402986"/>
    <n v="0.32865973164480627"/>
    <n v="1"/>
    <n v="2.5629428614503243E-2"/>
    <n v="8.0657319463289606E-2"/>
    <n v="0.16131463892657921"/>
    <n v="0.23217247097844113"/>
    <s v="10–19 min"/>
    <s v="18–22"/>
    <n v="0.56000000000000005"/>
    <n v="0.57399999999999995"/>
    <n v="0.20217260108630053"/>
    <s v="Écarter"/>
    <n v="0.19902099162137002"/>
    <n v="1326.6000000000001"/>
    <n v="5.5781697572742345E-2"/>
    <n v="1"/>
  </r>
  <r>
    <x v="257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n v="6.3043478260869561"/>
    <n v="1.4057971014492754"/>
    <n v="3.5072463768115942"/>
    <n v="0.89855072463768115"/>
    <n v="2.5942028985507246"/>
    <n v="0.59420289855072461"/>
    <n v="0.10144927536231885"/>
    <n v="0.59420289855072461"/>
    <n v="0.3844114528101803"/>
    <n v="2.3658536585365857"/>
    <n v="3.6231884057971016E-2"/>
    <n v="6.1859314245316377E-3"/>
    <n v="5.4789678331565929E-2"/>
    <n v="0.15818310357016616"/>
    <s v="10–19 min"/>
    <s v="28–32"/>
    <n v="0.57600000000000007"/>
    <n v="0.58700000000000008"/>
    <n v="0.2124321062160531"/>
    <s v="Écarter"/>
    <n v="0.19280902808153266"/>
    <n v="1131.5999999999999"/>
    <n v="8.571933545422411E-2"/>
    <n v="2.3658536585365852"/>
  </r>
  <r>
    <x v="258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n v="6"/>
    <n v="1.6944444444444444"/>
    <n v="5.5"/>
    <n v="1.8055555555555556"/>
    <n v="3.6944444444444446"/>
    <n v="0.40277777777777779"/>
    <n v="1.4027777777777777"/>
    <n v="0.90277777777777779"/>
    <n v="0.30150753768844224"/>
    <n v="1.8769230769230769"/>
    <n v="2.0240089335566723E-2"/>
    <n v="7.0491345616973761E-2"/>
    <n v="9.0731434952540491E-2"/>
    <n v="0.18565047459519823"/>
    <s v="10–19 min"/>
    <s v="23–27"/>
    <n v="0.58599999999999997"/>
    <n v="0.61599999999999999"/>
    <n v="0.19130959565479783"/>
    <s v="Écarter"/>
    <n v="0.1835010060362173"/>
    <n v="1432.8"/>
    <n v="8.5147962032384145E-2"/>
    <n v="1.8769230769230769"/>
  </r>
  <r>
    <x v="259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  <n v="6.5"/>
    <n v="0.80303030303030298"/>
    <n v="3.8030303030303032"/>
    <n v="1.303030303030303"/>
    <n v="2.5"/>
    <n v="0.39393939393939392"/>
    <n v="0.60606060606060608"/>
    <n v="0.5"/>
    <n v="0.4452054794520548"/>
    <n v="1.606060606060606"/>
    <n v="2.6982150269821502E-2"/>
    <n v="4.1511000415110008E-2"/>
    <n v="8.9248650892486514E-2"/>
    <n v="0.17123287671232876"/>
    <s v="10–19 min"/>
    <s v="23–27"/>
    <n v="0.58299999999999996"/>
    <n v="0.61399999999999999"/>
    <n v="0.19493059746529873"/>
    <s v="Écarter"/>
    <n v="0.19879275653923542"/>
    <n v="963.6"/>
    <n v="5.5002075550020756E-2"/>
    <n v="1.606060606060606"/>
  </r>
  <r>
    <x v="260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n v="9.1086956521739122"/>
    <n v="0.89130434782608692"/>
    <n v="3.8913043478260869"/>
    <n v="0.89130434782608692"/>
    <n v="3"/>
    <n v="0.5"/>
    <n v="0.5"/>
    <n v="1"/>
    <n v="0.40126412564642788"/>
    <n v="0.89130434782608692"/>
    <n v="2.2026431718061675E-2"/>
    <n v="2.2026431718061675E-2"/>
    <n v="3.9264508714805593E-2"/>
    <n v="0.13215859030837004"/>
    <s v="20–29 min"/>
    <s v="18–22"/>
    <n v="0.47399999999999998"/>
    <n v="0.51600000000000001"/>
    <n v="0.22510561255280628"/>
    <s v="Écarter"/>
    <n v="0.2785758026419386"/>
    <n v="1044.2"/>
    <n v="3.9264508714805593E-2"/>
    <n v="0.89130434782608692"/>
  </r>
  <r>
    <x v="261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n v="7.101694915254237"/>
    <n v="0.89830508474576276"/>
    <n v="2.6949152542372881"/>
    <n v="0.59322033898305082"/>
    <n v="2.1016949152542375"/>
    <n v="0.30508474576271188"/>
    <n v="0.20338983050847459"/>
    <n v="0.50847457627118642"/>
    <n v="0.40122570142679309"/>
    <n v="1.7666666666666668"/>
    <n v="1.7236426314277509E-2"/>
    <n v="1.1490950876185006E-2"/>
    <n v="3.3515273388872932E-2"/>
    <n v="0.1187398257205784"/>
    <s v="10–19 min"/>
    <s v="23–27"/>
    <n v="0.58099999999999996"/>
    <n v="0.59"/>
    <n v="0.21001810500905249"/>
    <s v="Écarter"/>
    <n v="0.21719469358524027"/>
    <n v="1044.3"/>
    <n v="5.0751699703150438E-2"/>
    <n v="1.7666666666666666"/>
  </r>
  <r>
    <x v="262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n v="6.3030303030303028"/>
    <n v="1.303030303030303"/>
    <n v="4.8030303030303028"/>
    <n v="1.696969696969697"/>
    <n v="3.106060606060606"/>
    <n v="0.60606060606060608"/>
    <n v="0.10606060606060606"/>
    <n v="0.80303030303030298"/>
    <n v="0.33526756931012247"/>
    <n v="1.6226415094339623"/>
    <n v="3.2237266279819474E-2"/>
    <n v="5.641521598968407E-3"/>
    <n v="9.0264345583494512E-2"/>
    <n v="0.16521598968407478"/>
    <s v="10–19 min"/>
    <s v="23–27"/>
    <n v="0.53600000000000003"/>
    <n v="0.56299999999999994"/>
    <n v="0.21122510561255281"/>
    <s v="Écarter"/>
    <n v="0.19276873361380403"/>
    <n v="1240.8"/>
    <n v="6.9310122501611865E-2"/>
    <n v="1.6226415094339623"/>
  </r>
  <r>
    <x v="263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n v="7.192982456140351"/>
    <n v="2.5964912280701755"/>
    <n v="2.7017543859649122"/>
    <n v="0.40350877192982454"/>
    <n v="2.4035087719298245"/>
    <n v="0.59649122807017541"/>
    <n v="0.50877192982456143"/>
    <n v="0.89473684210526316"/>
    <n v="0.3560882404029877"/>
    <n v="2.9019607843137254"/>
    <n v="2.9529268716345317E-2"/>
    <n v="2.5186729199235716E-2"/>
    <n v="1.9975681778704187E-2"/>
    <n v="0.11898558276880319"/>
    <s v="20–29 min"/>
    <s v="23–27"/>
    <n v="0.65099999999999991"/>
    <n v="0.66099999999999992"/>
    <n v="0.1756185878092939"/>
    <s v="Écarter"/>
    <n v="0.21998658618376929"/>
    <n v="1151.3999999999999"/>
    <n v="0.12853916970644436"/>
    <n v="2.9019607843137254"/>
  </r>
  <r>
    <x v="264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  <n v="6.40625"/>
    <n v="1.703125"/>
    <n v="4.5"/>
    <n v="1.59375"/>
    <n v="2.90625"/>
    <n v="0.5"/>
    <n v="0.5"/>
    <n v="0.90625"/>
    <n v="0.41870915032679734"/>
    <n v="1.8793103448275863"/>
    <n v="3.2679738562091505E-2"/>
    <n v="3.2679738562091505E-2"/>
    <n v="0.10416666666666666"/>
    <n v="0.18995098039215685"/>
    <s v="10–19 min"/>
    <s v="23–27"/>
    <n v="0.56000000000000005"/>
    <n v="0.60499999999999998"/>
    <n v="0.18165359082679541"/>
    <s v="Écarter"/>
    <n v="0.19592555331991954"/>
    <n v="979.2"/>
    <n v="0.11131535947712418"/>
    <n v="1.8793103448275863"/>
  </r>
  <r>
    <x v="265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  <n v="6.596774193548387"/>
    <n v="1.6935483870967742"/>
    <n v="5"/>
    <n v="2"/>
    <n v="3"/>
    <n v="0.40322580645161288"/>
    <n v="0.59677419354838712"/>
    <n v="0.69354838709677424"/>
    <n v="0.42287014061207612"/>
    <n v="2.441860465116279"/>
    <n v="2.584780810587262E-2"/>
    <n v="3.8254755996691481E-2"/>
    <n v="0.12820512820512822"/>
    <n v="0.19230769230769232"/>
    <s v="10–19 min"/>
    <s v="23–27"/>
    <n v="0.57600000000000007"/>
    <n v="0.58700000000000008"/>
    <n v="0.18346409173204586"/>
    <s v="Écarter"/>
    <n v="0.20175245018498086"/>
    <n v="967.19999999999993"/>
    <n v="0.10856079404466502"/>
    <n v="2.441860465116279"/>
  </r>
  <r>
    <x v="266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n v="5.704225352112676"/>
    <n v="0.80281690140845074"/>
    <n v="6.197183098591549"/>
    <n v="2.6056338028169015"/>
    <n v="3.507042253521127"/>
    <n v="0.60563380281690138"/>
    <n v="0.60563380281690138"/>
    <n v="0.90140845070422537"/>
    <n v="0.3259557344064386"/>
    <n v="0.890625"/>
    <n v="3.460764587525151E-2"/>
    <n v="3.460764587525151E-2"/>
    <n v="0.1488933601609658"/>
    <n v="0.20040241448692153"/>
    <s v="10–19 min"/>
    <s v="23–27"/>
    <n v="0.59599999999999997"/>
    <n v="0.60899999999999999"/>
    <n v="0.16716958358479178"/>
    <s v="Écarter"/>
    <n v="0.17445518179499533"/>
    <n v="1242.5"/>
    <n v="4.5875251509054325E-2"/>
    <n v="0.890625"/>
  </r>
  <r>
    <x v="267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  <n v="6.5"/>
    <n v="1.3064516129032258"/>
    <n v="3"/>
    <n v="0.90322580645161288"/>
    <n v="2.096774193548387"/>
    <n v="0.80645161290322576"/>
    <n v="0.30645161290322581"/>
    <n v="0.59677419354838712"/>
    <n v="0.43333333333333335"/>
    <n v="2.189189189189189"/>
    <n v="5.3763440860215048E-2"/>
    <n v="2.0430107526881722E-2"/>
    <n v="6.0215053763440857E-2"/>
    <n v="0.13978494623655913"/>
    <s v="10–19 min"/>
    <s v="28–32"/>
    <n v="0.626"/>
    <n v="0.63500000000000001"/>
    <n v="0.17984308992154496"/>
    <s v="Écarter"/>
    <n v="0.19879275653923542"/>
    <n v="930"/>
    <n v="8.7096774193548387E-2"/>
    <n v="2.189189189189189"/>
  </r>
  <r>
    <x v="268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  <n v="22.222222222222221"/>
    <n v="5.2222222222222223"/>
    <n v="5.6111111111111107"/>
    <n v="0.88888888888888884"/>
    <n v="4.6111111111111107"/>
    <n v="0.88888888888888884"/>
    <n v="0.61111111111111116"/>
    <n v="3.7777777777777777"/>
    <n v="0.67136623027861697"/>
    <n v="1.3823529411764706"/>
    <n v="2.6854649211144676E-2"/>
    <n v="1.8462571332661968E-2"/>
    <n v="2.6854649211144676E-2"/>
    <n v="0.13930849278281301"/>
    <s v="30–39 min"/>
    <s v="23–27"/>
    <n v="0.53"/>
    <n v="0.56000000000000005"/>
    <n v="0.20096560048280024"/>
    <s v="Écarter"/>
    <n v="0.67963335568969374"/>
    <n v="595.80000000000007"/>
    <n v="0.15777106411547498"/>
    <n v="1.3823529411764706"/>
  </r>
  <r>
    <x v="269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  <n v="7.9"/>
    <n v="1.8"/>
    <n v="6.6"/>
    <n v="3"/>
    <n v="3.6"/>
    <n v="0.8"/>
    <n v="0.8"/>
    <n v="1.3"/>
    <n v="0.43646408839779005"/>
    <n v="1.3846153846153846"/>
    <n v="4.4198895027624308E-2"/>
    <n v="4.4198895027624308E-2"/>
    <n v="0.16574585635359115"/>
    <n v="0.19889502762430938"/>
    <s v="10–19 min"/>
    <s v="23–27"/>
    <n v="0.53799999999999992"/>
    <n v="0.56799999999999995"/>
    <n v="0.19010259505129753"/>
    <s v="Écarter"/>
    <n v="0.24160965794768613"/>
    <n v="905.00000000000011"/>
    <n v="9.9447513812154678E-2"/>
    <n v="1.3846153846153846"/>
  </r>
  <r>
    <x v="270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n v="6.2063492063492065"/>
    <n v="2.3015873015873014"/>
    <n v="4.9047619047619051"/>
    <n v="1.6984126984126984"/>
    <n v="3.2063492063492065"/>
    <n v="0.90476190476190477"/>
    <n v="0.50793650793650791"/>
    <n v="1.0952380952380953"/>
    <n v="0.30423280423280424"/>
    <n v="2.1014492753623184"/>
    <n v="4.4351073762838471E-2"/>
    <n v="2.4898848428260192E-2"/>
    <n v="8.3255524431995021E-2"/>
    <n v="0.15717398070339247"/>
    <s v="20–29 min"/>
    <s v="23–27"/>
    <n v="0.46200000000000002"/>
    <n v="0.496"/>
    <n v="0.21665660832830416"/>
    <s v="Écarter"/>
    <n v="0.18981188719619305"/>
    <n v="1285.1999999999998"/>
    <n v="0.11282290694055401"/>
    <n v="2.1014492753623188"/>
  </r>
  <r>
    <x v="271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  <n v="12.9"/>
    <n v="1.4"/>
    <n v="4.9000000000000004"/>
    <n v="1.3"/>
    <n v="3.6"/>
    <n v="0.8"/>
    <n v="0.4"/>
    <n v="1.6"/>
    <n v="0.68617021276595747"/>
    <n v="0.87499999999999989"/>
    <n v="4.2553191489361701E-2"/>
    <n v="2.1276595744680851E-2"/>
    <n v="6.9148936170212769E-2"/>
    <n v="0.19148936170212766"/>
    <s v="10–19 min"/>
    <s v="28–32"/>
    <n v="0.61599999999999999"/>
    <n v="0.64900000000000002"/>
    <n v="0.15027157513578757"/>
    <s v="Écarter"/>
    <n v="0.39452716297786722"/>
    <n v="564"/>
    <n v="7.4468085106382975E-2"/>
    <n v="0.875"/>
  </r>
  <r>
    <x v="272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  <n v="6.2950819672131146"/>
    <n v="0.80327868852459017"/>
    <n v="3.098360655737705"/>
    <n v="1"/>
    <n v="2"/>
    <n v="0.29508196721311475"/>
    <n v="0.29508196721311475"/>
    <n v="0.39344262295081966"/>
    <n v="0.56206088992974246"/>
    <n v="2.0416666666666665"/>
    <n v="2.6346604215456676E-2"/>
    <n v="2.6346604215456676E-2"/>
    <n v="8.9285714285714288E-2"/>
    <n v="0.17857142857142858"/>
    <s v="10–19 min"/>
    <s v="23–27"/>
    <n v="0.60899999999999999"/>
    <n v="0.628"/>
    <n v="0.16958358479179239"/>
    <s v="Écarter"/>
    <n v="0.19252564567734276"/>
    <n v="683.19999999999993"/>
    <n v="7.1721311475409846E-2"/>
    <n v="2.0416666666666665"/>
  </r>
  <r>
    <x v="273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  <n v="8.704545454545455"/>
    <n v="2.9090909090909092"/>
    <n v="4.7045454545454541"/>
    <n v="1.4090909090909092"/>
    <n v="3.2954545454545454"/>
    <n v="0.79545454545454541"/>
    <n v="0.40909090909090912"/>
    <n v="1.7045454545454546"/>
    <n v="0.43091809180918095"/>
    <n v="1.7066666666666668"/>
    <n v="3.9378937893789379E-2"/>
    <n v="2.0252025202520254E-2"/>
    <n v="6.9756975697569765E-2"/>
    <n v="0.16314131413141314"/>
    <s v="20–29 min"/>
    <s v="33+"/>
    <n v="0.56200000000000006"/>
    <n v="0.60899999999999999"/>
    <n v="0.16173808086904043"/>
    <s v="Écarter"/>
    <n v="0.2662154746661789"/>
    <n v="888.8"/>
    <n v="0.14401440144014402"/>
    <n v="1.7066666666666668"/>
  </r>
  <r>
    <x v="274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n v="7.0925925925925926"/>
    <n v="2.5"/>
    <n v="2.9074074074074074"/>
    <n v="0.70370370370370372"/>
    <n v="2.2037037037037037"/>
    <n v="1.5925925925925926"/>
    <n v="0.59259259259259256"/>
    <n v="0.70370370370370372"/>
    <n v="0.36749184417578201"/>
    <n v="3.5526315789473681"/>
    <n v="8.2517750911533294E-2"/>
    <n v="3.0704279408942617E-2"/>
    <n v="3.6461331798119362E-2"/>
    <n v="0.11418153905200537"/>
    <s v="10–19 min"/>
    <s v="28–32"/>
    <n v="0.54100000000000004"/>
    <n v="0.56799999999999995"/>
    <n v="0.18889559444779722"/>
    <s v="Écarter"/>
    <n v="0.21691631269096059"/>
    <n v="1042.2"/>
    <n v="0.12953367875647667"/>
    <n v="3.5526315789473686"/>
  </r>
  <r>
    <x v="275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n v="5.394366197183099"/>
    <n v="0.60563380281690138"/>
    <n v="4.394366197183099"/>
    <n v="1.704225352112676"/>
    <n v="2.704225352112676"/>
    <n v="0.90140845070422537"/>
    <n v="1.0985915492957747"/>
    <n v="0.50704225352112675"/>
    <n v="0.35028351929760382"/>
    <n v="1.1944444444444444"/>
    <n v="5.8533016279495149E-2"/>
    <n v="7.1337113590634715E-2"/>
    <n v="0.11066398390342051"/>
    <n v="0.17559904883848546"/>
    <s v="10–19 min"/>
    <s v="23–27"/>
    <n v="0.47399999999999998"/>
    <n v="0.51200000000000001"/>
    <n v="0.19734459867229934"/>
    <s v="Écarter"/>
    <n v="0.16497860401847708"/>
    <n v="1093.4000000000001"/>
    <n v="3.9326870312785804E-2"/>
    <n v="1.1944444444444444"/>
  </r>
  <r>
    <x v="276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n v="6.8035714285714288"/>
    <n v="1"/>
    <n v="4.8035714285714288"/>
    <n v="1.3928571428571428"/>
    <n v="3.3928571428571428"/>
    <n v="0.6071428571428571"/>
    <n v="0.8928571428571429"/>
    <n v="0.8035714285714286"/>
    <n v="0.34890109890109894"/>
    <n v="1.2444444444444445"/>
    <n v="3.1135531135531132E-2"/>
    <n v="4.5787545787545791E-2"/>
    <n v="7.1428571428571425E-2"/>
    <n v="0.17399267399267399"/>
    <s v="10–19 min"/>
    <s v="23–27"/>
    <n v="0.72199999999999998"/>
    <n v="0.72"/>
    <n v="0.1351840675920338"/>
    <s v="Écarter"/>
    <n v="0.20807703363035357"/>
    <n v="1092"/>
    <n v="5.128205128205128E-2"/>
    <n v="1.2444444444444445"/>
  </r>
  <r>
    <x v="277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  <n v="6.5"/>
    <n v="1.396551724137931"/>
    <n v="1.7068965517241379"/>
    <n v="0.29310344827586204"/>
    <n v="1.396551724137931"/>
    <n v="0.39655172413793105"/>
    <n v="0.20689655172413793"/>
    <n v="0.7068965517241379"/>
    <n v="0.52"/>
    <n v="1.9756097560975612"/>
    <n v="3.1724137931034485E-2"/>
    <n v="1.6551724137931035E-2"/>
    <n v="2.3448275862068962E-2"/>
    <n v="0.11172413793103449"/>
    <s v="10–19 min"/>
    <s v="23–27"/>
    <n v="0.52700000000000002"/>
    <n v="0.56700000000000006"/>
    <n v="0.17501508750754374"/>
    <s v="Écarter"/>
    <n v="0.19879275653923542"/>
    <n v="725"/>
    <n v="0.11172413793103449"/>
    <n v="1.975609756097561"/>
  </r>
  <r>
    <x v="278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  <n v="6.5964912280701755"/>
    <n v="2.2982456140350878"/>
    <n v="1.1929824561403508"/>
    <n v="0.2982456140350877"/>
    <n v="0.89473684210526316"/>
    <n v="0.59649122807017541"/>
    <n v="0.10526315789473684"/>
    <n v="0.89473684210526316"/>
    <n v="0.46454163577958985"/>
    <n v="2.5686274509803924"/>
    <n v="4.2006424511984185E-2"/>
    <n v="7.4128984432913266E-3"/>
    <n v="2.1003212255992092E-2"/>
    <n v="6.3009636767976288E-2"/>
    <s v="10–19 min"/>
    <s v="23–27"/>
    <n v="0.56100000000000005"/>
    <n v="0.58899999999999997"/>
    <n v="0.17863608931804467"/>
    <s v="Écarter"/>
    <n v="0.2017437961099933"/>
    <n v="809.4"/>
    <n v="0.1618482826785273"/>
    <n v="2.5686274509803924"/>
  </r>
  <r>
    <x v="279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n v="6.5964912280701755"/>
    <n v="1"/>
    <n v="5.5964912280701755"/>
    <n v="1.8070175438596492"/>
    <n v="3.807017543859649"/>
    <n v="0.80701754385964908"/>
    <n v="0.70175438596491224"/>
    <n v="0.80701754385964908"/>
    <n v="0.32178005990586223"/>
    <n v="1.2391304347826089"/>
    <n v="3.9366709456568248E-2"/>
    <n v="3.4231921266581082E-2"/>
    <n v="8.8147197261446306E-2"/>
    <n v="0.18570817287120239"/>
    <s v="20–29 min"/>
    <s v="23–27"/>
    <n v="0.51700000000000002"/>
    <n v="0.53"/>
    <n v="0.19613759806879905"/>
    <s v="Écarter"/>
    <n v="0.2017437961099933"/>
    <n v="1168.5"/>
    <n v="4.878048780487805E-2"/>
    <n v="1.2391304347826086"/>
  </r>
  <r>
    <x v="280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n v="4.5949367088607591"/>
    <n v="0.50632911392405067"/>
    <n v="2.1012658227848102"/>
    <n v="0.79746835443037978"/>
    <n v="1.3037974683544304"/>
    <n v="0.50632911392405067"/>
    <n v="0.30379746835443039"/>
    <n v="0.30379746835443039"/>
    <n v="0.3235870921732929"/>
    <n v="1.6666666666666667"/>
    <n v="3.5656979853806385E-2"/>
    <n v="2.139418791228383E-2"/>
    <n v="5.6159743269745058E-2"/>
    <n v="9.181672312355145E-2"/>
    <s v="10–19 min"/>
    <s v="18–22"/>
    <n v="0.53299999999999992"/>
    <n v="0.57100000000000006"/>
    <n v="0.17139408569704284"/>
    <s v="Écarter"/>
    <n v="0.14052925145811579"/>
    <n v="1121.8"/>
    <n v="3.5656979853806385E-2"/>
    <n v="1.6666666666666667"/>
  </r>
  <r>
    <x v="281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n v="5.9016393442622954"/>
    <n v="2.3934426229508197"/>
    <n v="3.3934426229508197"/>
    <n v="0.90163934426229508"/>
    <n v="2.5081967213114753"/>
    <n v="0.70491803278688525"/>
    <n v="0.50819672131147542"/>
    <n v="0.60655737704918034"/>
    <n v="0.35985605757696926"/>
    <n v="3.9459459459459461"/>
    <n v="4.2982806877249105E-2"/>
    <n v="3.0987604958016796E-2"/>
    <n v="5.497800879648141E-2"/>
    <n v="0.15293882447021193"/>
    <s v="10–19 min"/>
    <s v="28–32"/>
    <n v="0.51"/>
    <n v="0.53799999999999992"/>
    <n v="0.18406759203379602"/>
    <s v="Écarter"/>
    <n v="0.18049279282250885"/>
    <n v="1000.3999999999999"/>
    <n v="0.14594162335065974"/>
    <n v="3.9459459459459461"/>
  </r>
  <r>
    <x v="282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n v="6.7924528301886795"/>
    <n v="2"/>
    <n v="4.2075471698113205"/>
    <n v="1"/>
    <n v="3.2075471698113209"/>
    <n v="1.0943396226415094"/>
    <n v="0.60377358490566035"/>
    <n v="1"/>
    <n v="0.30735080679586785"/>
    <n v="2"/>
    <n v="4.9517629983778705E-2"/>
    <n v="2.732007171518825E-2"/>
    <n v="4.5248868778280542E-2"/>
    <n v="0.14513788098693758"/>
    <s v="20–29 min"/>
    <s v="28–32"/>
    <n v="0.48499999999999999"/>
    <n v="0.50900000000000001"/>
    <n v="0.19493059746529873"/>
    <s v="Écarter"/>
    <n v="0.20773698796552903"/>
    <n v="1171.3000000000002"/>
    <n v="9.049773755656107E-2"/>
    <n v="2"/>
  </r>
  <r>
    <x v="283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  <n v="7.3061224489795915"/>
    <n v="1.1020408163265305"/>
    <n v="2.510204081632653"/>
    <n v="0.30612244897959184"/>
    <n v="2.204081632653061"/>
    <n v="0.59183673469387754"/>
    <n v="0.10204081632653061"/>
    <n v="0.59183673469387754"/>
    <n v="0.4151205936920222"/>
    <n v="1.8620689655172413"/>
    <n v="3.3627087198515766E-2"/>
    <n v="5.7977736549165116E-3"/>
    <n v="1.7393320964749534E-2"/>
    <n v="0.12523191094619665"/>
    <s v="10–19 min"/>
    <s v="33+"/>
    <n v="0.58700000000000008"/>
    <n v="0.60799999999999998"/>
    <n v="0.16294508147254075"/>
    <s v="Écarter"/>
    <n v="0.22344680326859115"/>
    <n v="862.40000000000009"/>
    <n v="6.2615955473098325E-2"/>
    <n v="1.8620689655172413"/>
  </r>
  <r>
    <x v="284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n v="7.9111111111111114"/>
    <n v="2.1111111111111112"/>
    <n v="3.911111111111111"/>
    <n v="1.2"/>
    <n v="2.8"/>
    <n v="1"/>
    <n v="0.51111111111111107"/>
    <n v="1.2"/>
    <n v="0.29192291922919228"/>
    <n v="1.7592592592592593"/>
    <n v="3.6900369003690037E-2"/>
    <n v="1.8860188601886017E-2"/>
    <n v="4.4280442804428041E-2"/>
    <n v="0.10332103321033209"/>
    <s v="20–29 min"/>
    <s v="28–32"/>
    <n v="0.48499999999999999"/>
    <n v="0.51300000000000001"/>
    <n v="0.18467109233554616"/>
    <s v="Écarter"/>
    <n v="0.24194947462553099"/>
    <n v="1219.5"/>
    <n v="7.7900779007790077E-2"/>
    <n v="1.7592592592592593"/>
  </r>
  <r>
    <x v="285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n v="5.9"/>
    <n v="1.2"/>
    <n v="4.7"/>
    <n v="1.2"/>
    <n v="3.5"/>
    <n v="0.5"/>
    <n v="0.2"/>
    <n v="1"/>
    <n v="0.28502415458937203"/>
    <n v="1.2"/>
    <n v="2.4154589371980676E-2"/>
    <n v="9.6618357487922718E-3"/>
    <n v="5.7971014492753624E-2"/>
    <n v="0.16908212560386474"/>
    <s v="20–29 min"/>
    <s v="18–22"/>
    <n v="0.41399999999999998"/>
    <n v="0.45700000000000002"/>
    <n v="0.21001810500905249"/>
    <s v="Écarter"/>
    <n v="0.1804426559356137"/>
    <n v="1242"/>
    <n v="5.7971014492753624E-2"/>
    <n v="1.2"/>
  </r>
  <r>
    <x v="286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  <n v="7.5106382978723403"/>
    <n v="1.2978723404255319"/>
    <n v="1.8936170212765957"/>
    <n v="0.2978723404255319"/>
    <n v="1.5957446808510638"/>
    <n v="0.5957446808510638"/>
    <n v="0.2978723404255319"/>
    <n v="0.7021276595744681"/>
    <n v="0.42674081237911021"/>
    <n v="1.8484848484848484"/>
    <n v="3.3849129593810444E-2"/>
    <n v="1.6924564796905222E-2"/>
    <n v="1.6924564796905222E-2"/>
    <n v="9.066731141199226E-2"/>
    <s v="10–19 min"/>
    <s v="28–32"/>
    <n v="0.56200000000000006"/>
    <n v="0.60599999999999998"/>
    <n v="0.15630657815328908"/>
    <s v="Écarter"/>
    <n v="0.22970161393895286"/>
    <n v="827.2"/>
    <n v="7.3742746615087035E-2"/>
    <n v="1.8484848484848484"/>
  </r>
  <r>
    <x v="287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  <n v="15.304347826086957"/>
    <n v="2.6086956521739131"/>
    <n v="2.3913043478260869"/>
    <n v="0.60869565217391308"/>
    <n v="1.9130434782608696"/>
    <n v="0.69565217391304346"/>
    <n v="0"/>
    <n v="1.6086956521739131"/>
    <n v="0.59549991541194391"/>
    <n v="1.6216216216216217"/>
    <n v="2.7068177973270175E-2"/>
    <n v="0"/>
    <n v="2.3684655726611405E-2"/>
    <n v="7.4437489426492989E-2"/>
    <s v="20–29 min"/>
    <s v="18–22"/>
    <n v="0.55299999999999994"/>
    <n v="0.58899999999999997"/>
    <n v="0.16535908267954133"/>
    <s v="Écarter"/>
    <n v="0.46806053713585866"/>
    <n v="591.1"/>
    <n v="0.10150566739976315"/>
    <n v="1.6216216216216217"/>
  </r>
  <r>
    <x v="288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n v="5.1029411764705879"/>
    <n v="0.79411764705882348"/>
    <n v="3.2058823529411766"/>
    <n v="0.8970588235294118"/>
    <n v="2.2941176470588234"/>
    <n v="1"/>
    <n v="0.5"/>
    <n v="0.5"/>
    <n v="0.27583465818759934"/>
    <n v="1.588235294117647"/>
    <n v="5.4054054054054057E-2"/>
    <n v="2.7027027027027029E-2"/>
    <n v="4.8489666136724965E-2"/>
    <n v="0.12400635930047695"/>
    <s v="10–19 min"/>
    <s v="28–32"/>
    <n v="0.50900000000000001"/>
    <n v="0.54100000000000004"/>
    <n v="0.17260108630054316"/>
    <s v="Écarter"/>
    <n v="0.15606580660433186"/>
    <n v="1258"/>
    <n v="4.2925278219395867E-2"/>
    <n v="1.588235294117647"/>
  </r>
  <r>
    <x v="289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  <n v="6.1964285714285712"/>
    <n v="1.8928571428571428"/>
    <n v="1.8928571428571428"/>
    <n v="0.39285714285714285"/>
    <n v="1.6071428571428572"/>
    <n v="0.8035714285714286"/>
    <n v="0.30357142857142855"/>
    <n v="0.8928571428571429"/>
    <n v="0.424412915851272"/>
    <n v="2.1199999999999997"/>
    <n v="5.5039138943248536E-2"/>
    <n v="2.0792563600782778E-2"/>
    <n v="2.6908023483365948E-2"/>
    <n v="0.11007827788649707"/>
    <s v="10–19 min"/>
    <s v="18–22"/>
    <n v="0.57700000000000007"/>
    <n v="0.6"/>
    <n v="0.16234158117079059"/>
    <s v="Écarter"/>
    <n v="0.18950847944811727"/>
    <n v="817.6"/>
    <n v="0.12964774951076322"/>
    <n v="2.12"/>
  </r>
  <r>
    <x v="290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n v="4.5"/>
    <n v="1.6052631578947369"/>
    <n v="6.1052631578947372"/>
    <n v="2.3947368421052633"/>
    <n v="3.6052631578947367"/>
    <n v="0.60526315789473684"/>
    <n v="0.5"/>
    <n v="0.5"/>
    <n v="0.3"/>
    <n v="3.2105263157894739"/>
    <n v="4.0350877192982457E-2"/>
    <n v="3.3333333333333333E-2"/>
    <n v="0.15964912280701754"/>
    <n v="0.24035087719298245"/>
    <s v="10–19 min"/>
    <s v="28–32"/>
    <n v="0.51800000000000002"/>
    <n v="0.53500000000000003"/>
    <n v="0.16958358479179239"/>
    <s v="Écarter"/>
    <n v="0.137625754527163"/>
    <n v="1140"/>
    <n v="0.10701754385964912"/>
    <n v="3.2105263157894739"/>
  </r>
  <r>
    <x v="291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  <n v="5.5"/>
    <n v="1.3064516129032258"/>
    <n v="1.3064516129032258"/>
    <n v="0.19354838709677419"/>
    <n v="1"/>
    <n v="0.30645161290322581"/>
    <n v="0.19354838709677419"/>
    <n v="0.59677419354838712"/>
    <n v="0.4296875"/>
    <n v="2.189189189189189"/>
    <n v="2.3941532258064516E-2"/>
    <n v="1.5120967741935483E-2"/>
    <n v="1.5120967741935483E-2"/>
    <n v="7.8125E-2"/>
    <s v="10–19 min"/>
    <s v="28–32"/>
    <n v="0.57100000000000006"/>
    <n v="0.59399999999999997"/>
    <n v="0.16113458056729027"/>
    <s v="Écarter"/>
    <n v="0.16820925553319921"/>
    <n v="793.6"/>
    <n v="0.10206653225806452"/>
    <n v="2.189189189189189"/>
  </r>
  <r>
    <x v="292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  <n v="8.0952380952380949"/>
    <n v="1.3095238095238095"/>
    <n v="3.5"/>
    <n v="0.80952380952380953"/>
    <n v="2.6904761904761907"/>
    <n v="0.40476190476190477"/>
    <n v="0.40476190476190477"/>
    <n v="0.80952380952380953"/>
    <n v="0.49664037394098742"/>
    <n v="1.6176470588235294"/>
    <n v="2.483201869704937E-2"/>
    <n v="2.483201869704937E-2"/>
    <n v="4.9664037394098741E-2"/>
    <n v="0.16505988898626936"/>
    <s v="10–19 min"/>
    <s v="23–27"/>
    <n v="0.58200000000000007"/>
    <n v="0.59499999999999997"/>
    <n v="0.1647555823777912"/>
    <s v="Écarter"/>
    <n v="0.24758072242981699"/>
    <n v="684.6"/>
    <n v="8.0338884019865608E-2"/>
    <n v="1.6176470588235294"/>
  </r>
  <r>
    <x v="293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  <n v="8.2926829268292686"/>
    <n v="2"/>
    <n v="4"/>
    <n v="1"/>
    <n v="3"/>
    <n v="0.80487804878048785"/>
    <n v="0.1951219512195122"/>
    <n v="1"/>
    <n v="0.36856368563685638"/>
    <n v="2"/>
    <n v="3.5772357723577237E-2"/>
    <n v="8.6720867208672087E-3"/>
    <n v="4.4444444444444446E-2"/>
    <n v="0.13333333333333333"/>
    <s v="20–29 min"/>
    <s v="28–32"/>
    <n v="0.46399999999999997"/>
    <n v="0.504"/>
    <n v="0.18587809293904647"/>
    <s v="Écarter"/>
    <n v="0.25361927663542233"/>
    <n v="922.5"/>
    <n v="8.8888888888888892E-2"/>
    <n v="2"/>
  </r>
  <r>
    <x v="294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n v="6.1090909090909093"/>
    <n v="1.2"/>
    <n v="2.4"/>
    <n v="0.90909090909090906"/>
    <n v="1.509090909090909"/>
    <n v="0.6"/>
    <n v="0.30909090909090908"/>
    <n v="0.4"/>
    <n v="0.31984769157544024"/>
    <n v="2.9999999999999996"/>
    <n v="3.1413612565445025E-2"/>
    <n v="1.6182770109471677E-2"/>
    <n v="4.7596382674916698E-2"/>
    <n v="7.900999524036173E-2"/>
    <s v="10–19 min"/>
    <s v="23–27"/>
    <n v="0.56899999999999995"/>
    <n v="0.58700000000000008"/>
    <n v="0.16294508147254075"/>
    <s v="Écarter"/>
    <n v="0.18683738796414853"/>
    <n v="1050.5"/>
    <n v="6.2827225130890049E-2"/>
    <n v="3"/>
  </r>
  <r>
    <x v="295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  <n v="5.7931034482758621"/>
    <n v="0.5"/>
    <n v="4.2068965517241379"/>
    <n v="1.603448275862069"/>
    <n v="2.603448275862069"/>
    <n v="0.39655172413793105"/>
    <n v="1.2068965517241379"/>
    <n v="1.103448275862069"/>
    <n v="0.3713527851458886"/>
    <n v="0.453125"/>
    <n v="2.5419982316534043E-2"/>
    <n v="7.7365163572060122E-2"/>
    <n v="0.10278514588859416"/>
    <n v="0.16688770999115826"/>
    <s v="10–19 min"/>
    <s v="18–22"/>
    <n v="0.70299999999999996"/>
    <n v="0.71400000000000008"/>
    <n v="0.11526855763427882"/>
    <s v="Écarter"/>
    <n v="0.17717338513841671"/>
    <n v="904.8"/>
    <n v="3.2051282051282055E-2"/>
    <n v="0.453125"/>
  </r>
  <r>
    <x v="296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n v="5.3015873015873014"/>
    <n v="1.3015873015873016"/>
    <n v="2.7936507936507935"/>
    <n v="0.69841269841269837"/>
    <n v="2.0952380952380953"/>
    <n v="0.60317460317460314"/>
    <n v="0.20634920634920634"/>
    <n v="0.30158730158730157"/>
    <n v="0.27187627187627189"/>
    <n v="4.3157894736842106"/>
    <n v="3.0932030932030931E-2"/>
    <n v="1.0582010582010581E-2"/>
    <n v="3.5816035816035811E-2"/>
    <n v="0.10744810744810745"/>
    <s v="10–19 min"/>
    <s v="23–27"/>
    <n v="0.53700000000000003"/>
    <n v="0.55500000000000005"/>
    <n v="0.17501508750754374"/>
    <s v="Écarter"/>
    <n v="0.16214110057168407"/>
    <n v="1228.5"/>
    <n v="6.6748066748066742E-2"/>
    <n v="4.3157894736842106"/>
  </r>
  <r>
    <x v="297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  <n v="8.7894736842105257"/>
    <n v="2"/>
    <n v="2.3947368421052633"/>
    <n v="0.60526315789473684"/>
    <n v="1.7894736842105263"/>
    <n v="0.5"/>
    <n v="0.21052631578947367"/>
    <n v="1.3947368421052631"/>
    <n v="0.43947368421052629"/>
    <n v="1.4339622641509435"/>
    <n v="2.5000000000000001E-2"/>
    <n v="1.0526315789473684E-2"/>
    <n v="3.0263157894736843E-2"/>
    <n v="8.9473684210526316E-2"/>
    <s v="20–29 min"/>
    <s v="28–32"/>
    <n v="0.50700000000000001"/>
    <n v="0.52600000000000002"/>
    <n v="0.18105009052504525"/>
    <s v="Écarter"/>
    <n v="0.2688128772635815"/>
    <n v="760"/>
    <n v="0.1"/>
    <n v="1.4339622641509433"/>
  </r>
  <r>
    <x v="298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n v="4.5"/>
    <n v="1.7972972972972974"/>
    <n v="6.0945945945945947"/>
    <n v="1.5945945945945945"/>
    <n v="4.5945945945945947"/>
    <n v="0.40540540540540543"/>
    <n v="0.59459459459459463"/>
    <n v="0.79729729729729726"/>
    <n v="0.25568181818181818"/>
    <n v="2.2542372881355934"/>
    <n v="2.3034398034398034E-2"/>
    <n v="3.3783783783783786E-2"/>
    <n v="9.0601965601965595E-2"/>
    <n v="0.26105651105651106"/>
    <s v="10–19 min"/>
    <s v="33+"/>
    <n v="0.61899999999999999"/>
    <n v="0.64500000000000002"/>
    <n v="0.12070006035003017"/>
    <s v="Écarter"/>
    <n v="0.137625754527163"/>
    <n v="1302.4000000000001"/>
    <n v="0.10211916461916461"/>
    <n v="2.2542372881355934"/>
  </r>
  <r>
    <x v="299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  <n v="7.1956521739130439"/>
    <n v="4.1956521739130439"/>
    <n v="2.5"/>
    <n v="0.69565217391304346"/>
    <n v="1.8043478260869565"/>
    <n v="0.80434782608695654"/>
    <n v="0.19565217391304349"/>
    <n v="0.80434782608695654"/>
    <n v="0.3652615316707129"/>
    <n v="5.2162162162162167"/>
    <n v="4.082983888766277E-2"/>
    <n v="9.9315824321341874E-3"/>
    <n v="3.5312293092032661E-2"/>
    <n v="9.1591260207459724E-2"/>
    <s v="10–19 min"/>
    <s v="23–27"/>
    <n v="0.57799999999999996"/>
    <n v="0.61699999999999999"/>
    <n v="0.14423657211828605"/>
    <s v="Écarter"/>
    <n v="0.22006823549995627"/>
    <n v="906.19999999999993"/>
    <n v="0.21297726771132203"/>
    <n v="5.2162162162162158"/>
  </r>
  <r>
    <x v="300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  <n v="4.506849315068493"/>
    <n v="1.3013698630136987"/>
    <n v="1.6986301369863013"/>
    <n v="0.50684931506849318"/>
    <n v="1.2054794520547945"/>
    <n v="0.60273972602739723"/>
    <n v="0.20547945205479451"/>
    <n v="0.69863013698630139"/>
    <n v="0.33384069000507355"/>
    <n v="1.8627450980392157"/>
    <n v="4.4647387113140535E-2"/>
    <n v="1.5220700152207001E-2"/>
    <n v="3.7544393708777275E-2"/>
    <n v="8.9294774226281071E-2"/>
    <s v="10–19 min"/>
    <s v="18–22"/>
    <n v="0.51700000000000002"/>
    <n v="0.54600000000000004"/>
    <n v="0.16294508147254075"/>
    <s v="Écarter"/>
    <n v="0.13783523056145089"/>
    <n v="985.5"/>
    <n v="9.6397767630644338E-2"/>
    <n v="1.8627450980392157"/>
  </r>
  <r>
    <x v="301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  <n v="9.4"/>
    <n v="1.1142857142857143"/>
    <n v="3.7142857142857144"/>
    <n v="0.7142857142857143"/>
    <n v="3"/>
    <n v="0.31428571428571428"/>
    <n v="0.7142857142857143"/>
    <n v="1.2"/>
    <n v="0.64383561643835618"/>
    <n v="0.9285714285714286"/>
    <n v="2.1526418786692758E-2"/>
    <n v="4.8923679060665366E-2"/>
    <n v="4.8923679060665366E-2"/>
    <n v="0.20547945205479454"/>
    <s v="10–19 min"/>
    <s v="18–22"/>
    <n v="0.57399999999999995"/>
    <n v="0.60799999999999998"/>
    <n v="0.14604707302353651"/>
    <s v="Écarter"/>
    <n v="0.28748490945674049"/>
    <n v="511"/>
    <n v="7.6320939334637961E-2"/>
    <n v="0.9285714285714286"/>
  </r>
  <r>
    <x v="302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  <n v="7.6904761904761907"/>
    <n v="1.0952380952380953"/>
    <n v="5"/>
    <n v="1.5"/>
    <n v="3.5"/>
    <n v="0.5"/>
    <n v="1"/>
    <n v="1"/>
    <n v="0.40906788247213777"/>
    <n v="1.0952380952380953"/>
    <n v="2.6595744680851064E-2"/>
    <n v="5.3191489361702128E-2"/>
    <n v="7.9787234042553182E-2"/>
    <n v="0.18617021276595744"/>
    <s v="10–19 min"/>
    <s v="23–27"/>
    <n v="0.61899999999999999"/>
    <n v="0.63900000000000001"/>
    <n v="0.14182257091128544"/>
    <s v="Écarter"/>
    <n v="0.23520168630832616"/>
    <n v="789.6"/>
    <n v="5.8257345491388043E-2"/>
    <n v="1.0952380952380953"/>
  </r>
  <r>
    <x v="303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n v="5.406779661016949"/>
    <n v="1.3050847457627119"/>
    <n v="4.2033898305084749"/>
    <n v="0.89830508474576276"/>
    <n v="3.406779661016949"/>
    <n v="0.69491525423728817"/>
    <n v="0.30508474576271188"/>
    <n v="0.40677966101694918"/>
    <n v="0.25503677646306366"/>
    <n v="3.2083333333333335"/>
    <n v="3.2779021426287178E-2"/>
    <n v="1.4390789894467543E-2"/>
    <n v="4.2372881355932208E-2"/>
    <n v="0.1606971538215542"/>
    <s v="20–29 min"/>
    <s v="28–32"/>
    <n v="0.56100000000000005"/>
    <n v="0.56299999999999994"/>
    <n v="0.16354858177429088"/>
    <s v="Écarter"/>
    <n v="0.16535825120212802"/>
    <n v="1250.8"/>
    <n v="6.1560601215222263E-2"/>
    <n v="3.2083333333333335"/>
  </r>
  <r>
    <x v="304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n v="6.7021276595744679"/>
    <n v="1.1063829787234043"/>
    <n v="2.8936170212765959"/>
    <n v="0.80851063829787229"/>
    <n v="2.1063829787234041"/>
    <n v="0.5957446808510638"/>
    <n v="0.51063829787234039"/>
    <n v="0.7021276595744681"/>
    <n v="0.29395296752519595"/>
    <n v="1.5757575757575757"/>
    <n v="2.6129152668906305E-2"/>
    <n v="2.2396416573348264E-2"/>
    <n v="3.5460992907801414E-2"/>
    <n v="9.2385218365061583E-2"/>
    <s v="20–29 min"/>
    <s v="23–27"/>
    <n v="0.5"/>
    <n v="0.51800000000000002"/>
    <n v="0.1756185878092939"/>
    <s v="Écarter"/>
    <n v="0.2049745280191789"/>
    <n v="1071.6000000000001"/>
    <n v="4.8525569242254568E-2"/>
    <n v="1.5757575757575757"/>
  </r>
  <r>
    <x v="305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  <n v="5.5087719298245617"/>
    <n v="1.8070175438596492"/>
    <n v="1.8070175438596492"/>
    <n v="0.50877192982456143"/>
    <n v="1.2982456140350878"/>
    <n v="0.40350877192982454"/>
    <n v="0.10526315789473684"/>
    <n v="0.70175438596491224"/>
    <n v="0.37474638978398378"/>
    <n v="2.5750000000000002"/>
    <n v="2.7449576321756774E-2"/>
    <n v="7.1607590404582887E-3"/>
    <n v="3.4610335362215063E-2"/>
    <n v="8.8316028165652233E-2"/>
    <s v="10–19 min"/>
    <s v="28–32"/>
    <n v="0.52800000000000002"/>
    <n v="0.56299999999999994"/>
    <n v="0.15509957754978879"/>
    <s v="Écarter"/>
    <n v="0.16847753185781356"/>
    <n v="837.9"/>
    <n v="0.12292636352786729"/>
    <n v="2.5750000000000002"/>
  </r>
  <r>
    <x v="306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  <n v="8.6944444444444446"/>
    <n v="2.3888888888888888"/>
    <n v="7.5"/>
    <n v="2.8888888888888888"/>
    <n v="4.6111111111111107"/>
    <n v="0.61111111111111116"/>
    <n v="1.6111111111111112"/>
    <n v="1.1111111111111112"/>
    <n v="0.37638287638287637"/>
    <n v="2.15"/>
    <n v="2.6455026455026457E-2"/>
    <n v="6.9745069745069749E-2"/>
    <n v="0.12506012506012504"/>
    <n v="0.19961519961519958"/>
    <s v="20–29 min"/>
    <s v="18–22"/>
    <n v="0.70200000000000007"/>
    <n v="0.70400000000000007"/>
    <n v="0.11526855763427882"/>
    <s v="Écarter"/>
    <n v="0.26590655041359268"/>
    <n v="831.6"/>
    <n v="0.10341510341510342"/>
    <n v="2.15"/>
  </r>
  <r>
    <x v="307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n v="4"/>
    <n v="1.1025641025641026"/>
    <n v="2.7948717948717947"/>
    <n v="0.60256410256410253"/>
    <n v="2.2051282051282053"/>
    <n v="0.70512820512820518"/>
    <n v="0.5"/>
    <n v="0.39743589743589741"/>
    <n v="0.22857142857142856"/>
    <n v="2.774193548387097"/>
    <n v="4.0293040293040296E-2"/>
    <n v="2.8571428571428571E-2"/>
    <n v="3.4432234432234428E-2"/>
    <n v="0.126007326007326"/>
    <s v="10–19 min"/>
    <s v="33+"/>
    <n v="0.622"/>
    <n v="0.63300000000000001"/>
    <n v="0.14604707302353651"/>
    <s v="Écarter"/>
    <n v="0.12233400402414488"/>
    <n v="1365"/>
    <n v="6.3003663003663002E-2"/>
    <n v="2.774193548387097"/>
  </r>
  <r>
    <x v="308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  <n v="5.2"/>
    <n v="0.6"/>
    <n v="3.5"/>
    <n v="1"/>
    <n v="2.5"/>
    <n v="0.6"/>
    <n v="0.1"/>
    <n v="0.6"/>
    <n v="0.41600000000000004"/>
    <n v="1"/>
    <n v="4.8000000000000001E-2"/>
    <n v="8.0000000000000002E-3"/>
    <n v="0.08"/>
    <n v="0.2"/>
    <s v="10–19 min"/>
    <s v="18–22"/>
    <n v="0.57600000000000007"/>
    <n v="0.60099999999999998"/>
    <n v="0.13759806879903441"/>
    <s v="Écarter"/>
    <n v="0.15903420523138834"/>
    <n v="750"/>
    <n v="4.8000000000000001E-2"/>
    <n v="1"/>
  </r>
  <r>
    <x v="309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  <n v="5"/>
    <n v="0.69354838709677424"/>
    <n v="3.806451612903226"/>
    <n v="1.403225806451613"/>
    <n v="2.403225806451613"/>
    <n v="0.30645161290322581"/>
    <n v="0.69354838709677424"/>
    <n v="0.59677419354838712"/>
    <n v="0.35971223021582732"/>
    <n v="1.1621621621621623"/>
    <n v="2.2046878626131354E-2"/>
    <n v="4.9895567417034117E-2"/>
    <n v="0.10095149686702251"/>
    <n v="0.17289394291018798"/>
    <s v="10–19 min"/>
    <s v="23–27"/>
    <n v="0.65"/>
    <n v="0.67400000000000004"/>
    <n v="0.12371756185878093"/>
    <s v="Écarter"/>
    <n v="0.15291750503018109"/>
    <n v="861.80000000000007"/>
    <n v="4.989556741703411E-2"/>
    <n v="1.1621621621621621"/>
  </r>
  <r>
    <x v="310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  <n v="9"/>
    <n v="3.2058823529411766"/>
    <n v="2.0882352941176472"/>
    <n v="0.5"/>
    <n v="1.588235294117647"/>
    <n v="1.088235294117647"/>
    <n v="0.29411764705882354"/>
    <n v="1.588235294117647"/>
    <n v="0.45"/>
    <n v="2.0185185185185186"/>
    <n v="5.4411764705882347E-2"/>
    <n v="1.4705882352941176E-2"/>
    <n v="2.5000000000000001E-2"/>
    <n v="7.9411764705882348E-2"/>
    <s v="20–29 min"/>
    <s v="28–32"/>
    <n v="0.48799999999999999"/>
    <n v="0.52900000000000003"/>
    <n v="0.15570307785153892"/>
    <s v="Écarter"/>
    <n v="0.27525150905432599"/>
    <n v="680"/>
    <n v="0.16029411764705884"/>
    <n v="2.0185185185185186"/>
  </r>
  <r>
    <x v="311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  <n v="12.708333333333334"/>
    <n v="4.083333333333333"/>
    <n v="3.7916666666666665"/>
    <n v="0.91666666666666663"/>
    <n v="2.9166666666666665"/>
    <n v="0.5"/>
    <n v="0.20833333333333334"/>
    <n v="1.5833333333333333"/>
    <n v="0.54078014184397161"/>
    <n v="2.5789473684210527"/>
    <n v="2.1276595744680851E-2"/>
    <n v="8.8652482269503553E-3"/>
    <n v="3.9007092198581561E-2"/>
    <n v="0.12411347517730496"/>
    <s v="20–29 min"/>
    <s v="28–32"/>
    <n v="0.46700000000000003"/>
    <n v="0.54400000000000004"/>
    <n v="0.14484007242003621"/>
    <s v="Écarter"/>
    <n v="0.38866532528504361"/>
    <n v="564"/>
    <n v="0.17375886524822695"/>
    <n v="2.5789473684210527"/>
  </r>
  <r>
    <x v="312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  <n v="6.9090909090909092"/>
    <n v="0.90909090909090906"/>
    <n v="1.4090909090909092"/>
    <n v="0.40909090909090912"/>
    <n v="1"/>
    <n v="0.5"/>
    <n v="9.0909090909090912E-2"/>
    <n v="0.70454545454545459"/>
    <n v="0.46060606060606063"/>
    <n v="1.2903225806451613"/>
    <n v="3.3333333333333333E-2"/>
    <n v="6.0606060606060606E-3"/>
    <n v="2.7272727272727275E-2"/>
    <n v="6.6666666666666666E-2"/>
    <s v="10–19 min"/>
    <s v="18–22"/>
    <n v="0.55799999999999994"/>
    <n v="0.57899999999999996"/>
    <n v="0.14846107423053712"/>
    <s v="Écarter"/>
    <n v="0.21130418876897752"/>
    <n v="660"/>
    <n v="6.0606060606060608E-2"/>
    <n v="1.2903225806451613"/>
  </r>
  <r>
    <x v="313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  <n v="6.9090909090909092"/>
    <n v="1.7954545454545454"/>
    <n v="5"/>
    <n v="2"/>
    <n v="3"/>
    <n v="0.40909090909090912"/>
    <n v="0.40909090909090912"/>
    <n v="1.0909090909090908"/>
    <n v="0.39480519480519483"/>
    <n v="1.6458333333333335"/>
    <n v="2.3376623376623377E-2"/>
    <n v="2.3376623376623377E-2"/>
    <n v="0.11428571428571428"/>
    <n v="0.17142857142857143"/>
    <s v="10–19 min"/>
    <s v="23–27"/>
    <n v="0.47700000000000004"/>
    <n v="0.51900000000000002"/>
    <n v="0.15691007845503924"/>
    <s v="Écarter"/>
    <n v="0.21130418876897752"/>
    <n v="770"/>
    <n v="0.1025974025974026"/>
    <n v="1.6458333333333333"/>
  </r>
  <r>
    <x v="314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  <n v="7.3"/>
    <n v="0.9"/>
    <n v="7.8"/>
    <n v="2.7"/>
    <n v="5"/>
    <n v="1"/>
    <n v="0.5"/>
    <n v="1.4"/>
    <n v="0.38829787234042551"/>
    <n v="0.6428571428571429"/>
    <n v="5.3191489361702128E-2"/>
    <n v="2.6595744680851064E-2"/>
    <n v="0.14361702127659576"/>
    <n v="0.26595744680851063"/>
    <s v="10–19 min"/>
    <s v="28–32"/>
    <n v="0.50600000000000001"/>
    <n v="0.53500000000000003"/>
    <n v="0.1424260712130356"/>
    <s v="Écarter"/>
    <n v="0.22325955734406439"/>
    <n v="752"/>
    <n v="4.7872340425531915E-2"/>
    <n v="0.6428571428571429"/>
  </r>
  <r>
    <x v="315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n v="4.2028985507246377"/>
    <n v="1"/>
    <n v="2.5942028985507246"/>
    <n v="1.1014492753623188"/>
    <n v="1.5072463768115942"/>
    <n v="0.50724637681159424"/>
    <n v="0.20289855072463769"/>
    <n v="0.59420289855072461"/>
    <n v="0.27833765236587005"/>
    <n v="1.6829268292682928"/>
    <n v="3.3592475285536043E-2"/>
    <n v="1.3436990114214417E-2"/>
    <n v="7.2943660620021111E-2"/>
    <n v="9.9817640848449948E-2"/>
    <s v="10–19 min"/>
    <s v="23–27"/>
    <n v="0.46799999999999997"/>
    <n v="0.47200000000000003"/>
    <n v="0.16656608328304165"/>
    <s v="Écarter"/>
    <n v="0.12853935205435513"/>
    <n v="1041.8999999999999"/>
    <n v="6.6225165562913912E-2"/>
    <n v="1.6829268292682926"/>
  </r>
  <r>
    <x v="316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  <n v="7"/>
    <n v="1.9024390243902438"/>
    <n v="1.5121951219512195"/>
    <n v="0.29268292682926828"/>
    <n v="1.1951219512195121"/>
    <n v="0.6097560975609756"/>
    <n v="0.29268292682926828"/>
    <n v="0.3902439024390244"/>
    <n v="0.46357615894039739"/>
    <n v="4.875"/>
    <n v="4.0381198513971893E-2"/>
    <n v="1.9382975286706509E-2"/>
    <n v="1.9382975286706509E-2"/>
    <n v="7.9147149087384919E-2"/>
    <s v="10–19 min"/>
    <s v="28–32"/>
    <n v="0.54799999999999993"/>
    <n v="0.56999999999999995"/>
    <n v="0.1388050694025347"/>
    <s v="Écarter"/>
    <n v="0.21408450704225354"/>
    <n v="619.1"/>
    <n v="0.1259893393635923"/>
    <n v="4.875"/>
  </r>
  <r>
    <x v="317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  <n v="5.7"/>
    <n v="0.5"/>
    <n v="1.2"/>
    <n v="0.2"/>
    <n v="1"/>
    <n v="0.5"/>
    <n v="0"/>
    <n v="0.4"/>
    <n v="0.37500000000000006"/>
    <n v="1.25"/>
    <n v="3.2894736842105261E-2"/>
    <n v="0"/>
    <n v="1.3157894736842106E-2"/>
    <n v="6.5789473684210523E-2"/>
    <s v="10–19 min"/>
    <s v="28–32"/>
    <n v="0.59599999999999997"/>
    <n v="0.60099999999999998"/>
    <n v="0.1388050694025347"/>
    <s v="Écarter"/>
    <n v="0.17432595573440646"/>
    <n v="760"/>
    <n v="3.2894736842105261E-2"/>
    <n v="1.25"/>
  </r>
  <r>
    <x v="318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  <n v="7.1"/>
    <n v="0.8"/>
    <n v="2.8"/>
    <n v="1.1000000000000001"/>
    <n v="1.7"/>
    <n v="1.2"/>
    <n v="0.5"/>
    <n v="0.8"/>
    <n v="0.45512820512820512"/>
    <n v="1"/>
    <n v="7.6923076923076927E-2"/>
    <n v="3.2051282051282055E-2"/>
    <n v="7.0512820512820526E-2"/>
    <n v="0.10897435897435898"/>
    <s v="10–19 min"/>
    <s v="23–27"/>
    <n v="0.51900000000000002"/>
    <n v="0.56700000000000006"/>
    <n v="0.12794206397103197"/>
    <s v="Écarter"/>
    <n v="0.21714285714285714"/>
    <n v="624"/>
    <n v="5.128205128205128E-2"/>
    <n v="1"/>
  </r>
  <r>
    <x v="319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  <n v="7.8055555555555554"/>
    <n v="3.1111111111111112"/>
    <n v="3"/>
    <n v="1.1111111111111112"/>
    <n v="1.8888888888888888"/>
    <n v="0.88888888888888884"/>
    <n v="0.19444444444444445"/>
    <n v="1.6111111111111112"/>
    <n v="0.33357075023741689"/>
    <n v="1.9310344827586206"/>
    <n v="3.7986704653371318E-2"/>
    <n v="8.309591642924977E-3"/>
    <n v="4.7483380816714153E-2"/>
    <n v="8.0721747388414061E-2"/>
    <s v="20–29 min"/>
    <s v="18–22"/>
    <n v="0.4"/>
    <n v="0.43700000000000006"/>
    <n v="0.18225709112854557"/>
    <s v="Écarter"/>
    <n v="0.23872121618600492"/>
    <n v="842.4"/>
    <n v="0.13295346628679963"/>
    <n v="1.9310344827586208"/>
  </r>
  <r>
    <x v="320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  <n v="4.6065573770491799"/>
    <n v="0.90163934426229508"/>
    <n v="3.7049180327868854"/>
    <n v="1"/>
    <n v="2.7049180327868854"/>
    <n v="0.19672131147540983"/>
    <n v="0.60655737704918034"/>
    <n v="0.70491803278688525"/>
    <n v="0.37758667024993281"/>
    <n v="1.2790697674418605"/>
    <n v="1.612469766191884E-2"/>
    <n v="4.9717817790916427E-2"/>
    <n v="8.1967213114754106E-2"/>
    <n v="0.22171459285138406"/>
    <s v="10–19 min"/>
    <s v="28–32"/>
    <n v="0.60099999999999998"/>
    <n v="0.622"/>
    <n v="0.11768255884127941"/>
    <s v="Écarter"/>
    <n v="0.14088465217534715"/>
    <n v="744.19999999999993"/>
    <n v="7.3904864283794683E-2"/>
    <n v="1.2790697674418605"/>
  </r>
  <r>
    <x v="321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  <n v="5.8936170212765955"/>
    <n v="2.5957446808510638"/>
    <n v="5.5957446808510642"/>
    <n v="1"/>
    <n v="4.5957446808510642"/>
    <n v="0.51063829787234039"/>
    <n v="0.5957446808510638"/>
    <n v="0.7021276595744681"/>
    <n v="0.35291119887883809"/>
    <n v="3.6969696969696968"/>
    <n v="3.0577143585170084E-2"/>
    <n v="3.5673334182698434E-2"/>
    <n v="5.9880239520958084E-2"/>
    <n v="0.2751942922665308"/>
    <s v="10–19 min"/>
    <s v="18–22"/>
    <n v="0.57700000000000007"/>
    <n v="0.59399999999999997"/>
    <n v="0.13337356668678335"/>
    <s v="Écarter"/>
    <n v="0.18024744209940494"/>
    <n v="784.9"/>
    <n v="0.15543381322461461"/>
    <n v="3.6969696969696968"/>
  </r>
  <r>
    <x v="322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  <n v="6.3953488372093021"/>
    <n v="1.0930232558139534"/>
    <n v="2.9069767441860463"/>
    <n v="0.69767441860465118"/>
    <n v="2.2093023255813953"/>
    <n v="0.39534883720930231"/>
    <n v="0.51162790697674421"/>
    <n v="0.60465116279069764"/>
    <n v="0.30166739798157088"/>
    <n v="1.8076923076923077"/>
    <n v="1.8648530057042562E-2"/>
    <n v="2.413339183852567E-2"/>
    <n v="3.2909170688898641E-2"/>
    <n v="0.10421237384817902"/>
    <s v="20–29 min"/>
    <s v="23–27"/>
    <n v="0.59"/>
    <n v="0.61799999999999999"/>
    <n v="0.12190706095353047"/>
    <s v="Écarter"/>
    <n v="0.19559215759674325"/>
    <n v="911.6"/>
    <n v="5.1557700745941203E-2"/>
    <n v="1.8076923076923077"/>
  </r>
  <r>
    <x v="323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  <n v="8.3030303030303028"/>
    <n v="2.3030303030303032"/>
    <n v="1.7878787878787878"/>
    <n v="0.39393939393939392"/>
    <n v="1.393939393939394"/>
    <n v="0.69696969696969702"/>
    <n v="0.21212121212121213"/>
    <n v="1.2121212121212122"/>
    <n v="0.56101556101556094"/>
    <n v="1.9000000000000001"/>
    <n v="4.7092547092547093E-2"/>
    <n v="1.4332514332514331E-2"/>
    <n v="2.6617526617526616E-2"/>
    <n v="9.4185094185094187E-2"/>
    <s v="10–19 min"/>
    <s v="23–27"/>
    <n v="0.58499999999999996"/>
    <n v="0.63400000000000001"/>
    <n v="0.11345805672902837"/>
    <s v="Écarter"/>
    <n v="0.25393573562587646"/>
    <n v="488.40000000000003"/>
    <n v="0.15561015561015559"/>
    <n v="1.9"/>
  </r>
  <r>
    <x v="324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  <n v="6.6097560975609753"/>
    <n v="3.0975609756097562"/>
    <n v="2.1951219512195124"/>
    <n v="0.51219512195121952"/>
    <n v="1.7073170731707317"/>
    <n v="0.3902439024390244"/>
    <n v="0"/>
    <n v="1.9024390243902438"/>
    <n v="0.34606052866811388"/>
    <n v="1.6282051282051284"/>
    <n v="2.0431617928744733E-2"/>
    <n v="0"/>
    <n v="2.681649853147746E-2"/>
    <n v="8.9388328438258197E-2"/>
    <s v="10–19 min"/>
    <s v="28–32"/>
    <n v="0.43"/>
    <n v="0.46200000000000002"/>
    <n v="0.16596258298129149"/>
    <s v="Écarter"/>
    <n v="0.20214948225941012"/>
    <n v="783.1"/>
    <n v="0.16217596730941131"/>
    <n v="1.6282051282051282"/>
  </r>
  <r>
    <x v="325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  <n v="4.5"/>
    <n v="0.7"/>
    <n v="1.2"/>
    <n v="0.3"/>
    <n v="0.8"/>
    <n v="0.2"/>
    <n v="0.2"/>
    <n v="0.6"/>
    <n v="0.38461538461538464"/>
    <n v="1.1666666666666667"/>
    <n v="1.7094017094017096E-2"/>
    <n v="1.7094017094017096E-2"/>
    <n v="2.564102564102564E-2"/>
    <n v="6.8376068376068383E-2"/>
    <s v="10–19 min"/>
    <s v="18–22"/>
    <n v="0.47899999999999998"/>
    <n v="0.49099999999999999"/>
    <n v="0.15932407966203982"/>
    <s v="Écarter"/>
    <n v="0.137625754527163"/>
    <n v="702"/>
    <n v="5.9829059829059832E-2"/>
    <n v="1.1666666666666667"/>
  </r>
  <r>
    <x v="326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  <n v="9.5"/>
    <n v="2"/>
    <n v="4.2857142857142856"/>
    <n v="1.1071428571428572"/>
    <n v="3.1071428571428572"/>
    <n v="0.8928571428571429"/>
    <n v="0.39285714285714285"/>
    <n v="1.3928571428571428"/>
    <n v="0.40084388185654007"/>
    <n v="1.4358974358974359"/>
    <n v="3.7673297166968059E-2"/>
    <n v="1.6576250753465943E-2"/>
    <n v="4.671488848704039E-2"/>
    <n v="0.13110307414104883"/>
    <s v="20–29 min"/>
    <s v="23–27"/>
    <n v="0.48200000000000004"/>
    <n v="0.53"/>
    <n v="0.13337356668678335"/>
    <s v="Écarter"/>
    <n v="0.29054325955734406"/>
    <n v="663.6"/>
    <n v="8.4388185654008435E-2"/>
    <n v="1.4358974358974359"/>
  </r>
  <r>
    <x v="327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  <n v="7.6"/>
    <n v="3.3142857142857145"/>
    <n v="3.4"/>
    <n v="0.7142857142857143"/>
    <n v="2.7142857142857144"/>
    <n v="1.3142857142857143"/>
    <n v="0.51428571428571423"/>
    <n v="1.2"/>
    <n v="0.34234234234234234"/>
    <n v="2.7619047619047623"/>
    <n v="5.9202059202059204E-2"/>
    <n v="2.3166023166023165E-2"/>
    <n v="3.2175032175032175E-2"/>
    <n v="0.12226512226512228"/>
    <s v="20–29 min"/>
    <s v="23–27"/>
    <n v="0.504"/>
    <n v="0.52400000000000002"/>
    <n v="0.14604707302353651"/>
    <s v="Écarter"/>
    <n v="0.23243460764587526"/>
    <n v="777"/>
    <n v="0.14929214929214929"/>
    <n v="2.7619047619047619"/>
  </r>
  <r>
    <x v="328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  <n v="6.7948717948717947"/>
    <n v="1.6923076923076923"/>
    <n v="1.2051282051282051"/>
    <n v="0.20512820512820512"/>
    <n v="1"/>
    <n v="0.69230769230769229"/>
    <n v="0.30769230769230771"/>
    <n v="0.69230769230769229"/>
    <n v="0.34491734999349211"/>
    <n v="2.4444444444444446"/>
    <n v="3.5142522452167126E-2"/>
    <n v="1.5618898867629833E-2"/>
    <n v="1.0412599245086555E-2"/>
    <n v="5.0761421319796954E-2"/>
    <s v="10–19 min"/>
    <s v="33+"/>
    <n v="0.56399999999999995"/>
    <n v="0.59099999999999997"/>
    <n v="0.12251056125528063"/>
    <s v="Écarter"/>
    <n v="0.20781096837434865"/>
    <n v="768.3"/>
    <n v="8.5903943771964086E-2"/>
    <n v="2.4444444444444446"/>
  </r>
  <r>
    <x v="329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n v="4.1967213114754101"/>
    <n v="1.1967213114754098"/>
    <n v="3.6065573770491803"/>
    <n v="1.098360655737705"/>
    <n v="2.6065573770491803"/>
    <n v="0.50819672131147542"/>
    <n v="0.50819672131147542"/>
    <n v="0.60655737704918034"/>
    <n v="0.24542229891669062"/>
    <n v="1.972972972972973"/>
    <n v="2.9719106509443004E-2"/>
    <n v="2.9719106509443004E-2"/>
    <n v="6.4231617294602625E-2"/>
    <n v="0.15243025596778831"/>
    <s v="10–19 min"/>
    <s v="18–22"/>
    <n v="0.60399999999999998"/>
    <n v="0.61"/>
    <n v="0.11406155703077851"/>
    <s v="Écarter"/>
    <n v="0.12835043045156183"/>
    <n v="1043.1000000000001"/>
    <n v="6.9983702425462549E-2"/>
    <n v="1.972972972972973"/>
  </r>
  <r>
    <x v="330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  <n v="4.9038461538461542"/>
    <n v="1"/>
    <n v="2.0961538461538463"/>
    <n v="0.40384615384615385"/>
    <n v="1.6923076923076923"/>
    <n v="0.5"/>
    <n v="0.19230769230769232"/>
    <n v="0.40384615384615385"/>
    <n v="0.32692307692307693"/>
    <n v="2.4761904761904763"/>
    <n v="3.3333333333333333E-2"/>
    <n v="1.2820512820512822E-2"/>
    <n v="2.6923076923076925E-2"/>
    <n v="0.11282051282051282"/>
    <s v="10–19 min"/>
    <s v="23–27"/>
    <n v="0.498"/>
    <n v="0.504"/>
    <n v="0.15087507543753773"/>
    <s v="Écarter"/>
    <n v="0.14997678377960069"/>
    <n v="780"/>
    <n v="6.6666666666666666E-2"/>
    <n v="2.4761904761904763"/>
  </r>
  <r>
    <x v="331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n v="5"/>
    <n v="5.6078431372549016"/>
    <n v="4.7058823529411766"/>
    <n v="0.90196078431372551"/>
    <n v="3.8039215686274508"/>
    <n v="0.70588235294117652"/>
    <n v="0.50980392156862742"/>
    <n v="2"/>
    <n v="0.22727272727272727"/>
    <n v="2.8039215686274508"/>
    <n v="3.2085561497326207E-2"/>
    <n v="2.31729055258467E-2"/>
    <n v="4.0998217468805706E-2"/>
    <n v="0.1729055258467023"/>
    <s v="20–29 min"/>
    <s v="28–32"/>
    <n v="0.52"/>
    <n v="0.53900000000000003"/>
    <n v="0.1351840675920338"/>
    <s v="Écarter"/>
    <n v="0.15291750503018109"/>
    <n v="1122"/>
    <n v="0.25490196078431371"/>
    <n v="2.8039215686274508"/>
  </r>
  <r>
    <x v="332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  <n v="4.5999999999999996"/>
    <n v="1.2"/>
    <n v="1.709090909090909"/>
    <n v="0.50909090909090904"/>
    <n v="1.2"/>
    <n v="0.6"/>
    <n v="0.10909090909090909"/>
    <n v="0.4"/>
    <n v="0.323943661971831"/>
    <n v="2.9999999999999996"/>
    <n v="4.2253521126760563E-2"/>
    <n v="7.6824583866837385E-3"/>
    <n v="3.5851472471190776E-2"/>
    <n v="8.4507042253521125E-2"/>
    <s v="10–19 min"/>
    <s v="23–27"/>
    <n v="0.51700000000000002"/>
    <n v="0.54600000000000004"/>
    <n v="0.12311406155703078"/>
    <s v="Écarter"/>
    <n v="0.14068410462776659"/>
    <n v="781"/>
    <n v="8.4507042253521125E-2"/>
    <n v="3"/>
  </r>
  <r>
    <x v="333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  <n v="12.4"/>
    <n v="2.5"/>
    <n v="3.2"/>
    <n v="0.3"/>
    <n v="2.9"/>
    <n v="0.5"/>
    <n v="0.3"/>
    <n v="1.3"/>
    <n v="0.52100840336134457"/>
    <n v="1.9230769230769229"/>
    <n v="2.1008403361344536E-2"/>
    <n v="1.2605042016806721E-2"/>
    <n v="1.2605042016806721E-2"/>
    <n v="0.12184873949579832"/>
    <s v="20–29 min"/>
    <s v="23–27"/>
    <n v="0.52600000000000002"/>
    <n v="0.54799999999999993"/>
    <n v="0.12794206397103197"/>
    <s v="Écarter"/>
    <n v="0.3792354124748491"/>
    <n v="476"/>
    <n v="0.10504201680672269"/>
    <n v="1.9230769230769231"/>
  </r>
  <r>
    <x v="334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  <n v="6.8055555555555554"/>
    <n v="0.61111111111111116"/>
    <n v="2.8888888888888888"/>
    <n v="0.61111111111111116"/>
    <n v="2.3055555555555554"/>
    <n v="0.30555555555555558"/>
    <n v="0.69444444444444442"/>
    <n v="0.61111111111111116"/>
    <n v="0.5444444444444444"/>
    <n v="1"/>
    <n v="2.4444444444444446E-2"/>
    <n v="5.5555555555555552E-2"/>
    <n v="4.8888888888888891E-2"/>
    <n v="0.18444444444444444"/>
    <s v="10–19 min"/>
    <s v="23–27"/>
    <n v="0.61199999999999999"/>
    <n v="0.627"/>
    <n v="0.11104405552202776"/>
    <s v="Écarter"/>
    <n v="0.20813771517996871"/>
    <n v="450"/>
    <n v="4.8888888888888891E-2"/>
    <n v="1"/>
  </r>
  <r>
    <x v="335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  <n v="4.1034482758620694"/>
    <n v="0.60344827586206895"/>
    <n v="1.2931034482758621"/>
    <n v="0.29310344827586204"/>
    <n v="1"/>
    <n v="0.39655172413793105"/>
    <n v="0.10344827586206896"/>
    <n v="0.20689655172413793"/>
    <n v="0.30172413793103453"/>
    <n v="2.9166666666666665"/>
    <n v="2.9158215010141989E-2"/>
    <n v="7.6064908722109532E-3"/>
    <n v="2.1551724137931032E-2"/>
    <n v="7.3529411764705885E-2"/>
    <s v="10–19 min"/>
    <s v="18–22"/>
    <n v="0.58899999999999997"/>
    <n v="0.60499999999999998"/>
    <n v="0.11526855763427882"/>
    <s v="Écarter"/>
    <n v="0.1254978144730452"/>
    <n v="788.8"/>
    <n v="4.4371196754563899E-2"/>
    <n v="2.9166666666666665"/>
  </r>
  <r>
    <x v="336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  <n v="9.115384615384615"/>
    <n v="1.1923076923076923"/>
    <n v="3.3076923076923075"/>
    <n v="0.80769230769230771"/>
    <n v="2.5"/>
    <n v="0.5"/>
    <n v="0.19230769230769232"/>
    <n v="0.61538461538461542"/>
    <n v="0.48745372274784038"/>
    <n v="1.9374999999999998"/>
    <n v="2.6737967914438502E-2"/>
    <n v="1.0283833813245579E-2"/>
    <n v="4.319210201563143E-2"/>
    <n v="0.13368983957219252"/>
    <s v="10–19 min"/>
    <s v="23–27"/>
    <n v="0.50800000000000001"/>
    <n v="0.54200000000000004"/>
    <n v="0.11466505733252867"/>
    <s v="Écarter"/>
    <n v="0.27878037455502247"/>
    <n v="486.2"/>
    <n v="6.3759769642122585E-2"/>
    <n v="1.9375"/>
  </r>
  <r>
    <x v="337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  <n v="5"/>
    <n v="0.80851063829787229"/>
    <n v="1.1063829787234043"/>
    <n v="0.10638297872340426"/>
    <n v="0.8936170212765957"/>
    <n v="0.19148936170212766"/>
    <n v="0"/>
    <n v="0.7021276595744681"/>
    <n v="0.5494505494505495"/>
    <n v="1.1515151515151514"/>
    <n v="2.104278700023381E-2"/>
    <n v="0"/>
    <n v="1.1690437222352117E-2"/>
    <n v="9.8199672667757767E-2"/>
    <s v="&lt;10 min"/>
    <s v="18–22"/>
    <n v="0.54700000000000004"/>
    <n v="0.57499999999999996"/>
    <n v="0.11345805672902837"/>
    <s v="Écarter"/>
    <n v="0.15291750503018109"/>
    <n v="427.7"/>
    <n v="8.8847322889876082E-2"/>
    <n v="1.1515151515151516"/>
  </r>
  <r>
    <x v="338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  <n v="6.5"/>
    <n v="1.8055555555555556"/>
    <n v="1.8888888888888888"/>
    <n v="0.5"/>
    <n v="1.3888888888888888"/>
    <n v="0.69444444444444442"/>
    <n v="0.1111111111111111"/>
    <n v="0.80555555555555558"/>
    <n v="0.39156626506024095"/>
    <n v="2.2413793103448274"/>
    <n v="4.1834002677376164E-2"/>
    <n v="6.6934404283801865E-3"/>
    <n v="3.012048192771084E-2"/>
    <n v="8.3668005354752328E-2"/>
    <s v="10–19 min"/>
    <s v="18–22"/>
    <n v="0.55700000000000005"/>
    <n v="0.58700000000000008"/>
    <n v="0.11104405552202776"/>
    <s v="Écarter"/>
    <n v="0.19879275653923542"/>
    <n v="597.6"/>
    <n v="0.10876840696117804"/>
    <n v="2.2413793103448274"/>
  </r>
  <r>
    <x v="339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  <n v="5.2"/>
    <n v="1.6"/>
    <n v="1.5111111111111111"/>
    <n v="0.31111111111111112"/>
    <n v="1.2"/>
    <n v="0.4"/>
    <n v="0.1111111111111111"/>
    <n v="0.51111111111111107"/>
    <n v="0.40944881889763785"/>
    <n v="3.1304347826086962"/>
    <n v="3.1496062992125991E-2"/>
    <n v="8.7489063867016627E-3"/>
    <n v="2.4496937882764656E-2"/>
    <n v="9.4488188976377951E-2"/>
    <s v="10–19 min"/>
    <s v="28–32"/>
    <n v="0.505"/>
    <n v="0.54600000000000004"/>
    <n v="0.11707905853952927"/>
    <s v="Écarter"/>
    <n v="0.15903420523138834"/>
    <n v="571.5"/>
    <n v="0.12598425196850394"/>
    <n v="3.1304347826086958"/>
  </r>
  <r>
    <x v="340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  <n v="4.1071428571428568"/>
    <n v="1.3928571428571428"/>
    <n v="3.1071428571428572"/>
    <n v="1.3035714285714286"/>
    <n v="1.8035714285714286"/>
    <n v="0.39285714285714285"/>
    <n v="0.19642857142857142"/>
    <n v="0.8035714285714286"/>
    <n v="0.30199579831932771"/>
    <n v="1.7333333333333332"/>
    <n v="2.8886554621848741E-2"/>
    <n v="1.444327731092437E-2"/>
    <n v="9.585084033613446E-2"/>
    <n v="0.1326155462184874"/>
    <s v="10–19 min"/>
    <s v="18–22"/>
    <n v="0.55299999999999994"/>
    <n v="0.57499999999999996"/>
    <n v="0.108026554013277"/>
    <s v="Écarter"/>
    <n v="0.12561080770336303"/>
    <n v="761.6"/>
    <n v="0.10241596638655462"/>
    <n v="1.7333333333333334"/>
  </r>
  <r>
    <x v="341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n v="4.5999999999999996"/>
    <n v="1.2"/>
    <n v="2.2999999999999998"/>
    <n v="0.5"/>
    <n v="1.7"/>
    <n v="0.5"/>
    <n v="0.3"/>
    <n v="0.9"/>
    <n v="0.21698113207547168"/>
    <n v="1.3333333333333333"/>
    <n v="2.358490566037736E-2"/>
    <n v="1.4150943396226415E-2"/>
    <n v="2.358490566037736E-2"/>
    <n v="8.0188679245283015E-2"/>
    <s v="20–29 min"/>
    <s v="18–22"/>
    <n v="0.39100000000000001"/>
    <n v="0.41899999999999998"/>
    <n v="0.15389257694628847"/>
    <s v="Écarter"/>
    <n v="0.14068410462776659"/>
    <n v="1060"/>
    <n v="5.6603773584905662E-2"/>
    <n v="1.3333333333333333"/>
  </r>
  <r>
    <x v="342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  <n v="4.4038461538461542"/>
    <n v="1.4038461538461537"/>
    <n v="1.5"/>
    <n v="0.30769230769230771"/>
    <n v="1.1923076923076923"/>
    <n v="0.69230769230769229"/>
    <n v="0.30769230769230771"/>
    <n v="0.69230769230769229"/>
    <n v="0.34951159951159955"/>
    <n v="2.0277777777777777"/>
    <n v="5.4945054945054944E-2"/>
    <n v="2.4420024420024423E-2"/>
    <n v="2.4420024420024423E-2"/>
    <n v="9.4627594627594624E-2"/>
    <s v="10–19 min"/>
    <s v="18–22"/>
    <n v="0.45200000000000001"/>
    <n v="0.46500000000000002"/>
    <n v="0.14423657211828605"/>
    <s v="Écarter"/>
    <n v="0.1346850332765826"/>
    <n v="655.19999999999993"/>
    <n v="0.11141636141636142"/>
    <n v="2.0277777777777777"/>
  </r>
  <r>
    <x v="343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  <n v="7.387096774193548"/>
    <n v="1.3870967741935485"/>
    <n v="5.709677419354839"/>
    <n v="2"/>
    <n v="3.7096774193548385"/>
    <n v="0.29032258064516131"/>
    <n v="0.70967741935483875"/>
    <n v="0.70967741935483875"/>
    <n v="0.42948237059264815"/>
    <n v="1.9545454545454546"/>
    <n v="1.6879219804951238E-2"/>
    <n v="4.1260315078769698E-2"/>
    <n v="0.11627906976744186"/>
    <n v="0.21567891972993247"/>
    <s v="10–19 min"/>
    <s v="28–32"/>
    <n v="0.64700000000000002"/>
    <n v="0.69499999999999995"/>
    <n v="8.4490042245021116E-2"/>
    <s v="Écarter"/>
    <n v="0.22592328162523528"/>
    <n v="533.19999999999993"/>
    <n v="8.0645161290322592E-2"/>
    <n v="1.9545454545454546"/>
  </r>
  <r>
    <x v="344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  <n v="3.4029850746268657"/>
    <n v="1.1940298507462686"/>
    <n v="2.7014925373134329"/>
    <n v="1"/>
    <n v="1.7014925373134329"/>
    <n v="0.5074626865671642"/>
    <n v="0.19402985074626866"/>
    <n v="0.89552238805970152"/>
    <n v="0.2330811694949908"/>
    <n v="1.3333333333333333"/>
    <n v="3.4757718258024949E-2"/>
    <n v="1.328971580453895E-2"/>
    <n v="6.8493150684931503E-2"/>
    <n v="0.1165405847474954"/>
    <s v="10–19 min"/>
    <s v="23–27"/>
    <n v="0.55299999999999994"/>
    <n v="0.55399999999999994"/>
    <n v="0.11707905853952927"/>
    <s v="Écarter"/>
    <n v="0.10407519745337698"/>
    <n v="978.19999999999993"/>
    <n v="8.178286648947046E-2"/>
    <n v="1.3333333333333333"/>
  </r>
  <r>
    <x v="345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  <n v="3.896551724137931"/>
    <n v="1.103448275862069"/>
    <n v="5.6034482758620694"/>
    <n v="2.896551724137931"/>
    <n v="2.7931034482758621"/>
    <n v="0.39655172413793105"/>
    <n v="0.5"/>
    <n v="0.89655172413793105"/>
    <n v="0.28441983387868114"/>
    <n v="1.2307692307692308"/>
    <n v="2.8945381323936575E-2"/>
    <n v="3.6496350364963508E-2"/>
    <n v="0.21142713314875411"/>
    <n v="0.20387616410772716"/>
    <s v="10–19 min"/>
    <s v="28–32"/>
    <n v="0.54500000000000004"/>
    <n v="0.54100000000000004"/>
    <n v="0.10138805069402534"/>
    <s v="Écarter"/>
    <n v="0.11917019357524458"/>
    <n v="794.59999999999991"/>
    <n v="8.0543669770953952E-2"/>
    <n v="1.2307692307692308"/>
  </r>
  <r>
    <x v="346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  <n v="4.5102040816326534"/>
    <n v="2"/>
    <n v="1"/>
    <n v="0.20408163265306123"/>
    <n v="0.79591836734693877"/>
    <n v="0.40816326530612246"/>
    <n v="0"/>
    <n v="1.1020408163265305"/>
    <n v="0.42954324586977649"/>
    <n v="1.8148148148148151"/>
    <n v="3.8872691933916424E-2"/>
    <n v="0"/>
    <n v="1.9436345966958212E-2"/>
    <n v="7.5801749271137031E-2"/>
    <s v="10–19 min"/>
    <s v="18–22"/>
    <n v="0.5"/>
    <n v="0.503"/>
    <n v="0.12733856366928184"/>
    <s v="Écarter"/>
    <n v="0.13793783106804092"/>
    <n v="514.5"/>
    <n v="0.19047619047619047"/>
    <n v="1.8148148148148149"/>
  </r>
  <r>
    <x v="347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  <n v="7.5862068965517242"/>
    <n v="2.5862068965517242"/>
    <n v="2"/>
    <n v="0.31034482758620691"/>
    <n v="1.7931034482758621"/>
    <n v="0.41379310344827586"/>
    <n v="0.10344827586206896"/>
    <n v="1.2068965517241379"/>
    <n v="0.34482758620689657"/>
    <n v="2.1428571428571428"/>
    <n v="1.8808777429467086E-2"/>
    <n v="4.7021943573667714E-3"/>
    <n v="1.4106583072100314E-2"/>
    <n v="8.1504702194357362E-2"/>
    <s v="20–29 min"/>
    <s v="18–22"/>
    <n v="0.441"/>
    <n v="0.48"/>
    <n v="0.12794206397103197"/>
    <s v="Écarter"/>
    <n v="0.23201276625268855"/>
    <n v="638"/>
    <n v="0.11755485893416928"/>
    <n v="2.1428571428571428"/>
  </r>
  <r>
    <x v="348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  <n v="5.2926829268292686"/>
    <n v="1.7073170731707317"/>
    <n v="2.7073170731707319"/>
    <n v="0.51219512195121952"/>
    <n v="2.1951219512195124"/>
    <n v="0.1951219512195122"/>
    <n v="0.29268292682926828"/>
    <n v="0.6097560975609756"/>
    <n v="0.36004645760743326"/>
    <n v="2.8"/>
    <n v="1.3273602123776341E-2"/>
    <n v="1.9910403185664508E-2"/>
    <n v="3.4843205574912897E-2"/>
    <n v="0.14932802389248384"/>
    <s v="10–19 min"/>
    <s v="28–32"/>
    <n v="0.54200000000000004"/>
    <n v="0.56700000000000006"/>
    <n v="0.10621605310802655"/>
    <s v="Écarter"/>
    <n v="0.16186877361731367"/>
    <n v="602.69999999999993"/>
    <n v="0.11614401858304299"/>
    <n v="2.8"/>
  </r>
  <r>
    <x v="349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  <n v="3.7068965517241379"/>
    <n v="2"/>
    <n v="1.103448275862069"/>
    <n v="0.29310344827586204"/>
    <n v="0.7931034482758621"/>
    <n v="0.60344827586206895"/>
    <n v="0.10344827586206896"/>
    <n v="0.89655172413793105"/>
    <n v="0.31414377556984219"/>
    <n v="2.2307692307692308"/>
    <n v="5.1139684395090583E-2"/>
    <n v="8.7668030391583867E-3"/>
    <n v="2.4839275277615425E-2"/>
    <n v="6.7212156633547626E-2"/>
    <s v="10–19 min"/>
    <s v="18–22"/>
    <n v="0.48100000000000004"/>
    <n v="0.51"/>
    <n v="0.11225105612552806"/>
    <s v="Écarter"/>
    <n v="0.11336987441892736"/>
    <n v="684.40000000000009"/>
    <n v="0.16949152542372878"/>
    <n v="2.2307692307692308"/>
  </r>
  <r>
    <x v="350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  <n v="7.2068965517241379"/>
    <n v="1"/>
    <n v="3.2068965517241379"/>
    <n v="0.89655172413793105"/>
    <n v="2.2068965517241379"/>
    <n v="0.41379310344827586"/>
    <n v="0.20689655172413793"/>
    <n v="1.103448275862069"/>
    <n v="0.45613269314709731"/>
    <n v="0.90625"/>
    <n v="2.6189436927106065E-2"/>
    <n v="1.3094718463553033E-2"/>
    <n v="5.6743780008729809E-2"/>
    <n v="0.13967699694456567"/>
    <s v="10–19 min"/>
    <s v="18–22"/>
    <n v="0.45200000000000001"/>
    <n v="0.48200000000000004"/>
    <n v="0.12070006035003017"/>
    <s v="Écarter"/>
    <n v="0.22041212794005413"/>
    <n v="458.20000000000005"/>
    <n v="6.3291139240506319E-2"/>
    <n v="0.90625"/>
  </r>
  <r>
    <x v="351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  <n v="3.6964285714285716"/>
    <n v="0.8928571428571429"/>
    <n v="5.1071428571428568"/>
    <n v="1.5"/>
    <n v="3.6071428571428572"/>
    <n v="0.30357142857142855"/>
    <n v="0.5"/>
    <n v="0.6964285714285714"/>
    <n v="0.30052264808362367"/>
    <n v="1.2820512820512822"/>
    <n v="2.4680603948896627E-2"/>
    <n v="4.065040650406504E-2"/>
    <n v="0.12195121951219512"/>
    <n v="0.29326364692218349"/>
    <s v="10–19 min"/>
    <s v="33+"/>
    <n v="0.65"/>
    <n v="0.621"/>
    <n v="8.4490042245021116E-2"/>
    <s v="Écarter"/>
    <n v="0.11304972693302674"/>
    <n v="688.80000000000007"/>
    <n v="7.2590011614401845E-2"/>
    <n v="1.2820512820512822"/>
  </r>
  <r>
    <x v="352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  <n v="10.3"/>
    <n v="3.3"/>
    <n v="3.9"/>
    <n v="1.1000000000000001"/>
    <n v="2.8"/>
    <n v="1.9"/>
    <n v="0.5"/>
    <n v="1.8"/>
    <n v="0.31790123456790126"/>
    <n v="1.8333333333333333"/>
    <n v="5.8641975308641972E-2"/>
    <n v="1.54320987654321E-2"/>
    <n v="3.3950617283950622E-2"/>
    <n v="8.6419753086419748E-2"/>
    <s v="30–39 min"/>
    <s v="23–27"/>
    <n v="0.5"/>
    <n v="0.54100000000000004"/>
    <n v="0.10380205190102595"/>
    <s v="Écarter"/>
    <n v="0.31501006036217305"/>
    <n v="648"/>
    <n v="0.10185185185185185"/>
    <n v="1.8333333333333333"/>
  </r>
  <r>
    <x v="353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  <n v="8.5"/>
    <n v="1.5833333333333333"/>
    <n v="4.291666666666667"/>
    <n v="1"/>
    <n v="3.2916666666666665"/>
    <n v="0.79166666666666663"/>
    <n v="0.5"/>
    <n v="0.70833333333333337"/>
    <n v="0.44041450777202074"/>
    <n v="2.2352941176470584"/>
    <n v="4.1018998272884279E-2"/>
    <n v="2.5906735751295335E-2"/>
    <n v="5.181347150259067E-2"/>
    <n v="0.17055267702936094"/>
    <s v="10–19 min"/>
    <s v="28–32"/>
    <n v="0.626"/>
    <n v="0.63200000000000001"/>
    <n v="9.4146047073023542E-2"/>
    <s v="Écarter"/>
    <n v="0.25995975855130787"/>
    <n v="463.20000000000005"/>
    <n v="8.2037996545768557E-2"/>
    <n v="2.2352941176470589"/>
  </r>
  <r>
    <x v="354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  <n v="3.9038461538461537"/>
    <n v="0.80769230769230771"/>
    <n v="2.4038461538461537"/>
    <n v="0.80769230769230771"/>
    <n v="1.5961538461538463"/>
    <n v="0.5"/>
    <n v="9.6153846153846159E-2"/>
    <n v="0.30769230769230771"/>
    <n v="0.34855769230769235"/>
    <n v="2.625"/>
    <n v="4.4642857142857144E-2"/>
    <n v="8.5851648351648359E-3"/>
    <n v="7.2115384615384623E-2"/>
    <n v="0.14251373626373628"/>
    <s v="10–19 min"/>
    <s v="18–22"/>
    <n v="0.43700000000000006"/>
    <n v="0.48399999999999999"/>
    <n v="0.10380205190102595"/>
    <s v="Écarter"/>
    <n v="0.11939328277356447"/>
    <n v="582.4"/>
    <n v="7.2115384615384623E-2"/>
    <n v="2.625"/>
  </r>
  <r>
    <x v="355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  <n v="4.8095238095238093"/>
    <n v="0.90476190476190477"/>
    <n v="3.3095238095238093"/>
    <n v="1.3095238095238095"/>
    <n v="1.9047619047619047"/>
    <n v="0.30952380952380953"/>
    <n v="0.19047619047619047"/>
    <n v="0.5"/>
    <n v="0.40416166466586634"/>
    <n v="1.8095238095238095"/>
    <n v="2.6010404161664665E-2"/>
    <n v="1.6006402561024407E-2"/>
    <n v="0.11004401760704281"/>
    <n v="0.16006402561024408"/>
    <s v="10–19 min"/>
    <s v="28–32"/>
    <n v="0.56899999999999995"/>
    <n v="0.59"/>
    <n v="9.1128545564272787E-2"/>
    <s v="Écarter"/>
    <n v="0.14709207626712656"/>
    <n v="499.8"/>
    <n v="7.6030412164865946E-2"/>
    <n v="1.8095238095238095"/>
  </r>
  <r>
    <x v="356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  <n v="4.1020408163265305"/>
    <n v="2.204081632653061"/>
    <n v="1.4081632653061225"/>
    <n v="0.30612244897959184"/>
    <n v="1.1020408163265305"/>
    <n v="0.40816326530612246"/>
    <n v="0.10204081632653061"/>
    <n v="0.51020408163265307"/>
    <n v="0.30162064825930374"/>
    <n v="4.3199999999999994"/>
    <n v="3.0012004801920771E-2"/>
    <n v="7.5030012004801928E-3"/>
    <n v="2.2509003601440578E-2"/>
    <n v="8.1032412965186068E-2"/>
    <s v="10–19 min"/>
    <s v="23–27"/>
    <n v="0.53900000000000003"/>
    <n v="0.54500000000000004"/>
    <n v="0.10923355461677731"/>
    <s v="Écarter"/>
    <n v="0.12545476943292408"/>
    <n v="666.4"/>
    <n v="0.16206482593037216"/>
    <n v="4.32"/>
  </r>
  <r>
    <x v="357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  <n v="5"/>
    <n v="0.6"/>
    <n v="3.1"/>
    <n v="1"/>
    <n v="2.1"/>
    <n v="0.4"/>
    <n v="0.6"/>
    <n v="0.5"/>
    <n v="0.42735042735042739"/>
    <n v="1.2"/>
    <n v="3.4188034188034191E-2"/>
    <n v="5.128205128205128E-2"/>
    <n v="8.5470085470085472E-2"/>
    <n v="0.17948717948717952"/>
    <s v="10–19 min"/>
    <s v="23–27"/>
    <n v="0.80299999999999994"/>
    <n v="0.80400000000000005"/>
    <n v="6.5178032589016291E-2"/>
    <s v="Écarter"/>
    <n v="0.15291750503018109"/>
    <n v="468"/>
    <n v="5.128205128205128E-2"/>
    <n v="1.2"/>
  </r>
  <r>
    <x v="358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  <n v="6"/>
    <n v="0.78787878787878785"/>
    <n v="4.2121212121212119"/>
    <n v="1.303030303030303"/>
    <n v="2.9090909090909092"/>
    <n v="0.78787878787878785"/>
    <n v="1"/>
    <n v="0.51515151515151514"/>
    <n v="0.37267080745341613"/>
    <n v="1.5294117647058822"/>
    <n v="4.8936570675701105E-2"/>
    <n v="6.2111801242236017E-2"/>
    <n v="8.0933559194428753E-2"/>
    <n v="0.18068887634105024"/>
    <s v="10–19 min"/>
    <s v="18–22"/>
    <n v="0.48200000000000004"/>
    <n v="0.52"/>
    <n v="0.10380205190102595"/>
    <s v="Écarter"/>
    <n v="0.1835010060362173"/>
    <n v="531.30000000000007"/>
    <n v="4.8936570675701105E-2"/>
    <n v="1.5294117647058822"/>
  </r>
  <r>
    <x v="359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  <n v="5.2972972972972974"/>
    <n v="0.59459459459459463"/>
    <n v="2.2972972972972974"/>
    <n v="0.70270270270270274"/>
    <n v="1.5945945945945945"/>
    <n v="0.59459459459459463"/>
    <n v="0.1891891891891892"/>
    <n v="0.59459459459459463"/>
    <n v="0.38950715421303655"/>
    <n v="1"/>
    <n v="4.372019077901431E-2"/>
    <n v="1.3910969793322736E-2"/>
    <n v="5.1669316375198733E-2"/>
    <n v="0.11724960254372019"/>
    <s v="10–19 min"/>
    <s v="23–27"/>
    <n v="0.51300000000000001"/>
    <n v="0.54400000000000004"/>
    <n v="9.5956547978273993E-2"/>
    <s v="Écarter"/>
    <n v="0.16200989722116485"/>
    <n v="503.2"/>
    <n v="4.372019077901431E-2"/>
    <n v="1"/>
  </r>
  <r>
    <x v="360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  <n v="5.9090909090909092"/>
    <n v="2.393939393939394"/>
    <n v="2.393939393939394"/>
    <n v="0.69696969696969702"/>
    <n v="1.696969696969697"/>
    <n v="0.60606060606060608"/>
    <n v="0.21212121212121213"/>
    <n v="0.51515151515151514"/>
    <n v="0.42207792207792211"/>
    <n v="4.6470588235294121"/>
    <n v="4.3290043290043288E-2"/>
    <n v="1.5151515151515152E-2"/>
    <n v="4.9783549783549784E-2"/>
    <n v="0.12121212121212122"/>
    <s v="10–19 min"/>
    <s v="23–27"/>
    <n v="0.55399999999999994"/>
    <n v="0.57799999999999996"/>
    <n v="9.5353047676523833E-2"/>
    <s v="Écarter"/>
    <n v="0.18072068776294128"/>
    <n v="462"/>
    <n v="0.17099567099567101"/>
    <n v="4.6470588235294121"/>
  </r>
  <r>
    <x v="361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  <n v="4.1956521739130439"/>
    <n v="0.60869565217391308"/>
    <n v="2"/>
    <n v="1"/>
    <n v="1"/>
    <n v="0.30434782608695654"/>
    <n v="0.30434782608695654"/>
    <n v="0.30434782608695654"/>
    <n v="0.41133844842284745"/>
    <n v="2"/>
    <n v="2.9838022165387897E-2"/>
    <n v="2.9838022165387897E-2"/>
    <n v="9.8039215686274522E-2"/>
    <n v="9.8039215686274522E-2"/>
    <s v="10–19 min"/>
    <s v="28–32"/>
    <n v="0.52400000000000002"/>
    <n v="0.55200000000000005"/>
    <n v="0.10018105009052504"/>
    <s v="Écarter"/>
    <n v="0.12831773248184764"/>
    <n v="469.2"/>
    <n v="5.9676044330775793E-2"/>
    <n v="2"/>
  </r>
  <r>
    <x v="362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  <n v="3.7058823529411766"/>
    <n v="1.392156862745098"/>
    <n v="1.2941176470588236"/>
    <n v="0.39215686274509803"/>
    <n v="0.90196078431372551"/>
    <n v="0.29411764705882354"/>
    <n v="0.29411764705882354"/>
    <n v="0.70588235294117652"/>
    <n v="0.36691904484566107"/>
    <n v="1.9722222222222221"/>
    <n v="2.9120559114735003E-2"/>
    <n v="2.9120559114735003E-2"/>
    <n v="3.8827412152980002E-2"/>
    <n v="8.9303047951854009E-2"/>
    <s v="10–19 min"/>
    <s v="23–27"/>
    <n v="0.58899999999999997"/>
    <n v="0.61"/>
    <n v="8.3283041641520825E-2"/>
    <s v="Écarter"/>
    <n v="0.11333885666942835"/>
    <n v="515.1"/>
    <n v="0.13783731314307901"/>
    <n v="1.9722222222222223"/>
  </r>
  <r>
    <x v="363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  <n v="3.5961538461538463"/>
    <n v="0.90384615384615385"/>
    <n v="2.3076923076923075"/>
    <n v="1"/>
    <n v="1.3076923076923077"/>
    <n v="0.5"/>
    <n v="9.6153846153846159E-2"/>
    <n v="0.40384615384615385"/>
    <n v="0.31824370319945539"/>
    <n v="2.2380952380952381"/>
    <n v="4.4247787610619468E-2"/>
    <n v="8.5091899251191292E-3"/>
    <n v="8.8495575221238937E-2"/>
    <n v="0.11572498298162015"/>
    <s v="10–19 min"/>
    <s v="28–32"/>
    <n v="0.52700000000000002"/>
    <n v="0.55700000000000005"/>
    <n v="8.8111044055522031E-2"/>
    <s v="Écarter"/>
    <n v="0.10998297477170717"/>
    <n v="587.6"/>
    <n v="7.9986385296119802E-2"/>
    <n v="2.2380952380952381"/>
  </r>
  <r>
    <x v="364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  <n v="4.1111111111111107"/>
    <n v="1"/>
    <n v="2.7111111111111112"/>
    <n v="0.91111111111111109"/>
    <n v="1.8"/>
    <n v="0.91111111111111109"/>
    <n v="0.6"/>
    <n v="0.6"/>
    <n v="0.42382588774341351"/>
    <n v="1.6666666666666667"/>
    <n v="9.3928980526918671E-2"/>
    <n v="6.1855670103092786E-2"/>
    <n v="9.3928980526918671E-2"/>
    <n v="0.18556701030927836"/>
    <s v="&lt;10 min"/>
    <s v="23–27"/>
    <n v="0.53500000000000003"/>
    <n v="0.57299999999999995"/>
    <n v="8.6904043452021726E-2"/>
    <s v="Écarter"/>
    <n v="0.12573217080259333"/>
    <n v="436.49999999999994"/>
    <n v="0.10309278350515465"/>
    <n v="1.6666666666666667"/>
  </r>
  <r>
    <x v="365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  <n v="14.076923076923077"/>
    <n v="3"/>
    <n v="2.9230769230769229"/>
    <n v="0.92307692307692313"/>
    <n v="2"/>
    <n v="0.53846153846153844"/>
    <n v="0.30769230769230771"/>
    <n v="1.9230769230769231"/>
    <n v="0.57456828885400313"/>
    <n v="1.56"/>
    <n v="2.1978021978021976E-2"/>
    <n v="1.2558869701726845E-2"/>
    <n v="3.7676609105180538E-2"/>
    <n v="8.1632653061224483E-2"/>
    <s v="20–29 min"/>
    <s v="23–27"/>
    <n v="0.50900000000000001"/>
    <n v="0.53700000000000003"/>
    <n v="9.7163548581774298E-2"/>
    <s v="Écarter"/>
    <n v="0.4305215910849714"/>
    <n v="318.5"/>
    <n v="0.12244897959183673"/>
    <n v="1.56"/>
  </r>
  <r>
    <x v="366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  <n v="3.192982456140351"/>
    <n v="0.40350877192982454"/>
    <n v="1.5964912280701755"/>
    <n v="0.59649122807017541"/>
    <n v="1"/>
    <n v="0.40350877192982454"/>
    <n v="0.70175438596491224"/>
    <n v="0.19298245614035087"/>
    <n v="0.29840957534021972"/>
    <n v="2.0909090909090908"/>
    <n v="3.7711100180357435E-2"/>
    <n v="6.5584522052795538E-2"/>
    <n v="5.5746843744876207E-2"/>
    <n v="9.3457943925233655E-2"/>
    <s v="10–19 min"/>
    <s v="23–27"/>
    <n v="0.55700000000000005"/>
    <n v="0.57399999999999995"/>
    <n v="8.630054315027158E-2"/>
    <s v="Écarter"/>
    <n v="9.7652582159624426E-2"/>
    <n v="609.9"/>
    <n v="3.7711100180357435E-2"/>
    <n v="2.0909090909090908"/>
  </r>
  <r>
    <x v="367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  <n v="6.5925925925925926"/>
    <n v="2"/>
    <n v="3.5925925925925926"/>
    <n v="0.81481481481481477"/>
    <n v="2.8148148148148149"/>
    <n v="0.40740740740740738"/>
    <n v="0.29629629629629628"/>
    <n v="1.1851851851851851"/>
    <n v="0.35635635635635637"/>
    <n v="1.6875"/>
    <n v="2.2022022022022022E-2"/>
    <n v="1.6016016016016016E-2"/>
    <n v="4.4044044044044044E-2"/>
    <n v="0.15215215215215216"/>
    <s v="10–19 min"/>
    <s v="23–27"/>
    <n v="0.47899999999999998"/>
    <n v="0.504"/>
    <n v="0.1007845503922752"/>
    <s v="Écarter"/>
    <n v="0.20162456218794247"/>
    <n v="499.5"/>
    <n v="0.10810810810810811"/>
    <n v="1.6875"/>
  </r>
  <r>
    <x v="368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  <n v="3.5"/>
    <n v="1.4"/>
    <n v="1.5"/>
    <n v="0.3"/>
    <n v="1.1000000000000001"/>
    <n v="0.5"/>
    <n v="0.1"/>
    <n v="0.4"/>
    <n v="0.28688524590163939"/>
    <n v="3.4999999999999996"/>
    <n v="4.0983606557377053E-2"/>
    <n v="8.1967213114754103E-3"/>
    <n v="2.4590163934426229E-2"/>
    <n v="9.0163934426229525E-2"/>
    <s v="10–19 min"/>
    <s v="33+"/>
    <n v="0.52900000000000003"/>
    <n v="0.54700000000000004"/>
    <n v="9.3542546771273383E-2"/>
    <s v="Écarter"/>
    <n v="0.10704225352112677"/>
    <n v="610"/>
    <n v="0.11475409836065574"/>
    <n v="3.5"/>
  </r>
  <r>
    <x v="369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  <n v="8.6999999999999993"/>
    <n v="2.8"/>
    <n v="1.7"/>
    <n v="0.2"/>
    <n v="1.5"/>
    <n v="0.6"/>
    <n v="0.2"/>
    <n v="1.1000000000000001"/>
    <n v="0.46774193548387089"/>
    <n v="2.545454545454545"/>
    <n v="3.2258064516129031E-2"/>
    <n v="1.075268817204301E-2"/>
    <n v="1.075268817204301E-2"/>
    <n v="8.0645161290322578E-2"/>
    <s v="10–19 min"/>
    <s v="28–32"/>
    <n v="0.56299999999999994"/>
    <n v="0.58899999999999997"/>
    <n v="8.0869040434520215E-2"/>
    <s v="Écarter"/>
    <n v="0.26607645875251507"/>
    <n v="372"/>
    <n v="0.15053763440860216"/>
    <n v="2.5454545454545454"/>
  </r>
  <r>
    <x v="370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  <n v="5.40625"/>
    <n v="0.59375"/>
    <n v="1.8125"/>
    <n v="0.3125"/>
    <n v="1.5"/>
    <n v="0.1875"/>
    <n v="9.375E-2"/>
    <n v="0.3125"/>
    <n v="0.43598790322580644"/>
    <n v="1.9"/>
    <n v="1.5120967741935483E-2"/>
    <n v="7.5604838709677413E-3"/>
    <n v="2.5201612903225805E-2"/>
    <n v="0.12096774193548386"/>
    <s v="10–19 min"/>
    <s v="33+"/>
    <n v="0.624"/>
    <n v="0.64900000000000002"/>
    <n v="7.3627036813518412E-2"/>
    <s v="Écarter"/>
    <n v="0.1653420523138833"/>
    <n v="396.8"/>
    <n v="4.7883064516129031E-2"/>
    <n v="1.9"/>
  </r>
  <r>
    <x v="371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  <n v="3.5957446808510638"/>
    <n v="0.8936170212765957"/>
    <n v="2"/>
    <n v="0.80851063829787229"/>
    <n v="1.2978723404255319"/>
    <n v="0.2978723404255319"/>
    <n v="0.10638297872340426"/>
    <n v="0.5957446808510638"/>
    <n v="0.37455673758865249"/>
    <n v="1.5"/>
    <n v="3.1028368794326241E-2"/>
    <n v="1.1081560283687944E-2"/>
    <n v="8.4219858156028365E-2"/>
    <n v="0.1351950354609929"/>
    <s v="&lt;10 min"/>
    <s v="18–22"/>
    <n v="0.49700000000000005"/>
    <n v="0.52300000000000002"/>
    <n v="9.0525045262522627E-2"/>
    <s v="Écarter"/>
    <n v="0.1099704610642579"/>
    <n v="451.2"/>
    <n v="9.3085106382978719E-2"/>
    <n v="1.5"/>
  </r>
  <r>
    <x v="372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  <n v="4.2"/>
    <n v="1.1000000000000001"/>
    <n v="2.9"/>
    <n v="0.6"/>
    <n v="2.2999999999999998"/>
    <n v="0.5"/>
    <n v="0.5"/>
    <n v="0.4"/>
    <n v="0.27631578947368424"/>
    <n v="2.75"/>
    <n v="3.2894736842105261E-2"/>
    <n v="3.2894736842105261E-2"/>
    <n v="3.9473684210526314E-2"/>
    <n v="0.15131578947368421"/>
    <s v="10–19 min"/>
    <s v="23–27"/>
    <n v="0.57799999999999996"/>
    <n v="0.59699999999999998"/>
    <n v="8.207604103802052E-2"/>
    <s v="Écarter"/>
    <n v="0.12845070422535212"/>
    <n v="608"/>
    <n v="7.2368421052631582E-2"/>
    <n v="2.75"/>
  </r>
  <r>
    <x v="373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  <n v="5.387096774193548"/>
    <n v="2.6129032258064515"/>
    <n v="1.6129032258064515"/>
    <n v="0.19354838709677419"/>
    <n v="1.3870967741935485"/>
    <n v="0.90322580645161288"/>
    <n v="0.29032258064516131"/>
    <n v="1.096774193548387"/>
    <n v="0.332536837913182"/>
    <n v="2.3823529411764706"/>
    <n v="5.5754679410593387E-2"/>
    <n v="1.7921146953405021E-2"/>
    <n v="1.1947431302270013E-2"/>
    <n v="8.5623257666268424E-2"/>
    <s v="10–19 min"/>
    <s v="23–27"/>
    <n v="0.48499999999999999"/>
    <n v="0.503"/>
    <n v="9.7163548581774298E-2"/>
    <s v="Écarter"/>
    <n v="0.16475627961316283"/>
    <n v="502.2"/>
    <n v="0.16129032258064516"/>
    <n v="2.3823529411764706"/>
  </r>
  <r>
    <x v="374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  <n v="10.375"/>
    <n v="2.3125"/>
    <n v="5.125"/>
    <n v="1.125"/>
    <n v="4"/>
    <n v="1.125"/>
    <n v="0.8125"/>
    <n v="1.8125"/>
    <n v="0.34698996655518394"/>
    <n v="1.2758620689655173"/>
    <n v="3.7625418060200672E-2"/>
    <n v="2.7173913043478264E-2"/>
    <n v="3.7625418060200672E-2"/>
    <n v="0.13377926421404682"/>
    <s v="20–29 min"/>
    <s v="23–27"/>
    <n v="0.54899999999999993"/>
    <n v="0.59599999999999997"/>
    <n v="7.4230537115268558E-2"/>
    <s v="Écarter"/>
    <n v="0.31730382293762577"/>
    <n v="478.4"/>
    <n v="7.7341137123745823E-2"/>
    <n v="1.2758620689655173"/>
  </r>
  <r>
    <x v="375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  <n v="4.0999999999999996"/>
    <n v="0.7"/>
    <n v="1.3"/>
    <n v="0.7"/>
    <n v="0.7"/>
    <n v="0.9"/>
    <n v="0.1"/>
    <n v="0.2"/>
    <n v="0.31538461538461537"/>
    <n v="3.4999999999999996"/>
    <n v="6.9230769230769235E-2"/>
    <n v="7.6923076923076927E-3"/>
    <n v="5.3846153846153842E-2"/>
    <n v="5.3846153846153842E-2"/>
    <s v="10–19 min"/>
    <s v="23–27"/>
    <n v="0.55799999999999994"/>
    <n v="0.59799999999999998"/>
    <n v="7.2420036210018107E-2"/>
    <s v="Écarter"/>
    <n v="0.12539235412474847"/>
    <n v="520"/>
    <n v="5.3846153846153849E-2"/>
    <n v="3.5"/>
  </r>
  <r>
    <x v="376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  <n v="4.2894736842105265"/>
    <n v="1.6052631578947369"/>
    <n v="4.2894736842105265"/>
    <n v="1.2105263157894737"/>
    <n v="3.2105263157894739"/>
    <n v="0.5"/>
    <n v="0.5"/>
    <n v="0.71052631578947367"/>
    <n v="0.26315789473684209"/>
    <n v="2.2592592592592595"/>
    <n v="3.0674846625766871E-2"/>
    <n v="3.0674846625766871E-2"/>
    <n v="7.4265418146593473E-2"/>
    <n v="0.19696480464966096"/>
    <s v="10–19 min"/>
    <s v="33+"/>
    <n v="0.50800000000000001"/>
    <n v="0.55799999999999994"/>
    <n v="7.7851538925769459E-2"/>
    <s v="Écarter"/>
    <n v="0.13118712273641853"/>
    <n v="619.4"/>
    <n v="9.8482402324830479E-2"/>
    <n v="2.2592592592592591"/>
  </r>
  <r>
    <x v="377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  <n v="4.2894736842105265"/>
    <n v="0.78947368421052633"/>
    <n v="4.2894736842105265"/>
    <n v="1.1052631578947369"/>
    <n v="3.2105263157894739"/>
    <n v="0.39473684210526316"/>
    <n v="0.39473684210526316"/>
    <n v="0.78947368421052633"/>
    <n v="0.2306168647425014"/>
    <n v="1"/>
    <n v="2.1222410865874362E-2"/>
    <n v="2.1222410865874362E-2"/>
    <n v="5.9422750424448216E-2"/>
    <n v="0.17260894170911148"/>
    <s v="10–19 min"/>
    <s v="23–27"/>
    <n v="0.53700000000000003"/>
    <n v="0.56299999999999994"/>
    <n v="8.2679541339770665E-2"/>
    <s v="Écarter"/>
    <n v="0.13118712273641853"/>
    <n v="706.80000000000007"/>
    <n v="4.2444821731748725E-2"/>
    <n v="1"/>
  </r>
  <r>
    <x v="378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  <n v="5.7857142857142856"/>
    <n v="1.8928571428571428"/>
    <n v="1.6071428571428572"/>
    <n v="0.5"/>
    <n v="1.1071428571428572"/>
    <n v="0.7857142857142857"/>
    <n v="0.21428571428571427"/>
    <n v="0.6071428571428571"/>
    <n v="0.42542016806722688"/>
    <n v="3.1176470588235294"/>
    <n v="5.7773109243697482E-2"/>
    <n v="1.5756302521008403E-2"/>
    <n v="3.6764705882352942E-2"/>
    <n v="8.1407563025210086E-2"/>
    <s v="10–19 min"/>
    <s v="23–27"/>
    <n v="0.53700000000000003"/>
    <n v="0.57999999999999996"/>
    <n v="7.4230537115268558E-2"/>
    <s v="Écarter"/>
    <n v="0.17694739867778098"/>
    <n v="380.8"/>
    <n v="0.13918067226890757"/>
    <n v="3.1176470588235294"/>
  </r>
  <r>
    <x v="379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  <n v="5.5862068965517242"/>
    <n v="1.4137931034482758"/>
    <n v="3.896551724137931"/>
    <n v="1.3103448275862069"/>
    <n v="2.5862068965517242"/>
    <n v="1"/>
    <n v="0.41379310344827586"/>
    <n v="0.89655172413793105"/>
    <n v="0.29872764152683018"/>
    <n v="1.5769230769230769"/>
    <n v="5.3475935828877004E-2"/>
    <n v="2.2127973446431866E-2"/>
    <n v="7.0071915913700905E-2"/>
    <n v="0.13829983404019916"/>
    <s v="10–19 min"/>
    <s v="23–27"/>
    <n v="0.52800000000000002"/>
    <n v="0.54100000000000004"/>
    <n v="8.7507543753771871E-2"/>
    <s v="Écarter"/>
    <n v="0.17084576424061612"/>
    <n v="542.29999999999995"/>
    <n v="7.560390927530887E-2"/>
    <n v="1.5769230769230769"/>
  </r>
  <r>
    <x v="380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  <n v="4.3888888888888893"/>
    <n v="0.5"/>
    <n v="4.1944444444444446"/>
    <n v="1.6111111111111112"/>
    <n v="2.6944444444444446"/>
    <n v="0.3888888888888889"/>
    <n v="0.80555555555555558"/>
    <n v="0.61111111111111116"/>
    <n v="0.42200854700854701"/>
    <n v="0.81818181818181812"/>
    <n v="3.7393162393162392E-2"/>
    <n v="7.745726495726496E-2"/>
    <n v="0.15491452991452992"/>
    <n v="0.2590811965811966"/>
    <s v="10–19 min"/>
    <s v="23–27"/>
    <n v="0.58099999999999996"/>
    <n v="0.59699999999999998"/>
    <n v="7.1816535908267948E-2"/>
    <s v="Écarter"/>
    <n v="0.13422758774871452"/>
    <n v="374.40000000000003"/>
    <n v="4.8076923076923073E-2"/>
    <n v="0.81818181818181823"/>
  </r>
  <r>
    <x v="381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  <n v="3"/>
    <n v="0.5"/>
    <n v="1.3076923076923077"/>
    <n v="0.5"/>
    <n v="0.80769230769230771"/>
    <n v="0.30769230769230771"/>
    <n v="9.6153846153846159E-2"/>
    <n v="0.59615384615384615"/>
    <n v="0.34090909090909088"/>
    <n v="0.83870967741935487"/>
    <n v="3.4965034965034968E-2"/>
    <n v="1.0926573426573426E-2"/>
    <n v="5.6818181818181816E-2"/>
    <n v="9.1783216783216784E-2"/>
    <s v="&lt;10 min"/>
    <s v="18–22"/>
    <n v="0.46500000000000002"/>
    <n v="0.499"/>
    <n v="8.4490042245021116E-2"/>
    <s v="Écarter"/>
    <n v="9.1750503018108651E-2"/>
    <n v="457.6"/>
    <n v="5.6818181818181816E-2"/>
    <n v="0.83870967741935487"/>
  </r>
  <r>
    <x v="382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  <n v="4"/>
    <n v="1.1025641025641026"/>
    <n v="2.2051282051282053"/>
    <n v="0.51282051282051277"/>
    <n v="1.6923076923076923"/>
    <n v="0.69230769230769229"/>
    <n v="0.30769230769230771"/>
    <n v="0.58974358974358976"/>
    <n v="0.30303030303030304"/>
    <n v="1.8695652173913044"/>
    <n v="5.2447552447552448E-2"/>
    <n v="2.3310023310023312E-2"/>
    <n v="3.8850038850038848E-2"/>
    <n v="0.12820512820512822"/>
    <s v="10–19 min"/>
    <s v="23–27"/>
    <n v="0.51900000000000002"/>
    <n v="0.54400000000000004"/>
    <n v="7.7851538925769459E-2"/>
    <s v="Écarter"/>
    <n v="0.12233400402414488"/>
    <n v="514.79999999999995"/>
    <n v="8.3527583527583535E-2"/>
    <n v="1.8695652173913044"/>
  </r>
  <r>
    <x v="383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  <n v="4.3055555555555554"/>
    <n v="1.1111111111111112"/>
    <n v="1.1111111111111112"/>
    <n v="0.1111111111111111"/>
    <n v="1"/>
    <n v="0.3888888888888889"/>
    <n v="0.1111111111111111"/>
    <n v="0.30555555555555558"/>
    <n v="0.48377028714107362"/>
    <n v="3.6363636363636362"/>
    <n v="4.3695380774032455E-2"/>
    <n v="1.2484394506866416E-2"/>
    <n v="1.2484394506866416E-2"/>
    <n v="0.11235955056179775"/>
    <s v="&lt;10 min"/>
    <s v="28–32"/>
    <n v="0.49700000000000005"/>
    <n v="0.50900000000000001"/>
    <n v="8.9318044659022336E-2"/>
    <s v="Écarter"/>
    <n v="0.13167896266487816"/>
    <n v="320.40000000000003"/>
    <n v="0.12484394506866416"/>
    <n v="3.6363636363636362"/>
  </r>
  <r>
    <x v="384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  <n v="4.6060606060606064"/>
    <n v="1.0909090909090908"/>
    <n v="2.5151515151515151"/>
    <n v="0.39393939393939392"/>
    <n v="2.2121212121212119"/>
    <n v="0.39393939393939392"/>
    <n v="0.30303030303030304"/>
    <n v="0.69696969696969702"/>
    <n v="0.37145650048875856"/>
    <n v="1.5652173913043477"/>
    <n v="3.1769305962854349E-2"/>
    <n v="2.4437927663734114E-2"/>
    <n v="3.1769305962854349E-2"/>
    <n v="0.17839687194525902"/>
    <s v="10–19 min"/>
    <s v="23–27"/>
    <n v="0.53200000000000003"/>
    <n v="0.56100000000000005"/>
    <n v="7.5437537718768863E-2"/>
    <s v="Écarter"/>
    <n v="0.14086945917931834"/>
    <n v="409.2"/>
    <n v="8.797653958944282E-2"/>
    <n v="1.5652173913043479"/>
  </r>
  <r>
    <x v="385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  <n v="4.1081081081081079"/>
    <n v="0.89189189189189189"/>
    <n v="1.5945945945945945"/>
    <n v="0.59459459459459463"/>
    <n v="0.89189189189189189"/>
    <n v="0.51351351351351349"/>
    <n v="0.10810810810810811"/>
    <n v="0.70270270270270274"/>
    <n v="0.36036036036036034"/>
    <n v="1.2692307692307692"/>
    <n v="4.5045045045045043E-2"/>
    <n v="9.4831673779042207E-3"/>
    <n v="5.215742057847321E-2"/>
    <n v="7.8236130867709808E-2"/>
    <s v="10–19 min"/>
    <s v="23–27"/>
    <n v="0.46299999999999997"/>
    <n v="0.50900000000000001"/>
    <n v="8.0265540132770069E-2"/>
    <s v="Écarter"/>
    <n v="0.12564032845722986"/>
    <n v="421.8"/>
    <n v="7.8236130867709808E-2"/>
    <n v="1.2692307692307692"/>
  </r>
  <r>
    <x v="386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  <n v="4.903225806451613"/>
    <n v="1.1935483870967742"/>
    <n v="1.7096774193548387"/>
    <n v="0.80645161290322576"/>
    <n v="0.90322580645161288"/>
    <n v="1"/>
    <n v="0.29032258064516131"/>
    <n v="0.70967741935483875"/>
    <n v="0.35275005801810166"/>
    <n v="1.6818181818181819"/>
    <n v="7.1942446043165464E-2"/>
    <n v="2.0886516593177071E-2"/>
    <n v="5.8018101647714079E-2"/>
    <n v="6.4980273845439779E-2"/>
    <s v="10–19 min"/>
    <s v="28–32"/>
    <n v="0.45600000000000002"/>
    <n v="0.48599999999999999"/>
    <n v="8.8111044055522031E-2"/>
    <s v="Écarter"/>
    <n v="0.14995781138443565"/>
    <n v="430.90000000000003"/>
    <n v="8.5866790438616836E-2"/>
    <n v="1.6818181818181819"/>
  </r>
  <r>
    <x v="387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  <n v="4.1944444444444446"/>
    <n v="1.1944444444444444"/>
    <n v="2.6111111111111112"/>
    <n v="0.80555555555555558"/>
    <n v="1.8055555555555556"/>
    <n v="0.61111111111111116"/>
    <n v="0.1111111111111111"/>
    <n v="0.80555555555555558"/>
    <n v="0.30175859312549963"/>
    <n v="1.482758620689655"/>
    <n v="4.396482813749001E-2"/>
    <n v="7.9936051159072742E-3"/>
    <n v="5.7953637090327741E-2"/>
    <n v="0.12989608313349321"/>
    <s v="10–19 min"/>
    <s v="23–27"/>
    <n v="0.52400000000000002"/>
    <n v="0.55299999999999994"/>
    <n v="7.6041038020519008E-2"/>
    <s v="Écarter"/>
    <n v="0.12828079588642971"/>
    <n v="500.40000000000003"/>
    <n v="8.5931254996003195E-2"/>
    <n v="1.4827586206896552"/>
  </r>
  <r>
    <x v="388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  <n v="6.208333333333333"/>
    <n v="1.2916666666666667"/>
    <n v="1"/>
    <n v="0.20833333333333334"/>
    <n v="0.79166666666666663"/>
    <n v="0.79166666666666663"/>
    <n v="0.20833333333333334"/>
    <n v="1"/>
    <n v="0.62710437710437705"/>
    <n v="1.2916666666666667"/>
    <n v="7.9966329966329963E-2"/>
    <n v="2.1043771043771045E-2"/>
    <n v="2.1043771043771045E-2"/>
    <n v="7.9966329966329963E-2"/>
    <s v="&lt;10 min"/>
    <s v="23–27"/>
    <n v="0.53400000000000003"/>
    <n v="0.57600000000000007"/>
    <n v="7.1213035606517802E-2"/>
    <s v="Écarter"/>
    <n v="0.18987256874580818"/>
    <n v="237.60000000000002"/>
    <n v="0.13047138047138046"/>
    <n v="1.2916666666666667"/>
  </r>
  <r>
    <x v="389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  <n v="4.1111111111111107"/>
    <n v="1.1111111111111112"/>
    <n v="5.1111111111111107"/>
    <n v="1.8888888888888888"/>
    <n v="3.1944444444444446"/>
    <n v="1"/>
    <n v="0.30555555555555558"/>
    <n v="0.80555555555555558"/>
    <n v="0.25534851621808141"/>
    <n v="1.3793103448275863"/>
    <n v="6.2111801242236017E-2"/>
    <n v="1.8978605935127676E-2"/>
    <n v="0.11732229123533471"/>
    <n v="0.1984126984126984"/>
    <s v="10–19 min"/>
    <s v="23–27"/>
    <n v="0.52500000000000002"/>
    <n v="0.53700000000000003"/>
    <n v="7.3627036813518412E-2"/>
    <s v="Écarter"/>
    <n v="0.12573217080259333"/>
    <n v="579.6"/>
    <n v="6.901311249137336E-2"/>
    <n v="1.3793103448275863"/>
  </r>
  <r>
    <x v="390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  <n v="4.2"/>
    <n v="0.51428571428571423"/>
    <n v="2.4"/>
    <n v="1"/>
    <n v="1.4"/>
    <n v="0.31428571428571428"/>
    <n v="0.51428571428571423"/>
    <n v="0.11428571428571428"/>
    <n v="0.39252336448598135"/>
    <n v="4.5"/>
    <n v="2.937249666221629E-2"/>
    <n v="4.8064085447263018E-2"/>
    <n v="9.3457943925233655E-2"/>
    <n v="0.13084112149532709"/>
    <s v="10–19 min"/>
    <s v="18–22"/>
    <n v="0.56200000000000006"/>
    <n v="0.57999999999999996"/>
    <n v="6.7592033796016901E-2"/>
    <s v="Écarter"/>
    <n v="0.12845070422535212"/>
    <n v="374.5"/>
    <n v="4.8064085447263018E-2"/>
    <n v="4.5"/>
  </r>
  <r>
    <x v="391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  <n v="3.5"/>
    <n v="0.19047619047619047"/>
    <n v="0.5"/>
    <n v="9.5238095238095233E-2"/>
    <n v="0.5"/>
    <n v="9.5238095238095233E-2"/>
    <n v="0"/>
    <n v="9.5238095238095233E-2"/>
    <n v="0.4320987654320988"/>
    <n v="2"/>
    <n v="1.1757789535567314E-2"/>
    <n v="0"/>
    <n v="1.1757789535567314E-2"/>
    <n v="6.1728395061728399E-2"/>
    <s v="&lt;10 min"/>
    <s v="33+"/>
    <n v="0.61499999999999999"/>
    <n v="0.61699999999999999"/>
    <n v="7.1213035606517802E-2"/>
    <s v="Écarter"/>
    <n v="0.10704225352112677"/>
    <n v="340.2"/>
    <n v="2.3515579071134628E-2"/>
    <n v="2"/>
  </r>
  <r>
    <x v="392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  <n v="3"/>
    <n v="0.60416666666666663"/>
    <n v="1.2916666666666667"/>
    <n v="0.39583333333333331"/>
    <n v="0.89583333333333337"/>
    <n v="0.5"/>
    <n v="0.29166666666666669"/>
    <n v="0.39583333333333331"/>
    <n v="0.20270270270270269"/>
    <n v="1.5263157894736843"/>
    <n v="3.3783783783783779E-2"/>
    <n v="1.9707207207207207E-2"/>
    <n v="2.6745495495495493E-2"/>
    <n v="6.0529279279279279E-2"/>
    <s v="10–19 min"/>
    <s v="28–32"/>
    <n v="0.51900000000000002"/>
    <n v="0.52400000000000002"/>
    <n v="8.0869040434520215E-2"/>
    <s v="Écarter"/>
    <n v="9.1750503018108651E-2"/>
    <n v="710.40000000000009"/>
    <n v="4.0822072072072065E-2"/>
    <n v="1.5263157894736843"/>
  </r>
  <r>
    <x v="393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  <n v="5.1071428571428568"/>
    <n v="1.1071428571428572"/>
    <n v="5.6071428571428568"/>
    <n v="1.5"/>
    <n v="4.1071428571428568"/>
    <n v="0.6071428571428571"/>
    <n v="0.7857142857142857"/>
    <n v="1"/>
    <n v="0.27165653495440728"/>
    <n v="1.1071428571428572"/>
    <n v="3.2294832826747714E-2"/>
    <n v="4.1793313069908813E-2"/>
    <n v="7.9787234042553182E-2"/>
    <n v="0.21846504559270513"/>
    <s v="10–19 min"/>
    <s v="28–32"/>
    <n v="0.58799999999999997"/>
    <n v="0.57600000000000007"/>
    <n v="6.9402534701267352E-2"/>
    <s v="Écarter"/>
    <n v="0.15619430870939924"/>
    <n v="526.4"/>
    <n v="5.8890577507598789E-2"/>
    <n v="1.1071428571428572"/>
  </r>
  <r>
    <x v="394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  <n v="10.071428571428571"/>
    <n v="0.9285714285714286"/>
    <n v="4.0714285714285712"/>
    <n v="0.9285714285714286"/>
    <n v="3.2857142857142856"/>
    <n v="0.7142857142857143"/>
    <n v="0.7142857142857143"/>
    <n v="0.9285714285714286"/>
    <n v="0.42495479204339964"/>
    <n v="1"/>
    <n v="3.0138637733574444E-2"/>
    <n v="3.0138637733574444E-2"/>
    <n v="3.9180229053646778E-2"/>
    <n v="0.13863773357444242"/>
    <s v="20–29 min"/>
    <s v="23–27"/>
    <n v="0.55000000000000004"/>
    <n v="0.58099999999999996"/>
    <n v="6.578153289076645E-2"/>
    <s v="Écarter"/>
    <n v="0.30801954584650765"/>
    <n v="331.8"/>
    <n v="3.9180229053646771E-2"/>
    <n v="1"/>
  </r>
  <r>
    <x v="395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  <n v="3.810810810810811"/>
    <n v="0.81081081081081086"/>
    <n v="2.189189189189189"/>
    <n v="0.51351351351351349"/>
    <n v="1.7027027027027026"/>
    <n v="0.51351351351351349"/>
    <n v="0.1891891891891892"/>
    <n v="0.51351351351351349"/>
    <n v="0.34961567071658817"/>
    <n v="1.5789473684210529"/>
    <n v="4.7111331515001235E-2"/>
    <n v="1.7356806347632037E-2"/>
    <n v="4.7111331515001235E-2"/>
    <n v="0.1562112571286883"/>
    <s v="10–19 min"/>
    <s v="18–22"/>
    <n v="0.52400000000000002"/>
    <n v="0.53799999999999992"/>
    <n v="7.6041038020519008E-2"/>
    <s v="Écarter"/>
    <n v="0.11654793626624614"/>
    <n v="403.3"/>
    <n v="7.4386312918423014E-2"/>
    <n v="1.5789473684210527"/>
  </r>
  <r>
    <x v="396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  <n v="4.3125"/>
    <n v="1"/>
    <n v="1.5"/>
    <n v="0.3125"/>
    <n v="1.1875"/>
    <n v="0.1875"/>
    <n v="0.1875"/>
    <n v="0.5"/>
    <n v="0.40683962264150947"/>
    <n v="2"/>
    <n v="1.7688679245283018E-2"/>
    <n v="1.7688679245283018E-2"/>
    <n v="2.9481132075471699E-2"/>
    <n v="0.11202830188679246"/>
    <s v="10–19 min"/>
    <s v="23–27"/>
    <n v="0.53100000000000003"/>
    <n v="0.56000000000000005"/>
    <n v="6.9402534701267352E-2"/>
    <s v="Écarter"/>
    <n v="0.1318913480885312"/>
    <n v="339.2"/>
    <n v="9.4339622641509441E-2"/>
    <n v="2"/>
  </r>
  <r>
    <x v="397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  <n v="4.3125"/>
    <n v="0.59375"/>
    <n v="4.5"/>
    <n v="1"/>
    <n v="3.5"/>
    <n v="0.3125"/>
    <n v="1"/>
    <n v="0.59375"/>
    <n v="0.33430232558139533"/>
    <n v="1"/>
    <n v="2.4224806201550386E-2"/>
    <n v="7.7519379844961239E-2"/>
    <n v="7.7519379844961239E-2"/>
    <n v="0.27131782945736432"/>
    <s v="10–19 min"/>
    <s v="23–27"/>
    <n v="0.53100000000000003"/>
    <n v="0.55700000000000005"/>
    <n v="6.7592033796016901E-2"/>
    <s v="Écarter"/>
    <n v="0.1318913480885312"/>
    <n v="412.8"/>
    <n v="4.6027131782945735E-2"/>
    <n v="1"/>
  </r>
  <r>
    <x v="398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  <n v="3.5128205128205128"/>
    <n v="0.30769230769230771"/>
    <n v="1.4102564102564104"/>
    <n v="0.79487179487179482"/>
    <n v="0.58974358974358976"/>
    <n v="0.20512820512820512"/>
    <n v="0.10256410256410256"/>
    <n v="0.30769230769230771"/>
    <n v="0.62728937728937728"/>
    <n v="1"/>
    <n v="3.6630036630036632E-2"/>
    <n v="1.8315018315018316E-2"/>
    <n v="0.14194139194139194"/>
    <n v="0.10531135531135533"/>
    <s v="&lt;10 min"/>
    <s v="23–27"/>
    <n v="0.54299999999999993"/>
    <n v="0.57299999999999995"/>
    <n v="6.336753168376584E-2"/>
    <s v="Écarter"/>
    <n v="0.10743434968787081"/>
    <n v="218.39999999999998"/>
    <n v="5.4945054945054951E-2"/>
    <n v="1"/>
  </r>
  <r>
    <x v="399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  <n v="3.9142857142857141"/>
    <n v="2.7142857142857144"/>
    <n v="1.9142857142857144"/>
    <n v="0.31428571428571428"/>
    <n v="1.6"/>
    <n v="0.91428571428571426"/>
    <n v="0.31428571428571428"/>
    <n v="0.6"/>
    <n v="0.20820668693009117"/>
    <n v="4.5238095238095246"/>
    <n v="4.8632218844984802E-2"/>
    <n v="1.6717325227963525E-2"/>
    <n v="1.6717325227963525E-2"/>
    <n v="8.5106382978723402E-2"/>
    <s v="10–19 min"/>
    <s v="33+"/>
    <n v="0.47399999999999998"/>
    <n v="0.52500000000000002"/>
    <n v="7.0006035003017497E-2"/>
    <s v="Écarter"/>
    <n v="0.11971256108077034"/>
    <n v="658"/>
    <n v="0.14437689969604864"/>
    <n v="4.5238095238095237"/>
  </r>
  <r>
    <x v="400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  <n v="3.8055555555555554"/>
    <n v="1.1111111111111112"/>
    <n v="2.1111111111111112"/>
    <n v="0.5"/>
    <n v="1.6111111111111112"/>
    <n v="0.61111111111111116"/>
    <n v="0.1111111111111111"/>
    <n v="0.5"/>
    <n v="0.34595959595959597"/>
    <n v="2.2222222222222223"/>
    <n v="5.5555555555555559E-2"/>
    <n v="1.01010101010101E-2"/>
    <n v="4.5454545454545456E-2"/>
    <n v="0.14646464646464646"/>
    <s v="10–19 min"/>
    <s v="23–27"/>
    <n v="0.441"/>
    <n v="0.47100000000000003"/>
    <n v="7.6041038020519008E-2"/>
    <s v="Écarter"/>
    <n v="0.11638721216186004"/>
    <n v="396"/>
    <n v="0.10101010101010101"/>
    <n v="2.2222222222222223"/>
  </r>
  <r>
    <x v="401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  <n v="4.387096774193548"/>
    <n v="0.38709677419354838"/>
    <n v="2.7096774193548385"/>
    <n v="1.1935483870967742"/>
    <n v="1.5161290322580645"/>
    <n v="0.29032258064516131"/>
    <n v="0.29032258064516131"/>
    <n v="0.38709677419354838"/>
    <n v="0.51012753188297078"/>
    <n v="1"/>
    <n v="3.3758439609902477E-2"/>
    <n v="3.3758439609902477E-2"/>
    <n v="0.13878469617404351"/>
    <n v="0.17629407351837961"/>
    <s v="&lt;10 min"/>
    <s v="23–27"/>
    <n v="0.53299999999999992"/>
    <n v="0.56000000000000005"/>
    <n v="6.336753168376584E-2"/>
    <s v="Écarter"/>
    <n v="0.13417277860712662"/>
    <n v="266.59999999999997"/>
    <n v="4.5011252813203305E-2"/>
    <n v="1"/>
  </r>
  <r>
    <x v="402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  <n v="4.387096774193548"/>
    <n v="1.5161290322580645"/>
    <n v="1.3870967741935485"/>
    <n v="0.29032258064516131"/>
    <n v="1.096774193548387"/>
    <n v="0.5161290322580645"/>
    <n v="9.6774193548387094E-2"/>
    <n v="0.5161290322580645"/>
    <n v="0.35379812695109258"/>
    <n v="2.9375"/>
    <n v="4.1623309053069719E-2"/>
    <n v="7.804370447450572E-3"/>
    <n v="2.3413111342351717E-2"/>
    <n v="8.8449531737773146E-2"/>
    <s v="10–19 min"/>
    <s v="33+"/>
    <n v="0.48499999999999999"/>
    <n v="0.496"/>
    <n v="8.0265540132770069E-2"/>
    <s v="Écarter"/>
    <n v="0.13417277860712662"/>
    <n v="384.40000000000003"/>
    <n v="0.12226847034339229"/>
    <n v="2.9375"/>
  </r>
  <r>
    <x v="403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  <n v="3.4"/>
    <n v="0.3"/>
    <n v="1.4"/>
    <n v="0.6"/>
    <n v="0.9"/>
    <n v="0.1"/>
    <n v="0.3"/>
    <n v="0.4"/>
    <n v="0.44736842105263158"/>
    <n v="0.74999999999999989"/>
    <n v="1.3157894736842106E-2"/>
    <n v="3.9473684210526314E-2"/>
    <n v="7.8947368421052627E-2"/>
    <n v="0.11842105263157895"/>
    <s v="&lt;10 min"/>
    <s v="23–27"/>
    <n v="0.66900000000000004"/>
    <n v="0.67799999999999994"/>
    <n v="5.0694025347012672E-2"/>
    <s v="Écarter"/>
    <n v="0.10398390342052315"/>
    <n v="304"/>
    <n v="3.9473684210526314E-2"/>
    <n v="0.75"/>
  </r>
  <r>
    <x v="404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  <n v="2.5"/>
    <n v="1.0925925925925926"/>
    <n v="2.2037037037037037"/>
    <n v="0.59259259259259256"/>
    <n v="1.7037037037037037"/>
    <n v="0.29629629629629628"/>
    <n v="9.2592592592592587E-2"/>
    <n v="0.5"/>
    <n v="0.24509803921568629"/>
    <n v="2.1851851851851851"/>
    <n v="2.9048656499636893E-2"/>
    <n v="9.0777051561365292E-3"/>
    <n v="5.8097312999273787E-2"/>
    <n v="0.16702977487291215"/>
    <s v="10–19 min"/>
    <s v="23–27"/>
    <n v="0.44400000000000001"/>
    <n v="0.46399999999999997"/>
    <n v="8.1472540736270374E-2"/>
    <s v="Écarter"/>
    <n v="7.6458752515090544E-2"/>
    <n v="550.79999999999995"/>
    <n v="0.10711692084241105"/>
    <n v="2.1851851851851851"/>
  </r>
  <r>
    <x v="405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  <n v="2.607843137254902"/>
    <n v="0.39215686274509803"/>
    <n v="1.5098039215686274"/>
    <n v="0.50980392156862742"/>
    <n v="1"/>
    <n v="0.19607843137254902"/>
    <n v="9.8039215686274508E-2"/>
    <n v="0.29411764705882354"/>
    <n v="0.33433886375062849"/>
    <n v="1.3333333333333333"/>
    <n v="2.513826043237808E-2"/>
    <n v="1.256913021618904E-2"/>
    <n v="6.535947712418301E-2"/>
    <n v="0.12820512820512822"/>
    <s v="&lt;10 min"/>
    <s v="23–27"/>
    <n v="0.47100000000000003"/>
    <n v="0.50600000000000001"/>
    <n v="7.3627036813518412E-2"/>
    <s v="Écarter"/>
    <n v="7.9756973211819945E-2"/>
    <n v="397.8"/>
    <n v="5.0276520864756161E-2"/>
    <n v="1.3333333333333333"/>
  </r>
  <r>
    <x v="406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  <n v="2.5098039215686274"/>
    <n v="0.29411764705882354"/>
    <n v="1.2941176470588236"/>
    <n v="0.39215686274509803"/>
    <n v="0.90196078431372551"/>
    <n v="0.19607843137254902"/>
    <n v="0"/>
    <n v="0.19607843137254902"/>
    <n v="0.32176973353443944"/>
    <n v="1.5"/>
    <n v="2.513826043237808E-2"/>
    <n v="0"/>
    <n v="5.0276520864756161E-2"/>
    <n v="0.11563599798893917"/>
    <s v="&lt;10 min"/>
    <s v="28–32"/>
    <n v="0.54500000000000004"/>
    <n v="0.58599999999999997"/>
    <n v="5.2504526252263123E-2"/>
    <s v="Écarter"/>
    <n v="7.6758590760247769E-2"/>
    <n v="397.8"/>
    <n v="3.7707390648567117E-2"/>
    <n v="1.5"/>
  </r>
  <r>
    <x v="407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  <n v="3.1"/>
    <n v="1.9"/>
    <n v="1.7"/>
    <n v="0.7"/>
    <n v="1"/>
    <n v="0.9"/>
    <n v="0.3"/>
    <n v="0.6"/>
    <n v="0.19496855345911951"/>
    <n v="3.1666666666666665"/>
    <n v="5.6603773584905662E-2"/>
    <n v="1.8867924528301886E-2"/>
    <n v="4.40251572327044E-2"/>
    <n v="6.2893081761006289E-2"/>
    <s v="10–19 min"/>
    <s v="33+"/>
    <n v="0.42"/>
    <n v="0.44"/>
    <n v="7.966203983101991E-2"/>
    <s v="Écarter"/>
    <n v="9.4808853118712275E-2"/>
    <n v="636"/>
    <n v="0.11949685534591195"/>
    <n v="3.1666666666666665"/>
  </r>
  <r>
    <x v="408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  <n v="5.3043478260869561"/>
    <n v="1"/>
    <n v="4.0869565217391308"/>
    <n v="1"/>
    <n v="3.0869565217391304"/>
    <n v="0.69565217391304346"/>
    <n v="0.21739130434782608"/>
    <n v="0.60869565217391308"/>
    <n v="0.48663741523733539"/>
    <n v="1.6428571428571428"/>
    <n v="6.3821300358994817E-2"/>
    <n v="1.994415636218588E-2"/>
    <n v="9.1743119266055037E-2"/>
    <n v="0.28320702034303946"/>
    <s v="10–19 min"/>
    <s v="33+"/>
    <n v="0.46100000000000002"/>
    <n v="0.48799999999999999"/>
    <n v="6.9402534701267352E-2"/>
    <s v="Écarter"/>
    <n v="0.16222552707549645"/>
    <n v="250.70000000000002"/>
    <n v="9.1743119266055037E-2"/>
    <n v="1.6428571428571428"/>
  </r>
  <r>
    <x v="409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  <n v="3.8125"/>
    <n v="0.40625"/>
    <n v="1.6875"/>
    <n v="0.5"/>
    <n v="1.1875"/>
    <n v="0.1875"/>
    <n v="0.6875"/>
    <n v="0.1875"/>
    <n v="0.49512987012987014"/>
    <n v="2.1666666666666665"/>
    <n v="2.4350649350649352E-2"/>
    <n v="8.9285714285714288E-2"/>
    <n v="6.4935064935064929E-2"/>
    <n v="0.15422077922077923"/>
    <s v="&lt;10 min"/>
    <s v="23–27"/>
    <n v="0.55700000000000005"/>
    <n v="0.58099999999999996"/>
    <n v="5.7936028968014482E-2"/>
    <s v="Écarter"/>
    <n v="0.11659959758551308"/>
    <n v="246.4"/>
    <n v="5.2759740259740256E-2"/>
    <n v="2.1666666666666665"/>
  </r>
  <r>
    <x v="410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  <n v="4.6923076923076925"/>
    <n v="1.1153846153846154"/>
    <n v="4.6923076923076925"/>
    <n v="2"/>
    <n v="2.6923076923076925"/>
    <n v="0.30769230769230771"/>
    <n v="0.38461538461538464"/>
    <n v="0.88461538461538458"/>
    <n v="0.28266913809082483"/>
    <n v="1.2608695652173914"/>
    <n v="1.8535681186283594E-2"/>
    <n v="2.3169601482854494E-2"/>
    <n v="0.12048192771084336"/>
    <n v="0.16218721037998146"/>
    <s v="10–19 min"/>
    <s v="23–27"/>
    <n v="0.48"/>
    <n v="0.53600000000000003"/>
    <n v="5.9746529873264939E-2"/>
    <s v="Écarter"/>
    <n v="0.14350719702832379"/>
    <n v="431.6"/>
    <n v="6.7191844300278025E-2"/>
    <n v="1.2608695652173914"/>
  </r>
  <r>
    <x v="411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  <n v="6"/>
    <n v="1.4"/>
    <n v="1.6"/>
    <n v="0.7"/>
    <n v="0.9"/>
    <n v="0.6"/>
    <n v="0"/>
    <n v="0.9"/>
    <n v="0.45112781954887216"/>
    <n v="1.5555555555555554"/>
    <n v="4.5112781954887216E-2"/>
    <n v="0"/>
    <n v="5.2631578947368418E-2"/>
    <n v="6.7669172932330823E-2"/>
    <s v="10–19 min"/>
    <s v="23–27"/>
    <n v="0.45200000000000001"/>
    <n v="0.5"/>
    <n v="6.3971031985515986E-2"/>
    <s v="Écarter"/>
    <n v="0.1835010060362173"/>
    <n v="266"/>
    <n v="0.10526315789473684"/>
    <n v="1.5555555555555556"/>
  </r>
  <r>
    <x v="412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  <n v="2.6086956521739131"/>
    <n v="0.39130434782608697"/>
    <n v="1"/>
    <n v="0.30434782608695654"/>
    <n v="0.80434782608695654"/>
    <n v="0.30434782608695654"/>
    <n v="0.30434782608695654"/>
    <n v="0.19565217391304349"/>
    <n v="0.43478260869565216"/>
    <n v="2"/>
    <n v="5.0724637681159424E-2"/>
    <n v="5.0724637681159424E-2"/>
    <n v="5.0724637681159424E-2"/>
    <n v="0.13405797101449277"/>
    <s v="&lt;10 min"/>
    <s v="18–22"/>
    <n v="0.56700000000000006"/>
    <n v="0.60499999999999998"/>
    <n v="5.5522027761013878E-2"/>
    <s v="Écarter"/>
    <n v="7.9783046102703176E-2"/>
    <n v="276"/>
    <n v="6.5217391304347824E-2"/>
    <n v="2"/>
  </r>
  <r>
    <x v="413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  <n v="8.4285714285714288"/>
    <n v="1.0714285714285714"/>
    <n v="3"/>
    <n v="1"/>
    <n v="2"/>
    <n v="0.7142857142857143"/>
    <n v="7.1428571428571425E-2"/>
    <n v="0.5714285714285714"/>
    <n v="0.52028218694885364"/>
    <n v="1.875"/>
    <n v="4.409171075837743E-2"/>
    <n v="4.4091710758377423E-3"/>
    <n v="6.1728395061728399E-2"/>
    <n v="0.1234567901234568"/>
    <s v="10–19 min"/>
    <s v="23–27"/>
    <n v="0.55200000000000005"/>
    <n v="0.60199999999999998"/>
    <n v="5.2504526252263123E-2"/>
    <s v="Écarter"/>
    <n v="0.2577752227651624"/>
    <n v="226.79999999999998"/>
    <n v="6.6137566137566148E-2"/>
    <n v="1.875"/>
  </r>
  <r>
    <x v="414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  <n v="2.1090909090909089"/>
    <n v="1"/>
    <n v="2.1090909090909089"/>
    <n v="0.90909090909090906"/>
    <n v="1.3090909090909091"/>
    <n v="0.30909090909090908"/>
    <n v="0.4"/>
    <n v="0.30909090909090908"/>
    <n v="0.21090909090909088"/>
    <n v="3.2352941176470589"/>
    <n v="3.0909090909090907E-2"/>
    <n v="0.04"/>
    <n v="9.0909090909090912E-2"/>
    <n v="0.13090909090909092"/>
    <s v="10–19 min"/>
    <s v="33+"/>
    <n v="0.70499999999999996"/>
    <n v="0.71299999999999997"/>
    <n v="3.6813518406759206E-2"/>
    <s v="Écarter"/>
    <n v="6.4503383940003656E-2"/>
    <n v="550"/>
    <n v="0.1"/>
    <n v="3.2352941176470589"/>
  </r>
  <r>
    <x v="415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  <n v="5.8"/>
    <n v="1.1000000000000001"/>
    <n v="5.9"/>
    <n v="1.8"/>
    <n v="4.2"/>
    <n v="0.7"/>
    <n v="1.7"/>
    <n v="0.9"/>
    <n v="0.32954545454545453"/>
    <n v="1.2222222222222223"/>
    <n v="3.9772727272727265E-2"/>
    <n v="9.6590909090909075E-2"/>
    <n v="0.10227272727272727"/>
    <n v="0.23863636363636362"/>
    <s v="10–19 min"/>
    <s v="23–27"/>
    <n v="0.64700000000000002"/>
    <n v="0.67900000000000005"/>
    <n v="4.7073023536511771E-2"/>
    <s v="Écarter"/>
    <n v="0.17738430583501005"/>
    <n v="352"/>
    <n v="6.25E-2"/>
    <n v="1.2222222222222223"/>
  </r>
  <r>
    <x v="416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  <n v="4.1071428571428568"/>
    <n v="0.7142857142857143"/>
    <n v="2"/>
    <n v="0.6071428571428571"/>
    <n v="1.2857142857142858"/>
    <n v="0.2857142857142857"/>
    <n v="0.2857142857142857"/>
    <n v="0.5"/>
    <n v="0.35103785103785101"/>
    <n v="1.4285714285714286"/>
    <n v="2.442002442002442E-2"/>
    <n v="2.442002442002442E-2"/>
    <n v="5.1892551892551889E-2"/>
    <n v="0.1098901098901099"/>
    <s v="10–19 min"/>
    <s v="18–22"/>
    <n v="0.505"/>
    <n v="0.51600000000000001"/>
    <n v="6.578153289076645E-2"/>
    <s v="Écarter"/>
    <n v="0.12561080770336303"/>
    <n v="327.59999999999997"/>
    <n v="6.1050061050061055E-2"/>
    <n v="1.4285714285714286"/>
  </r>
  <r>
    <x v="417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  <n v="5.7"/>
    <n v="0.6"/>
    <n v="1.5"/>
    <n v="0.2"/>
    <n v="1.3"/>
    <n v="0.3"/>
    <n v="0.1"/>
    <n v="0.8"/>
    <n v="0.46341463414634143"/>
    <n v="0.74999999999999989"/>
    <n v="2.4390243902439022E-2"/>
    <n v="8.1300813008130073E-3"/>
    <n v="1.6260162601626015E-2"/>
    <n v="0.1056910569105691"/>
    <s v="10–19 min"/>
    <s v="18–22"/>
    <n v="0.57799999999999996"/>
    <n v="0.57999999999999996"/>
    <n v="5.7936028968014482E-2"/>
    <s v="Écarter"/>
    <n v="0.17432595573440646"/>
    <n v="246"/>
    <n v="4.878048780487805E-2"/>
    <n v="0.75"/>
  </r>
  <r>
    <x v="418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  <n v="7.5333333333333332"/>
    <n v="1.9333333333333333"/>
    <n v="3.5333333333333332"/>
    <n v="0.93333333333333335"/>
    <n v="2.5333333333333332"/>
    <n v="2.2000000000000002"/>
    <n v="0.6"/>
    <n v="0.93333333333333335"/>
    <n v="0.36217948717948717"/>
    <n v="2.0714285714285716"/>
    <n v="0.10576923076923077"/>
    <n v="2.8846153846153844E-2"/>
    <n v="4.4871794871794872E-2"/>
    <n v="0.12179487179487178"/>
    <s v="20–29 min"/>
    <s v="28–32"/>
    <n v="0.59699999999999998"/>
    <n v="0.59200000000000008"/>
    <n v="5.3711526855763428E-2"/>
    <s v="Écarter"/>
    <n v="0.23039570757880617"/>
    <n v="312"/>
    <n v="9.2948717948717952E-2"/>
    <n v="2.0714285714285716"/>
  </r>
  <r>
    <x v="419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  <n v="3.6129032258064515"/>
    <n v="1.096774193548387"/>
    <n v="2.096774193548387"/>
    <n v="0.61290322580645162"/>
    <n v="1.5161290322580645"/>
    <n v="0.5161290322580645"/>
    <n v="9.6774193548387094E-2"/>
    <n v="0.38709677419354838"/>
    <n v="0.29136316337148804"/>
    <n v="2.833333333333333"/>
    <n v="4.1623309053069719E-2"/>
    <n v="7.804370447450572E-3"/>
    <n v="4.9427679500520294E-2"/>
    <n v="0.12226847034339229"/>
    <s v="10–19 min"/>
    <s v="23–27"/>
    <n v="0.47299999999999998"/>
    <n v="0.49"/>
    <n v="6.578153289076645E-2"/>
    <s v="Écarter"/>
    <n v="0.11049522944116311"/>
    <n v="384.40000000000003"/>
    <n v="8.8449531737773146E-2"/>
    <n v="2.8333333333333335"/>
  </r>
  <r>
    <x v="420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  <n v="7.333333333333333"/>
    <n v="3.7333333333333334"/>
    <n v="3.3333333333333335"/>
    <n v="0.93333333333333335"/>
    <n v="2.4"/>
    <n v="1"/>
    <n v="0.13333333333333333"/>
    <n v="2.1333333333333333"/>
    <n v="0.29689608636977055"/>
    <n v="1.75"/>
    <n v="4.048582995951417E-2"/>
    <n v="5.3981106612685558E-3"/>
    <n v="3.7786774628879895E-2"/>
    <n v="9.7165991902834009E-2"/>
    <s v="20–29 min"/>
    <s v="23–27"/>
    <n v="0.36899999999999999"/>
    <n v="0.39899999999999997"/>
    <n v="7.9058539529269764E-2"/>
    <s v="Écarter"/>
    <n v="0.22427900737759893"/>
    <n v="370.5"/>
    <n v="0.15114709851551958"/>
    <n v="1.75"/>
  </r>
  <r>
    <x v="421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  <n v="3.7931034482758621"/>
    <n v="0.89655172413793105"/>
    <n v="0.7931034482758621"/>
    <n v="0.10344827586206896"/>
    <n v="0.58620689655172409"/>
    <n v="0.41379310344827586"/>
    <n v="0.10344827586206896"/>
    <n v="0.58620689655172409"/>
    <n v="0.3417210313762038"/>
    <n v="1.5294117647058825"/>
    <n v="3.7278657968313145E-2"/>
    <n v="9.3196644920782862E-3"/>
    <n v="9.3196644920782862E-3"/>
    <n v="5.2811432121776948E-2"/>
    <s v="10–19 min"/>
    <s v="33+"/>
    <n v="0.51"/>
    <n v="0.54299999999999993"/>
    <n v="5.7936028968014482E-2"/>
    <s v="Écarter"/>
    <n v="0.11600638312634427"/>
    <n v="321.89999999999998"/>
    <n v="8.0770425598011814E-2"/>
    <n v="1.5294117647058822"/>
  </r>
  <r>
    <x v="422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  <n v="2.3913043478260869"/>
    <n v="0.89130434782608692"/>
    <n v="3.3043478260869565"/>
    <n v="0.80434782608695654"/>
    <n v="2.5"/>
    <n v="0.69565217391304346"/>
    <n v="0.30434782608695654"/>
    <n v="0.30434782608695654"/>
    <n v="0.19762845849802371"/>
    <n v="2.9285714285714284"/>
    <n v="5.7491915199425078E-2"/>
    <n v="2.5152712899748474E-2"/>
    <n v="6.6475026949335256E-2"/>
    <n v="0.20661157024793389"/>
    <s v="10–19 min"/>
    <s v="28–32"/>
    <n v="0.57700000000000007"/>
    <n v="0.59200000000000008"/>
    <n v="5.5522027761013878E-2"/>
    <s v="Écarter"/>
    <n v="7.3134458927477913E-2"/>
    <n v="556.6"/>
    <n v="7.3661516349263378E-2"/>
    <n v="2.9285714285714284"/>
  </r>
  <r>
    <x v="423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  <n v="12.111111111111111"/>
    <n v="2.2222222222222223"/>
    <n v="7.2222222222222223"/>
    <n v="1.8888888888888888"/>
    <n v="5.333333333333333"/>
    <n v="0.44444444444444442"/>
    <n v="0.1111111111111111"/>
    <n v="1.6666666666666667"/>
    <n v="0.42947202521670608"/>
    <n v="1.3333333333333333"/>
    <n v="1.5760441292356184E-2"/>
    <n v="3.9401103230890461E-3"/>
    <n v="6.698187549251379E-2"/>
    <n v="0.18912529550827423"/>
    <s v="20–29 min"/>
    <s v="23–27"/>
    <n v="0.48499999999999999"/>
    <n v="0.5"/>
    <n v="6.155703077851539E-2"/>
    <s v="Écarter"/>
    <n v="0.37040017885088306"/>
    <n v="253.79999999999998"/>
    <n v="7.8802206461780933E-2"/>
    <n v="1.3333333333333333"/>
  </r>
  <r>
    <x v="424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  <n v="4.1923076923076925"/>
    <n v="0.69230769230769229"/>
    <n v="2.8076923076923075"/>
    <n v="1"/>
    <n v="1.8076923076923077"/>
    <n v="0.30769230769230771"/>
    <n v="0.5"/>
    <n v="0.30769230769230771"/>
    <n v="0.34647171010807376"/>
    <n v="2.25"/>
    <n v="2.5429116338207249E-2"/>
    <n v="4.1322314049586778E-2"/>
    <n v="8.2644628099173556E-2"/>
    <n v="0.14939605848696758"/>
    <s v="10–19 min"/>
    <s v="33+"/>
    <n v="0.55600000000000005"/>
    <n v="0.56700000000000006"/>
    <n v="5.4918527459263733E-2"/>
    <s v="Écarter"/>
    <n v="0.1282154465253057"/>
    <n v="314.59999999999997"/>
    <n v="5.7215511760966314E-2"/>
    <n v="2.25"/>
  </r>
  <r>
    <x v="425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  <n v="2.5116279069767442"/>
    <n v="0.79069767441860461"/>
    <n v="1.3023255813953489"/>
    <n v="0.39534883720930231"/>
    <n v="1"/>
    <n v="0.60465116279069764"/>
    <n v="9.3023255813953487E-2"/>
    <n v="0.39534883720930231"/>
    <n v="0.29548563611491108"/>
    <n v="2"/>
    <n v="7.1135430916552667E-2"/>
    <n v="1.094391244870041E-2"/>
    <n v="4.6511627906976744E-2"/>
    <n v="0.11764705882352941"/>
    <s v="&lt;10 min"/>
    <s v="18–22"/>
    <n v="0.45600000000000002"/>
    <n v="0.51100000000000001"/>
    <n v="5.431502715751358E-2"/>
    <s v="Écarter"/>
    <n v="7.6814374619811901E-2"/>
    <n v="365.5"/>
    <n v="9.3023255813953487E-2"/>
    <n v="2"/>
  </r>
  <r>
    <x v="426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  <n v="2.8918918918918921"/>
    <n v="0.59459459459459463"/>
    <n v="3.189189189189189"/>
    <n v="1.4054054054054055"/>
    <n v="1.8918918918918919"/>
    <n v="0.1891891891891892"/>
    <n v="0.51351351351351349"/>
    <n v="0.70270270270270274"/>
    <n v="0.26053080107134163"/>
    <n v="0.84615384615384615"/>
    <n v="1.7044071098125155E-2"/>
    <n v="4.6262478694911124E-2"/>
    <n v="0.12661309958607256"/>
    <n v="0.17044071098125152"/>
    <s v="10–19 min"/>
    <s v="33+"/>
    <n v="0.5"/>
    <n v="0.51500000000000001"/>
    <n v="5.7936028968014482E-2"/>
    <s v="Écarter"/>
    <n v="8.8444178585023667E-2"/>
    <n v="410.7"/>
    <n v="5.356708059410762E-2"/>
    <n v="0.84615384615384615"/>
  </r>
  <r>
    <x v="427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  <n v="7.1333333333333337"/>
    <n v="2.5333333333333332"/>
    <n v="1.8"/>
    <n v="0.2"/>
    <n v="1.6"/>
    <n v="0.33333333333333331"/>
    <n v="0.53333333333333333"/>
    <n v="1.2"/>
    <n v="0.3396825396825397"/>
    <n v="2.1111111111111112"/>
    <n v="1.5873015873015872E-2"/>
    <n v="2.5396825396825397E-2"/>
    <n v="9.5238095238095247E-3"/>
    <n v="7.6190476190476197E-2"/>
    <s v="20–29 min"/>
    <s v="18–22"/>
    <n v="0.44900000000000001"/>
    <n v="0.49399999999999999"/>
    <n v="5.9143029571514787E-2"/>
    <s v="Écarter"/>
    <n v="0.21816230717639171"/>
    <n v="315"/>
    <n v="0.12063492063492064"/>
    <n v="2.1111111111111112"/>
  </r>
  <r>
    <x v="428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  <n v="3.2121212121212119"/>
    <n v="0.69696969696969702"/>
    <n v="2"/>
    <n v="0.51515151515151514"/>
    <n v="1.5151515151515151"/>
    <n v="1"/>
    <n v="0.30303030303030304"/>
    <n v="0.39393939393939392"/>
    <n v="0.17944811240900627"/>
    <n v="1.7692307692307694"/>
    <n v="5.5865921787709501E-2"/>
    <n v="1.692906720839682E-2"/>
    <n v="2.8779414254274591E-2"/>
    <n v="8.4645336041984098E-2"/>
    <s v="10–19 min"/>
    <s v="23–27"/>
    <n v="0.47299999999999998"/>
    <n v="0.498"/>
    <n v="5.5522027761013878E-2"/>
    <s v="Écarter"/>
    <n v="9.8237912322419366E-2"/>
    <n v="590.69999999999993"/>
    <n v="3.8936854579312681E-2"/>
    <n v="1.7692307692307692"/>
  </r>
  <r>
    <x v="429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  <n v="7.5714285714285712"/>
    <n v="0.5714285714285714"/>
    <n v="8.7142857142857135"/>
    <n v="3.2857142857142856"/>
    <n v="5.4285714285714288"/>
    <n v="0.9285714285714286"/>
    <n v="7.1428571428571425E-2"/>
    <n v="0.7142857142857143"/>
    <n v="0.41601255886970173"/>
    <n v="0.79999999999999993"/>
    <n v="5.1020408163265307E-2"/>
    <n v="3.9246467817896386E-3"/>
    <n v="0.18053375196232338"/>
    <n v="0.29827315541601257"/>
    <s v="10–19 min"/>
    <s v="23–27"/>
    <n v="0.6"/>
    <n v="0.64"/>
    <n v="4.2245021122510558E-2"/>
    <s v="Écarter"/>
    <n v="0.23156079333141708"/>
    <n v="254.79999999999998"/>
    <n v="3.1397174254317116E-2"/>
    <n v="0.8"/>
  </r>
  <r>
    <x v="430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  <n v="2.1"/>
    <n v="0.4"/>
    <n v="1.4"/>
    <n v="0.5"/>
    <n v="1"/>
    <n v="0.4"/>
    <n v="0.2"/>
    <n v="0.2"/>
    <n v="0.27631578947368424"/>
    <n v="2"/>
    <n v="5.2631578947368425E-2"/>
    <n v="2.6315789473684213E-2"/>
    <n v="6.5789473684210523E-2"/>
    <n v="0.13157894736842105"/>
    <s v="&lt;10 min"/>
    <s v="18–22"/>
    <n v="0.46200000000000002"/>
    <n v="0.50600000000000001"/>
    <n v="5.431502715751358E-2"/>
    <s v="Écarter"/>
    <n v="6.4225352112676062E-2"/>
    <n v="380"/>
    <n v="5.2631578947368418E-2"/>
    <n v="2"/>
  </r>
  <r>
    <x v="431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  <n v="4.2"/>
    <n v="1.4"/>
    <n v="1.2"/>
    <n v="0.52"/>
    <n v="0.72"/>
    <n v="0.4"/>
    <n v="0"/>
    <n v="0.2"/>
    <n v="0.41584158415841588"/>
    <n v="6.9999999999999991"/>
    <n v="3.9603960396039604E-2"/>
    <n v="0"/>
    <n v="5.1485148514851489E-2"/>
    <n v="7.1287128712871281E-2"/>
    <s v="10–19 min"/>
    <s v="23–27"/>
    <n v="0.53"/>
    <n v="0.58700000000000008"/>
    <n v="5.009052504526252E-2"/>
    <s v="Écarter"/>
    <n v="0.12845070422535212"/>
    <n v="252.5"/>
    <n v="0.13861386138613863"/>
    <n v="7"/>
  </r>
  <r>
    <x v="432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  <n v="3"/>
    <n v="1.2941176470588236"/>
    <n v="2.7941176470588234"/>
    <n v="0.70588235294117652"/>
    <n v="2.0882352941176472"/>
    <n v="0.29411764705882354"/>
    <n v="0.5"/>
    <n v="0.70588235294117652"/>
    <n v="0.16042780748663102"/>
    <n v="1.8333333333333333"/>
    <n v="1.5728216420257943E-2"/>
    <n v="2.6737967914438502E-2"/>
    <n v="3.7747719408619068E-2"/>
    <n v="0.11167033658383141"/>
    <s v="10–19 min"/>
    <s v="33+"/>
    <n v="0.45299999999999996"/>
    <n v="0.48899999999999999"/>
    <n v="5.7332528666264336E-2"/>
    <s v="Écarter"/>
    <n v="9.1750503018108651E-2"/>
    <n v="635.79999999999995"/>
    <n v="6.9204152249134954E-2"/>
    <n v="1.8333333333333333"/>
  </r>
  <r>
    <x v="433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  <n v="2.5128205128205128"/>
    <n v="1.2051282051282051"/>
    <n v="1.2051282051282051"/>
    <n v="0.41025641025641024"/>
    <n v="0.79487179487179482"/>
    <n v="0.41025641025641024"/>
    <n v="0.10256410256410256"/>
    <n v="0.51282051282051277"/>
    <n v="0.39262820512820512"/>
    <n v="2.35"/>
    <n v="6.4102564102564097E-2"/>
    <n v="1.6025641025641024E-2"/>
    <n v="6.4102564102564097E-2"/>
    <n v="0.12419871794871794"/>
    <s v="&lt;10 min"/>
    <s v="28–32"/>
    <n v="0.43099999999999999"/>
    <n v="0.45500000000000002"/>
    <n v="6.0953530476765237E-2"/>
    <s v="Écarter"/>
    <n v="7.6850848681834602E-2"/>
    <n v="249.60000000000002"/>
    <n v="0.18830128205128202"/>
    <n v="2.35"/>
  </r>
  <r>
    <x v="434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  <n v="2.1086956521739131"/>
    <n v="1.1086956521739131"/>
    <n v="0.69565217391304346"/>
    <n v="0.10869565217391304"/>
    <n v="0.5"/>
    <n v="0.30434782608695654"/>
    <n v="0"/>
    <n v="0.30434782608695654"/>
    <n v="0.31010230179028136"/>
    <n v="3.6428571428571428"/>
    <n v="4.4757033248081848E-2"/>
    <n v="0"/>
    <n v="1.5984654731457801E-2"/>
    <n v="7.3529411764705885E-2"/>
    <s v="&lt;10 min"/>
    <s v="28–32"/>
    <n v="0.56299999999999994"/>
    <n v="0.6"/>
    <n v="4.4659022329511168E-2"/>
    <s v="Écarter"/>
    <n v="6.449129559968507E-2"/>
    <n v="312.8"/>
    <n v="0.16304347826086957"/>
    <n v="3.6428571428571428"/>
  </r>
  <r>
    <x v="435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  <n v="2.5"/>
    <n v="0.39473684210526316"/>
    <n v="2.7894736842105261"/>
    <n v="1.2105263157894737"/>
    <n v="1.6052631578947369"/>
    <n v="0.21052631578947367"/>
    <n v="0.39473684210526316"/>
    <n v="0.60526315789473684"/>
    <n v="0.24271844660194172"/>
    <n v="0.65217391304347827"/>
    <n v="2.0439448134900354E-2"/>
    <n v="3.8323965252938172E-2"/>
    <n v="0.11752682677567705"/>
    <n v="0.15585079202861524"/>
    <s v="10–19 min"/>
    <s v="23–27"/>
    <n v="0.55399999999999994"/>
    <n v="0.53700000000000003"/>
    <n v="4.3452021726010863E-2"/>
    <s v="Écarter"/>
    <n v="7.6458752515090544E-2"/>
    <n v="391.40000000000003"/>
    <n v="3.8323965252938165E-2"/>
    <n v="0.65217391304347827"/>
  </r>
  <r>
    <x v="436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  <n v="1.7924528301886793"/>
    <n v="0.60377358490566035"/>
    <n v="3.6981132075471699"/>
    <n v="1.3018867924528301"/>
    <n v="2.3962264150943398"/>
    <n v="0.20754716981132076"/>
    <n v="0.39622641509433965"/>
    <n v="0.60377358490566035"/>
    <n v="0.15062628825114951"/>
    <n v="1"/>
    <n v="1.7440938639606787E-2"/>
    <n v="3.3296337402885685E-2"/>
    <n v="0.10940225146662437"/>
    <n v="0.20136356429364199"/>
    <s v="10–19 min"/>
    <s v="23–27"/>
    <n v="0.63400000000000001"/>
    <n v="0.63900000000000001"/>
    <n v="4.1641520820760412E-2"/>
    <s v="Écarter"/>
    <n v="5.4819482935347941E-2"/>
    <n v="630.70000000000005"/>
    <n v="5.0737276042492466E-2"/>
    <n v="1"/>
  </r>
  <r>
    <x v="437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  <n v="2.6111111111111112"/>
    <n v="1.8055555555555556"/>
    <n v="1.1111111111111112"/>
    <n v="0.3888888888888889"/>
    <n v="0.69444444444444442"/>
    <n v="0.88888888888888884"/>
    <n v="0.1111111111111111"/>
    <n v="0.61111111111111116"/>
    <n v="0.20085470085470086"/>
    <n v="2.9545454545454541"/>
    <n v="6.8376068376068369E-2"/>
    <n v="8.5470085470085461E-3"/>
    <n v="2.9914529914529916E-2"/>
    <n v="5.3418803418803416E-2"/>
    <s v="10–19 min"/>
    <s v="23–27"/>
    <n v="0.36"/>
    <n v="0.4"/>
    <n v="6.5178032589016291E-2"/>
    <s v="Écarter"/>
    <n v="7.9856919293539011E-2"/>
    <n v="468"/>
    <n v="0.1388888888888889"/>
    <n v="2.9545454545454546"/>
  </r>
  <r>
    <x v="438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  <n v="2.4054054054054053"/>
    <n v="0.40540540540540543"/>
    <n v="2.5135135135135136"/>
    <n v="0.89189189189189189"/>
    <n v="1.5135135135135136"/>
    <n v="0.1891891891891892"/>
    <n v="0.40540540540540543"/>
    <n v="0.29729729729729731"/>
    <n v="0.26145710928319627"/>
    <n v="1.3636363636363635"/>
    <n v="2.0564042303172742E-2"/>
    <n v="4.4065804935370156E-2"/>
    <n v="9.6944770857814347E-2"/>
    <n v="0.16451233842538193"/>
    <s v="&lt;10 min"/>
    <s v="23–27"/>
    <n v="0.60599999999999998"/>
    <n v="0.624"/>
    <n v="4.0434520217260107E-2"/>
    <s v="Écarter"/>
    <n v="7.356571863614117E-2"/>
    <n v="340.4"/>
    <n v="4.4065804935370156E-2"/>
    <n v="1.3636363636363635"/>
  </r>
  <r>
    <x v="439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  <n v="6.2142857142857144"/>
    <n v="1.5714285714285714"/>
    <n v="2.5714285714285716"/>
    <n v="0.9285714285714286"/>
    <n v="1.7142857142857142"/>
    <n v="1.5"/>
    <n v="0.42857142857142855"/>
    <n v="1.2142857142857142"/>
    <n v="0.3236607142857143"/>
    <n v="1.2941176470588236"/>
    <n v="7.8125E-2"/>
    <n v="2.2321428571428572E-2"/>
    <n v="4.836309523809524E-2"/>
    <n v="8.9285714285714288E-2"/>
    <s v="10–19 min"/>
    <s v="23–27"/>
    <n v="0.63900000000000001"/>
    <n v="0.65599999999999992"/>
    <n v="3.7417018708509352E-2"/>
    <s v="Écarter"/>
    <n v="0.19005461339465365"/>
    <n v="268.8"/>
    <n v="8.1845238095238096E-2"/>
    <n v="1.2941176470588236"/>
  </r>
  <r>
    <x v="440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  <n v="5.117647058823529"/>
    <n v="0.82352941176470584"/>
    <n v="5.882352941176471"/>
    <n v="3.1176470588235294"/>
    <n v="2.8823529411764706"/>
    <n v="0.88235294117647056"/>
    <n v="1.1176470588235294"/>
    <n v="0.58823529411764708"/>
    <n v="0.29927760577915374"/>
    <n v="1.4"/>
    <n v="5.159958720330237E-2"/>
    <n v="6.5359477124182996E-2"/>
    <n v="0.18231854145166837"/>
    <n v="0.16855865153078775"/>
    <s v="10–19 min"/>
    <s v="23–27"/>
    <n v="0.66099999999999992"/>
    <n v="0.67599999999999993"/>
    <n v="3.379601689800845E-2"/>
    <s v="Écarter"/>
    <n v="0.1565155639720677"/>
    <n v="290.70000000000005"/>
    <n v="4.8159614723082209E-2"/>
    <n v="1.4"/>
  </r>
  <r>
    <x v="441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  <n v="6.615384615384615"/>
    <n v="1.7692307692307692"/>
    <n v="1.5384615384615385"/>
    <n v="0.30769230769230771"/>
    <n v="1.2307692307692308"/>
    <n v="0.23076923076923078"/>
    <n v="0.23076923076923078"/>
    <n v="1.0769230769230769"/>
    <n v="0.46917621385706493"/>
    <n v="1.6428571428571428"/>
    <n v="1.6366612111292964E-2"/>
    <n v="1.6366612111292964E-2"/>
    <n v="2.1822149481723951E-2"/>
    <n v="8.7288597926895806E-2"/>
    <s v="10–19 min"/>
    <s v="23–27"/>
    <n v="0.48100000000000004"/>
    <n v="0.51400000000000001"/>
    <n v="4.7073023536511771E-2"/>
    <s v="Écarter"/>
    <n v="0.2023216220399319"/>
    <n v="183.29999999999998"/>
    <n v="0.12547735951991273"/>
    <n v="1.6428571428571428"/>
  </r>
  <r>
    <x v="442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  <n v="3.5"/>
    <n v="6.916666666666667"/>
    <n v="3.2916666666666665"/>
    <n v="0.58333333333333337"/>
    <n v="2.7083333333333335"/>
    <n v="1"/>
    <n v="0.5"/>
    <n v="2.5"/>
    <n v="0.16431924882629106"/>
    <n v="2.7666666666666666"/>
    <n v="4.6948356807511735E-2"/>
    <n v="2.3474178403755867E-2"/>
    <n v="2.7386541471048513E-2"/>
    <n v="0.12715179968701096"/>
    <s v="20–29 min"/>
    <s v="28–32"/>
    <n v="0.33200000000000002"/>
    <n v="0.34"/>
    <n v="7.3627036813518412E-2"/>
    <s v="Écarter"/>
    <n v="0.10704225352112677"/>
    <n v="511.20000000000005"/>
    <n v="0.32472613458528948"/>
    <n v="2.7666666666666666"/>
  </r>
  <r>
    <x v="443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  <n v="1.5961538461538463"/>
    <n v="0.40384615384615385"/>
    <n v="1.3076923076923077"/>
    <n v="0.40384615384615385"/>
    <n v="0.90384615384615385"/>
    <n v="0.19230769230769232"/>
    <n v="0.19230769230769232"/>
    <n v="0.30769230769230771"/>
    <n v="0.20463510848126235"/>
    <n v="1.3125"/>
    <n v="2.465483234714004E-2"/>
    <n v="2.465483234714004E-2"/>
    <n v="5.1775147928994084E-2"/>
    <n v="0.11587771203155819"/>
    <s v="&lt;10 min"/>
    <s v="18–22"/>
    <n v="0.45200000000000001"/>
    <n v="0.46399999999999997"/>
    <n v="5.009052504526252E-2"/>
    <s v="Écarter"/>
    <n v="4.8815972759634736E-2"/>
    <n v="405.59999999999997"/>
    <n v="5.1775147928994091E-2"/>
    <n v="1.3125"/>
  </r>
  <r>
    <x v="444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  <n v="3.32"/>
    <n v="0.4"/>
    <n v="0.8"/>
    <n v="0.12"/>
    <n v="0.72"/>
    <n v="0.2"/>
    <n v="0"/>
    <n v="0.4"/>
    <n v="0.57241379310344831"/>
    <n v="1"/>
    <n v="3.4482758620689655E-2"/>
    <n v="0"/>
    <n v="2.0689655172413793E-2"/>
    <n v="0.12413793103448276"/>
    <s v="&lt;10 min"/>
    <s v="28–32"/>
    <n v="0.42599999999999999"/>
    <n v="0.499"/>
    <n v="4.5262522631261314E-2"/>
    <s v="Écarter"/>
    <n v="0.10153722334004024"/>
    <n v="145"/>
    <n v="6.8965517241379309E-2"/>
    <n v="1"/>
  </r>
  <r>
    <x v="445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  <n v="2"/>
    <n v="1.7073170731707317"/>
    <n v="0.70731707317073167"/>
    <n v="0.1951219512195122"/>
    <n v="0.51219512195121952"/>
    <n v="0.29268292682926828"/>
    <n v="9.7560975609756101E-2"/>
    <n v="0.3902439024390244"/>
    <n v="0.27777777777777779"/>
    <n v="4.375"/>
    <n v="4.065040650406504E-2"/>
    <n v="1.3550135501355014E-2"/>
    <n v="2.7100271002710029E-2"/>
    <n v="7.113821138211382E-2"/>
    <s v="&lt;10 min"/>
    <s v="23–27"/>
    <n v="0.41499999999999998"/>
    <n v="0.45299999999999996"/>
    <n v="4.9487024743512374E-2"/>
    <s v="Écarter"/>
    <n v="6.1167002012072438E-2"/>
    <n v="295.2"/>
    <n v="0.23712737127371275"/>
    <n v="4.375"/>
  </r>
  <r>
    <x v="446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  <n v="2.4117647058823528"/>
    <n v="0.29411764705882354"/>
    <n v="1.088235294117647"/>
    <n v="0.29411764705882354"/>
    <n v="0.79411764705882348"/>
    <n v="0.41176470588235292"/>
    <n v="0.20588235294117646"/>
    <n v="0.20588235294117646"/>
    <n v="0.3396851698425849"/>
    <n v="1.4285714285714286"/>
    <n v="5.7995028997514499E-2"/>
    <n v="2.8997514498757249E-2"/>
    <n v="4.1425020712510363E-2"/>
    <n v="0.11184755592377796"/>
    <s v="&lt;10 min"/>
    <s v="23–27"/>
    <n v="0.45500000000000002"/>
    <n v="0.47299999999999998"/>
    <n v="4.7073023536511771E-2"/>
    <s v="Écarter"/>
    <n v="7.3760208308675579E-2"/>
    <n v="241.39999999999998"/>
    <n v="4.1425020712510363E-2"/>
    <n v="1.4285714285714286"/>
  </r>
  <r>
    <x v="447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  <n v="2.3142857142857145"/>
    <n v="0.31428571428571428"/>
    <n v="1.3142857142857143"/>
    <n v="0.31428571428571428"/>
    <n v="0.91428571428571426"/>
    <n v="0.11428571428571428"/>
    <n v="0"/>
    <n v="0.4"/>
    <n v="0.51428571428571435"/>
    <n v="0.7857142857142857"/>
    <n v="2.5396825396825397E-2"/>
    <n v="0"/>
    <n v="6.9841269841269843E-2"/>
    <n v="0.20317460317460317"/>
    <s v="&lt;10 min"/>
    <s v="23–27"/>
    <n v="0.49200000000000005"/>
    <n v="0.53500000000000003"/>
    <n v="4.0434520217260107E-2"/>
    <s v="Écarter"/>
    <n v="7.0778959471112401E-2"/>
    <n v="157.5"/>
    <n v="6.9841269841269843E-2"/>
    <n v="0.7857142857142857"/>
  </r>
  <r>
    <x v="448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  <n v="4.875"/>
    <n v="1.125"/>
    <n v="2.8125"/>
    <n v="0.6875"/>
    <n v="2.125"/>
    <n v="0.625"/>
    <n v="0"/>
    <n v="0.8125"/>
    <n v="0.32718120805369127"/>
    <n v="1.3846153846153846"/>
    <n v="4.1946308724832217E-2"/>
    <n v="0"/>
    <n v="4.6140939597315432E-2"/>
    <n v="0.14261744966442952"/>
    <s v="10–19 min"/>
    <s v="18–22"/>
    <n v="0.46600000000000003"/>
    <n v="0.49700000000000005"/>
    <n v="4.4659022329511168E-2"/>
    <s v="Écarter"/>
    <n v="0.14909456740442656"/>
    <n v="238.4"/>
    <n v="7.5503355704697989E-2"/>
    <n v="1.3846153846153846"/>
  </r>
  <r>
    <x v="449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  <n v="5.1333333333333337"/>
    <n v="0.33333333333333331"/>
    <n v="3.1333333333333333"/>
    <n v="0.6"/>
    <n v="2.5333333333333332"/>
    <n v="0.73333333333333328"/>
    <n v="0.73333333333333328"/>
    <n v="0.4"/>
    <n v="0.35648148148148151"/>
    <n v="0.83333333333333326"/>
    <n v="5.0925925925925923E-2"/>
    <n v="5.0925925925925923E-2"/>
    <n v="4.1666666666666664E-2"/>
    <n v="0.1759259259259259"/>
    <s v="10–19 min"/>
    <s v="23–27"/>
    <n v="0.62"/>
    <n v="0.6409999999999999"/>
    <n v="3.2589016294508145E-2"/>
    <s v="Écarter"/>
    <n v="0.15699530516431928"/>
    <n v="216"/>
    <n v="2.3148148148148147E-2"/>
    <n v="0.83333333333333337"/>
  </r>
  <r>
    <x v="450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  <n v="1.9"/>
    <n v="0.6"/>
    <n v="1.6"/>
    <n v="0.5"/>
    <n v="1.2"/>
    <n v="0.2"/>
    <n v="0.1"/>
    <n v="0.3"/>
    <n v="0.27941176470588236"/>
    <n v="2"/>
    <n v="2.9411764705882356E-2"/>
    <n v="1.4705882352941178E-2"/>
    <n v="7.3529411764705885E-2"/>
    <n v="0.17647058823529413"/>
    <s v="&lt;10 min"/>
    <s v="23–27"/>
    <n v="0.5"/>
    <n v="0.51300000000000001"/>
    <n v="4.3452021726010863E-2"/>
    <s v="Écarter"/>
    <n v="5.8108651911468814E-2"/>
    <n v="272"/>
    <n v="8.8235294117647065E-2"/>
    <n v="2"/>
  </r>
  <r>
    <x v="451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  <n v="5.7692307692307692"/>
    <n v="0.23076923076923078"/>
    <n v="3.3846153846153846"/>
    <n v="0.92307692307692313"/>
    <n v="2.5384615384615383"/>
    <n v="0.53846153846153844"/>
    <n v="0.30769230769230771"/>
    <n v="0.76923076923076927"/>
    <n v="0.63398140321217245"/>
    <n v="0.3"/>
    <n v="5.9171597633136092E-2"/>
    <n v="3.38123415046492E-2"/>
    <n v="0.10143702451394761"/>
    <n v="0.2789518174133559"/>
    <s v="&lt;10 min"/>
    <s v="23–27"/>
    <n v="0.69400000000000006"/>
    <n v="0.70599999999999996"/>
    <n v="2.9571514785757393E-2"/>
    <s v="Écarter"/>
    <n v="0.17644327503482435"/>
    <n v="118.3"/>
    <n v="2.5359256128486898E-2"/>
    <n v="0.3"/>
  </r>
  <r>
    <x v="452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  <n v="4.4117647058823533"/>
    <n v="0.52941176470588236"/>
    <n v="2.1764705882352939"/>
    <n v="0.17647058823529413"/>
    <n v="2"/>
    <n v="0.29411764705882354"/>
    <n v="0.17647058823529413"/>
    <n v="0.58823529411764708"/>
    <n v="0.48480930833872016"/>
    <n v="0.9"/>
    <n v="3.2320620555914677E-2"/>
    <n v="1.9392372333548805E-2"/>
    <n v="1.9392372333548805E-2"/>
    <n v="0.21978021978021978"/>
    <s v="&lt;10 min"/>
    <s v="23–27"/>
    <n v="0.52400000000000002"/>
    <n v="0.54500000000000004"/>
    <n v="3.8020519010259504E-2"/>
    <s v="Écarter"/>
    <n v="0.13492721032074803"/>
    <n v="154.69999999999999"/>
    <n v="5.8177117000646414E-2"/>
    <n v="0.9"/>
  </r>
  <r>
    <x v="453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  <n v="1.6086956521739131"/>
    <n v="0.80434782608695654"/>
    <n v="2.1086956521739131"/>
    <n v="0.80434782608695654"/>
    <n v="1.1956521739130435"/>
    <n v="0.19565217391304349"/>
    <n v="0.5"/>
    <n v="0.39130434782608697"/>
    <n v="0.19381875327396542"/>
    <n v="2.0555555555555554"/>
    <n v="2.3572551073860658E-2"/>
    <n v="6.0240963855421679E-2"/>
    <n v="9.6909376636982708E-2"/>
    <n v="0.14405447878470401"/>
    <s v="&lt;10 min"/>
    <s v="28–32"/>
    <n v="0.52400000000000002"/>
    <n v="0.52500000000000002"/>
    <n v="3.8624019312009657E-2"/>
    <s v="Écarter"/>
    <n v="4.9199545096666963E-2"/>
    <n v="381.8"/>
    <n v="9.6909376636982708E-2"/>
    <n v="2.0555555555555554"/>
  </r>
  <r>
    <x v="454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  <n v="3.6"/>
    <n v="0.3"/>
    <n v="2.4"/>
    <n v="1"/>
    <n v="1.4"/>
    <n v="0.4"/>
    <n v="0.5"/>
    <n v="0.5"/>
    <n v="0.28800000000000003"/>
    <n v="0.6"/>
    <n v="3.2000000000000001E-2"/>
    <n v="0.04"/>
    <n v="0.08"/>
    <n v="0.11199999999999999"/>
    <s v="10–19 min"/>
    <s v="18–22"/>
    <n v="0.47499999999999998"/>
    <n v="0.51700000000000002"/>
    <n v="3.6210018105009054E-2"/>
    <s v="Écarter"/>
    <n v="0.11010060362173039"/>
    <n v="250"/>
    <n v="2.4E-2"/>
    <n v="0.6"/>
  </r>
  <r>
    <x v="455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  <n v="1.7"/>
    <n v="0.6"/>
    <n v="3.4"/>
    <n v="0.8"/>
    <n v="2.6"/>
    <n v="0.1"/>
    <n v="0.3"/>
    <n v="0.4"/>
    <n v="0.20731707317073172"/>
    <n v="1.4999999999999998"/>
    <n v="1.2195121951219514E-2"/>
    <n v="3.6585365853658541E-2"/>
    <n v="9.7560975609756115E-2"/>
    <n v="0.31707317073170738"/>
    <s v="&lt;10 min"/>
    <s v="33+"/>
    <n v="0.43700000000000006"/>
    <n v="0.41"/>
    <n v="4.3452021726010863E-2"/>
    <s v="Écarter"/>
    <n v="5.1991951710261573E-2"/>
    <n v="328"/>
    <n v="7.3170731707317069E-2"/>
    <n v="1.5"/>
  </r>
  <r>
    <x v="456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  <n v="2.9130434782608696"/>
    <n v="0.21739130434782608"/>
    <n v="1.0869565217391304"/>
    <n v="0.30434782608695654"/>
    <n v="0.78260869565217395"/>
    <n v="8.6956521739130432E-2"/>
    <n v="0.21739130434782608"/>
    <n v="0.30434782608695654"/>
    <n v="0.54963084495488113"/>
    <n v="0.71428571428571419"/>
    <n v="1.6406890894175553E-2"/>
    <n v="4.1017227235438887E-2"/>
    <n v="5.742411812961444E-2"/>
    <n v="0.14766201804758"/>
    <s v="&lt;10 min"/>
    <s v="18–22"/>
    <n v="0.61"/>
    <n v="0.626"/>
    <n v="3.0778515389257695E-2"/>
    <s v="Écarter"/>
    <n v="8.9091068148018551E-2"/>
    <n v="121.89999999999999"/>
    <n v="4.1017227235438887E-2"/>
    <n v="0.7142857142857143"/>
  </r>
  <r>
    <x v="457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  <n v="8.375"/>
    <n v="2.25"/>
    <n v="2.5"/>
    <n v="0.75"/>
    <n v="1.75"/>
    <n v="0.125"/>
    <n v="0.5"/>
    <n v="1"/>
    <n v="0.39880952380952384"/>
    <n v="2.25"/>
    <n v="5.9523809523809521E-3"/>
    <n v="2.3809523809523808E-2"/>
    <n v="3.5714285714285712E-2"/>
    <n v="8.3333333333333329E-2"/>
    <s v="20–29 min"/>
    <s v="23–27"/>
    <n v="0.41100000000000003"/>
    <n v="0.43"/>
    <n v="4.4055522027761015E-2"/>
    <s v="Écarter"/>
    <n v="0.25613682092555334"/>
    <n v="168"/>
    <n v="0.10714285714285714"/>
    <n v="2.25"/>
  </r>
  <r>
    <x v="458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  <n v="1.8108108108108107"/>
    <n v="0.29729729729729731"/>
    <n v="0.70270270270270274"/>
    <n v="0.1891891891891892"/>
    <n v="0.51351351351351349"/>
    <n v="0.1891891891891892"/>
    <n v="0.10810810810810811"/>
    <n v="0.10810810810810811"/>
    <n v="0.32923832923832924"/>
    <n v="2.75"/>
    <n v="3.4398034398034398E-2"/>
    <n v="1.9656019656019656E-2"/>
    <n v="3.4398034398034398E-2"/>
    <n v="9.3366093366093361E-2"/>
    <s v="&lt;10 min"/>
    <s v="23–27"/>
    <n v="0.33299999999999996"/>
    <n v="0.33500000000000002"/>
    <n v="5.7936028968014482E-2"/>
    <s v="Écarter"/>
    <n v="5.5380934254173689E-2"/>
    <n v="203.5"/>
    <n v="5.4054054054054057E-2"/>
    <n v="2.75"/>
  </r>
  <r>
    <x v="459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  <n v="6.7"/>
    <n v="1"/>
    <n v="7"/>
    <n v="2.2999999999999998"/>
    <n v="4.7"/>
    <n v="0.9"/>
    <n v="1.2"/>
    <n v="0.7"/>
    <n v="0.2648221343873518"/>
    <n v="1.4285714285714286"/>
    <n v="3.5573122529644272E-2"/>
    <n v="4.7430830039525688E-2"/>
    <n v="9.0909090909090898E-2"/>
    <n v="0.1857707509881423"/>
    <s v="20–29 min"/>
    <s v="23–27"/>
    <n v="0.42799999999999999"/>
    <n v="0.45600000000000002"/>
    <n v="4.1641520820760412E-2"/>
    <s v="Écarter"/>
    <n v="0.20490945674044267"/>
    <n v="253"/>
    <n v="3.9525691699604744E-2"/>
    <n v="1.4285714285714286"/>
  </r>
  <r>
    <x v="460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  <n v="3.3"/>
    <n v="0.5"/>
    <n v="0.7"/>
    <n v="0.3"/>
    <n v="0.4"/>
    <n v="0.4"/>
    <n v="0.2"/>
    <n v="0.7"/>
    <n v="0.45205479452054792"/>
    <n v="0.7142857142857143"/>
    <n v="5.4794520547945209E-2"/>
    <n v="2.7397260273972605E-2"/>
    <n v="4.1095890410958902E-2"/>
    <n v="5.4794520547945209E-2"/>
    <s v="&lt;10 min"/>
    <s v="23–27"/>
    <n v="0.48399999999999999"/>
    <n v="0.496"/>
    <n v="3.7417018708509352E-2"/>
    <s v="Écarter"/>
    <n v="0.10092555331991952"/>
    <n v="146"/>
    <n v="6.8493150684931503E-2"/>
    <n v="0.7142857142857143"/>
  </r>
  <r>
    <x v="461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  <n v="10.333333333333334"/>
    <n v="2.8333333333333335"/>
    <n v="3.3333333333333335"/>
    <n v="1"/>
    <n v="2.3333333333333335"/>
    <n v="1.1666666666666667"/>
    <n v="0.33333333333333331"/>
    <n v="1.6666666666666667"/>
    <n v="0.51155115511551164"/>
    <n v="1.7"/>
    <n v="5.7755775577557761E-2"/>
    <n v="1.65016501650165E-2"/>
    <n v="4.9504950495049507E-2"/>
    <n v="0.11551155115511552"/>
    <s v="20–29 min"/>
    <s v="23–27"/>
    <n v="0.52800000000000002"/>
    <n v="0.53900000000000003"/>
    <n v="3.2589016294508145E-2"/>
    <s v="Écarter"/>
    <n v="0.31602951039570759"/>
    <n v="121.19999999999999"/>
    <n v="0.14026402640264027"/>
    <n v="1.7"/>
  </r>
  <r>
    <x v="462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  <n v="4.4285714285714288"/>
    <n v="0.42857142857142855"/>
    <n v="3"/>
    <n v="1.2857142857142858"/>
    <n v="1.7142857142857142"/>
    <n v="7.1428571428571425E-2"/>
    <n v="0.5714285714285714"/>
    <n v="0.42857142857142855"/>
    <n v="0.54673721340388015"/>
    <n v="1"/>
    <n v="8.8183421516754845E-3"/>
    <n v="7.0546737213403876E-2"/>
    <n v="0.15873015873015875"/>
    <n v="0.21164021164021163"/>
    <s v="&lt;10 min"/>
    <s v="23–27"/>
    <n v="0.65599999999999992"/>
    <n v="0.64"/>
    <n v="2.715751357875679E-2"/>
    <s v="Écarter"/>
    <n v="0.13544121874101755"/>
    <n v="113.39999999999999"/>
    <n v="5.2910052910052914E-2"/>
    <n v="1"/>
  </r>
  <r>
    <x v="463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  <n v="2.2962962962962963"/>
    <n v="0.81481481481481477"/>
    <n v="0.70370370370370372"/>
    <n v="0.1111111111111111"/>
    <n v="0.51851851851851849"/>
    <n v="0.29629629629629628"/>
    <n v="0.1111111111111111"/>
    <n v="0.51851851851851849"/>
    <n v="0.34273079049198452"/>
    <n v="1.5714285714285714"/>
    <n v="4.4223327805417351E-2"/>
    <n v="1.6583747927031506E-2"/>
    <n v="1.6583747927031506E-2"/>
    <n v="7.7390823659480371E-2"/>
    <s v="&lt;10 min"/>
    <s v="18–22"/>
    <n v="0.38100000000000001"/>
    <n v="0.42399999999999999"/>
    <n v="4.103802051901026E-2"/>
    <s v="Écarter"/>
    <n v="7.0228780087935025E-2"/>
    <n v="180.9"/>
    <n v="0.12161415146489774"/>
    <n v="1.5714285714285714"/>
  </r>
  <r>
    <x v="464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  <n v="2.9047619047619047"/>
    <n v="1.2857142857142858"/>
    <n v="1"/>
    <n v="0.2857142857142857"/>
    <n v="0.7142857142857143"/>
    <n v="0.52380952380952384"/>
    <n v="9.5238095238095233E-2"/>
    <n v="0.7142857142857143"/>
    <n v="0.33008658008658004"/>
    <n v="1.8"/>
    <n v="5.9523809523809521E-2"/>
    <n v="1.082251082251082E-2"/>
    <n v="3.2467532467532464E-2"/>
    <n v="8.1168831168831168E-2"/>
    <s v="&lt;10 min"/>
    <s v="23–27"/>
    <n v="0.44799999999999995"/>
    <n v="0.45200000000000001"/>
    <n v="4.0434520217260107E-2"/>
    <s v="Écarter"/>
    <n v="8.88377886365814E-2"/>
    <n v="184.8"/>
    <n v="0.1461038961038961"/>
    <n v="1.8"/>
  </r>
  <r>
    <x v="465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  <n v="5.9"/>
    <n v="0.3"/>
    <n v="2.7"/>
    <n v="0.5"/>
    <n v="2.2000000000000002"/>
    <n v="0.4"/>
    <n v="0.2"/>
    <n v="0.4"/>
    <n v="0.34705882352941181"/>
    <n v="0.74999999999999989"/>
    <n v="2.3529411764705882E-2"/>
    <n v="1.1764705882352941E-2"/>
    <n v="2.9411764705882353E-2"/>
    <n v="0.12941176470588237"/>
    <s v="10–19 min"/>
    <s v="23–27"/>
    <n v="0.46799999999999997"/>
    <n v="0.46500000000000002"/>
    <n v="3.8020519010259504E-2"/>
    <s v="Écarter"/>
    <n v="0.1804426559356137"/>
    <n v="170"/>
    <n v="1.7647058823529412E-2"/>
    <n v="0.75"/>
  </r>
  <r>
    <x v="466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  <n v="3.4117647058823528"/>
    <n v="1.1176470588235294"/>
    <n v="3"/>
    <n v="1.1764705882352942"/>
    <n v="1.8235294117647058"/>
    <n v="0.17647058823529413"/>
    <n v="0.52941176470588236"/>
    <n v="0.82352941176470584"/>
    <n v="0.3967168262653899"/>
    <n v="1.3571428571428572"/>
    <n v="2.0519835841313273E-2"/>
    <n v="6.1559507523939815E-2"/>
    <n v="0.13679890560875513"/>
    <n v="0.21203830369357046"/>
    <s v="&lt;10 min"/>
    <s v="23–27"/>
    <n v="0.53100000000000003"/>
    <n v="0.55200000000000005"/>
    <n v="2.9571514785757393E-2"/>
    <s v="Écarter"/>
    <n v="0.1043437093147118"/>
    <n v="146.19999999999999"/>
    <n v="0.12995896032831739"/>
    <n v="1.3571428571428572"/>
  </r>
  <r>
    <x v="467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  <n v="3.5"/>
    <n v="1.375"/>
    <n v="3.125"/>
    <n v="0.875"/>
    <n v="2.3125"/>
    <n v="0.375"/>
    <n v="0.125"/>
    <n v="0.875"/>
    <n v="0.26717557251908397"/>
    <n v="1.5714285714285714"/>
    <n v="2.8625954198473282E-2"/>
    <n v="9.5419847328244278E-3"/>
    <n v="6.6793893129770993E-2"/>
    <n v="0.17652671755725191"/>
    <s v="10–19 min"/>
    <s v="28–32"/>
    <n v="0.42200000000000004"/>
    <n v="0.44900000000000001"/>
    <n v="3.5003017501508749E-2"/>
    <s v="Écarter"/>
    <n v="0.10704225352112677"/>
    <n v="209.6"/>
    <n v="0.10496183206106871"/>
    <n v="1.5714285714285714"/>
  </r>
  <r>
    <x v="468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  <n v="3.7333333333333334"/>
    <n v="1.4"/>
    <n v="1.5333333333333334"/>
    <n v="0.2"/>
    <n v="1.3333333333333333"/>
    <n v="0.13333333333333333"/>
    <n v="0.2"/>
    <n v="0.33333333333333331"/>
    <n v="0.33939393939393941"/>
    <n v="4.2"/>
    <n v="1.2121212121212121E-2"/>
    <n v="1.8181818181818184E-2"/>
    <n v="1.8181818181818184E-2"/>
    <n v="0.1212121212121212"/>
    <s v="10–19 min"/>
    <s v="33+"/>
    <n v="0.36399999999999999"/>
    <n v="0.38500000000000001"/>
    <n v="4.284852142426071E-2"/>
    <s v="Écarter"/>
    <n v="0.11417840375586855"/>
    <n v="165"/>
    <n v="0.12727272727272726"/>
    <n v="4.2"/>
  </r>
  <r>
    <x v="469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  <n v="7.8571428571428568"/>
    <n v="1.7142857142857142"/>
    <n v="1.2857142857142858"/>
    <n v="0.42857142857142855"/>
    <n v="0.8571428571428571"/>
    <n v="0.42857142857142855"/>
    <n v="0.14285714285714285"/>
    <n v="1.1428571428571428"/>
    <n v="0.36375661375661372"/>
    <n v="1.5"/>
    <n v="1.984126984126984E-2"/>
    <n v="6.6137566137566125E-3"/>
    <n v="1.984126984126984E-2"/>
    <n v="3.968253968253968E-2"/>
    <s v="20–29 min"/>
    <s v="23–27"/>
    <n v="0.45200000000000001"/>
    <n v="0.48799999999999999"/>
    <n v="3.1382015691007847E-2"/>
    <s v="Écarter"/>
    <n v="0.24029893647599884"/>
    <n v="151.20000000000002"/>
    <n v="7.9365079365079361E-2"/>
    <n v="1.5"/>
  </r>
  <r>
    <x v="470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  <n v="2.2000000000000002"/>
    <n v="0.52"/>
    <n v="1.6"/>
    <n v="0.4"/>
    <n v="1.2"/>
    <n v="0.2"/>
    <n v="0.12"/>
    <n v="0.32"/>
    <n v="0.29729729729729731"/>
    <n v="1.625"/>
    <n v="2.7027027027027029E-2"/>
    <n v="1.6216216216216214E-2"/>
    <n v="5.4054054054054057E-2"/>
    <n v="0.16216216216216214"/>
    <s v="&lt;10 min"/>
    <s v="23–27"/>
    <n v="0.57299999999999995"/>
    <n v="0.60099999999999998"/>
    <n v="2.4140012070006035E-2"/>
    <s v="Écarter"/>
    <n v="6.7283702213279686E-2"/>
    <n v="185"/>
    <n v="7.0270270270270274E-2"/>
    <n v="1.625"/>
  </r>
  <r>
    <x v="471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  <n v="9"/>
    <n v="5.166666666666667"/>
    <n v="3"/>
    <n v="0.83333333333333337"/>
    <n v="2.1666666666666665"/>
    <n v="0.66666666666666663"/>
    <n v="0.66666666666666663"/>
    <n v="1.5"/>
    <n v="0.33210332103321033"/>
    <n v="3.4444444444444446"/>
    <n v="2.4600246002460021E-2"/>
    <n v="2.4600246002460021E-2"/>
    <n v="3.0750307503075031E-2"/>
    <n v="7.9950799507995066E-2"/>
    <s v="20–29 min"/>
    <s v="23–27"/>
    <n v="0.51200000000000001"/>
    <n v="0.55899999999999994"/>
    <n v="2.5950512975256489E-2"/>
    <s v="Écarter"/>
    <n v="0.27525150905432599"/>
    <n v="162.60000000000002"/>
    <n v="0.19065190651906516"/>
    <n v="3.4444444444444446"/>
  </r>
  <r>
    <x v="472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  <n v="5.3"/>
    <n v="1.7"/>
    <n v="2.1"/>
    <n v="0.5"/>
    <n v="1.6"/>
    <n v="0.3"/>
    <n v="0.2"/>
    <n v="0.8"/>
    <n v="0.42741935483870963"/>
    <n v="2.125"/>
    <n v="2.4193548387096774E-2"/>
    <n v="1.6129032258064516E-2"/>
    <n v="4.0322580645161289E-2"/>
    <n v="0.12903225806451613"/>
    <s v="10–19 min"/>
    <s v="18–22"/>
    <n v="0.42599999999999999"/>
    <n v="0.48299999999999998"/>
    <n v="2.8364514182257092E-2"/>
    <s v="Écarter"/>
    <n v="0.16209255533199196"/>
    <n v="124"/>
    <n v="0.13709677419354838"/>
    <n v="2.125"/>
  </r>
  <r>
    <x v="473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  <n v="5.8888888888888893"/>
    <n v="1.6666666666666667"/>
    <n v="5.2222222222222223"/>
    <n v="2.3333333333333335"/>
    <n v="2.8888888888888888"/>
    <n v="0.55555555555555558"/>
    <n v="0.44444444444444442"/>
    <n v="0.33333333333333331"/>
    <n v="0.26889903602232373"/>
    <n v="5.0000000000000009"/>
    <n v="2.5367833587011671E-2"/>
    <n v="2.0294266869609334E-2"/>
    <n v="0.10654490106544902"/>
    <n v="0.13191273465246067"/>
    <s v="20–29 min"/>
    <s v="23–27"/>
    <n v="0.63800000000000001"/>
    <n v="0.6409999999999999"/>
    <n v="2.4140012070006035E-2"/>
    <s v="Écarter"/>
    <n v="0.18010283925776885"/>
    <n v="197.1"/>
    <n v="7.6103500761035003E-2"/>
    <n v="5"/>
  </r>
  <r>
    <x v="474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  <n v="2.2083333333333335"/>
    <n v="8.3333333333333329E-2"/>
    <n v="1"/>
    <n v="0.20833333333333334"/>
    <n v="0.79166666666666663"/>
    <n v="8.3333333333333329E-2"/>
    <n v="8.3333333333333329E-2"/>
    <n v="0.20833333333333334"/>
    <n v="0.50189393939393934"/>
    <n v="0.39999999999999997"/>
    <n v="1.8939393939393936E-2"/>
    <n v="1.8939393939393936E-2"/>
    <n v="4.7348484848484848E-2"/>
    <n v="0.1799242424242424"/>
    <s v="&lt;10 min"/>
    <s v="18–22"/>
    <n v="0.72900000000000009"/>
    <n v="0.72099999999999997"/>
    <n v="2.1726010863005431E-2"/>
    <s v="Écarter"/>
    <n v="6.7538564721663322E-2"/>
    <n v="105.60000000000001"/>
    <n v="1.8939393939393936E-2"/>
    <n v="0.4"/>
  </r>
  <r>
    <x v="475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  <n v="1.8928571428571428"/>
    <n v="1.1071428571428572"/>
    <n v="1"/>
    <n v="0.2857142857142857"/>
    <n v="0.7142857142857143"/>
    <n v="0.6071428571428571"/>
    <n v="0.10714285714285714"/>
    <n v="0.39285714285714285"/>
    <n v="0.23368606701940037"/>
    <n v="2.8181818181818183"/>
    <n v="7.4955908289241618E-2"/>
    <n v="1.3227513227513227E-2"/>
    <n v="3.5273368606701938E-2"/>
    <n v="8.8183421516754859E-2"/>
    <s v="&lt;10 min"/>
    <s v="33+"/>
    <n v="0.35"/>
    <n v="0.40600000000000003"/>
    <n v="3.5606517803258901E-2"/>
    <s v="Écarter"/>
    <n v="5.7890198332854269E-2"/>
    <n v="226.79999999999998"/>
    <n v="0.13668430335097004"/>
    <n v="2.8181818181818183"/>
  </r>
  <r>
    <x v="476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  <n v="8.6666666666666661"/>
    <n v="0.66666666666666663"/>
    <n v="3.6666666666666665"/>
    <n v="1.1666666666666667"/>
    <n v="2.5"/>
    <n v="0.66666666666666663"/>
    <n v="0.5"/>
    <n v="1.3333333333333333"/>
    <n v="0.36568213783403658"/>
    <n v="0.5"/>
    <n v="2.8129395218002812E-2"/>
    <n v="2.1097046413502109E-2"/>
    <n v="4.9226441631504927E-2"/>
    <n v="0.10548523206751055"/>
    <s v="20–29 min"/>
    <s v="23–27"/>
    <n v="0.56399999999999995"/>
    <n v="0.57600000000000007"/>
    <n v="2.3536511768255886E-2"/>
    <s v="Écarter"/>
    <n v="0.26505700871898052"/>
    <n v="142.19999999999999"/>
    <n v="2.8129395218002815E-2"/>
    <n v="0.5"/>
  </r>
  <r>
    <x v="477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  <n v="1.92"/>
    <n v="0.4"/>
    <n v="2"/>
    <n v="0.6"/>
    <n v="1.52"/>
    <n v="0"/>
    <n v="0.6"/>
    <n v="0.8"/>
    <n v="0.22068965517241379"/>
    <n v="0.5"/>
    <n v="0"/>
    <n v="6.8965517241379309E-2"/>
    <n v="6.8965517241379309E-2"/>
    <n v="0.17471264367816094"/>
    <s v="&lt;10 min"/>
    <s v="23–27"/>
    <n v="0.67700000000000005"/>
    <n v="0.65400000000000003"/>
    <n v="1.8105009052504527E-2"/>
    <s v="Écarter"/>
    <n v="5.8720321931589541E-2"/>
    <n v="217.49999999999997"/>
    <n v="4.597701149425288E-2"/>
    <n v="0.5"/>
  </r>
  <r>
    <x v="478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  <n v="3.2857142857142856"/>
    <n v="0.42857142857142855"/>
    <n v="1.2142857142857142"/>
    <n v="0.5"/>
    <n v="0.7142857142857143"/>
    <n v="7.1428571428571425E-2"/>
    <n v="0.2857142857142857"/>
    <n v="0.2857142857142857"/>
    <n v="0.54761904761904756"/>
    <n v="1.5"/>
    <n v="1.1904761904761904E-2"/>
    <n v="4.7619047619047616E-2"/>
    <n v="8.3333333333333329E-2"/>
    <n v="0.11904761904761905"/>
    <s v="&lt;10 min"/>
    <s v="23–27"/>
    <n v="0.55600000000000005"/>
    <n v="0.58200000000000007"/>
    <n v="2.1726010863005431E-2"/>
    <s v="Écarter"/>
    <n v="0.10048864616269043"/>
    <n v="84"/>
    <n v="7.1428571428571425E-2"/>
    <n v="1.5"/>
  </r>
  <r>
    <x v="479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  <n v="2.0909090909090908"/>
    <n v="0.40909090909090912"/>
    <n v="1.4090909090909092"/>
    <n v="0.5"/>
    <n v="0.90909090909090906"/>
    <n v="9.0909090909090912E-2"/>
    <n v="9.0909090909090912E-2"/>
    <n v="0.31818181818181818"/>
    <n v="0.25498891352549891"/>
    <n v="1.2857142857142858"/>
    <n v="1.1086474501108648E-2"/>
    <n v="1.1086474501108648E-2"/>
    <n v="6.0975609756097567E-2"/>
    <n v="0.11086474501108648"/>
    <s v="&lt;10 min"/>
    <s v="23–27"/>
    <n v="0.44600000000000001"/>
    <n v="0.50700000000000001"/>
    <n v="2.2329511164755584E-2"/>
    <s v="Écarter"/>
    <n v="6.3947320285348455E-2"/>
    <n v="180.39999999999998"/>
    <n v="4.988913525498892E-2"/>
    <n v="1.2857142857142858"/>
  </r>
  <r>
    <x v="480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  <n v="7.166666666666667"/>
    <n v="0.33333333333333331"/>
    <n v="1.8333333333333333"/>
    <n v="0.66666666666666663"/>
    <n v="1.1666666666666667"/>
    <n v="0"/>
    <n v="0"/>
    <n v="0.66666666666666663"/>
    <n v="0.60224089635854339"/>
    <n v="0.5"/>
    <n v="0"/>
    <n v="0"/>
    <n v="5.6022408963585429E-2"/>
    <n v="9.8039215686274508E-2"/>
    <s v="10–19 min"/>
    <s v="23–27"/>
    <n v="0.82"/>
    <n v="0.83099999999999996"/>
    <n v="1.5087507543753771E-2"/>
    <s v="Écarter"/>
    <n v="0.21918175720992625"/>
    <n v="71.400000000000006"/>
    <n v="2.8011204481792715E-2"/>
    <n v="0.5"/>
  </r>
  <r>
    <x v="481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  <n v="2.6875"/>
    <n v="0.3125"/>
    <n v="1.8125"/>
    <n v="0.375"/>
    <n v="1.375"/>
    <n v="0.3125"/>
    <n v="0.3125"/>
    <n v="0.3125"/>
    <n v="0.4405737704918033"/>
    <n v="1"/>
    <n v="5.1229508196721313E-2"/>
    <n v="5.1229508196721313E-2"/>
    <n v="6.147540983606558E-2"/>
    <n v="0.22540983606557377"/>
    <s v="&lt;10 min"/>
    <s v="23–27"/>
    <n v="0.75"/>
    <n v="0.71799999999999997"/>
    <n v="1.5691007845503924E-2"/>
    <s v="Écarter"/>
    <n v="8.2193158953722339E-2"/>
    <n v="97.6"/>
    <n v="5.1229508196721313E-2"/>
    <n v="1"/>
  </r>
  <r>
    <x v="482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  <n v="7"/>
    <n v="2"/>
    <n v="1"/>
    <n v="0.5"/>
    <n v="0.5"/>
    <n v="0.5"/>
    <n v="0.16666666666666666"/>
    <n v="1.3333333333333333"/>
    <n v="0.37634408602150538"/>
    <n v="1.5"/>
    <n v="2.6881720430107524E-2"/>
    <n v="8.9605734767025085E-3"/>
    <n v="2.6881720430107524E-2"/>
    <n v="2.6881720430107524E-2"/>
    <s v="10–19 min"/>
    <s v="23–27"/>
    <n v="0.53600000000000003"/>
    <n v="0.60699999999999998"/>
    <n v="1.6898008449004225E-2"/>
    <s v="Écarter"/>
    <n v="0.21408450704225354"/>
    <n v="111.60000000000001"/>
    <n v="0.1075268817204301"/>
    <n v="1.5"/>
  </r>
  <r>
    <x v="483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  <n v="2.9230769230769229"/>
    <n v="0.76923076923076927"/>
    <n v="1.6153846153846154"/>
    <n v="0.38461538461538464"/>
    <n v="1.2307692307692308"/>
    <n v="0.23076923076923078"/>
    <n v="0.23076923076923078"/>
    <n v="0.30769230769230771"/>
    <n v="0.27576197387518142"/>
    <n v="2.5"/>
    <n v="2.1770682148040642E-2"/>
    <n v="2.1770682148040642E-2"/>
    <n v="3.6284470246734403E-2"/>
    <n v="0.11611030478955009"/>
    <s v="10–19 min"/>
    <s v="23–27"/>
    <n v="0.57799999999999996"/>
    <n v="0.57799999999999996"/>
    <n v="1.9915509957754977E-2"/>
    <s v="Écarter"/>
    <n v="8.9397926017644333E-2"/>
    <n v="137.79999999999998"/>
    <n v="7.2568940493468806E-2"/>
    <n v="2.5"/>
  </r>
  <r>
    <x v="484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  <n v="3.7"/>
    <n v="0.8"/>
    <n v="0.7"/>
    <n v="0"/>
    <n v="0.7"/>
    <n v="0.1"/>
    <n v="0.1"/>
    <n v="0.2"/>
    <n v="0.49333333333333335"/>
    <n v="4"/>
    <n v="1.3333333333333334E-2"/>
    <n v="1.3333333333333334E-2"/>
    <n v="0"/>
    <n v="9.3333333333333324E-2"/>
    <s v="&lt;10 min"/>
    <s v="18–22"/>
    <n v="0.48700000000000004"/>
    <n v="0.48700000000000004"/>
    <n v="2.2933011466505733E-2"/>
    <s v="Écarter"/>
    <n v="0.11315895372233402"/>
    <n v="75"/>
    <n v="0.10666666666666667"/>
    <n v="4"/>
  </r>
  <r>
    <x v="485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  <n v="2.1176470588235294"/>
    <n v="0.52941176470588236"/>
    <n v="1.1764705882352942"/>
    <n v="0.29411764705882354"/>
    <n v="0.88235294117647056"/>
    <n v="0"/>
    <n v="0"/>
    <n v="0.11764705882352941"/>
    <n v="0.48128342245989303"/>
    <n v="4.5"/>
    <n v="0"/>
    <n v="0"/>
    <n v="6.684491978609626E-2"/>
    <n v="0.20053475935828874"/>
    <s v="&lt;10 min"/>
    <s v="23–27"/>
    <n v="0.57700000000000007"/>
    <n v="0.61"/>
    <n v="1.5691007845503924E-2"/>
    <s v="Écarter"/>
    <n v="6.476506095395905E-2"/>
    <n v="74.800000000000011"/>
    <n v="0.12032085561497324"/>
    <n v="4.5"/>
  </r>
  <r>
    <x v="486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  <n v="7.2"/>
    <n v="0.4"/>
    <n v="4.2"/>
    <n v="1.8"/>
    <n v="2.4"/>
    <n v="0"/>
    <n v="0.2"/>
    <n v="0.4"/>
    <n v="0.56692913385826771"/>
    <n v="1"/>
    <n v="0"/>
    <n v="1.5748031496062995E-2"/>
    <n v="0.14173228346456693"/>
    <n v="0.1889763779527559"/>
    <s v="10–19 min"/>
    <s v="23–27"/>
    <n v="0.43799999999999994"/>
    <n v="0.48899999999999999"/>
    <n v="1.9312009656004828E-2"/>
    <s v="Écarter"/>
    <n v="0.22020120724346079"/>
    <n v="63.5"/>
    <n v="3.1496062992125984E-2"/>
    <n v="1"/>
  </r>
  <r>
    <x v="487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  <n v="1.7142857142857142"/>
    <n v="0.19047619047619047"/>
    <n v="1.1904761904761905"/>
    <n v="0.38095238095238093"/>
    <n v="0.80952380952380953"/>
    <n v="0.19047619047619047"/>
    <n v="0"/>
    <n v="0.19047619047619047"/>
    <n v="0.2857142857142857"/>
    <n v="1"/>
    <n v="3.1746031746031744E-2"/>
    <n v="0"/>
    <n v="6.3492063492063489E-2"/>
    <n v="0.13492063492063491"/>
    <s v="&lt;10 min"/>
    <s v="23–27"/>
    <n v="0.56700000000000006"/>
    <n v="0.58299999999999996"/>
    <n v="1.7501508750754374E-2"/>
    <s v="Écarter"/>
    <n v="5.2428858867490657E-2"/>
    <n v="126"/>
    <n v="3.1746031746031744E-2"/>
    <n v="1"/>
  </r>
  <r>
    <x v="488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  <n v="7"/>
    <n v="1"/>
    <n v="5.6"/>
    <n v="2.2000000000000002"/>
    <n v="3.4"/>
    <n v="0.6"/>
    <n v="1.6"/>
    <n v="1"/>
    <n v="0.41666666666666663"/>
    <n v="1"/>
    <n v="3.5714285714285712E-2"/>
    <n v="9.5238095238095233E-2"/>
    <n v="0.13095238095238096"/>
    <n v="0.20238095238095236"/>
    <s v="10–19 min"/>
    <s v="23–27"/>
    <n v="0.60899999999999999"/>
    <n v="0.6"/>
    <n v="1.388050694025347E-2"/>
    <s v="Écarter"/>
    <n v="0.21408450704225354"/>
    <n v="84"/>
    <n v="5.9523809523809521E-2"/>
    <n v="1"/>
  </r>
  <r>
    <x v="489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  <n v="1.5909090909090908"/>
    <n v="0.90909090909090906"/>
    <n v="0.5"/>
    <n v="0"/>
    <n v="0.5"/>
    <n v="9.0909090909090912E-2"/>
    <n v="0"/>
    <n v="0.18181818181818182"/>
    <n v="0.37878787878787873"/>
    <n v="5"/>
    <n v="2.1645021645021644E-2"/>
    <n v="0"/>
    <n v="0"/>
    <n v="0.11904761904761904"/>
    <s v="&lt;10 min"/>
    <s v="23–27"/>
    <n v="0.48299999999999998"/>
    <n v="0.53"/>
    <n v="1.8708509354254676E-2"/>
    <s v="Écarter"/>
    <n v="4.8655569782330342E-2"/>
    <n v="92.4"/>
    <n v="0.21645021645021645"/>
    <n v="5"/>
  </r>
  <r>
    <x v="490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  <n v="2.1875"/>
    <n v="1"/>
    <n v="0.8125"/>
    <n v="0.3125"/>
    <n v="0.625"/>
    <n v="0.1875"/>
    <n v="0"/>
    <n v="0.1875"/>
    <n v="0.29560810810810811"/>
    <n v="5.333333333333333"/>
    <n v="2.5337837837837836E-2"/>
    <n v="0"/>
    <n v="4.2229729729729729E-2"/>
    <n v="8.4459459459459457E-2"/>
    <s v="&lt;10 min"/>
    <s v="23–27"/>
    <n v="0.35600000000000004"/>
    <n v="0.36700000000000005"/>
    <n v="2.715751357875679E-2"/>
    <s v="Écarter"/>
    <n v="6.6901408450704233E-2"/>
    <n v="118.4"/>
    <n v="0.13513513513513511"/>
    <n v="5.333333333333333"/>
  </r>
  <r>
    <x v="491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  <n v="2.125"/>
    <n v="0.8125"/>
    <n v="0.8125"/>
    <n v="0.125"/>
    <n v="0.6875"/>
    <n v="0.3125"/>
    <n v="0.125"/>
    <n v="0.8125"/>
    <n v="0.36637931034482762"/>
    <n v="1"/>
    <n v="5.387931034482759E-2"/>
    <n v="2.1551724137931036E-2"/>
    <n v="2.1551724137931036E-2"/>
    <n v="0.11853448275862069"/>
    <s v="&lt;10 min"/>
    <s v="18–22"/>
    <n v="0.41200000000000003"/>
    <n v="0.44500000000000001"/>
    <n v="2.051901025950513E-2"/>
    <s v="Écarter"/>
    <n v="6.4989939637826968E-2"/>
    <n v="92.8"/>
    <n v="0.14008620689655174"/>
    <n v="1"/>
  </r>
  <r>
    <x v="492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  <n v="3.0909090909090908"/>
    <n v="0.54545454545454541"/>
    <n v="3.5454545454545454"/>
    <n v="1.0909090909090908"/>
    <n v="2.5454545454545454"/>
    <n v="9.0909090909090912E-2"/>
    <n v="0.27272727272727271"/>
    <n v="0.36363636363636365"/>
    <n v="0.26877470355731226"/>
    <n v="1.4999999999999998"/>
    <n v="7.9051383399209481E-3"/>
    <n v="2.3715415019762844E-2"/>
    <n v="9.4861660079051377E-2"/>
    <n v="0.22134387351778656"/>
    <s v="10–19 min"/>
    <s v="23–27"/>
    <n v="0.63600000000000001"/>
    <n v="0.64400000000000002"/>
    <n v="1.3277006638503319E-2"/>
    <s v="Écarter"/>
    <n v="9.4530821291384667E-2"/>
    <n v="126.5"/>
    <n v="4.7430830039525688E-2"/>
    <n v="1.5"/>
  </r>
  <r>
    <x v="493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  <n v="1"/>
    <n v="0.21212121212121213"/>
    <n v="1.303030303030303"/>
    <n v="0.30303030303030304"/>
    <n v="1"/>
    <n v="0.30303030303030304"/>
    <n v="0.21212121212121213"/>
    <n v="0.39393939393939392"/>
    <n v="0.14285714285714285"/>
    <n v="0.53846153846153855"/>
    <n v="4.3290043290043288E-2"/>
    <n v="3.0303030303030304E-2"/>
    <n v="4.3290043290043288E-2"/>
    <n v="0.14285714285714285"/>
    <s v="&lt;10 min"/>
    <s v="23–27"/>
    <n v="0.29199999999999998"/>
    <n v="0.31"/>
    <n v="3.1985515992757993E-2"/>
    <s v="Écarter"/>
    <n v="3.0583501006036219E-2"/>
    <n v="231"/>
    <n v="3.0303030303030304E-2"/>
    <n v="0.53846153846153844"/>
  </r>
  <r>
    <x v="494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  <n v="1.5"/>
    <n v="0.68181818181818177"/>
    <n v="1"/>
    <n v="0.40909090909090912"/>
    <n v="0.59090909090909094"/>
    <n v="9.0909090909090912E-2"/>
    <n v="0"/>
    <n v="0.5"/>
    <n v="0.28846153846153844"/>
    <n v="1.3636363636363635"/>
    <n v="1.7482517482517484E-2"/>
    <n v="0"/>
    <n v="7.8671328671328672E-2"/>
    <n v="0.11363636363636363"/>
    <s v="&lt;10 min"/>
    <s v="18–22"/>
    <n v="0.48299999999999998"/>
    <n v="0.47100000000000003"/>
    <n v="1.8708509354254676E-2"/>
    <s v="Écarter"/>
    <n v="4.5875251509054325E-2"/>
    <n v="114.4"/>
    <n v="0.13111888111888112"/>
    <n v="1.3636363636363635"/>
  </r>
  <r>
    <x v="495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  <n v="1.6842105263157894"/>
    <n v="0.21052631578947367"/>
    <n v="1.2105263157894737"/>
    <n v="0.31578947368421051"/>
    <n v="0.78947368421052633"/>
    <n v="0"/>
    <n v="0.21052631578947367"/>
    <n v="0.10526315789473684"/>
    <n v="0.48120300751879697"/>
    <n v="2"/>
    <n v="0"/>
    <n v="6.0150375939849621E-2"/>
    <n v="9.0225563909774431E-2"/>
    <n v="0.22556390977443611"/>
    <s v="&lt;10 min"/>
    <s v="23–27"/>
    <n v="0.625"/>
    <n v="0.6409999999999999"/>
    <n v="1.5087507543753771E-2"/>
    <s v="Écarter"/>
    <n v="5.1509054325955733E-2"/>
    <n v="66.5"/>
    <n v="6.0150375939849621E-2"/>
    <n v="2"/>
  </r>
  <r>
    <x v="496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  <n v="4"/>
    <n v="1.5"/>
    <n v="1.5"/>
    <n v="0.75"/>
    <n v="0.75"/>
    <n v="1"/>
    <n v="0.125"/>
    <n v="1"/>
    <n v="0.21390374331550802"/>
    <n v="1.5"/>
    <n v="5.3475935828877004E-2"/>
    <n v="6.6844919786096255E-3"/>
    <n v="4.0106951871657755E-2"/>
    <n v="4.0106951871657755E-2"/>
    <s v="10–19 min"/>
    <s v="28–32"/>
    <n v="0.36799999999999999"/>
    <n v="0.40200000000000002"/>
    <n v="2.2933011466505733E-2"/>
    <s v="Écarter"/>
    <n v="0.12233400402414488"/>
    <n v="149.6"/>
    <n v="8.0213903743315509E-2"/>
    <n v="1.5"/>
  </r>
  <r>
    <x v="497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  <n v="3.2"/>
    <n v="0.8"/>
    <n v="2.1"/>
    <n v="0.9"/>
    <n v="1.2"/>
    <n v="1"/>
    <n v="0.1"/>
    <n v="0.3"/>
    <n v="0.2318840579710145"/>
    <n v="2.666666666666667"/>
    <n v="7.2463768115942032E-2"/>
    <n v="7.246376811594203E-3"/>
    <n v="6.5217391304347824E-2"/>
    <n v="8.6956521739130432E-2"/>
    <s v="10–19 min"/>
    <s v="23–27"/>
    <n v="0.41399999999999998"/>
    <n v="0.42499999999999999"/>
    <n v="2.1122510561255279E-2"/>
    <s v="Écarter"/>
    <n v="9.7867203219315899E-2"/>
    <n v="138"/>
    <n v="5.7971014492753624E-2"/>
    <n v="2.6666666666666665"/>
  </r>
  <r>
    <x v="498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  <n v="1.2916666666666667"/>
    <n v="0.5"/>
    <n v="0.5"/>
    <n v="0"/>
    <n v="0.5"/>
    <n v="8.3333333333333329E-2"/>
    <n v="0"/>
    <n v="0.20833333333333334"/>
    <n v="0.26360544217687076"/>
    <n v="2.4"/>
    <n v="1.7006802721088433E-2"/>
    <n v="0"/>
    <n v="0"/>
    <n v="0.1020408163265306"/>
    <s v="&lt;10 min"/>
    <s v="18–22"/>
    <n v="0.35399999999999998"/>
    <n v="0.374"/>
    <n v="2.4743512371756187E-2"/>
    <s v="Écarter"/>
    <n v="3.9503688799463449E-2"/>
    <n v="117.60000000000001"/>
    <n v="0.1020408163265306"/>
    <n v="2.4"/>
  </r>
  <r>
    <x v="499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  <n v="1.7222222222222223"/>
    <n v="0.27777777777777779"/>
    <n v="1"/>
    <n v="0.22222222222222221"/>
    <n v="0.77777777777777779"/>
    <n v="0.22222222222222221"/>
    <n v="0.1111111111111111"/>
    <n v="0.22222222222222221"/>
    <n v="0.27777777777777779"/>
    <n v="1.2500000000000002"/>
    <n v="3.5842293906810034E-2"/>
    <n v="1.7921146953405017E-2"/>
    <n v="3.5842293906810034E-2"/>
    <n v="0.12544802867383512"/>
    <s v="&lt;10 min"/>
    <s v="18–22"/>
    <n v="0.41899999999999998"/>
    <n v="0.44600000000000001"/>
    <n v="1.8708509354254676E-2"/>
    <s v="Écarter"/>
    <n v="5.2671585065951265E-2"/>
    <n v="111.60000000000001"/>
    <n v="4.4802867383512544E-2"/>
    <n v="1.25"/>
  </r>
  <r>
    <x v="500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  <n v="2.7272727272727271"/>
    <n v="1.2727272727272727"/>
    <n v="1.0909090909090908"/>
    <n v="0.18181818181818182"/>
    <n v="0.90909090909090906"/>
    <n v="0.63636363636363635"/>
    <n v="0.18181818181818182"/>
    <n v="0.54545454545454541"/>
    <n v="0.42613636363636359"/>
    <n v="2.3333333333333335"/>
    <n v="9.9431818181818177E-2"/>
    <n v="2.8409090909090908E-2"/>
    <n v="2.8409090909090908E-2"/>
    <n v="0.14204545454545453"/>
    <s v="&lt;10 min"/>
    <s v="23–27"/>
    <n v="0.42399999999999999"/>
    <n v="0.44299999999999995"/>
    <n v="1.9915509957754977E-2"/>
    <s v="Écarter"/>
    <n v="8.3409548198280586E-2"/>
    <n v="70.400000000000006"/>
    <n v="0.19886363636363635"/>
    <n v="2.3333333333333335"/>
  </r>
  <r>
    <x v="501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  <n v="1.3809523809523809"/>
    <n v="0.19047619047619047"/>
    <n v="1.7142857142857142"/>
    <n v="0.52380952380952384"/>
    <n v="1.1904761904761905"/>
    <n v="0.19047619047619047"/>
    <n v="0"/>
    <n v="0.2857142857142857"/>
    <n v="0.27619047619047621"/>
    <n v="0.66666666666666663"/>
    <n v="3.8095238095238092E-2"/>
    <n v="0"/>
    <n v="0.10476190476190476"/>
    <n v="0.23809523809523808"/>
    <s v="&lt;10 min"/>
    <s v="18–22"/>
    <n v="0.33299999999999996"/>
    <n v="0.441"/>
    <n v="1.6294508147254073E-2"/>
    <s v="Écarter"/>
    <n v="4.2234358532145251E-2"/>
    <n v="105"/>
    <n v="3.8095238095238099E-2"/>
    <n v="0.66666666666666663"/>
  </r>
  <r>
    <x v="502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  <n v="1.5263157894736843"/>
    <n v="0.21052631578947367"/>
    <n v="0.42105263157894735"/>
    <n v="0"/>
    <n v="0.42105263157894735"/>
    <n v="0.10526315789473684"/>
    <n v="0"/>
    <n v="0.21052631578947367"/>
    <n v="0.42397660818713451"/>
    <n v="1"/>
    <n v="2.9239766081871343E-2"/>
    <n v="0"/>
    <n v="0"/>
    <n v="0.11695906432748537"/>
    <s v="&lt;10 min"/>
    <s v="28–32"/>
    <n v="0.41899999999999998"/>
    <n v="0.439"/>
    <n v="1.8105009052504527E-2"/>
    <s v="Écarter"/>
    <n v="4.6680080482897388E-2"/>
    <n v="68.400000000000006"/>
    <n v="5.8479532163742687E-2"/>
    <n v="1"/>
  </r>
  <r>
    <x v="503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  <n v="7"/>
    <n v="3.25"/>
    <n v="1.5"/>
    <n v="0.25"/>
    <n v="1.25"/>
    <n v="0.75"/>
    <n v="0.5"/>
    <n v="1.5"/>
    <n v="0.35353535353535354"/>
    <n v="2.1666666666666665"/>
    <n v="3.787878787878788E-2"/>
    <n v="2.5252525252525252E-2"/>
    <n v="1.2626262626262626E-2"/>
    <n v="6.3131313131313135E-2"/>
    <s v="10–19 min"/>
    <s v="23–27"/>
    <n v="0.46299999999999997"/>
    <n v="0.48700000000000004"/>
    <n v="1.6294508147254073E-2"/>
    <s v="Écarter"/>
    <n v="0.21408450704225354"/>
    <n v="79.2"/>
    <n v="0.16414141414141414"/>
    <n v="2.1666666666666665"/>
  </r>
  <r>
    <x v="504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  <n v="2"/>
    <n v="0.5714285714285714"/>
    <n v="0.5714285714285714"/>
    <n v="0"/>
    <n v="0.5714285714285714"/>
    <n v="0.42857142857142855"/>
    <n v="0.21428571428571427"/>
    <n v="0.42857142857142855"/>
    <n v="0.4"/>
    <n v="1.3333333333333333"/>
    <n v="8.5714285714285715E-2"/>
    <n v="4.2857142857142858E-2"/>
    <n v="0"/>
    <n v="0.11428571428571428"/>
    <s v="&lt;10 min"/>
    <s v="23–27"/>
    <n v="0.38700000000000001"/>
    <n v="0.41600000000000004"/>
    <n v="1.8708509354254676E-2"/>
    <s v="Écarter"/>
    <n v="6.1167002012072438E-2"/>
    <n v="70"/>
    <n v="0.11428571428571428"/>
    <n v="1.3333333333333333"/>
  </r>
  <r>
    <x v="505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  <n v="1.3"/>
    <n v="0.3"/>
    <n v="0.9"/>
    <n v="0.4"/>
    <n v="0.5"/>
    <n v="0.3"/>
    <n v="0.3"/>
    <n v="0.3"/>
    <n v="0.20967741935483872"/>
    <n v="1"/>
    <n v="4.8387096774193547E-2"/>
    <n v="4.8387096774193547E-2"/>
    <n v="6.4516129032258063E-2"/>
    <n v="8.0645161290322578E-2"/>
    <s v="&lt;10 min"/>
    <s v="23–27"/>
    <n v="0.33799999999999997"/>
    <n v="0.36799999999999999"/>
    <n v="2.051901025950513E-2"/>
    <s v="Écarter"/>
    <n v="3.9758551307847084E-2"/>
    <n v="124"/>
    <n v="4.8387096774193547E-2"/>
    <n v="1"/>
  </r>
  <r>
    <x v="506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  <n v="1.411764705882353"/>
    <n v="0.41176470588235292"/>
    <n v="0.88235294117647056"/>
    <n v="0.17647058823529413"/>
    <n v="0.70588235294117652"/>
    <n v="0.11764705882352941"/>
    <n v="0"/>
    <n v="0.17647058823529413"/>
    <n v="0.32085561497326204"/>
    <n v="2.333333333333333"/>
    <n v="2.6737967914438499E-2"/>
    <n v="0"/>
    <n v="4.0106951871657755E-2"/>
    <n v="0.16042780748663102"/>
    <s v="&lt;10 min"/>
    <s v="23–27"/>
    <n v="0.52300000000000002"/>
    <n v="0.52300000000000002"/>
    <n v="1.3277006638503319E-2"/>
    <s v="Écarter"/>
    <n v="4.3176707302639374E-2"/>
    <n v="74.800000000000011"/>
    <n v="9.3582887700534745E-2"/>
    <n v="2.3333333333333335"/>
  </r>
  <r>
    <x v="507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  <n v="1.5"/>
    <n v="0.375"/>
    <n v="0.3125"/>
    <n v="0.125"/>
    <n v="0.3125"/>
    <n v="0.125"/>
    <n v="0.125"/>
    <n v="0.3125"/>
    <n v="0.42857142857142855"/>
    <n v="1.2"/>
    <n v="3.5714285714285712E-2"/>
    <n v="3.5714285714285712E-2"/>
    <n v="3.5714285714285712E-2"/>
    <n v="8.9285714285714288E-2"/>
    <s v="&lt;10 min"/>
    <s v="18–22"/>
    <n v="0.47799999999999998"/>
    <n v="0.48499999999999999"/>
    <n v="1.3277006638503319E-2"/>
    <s v="Écarter"/>
    <n v="4.5875251509054325E-2"/>
    <n v="56"/>
    <n v="0.10714285714285714"/>
    <n v="1.2"/>
  </r>
  <r>
    <x v="508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  <n v="6"/>
    <n v="0.5"/>
    <n v="5.25"/>
    <n v="1.5"/>
    <n v="3.75"/>
    <n v="0.25"/>
    <n v="1.25"/>
    <n v="0.5"/>
    <n v="0.47244094488188981"/>
    <n v="1"/>
    <n v="1.968503937007874E-2"/>
    <n v="9.8425196850393706E-2"/>
    <n v="0.11811023622047245"/>
    <n v="0.29527559055118113"/>
    <s v="10–19 min"/>
    <s v="23–27"/>
    <n v="0.76900000000000002"/>
    <n v="0.78900000000000003"/>
    <n v="7.8455039227519618E-3"/>
    <s v="Écarter"/>
    <n v="0.1835010060362173"/>
    <n v="50.8"/>
    <n v="3.937007874015748E-2"/>
    <n v="1"/>
  </r>
  <r>
    <x v="509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  <n v="1.7692307692307692"/>
    <n v="0.69230769230769229"/>
    <n v="2.5384615384615383"/>
    <n v="0.53846153846153844"/>
    <n v="2"/>
    <n v="0.23076923076923078"/>
    <n v="0.23076923076923078"/>
    <n v="0.76923076923076927"/>
    <n v="0.17011834319526625"/>
    <n v="0.89999999999999991"/>
    <n v="2.2189349112426034E-2"/>
    <n v="2.2189349112426034E-2"/>
    <n v="5.1775147928994077E-2"/>
    <n v="0.19230769230769229"/>
    <s v="10–19 min"/>
    <s v="28–32"/>
    <n v="0.46200000000000002"/>
    <n v="0.46200000000000002"/>
    <n v="1.5691007845503924E-2"/>
    <s v="Écarter"/>
    <n v="5.4109271010679465E-2"/>
    <n v="135.20000000000002"/>
    <n v="6.65680473372781E-2"/>
    <n v="0.9"/>
  </r>
  <r>
    <x v="510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  <n v="2.5555555555555554"/>
    <n v="0.66666666666666663"/>
    <n v="2.2222222222222223"/>
    <n v="0.66666666666666663"/>
    <n v="1.5555555555555556"/>
    <n v="0.33333333333333331"/>
    <n v="0"/>
    <n v="0.44444444444444442"/>
    <n v="0.22417153996101363"/>
    <n v="1.5"/>
    <n v="2.9239766081871343E-2"/>
    <n v="0"/>
    <n v="5.8479532163742687E-2"/>
    <n v="0.1364522417153996"/>
    <s v="10–19 min"/>
    <s v="33+"/>
    <n v="0.40899999999999997"/>
    <n v="0.46700000000000003"/>
    <n v="1.3277006638503319E-2"/>
    <s v="Écarter"/>
    <n v="7.8157835904314771E-2"/>
    <n v="102.60000000000001"/>
    <n v="5.8479532163742687E-2"/>
    <n v="1.5"/>
  </r>
  <r>
    <x v="511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  <n v="2.2999999999999998"/>
    <n v="1.1000000000000001"/>
    <n v="0.9"/>
    <n v="0.2"/>
    <n v="0.7"/>
    <n v="0"/>
    <n v="0.1"/>
    <n v="0.1"/>
    <n v="0.51111111111111107"/>
    <n v="11"/>
    <n v="0"/>
    <n v="2.2222222222222223E-2"/>
    <n v="4.4444444444444446E-2"/>
    <n v="0.15555555555555556"/>
    <s v="&lt;10 min"/>
    <s v="23–27"/>
    <n v="0.52800000000000002"/>
    <n v="0.56899999999999995"/>
    <n v="1.0863005431502716E-2"/>
    <s v="Écarter"/>
    <n v="7.0342052313883296E-2"/>
    <n v="45"/>
    <n v="0.24444444444444444"/>
    <n v="11"/>
  </r>
  <r>
    <x v="512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  <n v="1.8333333333333333"/>
    <n v="0.33333333333333331"/>
    <n v="0.83333333333333337"/>
    <n v="0.33333333333333331"/>
    <n v="0.5"/>
    <n v="8.3333333333333329E-2"/>
    <n v="8.3333333333333329E-2"/>
    <n v="0.16666666666666666"/>
    <n v="0.41666666666666663"/>
    <n v="2"/>
    <n v="1.8939393939393936E-2"/>
    <n v="1.8939393939393936E-2"/>
    <n v="7.5757575757575746E-2"/>
    <n v="0.11363636363636363"/>
    <s v="&lt;10 min"/>
    <s v="23–27"/>
    <n v="0.63300000000000001"/>
    <n v="0.66099999999999992"/>
    <n v="9.6560048280024142E-3"/>
    <s v="Écarter"/>
    <n v="5.6069751844399732E-2"/>
    <n v="52.800000000000004"/>
    <n v="7.5757575757575746E-2"/>
    <n v="2"/>
  </r>
  <r>
    <x v="513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  <n v="3.6666666666666665"/>
    <n v="0.66666666666666663"/>
    <n v="1.8333333333333333"/>
    <n v="0.5"/>
    <n v="1.3333333333333333"/>
    <n v="0.66666666666666663"/>
    <n v="0"/>
    <n v="0.16666666666666666"/>
    <n v="0.4263565891472868"/>
    <n v="4"/>
    <n v="7.7519379844961239E-2"/>
    <n v="0"/>
    <n v="5.8139534883720929E-2"/>
    <n v="0.15503875968992248"/>
    <s v="&lt;10 min"/>
    <s v="28–32"/>
    <n v="0.55899999999999994"/>
    <n v="0.56000000000000005"/>
    <n v="1.0259505129752565E-2"/>
    <s v="Écarter"/>
    <n v="0.11213950368879946"/>
    <n v="51.599999999999994"/>
    <n v="7.7519379844961253E-2"/>
    <n v="4"/>
  </r>
  <r>
    <x v="514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  <n v="1.5384615384615385"/>
    <n v="0"/>
    <n v="0.76923076923076927"/>
    <n v="0.23076923076923078"/>
    <n v="0.61538461538461542"/>
    <n v="0.23076923076923078"/>
    <n v="7.6923076923076927E-2"/>
    <n v="0.23076923076923078"/>
    <n v="0.64102564102564108"/>
    <n v="0"/>
    <n v="9.6153846153846159E-2"/>
    <n v="3.2051282051282055E-2"/>
    <n v="9.6153846153846159E-2"/>
    <n v="0.25641025641025644"/>
    <s v="&lt;10 min"/>
    <s v="18–22"/>
    <n v="0.4"/>
    <n v="0.54"/>
    <n v="9.6560048280024142E-3"/>
    <s v="Écarter"/>
    <n v="4.7051540009286491E-2"/>
    <n v="31.2"/>
    <n v="0"/>
    <n v="0"/>
  </r>
  <r>
    <x v="515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  <n v="1.3846153846153846"/>
    <n v="0.53846153846153844"/>
    <n v="0.92307692307692313"/>
    <n v="0.23076923076923078"/>
    <n v="0.69230769230769229"/>
    <n v="0.38461538461538464"/>
    <n v="7.6923076923076927E-2"/>
    <n v="0.23076923076923078"/>
    <n v="0.30769230769230771"/>
    <n v="2.333333333333333"/>
    <n v="8.5470085470085472E-2"/>
    <n v="1.7094017094017096E-2"/>
    <n v="5.1282051282051287E-2"/>
    <n v="0.15384615384615385"/>
    <s v="&lt;10 min"/>
    <s v="18–22"/>
    <n v="0.33299999999999996"/>
    <n v="0.34899999999999998"/>
    <n v="1.388050694025347E-2"/>
    <s v="Écarter"/>
    <n v="4.2346386008357842E-2"/>
    <n v="58.5"/>
    <n v="0.11965811965811966"/>
    <n v="2.3333333333333335"/>
  </r>
  <r>
    <x v="516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  <n v="3.4"/>
    <n v="2"/>
    <n v="1"/>
    <n v="0.2"/>
    <n v="0.8"/>
    <n v="0.8"/>
    <n v="0.4"/>
    <n v="1.6"/>
    <n v="0.27642276422764223"/>
    <n v="1.25"/>
    <n v="6.5040650406504058E-2"/>
    <n v="3.2520325203252029E-2"/>
    <n v="1.6260162601626015E-2"/>
    <n v="6.5040650406504058E-2"/>
    <s v="10–19 min"/>
    <s v="23–27"/>
    <n v="0.54200000000000004"/>
    <n v="0.58099999999999996"/>
    <n v="7.2420036210018102E-3"/>
    <s v="Écarter"/>
    <n v="0.10398390342052315"/>
    <n v="61.5"/>
    <n v="0.16260162601626016"/>
    <n v="1.25"/>
  </r>
  <r>
    <x v="517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  <n v="0.89473684210526316"/>
    <n v="0.42105263157894735"/>
    <n v="0.52631578947368418"/>
    <n v="0.31578947368421051"/>
    <n v="0.31578947368421051"/>
    <n v="0.31578947368421051"/>
    <n v="0.10526315789473684"/>
    <n v="0.31578947368421051"/>
    <n v="0.16881827209533268"/>
    <n v="1.3333333333333333"/>
    <n v="5.9582919563058591E-2"/>
    <n v="1.9860973187686197E-2"/>
    <n v="5.9582919563058591E-2"/>
    <n v="5.9582919563058591E-2"/>
    <s v="&lt;10 min"/>
    <s v="23–27"/>
    <n v="0.42899999999999999"/>
    <n v="0.41100000000000003"/>
    <n v="1.2673506336753168E-2"/>
    <s v="Écarter"/>
    <n v="2.7364185110663984E-2"/>
    <n v="100.7"/>
    <n v="7.9443892750744788E-2"/>
    <n v="1.3333333333333333"/>
  </r>
  <r>
    <x v="518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  <n v="4"/>
    <n v="1.75"/>
    <n v="1.75"/>
    <n v="0.75"/>
    <n v="1"/>
    <n v="0.75"/>
    <n v="0"/>
    <n v="1"/>
    <n v="0.36697247706422015"/>
    <n v="1.75"/>
    <n v="6.8807339449541288E-2"/>
    <n v="0"/>
    <n v="6.8807339449541288E-2"/>
    <n v="9.1743119266055037E-2"/>
    <s v="10–19 min"/>
    <s v="23–27"/>
    <n v="0.42299999999999999"/>
    <n v="0.51200000000000001"/>
    <n v="7.8455039227519618E-3"/>
    <s v="Écarter"/>
    <n v="0.12233400402414488"/>
    <n v="43.6"/>
    <n v="0.16055045871559631"/>
    <n v="1.75"/>
  </r>
  <r>
    <x v="519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  <n v="2.6666666666666665"/>
    <n v="0.66666666666666663"/>
    <n v="0.83333333333333337"/>
    <n v="0.16666666666666666"/>
    <n v="0.66666666666666663"/>
    <n v="0.16666666666666666"/>
    <n v="0"/>
    <n v="0.33333333333333331"/>
    <n v="0.47619047619047622"/>
    <n v="2"/>
    <n v="2.9761904761904764E-2"/>
    <n v="0"/>
    <n v="2.9761904761904764E-2"/>
    <n v="0.11904761904761905"/>
    <s v="&lt;10 min"/>
    <s v="23–27"/>
    <n v="0.53600000000000003"/>
    <n v="0.53799999999999992"/>
    <n v="8.4490042245021126E-3"/>
    <s v="Écarter"/>
    <n v="8.1556002682763251E-2"/>
    <n v="33.599999999999994"/>
    <n v="0.11904761904761907"/>
    <n v="2"/>
  </r>
  <r>
    <x v="520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  <n v="1.875"/>
    <n v="0.875"/>
    <n v="0.875"/>
    <n v="0.125"/>
    <n v="0.75"/>
    <n v="0.25"/>
    <n v="0.125"/>
    <n v="0.125"/>
    <n v="0.35377358490566041"/>
    <n v="7"/>
    <n v="4.716981132075472E-2"/>
    <n v="2.358490566037736E-2"/>
    <n v="2.358490566037736E-2"/>
    <n v="0.14150943396226415"/>
    <s v="&lt;10 min"/>
    <s v="18–22"/>
    <n v="0.7"/>
    <n v="0.68900000000000006"/>
    <n v="6.0350030175015086E-3"/>
    <s v="Écarter"/>
    <n v="5.7344064386317908E-2"/>
    <n v="42.4"/>
    <n v="0.16509433962264153"/>
    <n v="7"/>
  </r>
  <r>
    <x v="521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  <n v="0.68181818181818177"/>
    <n v="0.18181818181818182"/>
    <n v="0.81818181818181823"/>
    <n v="0.18181818181818182"/>
    <n v="0.59090909090909094"/>
    <n v="9.0909090909090912E-2"/>
    <n v="0.31818181818181818"/>
    <n v="9.0909090909090912E-2"/>
    <n v="0.17482517482517482"/>
    <n v="2"/>
    <n v="2.3310023310023312E-2"/>
    <n v="8.1585081585081584E-2"/>
    <n v="4.6620046620046623E-2"/>
    <n v="0.15151515151515152"/>
    <s v="&lt;10 min"/>
    <s v="23–27"/>
    <n v="0.25"/>
    <n v="0.27"/>
    <n v="1.5691007845503924E-2"/>
    <s v="Écarter"/>
    <n v="2.0852387049570147E-2"/>
    <n v="85.8"/>
    <n v="4.6620046620046623E-2"/>
    <n v="2"/>
  </r>
  <r>
    <x v="522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  <n v="0.78947368421052633"/>
    <n v="1.2105263157894737"/>
    <n v="0.57894736842105265"/>
    <n v="0.10526315789473684"/>
    <n v="0.52631578947368418"/>
    <n v="0.10526315789473684"/>
    <n v="0"/>
    <n v="0.52631578947368418"/>
    <n v="0.13157894736842105"/>
    <n v="2.3000000000000003"/>
    <n v="1.7543859649122806E-2"/>
    <n v="0"/>
    <n v="1.7543859649122806E-2"/>
    <n v="8.771929824561403E-2"/>
    <s v="&lt;10 min"/>
    <s v="33+"/>
    <n v="0.32600000000000001"/>
    <n v="0.32600000000000001"/>
    <n v="1.388050694025347E-2"/>
    <s v="Écarter"/>
    <n v="2.4144869215291753E-2"/>
    <n v="114"/>
    <n v="0.20175438596491227"/>
    <n v="2.2999999999999998"/>
  </r>
  <r>
    <x v="523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  <n v="14"/>
    <n v="0"/>
    <n v="8"/>
    <n v="4"/>
    <n v="4"/>
    <n v="0"/>
    <n v="0"/>
    <n v="2"/>
    <n v="0.625"/>
    <n v="0"/>
    <n v="0"/>
    <n v="0"/>
    <n v="0.17857142857142858"/>
    <n v="0.17857142857142858"/>
    <s v="20–29 min"/>
    <s v="23–27"/>
    <n v="0.66700000000000004"/>
    <n v="0.67799999999999994"/>
    <n v="5.4315027157513579E-3"/>
    <s v="Écarter"/>
    <n v="0.42816901408450708"/>
    <n v="22.4"/>
    <n v="0"/>
    <n v="0"/>
  </r>
  <r>
    <x v="524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  <n v="1.5555555555555556"/>
    <n v="0.1111111111111111"/>
    <n v="0.55555555555555558"/>
    <n v="0.22222222222222221"/>
    <n v="0.33333333333333331"/>
    <n v="0"/>
    <n v="0.22222222222222221"/>
    <n v="0.22222222222222221"/>
    <n v="0.32407407407407407"/>
    <n v="0.5"/>
    <n v="0"/>
    <n v="4.6296296296296294E-2"/>
    <n v="4.6296296296296294E-2"/>
    <n v="6.9444444444444448E-2"/>
    <s v="&lt;10 min"/>
    <s v="28–32"/>
    <n v="0.41200000000000003"/>
    <n v="0.41200000000000003"/>
    <n v="1.0259505129752565E-2"/>
    <s v="Écarter"/>
    <n v="4.7574334898278565E-2"/>
    <n v="43.199999999999996"/>
    <n v="2.314814814814815E-2"/>
    <n v="0.5"/>
  </r>
  <r>
    <x v="525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  <n v="1.5555555555555556"/>
    <n v="0.1111111111111111"/>
    <n v="1.6666666666666667"/>
    <n v="0.22222222222222221"/>
    <n v="1.4444444444444444"/>
    <n v="0.44444444444444442"/>
    <n v="0.22222222222222221"/>
    <n v="0.33333333333333331"/>
    <n v="0.21021021021021019"/>
    <n v="0.33333333333333331"/>
    <n v="6.0060060060060053E-2"/>
    <n v="3.0030030030030026E-2"/>
    <n v="3.0030030030030026E-2"/>
    <n v="0.19519519519519518"/>
    <s v="&lt;10 min"/>
    <s v="18–22"/>
    <n v="0.316"/>
    <n v="0.317"/>
    <n v="1.1466505733252867E-2"/>
    <s v="Écarter"/>
    <n v="4.7574334898278565E-2"/>
    <n v="66.600000000000009"/>
    <n v="1.5015015015015013E-2"/>
    <n v="0.33333333333333331"/>
  </r>
  <r>
    <x v="526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  <n v="0.93333333333333335"/>
    <n v="0.13333333333333333"/>
    <n v="0.53333333333333333"/>
    <n v="0.13333333333333333"/>
    <n v="0.53333333333333333"/>
    <n v="0.13333333333333333"/>
    <n v="0.13333333333333333"/>
    <n v="0.13333333333333333"/>
    <n v="0.31111111111111112"/>
    <n v="1"/>
    <n v="4.4444444444444446E-2"/>
    <n v="4.4444444444444446E-2"/>
    <n v="4.4444444444444446E-2"/>
    <n v="0.17777777777777778"/>
    <s v="&lt;10 min"/>
    <s v="23–27"/>
    <n v="0.5"/>
    <n v="0.50900000000000001"/>
    <n v="6.6385033192516594E-3"/>
    <s v="Écarter"/>
    <n v="2.8544600938967137E-2"/>
    <n v="45"/>
    <n v="4.4444444444444446E-2"/>
    <n v="1"/>
  </r>
  <r>
    <x v="527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  <n v="4.666666666666667"/>
    <n v="0.66666666666666663"/>
    <n v="5"/>
    <n v="1.6666666666666667"/>
    <n v="3.3333333333333335"/>
    <n v="1.6666666666666667"/>
    <n v="1.3333333333333333"/>
    <n v="0.66666666666666663"/>
    <n v="0.18817204301075269"/>
    <n v="1"/>
    <n v="6.7204301075268813E-2"/>
    <n v="5.3763440860215048E-2"/>
    <n v="6.7204301075268813E-2"/>
    <n v="0.13440860215053763"/>
    <s v="20–29 min"/>
    <s v="18–22"/>
    <n v="0.30599999999999999"/>
    <n v="0.35399999999999998"/>
    <n v="1.0863005431502716E-2"/>
    <s v="Écarter"/>
    <n v="0.1427230046948357"/>
    <n v="74.400000000000006"/>
    <n v="2.6881720430107524E-2"/>
    <n v="1"/>
  </r>
  <r>
    <x v="528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  <n v="1"/>
    <n v="0.23076923076923078"/>
    <n v="0.23076923076923078"/>
    <n v="0.23076923076923078"/>
    <n v="7.6923076923076927E-2"/>
    <n v="7.6923076923076927E-2"/>
    <n v="0"/>
    <n v="0.30769230769230771"/>
    <n v="0.4"/>
    <n v="0.75"/>
    <n v="3.0769230769230771E-2"/>
    <n v="0"/>
    <n v="9.2307692307692313E-2"/>
    <n v="3.0769230769230771E-2"/>
    <s v="&lt;10 min"/>
    <s v="18–22"/>
    <n v="0.28600000000000003"/>
    <n v="0.39100000000000001"/>
    <n v="8.4490042245021126E-3"/>
    <s v="Écarter"/>
    <n v="3.0583501006036219E-2"/>
    <n v="32.5"/>
    <n v="9.2307692307692313E-2"/>
    <n v="0.75"/>
  </r>
  <r>
    <x v="529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  <n v="1"/>
    <n v="0.66666666666666663"/>
    <n v="1.6666666666666667"/>
    <n v="0.66666666666666663"/>
    <n v="1"/>
    <n v="8.3333333333333329E-2"/>
    <n v="8.3333333333333329E-2"/>
    <n v="0.66666666666666663"/>
    <n v="0.13698630136986301"/>
    <n v="1"/>
    <n v="1.1415525114155251E-2"/>
    <n v="1.1415525114155251E-2"/>
    <n v="9.1324200913242004E-2"/>
    <n v="0.13698630136986301"/>
    <s v="&lt;10 min"/>
    <s v="23–27"/>
    <n v="0.25"/>
    <n v="0.28699999999999998"/>
    <n v="1.2070006035003017E-2"/>
    <s v="Écarter"/>
    <n v="3.0583501006036219E-2"/>
    <n v="87.6"/>
    <n v="9.1324200913242018E-2"/>
    <n v="1"/>
  </r>
  <r>
    <x v="530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  <n v="1.8333333333333333"/>
    <n v="1"/>
    <n v="0.5"/>
    <n v="0.16666666666666666"/>
    <n v="0.33333333333333331"/>
    <n v="0"/>
    <n v="0"/>
    <n v="0.16666666666666666"/>
    <n v="0.37414965986394555"/>
    <n v="6"/>
    <n v="0"/>
    <n v="0"/>
    <n v="3.4013605442176867E-2"/>
    <n v="6.8027210884353734E-2"/>
    <s v="&lt;10 min"/>
    <s v="23–27"/>
    <n v="0.9"/>
    <n v="0.93500000000000005"/>
    <n v="3.0175015087507543E-3"/>
    <s v="Écarter"/>
    <n v="5.6069751844399732E-2"/>
    <n v="29.400000000000002"/>
    <n v="0.2040816326530612"/>
    <n v="6"/>
  </r>
  <r>
    <x v="531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  <n v="1.8333333333333333"/>
    <n v="0"/>
    <n v="0.66666666666666663"/>
    <n v="0.16666666666666666"/>
    <n v="0.5"/>
    <n v="0"/>
    <n v="0"/>
    <n v="0.16666666666666666"/>
    <n v="0.41666666666666663"/>
    <n v="0"/>
    <n v="0"/>
    <n v="0"/>
    <n v="3.7878787878787873E-2"/>
    <n v="0.11363636363636363"/>
    <s v="&lt;10 min"/>
    <s v="18–22"/>
    <n v="0.36399999999999999"/>
    <n v="0.44600000000000001"/>
    <n v="6.6385033192516594E-3"/>
    <s v="Écarter"/>
    <n v="5.6069751844399732E-2"/>
    <n v="26.400000000000002"/>
    <n v="0"/>
    <n v="0"/>
  </r>
  <r>
    <x v="532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  <n v="1.6666666666666667"/>
    <n v="0.33333333333333331"/>
    <n v="1.3333333333333333"/>
    <n v="0.66666666666666663"/>
    <n v="0.66666666666666663"/>
    <n v="0.16666666666666666"/>
    <n v="0"/>
    <n v="0"/>
    <n v="0.40650406504065045"/>
    <s v=""/>
    <n v="4.065040650406504E-2"/>
    <n v="0"/>
    <n v="0.16260162601626016"/>
    <n v="0.16260162601626016"/>
    <s v="&lt;10 min"/>
    <s v="23–27"/>
    <n v="0.5"/>
    <n v="0.56299999999999994"/>
    <n v="4.8280024140012071E-3"/>
    <s v="Écarter"/>
    <n v="5.0972501676727032E-2"/>
    <n v="24.599999999999998"/>
    <n v="8.1300813008130093E-2"/>
    <s v=""/>
  </r>
  <r>
    <x v="533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  <n v="0.69230769230769229"/>
    <n v="0.23076923076923078"/>
    <n v="0.92307692307692313"/>
    <n v="0.53846153846153844"/>
    <n v="0.38461538461538464"/>
    <n v="0.23076923076923078"/>
    <n v="0.23076923076923078"/>
    <n v="0.53846153846153844"/>
    <n v="0.15734265734265732"/>
    <n v="0.4285714285714286"/>
    <n v="5.2447552447552448E-2"/>
    <n v="5.2447552447552448E-2"/>
    <n v="0.12237762237762236"/>
    <n v="8.7412587412587409E-2"/>
    <s v="&lt;10 min"/>
    <s v="23–27"/>
    <n v="0.25"/>
    <n v="0.36299999999999999"/>
    <n v="4.8280024140012071E-3"/>
    <s v="Écarter"/>
    <n v="2.1173193004178921E-2"/>
    <n v="57.2"/>
    <n v="5.2447552447552448E-2"/>
    <n v="0.42857142857142855"/>
  </r>
  <r>
    <x v="534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  <n v="3"/>
    <n v="0"/>
    <n v="2.6666666666666665"/>
    <n v="1.3333333333333333"/>
    <n v="1.3333333333333333"/>
    <n v="0.33333333333333331"/>
    <n v="0.33333333333333331"/>
    <n v="0.33333333333333331"/>
    <n v="0.15544041450777202"/>
    <n v="0"/>
    <n v="1.7271157167530225E-2"/>
    <n v="1.7271157167530225E-2"/>
    <n v="6.9084628670120898E-2"/>
    <n v="6.9084628670120898E-2"/>
    <s v="10–19 min"/>
    <s v="33+"/>
    <n v="0.64300000000000002"/>
    <n v="0.64300000000000002"/>
    <n v="4.2245021122510563E-3"/>
    <s v="Écarter"/>
    <n v="9.1750503018108651E-2"/>
    <n v="57.900000000000006"/>
    <n v="0"/>
    <n v="0"/>
  </r>
  <r>
    <x v="535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  <n v="1.125"/>
    <n v="0"/>
    <n v="0.5"/>
    <n v="0"/>
    <n v="0.5"/>
    <n v="0"/>
    <n v="0"/>
    <n v="0.5"/>
    <n v="0.2960526315789474"/>
    <n v="0"/>
    <n v="0"/>
    <n v="0"/>
    <n v="0"/>
    <n v="0.13157894736842105"/>
    <s v="&lt;10 min"/>
    <s v="23–27"/>
    <n v="0.42899999999999999"/>
    <n v="0.51400000000000001"/>
    <n v="4.2245021122510563E-3"/>
    <s v="Écarter"/>
    <n v="3.4406438631790749E-2"/>
    <n v="30.4"/>
    <n v="0"/>
    <n v="0"/>
  </r>
  <r>
    <x v="536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  <n v="2"/>
    <n v="0.25"/>
    <n v="1.5"/>
    <n v="1.25"/>
    <n v="0.25"/>
    <n v="0"/>
    <n v="0"/>
    <n v="0.25"/>
    <n v="0.37037037037037035"/>
    <n v="1"/>
    <n v="0"/>
    <n v="0"/>
    <n v="0.23148148148148145"/>
    <n v="4.6296296296296294E-2"/>
    <s v="&lt;10 min"/>
    <s v="23–27"/>
    <n v="0.57100000000000006"/>
    <n v="0.57100000000000006"/>
    <n v="4.2245021122510563E-3"/>
    <s v="Écarter"/>
    <n v="6.1167002012072438E-2"/>
    <n v="21.6"/>
    <n v="4.6296296296296294E-2"/>
    <n v="1"/>
  </r>
  <r>
    <x v="537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  <n v="0.66666666666666663"/>
    <n v="0.33333333333333331"/>
    <n v="0.5"/>
    <n v="0"/>
    <n v="0.5"/>
    <n v="0"/>
    <n v="0.16666666666666666"/>
    <n v="0.33333333333333331"/>
    <n v="0.21505376344086019"/>
    <n v="1"/>
    <n v="0"/>
    <n v="5.3763440860215048E-2"/>
    <n v="0"/>
    <n v="0.16129032258064516"/>
    <s v="&lt;10 min"/>
    <s v="33+"/>
    <n v="0.36399999999999999"/>
    <n v="0.35"/>
    <n v="6.6385033192516594E-3"/>
    <s v="Écarter"/>
    <n v="2.0389000670690813E-2"/>
    <n v="37.200000000000003"/>
    <n v="0.1075268817204301"/>
    <n v="1"/>
  </r>
  <r>
    <x v="538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  <n v="0.88888888888888884"/>
    <n v="0.22222222222222221"/>
    <n v="0.33333333333333331"/>
    <n v="0.1111111111111111"/>
    <n v="0.22222222222222221"/>
    <n v="0.1111111111111111"/>
    <n v="0"/>
    <n v="0.22222222222222221"/>
    <n v="0.35555555555555551"/>
    <n v="1"/>
    <n v="4.4444444444444439E-2"/>
    <n v="0"/>
    <n v="4.4444444444444439E-2"/>
    <n v="8.8888888888888878E-2"/>
    <s v="&lt;10 min"/>
    <s v="23–27"/>
    <n v="0.44400000000000001"/>
    <n v="0.44400000000000001"/>
    <n v="5.4315027157513579E-3"/>
    <s v="Écarter"/>
    <n v="2.7185334227587749E-2"/>
    <n v="22.5"/>
    <n v="8.8888888888888892E-2"/>
    <n v="1"/>
  </r>
  <r>
    <x v="539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  <n v="1.6"/>
    <n v="0.4"/>
    <n v="1.6"/>
    <n v="0.4"/>
    <n v="1.2"/>
    <n v="0.2"/>
    <n v="0.4"/>
    <n v="0.2"/>
    <n v="0.1797752808988764"/>
    <n v="2"/>
    <n v="2.247191011235955E-2"/>
    <n v="4.49438202247191E-2"/>
    <n v="4.49438202247191E-2"/>
    <n v="0.1348314606741573"/>
    <s v="&lt;10 min"/>
    <s v="23–27"/>
    <n v="0.14300000000000002"/>
    <n v="0.183"/>
    <n v="1.2673506336753168E-2"/>
    <s v="Écarter"/>
    <n v="4.8933601609657949E-2"/>
    <n v="44.5"/>
    <n v="4.49438202247191E-2"/>
    <n v="2"/>
  </r>
  <r>
    <x v="540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  <n v="2.3333333333333335"/>
    <n v="0"/>
    <n v="3"/>
    <n v="0.66666666666666663"/>
    <n v="2.3333333333333335"/>
    <n v="0.66666666666666663"/>
    <n v="0.33333333333333331"/>
    <n v="0"/>
    <n v="0.20114942528735635"/>
    <s v=""/>
    <n v="5.7471264367816091E-2"/>
    <n v="2.8735632183908046E-2"/>
    <n v="5.7471264367816091E-2"/>
    <n v="0.20114942528735635"/>
    <s v="10–19 min"/>
    <s v="23–27"/>
    <n v="0.33299999999999996"/>
    <n v="0.35399999999999998"/>
    <n v="5.4315027157513579E-3"/>
    <s v="Écarter"/>
    <n v="7.1361502347417852E-2"/>
    <n v="34.799999999999997"/>
    <n v="0"/>
    <s v=""/>
  </r>
  <r>
    <x v="541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  <n v="1"/>
    <n v="0.42857142857142855"/>
    <n v="0.2857142857142857"/>
    <n v="0"/>
    <n v="0.2857142857142857"/>
    <n v="0"/>
    <n v="0"/>
    <n v="0.14285714285714285"/>
    <n v="0.3125"/>
    <n v="3"/>
    <n v="0"/>
    <n v="0"/>
    <n v="0"/>
    <n v="8.9285714285714274E-2"/>
    <s v="&lt;10 min"/>
    <s v="23–27"/>
    <n v="0.35"/>
    <n v="0.32200000000000001"/>
    <n v="6.0350030175015086E-3"/>
    <s v="Écarter"/>
    <n v="3.0583501006036219E-2"/>
    <n v="22.400000000000002"/>
    <n v="0.13392857142857142"/>
    <n v="3"/>
  </r>
  <r>
    <x v="542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  <n v="0.77777777777777779"/>
    <n v="0.55555555555555558"/>
    <n v="0.55555555555555558"/>
    <n v="0.1111111111111111"/>
    <n v="0.44444444444444442"/>
    <n v="0.1111111111111111"/>
    <n v="0"/>
    <n v="0.1111111111111111"/>
    <n v="0.19943019943019943"/>
    <n v="5.0000000000000009"/>
    <n v="2.8490028490028491E-2"/>
    <n v="0"/>
    <n v="2.8490028490028491E-2"/>
    <n v="0.11396011396011396"/>
    <s v="&lt;10 min"/>
    <s v="28–32"/>
    <n v="1"/>
    <n v="0.621"/>
    <n v="1.8105009052504525E-3"/>
    <s v="Écarter"/>
    <n v="2.3787167449139283E-2"/>
    <n v="35.1"/>
    <n v="0.14245014245014245"/>
    <n v="5"/>
  </r>
  <r>
    <x v="543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  <n v="6"/>
    <n v="0"/>
    <n v="1"/>
    <n v="0"/>
    <n v="1"/>
    <n v="0"/>
    <n v="0"/>
    <n v="0"/>
    <n v="1.3043478260869565"/>
    <s v=""/>
    <n v="0"/>
    <n v="0"/>
    <n v="0"/>
    <n v="0.21739130434782611"/>
    <s v="&lt;10 min"/>
    <s v="23–27"/>
    <n v="0.5"/>
    <n v="0.61499999999999999"/>
    <n v="2.4140012070006035E-3"/>
    <s v="Écarter"/>
    <n v="0.1835010060362173"/>
    <n v="4.5999999999999996"/>
    <n v="0"/>
    <s v=""/>
  </r>
  <r>
    <x v="544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  <n v="1.5"/>
    <n v="0.5"/>
    <n v="2"/>
    <n v="0"/>
    <n v="2"/>
    <n v="0.25"/>
    <n v="0.25"/>
    <n v="0"/>
    <n v="0.20547945205479454"/>
    <s v=""/>
    <n v="3.4246575342465752E-2"/>
    <n v="3.4246575342465752E-2"/>
    <n v="0"/>
    <n v="0.27397260273972601"/>
    <s v="&lt;10 min"/>
    <s v="23–27"/>
    <n v="0.28600000000000003"/>
    <n v="0.38100000000000001"/>
    <n v="4.2245021122510563E-3"/>
    <s v="Écarter"/>
    <n v="4.5875251509054325E-2"/>
    <n v="29.2"/>
    <n v="6.8493150684931503E-2"/>
    <s v=""/>
  </r>
  <r>
    <x v="545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  <n v="6"/>
    <n v="5"/>
    <n v="4"/>
    <n v="1"/>
    <n v="3"/>
    <n v="1"/>
    <n v="1"/>
    <n v="0"/>
    <n v="0.34482758620689657"/>
    <s v=""/>
    <n v="5.7471264367816098E-2"/>
    <n v="5.7471264367816098E-2"/>
    <n v="5.7471264367816098E-2"/>
    <n v="0.17241379310344829"/>
    <s v="10–19 min"/>
    <s v="23–27"/>
    <n v="0.35700000000000004"/>
    <n v="0.38100000000000001"/>
    <n v="4.2245021122510563E-3"/>
    <s v="Écarter"/>
    <n v="0.1835010060362173"/>
    <n v="17.399999999999999"/>
    <n v="0.2873563218390805"/>
    <s v=""/>
  </r>
  <r>
    <x v="546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  <n v="3"/>
    <n v="0.5"/>
    <n v="4"/>
    <n v="2"/>
    <n v="2"/>
    <n v="1"/>
    <n v="0"/>
    <n v="1"/>
    <n v="0.30303030303030304"/>
    <n v="0.5"/>
    <n v="0.10101010101010101"/>
    <n v="0"/>
    <n v="0.20202020202020202"/>
    <n v="0.20202020202020202"/>
    <s v="&lt;10 min"/>
    <s v="23–27"/>
    <n v="0.25"/>
    <n v="0.27600000000000002"/>
    <n v="6.0350030175015086E-3"/>
    <s v="Écarter"/>
    <n v="9.1750503018108651E-2"/>
    <n v="19.8"/>
    <n v="5.0505050505050504E-2"/>
    <n v="0.5"/>
  </r>
  <r>
    <x v="547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  <n v="5"/>
    <n v="1"/>
    <n v="0"/>
    <n v="0"/>
    <n v="0"/>
    <n v="0"/>
    <n v="0"/>
    <n v="0"/>
    <n v="1.3513513513513513"/>
    <s v=""/>
    <n v="0"/>
    <n v="0"/>
    <n v="0"/>
    <n v="0"/>
    <s v="&lt;10 min"/>
    <s v="23–27"/>
    <n v="1.25"/>
    <n v="1.25"/>
    <n v="1.2070006035003018E-3"/>
    <s v="Écarter"/>
    <n v="0.15291750503018109"/>
    <n v="3.7"/>
    <n v="0.27027027027027023"/>
    <s v=""/>
  </r>
  <r>
    <x v="548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  <n v="1.25"/>
    <n v="0.25"/>
    <n v="0.75"/>
    <n v="0.25"/>
    <n v="0.5"/>
    <n v="0"/>
    <n v="0"/>
    <n v="0"/>
    <n v="0.41666666666666669"/>
    <s v=""/>
    <n v="0"/>
    <n v="0"/>
    <n v="8.3333333333333329E-2"/>
    <n v="0.16666666666666666"/>
    <s v="&lt;10 min"/>
    <s v="28–32"/>
    <n v="0.625"/>
    <n v="0.625"/>
    <n v="2.4140012070006035E-3"/>
    <s v="Écarter"/>
    <n v="3.8229376257545272E-2"/>
    <n v="12"/>
    <n v="8.3333333333333329E-2"/>
    <s v=""/>
  </r>
  <r>
    <x v="549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  <n v="0.7142857142857143"/>
    <n v="0.2857142857142857"/>
    <n v="1.1428571428571428"/>
    <n v="0.5714285714285714"/>
    <n v="0.5714285714285714"/>
    <n v="0"/>
    <n v="0.14285714285714285"/>
    <n v="0.2857142857142857"/>
    <n v="0.15527950310559008"/>
    <n v="1"/>
    <n v="0"/>
    <n v="3.1055900621118012E-2"/>
    <n v="0.12422360248447205"/>
    <n v="0.12422360248447205"/>
    <s v="&lt;10 min"/>
    <s v="18–22"/>
    <n v="0.4"/>
    <n v="0.42499999999999999"/>
    <n v="3.0175015087507543E-3"/>
    <s v="Écarter"/>
    <n v="2.1845357861454442E-2"/>
    <n v="32.199999999999996"/>
    <n v="6.2111801242236031E-2"/>
    <n v="1"/>
  </r>
  <r>
    <x v="550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  <n v="4"/>
    <n v="2"/>
    <n v="7"/>
    <n v="4"/>
    <n v="3"/>
    <n v="0"/>
    <n v="0"/>
    <n v="0"/>
    <n v="0.23529411764705882"/>
    <s v=""/>
    <n v="0"/>
    <n v="0"/>
    <n v="0.23529411764705882"/>
    <n v="0.17647058823529413"/>
    <s v="10–19 min"/>
    <s v="23–27"/>
    <n v="0.125"/>
    <n v="0.22500000000000001"/>
    <n v="4.8280024140012071E-3"/>
    <s v="Écarter"/>
    <n v="0.12233400402414488"/>
    <n v="17"/>
    <n v="0.11764705882352941"/>
    <s v=""/>
  </r>
  <r>
    <x v="551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  <n v="0.8"/>
    <n v="0.6"/>
    <n v="1.8"/>
    <n v="0.4"/>
    <n v="1.4"/>
    <n v="0.6"/>
    <n v="0"/>
    <n v="0.2"/>
    <n v="0.1142857142857143"/>
    <n v="2.9999999999999996"/>
    <n v="8.5714285714285715E-2"/>
    <n v="0"/>
    <n v="5.7142857142857148E-2"/>
    <n v="0.19999999999999998"/>
    <s v="&lt;10 min"/>
    <s v="18–22"/>
    <n v="0.5"/>
    <n v="0.5"/>
    <n v="2.4140012070006035E-3"/>
    <s v="Écarter"/>
    <n v="2.4466800804828975E-2"/>
    <n v="35"/>
    <n v="8.5714285714285715E-2"/>
    <n v="3"/>
  </r>
  <r>
    <x v="552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  <n v="0.6"/>
    <n v="0"/>
    <n v="0.4"/>
    <n v="0"/>
    <n v="0.4"/>
    <n v="0"/>
    <n v="0"/>
    <n v="0"/>
    <n v="0.2857142857142857"/>
    <s v=""/>
    <n v="0"/>
    <n v="0"/>
    <n v="0"/>
    <n v="0.19047619047619047"/>
    <s v="&lt;10 min"/>
    <s v="18–22"/>
    <n v="0.14300000000000002"/>
    <n v="0.19"/>
    <n v="4.2245021122510563E-3"/>
    <s v="Écarter"/>
    <n v="1.835010060362173E-2"/>
    <n v="10.5"/>
    <n v="0"/>
    <s v=""/>
  </r>
  <r>
    <x v="553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  <n v="1"/>
    <n v="0"/>
    <n v="0.66666666666666663"/>
    <n v="0.33333333333333331"/>
    <n v="0.33333333333333331"/>
    <n v="0.66666666666666663"/>
    <n v="0"/>
    <n v="0.33333333333333331"/>
    <n v="0.27777777777777779"/>
    <n v="0"/>
    <n v="0.18518518518518517"/>
    <n v="0"/>
    <n v="9.2592592592592587E-2"/>
    <n v="9.2592592592592587E-2"/>
    <s v="&lt;10 min"/>
    <s v="28–32"/>
    <n v="0"/>
    <n v="0.22600000000000001"/>
    <n v="2.4140012070006035E-3"/>
    <s v="Écarter"/>
    <n v="3.0583501006036219E-2"/>
    <n v="10.8"/>
    <n v="0"/>
    <n v="0"/>
  </r>
  <r>
    <x v="554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  <n v="1.5"/>
    <n v="0.5"/>
    <n v="0"/>
    <n v="0"/>
    <n v="0"/>
    <n v="0"/>
    <n v="0"/>
    <n v="0.5"/>
    <n v="0.28846153846153844"/>
    <n v="1"/>
    <n v="0"/>
    <n v="0"/>
    <n v="0"/>
    <n v="0"/>
    <s v="&lt;10 min"/>
    <s v="23–27"/>
    <n v="0.3"/>
    <n v="0.3"/>
    <n v="3.0175015087507543E-3"/>
    <s v="Écarter"/>
    <n v="4.5875251509054325E-2"/>
    <n v="10.4"/>
    <n v="9.6153846153846145E-2"/>
    <n v="1"/>
  </r>
  <r>
    <x v="555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  <n v="0.375"/>
    <n v="0.25"/>
    <n v="0.5"/>
    <n v="0.25"/>
    <n v="0.25"/>
    <n v="0.125"/>
    <n v="0"/>
    <n v="0.25"/>
    <n v="0.1875"/>
    <n v="1"/>
    <n v="6.25E-2"/>
    <n v="0"/>
    <n v="0.125"/>
    <n v="0.125"/>
    <s v="&lt;10 min"/>
    <s v="23–27"/>
    <n v="0.125"/>
    <n v="0.17800000000000002"/>
    <n v="4.8280024140012071E-3"/>
    <s v="Écarter"/>
    <n v="1.1468812877263581E-2"/>
    <n v="16"/>
    <n v="0.125"/>
    <n v="1"/>
  </r>
  <r>
    <x v="556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  <n v="0.75"/>
    <n v="0.75"/>
    <n v="1"/>
    <n v="0"/>
    <n v="1"/>
    <n v="0.5"/>
    <n v="0"/>
    <n v="1"/>
    <n v="9.0361445783132516E-2"/>
    <n v="0.75"/>
    <n v="6.0240963855421679E-2"/>
    <n v="0"/>
    <n v="0"/>
    <n v="0.12048192771084336"/>
    <s v="&lt;10 min"/>
    <s v="23–27"/>
    <n v="0.14300000000000002"/>
    <n v="0.20199999999999999"/>
    <n v="4.2245021122510563E-3"/>
    <s v="Écarter"/>
    <n v="2.2937625754527163E-2"/>
    <n v="33.200000000000003"/>
    <n v="9.0361445783132516E-2"/>
    <n v="0.75"/>
  </r>
  <r>
    <x v="557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  <n v="1"/>
    <n v="2"/>
    <n v="1.5"/>
    <n v="1"/>
    <n v="0.5"/>
    <n v="1"/>
    <n v="0"/>
    <n v="0"/>
    <n v="0.12195121951219513"/>
    <s v=""/>
    <n v="0.12195121951219513"/>
    <n v="0"/>
    <n v="0.12195121951219513"/>
    <n v="6.0975609756097567E-2"/>
    <s v="&lt;10 min"/>
    <s v="23–27"/>
    <n v="0.33299999999999996"/>
    <n v="0.33299999999999996"/>
    <n v="1.8105009052504525E-3"/>
    <s v="Écarter"/>
    <n v="3.0583501006036219E-2"/>
    <n v="16.399999999999999"/>
    <n v="0.24390243902439027"/>
    <s v=""/>
  </r>
  <r>
    <x v="558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  <n v="0.33333333333333331"/>
    <n v="0.16666666666666666"/>
    <n v="0.5"/>
    <n v="0.16666666666666666"/>
    <n v="0.33333333333333331"/>
    <n v="0"/>
    <n v="0"/>
    <n v="0.16666666666666666"/>
    <n v="9.5238095238095233E-2"/>
    <n v="1"/>
    <n v="0"/>
    <n v="0"/>
    <n v="4.7619047619047616E-2"/>
    <n v="9.5238095238095233E-2"/>
    <s v="&lt;10 min"/>
    <s v="23–27"/>
    <n v="0"/>
    <n v="0.26600000000000001"/>
    <n v="1.2070006035003018E-3"/>
    <s v="Écarter"/>
    <n v="1.0194500335345406E-2"/>
    <n v="21"/>
    <n v="4.7619047619047616E-2"/>
    <n v="1"/>
  </r>
  <r>
    <x v="559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  <n v="0.33333333333333331"/>
    <n v="1"/>
    <n v="1.3333333333333333"/>
    <n v="0"/>
    <n v="1.3333333333333333"/>
    <n v="0"/>
    <n v="0"/>
    <n v="1.3333333333333333"/>
    <n v="7.5757575757575746E-2"/>
    <n v="0.75"/>
    <n v="0"/>
    <n v="0"/>
    <n v="0"/>
    <n v="0.30303030303030298"/>
    <s v="&lt;10 min"/>
    <s v="23–27"/>
    <n v="0"/>
    <n v="0.26600000000000001"/>
    <n v="6.0350030175015089E-4"/>
    <s v="Écarter"/>
    <n v="1.0194500335345406E-2"/>
    <n v="13.200000000000001"/>
    <n v="0.22727272727272727"/>
    <n v="0.75"/>
  </r>
  <r>
    <x v="560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  <n v="0"/>
    <n v="1"/>
    <n v="1"/>
    <n v="0"/>
    <n v="1"/>
    <n v="0"/>
    <n v="0"/>
    <n v="0"/>
    <n v="0"/>
    <s v=""/>
    <n v="0"/>
    <n v="0"/>
    <n v="0"/>
    <n v="0.29411764705882354"/>
    <s v="&lt;10 min"/>
    <s v="28–32"/>
    <n v="0"/>
    <n v="0"/>
    <n v="0"/>
    <s v="Écarter"/>
    <n v="0"/>
    <n v="3.4"/>
    <n v="0.29411764705882354"/>
    <s v=""/>
  </r>
  <r>
    <x v="561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  <n v="0"/>
    <n v="0"/>
    <n v="0"/>
    <n v="0"/>
    <n v="0"/>
    <n v="0"/>
    <n v="0"/>
    <n v="0"/>
    <n v="0"/>
    <s v=""/>
    <n v="0"/>
    <n v="0"/>
    <n v="0"/>
    <n v="0"/>
    <s v="&lt;10 min"/>
    <s v="23–27"/>
    <n v="0"/>
    <n v="0"/>
    <n v="6.0350030175015089E-4"/>
    <s v="Écarter"/>
    <n v="0"/>
    <n v="2.7"/>
    <n v="0"/>
    <s v=""/>
  </r>
  <r>
    <x v="562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  <n v="0"/>
    <n v="0"/>
    <n v="0.66666666666666663"/>
    <n v="0"/>
    <n v="0.66666666666666663"/>
    <n v="0.33333333333333331"/>
    <n v="0"/>
    <n v="0"/>
    <n v="0"/>
    <s v=""/>
    <n v="0.17543859649122806"/>
    <n v="0"/>
    <n v="0"/>
    <n v="0.35087719298245612"/>
    <s v="&lt;10 min"/>
    <s v="23–27"/>
    <n v="0"/>
    <n v="0"/>
    <n v="1.2070006035003018E-3"/>
    <s v="Écarter"/>
    <n v="0"/>
    <n v="5.6999999999999993"/>
    <n v="0"/>
    <s v=""/>
  </r>
  <r>
    <x v="563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  <n v="0"/>
    <n v="0.5"/>
    <n v="0"/>
    <n v="0"/>
    <n v="0"/>
    <n v="0"/>
    <n v="0"/>
    <n v="0"/>
    <n v="0"/>
    <s v=""/>
    <n v="0"/>
    <n v="0"/>
    <n v="0"/>
    <n v="0"/>
    <s v="&lt;10 min"/>
    <s v="23–27"/>
    <n v="0"/>
    <n v="0"/>
    <n v="0"/>
    <s v="Écarter"/>
    <n v="0"/>
    <n v="4.5999999999999996"/>
    <n v="0.21739130434782611"/>
    <s v=""/>
  </r>
  <r>
    <x v="564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  <n v="0"/>
    <n v="1.5"/>
    <n v="0.5"/>
    <n v="0"/>
    <n v="0.5"/>
    <n v="0"/>
    <n v="0"/>
    <n v="0"/>
    <n v="0"/>
    <s v=""/>
    <n v="0"/>
    <n v="0"/>
    <n v="0"/>
    <n v="9.8039215686274522E-2"/>
    <s v="&lt;10 min"/>
    <s v="23–27"/>
    <n v="0"/>
    <n v="0"/>
    <n v="1.2070006035003018E-3"/>
    <s v="Écarter"/>
    <n v="0"/>
    <n v="10.199999999999999"/>
    <n v="0.29411764705882354"/>
    <s v=""/>
  </r>
  <r>
    <x v="565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  <n v="0"/>
    <n v="1"/>
    <n v="1"/>
    <n v="0"/>
    <n v="1"/>
    <n v="0"/>
    <n v="0"/>
    <n v="0"/>
    <n v="0"/>
    <s v=""/>
    <n v="0"/>
    <n v="0"/>
    <n v="0"/>
    <n v="0.12658227848101264"/>
    <s v="&lt;10 min"/>
    <s v="28–32"/>
    <n v="0"/>
    <n v="0"/>
    <n v="1.2070006035003018E-3"/>
    <s v="Écarter"/>
    <n v="0"/>
    <n v="7.9"/>
    <n v="0.12658227848101264"/>
    <s v=""/>
  </r>
  <r>
    <x v="566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  <n v="0"/>
    <n v="0.66666666666666663"/>
    <n v="0.33333333333333331"/>
    <n v="0.33333333333333331"/>
    <n v="0"/>
    <n v="0"/>
    <n v="0"/>
    <n v="0"/>
    <n v="0"/>
    <s v=""/>
    <n v="0"/>
    <n v="0"/>
    <n v="0.15873015873015872"/>
    <n v="0"/>
    <s v="&lt;10 min"/>
    <s v="23–27"/>
    <n v="0"/>
    <n v="0"/>
    <n v="6.0350030175015089E-4"/>
    <s v="Écarter"/>
    <n v="0"/>
    <n v="6.3000000000000007"/>
    <n v="0.31746031746031744"/>
    <s v=""/>
  </r>
  <r>
    <x v="567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  <n v="0"/>
    <n v="0"/>
    <n v="2"/>
    <n v="0"/>
    <n v="2"/>
    <n v="0"/>
    <n v="0"/>
    <n v="0"/>
    <n v="0"/>
    <s v=""/>
    <n v="0"/>
    <n v="0"/>
    <n v="0"/>
    <n v="0.29411764705882354"/>
    <s v="&lt;10 min"/>
    <s v="23–27"/>
    <n v="0"/>
    <n v="0"/>
    <n v="6.0350030175015089E-4"/>
    <s v="Écarter"/>
    <n v="0"/>
    <n v="6.8"/>
    <n v="0"/>
    <s v=""/>
  </r>
  <r>
    <x v="568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  <n v="0"/>
    <n v="0.25"/>
    <n v="0"/>
    <n v="0"/>
    <n v="0"/>
    <n v="0.25"/>
    <n v="0"/>
    <n v="0"/>
    <n v="0"/>
    <s v=""/>
    <n v="0.1388888888888889"/>
    <n v="0"/>
    <n v="0"/>
    <n v="0"/>
    <s v="&lt;10 min"/>
    <s v="23–27"/>
    <n v="0"/>
    <n v="0"/>
    <n v="0"/>
    <s v="Écarter"/>
    <n v="0"/>
    <n v="7.2"/>
    <n v="0.1388888888888889"/>
    <s v="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s v="OKC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32.69736842105263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s v="30–39 min"/>
    <s v="23–27"/>
    <n v="0.56899999999999995"/>
    <n v="0.63700000000000001"/>
    <n v="1"/>
    <s v="Conserver"/>
    <n v="1"/>
    <x v="0"/>
    <n v="0.18698060941828254"/>
    <n v="2.6703296703296702"/>
    <n v="0.14619883040935672"/>
  </r>
  <r>
    <x v="1"/>
    <s v="MIN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27.59493670886076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s v="30–39 min"/>
    <s v="23–27"/>
    <n v="0.54700000000000004"/>
    <n v="0.59499999999999997"/>
    <n v="0.97284248642124316"/>
    <s v="Conserver"/>
    <n v="0.84394977459694887"/>
    <x v="1"/>
    <n v="0.12414129790424383"/>
    <n v="1.4071146245059289"/>
    <n v="0.15692017993513968"/>
  </r>
  <r>
    <x v="2"/>
    <s v="DEN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29.6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s v="30–39 min"/>
    <s v="28–32"/>
    <n v="0.627"/>
    <n v="0.66299999999999992"/>
    <n v="0.82377791188895599"/>
    <s v="Conserver"/>
    <n v="0.90527162977867215"/>
    <x v="2"/>
    <n v="0.27792915531335149"/>
    <n v="3.0909090909090908"/>
    <n v="0.34604904632152583"/>
  </r>
  <r>
    <x v="3"/>
    <s v="MIL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30.402985074626866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s v="30–39 min"/>
    <s v="28–32"/>
    <n v="0.60699999999999998"/>
    <n v="0.625"/>
    <n v="0.79662039831019915"/>
    <s v="Conserver"/>
    <n v="0.92982972461635494"/>
    <x v="3"/>
    <n v="0.19027668674172993"/>
    <n v="2.0961538461538463"/>
    <n v="0.34782229204852927"/>
  </r>
  <r>
    <x v="4"/>
    <s v="BOS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26.805555555555557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s v="30–39 min"/>
    <s v="23–27"/>
    <n v="0.53700000000000003"/>
    <n v="0.58200000000000007"/>
    <n v="0.88231744115872057"/>
    <s v="Conserver"/>
    <n v="0.81980773530069317"/>
    <x v="4"/>
    <n v="0.16483516483516486"/>
    <n v="2.0669856459330145"/>
    <n v="0.23885836385836387"/>
  </r>
  <r>
    <x v="5"/>
    <s v="PHX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25.6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s v="30–39 min"/>
    <s v="28–32"/>
    <n v="0.52500000000000002"/>
    <n v="0.58899999999999997"/>
    <n v="0.85576342788171389"/>
    <s v="Conserver"/>
    <n v="0.78293762575452719"/>
    <x v="5"/>
    <n v="0.1905272564789991"/>
    <n v="2.4449541284403669"/>
    <n v="0.11009830205540662"/>
  </r>
  <r>
    <x v="6"/>
    <s v="MIA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n v="23.896103896103895"/>
    <n v="5.5064935064935066"/>
    <n v="5.1948051948051948"/>
    <n v="0.50649350649350644"/>
    <n v="4.7012987012987013"/>
    <n v="0.89610389610389607"/>
    <n v="0.19480519480519481"/>
    <n v="2.5974025974025974"/>
    <n v="0.67503118350575975"/>
    <n v="2.12"/>
    <n v="2.5313669381465991E-2"/>
    <n v="5.5029716046665206E-3"/>
    <n v="1.430772617213295E-2"/>
    <n v="0.13280504805928536"/>
    <s v="30–39 min"/>
    <s v="23–27"/>
    <n v="0.56299999999999994"/>
    <n v="0.60499999999999998"/>
    <n v="0.83162341581170796"/>
    <s v="Conserver"/>
    <n v="0.73082651754683947"/>
    <x v="6"/>
    <n v="0.15555066402524031"/>
    <n v="2.12"/>
    <n v="0.14674590945777388"/>
  </r>
  <r>
    <x v="7"/>
    <s v="ATL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n v="24.19736842105263"/>
    <n v="11.605263157894736"/>
    <n v="3.1052631578947367"/>
    <n v="0.5"/>
    <n v="2.6052631578947367"/>
    <n v="1.1973684210526316"/>
    <n v="0.19736842105263158"/>
    <n v="4.6973684210526319"/>
    <n v="0.67214912280701755"/>
    <n v="2.4705882352941173"/>
    <n v="3.3260233918128657E-2"/>
    <n v="5.4824561403508769E-3"/>
    <n v="1.3888888888888888E-2"/>
    <n v="7.2368421052631582E-2"/>
    <s v="30–39 min"/>
    <s v="23–27"/>
    <n v="0.49099999999999999"/>
    <n v="0.56700000000000006"/>
    <n v="0.83041641520820764"/>
    <s v="Conserver"/>
    <n v="0.74004024144869218"/>
    <x v="7"/>
    <n v="0.32236842105263158"/>
    <n v="2.4705882352941178"/>
    <n v="8.6257309941520463E-2"/>
  </r>
  <r>
    <x v="8"/>
    <s v="DET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26.1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s v="30–39 min"/>
    <s v="23–27"/>
    <n v="0.52100000000000002"/>
    <n v="0.56499999999999995"/>
    <n v="0.87869643934821973"/>
    <s v="Conserver"/>
    <n v="0.79822937625754531"/>
    <x v="8"/>
    <n v="0.26"/>
    <n v="2.0681818181818183"/>
    <n v="0.17428571428571427"/>
  </r>
  <r>
    <x v="9"/>
    <s v="LAC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n v="22.797468354430379"/>
    <n v="8.6962025316455698"/>
    <n v="5.7974683544303796"/>
    <n v="0.69620253164556967"/>
    <n v="5.1012658227848098"/>
    <n v="1.5063291139240507"/>
    <n v="0.69620253164556967"/>
    <n v="4.3037974683544302"/>
    <n v="0.6458206332699824"/>
    <n v="2.0205882352941176"/>
    <n v="4.2672212859038265E-2"/>
    <n v="1.9722451321404242E-2"/>
    <n v="1.9722451321404242E-2"/>
    <n v="0.14451177968228923"/>
    <s v="30–39 min"/>
    <s v="33+"/>
    <n v="0.501"/>
    <n v="0.58200000000000007"/>
    <n v="0.78213639106819555"/>
    <s v="Conserver"/>
    <n v="0.69722639635280037"/>
    <x v="9"/>
    <n v="0.24635134650554022"/>
    <n v="2.0205882352941176"/>
    <n v="0.1642342310036935"/>
  </r>
  <r>
    <x v="10"/>
    <s v="NYK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n v="24.402777777777779"/>
    <n v="3.0972222222222223"/>
    <n v="12.805555555555555"/>
    <n v="2.9027777777777777"/>
    <n v="9.8055555555555554"/>
    <n v="1"/>
    <n v="0.69444444444444442"/>
    <n v="2.6944444444444446"/>
    <n v="0.6972222222222223"/>
    <n v="1.1494845360824741"/>
    <n v="2.8571428571428571E-2"/>
    <n v="1.984126984126984E-2"/>
    <n v="8.2936507936507933E-2"/>
    <n v="0.28015873015873016"/>
    <s v="30–39 min"/>
    <s v="28–32"/>
    <n v="0.58399999999999996"/>
    <n v="0.63"/>
    <n v="0.73445986722993362"/>
    <s v="Conserver"/>
    <n v="0.74632237871674501"/>
    <x v="10"/>
    <n v="8.8492063492063497E-2"/>
    <n v="1.1494845360824741"/>
    <n v="0.36587301587301585"/>
  </r>
  <r>
    <x v="11"/>
    <s v="SAC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n v="23.297297297297298"/>
    <n v="4.2027027027027026"/>
    <n v="4.2972972972972974"/>
    <n v="0.29729729729729731"/>
    <n v="4"/>
    <n v="0.79729729729729726"/>
    <n v="0.20270270270270271"/>
    <n v="2.7972972972972974"/>
    <n v="0.66185503685503688"/>
    <n v="1.5024154589371981"/>
    <n v="2.2650491400491399E-2"/>
    <n v="5.7585995085995085E-3"/>
    <n v="8.4459459459459464E-3"/>
    <n v="0.11363636363636363"/>
    <s v="30–39 min"/>
    <s v="28–32"/>
    <n v="0.60899999999999999"/>
    <n v="0.63900000000000001"/>
    <n v="0.73687386843693425"/>
    <s v="Conserver"/>
    <n v="0.71251291532981675"/>
    <x v="11"/>
    <n v="0.11939496314496313"/>
    <n v="1.5024154589371981"/>
    <n v="0.12208230958230958"/>
  </r>
  <r>
    <x v="12"/>
    <s v="HOU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n v="21"/>
    <n v="3.4024390243902438"/>
    <n v="4.5975609756097562"/>
    <n v="0.5"/>
    <n v="4"/>
    <n v="0.90243902439024393"/>
    <n v="0.3048780487804878"/>
    <n v="2.5"/>
    <n v="0.63829787234042556"/>
    <n v="1.3609756097560974"/>
    <n v="2.7429757580250576E-2"/>
    <n v="9.2668099933278965E-3"/>
    <n v="1.5197568389057751E-2"/>
    <n v="0.12158054711246201"/>
    <s v="30–39 min"/>
    <s v="23–27"/>
    <n v="0.505"/>
    <n v="0.54400000000000004"/>
    <n v="0.86602293301146649"/>
    <s v="Conserver"/>
    <n v="0.6422535211267606"/>
    <x v="12"/>
    <n v="0.10341759952553933"/>
    <n v="1.3609756097560977"/>
    <n v="0.13974349469938468"/>
  </r>
  <r>
    <x v="13"/>
    <s v="GSW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n v="24.5"/>
    <n v="6"/>
    <n v="4.4000000000000004"/>
    <n v="0.6"/>
    <n v="3.9"/>
    <n v="1.1000000000000001"/>
    <n v="0.4"/>
    <n v="2.9"/>
    <n v="0.76086956521739124"/>
    <n v="2.0689655172413794"/>
    <n v="3.4161490683229816E-2"/>
    <n v="1.2422360248447204E-2"/>
    <n v="1.8633540372670804E-2"/>
    <n v="0.12111801242236024"/>
    <s v="30–39 min"/>
    <s v="33+"/>
    <n v="0.57200000000000006"/>
    <n v="0.61799999999999999"/>
    <n v="0.76041038020519014"/>
    <s v="Conserver"/>
    <n v="0.74929577464788732"/>
    <x v="13"/>
    <n v="0.18633540372670807"/>
    <n v="2.0689655172413794"/>
    <n v="0.13664596273291926"/>
  </r>
  <r>
    <x v="14"/>
    <s v="SAC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n v="22.194805194805195"/>
    <n v="4.4025974025974026"/>
    <n v="3.8961038961038961"/>
    <n v="0.59740259740259738"/>
    <n v="3.1948051948051948"/>
    <n v="0.80519480519480524"/>
    <n v="0.40259740259740262"/>
    <n v="1.4025974025974026"/>
    <n v="0.61823969901964337"/>
    <n v="3.1388888888888888"/>
    <n v="2.2428824657236914E-2"/>
    <n v="1.1214412328618457E-2"/>
    <n v="1.6640740874724162E-2"/>
    <n v="8.8991788156133567E-2"/>
    <s v="30–39 min"/>
    <s v="33+"/>
    <n v="0.50900000000000001"/>
    <n v="0.56899999999999995"/>
    <n v="0.78998189499094751"/>
    <s v="Conserver"/>
    <n v="0.67879484700410253"/>
    <x v="14"/>
    <n v="0.12263502514198894"/>
    <n v="3.1388888888888888"/>
    <n v="0.1085265709221141"/>
  </r>
  <r>
    <x v="15"/>
    <s v="LAL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n v="24.4"/>
    <n v="8.1999999999999993"/>
    <n v="7.8"/>
    <n v="1"/>
    <n v="6.8"/>
    <n v="1"/>
    <n v="0.6"/>
    <n v="3.7"/>
    <n v="0.69914040114613174"/>
    <n v="2.2162162162162158"/>
    <n v="2.865329512893983E-2"/>
    <n v="1.7191977077363897E-2"/>
    <n v="2.865329512893983E-2"/>
    <n v="0.19484240687679083"/>
    <s v="30–39 min"/>
    <s v="33+"/>
    <n v="0.57100000000000006"/>
    <n v="0.60399999999999998"/>
    <n v="0.76463488231744114"/>
    <s v="Conserver"/>
    <n v="0.7462374245472837"/>
    <x v="15"/>
    <n v="0.23495702005730659"/>
    <n v="2.2162162162162162"/>
    <n v="0.22349570200573066"/>
  </r>
  <r>
    <x v="16"/>
    <s v="CLE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n v="24"/>
    <n v="5"/>
    <n v="4.507042253521127"/>
    <n v="0.80281690140845074"/>
    <n v="3.704225352112676"/>
    <n v="1.295774647887324"/>
    <n v="0.19718309859154928"/>
    <n v="2.0985915492957745"/>
    <n v="0.76433121019108285"/>
    <n v="2.3825503355704698"/>
    <n v="4.1266708531443444E-2"/>
    <n v="6.2797165156544361E-3"/>
    <n v="2.556741724230735E-2"/>
    <n v="0.11796896025836548"/>
    <s v="30–39 min"/>
    <s v="28–32"/>
    <n v="0.53100000000000003"/>
    <n v="0.57499999999999996"/>
    <n v="0.79722389861194931"/>
    <s v="Conserver"/>
    <n v="0.7340040241448692"/>
    <x v="16"/>
    <n v="0.15923566878980891"/>
    <n v="2.3825503355704698"/>
    <n v="0.14353637750067283"/>
  </r>
  <r>
    <x v="17"/>
    <s v="NYK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26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s v="30–39 min"/>
    <s v="28–32"/>
    <n v="0.55100000000000005"/>
    <n v="0.60499999999999998"/>
    <n v="0.72601086300543149"/>
    <s v="Conserver"/>
    <n v="0.79517102615694168"/>
    <x v="17"/>
    <n v="0.20643198609300303"/>
    <n v="2.9141104294478528"/>
    <n v="8.2138200782268578E-2"/>
  </r>
  <r>
    <x v="18"/>
    <s v="PHX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26.59677419354838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s v="30–39 min"/>
    <s v="33+"/>
    <n v="0.59799999999999998"/>
    <n v="0.64200000000000002"/>
    <n v="0.67712733856366925"/>
    <s v="Conserver"/>
    <n v="0.81342247030570525"/>
    <x v="18"/>
    <n v="0.11489173663278833"/>
    <n v="1.3541666666666667"/>
    <n v="0.16438356164383561"/>
  </r>
  <r>
    <x v="19"/>
    <s v="MEM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n v="22.202702702702702"/>
    <n v="2"/>
    <n v="5.5945945945945947"/>
    <n v="1.2027027027027026"/>
    <n v="4.4054054054054053"/>
    <n v="1.2027027027027026"/>
    <n v="1.5"/>
    <n v="2.0945945945945947"/>
    <n v="0.74505713767458726"/>
    <n v="0.95483870967741924"/>
    <n v="4.0359151097406128E-2"/>
    <n v="5.0335570469798654E-2"/>
    <n v="4.0359151097406128E-2"/>
    <n v="0.1478323961545438"/>
    <s v="20–29 min"/>
    <s v="23–27"/>
    <n v="0.54799999999999993"/>
    <n v="0.59099999999999997"/>
    <n v="0.73264936632468314"/>
    <s v="Écarter"/>
    <n v="0.67903638044483117"/>
    <x v="19"/>
    <n v="6.711409395973153E-2"/>
    <n v="0.95483870967741935"/>
    <n v="0.18773807364411391"/>
  </r>
  <r>
    <x v="20"/>
    <s v="IND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n v="20.205128205128204"/>
    <n v="3.3974358974358974"/>
    <n v="6.8974358974358978"/>
    <n v="1.7051282051282051"/>
    <n v="5.2051282051282053"/>
    <n v="0.89743589743589747"/>
    <n v="0.5"/>
    <n v="1.3974358974358974"/>
    <n v="0.61789382890300315"/>
    <n v="2.431192660550459"/>
    <n v="2.7444522857366892E-2"/>
    <n v="1.5290519877675839E-2"/>
    <n v="5.2144593428997091E-2"/>
    <n v="0.15917823257272798"/>
    <s v="30–39 min"/>
    <s v="28–32"/>
    <n v="0.57200000000000006"/>
    <n v="0.59899999999999998"/>
    <n v="0.7157513578756789"/>
    <s v="Conserver"/>
    <n v="0.61794355878862917"/>
    <x v="20"/>
    <n v="0.10389712224574608"/>
    <n v="2.4311926605504586"/>
    <n v="0.21093076138947697"/>
  </r>
  <r>
    <x v="21"/>
    <s v="CLE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n v="20.6"/>
    <n v="6.706666666666667"/>
    <n v="2.9066666666666667"/>
    <n v="0.6"/>
    <n v="2.2000000000000002"/>
    <n v="1.2"/>
    <n v="0.10666666666666667"/>
    <n v="2.5066666666666668"/>
    <n v="0.67100977198697076"/>
    <n v="2.6755319148936172"/>
    <n v="3.9087947882736153E-2"/>
    <n v="3.4744842562432141E-3"/>
    <n v="1.9543973941368076E-2"/>
    <n v="7.1661237785016291E-2"/>
    <s v="30–39 min"/>
    <s v="23–27"/>
    <n v="0.56200000000000006"/>
    <n v="0.6"/>
    <n v="0.71092335546167773"/>
    <s v="Conserver"/>
    <n v="0.6300201207243461"/>
    <x v="21"/>
    <n v="0.21845819761129207"/>
    <n v="2.6755319148936172"/>
    <n v="9.4679695982627585E-2"/>
  </r>
  <r>
    <x v="22"/>
    <s v="CHI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n v="20.405405405405407"/>
    <n v="4.5"/>
    <n v="3.7027027027027026"/>
    <n v="0.29729729729729731"/>
    <n v="3.4054054054054053"/>
    <n v="0.90540540540540537"/>
    <n v="0.20270270270270271"/>
    <n v="2.4054054054054053"/>
    <n v="0.61647750469502738"/>
    <n v="1.8707865168539326"/>
    <n v="2.7353637625540946E-2"/>
    <n v="6.123948722136033E-3"/>
    <n v="8.9817914591328492E-3"/>
    <n v="0.10288233853188535"/>
    <s v="30–39 min"/>
    <s v="23–27"/>
    <n v="0.55000000000000004"/>
    <n v="0.60099999999999998"/>
    <n v="0.67410983705491856"/>
    <s v="Conserver"/>
    <n v="0.62406873674479313"/>
    <x v="22"/>
    <n v="0.13595166163141995"/>
    <n v="1.8707865168539326"/>
    <n v="0.1118641299910182"/>
  </r>
  <r>
    <x v="23"/>
    <s v="OKC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n v="21.594202898550726"/>
    <n v="5.1014492753623184"/>
    <n v="5.3043478260869561"/>
    <n v="0.89855072463768115"/>
    <n v="4.5072463768115938"/>
    <n v="1.5942028985507246"/>
    <n v="0.69565217391304346"/>
    <n v="2.2028985507246377"/>
    <n v="0.66648774378242981"/>
    <n v="2.3157894736842102"/>
    <n v="4.9203793165145823E-2"/>
    <n v="2.147074610842727E-2"/>
    <n v="2.7733047056718554E-2"/>
    <n v="0.139112542494185"/>
    <s v="30–39 min"/>
    <s v="23–27"/>
    <n v="0.53700000000000003"/>
    <n v="0.57299999999999995"/>
    <n v="0.70368135184067593"/>
    <s v="Conserver"/>
    <n v="0.66042632607237639"/>
    <x v="23"/>
    <n v="0.15745213812846665"/>
    <n v="2.3157894736842106"/>
    <n v="0.16371443907675792"/>
  </r>
  <r>
    <x v="24"/>
    <s v="LAL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n v="20.205479452054796"/>
    <n v="5.7945205479452051"/>
    <n v="4.506849315068493"/>
    <n v="0.79452054794520544"/>
    <n v="3.6986301369863015"/>
    <n v="1.095890410958904"/>
    <n v="0.30136986301369861"/>
    <n v="2.3972602739726026"/>
    <n v="0.57895356596145553"/>
    <n v="2.4171428571428573"/>
    <n v="3.1400871374180635E-2"/>
    <n v="8.6352396278996744E-3"/>
    <n v="2.2765631746280959E-2"/>
    <n v="0.10597794088785964"/>
    <s v="30–39 min"/>
    <s v="23–27"/>
    <n v="0.55600000000000005"/>
    <n v="0.61599999999999999"/>
    <n v="0.62582981291490647"/>
    <s v="Conserver"/>
    <n v="0.61795430114936201"/>
    <x v="24"/>
    <n v="0.16603210739098012"/>
    <n v="2.4171428571428573"/>
    <n v="0.12913608352631786"/>
  </r>
  <r>
    <x v="25"/>
    <s v="SAS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n v="23.5"/>
    <n v="6.306451612903226"/>
    <n v="4.806451612903226"/>
    <n v="0.90322580645161288"/>
    <n v="3.903225806451613"/>
    <n v="1.5"/>
    <n v="0.40322580645161288"/>
    <n v="2.806451612903226"/>
    <n v="0.65096952908587258"/>
    <n v="2.2471264367816093"/>
    <n v="4.1551246537396121E-2"/>
    <n v="1.1169689929407558E-2"/>
    <n v="2.5020105441872931E-2"/>
    <n v="0.10812259851666517"/>
    <s v="30–39 min"/>
    <s v="23–27"/>
    <n v="0.51400000000000001"/>
    <n v="0.56000000000000005"/>
    <n v="0.70368135184067593"/>
    <s v="Conserver"/>
    <n v="0.71871227364185108"/>
    <x v="25"/>
    <n v="0.17469395049593422"/>
    <n v="2.2471264367816093"/>
    <n v="0.13314270395853811"/>
  </r>
  <r>
    <x v="26"/>
    <s v="HOU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n v="19.105263157894736"/>
    <n v="4.8947368421052628"/>
    <n v="10.302631578947368"/>
    <n v="3.3947368421052633"/>
    <n v="6.8947368421052628"/>
    <n v="1.1052631578947369"/>
    <n v="0.80263157894736847"/>
    <n v="2.6052631578947367"/>
    <n v="0.60651629072681701"/>
    <n v="1.8787878787878787"/>
    <n v="3.5087719298245619E-2"/>
    <n v="2.5480367585630746E-2"/>
    <n v="0.10776942355889725"/>
    <n v="0.21888053467000834"/>
    <s v="30–39 min"/>
    <s v="18–22"/>
    <n v="0.505"/>
    <n v="0.54500000000000004"/>
    <n v="0.687990343995172"/>
    <s v="Conserver"/>
    <n v="0.58430583501006039"/>
    <x v="26"/>
    <n v="0.15538847117794485"/>
    <n v="1.8787878787878789"/>
    <n v="0.32706766917293234"/>
  </r>
  <r>
    <x v="27"/>
    <s v="ORL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n v="24.2"/>
    <n v="4.7"/>
    <n v="5.7"/>
    <n v="0.9"/>
    <n v="4.8"/>
    <n v="1.3"/>
    <n v="0.4"/>
    <n v="2.2999999999999998"/>
    <n v="0.71810089020771506"/>
    <n v="2.0434782608695654"/>
    <n v="3.857566765578635E-2"/>
    <n v="1.1869436201780416E-2"/>
    <n v="2.6706231454005934E-2"/>
    <n v="0.14243323442136496"/>
    <s v="30–39 min"/>
    <s v="23–27"/>
    <n v="0.50700000000000001"/>
    <n v="0.55799999999999994"/>
    <n v="0.70247435123717561"/>
    <s v="Conserver"/>
    <n v="0.74012072434607645"/>
    <x v="27"/>
    <n v="0.13946587537091987"/>
    <n v="2.0434782608695654"/>
    <n v="0.1691394658753709"/>
  </r>
  <r>
    <x v="28"/>
    <s v="MIL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24.896551724137932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s v="30–39 min"/>
    <s v="33+"/>
    <n v="0.54700000000000004"/>
    <n v="0.621"/>
    <n v="0.59867229933614963"/>
    <s v="Conserver"/>
    <n v="0.76142371470200521"/>
    <x v="28"/>
    <n v="0.19677142038399081"/>
    <n v="2.5432098765432101"/>
    <n v="0.13038494603113954"/>
  </r>
  <r>
    <x v="29"/>
    <s v="NYK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n v="17.597560975609756"/>
    <n v="3.6951219512195124"/>
    <n v="3.1951219512195124"/>
    <n v="0.90243902439024393"/>
    <n v="2.3048780487804876"/>
    <n v="0.90243902439024393"/>
    <n v="0.5"/>
    <n v="1.5975609756097562"/>
    <n v="0.47560975609756095"/>
    <n v="2.3129770992366412"/>
    <n v="2.4390243902439025E-2"/>
    <n v="1.3513513513513514E-2"/>
    <n v="2.4390243902439025E-2"/>
    <n v="6.2294001318391558E-2"/>
    <s v="30–39 min"/>
    <s v="28–32"/>
    <n v="0.56999999999999995"/>
    <n v="0.58499999999999996"/>
    <n v="0.71273385636692821"/>
    <s v="Conserver"/>
    <n v="0.53819502380134465"/>
    <x v="29"/>
    <n v="9.9868160843770606E-2"/>
    <n v="2.3129770992366412"/>
    <n v="8.6354647330257092E-2"/>
  </r>
  <r>
    <x v="30"/>
    <s v="DEN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n v="21.402985074626866"/>
    <n v="6"/>
    <n v="3.8955223880597014"/>
    <n v="0.70149253731343286"/>
    <n v="3.1940298507462686"/>
    <n v="1.4029850746268657"/>
    <n v="0.5074626865671642"/>
    <n v="2.1044776119402986"/>
    <n v="0.5928804729813536"/>
    <n v="2.8510638297872339"/>
    <n v="3.8863852482738659E-2"/>
    <n v="1.4057138132054409E-2"/>
    <n v="1.9431926241369329E-2"/>
    <n v="8.8477281184107165E-2"/>
    <s v="30–39 min"/>
    <s v="28–32"/>
    <n v="0.54299999999999993"/>
    <n v="0.58399999999999996"/>
    <n v="0.67531683765841888"/>
    <s v="Conserver"/>
    <n v="0.65457821556202889"/>
    <x v="30"/>
    <n v="0.16620498614958445"/>
    <n v="2.8510638297872339"/>
    <n v="0.10790920742547649"/>
  </r>
  <r>
    <x v="31"/>
    <s v="MIA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n v="18.102564102564102"/>
    <n v="4.2948717948717947"/>
    <n v="9.6025641025641022"/>
    <n v="2.3974358974358974"/>
    <n v="7.2051282051282053"/>
    <n v="1.2948717948717949"/>
    <n v="0.70512820512820518"/>
    <n v="2.1025641025641026"/>
    <n v="0.5277715481797115"/>
    <n v="2.0426829268292681"/>
    <n v="3.7751364281976535E-2"/>
    <n v="2.0557673618898112E-2"/>
    <n v="6.9896090304253575E-2"/>
    <n v="0.2100620467967407"/>
    <s v="30–39 min"/>
    <s v="23–27"/>
    <n v="0.52100000000000002"/>
    <n v="0.56100000000000005"/>
    <n v="0.67290283645141824"/>
    <s v="Conserver"/>
    <n v="0.55363978744260434"/>
    <x v="31"/>
    <n v="0.1252149211332885"/>
    <n v="2.0426829268292681"/>
    <n v="0.27995813710099426"/>
  </r>
  <r>
    <x v="32"/>
    <s v="LAL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28.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s v="30–39 min"/>
    <s v="23–27"/>
    <n v="0.53600000000000003"/>
    <n v="0.58700000000000008"/>
    <n v="0.61858780929390467"/>
    <s v="Conserver"/>
    <n v="0.8624547283702213"/>
    <x v="32"/>
    <n v="0.2175141242937853"/>
    <n v="2.1388888888888888"/>
    <n v="0.23163841807909605"/>
  </r>
  <r>
    <x v="33"/>
    <s v="DEN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n v="18.194805194805195"/>
    <n v="2.1038961038961039"/>
    <n v="7"/>
    <n v="1.8051948051948052"/>
    <n v="5.1948051948051948"/>
    <n v="0.59740259740259738"/>
    <n v="0.50649350649350644"/>
    <n v="1.4025974025974026"/>
    <n v="0.53990519865890785"/>
    <n v="1.5"/>
    <n v="1.7727080041620099E-2"/>
    <n v="1.5029480904851822E-2"/>
    <n v="5.3566611430112911E-2"/>
    <n v="0.15414852210104435"/>
    <s v="30–39 min"/>
    <s v="23–27"/>
    <n v="0.59599999999999997"/>
    <n v="0.61699999999999999"/>
    <n v="0.63186481593240795"/>
    <s v="Conserver"/>
    <n v="0.55646084297995768"/>
    <x v="33"/>
    <n v="6.2430151450922962E-2"/>
    <n v="1.5"/>
    <n v="0.20771513353115725"/>
  </r>
  <r>
    <x v="34"/>
    <s v="BOS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n v="22.206349206349206"/>
    <n v="4.5079365079365079"/>
    <n v="5.7936507936507935"/>
    <n v="1.3015873015873016"/>
    <n v="4.5079365079365079"/>
    <n v="1.2063492063492063"/>
    <n v="0.30158730158730157"/>
    <n v="2.6031746031746033"/>
    <n v="0.64741542875653668"/>
    <n v="1.7317073170731707"/>
    <n v="3.5170530797352953E-2"/>
    <n v="8.7926326993382382E-3"/>
    <n v="3.7947151649775558E-2"/>
    <n v="0.13142672034800315"/>
    <s v="30–39 min"/>
    <s v="28–32"/>
    <n v="0.51500000000000001"/>
    <n v="0.55500000000000005"/>
    <n v="0.67290283645141824"/>
    <s v="Conserver"/>
    <n v="0.67914790329277253"/>
    <x v="34"/>
    <n v="0.13142672034800318"/>
    <n v="1.7317073170731707"/>
    <n v="0.16891110185570829"/>
  </r>
  <r>
    <x v="35"/>
    <s v="WAS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n v="20.5"/>
    <n v="4.5"/>
    <n v="3"/>
    <n v="0.5"/>
    <n v="2.5"/>
    <n v="1.2941176470588236"/>
    <n v="0.39705882352941174"/>
    <n v="3"/>
    <n v="0.69727891156462585"/>
    <n v="1.5"/>
    <n v="4.4017607042817132E-2"/>
    <n v="1.3505402160864346E-2"/>
    <n v="1.7006802721088437E-2"/>
    <n v="8.5034013605442174E-2"/>
    <s v="20–29 min"/>
    <s v="23–27"/>
    <n v="0.54400000000000004"/>
    <n v="0.59099999999999997"/>
    <n v="0.63608931804465907"/>
    <s v="Écarter"/>
    <n v="0.62696177062374248"/>
    <x v="35"/>
    <n v="0.15306122448979592"/>
    <n v="1.5"/>
    <n v="0.10204081632653061"/>
  </r>
  <r>
    <x v="36"/>
    <s v="PHI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26.307692307692307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s v="30–39 min"/>
    <s v="23–27"/>
    <n v="0.51100000000000001"/>
    <n v="0.56200000000000006"/>
    <n v="0.65902232951116479"/>
    <s v="Conserver"/>
    <n v="0.80458133415879896"/>
    <x v="36"/>
    <n v="0.16170169353193226"/>
    <n v="2.536"/>
    <n v="8.7737196490512134E-2"/>
  </r>
  <r>
    <x v="37"/>
    <s v="IND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n v="18.602739726027398"/>
    <n v="9.205479452054794"/>
    <n v="3.506849315068493"/>
    <n v="0.60273972602739723"/>
    <n v="3"/>
    <n v="1.3972602739726028"/>
    <n v="0.69863013698630139"/>
    <n v="1.6027397260273972"/>
    <n v="0.55365296803652964"/>
    <n v="5.7435897435897436"/>
    <n v="4.1585127201565555E-2"/>
    <n v="2.0792563600782778E-2"/>
    <n v="1.7938682322243965E-2"/>
    <n v="8.9285714285714288E-2"/>
    <s v="30–39 min"/>
    <s v="23–27"/>
    <n v="0.58200000000000007"/>
    <n v="0.61599999999999999"/>
    <n v="0.60772480386240191"/>
    <s v="Conserver"/>
    <n v="0.56893690912598882"/>
    <x v="37"/>
    <n v="0.27397260273972601"/>
    <n v="5.7435897435897436"/>
    <n v="0.10437051532941943"/>
  </r>
  <r>
    <x v="38"/>
    <s v="CHI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n v="18.506849315068493"/>
    <n v="3.506849315068493"/>
    <n v="10.095890410958905"/>
    <n v="2.3972602739726026"/>
    <n v="7.602739726027397"/>
    <n v="0.79452054794520544"/>
    <n v="0.69863013698630139"/>
    <n v="1.6027397260273972"/>
    <n v="0.59316824727783635"/>
    <n v="2.1880341880341878"/>
    <n v="2.5465402177730943E-2"/>
    <n v="2.2391991570073762E-2"/>
    <n v="7.6835265191429566E-2"/>
    <n v="0.24367755532139093"/>
    <s v="30–39 min"/>
    <s v="33+"/>
    <n v="0.59200000000000008"/>
    <n v="0.61099999999999999"/>
    <n v="0.62582981291490647"/>
    <s v="Conserver"/>
    <n v="0.566004244645958"/>
    <x v="38"/>
    <n v="0.11239901650860555"/>
    <n v="2.1880341880341883"/>
    <n v="0.32358623112047774"/>
  </r>
  <r>
    <x v="39"/>
    <s v="POR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n v="19.3"/>
    <n v="4.8"/>
    <n v="2.7"/>
    <n v="0.4"/>
    <n v="2.2999999999999998"/>
    <n v="0.9"/>
    <n v="0.1"/>
    <n v="2"/>
    <n v="0.5902140672782874"/>
    <n v="2.4"/>
    <n v="2.7522935779816512E-2"/>
    <n v="3.0581039755351682E-3"/>
    <n v="1.2232415902140673E-2"/>
    <n v="7.0336391437308854E-2"/>
    <s v="30–39 min"/>
    <s v="23–27"/>
    <n v="0.52100000000000002"/>
    <n v="0.55700000000000005"/>
    <n v="0.68014484007242004"/>
    <s v="Conserver"/>
    <n v="0.59026156941649899"/>
    <x v="39"/>
    <n v="0.14678899082568808"/>
    <n v="2.4"/>
    <n v="8.2568807339449546E-2"/>
  </r>
  <r>
    <x v="40"/>
    <s v="LAC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n v="16.8"/>
    <n v="2.7"/>
    <n v="12.6"/>
    <n v="3.8"/>
    <n v="8.9"/>
    <n v="0.7"/>
    <n v="1.1000000000000001"/>
    <n v="1.6"/>
    <n v="0.51219512195121952"/>
    <n v="1.6875"/>
    <n v="2.1341463414634148E-2"/>
    <n v="3.3536585365853668E-2"/>
    <n v="0.11585365853658537"/>
    <n v="0.27134146341463417"/>
    <s v="30–39 min"/>
    <s v="28–32"/>
    <n v="0.628"/>
    <n v="0.6409999999999999"/>
    <n v="0.56970428485214242"/>
    <s v="Conserver"/>
    <n v="0.5138028169014085"/>
    <x v="40"/>
    <n v="8.2317073170731711E-2"/>
    <n v="1.6875"/>
    <n v="0.38414634146341464"/>
  </r>
  <r>
    <x v="41"/>
    <s v="DET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n v="16.304878048780488"/>
    <n v="1.6951219512195121"/>
    <n v="2.5975609756097562"/>
    <n v="0.59756097560975607"/>
    <n v="2"/>
    <n v="0.90243902439024393"/>
    <n v="9.7560975609756101E-2"/>
    <n v="1"/>
    <n v="0.58650640463239168"/>
    <n v="1.6951219512195121"/>
    <n v="3.2461835409721002E-2"/>
    <n v="3.5093876118617302E-3"/>
    <n v="2.1494999122653097E-2"/>
    <n v="7.1942446043165464E-2"/>
    <s v="20–29 min"/>
    <s v="28–32"/>
    <n v="0.57899999999999996"/>
    <n v="0.59"/>
    <n v="0.64815932407966204"/>
    <s v="Écarter"/>
    <n v="0.49866025420817589"/>
    <x v="41"/>
    <n v="6.0975609756097567E-2"/>
    <n v="1.6951219512195121"/>
    <n v="9.3437445165818561E-2"/>
  </r>
  <r>
    <x v="42"/>
    <s v="SAC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n v="19.100000000000001"/>
    <n v="6"/>
    <n v="13.9"/>
    <n v="3.8"/>
    <n v="10.1"/>
    <n v="0.7"/>
    <n v="0.4"/>
    <n v="2.9"/>
    <n v="0.55043227665706052"/>
    <n v="2.0689655172413794"/>
    <n v="2.0172910662824204E-2"/>
    <n v="1.1527377521613832E-2"/>
    <n v="0.1095100864553314"/>
    <n v="0.29106628242074922"/>
    <s v="30–39 min"/>
    <s v="28–32"/>
    <n v="0.627"/>
    <n v="0.65500000000000003"/>
    <n v="0.54073627036813521"/>
    <s v="Conserver"/>
    <n v="0.58414486921529185"/>
    <x v="42"/>
    <n v="0.1729106628242075"/>
    <n v="2.0689655172413794"/>
    <n v="0.40057636887608067"/>
  </r>
  <r>
    <x v="43"/>
    <s v="NYK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n v="18"/>
    <n v="2.2027027027027026"/>
    <n v="4.7972972972972974"/>
    <n v="1.2972972972972974"/>
    <n v="3.5"/>
    <n v="1.5"/>
    <n v="0.90540540540540537"/>
    <n v="1.4054054054054055"/>
    <n v="0.49180327868852458"/>
    <n v="1.5673076923076921"/>
    <n v="4.0983606557377046E-2"/>
    <n v="2.4737852606705062E-2"/>
    <n v="3.5445281346920689E-2"/>
    <n v="9.5628415300546443E-2"/>
    <s v="30–39 min"/>
    <s v="23–27"/>
    <n v="0.55899999999999994"/>
    <n v="0.59099999999999997"/>
    <n v="0.6210018105009053"/>
    <s v="Conserver"/>
    <n v="0.55050301810865199"/>
    <x v="43"/>
    <n v="6.0183133953625755E-2"/>
    <n v="1.5673076923076923"/>
    <n v="0.13107369664746713"/>
  </r>
  <r>
    <x v="44"/>
    <s v="POR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n v="18.5"/>
    <n v="2.8055555555555554"/>
    <n v="4.5"/>
    <n v="0.90277777777777779"/>
    <n v="3.5972222222222223"/>
    <n v="0.90277777777777779"/>
    <n v="0.19444444444444445"/>
    <n v="2.0972222222222223"/>
    <n v="0.59105431309904155"/>
    <n v="1.3377483443708609"/>
    <n v="2.8842740504082358E-2"/>
    <n v="6.2122825701100464E-3"/>
    <n v="2.8842740504082358E-2"/>
    <n v="0.11492722754703585"/>
    <s v="30–39 min"/>
    <s v="18–22"/>
    <n v="0.51900000000000002"/>
    <n v="0.55100000000000005"/>
    <n v="0.66505733252866628"/>
    <s v="Conserver"/>
    <n v="0.56579476861167"/>
    <x v="44"/>
    <n v="8.9634362797302095E-2"/>
    <n v="1.3377483443708609"/>
    <n v="0.14376996805111822"/>
  </r>
  <r>
    <x v="45"/>
    <s v="MEM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n v="19.202898550724637"/>
    <n v="5.3043478260869561"/>
    <n v="6.1014492753623184"/>
    <n v="0.89855072463768115"/>
    <n v="5.2028985507246377"/>
    <n v="1.2028985507246377"/>
    <n v="0.40579710144927539"/>
    <n v="2.4057971014492754"/>
    <n v="0.6000905797101449"/>
    <n v="2.2048192771084336"/>
    <n v="3.7590579710144928E-2"/>
    <n v="1.2681159420289856E-2"/>
    <n v="2.8079710144927536E-2"/>
    <n v="0.16259057971014493"/>
    <s v="30–39 min"/>
    <s v="23–27"/>
    <n v="0.56499999999999995"/>
    <n v="0.6"/>
    <n v="0.61617380808690403"/>
    <s v="Conserver"/>
    <n v="0.58729186714489834"/>
    <x v="45"/>
    <n v="0.16576086956521738"/>
    <n v="2.2048192771084336"/>
    <n v="0.19067028985507245"/>
  </r>
  <r>
    <x v="46"/>
    <s v="CLE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n v="18.507042253521128"/>
    <n v="3.1971830985915495"/>
    <n v="9.295774647887324"/>
    <n v="2.295774647887324"/>
    <n v="7"/>
    <n v="0.90140845070422537"/>
    <n v="1.6056338028169015"/>
    <n v="2"/>
    <n v="0.60678827060725005"/>
    <n v="1.5985915492957747"/>
    <n v="2.9554375432925422E-2"/>
    <n v="5.2643731239898413E-2"/>
    <n v="7.5271299930731936E-2"/>
    <n v="0.22950819672131148"/>
    <s v="30–39 min"/>
    <s v="23–27"/>
    <n v="0.60399999999999998"/>
    <n v="0.63300000000000001"/>
    <n v="0.54858177429088717"/>
    <s v="Conserver"/>
    <n v="0.56601014537931826"/>
    <x v="46"/>
    <n v="0.10482567536365735"/>
    <n v="1.5985915492957747"/>
    <n v="0.3047794966520434"/>
  </r>
  <r>
    <x v="47"/>
    <s v="LAC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n v="21.8"/>
    <n v="2.1"/>
    <n v="3.2"/>
    <n v="0.4"/>
    <n v="2.8"/>
    <n v="1.2"/>
    <n v="0.2"/>
    <n v="1.8"/>
    <n v="0.66871165644171782"/>
    <n v="1.1666666666666667"/>
    <n v="3.6809815950920241E-2"/>
    <n v="6.1349693251533744E-3"/>
    <n v="1.2269938650306749E-2"/>
    <n v="8.5889570552147229E-2"/>
    <s v="30–39 min"/>
    <s v="28–32"/>
    <n v="0.57799999999999996"/>
    <n v="0.61499999999999999"/>
    <n v="0.57211828605914306"/>
    <s v="Conserver"/>
    <n v="0.66672032193158959"/>
    <x v="47"/>
    <n v="6.4417177914110432E-2"/>
    <n v="1.1666666666666667"/>
    <n v="9.815950920245399E-2"/>
  </r>
  <r>
    <x v="48"/>
    <s v="CHA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n v="20.296875"/>
    <n v="3.90625"/>
    <n v="7.5"/>
    <n v="1.09375"/>
    <n v="6.40625"/>
    <n v="0.703125"/>
    <n v="0.703125"/>
    <n v="2.09375"/>
    <n v="0.64027996845425872"/>
    <n v="1.8656716417910448"/>
    <n v="2.2180599369085174E-2"/>
    <n v="2.2180599369085174E-2"/>
    <n v="3.4503154574132493E-2"/>
    <n v="0.20208990536277602"/>
    <s v="30–39 min"/>
    <s v="23–27"/>
    <n v="0.495"/>
    <n v="0.54100000000000004"/>
    <n v="0.65660832830416416"/>
    <s v="Conserver"/>
    <n v="0.62074949698189141"/>
    <x v="48"/>
    <n v="0.12322555205047318"/>
    <n v="1.8656716417910448"/>
    <n v="0.23659305993690852"/>
  </r>
  <r>
    <x v="49"/>
    <s v="MIN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n v="18.695652173913043"/>
    <n v="4.6956521739130439"/>
    <n v="7.1014492753623184"/>
    <n v="2.1014492753623188"/>
    <n v="5"/>
    <n v="0.69565217391304346"/>
    <n v="0.20289855072463769"/>
    <n v="2.7971014492753623"/>
    <n v="0.57881276080226141"/>
    <n v="1.678756476683938"/>
    <n v="2.1537219006595776E-2"/>
    <n v="6.2816888769237685E-3"/>
    <n v="6.5060349082424737E-2"/>
    <n v="0.15479876160990713"/>
    <s v="30–39 min"/>
    <s v="28–32"/>
    <n v="0.54200000000000004"/>
    <n v="0.59299999999999997"/>
    <n v="0.56608328304164157"/>
    <s v="Conserver"/>
    <n v="0.57177849706937278"/>
    <x v="49"/>
    <n v="0.14537622829452149"/>
    <n v="1.6787564766839378"/>
    <n v="0.21985911069233185"/>
  </r>
  <r>
    <x v="50"/>
    <s v="DAL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24.705882352941178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s v="30–39 min"/>
    <s v="28–32"/>
    <n v="0.53600000000000003"/>
    <n v="0.58799999999999997"/>
    <n v="0.54797827398913701"/>
    <s v="Conserver"/>
    <n v="0.75559237779618893"/>
    <x v="50"/>
    <n v="0.1050839497475637"/>
    <n v="1.5982142857142858"/>
    <n v="0.34754021369026655"/>
  </r>
  <r>
    <x v="51"/>
    <s v="TOR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n v="19.307692307692307"/>
    <n v="5.8"/>
    <n v="7.7076923076923078"/>
    <n v="1.7076923076923076"/>
    <n v="6"/>
    <n v="1.4"/>
    <n v="1"/>
    <n v="2.8"/>
    <n v="0.58864915572232646"/>
    <n v="2.0714285714285716"/>
    <n v="4.2682926829268296E-2"/>
    <n v="3.0487804878048783E-2"/>
    <n v="5.2063789868667922E-2"/>
    <n v="0.18292682926829271"/>
    <s v="30–39 min"/>
    <s v="23–27"/>
    <n v="0.48200000000000004"/>
    <n v="0.52300000000000002"/>
    <n v="0.64333132166566087"/>
    <s v="Conserver"/>
    <n v="0.59049682711654539"/>
    <x v="51"/>
    <n v="0.17682926829268292"/>
    <n v="2.0714285714285716"/>
    <n v="0.23499061913696062"/>
  </r>
  <r>
    <x v="52"/>
    <s v="BOS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n v="16.394736842105264"/>
    <n v="4.8026315789473681"/>
    <n v="4.5"/>
    <n v="0.89473684210526316"/>
    <n v="3.6052631578947367"/>
    <n v="0.89473684210526316"/>
    <n v="1.1052631578947369"/>
    <n v="1.6973684210526316"/>
    <n v="0.48362055581431457"/>
    <n v="2.829457364341085"/>
    <n v="2.6393417171246703E-2"/>
    <n v="3.2603632976245932E-2"/>
    <n v="2.6393417171246703E-2"/>
    <n v="0.10634994566061171"/>
    <s v="30–39 min"/>
    <s v="28–32"/>
    <n v="0.57999999999999996"/>
    <n v="0.60599999999999998"/>
    <n v="0.57815328907664454"/>
    <s v="Conserver"/>
    <n v="0.50140845070422535"/>
    <x v="52"/>
    <n v="0.14167054805154478"/>
    <n v="2.8294573643410854"/>
    <n v="0.13274336283185842"/>
  </r>
  <r>
    <x v="53"/>
    <s v="DAL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n v="24.7"/>
    <n v="4.5999999999999996"/>
    <n v="4.8"/>
    <n v="1.2"/>
    <n v="3.6"/>
    <n v="1.3"/>
    <n v="0.5"/>
    <n v="2.2000000000000002"/>
    <n v="0.68421052631578938"/>
    <n v="2.0909090909090904"/>
    <n v="3.6011080332409975E-2"/>
    <n v="1.3850415512465374E-2"/>
    <n v="3.3240997229916892E-2"/>
    <n v="9.9722991689750698E-2"/>
    <s v="30–39 min"/>
    <s v="33+"/>
    <n v="0.54899999999999993"/>
    <n v="0.59399999999999997"/>
    <n v="0.57030778515389258"/>
    <s v="Conserver"/>
    <n v="0.75541247484909457"/>
    <x v="53"/>
    <n v="0.12742382271468145"/>
    <n v="2.0909090909090908"/>
    <n v="0.13296398891966757"/>
  </r>
  <r>
    <x v="54"/>
    <s v="TOR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n v="21.103448275862068"/>
    <n v="5.3965517241379306"/>
    <n v="6.2931034482758621"/>
    <n v="1.103448275862069"/>
    <n v="5.2931034482758621"/>
    <n v="0.7931034482758621"/>
    <n v="0.29310344827586204"/>
    <n v="2.7931034482758621"/>
    <n v="0.65538659241807662"/>
    <n v="1.9320987654320987"/>
    <n v="2.463054187192118E-2"/>
    <n v="9.1025915613621739E-3"/>
    <n v="3.4268579995716426E-2"/>
    <n v="0.16438209466695222"/>
    <s v="30–39 min"/>
    <s v="23–27"/>
    <n v="0.52300000000000002"/>
    <n v="0.54700000000000004"/>
    <n v="0.59143029571514782"/>
    <s v="Conserver"/>
    <n v="0.64541733157566084"/>
    <x v="54"/>
    <n v="0.16759477404155065"/>
    <n v="1.9320987654320987"/>
    <n v="0.19543799528807024"/>
  </r>
  <r>
    <x v="55"/>
    <s v="DEN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n v="15.405063291139241"/>
    <n v="2.5949367088607596"/>
    <n v="5.2025316455696204"/>
    <n v="1.2025316455696202"/>
    <n v="3.8987341772151898"/>
    <n v="1.1012658227848102"/>
    <n v="0.50632911392405067"/>
    <n v="1"/>
    <n v="0.4544266457563198"/>
    <n v="2.5949367088607596"/>
    <n v="3.2485717486277592E-2"/>
    <n v="1.4935962062656363E-2"/>
    <n v="3.5472909898808858E-2"/>
    <n v="0.11500690788245398"/>
    <s v="30–39 min"/>
    <s v="23–27"/>
    <n v="0.63400000000000001"/>
    <n v="0.66500000000000004"/>
    <n v="0.49607724803862402"/>
    <s v="Conserver"/>
    <n v="0.47114076866260862"/>
    <x v="55"/>
    <n v="7.6546805571113846E-2"/>
    <n v="2.5949367088607596"/>
    <n v="0.15346701019379411"/>
  </r>
  <r>
    <x v="56"/>
    <s v="POR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n v="16.902777777777779"/>
    <n v="3.9027777777777777"/>
    <n v="7.3055555555555554"/>
    <n v="1.5"/>
    <n v="5.6944444444444446"/>
    <n v="1"/>
    <n v="0.5"/>
    <n v="2.6944444444444446"/>
    <n v="0.563425925925926"/>
    <n v="1.4484536082474226"/>
    <n v="3.3333333333333333E-2"/>
    <n v="1.6666666666666666E-2"/>
    <n v="0.05"/>
    <n v="0.18981481481481483"/>
    <s v="30–39 min"/>
    <s v="23–27"/>
    <n v="0.55000000000000004"/>
    <n v="0.60499999999999998"/>
    <n v="0.50814725407362704"/>
    <s v="Conserver"/>
    <n v="0.51694612117147332"/>
    <x v="56"/>
    <n v="0.13009259259259259"/>
    <n v="1.4484536082474226"/>
    <n v="0.24351851851851852"/>
  </r>
  <r>
    <x v="57"/>
    <s v="ORL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25.891304347826086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s v="30–39 min"/>
    <s v="18–22"/>
    <n v="0.5"/>
    <n v="0.55100000000000005"/>
    <n v="0.54978877489438749"/>
    <s v="Conserver"/>
    <n v="0.79184673256932903"/>
    <x v="57"/>
    <n v="0.13966127401415573"/>
    <n v="1.6014492753623188"/>
    <n v="0.21802325581395349"/>
  </r>
  <r>
    <x v="58"/>
    <s v="SAS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n v="14.703703703703704"/>
    <n v="4.0987654320987659"/>
    <n v="3.7037037037037037"/>
    <n v="1.0987654320987654"/>
    <n v="2.6049382716049383"/>
    <n v="0.90123456790123457"/>
    <n v="0.29629629629629628"/>
    <n v="2.1975308641975309"/>
    <n v="0.55070051324732971"/>
    <n v="1.8651685393258428"/>
    <n v="3.3754103666712908E-2"/>
    <n v="1.1097239561659037E-2"/>
    <n v="4.1152263374485597E-2"/>
    <n v="9.7563231146252372E-2"/>
    <s v="20–29 min"/>
    <s v="18–22"/>
    <n v="0.47600000000000003"/>
    <n v="0.52200000000000002"/>
    <n v="0.5962582981291491"/>
    <s v="Écarter"/>
    <n v="0.44969073701468071"/>
    <x v="58"/>
    <n v="0.15351181393628335"/>
    <n v="1.8651685393258426"/>
    <n v="0.13871549452073798"/>
  </r>
  <r>
    <x v="59"/>
    <s v="CHA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25.191489361702128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s v="30–39 min"/>
    <s v="23–27"/>
    <n v="0.49399999999999999"/>
    <n v="0.53600000000000003"/>
    <n v="0.60410380205190106"/>
    <s v="Conserver"/>
    <n v="0.77044394023716778"/>
    <x v="59"/>
    <n v="0.23138297872340424"/>
    <n v="2.059171597633136"/>
    <n v="0.15292553191489361"/>
  </r>
  <r>
    <x v="60"/>
    <s v="NOP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n v="21.107142857142858"/>
    <n v="4.1071428571428568"/>
    <n v="3.8035714285714284"/>
    <n v="0.8035714285714286"/>
    <n v="3"/>
    <n v="0.8035714285714286"/>
    <n v="0.39285714285714285"/>
    <n v="1.8928571428571428"/>
    <n v="0.64547837483617299"/>
    <n v="2.1698113207547167"/>
    <n v="2.4574049803407601E-2"/>
    <n v="1.201397990388816E-2"/>
    <n v="2.4574049803407601E-2"/>
    <n v="9.1743119266055037E-2"/>
    <s v="30–39 min"/>
    <s v="33+"/>
    <n v="0.53"/>
    <n v="0.55000000000000004"/>
    <n v="0.60470730235365122"/>
    <s v="Conserver"/>
    <n v="0.64553032480597883"/>
    <x v="60"/>
    <n v="0.12560069899519438"/>
    <n v="2.1698113207547172"/>
    <n v="0.11631716906946263"/>
  </r>
  <r>
    <x v="61"/>
    <s v="MEM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n v="23.2"/>
    <n v="7.3"/>
    <n v="4.0999999999999996"/>
    <n v="0.7"/>
    <n v="3.4"/>
    <n v="1.2"/>
    <n v="0.2"/>
    <n v="3.7"/>
    <n v="0.76315789473684215"/>
    <n v="1.9729729729729728"/>
    <n v="3.9473684210526314E-2"/>
    <n v="6.5789473684210531E-3"/>
    <n v="2.3026315789473683E-2"/>
    <n v="0.1118421052631579"/>
    <s v="30–39 min"/>
    <s v="23–27"/>
    <n v="0.504"/>
    <n v="0.56299999999999994"/>
    <n v="0.53711526855763425"/>
    <s v="Conserver"/>
    <n v="0.70953722334004021"/>
    <x v="61"/>
    <n v="0.24013157894736842"/>
    <n v="1.972972972972973"/>
    <n v="0.13486842105263158"/>
  </r>
  <r>
    <x v="62"/>
    <s v="IND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n v="16.097222222222221"/>
    <n v="1.9027777777777777"/>
    <n v="5.3055555555555554"/>
    <n v="1.1944444444444444"/>
    <n v="4.0972222222222223"/>
    <n v="0.69444444444444442"/>
    <n v="0.30555555555555558"/>
    <n v="1.9027777777777777"/>
    <n v="0.53836863619472319"/>
    <n v="1"/>
    <n v="2.3225566703827572E-2"/>
    <n v="1.0219249349684134E-2"/>
    <n v="3.9947974730583424E-2"/>
    <n v="0.13703084355258269"/>
    <s v="20–29 min"/>
    <s v="18–22"/>
    <n v="0.51600000000000001"/>
    <n v="0.57899999999999996"/>
    <n v="0.51297525648762821"/>
    <s v="Écarter"/>
    <n v="0.49230941202772188"/>
    <x v="62"/>
    <n v="6.3638052768487566E-2"/>
    <n v="1"/>
    <n v="0.17744332961724266"/>
  </r>
  <r>
    <x v="63"/>
    <s v="UTA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n v="18.396825396825395"/>
    <n v="4.2063492063492065"/>
    <n v="2.6984126984126986"/>
    <n v="1"/>
    <n v="1.7936507936507937"/>
    <n v="0.69841269841269837"/>
    <n v="9.5238095238095233E-2"/>
    <n v="2.5079365079365079"/>
    <n v="0.65938442282528298"/>
    <n v="1.6772151898734178"/>
    <n v="2.5032713204756217E-2"/>
    <n v="3.4135518006485747E-3"/>
    <n v="3.5842293906810041E-2"/>
    <n v="6.4288558912214827E-2"/>
    <s v="20–29 min"/>
    <s v="23–27"/>
    <n v="0.54299999999999993"/>
    <n v="0.59299999999999997"/>
    <n v="0.52444176222088112"/>
    <s v="Écarter"/>
    <n v="0.56263932803168215"/>
    <x v="63"/>
    <n v="0.15076520452864539"/>
    <n v="1.6772151898734178"/>
    <n v="9.6717301018376292E-2"/>
  </r>
  <r>
    <x v="64"/>
    <s v="BOS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n v="14.3"/>
    <n v="3.5"/>
    <n v="3.8"/>
    <n v="1.3"/>
    <n v="2.6"/>
    <n v="0.9"/>
    <n v="0.2"/>
    <n v="1"/>
    <n v="0.50352112676056338"/>
    <n v="3.5"/>
    <n v="3.1690140845070422E-2"/>
    <n v="7.0422535211267616E-3"/>
    <n v="4.5774647887323945E-2"/>
    <n v="9.154929577464789E-2"/>
    <s v="20–29 min"/>
    <s v="23–27"/>
    <n v="0.62"/>
    <n v="0.63300000000000001"/>
    <n v="0.52142426071213033"/>
    <s v="Écarter"/>
    <n v="0.43734406438631795"/>
    <x v="64"/>
    <n v="0.12323943661971831"/>
    <n v="3.5"/>
    <n v="0.13380281690140844"/>
  </r>
  <r>
    <x v="65"/>
    <s v="MIN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n v="14.2"/>
    <n v="2.2999999999999998"/>
    <n v="6"/>
    <n v="1.2"/>
    <n v="4.9000000000000004"/>
    <n v="0.7"/>
    <n v="0.9"/>
    <n v="1.4"/>
    <n v="0.51636363636363636"/>
    <n v="1.6428571428571428"/>
    <n v="2.5454545454545452E-2"/>
    <n v="3.272727272727273E-2"/>
    <n v="4.3636363636363633E-2"/>
    <n v="0.17818181818181819"/>
    <s v="20–29 min"/>
    <s v="23–27"/>
    <n v="0.55600000000000005"/>
    <n v="0.57700000000000007"/>
    <n v="0.55522027761013881"/>
    <s v="Écarter"/>
    <n v="0.43428571428571427"/>
    <x v="65"/>
    <n v="8.3636363636363634E-2"/>
    <n v="1.6428571428571428"/>
    <n v="0.21818181818181817"/>
  </r>
  <r>
    <x v="66"/>
    <s v="UTA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n v="16.805970149253731"/>
    <n v="5.5970149253731343"/>
    <n v="3.8059701492537314"/>
    <n v="0.40298507462686567"/>
    <n v="3.4029850746268657"/>
    <n v="0.70149253731343286"/>
    <n v="0.1044776119402985"/>
    <n v="2.7014925373134329"/>
    <n v="0.53352286188107079"/>
    <n v="2.0718232044198897"/>
    <n v="2.2269604359156599E-2"/>
    <n v="3.3167495854063019E-3"/>
    <n v="1.279317697228145E-2"/>
    <n v="0.10803127221037669"/>
    <s v="30–39 min"/>
    <s v="18–22"/>
    <n v="0.48499999999999999"/>
    <n v="0.53900000000000003"/>
    <n v="0.55401327700663849"/>
    <s v="Conserver"/>
    <n v="0.5139854049671162"/>
    <x v="66"/>
    <n v="0.17768301350390903"/>
    <n v="2.0718232044198897"/>
    <n v="0.12082444918265814"/>
  </r>
  <r>
    <x v="67"/>
    <s v="NOP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n v="21.20754716981132"/>
    <n v="3.5094339622641511"/>
    <n v="5.0943396226415096"/>
    <n v="0.90566037735849059"/>
    <n v="4.2075471698113205"/>
    <n v="1.0943396226415094"/>
    <n v="0.69811320754716977"/>
    <n v="1.9056603773584906"/>
    <n v="0.6059299191374663"/>
    <n v="1.8415841584158417"/>
    <n v="3.1266846361185985E-2"/>
    <n v="1.9946091644204852E-2"/>
    <n v="2.587601078167116E-2"/>
    <n v="0.12021563342318059"/>
    <s v="30–39 min"/>
    <s v="23–27"/>
    <n v="0.54799999999999993"/>
    <n v="0.59799999999999998"/>
    <n v="0.50512975256487624"/>
    <s v="Conserver"/>
    <n v="0.64860104020348508"/>
    <x v="67"/>
    <n v="0.10026954177897573"/>
    <n v="1.8415841584158417"/>
    <n v="0.14555256064690028"/>
  </r>
  <r>
    <x v="68"/>
    <s v="IND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n v="15.597222222222221"/>
    <n v="1.5"/>
    <n v="6.5"/>
    <n v="1.3055555555555556"/>
    <n v="5.3055555555555554"/>
    <n v="0.80555555555555558"/>
    <n v="2"/>
    <n v="1.6944444444444444"/>
    <n v="0.51646431199411336"/>
    <n v="0.88524590163934425"/>
    <n v="2.6674025018395879E-2"/>
    <n v="6.6225165562913912E-2"/>
    <n v="4.3230316409124357E-2"/>
    <n v="0.17568064753495216"/>
    <s v="30–39 min"/>
    <s v="28–32"/>
    <n v="0.57700000000000007"/>
    <n v="0.61199999999999999"/>
    <n v="0.4912492456246228"/>
    <s v="Conserver"/>
    <n v="0.47701766152470376"/>
    <x v="68"/>
    <n v="4.9668874172185427E-2"/>
    <n v="0.88524590163934425"/>
    <n v="0.21523178807947022"/>
  </r>
  <r>
    <x v="69"/>
    <s v="SAC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n v="17.2"/>
    <n v="5.6"/>
    <n v="3.8"/>
    <n v="0.50769230769230766"/>
    <n v="3.3076923076923075"/>
    <n v="0.90769230769230769"/>
    <n v="0.6"/>
    <n v="2.4"/>
    <n v="0.54430379746835433"/>
    <n v="2.3333333333333335"/>
    <n v="2.872444011684518E-2"/>
    <n v="1.8987341772151896E-2"/>
    <n v="1.6066212268743912E-2"/>
    <n v="0.10467380720545276"/>
    <s v="30–39 min"/>
    <s v="23–27"/>
    <n v="0.51300000000000001"/>
    <n v="0.54899999999999993"/>
    <n v="0.56487628243814125"/>
    <s v="Conserver"/>
    <n v="0.52603621730382299"/>
    <x v="69"/>
    <n v="0.17721518987341772"/>
    <n v="2.3333333333333335"/>
    <n v="0.12025316455696201"/>
  </r>
  <r>
    <x v="70"/>
    <s v="SAS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n v="24.304347826086957"/>
    <n v="3.6956521739130435"/>
    <n v="11"/>
    <n v="1.8043478260869565"/>
    <n v="9.195652173913043"/>
    <n v="1.1086956521739131"/>
    <n v="3.8043478260869565"/>
    <n v="3.1956521739130435"/>
    <n v="0.7320586694604504"/>
    <n v="1.1564625850340136"/>
    <n v="3.3394447354635932E-2"/>
    <n v="0.1145887899423782"/>
    <n v="5.434782608695652E-2"/>
    <n v="0.27697747511786269"/>
    <s v="30–39 min"/>
    <s v="18–22"/>
    <n v="0.55899999999999994"/>
    <n v="0.59399999999999997"/>
    <n v="0.51659625829812916"/>
    <s v="Conserver"/>
    <n v="0.74331204619018465"/>
    <x v="70"/>
    <n v="0.11131482451545312"/>
    <n v="1.1564625850340136"/>
    <n v="0.33132530120481923"/>
  </r>
  <r>
    <x v="71"/>
    <s v="CLE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n v="13.5"/>
    <n v="1.9024390243902438"/>
    <n v="9.6951219512195124"/>
    <n v="2.5975609756097562"/>
    <n v="7.0975609756097562"/>
    <n v="0.90243902439024393"/>
    <n v="0.90243902439024393"/>
    <n v="1.1951219512195121"/>
    <n v="0.48214285714285715"/>
    <n v="1.5918367346938775"/>
    <n v="3.2229965156794424E-2"/>
    <n v="3.2229965156794424E-2"/>
    <n v="9.2770034843205576E-2"/>
    <n v="0.25348432055749132"/>
    <s v="20–29 min"/>
    <s v="23–27"/>
    <n v="0.70599999999999996"/>
    <n v="0.72400000000000009"/>
    <n v="0.38624019312009655"/>
    <s v="Écarter"/>
    <n v="0.41287726358148896"/>
    <x v="71"/>
    <n v="6.7944250871080136E-2"/>
    <n v="1.5918367346938775"/>
    <n v="0.34625435540069688"/>
  </r>
  <r>
    <x v="72"/>
    <s v="PHI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n v="14.6"/>
    <n v="3"/>
    <n v="4.3066666666666666"/>
    <n v="0.8"/>
    <n v="3.5066666666666668"/>
    <n v="1"/>
    <n v="0.30666666666666664"/>
    <n v="1.9066666666666667"/>
    <n v="0.54477611940298509"/>
    <n v="1.5734265734265733"/>
    <n v="3.7313432835820892E-2"/>
    <n v="1.1442786069651741E-2"/>
    <n v="2.9850746268656716E-2"/>
    <n v="0.13084577114427862"/>
    <s v="20–29 min"/>
    <s v="23–27"/>
    <n v="0.56499999999999995"/>
    <n v="0.59499999999999997"/>
    <n v="0.4978877489438745"/>
    <s v="Écarter"/>
    <n v="0.44651911468812877"/>
    <x v="72"/>
    <n v="0.11194029850746269"/>
    <n v="1.5734265734265733"/>
    <n v="0.16069651741293531"/>
  </r>
  <r>
    <x v="73"/>
    <s v="CLE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n v="17"/>
    <n v="1.40625"/>
    <n v="4"/>
    <n v="0.703125"/>
    <n v="3.296875"/>
    <n v="0.796875"/>
    <n v="0.203125"/>
    <n v="1.296875"/>
    <n v="0.625"/>
    <n v="1.0843373493975903"/>
    <n v="2.9296875E-2"/>
    <n v="7.4678308823529415E-3"/>
    <n v="2.5850183823529414E-2"/>
    <n v="0.12120863970588236"/>
    <s v="20–29 min"/>
    <s v="23–27"/>
    <n v="0.57299999999999995"/>
    <n v="0.623"/>
    <n v="0.45986722993361495"/>
    <s v="Écarter"/>
    <n v="0.51991951710261575"/>
    <x v="73"/>
    <n v="5.1700367647058827E-2"/>
    <n v="1.0843373493975903"/>
    <n v="0.14705882352941177"/>
  </r>
  <r>
    <x v="74"/>
    <s v="MIA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n v="18"/>
    <n v="2.6"/>
    <n v="4.5"/>
    <n v="1.5"/>
    <n v="3"/>
    <n v="1"/>
    <n v="0.8"/>
    <n v="1.7"/>
    <n v="0.58631921824104238"/>
    <n v="1.5294117647058825"/>
    <n v="3.2573289902280131E-2"/>
    <n v="2.6058631921824105E-2"/>
    <n v="4.8859934853420196E-2"/>
    <n v="9.7719869706840393E-2"/>
    <s v="30–39 min"/>
    <s v="28–32"/>
    <n v="0.52600000000000002"/>
    <n v="0.56600000000000006"/>
    <n v="0.50694025347012672"/>
    <s v="Conserver"/>
    <n v="0.55050301810865199"/>
    <x v="74"/>
    <n v="8.4690553745928335E-2"/>
    <n v="1.5294117647058822"/>
    <n v="0.1465798045602606"/>
  </r>
  <r>
    <x v="75"/>
    <s v="ATL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n v="14.105263157894736"/>
    <n v="4.3947368421052628"/>
    <n v="5.8947368421052628"/>
    <n v="1.6052631578947369"/>
    <n v="4.3026315789473681"/>
    <n v="3"/>
    <n v="0.69736842105263153"/>
    <n v="2"/>
    <n v="0.41731547804422298"/>
    <n v="2.1973684210526314"/>
    <n v="8.8757396449704151E-2"/>
    <n v="2.0632201806290874E-2"/>
    <n v="4.7492992837122397E-2"/>
    <n v="0.12729679227654936"/>
    <s v="30–39 min"/>
    <s v="18–22"/>
    <n v="0.53600000000000003"/>
    <n v="0.54500000000000004"/>
    <n v="0.55522027761013881"/>
    <s v="Conserver"/>
    <n v="0.4313883299798793"/>
    <x v="75"/>
    <n v="0.13002180006228592"/>
    <n v="2.1973684210526314"/>
    <n v="0.17440049828713797"/>
  </r>
  <r>
    <x v="76"/>
    <s v="BKN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n v="18.807017543859651"/>
    <n v="3.4035087719298245"/>
    <n v="4.2982456140350873"/>
    <n v="0.89473684210526316"/>
    <n v="3.4035087719298245"/>
    <n v="0.89473684210526316"/>
    <n v="0.40350877192982454"/>
    <n v="1.7017543859649122"/>
    <n v="0.5951587830335332"/>
    <n v="2"/>
    <n v="2.8314457028647568E-2"/>
    <n v="1.2769264934488118E-2"/>
    <n v="2.8314457028647568E-2"/>
    <n v="0.1077059737952476"/>
    <s v="30–39 min"/>
    <s v="28–32"/>
    <n v="0.58200000000000007"/>
    <n v="0.63200000000000001"/>
    <n v="0.45081472540736273"/>
    <s v="Conserver"/>
    <n v="0.57518443997317248"/>
    <x v="76"/>
    <n v="0.10770597379524761"/>
    <n v="2"/>
    <n v="0.13602043082389517"/>
  </r>
  <r>
    <x v="77"/>
    <s v="HOU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n v="14"/>
    <n v="1.7066666666666668"/>
    <n v="3.7066666666666666"/>
    <n v="1"/>
    <n v="2.7066666666666666"/>
    <n v="0.8"/>
    <n v="0.2"/>
    <n v="1"/>
    <n v="0.44025157232704404"/>
    <n v="1.7066666666666668"/>
    <n v="2.5157232704402517E-2"/>
    <n v="6.2893081761006293E-3"/>
    <n v="3.1446540880503145E-2"/>
    <n v="8.5115303983228502E-2"/>
    <s v="30–39 min"/>
    <s v="28–32"/>
    <n v="0.53299999999999992"/>
    <n v="0.55500000000000005"/>
    <n v="0.53892576946288473"/>
    <s v="Conserver"/>
    <n v="0.42816901408450708"/>
    <x v="77"/>
    <n v="5.3668763102725364E-2"/>
    <n v="1.7066666666666668"/>
    <n v="0.11656184486373165"/>
  </r>
  <r>
    <x v="78"/>
    <s v="NYK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n v="13.597402597402597"/>
    <n v="5.8961038961038961"/>
    <n v="9.5974025974025974"/>
    <n v="2.1038961038961039"/>
    <n v="7.5064935064935066"/>
    <n v="1.5064935064935066"/>
    <n v="0.40259740259740262"/>
    <n v="2.1038961038961039"/>
    <n v="0.36163304780326055"/>
    <n v="2.8024691358024691"/>
    <n v="4.0066316662061341E-2"/>
    <n v="1.0707377728654325E-2"/>
    <n v="5.595468361425808E-2"/>
    <n v="0.19964078474716773"/>
    <s v="30–39 min"/>
    <s v="28–32"/>
    <n v="0.57899999999999996"/>
    <n v="0.61099999999999999"/>
    <n v="0.46469523234761617"/>
    <s v="Conserver"/>
    <n v="0.41585617601714181"/>
    <x v="78"/>
    <n v="0.15681127383255042"/>
    <n v="2.8024691358024691"/>
    <n v="0.25525006907985631"/>
  </r>
  <r>
    <x v="79"/>
    <s v="SAS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n v="16.296875"/>
    <n v="2.90625"/>
    <n v="4"/>
    <n v="0.5"/>
    <n v="3.5"/>
    <n v="1.296875"/>
    <n v="0.5"/>
    <n v="1.40625"/>
    <n v="0.52570564516129037"/>
    <n v="2.0666666666666669"/>
    <n v="4.1834677419354836E-2"/>
    <n v="1.6129032258064516E-2"/>
    <n v="1.6129032258064516E-2"/>
    <n v="0.11290322580645161"/>
    <s v="30–39 min"/>
    <s v="23–27"/>
    <n v="0.53200000000000003"/>
    <n v="0.55299999999999994"/>
    <n v="0.53711526855763425"/>
    <s v="Conserver"/>
    <n v="0.49841549295774651"/>
    <x v="79"/>
    <n v="9.375E-2"/>
    <n v="2.0666666666666669"/>
    <n v="0.12903225806451613"/>
  </r>
  <r>
    <x v="80"/>
    <s v="MIL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n v="13"/>
    <n v="1.8"/>
    <n v="5"/>
    <n v="1.4"/>
    <n v="3.6"/>
    <n v="0.6"/>
    <n v="1.9"/>
    <n v="1.1000000000000001"/>
    <n v="0.40880503144654085"/>
    <n v="1.6363636363636362"/>
    <n v="1.8867924528301886E-2"/>
    <n v="5.9748427672955969E-2"/>
    <n v="4.40251572327044E-2"/>
    <n v="0.11320754716981132"/>
    <s v="30–39 min"/>
    <s v="33+"/>
    <n v="0.59899999999999998"/>
    <n v="0.624"/>
    <n v="0.46831623415811707"/>
    <s v="Conserver"/>
    <n v="0.39758551307847084"/>
    <x v="80"/>
    <n v="5.6603773584905662E-2"/>
    <n v="1.6363636363636365"/>
    <n v="0.15723270440251572"/>
  </r>
  <r>
    <x v="81"/>
    <s v="CHI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n v="14.6"/>
    <n v="7.2"/>
    <n v="8.1"/>
    <n v="1.8"/>
    <n v="6.3"/>
    <n v="1.2"/>
    <n v="0.6"/>
    <n v="2.9"/>
    <n v="0.48344370860927155"/>
    <n v="2.4827586206896552"/>
    <n v="3.9735099337748346E-2"/>
    <n v="1.9867549668874173E-2"/>
    <n v="5.9602649006622523E-2"/>
    <n v="0.20860927152317882"/>
    <s v="30–39 min"/>
    <s v="18–22"/>
    <n v="0.53100000000000003"/>
    <n v="0.56999999999999995"/>
    <n v="0.48159324079662041"/>
    <s v="Conserver"/>
    <n v="0.44651911468812877"/>
    <x v="81"/>
    <n v="0.23841059602649006"/>
    <n v="2.4827586206896552"/>
    <n v="0.26821192052980131"/>
  </r>
  <r>
    <x v="82"/>
    <s v="SAS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n v="12.304878048780488"/>
    <n v="1.6951219512195121"/>
    <n v="3.8048780487804876"/>
    <n v="1.1951219512195121"/>
    <n v="2.5975609756097562"/>
    <n v="0.5"/>
    <n v="0.1951219512195122"/>
    <n v="0.59756097560975607"/>
    <n v="0.45238522238163559"/>
    <n v="2.8367346938775508"/>
    <n v="1.8382352941176471E-2"/>
    <n v="7.1736011477761845E-3"/>
    <n v="4.3938307030129124E-2"/>
    <n v="9.549856527977045E-2"/>
    <s v="20–29 min"/>
    <s v="33+"/>
    <n v="0.622"/>
    <n v="0.65599999999999992"/>
    <n v="0.41098370549185276"/>
    <s v="Écarter"/>
    <n v="0.37632625018403104"/>
    <x v="82"/>
    <n v="6.2320659971305592E-2"/>
    <n v="2.8367346938775508"/>
    <n v="0.13988522238163559"/>
  </r>
  <r>
    <x v="83"/>
    <s v="DAL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n v="14"/>
    <n v="2"/>
    <n v="3.4027777777777777"/>
    <n v="0.59722222222222221"/>
    <n v="2.8055555555555554"/>
    <n v="0.69444444444444442"/>
    <n v="0.40277777777777779"/>
    <n v="1.1944444444444444"/>
    <n v="0.51282051282051277"/>
    <n v="1.6744186046511629"/>
    <n v="2.5437525437525435E-2"/>
    <n v="1.4753764753764755E-2"/>
    <n v="2.1876271876271874E-2"/>
    <n v="0.10276760276760276"/>
    <s v="20–29 min"/>
    <s v="33+"/>
    <n v="0.53500000000000003"/>
    <n v="0.55200000000000005"/>
    <n v="0.52987326493663245"/>
    <s v="Écarter"/>
    <n v="0.42816901408450708"/>
    <x v="83"/>
    <n v="7.326007326007325E-2"/>
    <n v="1.6744186046511629"/>
    <n v="0.12464387464387464"/>
  </r>
  <r>
    <x v="84"/>
    <s v="DET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n v="13.698630136986301"/>
    <n v="2.2054794520547945"/>
    <n v="5.904109589041096"/>
    <n v="0.90410958904109584"/>
    <n v="5"/>
    <n v="1"/>
    <n v="0.79452054794520544"/>
    <n v="1.2054794520547945"/>
    <n v="0.43350095370209812"/>
    <n v="1.8295454545454546"/>
    <n v="3.164556962025316E-2"/>
    <n v="2.5143055314721691E-2"/>
    <n v="2.8611062944338475E-2"/>
    <n v="0.15822784810126581"/>
    <s v="30–39 min"/>
    <s v="28–32"/>
    <n v="0.53400000000000003"/>
    <n v="0.57100000000000006"/>
    <n v="0.48461074230537116"/>
    <s v="Conserver"/>
    <n v="0.41895206857583861"/>
    <x v="84"/>
    <n v="6.9793653546037795E-2"/>
    <n v="1.8295454545454546"/>
    <n v="0.18683891104560429"/>
  </r>
  <r>
    <x v="85"/>
    <s v="MIN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n v="12.195121951219512"/>
    <n v="2"/>
    <n v="5.6951219512195124"/>
    <n v="1.5975609756097562"/>
    <n v="4.1951219512195124"/>
    <n v="1.3048780487804879"/>
    <n v="0.90243902439024393"/>
    <n v="1.1951219512195121"/>
    <n v="0.38229222417616027"/>
    <n v="1.6734693877551021"/>
    <n v="4.0905267986849153E-2"/>
    <n v="2.8289624589035861E-2"/>
    <n v="5.0080281367076998E-2"/>
    <n v="0.13150852511659913"/>
    <s v="30–39 min"/>
    <s v="23–27"/>
    <n v="0.53700000000000003"/>
    <n v="0.56200000000000006"/>
    <n v="0.50452625226312608"/>
    <s v="Conserver"/>
    <n v="0.37296952446385634"/>
    <x v="85"/>
    <n v="6.269592476489029E-2"/>
    <n v="1.6734693877551021"/>
    <n v="0.17853046869026684"/>
  </r>
  <r>
    <x v="86"/>
    <s v="DEN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n v="13.306666666666667"/>
    <n v="6.1066666666666665"/>
    <n v="4.9066666666666663"/>
    <n v="1.4"/>
    <n v="3.6"/>
    <n v="1.4"/>
    <n v="0.50666666666666671"/>
    <n v="3.2"/>
    <n v="0.47694145758661888"/>
    <n v="1.9083333333333332"/>
    <n v="5.0179211469534052E-2"/>
    <n v="1.8160095579450419E-2"/>
    <n v="5.0179211469534052E-2"/>
    <n v="0.12903225806451613"/>
    <s v="20–29 min"/>
    <s v="33+"/>
    <n v="0.505"/>
    <n v="0.53200000000000003"/>
    <n v="0.50271575135787572"/>
    <s v="Écarter"/>
    <n v="0.40696445338698861"/>
    <x v="86"/>
    <n v="0.21887694145758663"/>
    <n v="1.9083333333333334"/>
    <n v="0.17586618876941457"/>
  </r>
  <r>
    <x v="87"/>
    <s v="ATL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n v="13.405405405405405"/>
    <n v="2.2972972972972974"/>
    <n v="8.9054054054054053"/>
    <n v="3"/>
    <n v="5.9054054054054053"/>
    <n v="0.90540540540540537"/>
    <n v="0.90540540540540537"/>
    <n v="1.2027027027027026"/>
    <n v="0.48048048048048048"/>
    <n v="1.910112359550562"/>
    <n v="3.2451806645355033E-2"/>
    <n v="3.2451806645355033E-2"/>
    <n v="0.10752688172043011"/>
    <n v="0.21166327617940522"/>
    <s v="20–29 min"/>
    <s v="23–27"/>
    <n v="0.60199999999999998"/>
    <n v="0.63400000000000001"/>
    <n v="0.41098370549185276"/>
    <s v="Écarter"/>
    <n v="0.40998422970253956"/>
    <x v="87"/>
    <n v="8.2340404921050089E-2"/>
    <n v="1.9101123595505618"/>
    <n v="0.31919015789983535"/>
  </r>
  <r>
    <x v="88"/>
    <s v="DET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n v="13.106666666666667"/>
    <n v="5.4"/>
    <n v="2.6"/>
    <n v="0.4"/>
    <n v="2.3066666666666666"/>
    <n v="0.90666666666666662"/>
    <n v="0.2"/>
    <n v="1.9066666666666667"/>
    <n v="0.46642941874258598"/>
    <n v="2.8321678321678321"/>
    <n v="3.2265717674970343E-2"/>
    <n v="7.1174377224199285E-3"/>
    <n v="1.4234875444839857E-2"/>
    <n v="8.2087781731909837E-2"/>
    <s v="20–29 min"/>
    <s v="28–32"/>
    <n v="0.48299999999999998"/>
    <n v="0.53100000000000003"/>
    <n v="0.4978877489438745"/>
    <s v="Écarter"/>
    <n v="0.40084775318578142"/>
    <x v="88"/>
    <n v="0.19217081850533807"/>
    <n v="2.8321678321678321"/>
    <n v="9.2526690391459068E-2"/>
  </r>
  <r>
    <x v="89"/>
    <s v="SAS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n v="12.7012987012987"/>
    <n v="1.5974025974025974"/>
    <n v="4.8051948051948052"/>
    <n v="1.5064935064935066"/>
    <n v="3.4025974025974026"/>
    <n v="0.59740259740259738"/>
    <n v="0.29870129870129869"/>
    <n v="1"/>
    <n v="0.5314350921045482"/>
    <n v="1.5974025974025974"/>
    <n v="2.4995924577514535E-2"/>
    <n v="1.2497962288757268E-2"/>
    <n v="6.3033201108514916E-2"/>
    <n v="0.14236809215888716"/>
    <s v="20–29 min"/>
    <s v="23–27"/>
    <n v="0.53799999999999992"/>
    <n v="0.57200000000000006"/>
    <n v="0.46469523234761617"/>
    <s v="Écarter"/>
    <n v="0.3884501816091353"/>
    <x v="89"/>
    <n v="6.6836928761614955E-2"/>
    <n v="1.5974025974025974"/>
    <n v="0.20105417594957345"/>
  </r>
  <r>
    <x v="90"/>
    <s v="HOU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n v="14.101449275362318"/>
    <n v="3.7971014492753623"/>
    <n v="8.2028985507246368"/>
    <n v="2.7971014492753623"/>
    <n v="5.4057971014492754"/>
    <n v="1.4057971014492754"/>
    <n v="1.3043478260869565"/>
    <n v="2"/>
    <n v="0.43657737694620186"/>
    <n v="1.8985507246376812"/>
    <n v="4.3523130075828961E-2"/>
    <n v="4.038228563736708E-2"/>
    <n v="8.6597568089020513E-2"/>
    <n v="0.16736213936375466"/>
    <s v="30–39 min"/>
    <s v="18–22"/>
    <n v="0.57499999999999996"/>
    <n v="0.60199999999999998"/>
    <n v="0.42063971031985514"/>
    <s v="Conserver"/>
    <n v="0.43127168809961219"/>
    <x v="49"/>
    <n v="0.11755732041100193"/>
    <n v="1.8985507246376812"/>
    <n v="0.25395970745277513"/>
  </r>
  <r>
    <x v="91"/>
    <s v="GSW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n v="17.509090909090908"/>
    <n v="5.4"/>
    <n v="5.4"/>
    <n v="2.3090909090909091"/>
    <n v="3.1090909090909089"/>
    <n v="1.4"/>
    <n v="0.30909090909090908"/>
    <n v="1.3090909090909091"/>
    <n v="0.55233725265271005"/>
    <n v="4.125"/>
    <n v="4.4164037854889586E-2"/>
    <n v="9.7505018640665336E-3"/>
    <n v="7.2841984513908803E-2"/>
    <n v="9.8078577573845707E-2"/>
    <s v="30–39 min"/>
    <s v="33+"/>
    <n v="0.53100000000000003"/>
    <n v="0.626"/>
    <n v="0.36210018105009051"/>
    <s v="Conserver"/>
    <n v="0.53548929943296142"/>
    <x v="90"/>
    <n v="0.17034700315457413"/>
    <n v="4.125"/>
    <n v="0.17034700315457416"/>
  </r>
  <r>
    <x v="92"/>
    <s v="MIL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n v="14.8"/>
    <n v="2.3076923076923075"/>
    <n v="5.7076923076923078"/>
    <n v="0.8"/>
    <n v="4.907692307692308"/>
    <n v="0.6"/>
    <n v="0.30769230769230771"/>
    <n v="2.2000000000000002"/>
    <n v="0.49664429530201343"/>
    <n v="1.0489510489510487"/>
    <n v="2.0134228187919462E-2"/>
    <n v="1.0325245224574084E-2"/>
    <n v="2.6845637583892617E-2"/>
    <n v="0.16468766133195664"/>
    <s v="20–29 min"/>
    <s v="28–32"/>
    <n v="0.49299999999999999"/>
    <n v="0.51400000000000001"/>
    <n v="0.50995775497887752"/>
    <s v="Écarter"/>
    <n v="0.45263581488933607"/>
    <x v="91"/>
    <n v="7.7439339184305622E-2"/>
    <n v="1.048951048951049"/>
    <n v="0.19153329891584925"/>
  </r>
  <r>
    <x v="93"/>
    <s v="ATL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n v="12.6"/>
    <n v="1.2"/>
    <n v="3.6"/>
    <n v="1.1066666666666667"/>
    <n v="2.4"/>
    <n v="0.70666666666666667"/>
    <n v="0.50666666666666671"/>
    <n v="1.2"/>
    <n v="0.51219512195121952"/>
    <n v="1"/>
    <n v="2.8726287262872626E-2"/>
    <n v="2.0596205962059622E-2"/>
    <n v="4.4986449864498644E-2"/>
    <n v="9.7560975609756087E-2"/>
    <s v="20–29 min"/>
    <s v="18–22"/>
    <n v="0.53700000000000003"/>
    <n v="0.55799999999999994"/>
    <n v="0.47073023536511766"/>
    <s v="Écarter"/>
    <n v="0.38535211267605635"/>
    <x v="92"/>
    <n v="4.878048780487805E-2"/>
    <n v="1"/>
    <n v="0.14634146341463414"/>
  </r>
  <r>
    <x v="94"/>
    <s v="SAC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n v="12.394736842105264"/>
    <n v="1.3947368421052631"/>
    <n v="6.6973684210526319"/>
    <n v="1.8947368421052631"/>
    <n v="4.8026315789473681"/>
    <n v="0.80263157894736847"/>
    <n v="0.89473684210526316"/>
    <n v="0.80263157894736847"/>
    <n v="0.36136259014884153"/>
    <n v="1.7377049180327866"/>
    <n v="2.3400337578640483E-2"/>
    <n v="2.6085622218812339E-2"/>
    <n v="5.5240141169249656E-2"/>
    <n v="0.14001841338038976"/>
    <s v="30–39 min"/>
    <s v="23–27"/>
    <n v="0.53799999999999992"/>
    <n v="0.55299999999999994"/>
    <n v="0.49547374773687386"/>
    <s v="Conserver"/>
    <n v="0.3790744466800805"/>
    <x v="93"/>
    <n v="4.0662881694030997E-2"/>
    <n v="1.7377049180327868"/>
    <n v="0.19525855454963942"/>
  </r>
  <r>
    <x v="95"/>
    <s v="DET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n v="11.794871794871796"/>
    <n v="2.7051282051282053"/>
    <n v="10.294871794871796"/>
    <n v="3.6025641025641026"/>
    <n v="6.7948717948717947"/>
    <n v="0.70512820512820518"/>
    <n v="1.1025641025641026"/>
    <n v="1.7051282051282051"/>
    <n v="0.45191079673838297"/>
    <n v="1.5864661654135339"/>
    <n v="2.7016406326751154E-2"/>
    <n v="4.2243835347283626E-2"/>
    <n v="0.13802927596031045"/>
    <n v="0.26033991551232927"/>
    <s v="20–29 min"/>
    <s v="18–22"/>
    <n v="0.69200000000000006"/>
    <n v="0.70299999999999996"/>
    <n v="0.3295111647555824"/>
    <s v="Écarter"/>
    <n v="0.36072847340452979"/>
    <x v="94"/>
    <n v="0.1036447588171726"/>
    <n v="1.5864661654135339"/>
    <n v="0.39443953237056684"/>
  </r>
  <r>
    <x v="96"/>
    <s v="OKC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n v="12"/>
    <n v="1.8026315789473684"/>
    <n v="3.8947368421052633"/>
    <n v="1.1052631578947369"/>
    <n v="2.8026315789473686"/>
    <n v="0.80263157894736847"/>
    <n v="0.19736842105263158"/>
    <n v="0.89473684210526316"/>
    <n v="0.5240174672489083"/>
    <n v="2.0147058823529411"/>
    <n v="3.5049413927832687E-2"/>
    <n v="8.6187083429096773E-3"/>
    <n v="4.8264766720294193E-2"/>
    <n v="0.12238565846931741"/>
    <s v="20–29 min"/>
    <s v="23–27"/>
    <n v="0.57700000000000007"/>
    <n v="0.59599999999999997"/>
    <n v="0.44055522027761013"/>
    <s v="Écarter"/>
    <n v="0.3670020120724346"/>
    <x v="95"/>
    <n v="7.871753619857505E-2"/>
    <n v="2.0147058823529411"/>
    <n v="0.17007584463341763"/>
  </r>
  <r>
    <x v="97"/>
    <s v="DAL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n v="13.202898550724637"/>
    <n v="3"/>
    <n v="4.7971014492753623"/>
    <n v="1.1014492753623188"/>
    <n v="3.6956521739130435"/>
    <n v="1"/>
    <n v="0.20289855072463769"/>
    <n v="1.5942028985507246"/>
    <n v="0.47492440829944738"/>
    <n v="1.8818181818181818"/>
    <n v="3.5971223021582732E-2"/>
    <n v="7.2985090188718597E-3"/>
    <n v="3.9620477531018661E-2"/>
    <n v="0.13293712855802314"/>
    <s v="20–29 min"/>
    <s v="23–27"/>
    <n v="0.55100000000000005"/>
    <n v="0.58399999999999996"/>
    <n v="0.42908871454435726"/>
    <s v="Écarter"/>
    <n v="0.40379086110868107"/>
    <x v="96"/>
    <n v="0.1079136690647482"/>
    <n v="1.8818181818181818"/>
    <n v="0.1725576060890418"/>
  </r>
  <r>
    <x v="98"/>
    <s v="GSW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n v="11.097560975609756"/>
    <n v="1.5975609756097562"/>
    <n v="3.1951219512195124"/>
    <n v="0.59756097560975607"/>
    <n v="2.5975609756097562"/>
    <n v="0.80487804878048785"/>
    <n v="0.3048780487804878"/>
    <n v="1.0975609756097562"/>
    <n v="0.48887933813258838"/>
    <n v="1.4555555555555555"/>
    <n v="3.5457182765660261E-2"/>
    <n v="1.3430751047598583E-2"/>
    <n v="2.632427205329322E-2"/>
    <n v="0.11442999892553993"/>
    <s v="20–29 min"/>
    <s v="28–32"/>
    <n v="0.54600000000000004"/>
    <n v="0.56000000000000005"/>
    <n v="0.47495473747736872"/>
    <s v="Écarter"/>
    <n v="0.33940226726210926"/>
    <x v="97"/>
    <n v="7.037713548941657E-2"/>
    <n v="1.4555555555555555"/>
    <n v="0.14075427097883314"/>
  </r>
  <r>
    <x v="99"/>
    <s v="PHI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n v="15.1"/>
    <n v="1.8"/>
    <n v="6.1"/>
    <n v="1.6"/>
    <n v="4.5"/>
    <n v="1.5"/>
    <n v="0.5"/>
    <n v="1.3"/>
    <n v="0.43641618497109824"/>
    <n v="1.3846153846153846"/>
    <n v="4.3352601156069363E-2"/>
    <n v="1.4450867052023121E-2"/>
    <n v="4.6242774566473986E-2"/>
    <n v="0.13005780346820808"/>
    <s v="30–39 min"/>
    <s v="28–32"/>
    <n v="0.51800000000000002"/>
    <n v="0.55100000000000005"/>
    <n v="0.44900422450211225"/>
    <s v="Conserver"/>
    <n v="0.46181086519114689"/>
    <x v="98"/>
    <n v="5.2023121387283239E-2"/>
    <n v="1.3846153846153846"/>
    <n v="0.17630057803468208"/>
  </r>
  <r>
    <x v="100"/>
    <s v="PHX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n v="17"/>
    <n v="3.6981132075471699"/>
    <n v="3.3018867924528301"/>
    <n v="0.60377358490566035"/>
    <n v="2.6981132075471699"/>
    <n v="1.0943396226415094"/>
    <n v="0.50943396226415094"/>
    <n v="1.9056603773584906"/>
    <n v="0.52959501557632394"/>
    <n v="1.9405940594059405"/>
    <n v="3.4091577029330508E-2"/>
    <n v="1.5870216892964202E-2"/>
    <n v="1.8809145947216832E-2"/>
    <n v="8.4053370951625225E-2"/>
    <s v="30–39 min"/>
    <s v="28–32"/>
    <n v="0.57100000000000006"/>
    <n v="0.59799999999999998"/>
    <n v="0.41882920941460472"/>
    <s v="Conserver"/>
    <n v="0.51991951710261575"/>
    <x v="99"/>
    <n v="0.1152060189267031"/>
    <n v="1.9405940594059405"/>
    <n v="0.10286251689884206"/>
  </r>
  <r>
    <x v="101"/>
    <s v="UTA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n v="19"/>
    <n v="1.5106382978723405"/>
    <n v="5.8936170212765955"/>
    <n v="1.5106382978723405"/>
    <n v="4.4042553191489358"/>
    <n v="0.7021276595744681"/>
    <n v="0.40425531914893614"/>
    <n v="1.4042553191489362"/>
    <n v="0.60509554140127386"/>
    <n v="1.0757575757575757"/>
    <n v="2.2360753489632745E-2"/>
    <n v="1.2874373221303699E-2"/>
    <n v="4.8109499932240146E-2"/>
    <n v="0.14026290825315083"/>
    <s v="30–39 min"/>
    <s v="28–32"/>
    <n v="0.52100000000000002"/>
    <n v="0.57100000000000006"/>
    <n v="0.42245021122510562"/>
    <s v="Conserver"/>
    <n v="0.58108651911468812"/>
    <x v="100"/>
    <n v="4.8109499932240139E-2"/>
    <n v="1.0757575757575757"/>
    <n v="0.18769480959479604"/>
  </r>
  <r>
    <x v="102"/>
    <s v="POR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n v="11.294871794871796"/>
    <n v="2.2051282051282053"/>
    <n v="5.7948717948717947"/>
    <n v="2.2051282051282053"/>
    <n v="3.6025641025641026"/>
    <n v="1.5"/>
    <n v="0.60256410256410253"/>
    <n v="1.3974358974358974"/>
    <n v="0.34540892339057477"/>
    <n v="1.5779816513761471"/>
    <n v="4.5871559633027519E-2"/>
    <n v="1.8427036775660627E-2"/>
    <n v="6.7435113306672942E-2"/>
    <n v="0.11017015604171566"/>
    <s v="30–39 min"/>
    <s v="23–27"/>
    <n v="0.55200000000000005"/>
    <n v="0.57200000000000006"/>
    <n v="0.43331321665660832"/>
    <s v="Conserver"/>
    <n v="0.34543672290151167"/>
    <x v="20"/>
    <n v="6.7435113306672928E-2"/>
    <n v="1.5779816513761469"/>
    <n v="0.17721320473614049"/>
  </r>
  <r>
    <x v="103"/>
    <s v="CLE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n v="12.5"/>
    <n v="3.4"/>
    <n v="2.5"/>
    <n v="0.7"/>
    <n v="1.8"/>
    <n v="1.1000000000000001"/>
    <n v="0"/>
    <n v="1.3"/>
    <n v="0.62814070351758799"/>
    <n v="2.6153846153846154"/>
    <n v="5.5276381909547749E-2"/>
    <n v="0"/>
    <n v="3.5175879396984924E-2"/>
    <n v="9.0452261306532666E-2"/>
    <s v="10–19 min"/>
    <s v="23–27"/>
    <n v="0.60599999999999998"/>
    <n v="0.64300000000000002"/>
    <n v="0.37175618587809295"/>
    <s v="Écarter"/>
    <n v="0.38229376257545272"/>
    <x v="101"/>
    <n v="0.17085427135678391"/>
    <n v="2.6153846153846154"/>
    <n v="0.1256281407035176"/>
  </r>
  <r>
    <x v="104"/>
    <s v="WAS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n v="13"/>
    <n v="2.4029850746268657"/>
    <n v="6.5074626865671643"/>
    <n v="1.8955223880597014"/>
    <n v="4.5970149253731343"/>
    <n v="0.70149253731343286"/>
    <n v="1.5074626865671641"/>
    <n v="1.7014925373134329"/>
    <n v="0.47970479704797048"/>
    <n v="1.4122807017543859"/>
    <n v="2.5885333480200473E-2"/>
    <n v="5.5625929393622285E-2"/>
    <n v="6.9945475574158714E-2"/>
    <n v="0.16963154706173927"/>
    <s v="20–29 min"/>
    <s v="18–22"/>
    <n v="0.45700000000000002"/>
    <n v="0.48200000000000004"/>
    <n v="0.5015087507543754"/>
    <s v="Écarter"/>
    <n v="0.39758551307847084"/>
    <x v="102"/>
    <n v="8.8671035964090983E-2"/>
    <n v="1.4122807017543859"/>
    <n v="0.24012777441207248"/>
  </r>
  <r>
    <x v="105"/>
    <s v="DAL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n v="11"/>
    <n v="4.4050632911392409"/>
    <n v="2.5949367088607596"/>
    <n v="0.20253164556962025"/>
    <n v="2.4050632911392404"/>
    <n v="0.89873417721518989"/>
    <n v="0.20253164556962025"/>
    <n v="1.3037974683544304"/>
    <n v="0.40740740740740738"/>
    <n v="3.3786407766990294"/>
    <n v="3.3286451007969994E-2"/>
    <n v="7.501172058134083E-3"/>
    <n v="7.501172058134083E-3"/>
    <n v="8.9076418190342233E-2"/>
    <s v="20–29 min"/>
    <s v="28–32"/>
    <n v="0.496"/>
    <n v="0.55299999999999994"/>
    <n v="0.40977670488835244"/>
    <s v="Écarter"/>
    <n v="0.33641851106639842"/>
    <x v="103"/>
    <n v="0.1631504922644163"/>
    <n v="3.378640776699029"/>
    <n v="9.6108766994842942E-2"/>
  </r>
  <r>
    <x v="106"/>
    <s v="MIN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n v="12"/>
    <n v="1.8055555555555556"/>
    <n v="10.902777777777779"/>
    <n v="3.6944444444444446"/>
    <n v="7.1944444444444446"/>
    <n v="0.80555555555555558"/>
    <n v="1.4027777777777777"/>
    <n v="1.1944444444444444"/>
    <n v="0.36144578313253006"/>
    <n v="1.5116279069767442"/>
    <n v="2.4263721552878179E-2"/>
    <n v="4.2252342704149924E-2"/>
    <n v="0.11127844712182061"/>
    <n v="0.21670013386880854"/>
    <s v="30–39 min"/>
    <s v="28–32"/>
    <n v="0.66900000000000004"/>
    <n v="0.68700000000000006"/>
    <n v="0.30838865419432709"/>
    <s v="Conserver"/>
    <n v="0.3670020120724346"/>
    <x v="104"/>
    <n v="5.4384203480589019E-2"/>
    <n v="1.5116279069767442"/>
    <n v="0.32839692101740292"/>
  </r>
  <r>
    <x v="107"/>
    <s v="DET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n v="11"/>
    <n v="1.5974025974025974"/>
    <n v="2.4025974025974026"/>
    <n v="0.19480519480519481"/>
    <n v="2.1038961038961039"/>
    <n v="0.50649350649350644"/>
    <n v="0.1038961038961039"/>
    <n v="0.59740259740259738"/>
    <n v="0.39285714285714285"/>
    <n v="2.6739130434782608"/>
    <n v="1.8089053803339517E-2"/>
    <n v="3.7105751391465678E-3"/>
    <n v="6.9573283858998152E-3"/>
    <n v="7.5139146567718001E-2"/>
    <s v="20–29 min"/>
    <s v="33+"/>
    <n v="0.52900000000000003"/>
    <n v="0.56700000000000006"/>
    <n v="0.40917320458660228"/>
    <s v="Écarter"/>
    <n v="0.33641851106639842"/>
    <x v="105"/>
    <n v="5.7050092764378481E-2"/>
    <n v="2.6739130434782608"/>
    <n v="8.5807050092764375E-2"/>
  </r>
  <r>
    <x v="108"/>
    <s v="HOU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n v="14.1"/>
    <n v="5.6"/>
    <n v="3.7"/>
    <n v="0.5"/>
    <n v="3.2"/>
    <n v="1.6"/>
    <n v="0.4"/>
    <n v="1.5"/>
    <n v="0.40056818181818177"/>
    <n v="3.7333333333333329"/>
    <n v="4.5454545454545456E-2"/>
    <n v="1.1363636363636364E-2"/>
    <n v="1.4204545454545454E-2"/>
    <n v="9.0909090909090912E-2"/>
    <s v="30–39 min"/>
    <s v="28–32"/>
    <n v="0.48299999999999998"/>
    <n v="0.51500000000000001"/>
    <n v="0.45986722993361495"/>
    <s v="Conserver"/>
    <n v="0.43122736418511065"/>
    <x v="106"/>
    <n v="0.15909090909090909"/>
    <n v="3.7333333333333334"/>
    <n v="0.10511363636363635"/>
  </r>
  <r>
    <x v="109"/>
    <s v="SAC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n v="10.395061728395062"/>
    <n v="2"/>
    <n v="7.7037037037037033"/>
    <n v="2.2962962962962963"/>
    <n v="5.3950617283950617"/>
    <n v="0.50617283950617287"/>
    <n v="0.60493827160493829"/>
    <n v="1.5061728395061729"/>
    <n v="0.5529288153401628"/>
    <n v="1.3278688524590163"/>
    <n v="2.6924087207775151E-2"/>
    <n v="3.2177567638560549E-2"/>
    <n v="0.12214342001576044"/>
    <n v="0.28697136853165223"/>
    <s v="10–19 min"/>
    <s v="33+"/>
    <n v="0.55700000000000005"/>
    <n v="0.60199999999999998"/>
    <n v="0.37658418829209417"/>
    <s v="Écarter"/>
    <n v="0.31791738082817894"/>
    <x v="107"/>
    <n v="0.10638297872340426"/>
    <n v="1.3278688524590163"/>
    <n v="0.40977147360126082"/>
  </r>
  <r>
    <x v="110"/>
    <s v="DAL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n v="14.701754385964913"/>
    <n v="2.2982456140350878"/>
    <n v="7.807017543859649"/>
    <n v="1.4035087719298245"/>
    <n v="6.2982456140350873"/>
    <n v="1.1052631578947369"/>
    <n v="1.1052631578947369"/>
    <n v="2.1052631578947367"/>
    <n v="0.45657622316661217"/>
    <n v="1.0916666666666668"/>
    <n v="3.4324942791762014E-2"/>
    <n v="3.4324942791762014E-2"/>
    <n v="4.3587228941920013E-2"/>
    <n v="0.19559768987686604"/>
    <s v="30–39 min"/>
    <s v="23–27"/>
    <n v="0.52100000000000002"/>
    <n v="0.55600000000000005"/>
    <n v="0.40253470126735064"/>
    <s v="Conserver"/>
    <n v="0.4496311200536553"/>
    <x v="108"/>
    <n v="7.1374087392394023E-2"/>
    <n v="1.0916666666666666"/>
    <n v="0.24245396098943006"/>
  </r>
  <r>
    <x v="111"/>
    <s v="POR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n v="12.696969696969697"/>
    <n v="5.1060606060606064"/>
    <n v="3"/>
    <n v="0.80303030303030298"/>
    <n v="2.1969696969696968"/>
    <n v="1"/>
    <n v="0.19696969696969696"/>
    <n v="2.6969696969696968"/>
    <n v="0.47554193621609353"/>
    <n v="1.8932584269662924"/>
    <n v="3.7453183520599252E-2"/>
    <n v="7.377142208602883E-3"/>
    <n v="3.0076041311996368E-2"/>
    <n v="8.2283509249801379E-2"/>
    <s v="20–29 min"/>
    <s v="18–22"/>
    <n v="0.496"/>
    <n v="0.54"/>
    <n v="0.4140012070006035"/>
    <s v="Écarter"/>
    <n v="0.38831778550088414"/>
    <x v="109"/>
    <n v="0.19123822494609011"/>
    <n v="1.8932584269662922"/>
    <n v="0.11235955056179775"/>
  </r>
  <r>
    <x v="112"/>
    <s v="BKN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n v="10.594936708860759"/>
    <n v="2.2025316455696204"/>
    <n v="3.7974683544303796"/>
    <n v="0.79746835443037978"/>
    <n v="3"/>
    <n v="1"/>
    <n v="0.4050632911392405"/>
    <n v="1.5063291139240507"/>
    <n v="0.43421871757626063"/>
    <n v="1.46218487394958"/>
    <n v="4.0983606557377053E-2"/>
    <n v="1.6600954554886908E-2"/>
    <n v="3.2683129279933602E-2"/>
    <n v="0.12295081967213116"/>
    <s v="20–29 min"/>
    <s v="23–27"/>
    <n v="0.47"/>
    <n v="0.499"/>
    <n v="0.47193723596861797"/>
    <s v="Écarter"/>
    <n v="0.32403025749433306"/>
    <x v="110"/>
    <n v="9.026769039219755E-2"/>
    <n v="1.4621848739495797"/>
    <n v="0.15563394895206475"/>
  </r>
  <r>
    <x v="113"/>
    <s v="IND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n v="10.50632911392405"/>
    <n v="1.5949367088607596"/>
    <n v="4"/>
    <n v="0.69620253164556967"/>
    <n v="3.3037974683544302"/>
    <n v="0.59493670886075944"/>
    <n v="0.4050632911392405"/>
    <n v="0.89873417721518989"/>
    <n v="0.53603719969000252"/>
    <n v="1.7746478873239437"/>
    <n v="3.0353913717385685E-2"/>
    <n v="2.0666494445879615E-2"/>
    <n v="3.5520537328855593E-2"/>
    <n v="0.1685610953242056"/>
    <s v="10–19 min"/>
    <s v="23–27"/>
    <n v="0.621"/>
    <n v="0.64200000000000002"/>
    <n v="0.36210018105009051"/>
    <s v="Écarter"/>
    <n v="0.32132032702544377"/>
    <x v="111"/>
    <n v="8.1374321880650996E-2"/>
    <n v="1.7746478873239437"/>
    <n v="0.2040816326530612"/>
  </r>
  <r>
    <x v="114"/>
    <s v="TOR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n v="14.508771929824562"/>
    <n v="2.807017543859649"/>
    <n v="9.5964912280701746"/>
    <n v="3.2982456140350878"/>
    <n v="6.2982456140350873"/>
    <n v="1.1929824561403508"/>
    <n v="1.1929824561403508"/>
    <n v="1.8947368421052631"/>
    <n v="0.49016121384542438"/>
    <n v="1.4814814814814814"/>
    <n v="4.0303461356092932E-2"/>
    <n v="4.0303461356092932E-2"/>
    <n v="0.11142721669037459"/>
    <n v="0.2127785680417259"/>
    <s v="20–29 min"/>
    <s v="28–32"/>
    <n v="0.628"/>
    <n v="0.6409999999999999"/>
    <n v="0.35063367531683765"/>
    <s v="Écarter"/>
    <n v="0.44372904091213955"/>
    <x v="112"/>
    <n v="9.4831673779042197E-2"/>
    <n v="1.4814814814814814"/>
    <n v="0.32420578473210049"/>
  </r>
  <r>
    <x v="115"/>
    <s v="PHX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n v="10.197530864197532"/>
    <n v="5.2962962962962967"/>
    <n v="2.3950617283950617"/>
    <n v="0.50617283950617287"/>
    <n v="1.9012345679012346"/>
    <n v="0.90123456790123457"/>
    <n v="9.8765432098765427E-2"/>
    <n v="1.0987654320987654"/>
    <n v="0.38050488299244523"/>
    <n v="4.820224719101124"/>
    <n v="3.3628155518702782E-2"/>
    <n v="3.6852773171181128E-3"/>
    <n v="1.8887046250230331E-2"/>
    <n v="7.0941588354523674E-2"/>
    <s v="20–29 min"/>
    <s v="28–32"/>
    <n v="0.56999999999999995"/>
    <n v="0.58499999999999996"/>
    <n v="0.4103802051901026"/>
    <s v="Écarter"/>
    <n v="0.31187619544427059"/>
    <x v="113"/>
    <n v="0.19762299613045881"/>
    <n v="4.8202247191011232"/>
    <n v="8.9367974940114239E-2"/>
  </r>
  <r>
    <x v="116"/>
    <s v="MEM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n v="10.405063291139241"/>
    <n v="1.6962025316455696"/>
    <n v="3.4050632911392404"/>
    <n v="1.1012658227848102"/>
    <n v="2.3037974683544302"/>
    <n v="0.59493670886075944"/>
    <n v="0.10126582278481013"/>
    <n v="0.89873417721518989"/>
    <n v="0.40173989541078153"/>
    <n v="1.8873239436619718"/>
    <n v="2.2970529299643223E-2"/>
    <n v="3.9098773275988465E-3"/>
    <n v="4.2519915937637466E-2"/>
    <n v="8.8949709202873761E-2"/>
    <s v="20–29 min"/>
    <s v="18–22"/>
    <n v="0.52700000000000002"/>
    <n v="0.56000000000000005"/>
    <n v="0.40977670488835244"/>
    <s v="Écarter"/>
    <n v="0.31822326363242748"/>
    <x v="114"/>
    <n v="6.5490445237280689E-2"/>
    <n v="1.8873239436619718"/>
    <n v="0.13146962514051122"/>
  </r>
  <r>
    <x v="117"/>
    <s v="MIL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n v="11.094594594594595"/>
    <n v="1.2027027027027026"/>
    <n v="2.2972972972972974"/>
    <n v="0.29729729729729731"/>
    <n v="2"/>
    <n v="1"/>
    <n v="9.45945945945946E-2"/>
    <n v="0.59459459459459463"/>
    <n v="0.43338260135135132"/>
    <n v="2.0227272727272725"/>
    <n v="3.90625E-2"/>
    <n v="3.6951013513513513E-3"/>
    <n v="1.1613175675675675E-2"/>
    <n v="7.8125E-2"/>
    <s v="20–29 min"/>
    <s v="23–27"/>
    <n v="0.56799999999999995"/>
    <n v="0.59099999999999997"/>
    <n v="0.39770669885334942"/>
    <s v="Écarter"/>
    <n v="0.33931154494534777"/>
    <x v="115"/>
    <n v="4.6980574324324322E-2"/>
    <n v="2.0227272727272729"/>
    <n v="8.9738175675675672E-2"/>
  </r>
  <r>
    <x v="118"/>
    <s v="BOS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n v="19.5"/>
    <n v="2.0952380952380953"/>
    <n v="6.8095238095238093"/>
    <n v="1.5952380952380953"/>
    <n v="5.0952380952380949"/>
    <n v="0.69047619047619047"/>
    <n v="1.5"/>
    <n v="1.3095238095238095"/>
    <n v="0.67708333333333337"/>
    <n v="1.6"/>
    <n v="2.3974867724867725E-2"/>
    <n v="5.2083333333333329E-2"/>
    <n v="5.5390211640211642E-2"/>
    <n v="0.17691798941798939"/>
    <s v="20–29 min"/>
    <s v="28–32"/>
    <n v="0.57200000000000006"/>
    <n v="0.61799999999999999"/>
    <n v="0.34701267350633674"/>
    <s v="Écarter"/>
    <n v="0.59637826961770624"/>
    <x v="116"/>
    <n v="7.2751322751322747E-2"/>
    <n v="1.6"/>
    <n v="0.23644179894179893"/>
  </r>
  <r>
    <x v="119"/>
    <s v="MIA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n v="11"/>
    <n v="2.4054054054054053"/>
    <n v="2.2972972972972974"/>
    <n v="0.20270270270270271"/>
    <n v="2"/>
    <n v="0.5"/>
    <n v="9.45945945945946E-2"/>
    <n v="1.2027027027027026"/>
    <n v="0.45643153526970953"/>
    <n v="2"/>
    <n v="2.0746887966804978E-2"/>
    <n v="3.92508691263878E-3"/>
    <n v="8.4109005270831001E-3"/>
    <n v="8.2987551867219914E-2"/>
    <s v="20–29 min"/>
    <s v="28–32"/>
    <n v="0.58099999999999996"/>
    <n v="0.59499999999999997"/>
    <n v="0.40193120096560048"/>
    <s v="Écarter"/>
    <n v="0.33641851106639842"/>
    <x v="117"/>
    <n v="9.980935292138611E-2"/>
    <n v="2"/>
    <n v="9.532353930694179E-2"/>
  </r>
  <r>
    <x v="120"/>
    <s v="MEM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n v="12.507692307692308"/>
    <n v="2.9076923076923076"/>
    <n v="6.4"/>
    <n v="1.4"/>
    <n v="5"/>
    <n v="0.8"/>
    <n v="0.4"/>
    <n v="1.1076923076923078"/>
    <n v="0.49049773755656106"/>
    <n v="2.6249999999999996"/>
    <n v="3.1372549019607843E-2"/>
    <n v="1.5686274509803921E-2"/>
    <n v="5.4901960784313725E-2"/>
    <n v="0.19607843137254902"/>
    <s v="20–29 min"/>
    <s v="23–27"/>
    <n v="0.57600000000000007"/>
    <n v="0.58799999999999997"/>
    <n v="0.39227519613759809"/>
    <s v="Écarter"/>
    <n v="0.38252902027549918"/>
    <x v="118"/>
    <n v="0.11402714932126697"/>
    <n v="2.625"/>
    <n v="0.25098039215686274"/>
  </r>
  <r>
    <x v="121"/>
    <s v="SAS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n v="9.9024390243902438"/>
    <n v="1.4024390243902438"/>
    <n v="3.9024390243902438"/>
    <n v="0.80487804878048785"/>
    <n v="3.0975609756097562"/>
    <n v="0.69512195121951215"/>
    <n v="0.40243902439024393"/>
    <n v="0.90243902439024393"/>
    <n v="0.41959487391484079"/>
    <n v="1.5540540540540539"/>
    <n v="2.9454319966928478E-2"/>
    <n v="1.705250103348491E-2"/>
    <n v="3.4105002066969821E-2"/>
    <n v="0.1312525837122778"/>
    <s v="20–29 min"/>
    <s v="23–27"/>
    <n v="0.54899999999999993"/>
    <n v="0.57700000000000007"/>
    <n v="0.40072420036210016"/>
    <s v="Écarter"/>
    <n v="0.30285125386465134"/>
    <x v="119"/>
    <n v="5.9425382389417115E-2"/>
    <n v="1.5540540540540539"/>
    <n v="0.16535758577924761"/>
  </r>
  <r>
    <x v="122"/>
    <s v="WAS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n v="9.8048780487804876"/>
    <n v="4.4024390243902438"/>
    <n v="4.1951219512195124"/>
    <n v="0.40243902439024393"/>
    <n v="3.8048780487804876"/>
    <n v="0.69512195121951215"/>
    <n v="0.3048780487804878"/>
    <n v="1.6951219512195121"/>
    <n v="0.32682926829268294"/>
    <n v="2.5971223021582732"/>
    <n v="2.3170731707317073E-2"/>
    <n v="1.016260162601626E-2"/>
    <n v="1.3414634146341465E-2"/>
    <n v="0.12682926829268293"/>
    <s v="30–39 min"/>
    <s v="18–22"/>
    <n v="0.49299999999999999"/>
    <n v="0.51400000000000001"/>
    <n v="0.45021122510561257"/>
    <s v="Conserver"/>
    <n v="0.2998674976689405"/>
    <x v="120"/>
    <n v="0.14674796747967481"/>
    <n v="2.5971223021582732"/>
    <n v="0.13983739837398373"/>
  </r>
  <r>
    <x v="123"/>
    <s v="LAC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n v="21.513513513513512"/>
    <n v="3.1081081081081079"/>
    <n v="5.8918918918918921"/>
    <n v="0.89189189189189189"/>
    <n v="5"/>
    <n v="1.5945945945945945"/>
    <n v="0.51351351351351349"/>
    <n v="1.8918918918918919"/>
    <n v="0.67440481233584681"/>
    <n v="1.6428571428571428"/>
    <n v="4.998729136660171E-2"/>
    <n v="1.6097602304498856E-2"/>
    <n v="2.7958993476234855E-2"/>
    <n v="0.15673981191222572"/>
    <s v="30–39 min"/>
    <s v="33+"/>
    <n v="0.56000000000000005"/>
    <n v="0.58899999999999997"/>
    <n v="0.37537718768859385"/>
    <s v="Conserver"/>
    <n v="0.65795856218391424"/>
    <x v="121"/>
    <n v="9.7432856053545708E-2"/>
    <n v="1.6428571428571428"/>
    <n v="0.18469880538846056"/>
  </r>
  <r>
    <x v="124"/>
    <s v="ATL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n v="9.8987341772151893"/>
    <n v="1.4050632911392404"/>
    <n v="3.4050632911392404"/>
    <n v="0.59493670886075944"/>
    <n v="2.7974683544303796"/>
    <n v="0.4050632911392405"/>
    <n v="0.20253164556962025"/>
    <n v="1"/>
    <n v="0.46040624080070647"/>
    <n v="1.4050632911392404"/>
    <n v="1.8840153076243746E-2"/>
    <n v="9.4200765381218729E-3"/>
    <n v="2.7671474830732998E-2"/>
    <n v="0.13011480718280835"/>
    <s v="20–29 min"/>
    <s v="28–32"/>
    <n v="0.59499999999999997"/>
    <n v="0.60699999999999998"/>
    <n v="0.37175618587809295"/>
    <s v="Écarter"/>
    <n v="0.30273794666734583"/>
    <x v="122"/>
    <n v="6.5351780983220489E-2"/>
    <n v="1.4050632911392404"/>
    <n v="0.15837503679717396"/>
  </r>
  <r>
    <x v="125"/>
    <s v="MEM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n v="9.8987341772151893"/>
    <n v="4.4050632911392409"/>
    <n v="3.3037974683544302"/>
    <n v="0.79746835443037978"/>
    <n v="2.5063291139240507"/>
    <n v="1.3037974683544304"/>
    <n v="0.4050632911392405"/>
    <n v="1.6962025316455696"/>
    <n v="0.46472930409460983"/>
    <n v="2.5970149253731347"/>
    <n v="6.1211148749034293E-2"/>
    <n v="1.9017055922030068E-2"/>
    <n v="3.7439828846496701E-2"/>
    <n v="0.11766803351756105"/>
    <s v="20–29 min"/>
    <s v="23–27"/>
    <n v="0.55299999999999994"/>
    <n v="0.58200000000000007"/>
    <n v="0.35787567893783945"/>
    <s v="Écarter"/>
    <n v="0.30273794666734583"/>
    <x v="123"/>
    <n v="0.20681048315207701"/>
    <n v="2.5970149253731343"/>
    <n v="0.15510786236405774"/>
  </r>
  <r>
    <x v="126"/>
    <s v="LAC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n v="10.103896103896103"/>
    <n v="0.80519480519480524"/>
    <n v="3.4025974025974026"/>
    <n v="1.1948051948051948"/>
    <n v="2.1948051948051948"/>
    <n v="1"/>
    <n v="0.40259740259740262"/>
    <n v="0.89610389610389607"/>
    <n v="0.41579819357597131"/>
    <n v="0.89855072463768126"/>
    <n v="4.1152263374485597E-2"/>
    <n v="1.6567794345572123E-2"/>
    <n v="4.916893805782694E-2"/>
    <n v="9.0321201432312537E-2"/>
    <s v="20–29 min"/>
    <s v="28–32"/>
    <n v="0.59299999999999997"/>
    <n v="0.60899999999999999"/>
    <n v="0.35304767652383828"/>
    <s v="Écarter"/>
    <n v="0.30901251665839191"/>
    <x v="124"/>
    <n v="3.3135588691144247E-2"/>
    <n v="0.89855072463768115"/>
    <n v="0.14002458446902891"/>
  </r>
  <r>
    <x v="127"/>
    <s v="TOR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n v="14.407407407407407"/>
    <n v="1.7962962962962963"/>
    <n v="3.5925925925925926"/>
    <n v="0.79629629629629628"/>
    <n v="2.7962962962962963"/>
    <n v="0.90740740740740744"/>
    <n v="0.20370370370370369"/>
    <n v="1.5"/>
    <n v="0.49004787100025193"/>
    <n v="1.1975308641975309"/>
    <n v="3.0864197530864199E-2"/>
    <n v="6.9286974048878812E-3"/>
    <n v="2.7084908037288989E-2"/>
    <n v="9.511211892164273E-2"/>
    <s v="20–29 min"/>
    <s v="18–22"/>
    <n v="0.498"/>
    <n v="0.54299999999999993"/>
    <n v="0.39106819553409777"/>
    <s v="Écarter"/>
    <n v="0.44062895893881809"/>
    <x v="125"/>
    <n v="6.1098513479465863E-2"/>
    <n v="1.1975308641975309"/>
    <n v="0.12219702695893173"/>
  </r>
  <r>
    <x v="128"/>
    <s v="ATL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n v="12.09375"/>
    <n v="3.40625"/>
    <n v="3.203125"/>
    <n v="0.59375"/>
    <n v="2.5"/>
    <n v="0.90625"/>
    <n v="0.5"/>
    <n v="1.203125"/>
    <n v="0.48569277108433739"/>
    <n v="2.831168831168831"/>
    <n v="3.6395582329317271E-2"/>
    <n v="2.0080321285140562E-2"/>
    <n v="2.3845381526104419E-2"/>
    <n v="0.10040160642570281"/>
    <s v="20–29 min"/>
    <s v="28–32"/>
    <n v="0.55600000000000005"/>
    <n v="0.58200000000000007"/>
    <n v="0.36330718165359083"/>
    <s v="Écarter"/>
    <n v="0.36986921529175054"/>
    <x v="126"/>
    <n v="0.13679718875502009"/>
    <n v="2.831168831168831"/>
    <n v="0.12863955823293174"/>
  </r>
  <r>
    <x v="129"/>
    <s v="UTA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n v="10.901408450704226"/>
    <n v="1.5070422535211268"/>
    <n v="3"/>
    <n v="0.60563380281690138"/>
    <n v="2.3943661971830985"/>
    <n v="0.60563380281690138"/>
    <n v="9.8591549295774641E-2"/>
    <n v="1.5070422535211268"/>
    <n v="0.539673685678427"/>
    <n v="1"/>
    <n v="2.9981871426579276E-2"/>
    <n v="4.8807697671175571E-3"/>
    <n v="2.9981871426579276E-2"/>
    <n v="0.11853298005856924"/>
    <s v="20–29 min"/>
    <s v="18–22"/>
    <n v="0.59"/>
    <n v="0.61199999999999999"/>
    <n v="0.35968617984308993"/>
    <s v="Écarter"/>
    <n v="0.33340323631932445"/>
    <x v="127"/>
    <n v="7.4606052154511229E-2"/>
    <n v="1"/>
    <n v="0.14851485148514851"/>
  </r>
  <r>
    <x v="130"/>
    <s v="LAL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n v="13.101694915254237"/>
    <n v="1.4067796610169492"/>
    <n v="5"/>
    <n v="1.3050847457627119"/>
    <n v="3.6949152542372881"/>
    <n v="0.79661016949152541"/>
    <n v="0.40677966101694918"/>
    <n v="0.79661016949152541"/>
    <n v="0.41330267871464471"/>
    <n v="1.7659574468085106"/>
    <n v="2.5129658343581242E-2"/>
    <n v="1.2832165962679784E-2"/>
    <n v="4.1169865796930979E-2"/>
    <n v="0.1165588408276747"/>
    <s v="30–39 min"/>
    <s v="23–27"/>
    <n v="0.59699999999999998"/>
    <n v="0.61899999999999999"/>
    <n v="0.34882317441158722"/>
    <s v="Conserver"/>
    <n v="0.40069569962145757"/>
    <x v="128"/>
    <n v="4.4377907287600923E-2"/>
    <n v="1.7659574468085106"/>
    <n v="0.15772870662460567"/>
  </r>
  <r>
    <x v="131"/>
    <s v="MIL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n v="10.306666666666667"/>
    <n v="3.4"/>
    <n v="3.7066666666666666"/>
    <n v="0.6"/>
    <n v="3.1066666666666665"/>
    <n v="1.1066666666666667"/>
    <n v="0.2"/>
    <n v="1.8"/>
    <n v="0.52053872053872052"/>
    <n v="1.8888888888888888"/>
    <n v="5.5892255892255889E-2"/>
    <n v="1.0101010101010102E-2"/>
    <n v="3.03030303030303E-2"/>
    <n v="0.15690235690235688"/>
    <s v="10–19 min"/>
    <s v="23–27"/>
    <n v="0.49200000000000005"/>
    <n v="0.53100000000000003"/>
    <n v="0.39408569704284852"/>
    <s v="Écarter"/>
    <n v="0.31521395036887995"/>
    <x v="129"/>
    <n v="0.17171717171717171"/>
    <n v="1.8888888888888888"/>
    <n v="0.18720538720538718"/>
  </r>
  <r>
    <x v="132"/>
    <s v="MIN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n v="9.4024390243902438"/>
    <n v="2.6951219512195124"/>
    <n v="3.1951219512195124"/>
    <n v="0.69512195121951215"/>
    <n v="2.5975609756097562"/>
    <n v="0.59756097560975607"/>
    <n v="0.40243902439024393"/>
    <n v="1.1951219512195121"/>
    <n v="0.37163790610238118"/>
    <n v="2.2551020408163267"/>
    <n v="2.3619010893666248E-2"/>
    <n v="1.5906680805938496E-2"/>
    <n v="2.7475175937530124E-2"/>
    <n v="0.10267039429287574"/>
    <s v="20–29 min"/>
    <s v="23–27"/>
    <n v="0.55299999999999994"/>
    <n v="0.57899999999999996"/>
    <n v="0.37115268557634279"/>
    <s v="Écarter"/>
    <n v="0.28755950336163322"/>
    <x v="130"/>
    <n v="0.10652655933673962"/>
    <n v="2.2551020408163267"/>
    <n v="0.126289405186542"/>
  </r>
  <r>
    <x v="133"/>
    <s v="PHI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n v="11"/>
    <n v="2.1"/>
    <n v="5.6"/>
    <n v="1.9"/>
    <n v="3.7"/>
    <n v="0.8"/>
    <n v="0.3"/>
    <n v="1.2"/>
    <n v="0.4059040590405904"/>
    <n v="1.7500000000000002"/>
    <n v="2.9520295202952029E-2"/>
    <n v="1.107011070110701E-2"/>
    <n v="7.0110701107011064E-2"/>
    <n v="0.13653136531365315"/>
    <s v="20–29 min"/>
    <s v="28–32"/>
    <n v="0.59299999999999997"/>
    <n v="0.61599999999999999"/>
    <n v="0.33796016898008446"/>
    <s v="Écarter"/>
    <n v="0.33641851106639842"/>
    <x v="131"/>
    <n v="7.7490774907749083E-2"/>
    <n v="1.75"/>
    <n v="0.20664206642066418"/>
  </r>
  <r>
    <x v="134"/>
    <s v="UTA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n v="19"/>
    <n v="2"/>
    <n v="8.1999999999999993"/>
    <n v="2.2000000000000002"/>
    <n v="6"/>
    <n v="1"/>
    <n v="1"/>
    <n v="2.6"/>
    <n v="0.62295081967213117"/>
    <n v="0.76923076923076916"/>
    <n v="3.2786885245901641E-2"/>
    <n v="3.2786885245901641E-2"/>
    <n v="7.2131147540983612E-2"/>
    <n v="0.19672131147540983"/>
    <s v="30–39 min"/>
    <s v="23–27"/>
    <n v="0.58299999999999996"/>
    <n v="0.628"/>
    <n v="0.32106216053108028"/>
    <s v="Conserver"/>
    <n v="0.58108651911468812"/>
    <x v="132"/>
    <n v="6.5573770491803282E-2"/>
    <n v="0.76923076923076927"/>
    <n v="0.26885245901639343"/>
  </r>
  <r>
    <x v="135"/>
    <s v="OKC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n v="10.202702702702704"/>
    <n v="1.5945945945945945"/>
    <n v="2.5945945945945947"/>
    <n v="0.59459459459459463"/>
    <n v="2.0945945945945947"/>
    <n v="0.59459459459459463"/>
    <n v="9.45945945945946E-2"/>
    <n v="0.5"/>
    <n v="0.47017063146095411"/>
    <n v="3.189189189189189"/>
    <n v="2.7400672561962887E-2"/>
    <n v="4.359197907585005E-3"/>
    <n v="2.7400672561962887E-2"/>
    <n v="9.652509652509654E-2"/>
    <s v="20–29 min"/>
    <s v="23–27"/>
    <n v="0.60399999999999998"/>
    <n v="0.61699999999999999"/>
    <n v="0.35304767652383828"/>
    <s v="Écarter"/>
    <n v="0.31203436837239656"/>
    <x v="133"/>
    <n v="7.3483621870718649E-2"/>
    <n v="3.189189189189189"/>
    <n v="0.11956657117947442"/>
  </r>
  <r>
    <x v="136"/>
    <s v="BKN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n v="9.5063291139240498"/>
    <n v="1.7974683544303798"/>
    <n v="3.4050632911392404"/>
    <n v="0.89873417721518989"/>
    <n v="2.5063291139240507"/>
    <n v="0.50632911392405067"/>
    <n v="0.10126582278481013"/>
    <n v="1"/>
    <n v="0.36989607447175293"/>
    <n v="1.7974683544303798"/>
    <n v="1.9701521942570067E-2"/>
    <n v="3.940304388514013E-3"/>
    <n v="3.4970201448061865E-2"/>
    <n v="9.7522533615721815E-2"/>
    <s v="20–29 min"/>
    <s v="23–27"/>
    <n v="0.495"/>
    <n v="0.54100000000000004"/>
    <n v="0.37175618587809295"/>
    <s v="Écarter"/>
    <n v="0.29073682601940759"/>
    <x v="134"/>
    <n v="6.994040289612373E-2"/>
    <n v="1.7974683544303798"/>
    <n v="0.13249273506378367"/>
  </r>
  <r>
    <x v="137"/>
    <s v="DEN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n v="14.705882352941176"/>
    <n v="3.1960784313725492"/>
    <n v="4.8039215686274508"/>
    <n v="1.607843137254902"/>
    <n v="3.2941176470588234"/>
    <n v="0.50980392156862742"/>
    <n v="0.29411764705882354"/>
    <n v="1.392156862745098"/>
    <n v="0.51781275890637946"/>
    <n v="2.295774647887324"/>
    <n v="1.7950842308754489E-2"/>
    <n v="1.0356255178127591E-2"/>
    <n v="5.6614194973764159E-2"/>
    <n v="0.115990057995029"/>
    <s v="20–29 min"/>
    <s v="28–32"/>
    <n v="0.60699999999999998"/>
    <n v="0.65"/>
    <n v="0.29873264936632471"/>
    <s v="Écarter"/>
    <n v="0.4497573677358267"/>
    <x v="135"/>
    <n v="0.11253797293565314"/>
    <n v="2.295774647887324"/>
    <n v="0.16915216790941728"/>
  </r>
  <r>
    <x v="138"/>
    <s v="DAL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n v="9.6025641025641022"/>
    <n v="1.8974358974358974"/>
    <n v="3.2948717948717947"/>
    <n v="0.5"/>
    <n v="2.7948717948717947"/>
    <n v="0.79487179487179482"/>
    <n v="0.39743589743589741"/>
    <n v="1.1025641025641026"/>
    <n v="0.3517422748191979"/>
    <n v="1.7209302325581393"/>
    <n v="2.9116182962336805E-2"/>
    <n v="1.4558091481168402E-2"/>
    <n v="1.8315018315018316E-2"/>
    <n v="0.10237625622241006"/>
    <s v="20–29 min"/>
    <s v="18–22"/>
    <n v="0.52500000000000002"/>
    <n v="0.56999999999999995"/>
    <n v="0.35787567893783945"/>
    <s v="Écarter"/>
    <n v="0.29368002889129652"/>
    <x v="136"/>
    <n v="6.950314642622335E-2"/>
    <n v="1.7209302325581395"/>
    <n v="0.12069127453742838"/>
  </r>
  <r>
    <x v="139"/>
    <s v="GSW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n v="11.703125"/>
    <n v="3.40625"/>
    <n v="5.09375"/>
    <n v="1"/>
    <n v="4.09375"/>
    <n v="1.09375"/>
    <n v="0.203125"/>
    <n v="1.203125"/>
    <n v="0.43668376865671643"/>
    <n v="2.831168831168831"/>
    <n v="4.0811567164179101E-2"/>
    <n v="7.5792910447761196E-3"/>
    <n v="3.7313432835820892E-2"/>
    <n v="0.15275186567164178"/>
    <s v="20–29 min"/>
    <s v="18–22"/>
    <n v="0.53700000000000003"/>
    <n v="0.55700000000000005"/>
    <n v="0.37839468919734459"/>
    <s v="Écarter"/>
    <n v="0.3579225352112676"/>
    <x v="137"/>
    <n v="0.12709888059701493"/>
    <n v="2.831168831168831"/>
    <n v="0.19006529850746268"/>
  </r>
  <r>
    <x v="140"/>
    <s v="NOP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  <n v="24.6"/>
    <n v="5.3"/>
    <n v="7.2"/>
    <n v="2.5"/>
    <n v="4.7"/>
    <n v="1.2"/>
    <n v="0.9"/>
    <n v="3"/>
    <n v="0.8601398601398601"/>
    <n v="1.7666666666666666"/>
    <n v="4.1958041958041953E-2"/>
    <n v="3.1468531468531465E-2"/>
    <n v="8.7412587412587409E-2"/>
    <n v="0.16433566433566432"/>
    <s v="20–29 min"/>
    <s v="23–27"/>
    <n v="0.56999999999999995"/>
    <n v="0.6"/>
    <n v="0.30597465298732651"/>
    <s v="Écarter"/>
    <n v="0.75235412474849106"/>
    <x v="138"/>
    <n v="0.18531468531468531"/>
    <n v="1.7666666666666666"/>
    <n v="0.25174825174825172"/>
  </r>
  <r>
    <x v="141"/>
    <s v="ORL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n v="9.3974358974358978"/>
    <n v="3.1025641025641026"/>
    <n v="2.8974358974358974"/>
    <n v="0.70512820512820518"/>
    <n v="2.2948717948717947"/>
    <n v="1.1025641025641026"/>
    <n v="0.60256410256410253"/>
    <n v="1.7948717948717949"/>
    <n v="0.38832379741470652"/>
    <n v="1.7285714285714286"/>
    <n v="4.5560500105954659E-2"/>
    <n v="2.4899343081161263E-2"/>
    <n v="2.913752913752914E-2"/>
    <n v="9.4829413011231184E-2"/>
    <s v="20–29 min"/>
    <s v="18–22"/>
    <n v="0.47299999999999998"/>
    <n v="0.52100000000000002"/>
    <n v="0.37175618587809295"/>
    <s v="Écarter"/>
    <n v="0.28740649022339165"/>
    <x v="139"/>
    <n v="0.12820512820512822"/>
    <n v="1.7285714285714286"/>
    <n v="0.11972875609239246"/>
  </r>
  <r>
    <x v="142"/>
    <s v="BKN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n v="12.603448275862069"/>
    <n v="5.1034482758620694"/>
    <n v="2.7931034482758621"/>
    <n v="0.29310344827586204"/>
    <n v="2.396551724137931"/>
    <n v="1"/>
    <n v="0.39655172413793105"/>
    <n v="1.896551724137931"/>
    <n v="0.4942528735632184"/>
    <n v="2.6909090909090909"/>
    <n v="3.9215686274509803E-2"/>
    <n v="1.555104800540906E-2"/>
    <n v="1.1494252873563218E-2"/>
    <n v="9.3982420554428667E-2"/>
    <s v="20–29 min"/>
    <s v="28–32"/>
    <n v="0.47899999999999998"/>
    <n v="0.52200000000000002"/>
    <n v="0.38503319251659623"/>
    <s v="Écarter"/>
    <n v="0.38545757302435307"/>
    <x v="140"/>
    <n v="0.20013522650439486"/>
    <n v="2.6909090909090909"/>
    <n v="0.10953346855983773"/>
  </r>
  <r>
    <x v="143"/>
    <s v="WAS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n v="12.305084745762711"/>
    <n v="3.406779661016949"/>
    <n v="5"/>
    <n v="1.5084745762711864"/>
    <n v="3.406779661016949"/>
    <n v="1.3050847457627119"/>
    <n v="0.69491525423728817"/>
    <n v="2.1016949152542375"/>
    <n v="0.37288135593220334"/>
    <n v="1.6209677419354835"/>
    <n v="3.954802259887006E-2"/>
    <n v="2.1058038007190551E-2"/>
    <n v="4.5711350796096561E-2"/>
    <n v="0.1032357473035439"/>
    <s v="30–39 min"/>
    <s v="18–22"/>
    <n v="0.47200000000000003"/>
    <n v="0.51500000000000001"/>
    <n v="0.37718768859384427"/>
    <s v="Conserver"/>
    <n v="0.37633257170139478"/>
    <x v="141"/>
    <n v="0.10323574730354391"/>
    <n v="1.6209677419354838"/>
    <n v="0.15151515151515152"/>
  </r>
  <r>
    <x v="144"/>
    <s v="GSW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n v="9.7972972972972965"/>
    <n v="1.2972972972972974"/>
    <n v="2.5945945945945947"/>
    <n v="0.70270270270270274"/>
    <n v="1.9054054054054055"/>
    <n v="0.79729729729729726"/>
    <n v="0.40540540540540543"/>
    <n v="0.70270270270270274"/>
    <n v="0.43934068597745723"/>
    <n v="1.8461538461538463"/>
    <n v="3.5753242031268936E-2"/>
    <n v="1.8179614592170646E-2"/>
    <n v="3.1511331959762454E-2"/>
    <n v="8.5444188583202033E-2"/>
    <s v="20–29 min"/>
    <s v="23–27"/>
    <n v="0.54400000000000004"/>
    <n v="0.57799999999999996"/>
    <n v="0.343995171997586"/>
    <s v="Écarter"/>
    <n v="0.29963565174832779"/>
    <x v="142"/>
    <n v="5.8174766694946069E-2"/>
    <n v="1.8461538461538463"/>
    <n v="0.11634953338989214"/>
  </r>
  <r>
    <x v="145"/>
    <s v="MIN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n v="11.693548387096774"/>
    <n v="3.596774193548387"/>
    <n v="3.693548387096774"/>
    <n v="0.5"/>
    <n v="3.193548387096774"/>
    <n v="1.1935483870967742"/>
    <n v="0.30645161290322581"/>
    <n v="1.596774193548387"/>
    <n v="0.45148835471416121"/>
    <n v="2.2525252525252526"/>
    <n v="4.6082949308755762E-2"/>
    <n v="1.1832108606302155E-2"/>
    <n v="1.9305019305019305E-2"/>
    <n v="0.12330302652883299"/>
    <s v="20–29 min"/>
    <s v="28–32"/>
    <n v="0.56799999999999995"/>
    <n v="0.58200000000000007"/>
    <n v="0.35908267954133977"/>
    <s v="Écarter"/>
    <n v="0.35762964886090737"/>
    <x v="133"/>
    <n v="0.13887159048449371"/>
    <n v="2.2525252525252526"/>
    <n v="0.14260804583385228"/>
  </r>
  <r>
    <x v="146"/>
    <s v="SAS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n v="8.8048780487804876"/>
    <n v="7.4024390243902438"/>
    <n v="3.5975609756097562"/>
    <n v="0.40243902439024393"/>
    <n v="3.1951219512195124"/>
    <n v="1.3048780487804879"/>
    <n v="0.3048780487804878"/>
    <n v="1.5975609756097562"/>
    <n v="0.31445993031358882"/>
    <n v="4.6335877862595414"/>
    <n v="4.6602787456445992E-2"/>
    <n v="1.0888501742160278E-2"/>
    <n v="1.437282229965157E-2"/>
    <n v="0.11411149825783973"/>
    <s v="20–29 min"/>
    <s v="33+"/>
    <n v="0.54700000000000004"/>
    <n v="0.57999999999999996"/>
    <n v="0.3512371756185878"/>
    <s v="Écarter"/>
    <n v="0.26928399666290426"/>
    <x v="71"/>
    <n v="0.26437282229965159"/>
    <n v="4.6335877862595423"/>
    <n v="0.12848432055749129"/>
  </r>
  <r>
    <x v="147"/>
    <s v="BKN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n v="10.3"/>
    <n v="2.2000000000000002"/>
    <n v="7.4"/>
    <n v="2.2000000000000002"/>
    <n v="5.0999999999999996"/>
    <n v="0.9"/>
    <n v="1.4"/>
    <n v="1.2"/>
    <n v="0.38289962825278817"/>
    <n v="1.8333333333333335"/>
    <n v="3.3457249070631974E-2"/>
    <n v="5.204460966542751E-2"/>
    <n v="8.1784386617100385E-2"/>
    <n v="0.1895910780669145"/>
    <s v="20–29 min"/>
    <s v="23–27"/>
    <n v="0.56799999999999995"/>
    <n v="0.56899999999999995"/>
    <n v="0.34218467109233552"/>
    <s v="Écarter"/>
    <n v="0.31501006036217305"/>
    <x v="143"/>
    <n v="8.1784386617100371E-2"/>
    <n v="1.8333333333333333"/>
    <n v="0.27509293680297403"/>
  </r>
  <r>
    <x v="148"/>
    <s v="GSW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n v="15.297872340425531"/>
    <n v="2.1914893617021276"/>
    <n v="4.5957446808510642"/>
    <n v="1.1914893617021276"/>
    <n v="3.4042553191489362"/>
    <n v="0.80851063829787229"/>
    <n v="0.40425531914893614"/>
    <n v="1.5106382978723405"/>
    <n v="0.62954207162244979"/>
    <n v="1.4507042253521125"/>
    <n v="3.3272042728307499E-2"/>
    <n v="1.663602136415375E-2"/>
    <n v="4.9032484020663687E-2"/>
    <n v="0.14009281148761055"/>
    <s v="20–29 min"/>
    <s v="18–22"/>
    <n v="0.495"/>
    <n v="0.53500000000000003"/>
    <n v="0.34339167169583584"/>
    <s v="Écarter"/>
    <n v="0.46786249411361785"/>
    <x v="144"/>
    <n v="9.018474739514927E-2"/>
    <n v="1.4507042253521127"/>
    <n v="0.18912529550827425"/>
  </r>
  <r>
    <x v="149"/>
    <s v="IND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n v="9.1012658227848107"/>
    <n v="4.4050632911392409"/>
    <n v="2.4050632911392404"/>
    <n v="0.59493670886075944"/>
    <n v="1.8987341772151898"/>
    <n v="1.1012658227848102"/>
    <n v="0.30379746835443039"/>
    <n v="1.4050632911392404"/>
    <n v="0.50845060462484981"/>
    <n v="3.1351351351351355"/>
    <n v="6.1523230323173764E-2"/>
    <n v="1.6971925606392761E-2"/>
    <n v="3.3236687645852483E-2"/>
    <n v="0.10607453503995475"/>
    <s v="10–19 min"/>
    <s v="33+"/>
    <n v="0.53100000000000003"/>
    <n v="0.54700000000000004"/>
    <n v="0.37658418829209417"/>
    <s v="Écarter"/>
    <n v="0.27834857244734229"/>
    <x v="145"/>
    <n v="0.24609292129269503"/>
    <n v="3.1351351351351351"/>
    <n v="0.13436107771727601"/>
  </r>
  <r>
    <x v="150"/>
    <s v="OKC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n v="10.098591549295774"/>
    <n v="1.6056338028169015"/>
    <n v="4.098591549295775"/>
    <n v="1.295774647887324"/>
    <n v="2.9014084507042255"/>
    <n v="1.0985915492957747"/>
    <n v="0.50704225352112675"/>
    <n v="0.70422535211267601"/>
    <n v="0.34584217634574571"/>
    <n v="2.2800000000000002"/>
    <n v="3.7622998263553933E-2"/>
    <n v="1.7364460737024891E-2"/>
    <n v="4.4375844105730276E-2"/>
    <n v="9.93633031063091E-2"/>
    <s v="20–29 min"/>
    <s v="23–27"/>
    <n v="0.57799999999999996"/>
    <n v="0.58599999999999997"/>
    <n v="0.35968617984308993"/>
    <s v="Écarter"/>
    <n v="0.30885028480743615"/>
    <x v="146"/>
    <n v="5.4987459000578817E-2"/>
    <n v="2.2799999999999998"/>
    <n v="0.1403627242909512"/>
  </r>
  <r>
    <x v="151"/>
    <s v="LAL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n v="9.1025641025641022"/>
    <n v="0.79487179487179482"/>
    <n v="2.7948717948717947"/>
    <n v="0.5"/>
    <n v="2.2948717948717947"/>
    <n v="0.29487179487179488"/>
    <n v="0.10256410256410256"/>
    <n v="0.5"/>
    <n v="0.47409188034188032"/>
    <n v="1.5897435897435896"/>
    <n v="1.5357905982905984E-2"/>
    <n v="5.341880341880342E-3"/>
    <n v="2.6041666666666668E-2"/>
    <n v="0.11952457264957264"/>
    <s v="10–19 min"/>
    <s v="23–27"/>
    <n v="0.57600000000000007"/>
    <n v="0.59399999999999997"/>
    <n v="0.33433916716958356"/>
    <s v="Écarter"/>
    <n v="0.2783882783882784"/>
    <x v="147"/>
    <n v="4.1399572649572655E-2"/>
    <n v="1.5897435897435896"/>
    <n v="0.14556623931623933"/>
  </r>
  <r>
    <x v="152"/>
    <s v="WAS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n v="11.60655737704918"/>
    <n v="1.7049180327868851"/>
    <n v="3"/>
    <n v="0.60655737704918034"/>
    <n v="2.3934426229508197"/>
    <n v="0.39344262295081966"/>
    <n v="0.19672131147540983"/>
    <n v="1"/>
    <n v="0.44131396870909428"/>
    <n v="1.7049180327868851"/>
    <n v="1.4959795549460824E-2"/>
    <n v="7.4798977747304119E-3"/>
    <n v="2.3063018138752105E-2"/>
    <n v="9.1005422925886675E-2"/>
    <s v="20–29 min"/>
    <s v="23–27"/>
    <n v="0.55799999999999994"/>
    <n v="0.58399999999999996"/>
    <n v="0.34218467109233552"/>
    <s v="Écarter"/>
    <n v="0.35496915921760069"/>
    <x v="148"/>
    <n v="6.4825780714330233E-2"/>
    <n v="1.7049180327868851"/>
    <n v="0.11406844106463879"/>
  </r>
  <r>
    <x v="153"/>
    <s v="DAL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n v="12.298245614035087"/>
    <n v="1.4035087719298245"/>
    <n v="6.807017543859649"/>
    <n v="2.7017543859649122"/>
    <n v="4.1052631578947372"/>
    <n v="0.40350877192982454"/>
    <n v="1.8070175438596492"/>
    <n v="1.1929824561403508"/>
    <n v="0.57201142390860871"/>
    <n v="1.1764705882352942"/>
    <n v="1.8767849857201143E-2"/>
    <n v="8.4047327621379037E-2"/>
    <n v="0.12566299469604242"/>
    <n v="0.19094247246022034"/>
    <s v="20–29 min"/>
    <s v="23–27"/>
    <n v="0.70200000000000007"/>
    <n v="0.71599999999999997"/>
    <n v="0.24441762220881111"/>
    <s v="Écarter"/>
    <n v="0.37612340710932263"/>
    <x v="149"/>
    <n v="6.527947776417789E-2"/>
    <n v="1.1764705882352942"/>
    <n v="0.31660546715626275"/>
  </r>
  <r>
    <x v="154"/>
    <s v="LAC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n v="9.6944444444444446"/>
    <n v="1.0972222222222223"/>
    <n v="2.1944444444444446"/>
    <n v="0.40277777777777779"/>
    <n v="1.8055555555555556"/>
    <n v="0.59722222222222221"/>
    <n v="9.7222222222222224E-2"/>
    <n v="0.59722222222222221"/>
    <n v="0.39894833104709648"/>
    <n v="1.8372093023255816"/>
    <n v="2.4577046181984454E-2"/>
    <n v="4.0009144947416551E-3"/>
    <n v="1.6575217192501143E-2"/>
    <n v="7.4302697759487876E-2"/>
    <s v="20–29 min"/>
    <s v="23–27"/>
    <n v="0.56999999999999995"/>
    <n v="0.61399999999999999"/>
    <n v="0.30838865419432709"/>
    <s v="Écarter"/>
    <n v="0.29649005141962892"/>
    <x v="150"/>
    <n v="4.5153177869227248E-2"/>
    <n v="1.8372093023255813"/>
    <n v="9.0306355738454511E-2"/>
  </r>
  <r>
    <x v="155"/>
    <s v="HOU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n v="12.192982456140351"/>
    <n v="1.1052631578947369"/>
    <n v="7"/>
    <n v="1.8070175438596492"/>
    <n v="5.192982456140351"/>
    <n v="0.40350877192982454"/>
    <n v="0.70175438596491224"/>
    <n v="1.1052631578947369"/>
    <n v="0.40508247362592525"/>
    <n v="1"/>
    <n v="1.3405607040857958E-2"/>
    <n v="2.3314099201492099E-2"/>
    <n v="6.003380544384216E-2"/>
    <n v="0.17252433409104156"/>
    <s v="30–39 min"/>
    <s v="18–22"/>
    <n v="0.52500000000000002"/>
    <n v="0.56200000000000006"/>
    <n v="0.3403741701870851"/>
    <s v="Conserver"/>
    <n v="0.37290409121395041"/>
    <x v="151"/>
    <n v="3.6719706242350061E-2"/>
    <n v="1"/>
    <n v="0.23255813953488372"/>
  </r>
  <r>
    <x v="156"/>
    <s v="UTA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n v="9.5972222222222214"/>
    <n v="1.9027777777777777"/>
    <n v="6.0972222222222223"/>
    <n v="1.5972222222222223"/>
    <n v="4.5972222222222223"/>
    <n v="0.69444444444444442"/>
    <n v="0.30555555555555558"/>
    <n v="1.4027777777777777"/>
    <n v="0.45484465508162186"/>
    <n v="1.3564356435643565"/>
    <n v="3.2912058978409688E-2"/>
    <n v="1.4481305950500263E-2"/>
    <n v="7.5697735650342282E-2"/>
    <n v="0.21787783043707212"/>
    <s v="20–29 min"/>
    <s v="18–22"/>
    <n v="0.57600000000000007"/>
    <n v="0.59399999999999997"/>
    <n v="0.31261315630657815"/>
    <s v="Écarter"/>
    <n v="0.29351665548848649"/>
    <x v="152"/>
    <n v="9.0179041600842544E-2"/>
    <n v="1.3564356435643565"/>
    <n v="0.28896787783043704"/>
  </r>
  <r>
    <x v="157"/>
    <s v="BOS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n v="11.096774193548388"/>
    <n v="3.903225806451613"/>
    <n v="4.306451612903226"/>
    <n v="1.1935483870967742"/>
    <n v="3"/>
    <n v="1.096774193548387"/>
    <n v="0.40322580645161288"/>
    <n v="1.1935483870967742"/>
    <n v="0.36263967952772508"/>
    <n v="3.2702702702702702"/>
    <n v="3.5842293906810034E-2"/>
    <n v="1.3177313936327218E-2"/>
    <n v="3.900484925152857E-2"/>
    <n v="9.8039215686274508E-2"/>
    <s v="30–39 min"/>
    <s v="33+"/>
    <n v="0.53799999999999992"/>
    <n v="0.56499999999999995"/>
    <n v="0.343995171997586"/>
    <s v="Conserver"/>
    <n v="0.33937820471214386"/>
    <x v="153"/>
    <n v="0.12755639890364748"/>
    <n v="3.2702702702702702"/>
    <n v="0.14073371283997471"/>
  </r>
  <r>
    <x v="158"/>
    <s v="CHI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n v="8.6"/>
    <n v="1"/>
    <n v="3.5"/>
    <n v="0.7"/>
    <n v="2.8"/>
    <n v="0.4"/>
    <n v="0.9"/>
    <n v="0.9"/>
    <n v="0.45502645502645506"/>
    <n v="1.1111111111111112"/>
    <n v="2.1164021164021166E-2"/>
    <n v="4.7619047619047623E-2"/>
    <n v="3.7037037037037035E-2"/>
    <n v="0.14814814814814814"/>
    <s v="10–19 min"/>
    <s v="18–22"/>
    <n v="0.54100000000000004"/>
    <n v="0.57100000000000006"/>
    <n v="0.3331321665660833"/>
    <s v="Écarter"/>
    <n v="0.2630181086519115"/>
    <x v="154"/>
    <n v="5.2910052910052907E-2"/>
    <n v="1.1111111111111112"/>
    <n v="0.1851851851851852"/>
  </r>
  <r>
    <x v="159"/>
    <s v="HOU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n v="12"/>
    <n v="1.5087719298245614"/>
    <n v="6.4035087719298245"/>
    <n v="2.192982456140351"/>
    <n v="4.1052631578947372"/>
    <n v="1.7017543859649122"/>
    <n v="0.89473684210526316"/>
    <n v="1.1052631578947369"/>
    <n v="0.48192771084337355"/>
    <n v="1.3650793650793649"/>
    <n v="6.8343549637145076E-2"/>
    <n v="3.5933206510251538E-2"/>
    <n v="8.8071584583949841E-2"/>
    <n v="0.16487000634115412"/>
    <s v="20–29 min"/>
    <s v="23–27"/>
    <n v="0.54299999999999993"/>
    <n v="0.56700000000000006"/>
    <n v="0.33735666867833436"/>
    <s v="Écarter"/>
    <n v="0.3670020120724346"/>
    <x v="155"/>
    <n v="6.059325019375749E-2"/>
    <n v="1.3650793650793651"/>
    <n v="0.25716902698513355"/>
  </r>
  <r>
    <x v="160"/>
    <s v="CHI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n v="9.8985507246376816"/>
    <n v="2.3043478260869565"/>
    <n v="3"/>
    <n v="0.40579710144927539"/>
    <n v="2.5072463768115942"/>
    <n v="1"/>
    <n v="0.30434782608695654"/>
    <n v="1"/>
    <n v="0.40734776644599513"/>
    <n v="2.3043478260869565"/>
    <n v="4.1152263374485597E-2"/>
    <n v="1.2524601896582574E-2"/>
    <n v="1.669946919544343E-2"/>
    <n v="0.10317886324327548"/>
    <s v="20–29 min"/>
    <s v="23–27"/>
    <n v="0.53500000000000003"/>
    <n v="0.54400000000000004"/>
    <n v="0.36632468316234157"/>
    <s v="Écarter"/>
    <n v="0.30273233604525707"/>
    <x v="156"/>
    <n v="9.4829128645553762E-2"/>
    <n v="2.3043478260869565"/>
    <n v="0.12345679012345678"/>
  </r>
  <r>
    <x v="161"/>
    <s v="PHX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n v="9.1066666666666674"/>
    <n v="2.2000000000000002"/>
    <n v="4.706666666666667"/>
    <n v="0.70666666666666667"/>
    <n v="3.9066666666666667"/>
    <n v="0.90666666666666662"/>
    <n v="0.50666666666666671"/>
    <n v="0.90666666666666662"/>
    <n v="0.3717006802721089"/>
    <n v="2.4264705882352944"/>
    <n v="3.700680272108843E-2"/>
    <n v="2.0680272108843538E-2"/>
    <n v="2.8843537414965988E-2"/>
    <n v="0.15945578231292518"/>
    <s v="20–29 min"/>
    <s v="28–32"/>
    <n v="0.57999999999999996"/>
    <n v="0.58499999999999996"/>
    <n v="0.343995171997586"/>
    <s v="Écarter"/>
    <n v="0.27851374916163651"/>
    <x v="157"/>
    <n v="8.9795918367346933E-2"/>
    <n v="2.4264705882352939"/>
    <n v="0.19210884353741497"/>
  </r>
  <r>
    <x v="162"/>
    <s v="MIL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n v="13.897959183673469"/>
    <n v="2.1020408163265305"/>
    <n v="8.408163265306122"/>
    <n v="1.7959183673469388"/>
    <n v="6.591836734693878"/>
    <n v="0.69387755102040816"/>
    <n v="0.51020408163265307"/>
    <n v="1.2040816326530612"/>
    <n v="0.54716374738871931"/>
    <n v="1.7457627118644068"/>
    <n v="2.7318013819701111E-2"/>
    <n v="2.0086774867427288E-2"/>
    <n v="7.0705447533344054E-2"/>
    <n v="0.25952113128716059"/>
    <s v="20–29 min"/>
    <s v="28–32"/>
    <n v="0.52"/>
    <n v="0.54200000000000004"/>
    <n v="0.35787567893783945"/>
    <s v="Écarter"/>
    <n v="0.42504824867572788"/>
    <x v="158"/>
    <n v="8.2757512453800419E-2"/>
    <n v="1.7457627118644068"/>
    <n v="0.33103004981520168"/>
  </r>
  <r>
    <x v="163"/>
    <s v="ATL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n v="18.888888888888889"/>
    <n v="5"/>
    <n v="10"/>
    <n v="1.6944444444444444"/>
    <n v="8.3055555555555554"/>
    <n v="1.6111111111111112"/>
    <n v="1"/>
    <n v="2.8888888888888888"/>
    <n v="0.52910052910052907"/>
    <n v="1.7307692307692308"/>
    <n v="4.5129162776221594E-2"/>
    <n v="2.8011204481792715E-2"/>
    <n v="4.7463429816370986E-2"/>
    <n v="0.23264861500155615"/>
    <s v="30–39 min"/>
    <s v="23–27"/>
    <n v="0.54100000000000004"/>
    <n v="0.56899999999999995"/>
    <n v="0.32830416415208208"/>
    <s v="Conserver"/>
    <n v="0.57768835233623972"/>
    <x v="159"/>
    <n v="0.14005602240896359"/>
    <n v="1.7307692307692308"/>
    <n v="0.28011204481792717"/>
  </r>
  <r>
    <x v="164"/>
    <s v="MIA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n v="10.59375"/>
    <n v="2.59375"/>
    <n v="3.703125"/>
    <n v="0.703125"/>
    <n v="3"/>
    <n v="0.59375"/>
    <n v="0.203125"/>
    <n v="1.203125"/>
    <n v="0.40902509652509655"/>
    <n v="2.1558441558441559"/>
    <n v="2.2924710424710427E-2"/>
    <n v="7.8426640926640926E-3"/>
    <n v="2.7147683397683399E-2"/>
    <n v="0.11583011583011583"/>
    <s v="20–29 min"/>
    <s v="28–32"/>
    <n v="0.46200000000000002"/>
    <n v="0.49700000000000005"/>
    <n v="0.38261919130959565"/>
    <s v="Écarter"/>
    <n v="0.32399396378269618"/>
    <x v="160"/>
    <n v="0.10014478764478765"/>
    <n v="2.1558441558441559"/>
    <n v="0.14297779922779924"/>
  </r>
  <r>
    <x v="165"/>
    <s v="PHX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n v="10.59375"/>
    <n v="2.09375"/>
    <n v="3"/>
    <n v="0.5"/>
    <n v="2.5"/>
    <n v="0.796875"/>
    <n v="0.296875"/>
    <n v="1.203125"/>
    <n v="0.43957468879668049"/>
    <n v="1.7402597402597402"/>
    <n v="3.3065352697095436E-2"/>
    <n v="1.2318464730290456E-2"/>
    <n v="2.0746887966804978E-2"/>
    <n v="0.10373443983402489"/>
    <s v="20–29 min"/>
    <s v="28–32"/>
    <n v="0.6"/>
    <n v="0.63100000000000001"/>
    <n v="0.29330114665057333"/>
    <s v="Écarter"/>
    <n v="0.32399396378269618"/>
    <x v="161"/>
    <n v="8.6877593360995847E-2"/>
    <n v="1.7402597402597402"/>
    <n v="0.12448132780082986"/>
  </r>
  <r>
    <x v="166"/>
    <s v="POR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n v="14.404255319148936"/>
    <n v="2.1063829787234041"/>
    <n v="3.5106382978723403"/>
    <n v="0.5957446808510638"/>
    <n v="2.8936170212765959"/>
    <n v="0.8936170212765957"/>
    <n v="1"/>
    <n v="1.4042553191489362"/>
    <n v="0.44457578145521409"/>
    <n v="1.4999999999999998"/>
    <n v="2.7580772261623324E-2"/>
    <n v="3.0864197530864199E-2"/>
    <n v="1.8387181507748884E-2"/>
    <n v="8.9309167323351729E-2"/>
    <s v="30–39 min"/>
    <s v="28–32"/>
    <n v="0.46700000000000003"/>
    <n v="0.52300000000000002"/>
    <n v="0.34580567290283643"/>
    <s v="Conserver"/>
    <n v="0.44053255704439404"/>
    <x v="107"/>
    <n v="6.5011820330969264E-2"/>
    <n v="1.5"/>
    <n v="0.10835303388494878"/>
  </r>
  <r>
    <x v="167"/>
    <s v="CHA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n v="15.295454545454545"/>
    <n v="2.5"/>
    <n v="10.204545454545455"/>
    <n v="3"/>
    <n v="7.2045454545454541"/>
    <n v="0.70454545454545459"/>
    <n v="1.2045454545454546"/>
    <n v="1.5909090909090908"/>
    <n v="0.57501708817498287"/>
    <n v="1.5714285714285716"/>
    <n v="2.6486671223513329E-2"/>
    <n v="4.5283663704716336E-2"/>
    <n v="0.11278195488721804"/>
    <n v="0.27084757347915239"/>
    <s v="20–29 min"/>
    <s v="23–27"/>
    <n v="0.60399999999999998"/>
    <n v="0.64700000000000002"/>
    <n v="0.27097163548581776"/>
    <s v="Écarter"/>
    <n v="0.46778854947869031"/>
    <x v="162"/>
    <n v="9.3984962406015032E-2"/>
    <n v="1.5714285714285714"/>
    <n v="0.38362952836637049"/>
  </r>
  <r>
    <x v="168"/>
    <s v="ORL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n v="8.7012987012987004"/>
    <n v="1.8051948051948052"/>
    <n v="2.1948051948051948"/>
    <n v="0.40259740259740262"/>
    <n v="1.8051948051948052"/>
    <n v="1.2987012987012987"/>
    <n v="0.40259740259740262"/>
    <n v="0.80519480519480524"/>
    <n v="0.2939627939627939"/>
    <n v="2.2419354838709675"/>
    <n v="4.3875043875043873E-2"/>
    <n v="1.3601263601263602E-2"/>
    <n v="1.3601263601263602E-2"/>
    <n v="6.0986310986310986E-2"/>
    <s v="20–29 min"/>
    <s v="28–32"/>
    <n v="0.54299999999999993"/>
    <n v="0.57399999999999995"/>
    <n v="0.3301146650573325"/>
    <s v="Écarter"/>
    <n v="0.26611617758499045"/>
    <x v="163"/>
    <n v="6.0986310986310979E-2"/>
    <n v="2.2419354838709675"/>
    <n v="7.414882414882415E-2"/>
  </r>
  <r>
    <x v="169"/>
    <s v="TOR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n v="10.40625"/>
    <n v="1.5"/>
    <n v="3.796875"/>
    <n v="1"/>
    <n v="2.796875"/>
    <n v="0.90625"/>
    <n v="0.5"/>
    <n v="0.796875"/>
    <n v="0.38258272058823528"/>
    <n v="1.8823529411764706"/>
    <n v="3.3318014705882353E-2"/>
    <n v="1.8382352941176471E-2"/>
    <n v="3.6764705882352942E-2"/>
    <n v="0.10282628676470588"/>
    <s v="20–29 min"/>
    <s v="23–27"/>
    <n v="0.59299999999999997"/>
    <n v="0.60099999999999998"/>
    <n v="0.32045866022933012"/>
    <s v="Écarter"/>
    <n v="0.31825955734406441"/>
    <x v="73"/>
    <n v="5.514705882352941E-2"/>
    <n v="1.8823529411764706"/>
    <n v="0.13959099264705882"/>
  </r>
  <r>
    <x v="170"/>
    <s v="NOP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n v="9.0958904109589049"/>
    <n v="1.3972602739726028"/>
    <n v="8.205479452054794"/>
    <n v="3.506849315068493"/>
    <n v="4.6986301369863011"/>
    <n v="0.50684931506849318"/>
    <n v="1.3013698630136987"/>
    <n v="1.095890410958904"/>
    <n v="0.3393988959313024"/>
    <n v="1.2750000000000001"/>
    <n v="1.8912287875690045E-2"/>
    <n v="4.8558576978123089E-2"/>
    <n v="0.13085258638315272"/>
    <n v="0.17532202003680228"/>
    <s v="20–29 min"/>
    <s v="18–22"/>
    <n v="0.54700000000000004"/>
    <n v="0.57200000000000006"/>
    <n v="0.29511164755582375"/>
    <s v="Écarter"/>
    <n v="0.27818417353435687"/>
    <x v="164"/>
    <n v="5.2136577387037412E-2"/>
    <n v="1.2749999999999999"/>
    <n v="0.30617460641995498"/>
  </r>
  <r>
    <x v="171"/>
    <s v="PHI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n v="16.195121951219512"/>
    <n v="4.2926829268292686"/>
    <n v="5.2926829268292686"/>
    <n v="0.6097560975609756"/>
    <n v="4.8048780487804876"/>
    <n v="1.8048780487804879"/>
    <n v="0.51219512195121952"/>
    <n v="2.6097560975609757"/>
    <n v="0.49831144465290805"/>
    <n v="1.6448598130841121"/>
    <n v="5.5534709193245782E-2"/>
    <n v="1.5759849906191371E-2"/>
    <n v="1.8761726078799248E-2"/>
    <n v="0.14784240150093808"/>
    <s v="30–39 min"/>
    <s v="33+"/>
    <n v="0.51400000000000001"/>
    <n v="0.54299999999999993"/>
    <n v="0.343995171997586"/>
    <s v="Conserver"/>
    <n v="0.49530352848800119"/>
    <x v="165"/>
    <n v="0.13208255159474672"/>
    <n v="1.6448598130841121"/>
    <n v="0.16285178236397749"/>
  </r>
  <r>
    <x v="172"/>
    <s v="SAC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n v="8.3000000000000007"/>
    <n v="1.5"/>
    <n v="2.7"/>
    <n v="0.8"/>
    <n v="1.9"/>
    <n v="1.5"/>
    <n v="0.8"/>
    <n v="0.9"/>
    <n v="0.34016393442622955"/>
    <n v="1.6666666666666665"/>
    <n v="6.147540983606558E-2"/>
    <n v="3.2786885245901641E-2"/>
    <n v="3.2786885245901641E-2"/>
    <n v="7.7868852459016397E-2"/>
    <s v="20–29 min"/>
    <s v="23–27"/>
    <n v="0.63900000000000001"/>
    <n v="0.66400000000000003"/>
    <n v="0.28002414001206999"/>
    <s v="Écarter"/>
    <n v="0.25384305835010063"/>
    <x v="166"/>
    <n v="6.1475409836065573E-2"/>
    <n v="1.6666666666666667"/>
    <n v="0.11065573770491804"/>
  </r>
  <r>
    <x v="173"/>
    <s v="MIL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n v="8.1999999999999993"/>
    <n v="1.9"/>
    <n v="3.6"/>
    <n v="0.4"/>
    <n v="3.2"/>
    <n v="1"/>
    <n v="0.2"/>
    <n v="1"/>
    <n v="0.30258302583025826"/>
    <n v="1.9"/>
    <n v="3.6900369003690037E-2"/>
    <n v="7.3800738007380072E-3"/>
    <n v="1.4760147601476014E-2"/>
    <n v="0.11808118081180811"/>
    <s v="20–29 min"/>
    <s v="28–32"/>
    <n v="0.6"/>
    <n v="0.61299999999999999"/>
    <n v="0.30899215449607725"/>
    <s v="Écarter"/>
    <n v="0.25078470824949695"/>
    <x v="167"/>
    <n v="7.0110701107011064E-2"/>
    <n v="1.9"/>
    <n v="0.13284132841328414"/>
  </r>
  <r>
    <x v="174"/>
    <s v="IND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n v="10"/>
    <n v="5"/>
    <n v="3.3076923076923075"/>
    <n v="0.50769230769230766"/>
    <n v="2.8"/>
    <n v="1.2"/>
    <n v="0.2"/>
    <n v="1.7076923076923076"/>
    <n v="0.34602076124567477"/>
    <n v="2.9279279279279282"/>
    <n v="4.1522491349480967E-2"/>
    <n v="6.9204152249134959E-3"/>
    <n v="1.7567207878626565E-2"/>
    <n v="9.6885813148788927E-2"/>
    <s v="20–29 min"/>
    <s v="23–27"/>
    <n v="0.50600000000000001"/>
    <n v="0.54500000000000004"/>
    <n v="0.3258901629450815"/>
    <s v="Écarter"/>
    <n v="0.30583501006036218"/>
    <x v="168"/>
    <n v="0.17301038062283736"/>
    <n v="2.9279279279279278"/>
    <n v="0.11445302102741549"/>
  </r>
  <r>
    <x v="175"/>
    <s v="UTA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n v="11.103448275862069"/>
    <n v="1.7068965517241379"/>
    <n v="12.206896551724139"/>
    <n v="4.6034482758620694"/>
    <n v="7.6034482758620694"/>
    <n v="0.60344827586206895"/>
    <n v="2.396551724137931"/>
    <n v="1.5"/>
    <n v="0.37011494252873567"/>
    <n v="1.1379310344827587"/>
    <n v="2.0114942528735632E-2"/>
    <n v="7.988505747126437E-2"/>
    <n v="0.15344827586206897"/>
    <n v="0.25344827586206897"/>
    <s v="30–39 min"/>
    <s v="23–27"/>
    <n v="0.67099999999999993"/>
    <n v="0.66"/>
    <n v="0.25226312613156304"/>
    <s v="Écarter"/>
    <n v="0.33958232151529871"/>
    <x v="169"/>
    <n v="5.6896551724137934E-2"/>
    <n v="1.1379310344827587"/>
    <n v="0.40689655172413797"/>
  </r>
  <r>
    <x v="176"/>
    <s v="OKC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n v="11.192982456140351"/>
    <n v="3.807017543859649"/>
    <n v="10.701754385964913"/>
    <n v="2.8947368421052633"/>
    <n v="7.8947368421052628"/>
    <n v="0.80701754385964908"/>
    <n v="1.1052631578947369"/>
    <n v="1.7017543859649122"/>
    <n v="0.40118216688675096"/>
    <n v="2.2371134020618557"/>
    <n v="2.8925359994969504E-2"/>
    <n v="3.9615166949632151E-2"/>
    <n v="0.10375400867760801"/>
    <n v="0.28296547821165818"/>
    <s v="20–29 min"/>
    <s v="23–27"/>
    <n v="0.58099999999999996"/>
    <n v="0.59899999999999998"/>
    <n v="0.28907664453832227"/>
    <s v="Écarter"/>
    <n v="0.34232059020791417"/>
    <x v="170"/>
    <n v="0.1364522417153996"/>
    <n v="2.2371134020618557"/>
    <n v="0.3835754260202478"/>
  </r>
  <r>
    <x v="177"/>
    <s v="BKN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n v="10"/>
    <n v="1.3015873015873016"/>
    <n v="4.6031746031746028"/>
    <n v="1"/>
    <n v="3.6031746031746033"/>
    <n v="1"/>
    <n v="0.3968253968253968"/>
    <n v="1.0952380952380953"/>
    <n v="0.40816326530612246"/>
    <n v="1.1884057971014492"/>
    <n v="4.0816326530612242E-2"/>
    <n v="1.6196954972465177E-2"/>
    <n v="4.0816326530612242E-2"/>
    <n v="0.14706835114998382"/>
    <s v="20–29 min"/>
    <s v="23–27"/>
    <n v="0.51100000000000001"/>
    <n v="0.55000000000000004"/>
    <n v="0.3156306578153289"/>
    <s v="Écarter"/>
    <n v="0.30583501006036218"/>
    <x v="171"/>
    <n v="5.3126012309685777E-2"/>
    <n v="1.1884057971014492"/>
    <n v="0.18788467768059602"/>
  </r>
  <r>
    <x v="178"/>
    <s v="ORL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n v="9.4029850746268657"/>
    <n v="2.8955223880597014"/>
    <n v="3"/>
    <n v="0.70149253731343286"/>
    <n v="2.4029850746268657"/>
    <n v="0.70149253731343286"/>
    <n v="0.5074626865671642"/>
    <n v="1.5074626865671641"/>
    <n v="0.5110317975340688"/>
    <n v="1.9207920792079209"/>
    <n v="3.8124594419208312E-2"/>
    <n v="2.757949383517197E-2"/>
    <n v="3.8124594419208312E-2"/>
    <n v="0.13059701492537315"/>
    <s v="10–19 min"/>
    <s v="23–27"/>
    <n v="0.49399999999999999"/>
    <n v="0.53100000000000003"/>
    <n v="0.32770066385033192"/>
    <s v="Écarter"/>
    <n v="0.28757620348959428"/>
    <x v="172"/>
    <n v="0.15736534717715769"/>
    <n v="1.9207920792079207"/>
    <n v="0.16304347826086957"/>
  </r>
  <r>
    <x v="179"/>
    <s v="ORL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n v="9.1029411764705888"/>
    <n v="2"/>
    <n v="7.2058823529411766"/>
    <n v="2.2058823529411766"/>
    <n v="5"/>
    <n v="0.79411764705882348"/>
    <n v="0.6029411764705882"/>
    <n v="1.1029411764705883"/>
    <n v="0.35146491028843974"/>
    <n v="1.8133333333333332"/>
    <n v="3.066091301385419E-2"/>
    <n v="2.3279582103111516E-2"/>
    <n v="8.5169202816261655E-2"/>
    <n v="0.19305019305019305"/>
    <s v="20–29 min"/>
    <s v="23–27"/>
    <n v="0.498"/>
    <n v="0.54400000000000004"/>
    <n v="0.29571514785757391"/>
    <s v="Écarter"/>
    <n v="0.2783998106284768"/>
    <x v="173"/>
    <n v="7.7220077220077232E-2"/>
    <n v="1.8133333333333332"/>
    <n v="0.27821939586645472"/>
  </r>
  <r>
    <x v="180"/>
    <s v="UTA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n v="8.704225352112676"/>
    <n v="6.295774647887324"/>
    <n v="3.295774647887324"/>
    <n v="0.50704225352112675"/>
    <n v="2.9014084507042255"/>
    <n v="0.90140845070422537"/>
    <n v="0.19718309859154928"/>
    <n v="2.9014084507042255"/>
    <n v="0.33607047691554737"/>
    <n v="2.1699029126213589"/>
    <n v="3.4803415085105226E-2"/>
    <n v="7.6132470498667679E-3"/>
    <n v="1.9576920985371692E-2"/>
    <n v="0.11202349230518245"/>
    <s v="20–29 min"/>
    <s v="18–22"/>
    <n v="0.45899999999999996"/>
    <n v="0.49399999999999999"/>
    <n v="0.33433916716958356"/>
    <s v="Écarter"/>
    <n v="0.26620568481310397"/>
    <x v="174"/>
    <n v="0.24308010223503182"/>
    <n v="2.1699029126213594"/>
    <n v="0.127249986404916"/>
  </r>
  <r>
    <x v="181"/>
    <s v="SAS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n v="11.407407407407407"/>
    <n v="2.4074074074074074"/>
    <n v="6.5"/>
    <n v="2.4074074074074074"/>
    <n v="4.2037037037037033"/>
    <n v="0.79629629629629628"/>
    <n v="0.5"/>
    <n v="1.5925925925925926"/>
    <n v="0.45088566827697257"/>
    <n v="1.5116279069767442"/>
    <n v="3.1474161908944517E-2"/>
    <n v="1.9762845849802372E-2"/>
    <n v="9.5154442980529941E-2"/>
    <n v="0.16615429658907918"/>
    <s v="20–29 min"/>
    <s v="18–22"/>
    <n v="0.56499999999999995"/>
    <n v="0.58899999999999997"/>
    <n v="0.28364514182257089"/>
    <s v="Écarter"/>
    <n v="0.34887845592070943"/>
    <x v="175"/>
    <n v="9.5154442980529941E-2"/>
    <n v="1.5116279069767442"/>
    <n v="0.25691699604743085"/>
  </r>
  <r>
    <x v="182"/>
    <s v="GSW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n v="9"/>
    <n v="5.6029411764705879"/>
    <n v="6.1029411764705879"/>
    <n v="1.1029411764705883"/>
    <n v="5"/>
    <n v="1.5"/>
    <n v="1"/>
    <n v="2.6029411764705883"/>
    <n v="0.30821917808219179"/>
    <n v="2.1525423728813555"/>
    <n v="5.1369863013698634E-2"/>
    <n v="3.4246575342465752E-2"/>
    <n v="3.7771958098307822E-2"/>
    <n v="0.17123287671232876"/>
    <s v="20–29 min"/>
    <s v="33+"/>
    <n v="0.503"/>
    <n v="0.53400000000000003"/>
    <n v="0.30778515389257693"/>
    <s v="Écarter"/>
    <n v="0.27525150905432599"/>
    <x v="176"/>
    <n v="0.19188154713940372"/>
    <n v="2.152542372881356"/>
    <n v="0.20900483481063659"/>
  </r>
  <r>
    <x v="183"/>
    <s v="NYK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n v="9.5"/>
    <n v="2.90625"/>
    <n v="2.5"/>
    <n v="0.703125"/>
    <n v="1.796875"/>
    <n v="1"/>
    <n v="0.296875"/>
    <n v="0.59375"/>
    <n v="0.38152610441767071"/>
    <n v="4.8947368421052628"/>
    <n v="4.0160642570281124E-2"/>
    <n v="1.192269076305221E-2"/>
    <n v="2.8237951807228916E-2"/>
    <n v="7.2163654618473905E-2"/>
    <s v="20–29 min"/>
    <s v="23–27"/>
    <n v="0.51100000000000001"/>
    <n v="0.53100000000000003"/>
    <n v="0.32830416415208208"/>
    <s v="Écarter"/>
    <n v="0.29054325955734406"/>
    <x v="126"/>
    <n v="0.11671686746987953"/>
    <n v="4.8947368421052628"/>
    <n v="0.10040160642570281"/>
  </r>
  <r>
    <x v="184"/>
    <s v="MEM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n v="9.1969696969696972"/>
    <n v="1"/>
    <n v="8.3030303030303028"/>
    <n v="3.5"/>
    <n v="4.8030303030303028"/>
    <n v="0.5"/>
    <n v="1.303030303030303"/>
    <n v="1.303030303030303"/>
    <n v="0.42776603241719524"/>
    <n v="0.76744186046511631"/>
    <n v="2.3255813953488372E-2"/>
    <n v="6.0606060606060601E-2"/>
    <n v="0.16279069767441862"/>
    <n v="0.2233967582804792"/>
    <s v="20–29 min"/>
    <s v="23–27"/>
    <n v="0.6"/>
    <n v="0.624"/>
    <n v="0.2631261315630658"/>
    <s v="Écarter"/>
    <n v="0.28127553197975735"/>
    <x v="177"/>
    <n v="4.6511627906976744E-2"/>
    <n v="0.76744186046511631"/>
    <n v="0.38618745595489778"/>
  </r>
  <r>
    <x v="185"/>
    <s v="NOP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n v="10.803571428571429"/>
    <n v="1.1964285714285714"/>
    <n v="2.8035714285714284"/>
    <n v="0.39285714285714285"/>
    <n v="2.3928571428571428"/>
    <n v="0.5"/>
    <n v="0.39285714285714285"/>
    <n v="1"/>
    <n v="0.45777845036319609"/>
    <n v="1.1964285714285714"/>
    <n v="2.1186440677966101E-2"/>
    <n v="1.6646489104116223E-2"/>
    <n v="1.6646489104116223E-2"/>
    <n v="0.10139225181598062"/>
    <s v="20–29 min"/>
    <s v="23–27"/>
    <n v="0.47100000000000003"/>
    <n v="0.504"/>
    <n v="0.33433916716958356"/>
    <s v="Écarter"/>
    <n v="0.33041103765449842"/>
    <x v="178"/>
    <n v="5.069612590799031E-2"/>
    <n v="1.1964285714285714"/>
    <n v="0.11879539951573849"/>
  </r>
  <r>
    <x v="186"/>
    <s v="BOS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n v="8.5070422535211261"/>
    <n v="0.90140845070422537"/>
    <n v="3.1971830985915495"/>
    <n v="0.60563380281690138"/>
    <n v="2.507042253521127"/>
    <n v="0.60563380281690138"/>
    <n v="0.19718309859154928"/>
    <n v="0.29577464788732394"/>
    <n v="0.39202959693645745"/>
    <n v="3.0476190476190479"/>
    <n v="2.790939183488025E-2"/>
    <n v="9.0867787369377558E-3"/>
    <n v="2.790939183488025E-2"/>
    <n v="0.1155319010839229"/>
    <s v="20–29 min"/>
    <s v="23–27"/>
    <n v="0.627"/>
    <n v="0.63200000000000001"/>
    <n v="0.28726614363307179"/>
    <s v="Écarter"/>
    <n v="0.26017513531895597"/>
    <x v="179"/>
    <n v="4.153955994028688E-2"/>
    <n v="3.0476190476190474"/>
    <n v="0.14733562666320504"/>
  </r>
  <r>
    <x v="187"/>
    <s v="BKN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  <n v="24"/>
    <n v="3.8"/>
    <n v="3.32"/>
    <n v="0.6"/>
    <n v="2.72"/>
    <n v="0.6"/>
    <n v="0.12"/>
    <n v="2.52"/>
    <n v="0.76923076923076927"/>
    <n v="1.5079365079365079"/>
    <n v="1.9230769230769232E-2"/>
    <n v="3.8461538461538459E-3"/>
    <n v="1.9230769230769232E-2"/>
    <n v="8.7179487179487189E-2"/>
    <s v="30–39 min"/>
    <s v="23–27"/>
    <n v="0.51300000000000001"/>
    <n v="0.57499999999999996"/>
    <n v="0.27459263729631866"/>
    <s v="Écarter"/>
    <n v="0.7340040241448692"/>
    <x v="180"/>
    <n v="0.12179487179487179"/>
    <n v="1.5079365079365079"/>
    <n v="0.10641025641025641"/>
  </r>
  <r>
    <x v="188"/>
    <s v="UTA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  <n v="16.189189189189189"/>
    <n v="3.7027027027027026"/>
    <n v="3.189189189189189"/>
    <n v="0.70270270270270274"/>
    <n v="2.5135135135135136"/>
    <n v="0.81081081081081086"/>
    <n v="0.1891891891891892"/>
    <n v="2.2972972972972974"/>
    <n v="0.62266112266112272"/>
    <n v="1.6117647058823528"/>
    <n v="3.1185031185031187E-2"/>
    <n v="7.2765072765072769E-3"/>
    <n v="2.7027027027027029E-2"/>
    <n v="9.6673596673596679E-2"/>
    <s v="20–29 min"/>
    <s v="33+"/>
    <n v="0.49299999999999999"/>
    <n v="0.54"/>
    <n v="0.29692214846107423"/>
    <s v="Écarter"/>
    <n v="0.49512208385447826"/>
    <x v="181"/>
    <n v="0.14241164241164242"/>
    <n v="1.611764705882353"/>
    <n v="0.12266112266112265"/>
  </r>
  <r>
    <x v="189"/>
    <s v="DET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n v="10.101694915254237"/>
    <n v="2.3050847457627119"/>
    <n v="5.101694915254237"/>
    <n v="1.8983050847457628"/>
    <n v="3.3050847457627119"/>
    <n v="1.6949152542372881"/>
    <n v="0.69491525423728817"/>
    <n v="1.4067796610169492"/>
    <n v="0.44896421845574386"/>
    <n v="1.6385542168674698"/>
    <n v="7.5329566854990579E-2"/>
    <n v="3.088512241054614E-2"/>
    <n v="8.4369114877589454E-2"/>
    <n v="0.14689265536723164"/>
    <s v="20–29 min"/>
    <s v="18–22"/>
    <n v="0.54700000000000004"/>
    <n v="0.56799999999999995"/>
    <n v="0.27761013880506941"/>
    <s v="Écarter"/>
    <n v="0.3089451966033489"/>
    <x v="182"/>
    <n v="0.10244821092278719"/>
    <n v="1.6385542168674698"/>
    <n v="0.22674199623352165"/>
  </r>
  <r>
    <x v="190"/>
    <s v="MIA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n v="9.296875"/>
    <n v="0.90625"/>
    <n v="7.40625"/>
    <n v="1.796875"/>
    <n v="5.59375"/>
    <n v="0.59375"/>
    <n v="1.09375"/>
    <n v="0.90625"/>
    <n v="0.41877815315315314"/>
    <n v="1"/>
    <n v="2.6745495495495496E-2"/>
    <n v="4.9268018018018021E-2"/>
    <n v="8.0940315315315314E-2"/>
    <n v="0.25197072072072074"/>
    <s v="20–29 min"/>
    <s v="18–22"/>
    <n v="0.59200000000000008"/>
    <n v="0.60299999999999998"/>
    <n v="0.28183464091732047"/>
    <s v="Écarter"/>
    <n v="0.284330985915493"/>
    <x v="183"/>
    <n v="4.0822072072072071E-2"/>
    <n v="1"/>
    <n v="0.33361486486486486"/>
  </r>
  <r>
    <x v="191"/>
    <s v="CHA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n v="9.9"/>
    <n v="2.4"/>
    <n v="2.1"/>
    <n v="0.2"/>
    <n v="1.9"/>
    <n v="0.3"/>
    <n v="0.1"/>
    <n v="1.4"/>
    <n v="0.43421052631578949"/>
    <n v="1.7142857142857144"/>
    <n v="1.3157894736842105E-2"/>
    <n v="4.3859649122807015E-3"/>
    <n v="8.771929824561403E-3"/>
    <n v="8.3333333333333329E-2"/>
    <s v="20–29 min"/>
    <s v="18–22"/>
    <n v="0.48200000000000004"/>
    <n v="0.502"/>
    <n v="0.343995171997586"/>
    <s v="Écarter"/>
    <n v="0.30277665995975855"/>
    <x v="184"/>
    <n v="0.10526315789473684"/>
    <n v="1.7142857142857142"/>
    <n v="9.2105263157894732E-2"/>
  </r>
  <r>
    <x v="192"/>
    <s v="WAS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n v="8.7058823529411757"/>
    <n v="2.5"/>
    <n v="4.2058823529411766"/>
    <n v="0.70588235294117652"/>
    <n v="3.5"/>
    <n v="1"/>
    <n v="0.70588235294117652"/>
    <n v="1.3970588235294117"/>
    <n v="0.3285238623751387"/>
    <n v="1.7894736842105263"/>
    <n v="3.7735849056603772E-2"/>
    <n v="2.6637069922308548E-2"/>
    <n v="2.6637069922308548E-2"/>
    <n v="0.13207547169811321"/>
    <s v="20–29 min"/>
    <s v="18–22"/>
    <n v="0.47600000000000003"/>
    <n v="0.503"/>
    <n v="0.32830416415208208"/>
    <s v="Écarter"/>
    <n v="0.26625636169960942"/>
    <x v="185"/>
    <n v="9.4339622641509441E-2"/>
    <n v="1.7894736842105263"/>
    <n v="0.15871254162042175"/>
  </r>
  <r>
    <x v="193"/>
    <s v="DEN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n v="9"/>
    <n v="1.3076923076923077"/>
    <n v="2.2000000000000002"/>
    <n v="0.30769230769230771"/>
    <n v="1.9076923076923078"/>
    <n v="0.6"/>
    <n v="0.2"/>
    <n v="0.90769230769230769"/>
    <n v="0.42253521126760563"/>
    <n v="1.4406779661016949"/>
    <n v="2.8169014084507039E-2"/>
    <n v="9.3896713615023476E-3"/>
    <n v="1.444564824846515E-2"/>
    <n v="8.9563019140483938E-2"/>
    <s v="20–29 min"/>
    <s v="23–27"/>
    <n v="0.52900000000000003"/>
    <n v="0.55899999999999994"/>
    <n v="0.29450814725407365"/>
    <s v="Écarter"/>
    <n v="0.27525150905432599"/>
    <x v="186"/>
    <n v="6.1394005055976884E-2"/>
    <n v="1.4406779661016949"/>
    <n v="0.10328638497652583"/>
  </r>
  <r>
    <x v="194"/>
    <s v="MIA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n v="7.9054054054054053"/>
    <n v="4.9054054054054053"/>
    <n v="2.2972972972972974"/>
    <n v="0.5"/>
    <n v="1.7972972972972974"/>
    <n v="1"/>
    <n v="0.20270270270270271"/>
    <n v="1.7027027027027026"/>
    <n v="0.28851844545275201"/>
    <n v="2.8809523809523809"/>
    <n v="3.6496350364963508E-2"/>
    <n v="7.3979088577628728E-3"/>
    <n v="1.8248175182481754E-2"/>
    <n v="6.5594791872164146E-2"/>
    <s v="20–29 min"/>
    <s v="23–27"/>
    <n v="0.55700000000000005"/>
    <n v="0.57299999999999995"/>
    <n v="0.28605914302957153"/>
    <s v="Écarter"/>
    <n v="0.24177497416934038"/>
    <x v="187"/>
    <n v="0.17902939435786153"/>
    <n v="2.8809523809523809"/>
    <n v="8.3842967054645889E-2"/>
  </r>
  <r>
    <x v="195"/>
    <s v="LAC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n v="10.796296296296296"/>
    <n v="2.7037037037037037"/>
    <n v="2.9074074074074074"/>
    <n v="0.40740740740740738"/>
    <n v="2.5"/>
    <n v="0.79629629629629628"/>
    <n v="0.20370370370370369"/>
    <n v="1.4074074074074074"/>
    <n v="0.43185185185185182"/>
    <n v="1.9210526315789473"/>
    <n v="3.1851851851851853E-2"/>
    <n v="8.1481481481481474E-3"/>
    <n v="1.6296296296296295E-2"/>
    <n v="0.1"/>
    <s v="20–29 min"/>
    <s v="28–32"/>
    <n v="0.53400000000000003"/>
    <n v="0.55899999999999994"/>
    <n v="0.29631864815932407"/>
    <s v="Écarter"/>
    <n v="0.33018853863924286"/>
    <x v="188"/>
    <n v="0.10814814814814815"/>
    <n v="1.9210526315789473"/>
    <n v="0.1162962962962963"/>
  </r>
  <r>
    <x v="196"/>
    <s v="MIN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n v="8.1971830985915499"/>
    <n v="4.507042253521127"/>
    <n v="2.6056338028169015"/>
    <n v="0.50704225352112675"/>
    <n v="2.0985915492957745"/>
    <n v="1.0985915492957747"/>
    <n v="0.19718309859154928"/>
    <n v="1.0985915492957747"/>
    <n v="0.331869761076581"/>
    <n v="4.1025641025641022"/>
    <n v="4.4477390659747963E-2"/>
    <n v="7.983121400467582E-3"/>
    <n v="2.0528026458345214E-2"/>
    <n v="8.4963220619262134E-2"/>
    <s v="20–29 min"/>
    <s v="33+"/>
    <n v="0.53500000000000003"/>
    <n v="0.57299999999999995"/>
    <n v="0.28304164152082079"/>
    <s v="Écarter"/>
    <n v="0.25069855754243775"/>
    <x v="189"/>
    <n v="0.18247134629640188"/>
    <n v="4.1025641025641022"/>
    <n v="0.10549124707760735"/>
  </r>
  <r>
    <x v="197"/>
    <s v="MEM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n v="8.907692307692308"/>
    <n v="3.3076923076923075"/>
    <n v="2.8"/>
    <n v="0.6"/>
    <n v="2.2000000000000002"/>
    <n v="0.8"/>
    <n v="0.1076923076923077"/>
    <n v="1.1076923076923078"/>
    <n v="0.39414567733151801"/>
    <n v="2.9861111111111107"/>
    <n v="3.5398230088495575E-2"/>
    <n v="4.7651463580667122E-3"/>
    <n v="2.6548672566371678E-2"/>
    <n v="9.7345132743362831E-2"/>
    <s v="20–29 min"/>
    <s v="28–32"/>
    <n v="0.60899999999999999"/>
    <n v="0.63100000000000001"/>
    <n v="0.25890162945081474"/>
    <s v="Écarter"/>
    <n v="0.27242841665376877"/>
    <x v="190"/>
    <n v="0.14635806671204901"/>
    <n v="2.9861111111111112"/>
    <n v="0.1238938053097345"/>
  </r>
  <r>
    <x v="198"/>
    <s v="NOP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n v="10.303571428571429"/>
    <n v="4.6071428571428568"/>
    <n v="2.3928571428571428"/>
    <n v="0.5"/>
    <n v="1.8928571428571428"/>
    <n v="1.3035714285714286"/>
    <n v="0.30357142857142855"/>
    <n v="1.5"/>
    <n v="0.42227751756440285"/>
    <n v="3.0714285714285712"/>
    <n v="5.3425058548009371E-2"/>
    <n v="1.2441451990632318E-2"/>
    <n v="2.0491803278688527E-2"/>
    <n v="7.7576112412177989E-2"/>
    <s v="20–29 min"/>
    <s v="23–27"/>
    <n v="0.498"/>
    <n v="0.52300000000000002"/>
    <n v="0.31442365721182863"/>
    <s v="Écarter"/>
    <n v="0.31511928715148035"/>
    <x v="191"/>
    <n v="0.18881733021077285"/>
    <n v="3.0714285714285716"/>
    <n v="9.8067915690866508E-2"/>
  </r>
  <r>
    <x v="199"/>
    <s v="POR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n v="14.4"/>
    <n v="1.6"/>
    <n v="10.199999999999999"/>
    <n v="3.1"/>
    <n v="7.1"/>
    <n v="0.8"/>
    <n v="1"/>
    <n v="1.7"/>
    <n v="0.47840531561461791"/>
    <n v="0.94117647058823539"/>
    <n v="2.6578073089700997E-2"/>
    <n v="3.3222591362126241E-2"/>
    <n v="0.10299003322259136"/>
    <n v="0.23588039867109634"/>
    <s v="30–39 min"/>
    <s v="23–27"/>
    <n v="0.57299999999999995"/>
    <n v="0.58299999999999996"/>
    <n v="0.28243814121907063"/>
    <s v="Écarter"/>
    <n v="0.44040241448692158"/>
    <x v="192"/>
    <n v="5.3156146179401995E-2"/>
    <n v="0.94117647058823528"/>
    <n v="0.33887043189368765"/>
  </r>
  <r>
    <x v="200"/>
    <s v="OKC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n v="8.3970588235294112"/>
    <n v="2.5"/>
    <n v="3.3970588235294117"/>
    <n v="1"/>
    <n v="2.2941176470588234"/>
    <n v="1.7941176470588236"/>
    <n v="0.5"/>
    <n v="0.8970588235294118"/>
    <n v="0.3042412617220801"/>
    <n v="2.7868852459016393"/>
    <n v="6.5004262574595059E-2"/>
    <n v="1.8115942028985508E-2"/>
    <n v="3.6231884057971016E-2"/>
    <n v="8.312020460358055E-2"/>
    <s v="20–29 min"/>
    <s v="18–22"/>
    <n v="0.55000000000000004"/>
    <n v="0.56200000000000006"/>
    <n v="0.29571514785757391"/>
    <s v="Écarter"/>
    <n v="0.25681145697715707"/>
    <x v="193"/>
    <n v="9.0579710144927522E-2"/>
    <n v="2.7868852459016393"/>
    <n v="0.12308184143222506"/>
  </r>
  <r>
    <x v="201"/>
    <s v="UTA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n v="8.90625"/>
    <n v="1.09375"/>
    <n v="2.90625"/>
    <n v="0.703125"/>
    <n v="2.203125"/>
    <n v="0.59375"/>
    <n v="9.375E-2"/>
    <n v="0.59375"/>
    <n v="0.44981060606060602"/>
    <n v="1.8421052631578947"/>
    <n v="2.9987373737373736E-2"/>
    <n v="4.734848484848485E-3"/>
    <n v="3.5511363636363633E-2"/>
    <n v="0.11126893939393939"/>
    <s v="10–19 min"/>
    <s v="23–27"/>
    <n v="0.55399999999999994"/>
    <n v="0.57299999999999995"/>
    <n v="0.28605914302957153"/>
    <s v="Écarter"/>
    <n v="0.27238430583501005"/>
    <x v="194"/>
    <n v="5.5239898989898985E-2"/>
    <n v="1.8421052631578947"/>
    <n v="0.14678030303030304"/>
  </r>
  <r>
    <x v="202"/>
    <s v="MIA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n v="8.6060606060606055"/>
    <n v="2.5"/>
    <n v="4.3939393939393936"/>
    <n v="1.303030303030303"/>
    <n v="3.106060606060606"/>
    <n v="0.89393939393939392"/>
    <n v="0.19696969696969696"/>
    <n v="1.5"/>
    <n v="0.4157517200995462"/>
    <n v="1.6666666666666667"/>
    <n v="4.3185477968086666E-2"/>
    <n v="9.5154442980529934E-3"/>
    <n v="6.2948323817889035E-2"/>
    <n v="0.15005123700775874"/>
    <s v="20–29 min"/>
    <s v="23–27"/>
    <n v="0.501"/>
    <n v="0.54299999999999993"/>
    <n v="0.27881713940856973"/>
    <s v="Écarter"/>
    <n v="0.26320346320346322"/>
    <x v="175"/>
    <n v="0.12077294685990338"/>
    <n v="1.6666666666666667"/>
    <n v="0.2122676035719514"/>
  </r>
  <r>
    <x v="203"/>
    <s v="CHA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  <n v="21"/>
    <n v="3.5925925925925926"/>
    <n v="4.8888888888888893"/>
    <n v="0.88888888888888884"/>
    <n v="3.8888888888888888"/>
    <n v="1.1111111111111112"/>
    <n v="0.70370370370370372"/>
    <n v="2.8148148148148149"/>
    <n v="0.61403508771929816"/>
    <n v="1.2763157894736841"/>
    <n v="3.2488628979857048E-2"/>
    <n v="2.0576131687242798E-2"/>
    <n v="2.5990903183885635E-2"/>
    <n v="0.11371020142949967"/>
    <s v="30–39 min"/>
    <s v="18–22"/>
    <n v="0.50900000000000001"/>
    <n v="0.54"/>
    <n v="0.29631864815932407"/>
    <s v="Écarter"/>
    <n v="0.6422535211267606"/>
    <x v="195"/>
    <n v="0.10504656703487111"/>
    <n v="1.2763157894736843"/>
    <n v="0.14294996751137101"/>
  </r>
  <r>
    <x v="204"/>
    <s v="CHI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n v="9"/>
    <n v="2"/>
    <n v="3.7936507936507935"/>
    <n v="0.69841269841269837"/>
    <n v="3.0952380952380953"/>
    <n v="0.79365079365079361"/>
    <n v="0.50793650793650791"/>
    <n v="1.3968253968253967"/>
    <n v="0.36"/>
    <n v="1.4318181818181819"/>
    <n v="3.1746031746031744E-2"/>
    <n v="2.0317460317460317E-2"/>
    <n v="2.7936507936507936E-2"/>
    <n v="0.12380952380952381"/>
    <s v="20–29 min"/>
    <s v="23–27"/>
    <n v="0.49"/>
    <n v="0.51200000000000001"/>
    <n v="0.312009656004828"/>
    <s v="Écarter"/>
    <n v="0.27525150905432599"/>
    <x v="196"/>
    <n v="0.08"/>
    <n v="1.4318181818181819"/>
    <n v="0.15174603174603174"/>
  </r>
  <r>
    <x v="205"/>
    <s v="ORL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n v="16.2"/>
    <n v="3.7142857142857144"/>
    <n v="4"/>
    <n v="0.7142857142857143"/>
    <n v="3.4"/>
    <n v="1.5142857142857142"/>
    <n v="0.91428571428571426"/>
    <n v="2.9142857142857141"/>
    <n v="0.56643356643356635"/>
    <n v="1.2745098039215688"/>
    <n v="5.2947052947052944E-2"/>
    <n v="3.1968031968031968E-2"/>
    <n v="2.4975024975024976E-2"/>
    <n v="0.11888111888111887"/>
    <s v="20–29 min"/>
    <s v="23–27"/>
    <n v="0.48899999999999999"/>
    <n v="0.53600000000000003"/>
    <n v="0.28968014484007243"/>
    <s v="Écarter"/>
    <n v="0.4954527162977867"/>
    <x v="197"/>
    <n v="0.12987012987012986"/>
    <n v="1.2745098039215685"/>
    <n v="0.13986013986013984"/>
  </r>
  <r>
    <x v="206"/>
    <s v="CHI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n v="12.304347826086957"/>
    <n v="4.5"/>
    <n v="3.5"/>
    <n v="0.60869565217391308"/>
    <n v="2.8913043478260869"/>
    <n v="0.89130434782608692"/>
    <n v="0.39130434782608697"/>
    <n v="1.5"/>
    <n v="0.40608408666953655"/>
    <n v="3"/>
    <n v="2.9415985076768545E-2"/>
    <n v="1.2914334911752045E-2"/>
    <n v="2.0088965418280959E-2"/>
    <n v="9.5422585736834556E-2"/>
    <s v="30–39 min"/>
    <s v="23–27"/>
    <n v="0.56100000000000005"/>
    <n v="0.58499999999999996"/>
    <n v="0.27217863608931803"/>
    <s v="Écarter"/>
    <n v="0.37631003411774999"/>
    <x v="198"/>
    <n v="0.14851485148514851"/>
    <n v="3"/>
    <n v="0.11551155115511551"/>
  </r>
  <r>
    <x v="207"/>
    <s v="TOR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  <n v="17.09090909090909"/>
    <n v="5.7878787878787881"/>
    <n v="3.5151515151515151"/>
    <n v="0.51515151515151514"/>
    <n v="3.0909090909090908"/>
    <n v="0.69696969696969702"/>
    <n v="9.0909090909090912E-2"/>
    <n v="1.7878787878787878"/>
    <n v="0.61478090255068663"/>
    <n v="3.2372881355932206"/>
    <n v="2.5070852408981905E-2"/>
    <n v="3.2701111837802484E-3"/>
    <n v="1.8530630041421407E-2"/>
    <n v="0.11118378024852844"/>
    <s v="20–29 min"/>
    <s v="23–27"/>
    <n v="0.51700000000000002"/>
    <n v="0.56999999999999995"/>
    <n v="0.26493663246831622"/>
    <s v="Écarter"/>
    <n v="0.52269983537589171"/>
    <x v="199"/>
    <n v="0.20819707870067583"/>
    <n v="3.2372881355932202"/>
    <n v="0.12644429910616961"/>
  </r>
  <r>
    <x v="208"/>
    <s v="POR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n v="8.2985074626865671"/>
    <n v="2.4029850746268657"/>
    <n v="2"/>
    <n v="0.40298507462686567"/>
    <n v="1.5970149253731343"/>
    <n v="0.59701492537313428"/>
    <n v="0.5074626865671642"/>
    <n v="1.2985074626865671"/>
    <n v="0.49691661453212976"/>
    <n v="1.8505747126436782"/>
    <n v="3.5749396728930197E-2"/>
    <n v="3.0386987219590673E-2"/>
    <n v="2.4130842792027884E-2"/>
    <n v="9.5629636249888281E-2"/>
    <s v="10–19 min"/>
    <s v="23–27"/>
    <n v="0.46200000000000002"/>
    <n v="0.49700000000000005"/>
    <n v="0.30718165359082678"/>
    <s v="Écarter"/>
    <n v="0.25379741133367367"/>
    <x v="200"/>
    <n v="0.14389132183394407"/>
    <n v="1.8505747126436782"/>
    <n v="0.11976047904191617"/>
  </r>
  <r>
    <x v="209"/>
    <s v="DEN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n v="8.1029411764705888"/>
    <n v="1.3970588235294117"/>
    <n v="3.3970588235294117"/>
    <n v="0.70588235294117652"/>
    <n v="2.7058823529411766"/>
    <n v="0.70588235294117652"/>
    <n v="1.3970588235294117"/>
    <n v="0.79411764705882348"/>
    <n v="0.33345436940208184"/>
    <n v="1.7592592592592593"/>
    <n v="2.9048656499636893E-2"/>
    <n v="5.7492132655531346E-2"/>
    <n v="2.9048656499636893E-2"/>
    <n v="0.11135318324860809"/>
    <s v="20–29 min"/>
    <s v="18–22"/>
    <n v="0.53299999999999992"/>
    <n v="0.56399999999999995"/>
    <n v="0.25829812914906458"/>
    <s v="Écarter"/>
    <n v="0.24781630962244056"/>
    <x v="201"/>
    <n v="5.7492132655531346E-2"/>
    <n v="1.7592592592592593"/>
    <n v="0.13979665940450253"/>
  </r>
  <r>
    <x v="210"/>
    <s v="LAL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n v="8.6984126984126977"/>
    <n v="1.3968253968253967"/>
    <n v="3.9047619047619047"/>
    <n v="1.3015873015873016"/>
    <n v="2.6984126984126986"/>
    <n v="0.90476190476190477"/>
    <n v="0.3968253968253968"/>
    <n v="0.90476190476190477"/>
    <n v="0.30098313835338059"/>
    <n v="1.5438596491228069"/>
    <n v="3.1306640303180096E-2"/>
    <n v="1.3730982589114076E-2"/>
    <n v="4.5037622892294175E-2"/>
    <n v="9.3370681605975739E-2"/>
    <s v="20–29 min"/>
    <s v="28–32"/>
    <n v="0.59699999999999998"/>
    <n v="0.60399999999999998"/>
    <n v="0.26252263126131564"/>
    <s v="Écarter"/>
    <n v="0.26602791351282296"/>
    <x v="202"/>
    <n v="4.8333058713681556E-2"/>
    <n v="1.5438596491228069"/>
    <n v="0.13511286867688252"/>
  </r>
  <r>
    <x v="211"/>
    <s v="WAS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n v="8.806451612903226"/>
    <n v="1"/>
    <n v="5.693548387096774"/>
    <n v="1.8064516129032258"/>
    <n v="3.903225806451613"/>
    <n v="1"/>
    <n v="0.59677419354838712"/>
    <n v="0.90322580645161288"/>
    <n v="0.40770609318996415"/>
    <n v="1.1071428571428572"/>
    <n v="4.6296296296296294E-2"/>
    <n v="2.7628434886499402E-2"/>
    <n v="8.3632019115890077E-2"/>
    <n v="0.18070489844683393"/>
    <s v="20–29 min"/>
    <s v="23–27"/>
    <n v="0.60099999999999998"/>
    <n v="0.61399999999999999"/>
    <n v="0.24683162341581172"/>
    <s v="Écarter"/>
    <n v="0.26933212176283511"/>
    <x v="203"/>
    <n v="4.6296296296296294E-2"/>
    <n v="1.1071428571428572"/>
    <n v="0.26359020310633213"/>
  </r>
  <r>
    <x v="212"/>
    <s v="NOP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n v="17.516129032258064"/>
    <n v="7.387096774193548"/>
    <n v="6.5161290322580649"/>
    <n v="0.5161290322580645"/>
    <n v="5.903225806451613"/>
    <n v="2"/>
    <n v="0.38709677419354838"/>
    <n v="3.3870967741935485"/>
    <n v="0.53730457154165834"/>
    <n v="2.1809523809523808"/>
    <n v="6.1349693251533742E-2"/>
    <n v="1.1874134177716208E-2"/>
    <n v="1.583217890362161E-2"/>
    <n v="0.18108054621017217"/>
    <s v="30–39 min"/>
    <s v="28–32"/>
    <n v="0.44500000000000001"/>
    <n v="0.49399999999999999"/>
    <n v="0.29752564876282439"/>
    <s v="Écarter"/>
    <n v="0.53570454987992477"/>
    <x v="204"/>
    <n v="0.22659806055808429"/>
    <n v="2.1809523809523808"/>
    <n v="0.19988125865822284"/>
  </r>
  <r>
    <x v="213"/>
    <s v="BOS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n v="9"/>
    <n v="2.1"/>
    <n v="6.2"/>
    <n v="1.3"/>
    <n v="4.8"/>
    <n v="0.6"/>
    <n v="0.9"/>
    <n v="0.8"/>
    <n v="0.32608695652173914"/>
    <n v="2.625"/>
    <n v="2.1739130434782608E-2"/>
    <n v="3.2608695652173912E-2"/>
    <n v="4.710144927536232E-2"/>
    <n v="0.17391304347826086"/>
    <s v="20–29 min"/>
    <s v="33+"/>
    <n v="0.54700000000000004"/>
    <n v="0.56299999999999994"/>
    <n v="0.27881713940856973"/>
    <s v="Écarter"/>
    <n v="0.27525150905432599"/>
    <x v="205"/>
    <n v="7.6086956521739135E-2"/>
    <n v="2.625"/>
    <n v="0.22463768115942029"/>
  </r>
  <r>
    <x v="214"/>
    <s v="IND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n v="12"/>
    <n v="1.2"/>
    <n v="4"/>
    <n v="0.8"/>
    <n v="3.1111111111111112"/>
    <n v="0.8"/>
    <n v="0.4"/>
    <n v="0.8"/>
    <n v="0.48192771084337355"/>
    <n v="1.4999999999999998"/>
    <n v="3.2128514056224904E-2"/>
    <n v="1.6064257028112452E-2"/>
    <n v="3.2128514056224904E-2"/>
    <n v="0.1249442213297635"/>
    <s v="20–29 min"/>
    <s v="23–27"/>
    <n v="0.61699999999999999"/>
    <n v="0.65300000000000002"/>
    <n v="0.22812311406155703"/>
    <s v="Écarter"/>
    <n v="0.3670020120724346"/>
    <x v="206"/>
    <n v="4.8192771084337352E-2"/>
    <n v="1.5"/>
    <n v="0.1606425702811245"/>
  </r>
  <r>
    <x v="215"/>
    <s v="MIL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n v="7.397260273972603"/>
    <n v="1.5068493150684932"/>
    <n v="2.3972602739726026"/>
    <n v="0.20547945205479451"/>
    <n v="2.095890410958904"/>
    <n v="0.50684931506849318"/>
    <n v="9.5890410958904104E-2"/>
    <n v="0.50684931506849318"/>
    <n v="0.3258704966507755"/>
    <n v="2.9729729729729728"/>
    <n v="2.2328163659404987E-2"/>
    <n v="4.2242471788063486E-3"/>
    <n v="9.0519582402993175E-3"/>
    <n v="9.2329974051053046E-2"/>
    <s v="20–29 min"/>
    <s v="23–27"/>
    <n v="0.61199999999999999"/>
    <n v="0.621"/>
    <n v="0.25528062764031384"/>
    <s v="Écarter"/>
    <n v="0.22623411703095286"/>
    <x v="207"/>
    <n v="6.638102709552833E-2"/>
    <n v="2.9729729729729728"/>
    <n v="0.10560617947015871"/>
  </r>
  <r>
    <x v="216"/>
    <s v="PHI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n v="9"/>
    <n v="3.7"/>
    <n v="1.8"/>
    <n v="0.4"/>
    <n v="1.4"/>
    <n v="0.7"/>
    <n v="0.2"/>
    <n v="1.3"/>
    <n v="0.51724137931034486"/>
    <n v="2.8461538461538463"/>
    <n v="4.0229885057471264E-2"/>
    <n v="1.149425287356322E-2"/>
    <n v="2.298850574712644E-2"/>
    <n v="8.0459770114942528E-2"/>
    <s v="10–19 min"/>
    <s v="23–27"/>
    <n v="0.51400000000000001"/>
    <n v="0.54899999999999993"/>
    <n v="0.27519613759806882"/>
    <s v="Écarter"/>
    <n v="0.27525150905432599"/>
    <x v="208"/>
    <n v="0.21264367816091953"/>
    <n v="2.8461538461538463"/>
    <n v="0.10344827586206898"/>
  </r>
  <r>
    <x v="217"/>
    <s v="ORL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n v="7.2027027027027026"/>
    <n v="1.5"/>
    <n v="3.2972972972972974"/>
    <n v="1"/>
    <n v="2.2972972972972974"/>
    <n v="0.40540540540540543"/>
    <n v="0.20270270270270271"/>
    <n v="0.79729729729729726"/>
    <n v="0.3273955773955774"/>
    <n v="1.8813559322033899"/>
    <n v="1.8427518427518427E-2"/>
    <n v="9.2137592137592136E-3"/>
    <n v="4.5454545454545456E-2"/>
    <n v="0.10442260442260443"/>
    <s v="20–29 min"/>
    <s v="23–27"/>
    <n v="0.495"/>
    <n v="0.52200000000000002"/>
    <n v="0.29028364514182259"/>
    <s v="Écarter"/>
    <n v="0.2202838653542879"/>
    <x v="209"/>
    <n v="6.8181818181818177E-2"/>
    <n v="1.8813559322033899"/>
    <n v="0.14987714987714987"/>
  </r>
  <r>
    <x v="218"/>
    <s v="PHI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n v="7.3013698630136989"/>
    <n v="1.3013698630136987"/>
    <n v="2.904109589041096"/>
    <n v="0.69863013698630139"/>
    <n v="2.2054794520547945"/>
    <n v="0.39726027397260272"/>
    <n v="0.20547945205479451"/>
    <n v="0.69863013698630139"/>
    <n v="0.42698069374349112"/>
    <n v="1.8627450980392157"/>
    <n v="2.323159496915805E-2"/>
    <n v="1.2016342225426578E-2"/>
    <n v="4.085556356645037E-2"/>
    <n v="0.12897540655291195"/>
    <s v="10–19 min"/>
    <s v="23–27"/>
    <n v="0.442"/>
    <n v="0.502"/>
    <n v="0.27761013880506941"/>
    <s v="Écarter"/>
    <n v="0.22330145255092199"/>
    <x v="210"/>
    <n v="7.6103500761035003E-2"/>
    <n v="1.8627450980392157"/>
    <n v="0.16983097011936232"/>
  </r>
  <r>
    <x v="219"/>
    <s v="TOR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n v="7.1066666666666665"/>
    <n v="4.2"/>
    <n v="1.5066666666666666"/>
    <n v="0.4"/>
    <n v="1.1066666666666667"/>
    <n v="0.8"/>
    <n v="0.10666666666666667"/>
    <n v="1.6"/>
    <n v="0.36258503401360542"/>
    <n v="2.625"/>
    <n v="4.0816326530612242E-2"/>
    <n v="5.4421768707482989E-3"/>
    <n v="2.0408163265306121E-2"/>
    <n v="5.64625850340136E-2"/>
    <s v="10–19 min"/>
    <s v="18–22"/>
    <n v="0.47600000000000003"/>
    <n v="0.499"/>
    <n v="0.30356065178032587"/>
    <s v="Écarter"/>
    <n v="0.21734674714956406"/>
    <x v="211"/>
    <n v="0.21428571428571427"/>
    <n v="2.625"/>
    <n v="7.6870748299319724E-2"/>
  </r>
  <r>
    <x v="220"/>
    <s v="MEM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n v="8.296875"/>
    <n v="1"/>
    <n v="5.09375"/>
    <n v="2"/>
    <n v="3.09375"/>
    <n v="0.796875"/>
    <n v="0.59375"/>
    <n v="0.59375"/>
    <n v="0.43898809523809529"/>
    <n v="1.6842105263157894"/>
    <n v="4.2162698412698416E-2"/>
    <n v="3.1415343915343917E-2"/>
    <n v="0.10582010582010583"/>
    <n v="0.16369047619047619"/>
    <s v="10–19 min"/>
    <s v="28–32"/>
    <n v="0.622"/>
    <n v="0.63800000000000001"/>
    <n v="0.22812311406155703"/>
    <s v="Écarter"/>
    <n v="0.25374748490945676"/>
    <x v="212"/>
    <n v="5.2910052910052914E-2"/>
    <n v="1.6842105263157894"/>
    <n v="0.26951058201058203"/>
  </r>
  <r>
    <x v="221"/>
    <s v="PHX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n v="9.2982456140350873"/>
    <n v="0.89473684210526316"/>
    <n v="8.192982456140351"/>
    <n v="2.5964912280701755"/>
    <n v="5.5964912280701755"/>
    <n v="0.19298245614035087"/>
    <n v="1"/>
    <n v="1.4035087719298245"/>
    <n v="0.42264752791068577"/>
    <n v="0.63750000000000007"/>
    <n v="8.771929824561403E-3"/>
    <n v="4.5454545454545456E-2"/>
    <n v="0.11802232854864435"/>
    <n v="0.25438596491228072"/>
    <s v="20–29 min"/>
    <s v="23–27"/>
    <n v="0.59099999999999997"/>
    <n v="0.63400000000000001"/>
    <n v="0.21001810500905249"/>
    <s v="Écarter"/>
    <n v="0.28437290409121396"/>
    <x v="213"/>
    <n v="4.0669856459330141E-2"/>
    <n v="0.63749999999999996"/>
    <n v="0.37240829346092502"/>
  </r>
  <r>
    <x v="222"/>
    <s v="DET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  <n v="17.600000000000001"/>
    <n v="4"/>
    <n v="4.0999999999999996"/>
    <n v="1.3"/>
    <n v="2.8"/>
    <n v="0.9"/>
    <n v="0.4"/>
    <n v="3"/>
    <n v="0.58862876254180607"/>
    <n v="1.3333333333333333"/>
    <n v="3.0100334448160536E-2"/>
    <n v="1.3377926421404684E-2"/>
    <n v="4.3478260869565223E-2"/>
    <n v="9.3645484949832769E-2"/>
    <s v="20–29 min"/>
    <s v="23–27"/>
    <n v="0.53600000000000003"/>
    <n v="0.56899999999999995"/>
    <n v="0.24984912492456246"/>
    <s v="Écarter"/>
    <n v="0.53826961770623749"/>
    <x v="214"/>
    <n v="0.13377926421404682"/>
    <n v="1.3333333333333333"/>
    <n v="0.13712374581939799"/>
  </r>
  <r>
    <x v="223"/>
    <s v="CHI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  <n v="8.203125"/>
    <n v="1"/>
    <n v="5.59375"/>
    <n v="1.40625"/>
    <n v="4.203125"/>
    <n v="0.296875"/>
    <n v="0.703125"/>
    <n v="0.59375"/>
    <n v="0.546875"/>
    <n v="1.6842105263157894"/>
    <n v="1.9791666666666666E-2"/>
    <n v="4.6875E-2"/>
    <n v="9.375E-2"/>
    <n v="0.28020833333333334"/>
    <s v="10–19 min"/>
    <s v="23–27"/>
    <n v="0.55399999999999994"/>
    <n v="0.58599999999999997"/>
    <n v="0.24743512371756185"/>
    <s v="Écarter"/>
    <n v="0.25088028169014087"/>
    <x v="215"/>
    <n v="6.6666666666666666E-2"/>
    <n v="1.6842105263157894"/>
    <n v="0.37291666666666667"/>
  </r>
  <r>
    <x v="224"/>
    <s v="BKN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n v="8.6999999999999993"/>
    <n v="2"/>
    <n v="3.7"/>
    <n v="1"/>
    <n v="2.7"/>
    <n v="0.6"/>
    <n v="0.2"/>
    <n v="1.2"/>
    <n v="0.39726027397260272"/>
    <n v="1.6666666666666667"/>
    <n v="2.7397260273972605E-2"/>
    <n v="9.1324200913242021E-3"/>
    <n v="4.5662100456621009E-2"/>
    <n v="0.12328767123287673"/>
    <s v="20–29 min"/>
    <s v="23–27"/>
    <n v="0.51300000000000001"/>
    <n v="0.53299999999999992"/>
    <n v="0.28243814121907063"/>
    <s v="Écarter"/>
    <n v="0.26607645875251507"/>
    <x v="216"/>
    <n v="9.1324200913242004E-2"/>
    <n v="1.6666666666666667"/>
    <n v="0.16894977168949774"/>
  </r>
  <r>
    <x v="225"/>
    <s v="DET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n v="6.3950617283950617"/>
    <n v="1"/>
    <n v="2.7037037037037037"/>
    <n v="0.50617283950617287"/>
    <n v="2.1975308641975309"/>
    <n v="0.60493827160493829"/>
    <n v="0.19753086419753085"/>
    <n v="0.90123456790123457"/>
    <n v="0.40993985438429886"/>
    <n v="1.1095890410958904"/>
    <n v="3.8778094333649892E-2"/>
    <n v="1.2662234884457106E-2"/>
    <n v="3.2446976891421335E-2"/>
    <n v="0.14086736308958531"/>
    <s v="10–19 min"/>
    <s v="18–22"/>
    <n v="0.51700000000000002"/>
    <n v="0.55600000000000005"/>
    <n v="0.2492456246228123"/>
    <s v="Écarter"/>
    <n v="0.19558337680403409"/>
    <x v="217"/>
    <n v="6.4102564102564111E-2"/>
    <n v="1.1095890410958904"/>
    <n v="0.17331433998100665"/>
  </r>
  <r>
    <x v="226"/>
    <s v="ATL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n v="7.7014925373134329"/>
    <n v="1.8059701492537314"/>
    <n v="3"/>
    <n v="1"/>
    <n v="2"/>
    <n v="0.70149253731343286"/>
    <n v="0.19402985074626866"/>
    <n v="0.70149253731343286"/>
    <n v="0.36499964631817217"/>
    <n v="2.5744680851063833"/>
    <n v="3.32460918158025E-2"/>
    <n v="9.1957275235198411E-3"/>
    <n v="4.7393364928909949E-2"/>
    <n v="9.4786729857819899E-2"/>
    <s v="20–29 min"/>
    <s v="28–32"/>
    <n v="0.56899999999999995"/>
    <n v="0.58399999999999996"/>
    <n v="0.25045262522631262"/>
    <s v="Écarter"/>
    <n v="0.23553860476290581"/>
    <x v="218"/>
    <n v="8.5591002334300059E-2"/>
    <n v="2.5744680851063828"/>
    <n v="0.14218009478672985"/>
  </r>
  <r>
    <x v="227"/>
    <s v="CLE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n v="7.197183098591549"/>
    <n v="1.5070422535211268"/>
    <n v="2.1971830985915495"/>
    <n v="0.50704225352112675"/>
    <n v="1.704225352112676"/>
    <n v="0.70422535211267601"/>
    <n v="0.19718309859154928"/>
    <n v="0.50704225352112675"/>
    <n v="0.36533924358332737"/>
    <n v="2.9722222222222223"/>
    <n v="3.5747479802673912E-2"/>
    <n v="1.0009294344748695E-2"/>
    <n v="2.5738185457925215E-2"/>
    <n v="8.6508901122470866E-2"/>
    <s v="10–19 min"/>
    <s v="28–32"/>
    <n v="0.56700000000000006"/>
    <n v="0.58299999999999996"/>
    <n v="0.25709112854556426"/>
    <s v="Écarter"/>
    <n v="0.22011505653640151"/>
    <x v="219"/>
    <n v="7.6499606777722162E-2"/>
    <n v="2.9722222222222223"/>
    <n v="0.11153213698434261"/>
  </r>
  <r>
    <x v="228"/>
    <s v="PHX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n v="6.9054054054054053"/>
    <n v="0.79729729729729726"/>
    <n v="3.5945945945945947"/>
    <n v="1.2027027027027026"/>
    <n v="2.4054054054054053"/>
    <n v="0.59459459459459463"/>
    <n v="0.5"/>
    <n v="0.5"/>
    <n v="0.3615395500212254"/>
    <n v="1.5945945945945945"/>
    <n v="3.1130607046837414E-2"/>
    <n v="2.6178010471204185E-2"/>
    <n v="6.2968727890193851E-2"/>
    <n v="0.1259374557803877"/>
    <s v="10–19 min"/>
    <s v="18–22"/>
    <n v="0.51600000000000001"/>
    <n v="0.51700000000000002"/>
    <n v="0.28605914302957153"/>
    <s v="Écarter"/>
    <n v="0.21119147316330417"/>
    <x v="220"/>
    <n v="4.1743313994622895E-2"/>
    <n v="1.5945945945945945"/>
    <n v="0.18819866987406253"/>
  </r>
  <r>
    <x v="229"/>
    <s v="ORL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n v="7.2"/>
    <n v="2"/>
    <n v="6.6"/>
    <n v="2.4"/>
    <n v="4.2"/>
    <n v="0.7"/>
    <n v="1.4"/>
    <n v="1"/>
    <n v="0.35294117647058826"/>
    <n v="2"/>
    <n v="3.4313725490196081E-2"/>
    <n v="6.8627450980392163E-2"/>
    <n v="0.11764705882352941"/>
    <n v="0.20588235294117649"/>
    <s v="20–29 min"/>
    <s v="23–27"/>
    <n v="0.61499999999999999"/>
    <n v="0.63100000000000001"/>
    <n v="0.20277610138805069"/>
    <s v="Écarter"/>
    <n v="0.22020120724346079"/>
    <x v="221"/>
    <n v="9.8039215686274508E-2"/>
    <n v="2"/>
    <n v="0.3235294117647059"/>
  </r>
  <r>
    <x v="230"/>
    <s v="CHA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n v="7.3970588235294121"/>
    <n v="1.6029411764705883"/>
    <n v="2.5"/>
    <n v="0.79411764705882348"/>
    <n v="1.7058823529411764"/>
    <n v="1.1029411764705883"/>
    <n v="0.20588235294117646"/>
    <n v="1"/>
    <n v="0.26608125264494287"/>
    <n v="1.6029411764705883"/>
    <n v="3.967414303851037E-2"/>
    <n v="7.4058400338552679E-3"/>
    <n v="2.8565382987727463E-2"/>
    <n v="6.1362674566229368E-2"/>
    <s v="20–29 min"/>
    <s v="23–27"/>
    <n v="0.54299999999999993"/>
    <n v="0.55899999999999994"/>
    <n v="0.25467712733856368"/>
    <s v="Écarter"/>
    <n v="0.22622795597112086"/>
    <x v="222"/>
    <n v="5.765975454930173E-2"/>
    <n v="1.6029411764705883"/>
    <n v="8.9928057553956831E-2"/>
  </r>
  <r>
    <x v="231"/>
    <s v="TOR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  <n v="10"/>
    <n v="0.7"/>
    <n v="4.5"/>
    <n v="1.4"/>
    <n v="3.1"/>
    <n v="0.5"/>
    <n v="0.5"/>
    <n v="0.6"/>
    <n v="0.58139534883720934"/>
    <n v="1.1666666666666667"/>
    <n v="2.9069767441860465E-2"/>
    <n v="2.9069767441860465E-2"/>
    <n v="8.1395348837209294E-2"/>
    <n v="0.1802325581395349"/>
    <s v="10–19 min"/>
    <s v="28–32"/>
    <n v="0.58599999999999997"/>
    <n v="0.61499999999999999"/>
    <n v="0.22329511164755583"/>
    <s v="Écarter"/>
    <n v="0.30583501006036218"/>
    <x v="223"/>
    <n v="4.0697674418604654E-2"/>
    <n v="1.1666666666666667"/>
    <n v="0.26162790697674421"/>
  </r>
  <r>
    <x v="232"/>
    <s v="NYK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n v="6.9027777777777777"/>
    <n v="2.8055555555555554"/>
    <n v="1.4027777777777777"/>
    <n v="0.19444444444444445"/>
    <n v="1.3055555555555556"/>
    <n v="0.5"/>
    <n v="0.19444444444444445"/>
    <n v="0.69444444444444442"/>
    <n v="0.45713760117733626"/>
    <n v="4.04"/>
    <n v="3.3112582781456956E-2"/>
    <n v="1.2877115526122149E-2"/>
    <n v="1.2877115526122149E-2"/>
    <n v="8.6460632818248714E-2"/>
    <s v="10–19 min"/>
    <s v="28–32"/>
    <n v="0.50600000000000001"/>
    <n v="0.53200000000000003"/>
    <n v="0.26916113458056729"/>
    <s v="Écarter"/>
    <n v="0.21111111111111111"/>
    <x v="224"/>
    <n v="0.18579838116261957"/>
    <n v="4.04"/>
    <n v="9.2899190581309785E-2"/>
  </r>
  <r>
    <x v="233"/>
    <s v="DAL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  <n v="8.7017543859649127"/>
    <n v="1.4035087719298245"/>
    <n v="1.5964912280701755"/>
    <n v="0.19298245614035087"/>
    <n v="1.4035087719298245"/>
    <n v="0.50877192982456143"/>
    <n v="0.10526315789473684"/>
    <n v="1.4035087719298245"/>
    <n v="0.54728015006068631"/>
    <n v="1"/>
    <n v="3.1998234580161093E-2"/>
    <n v="6.6203243958953984E-3"/>
    <n v="1.2137261392474896E-2"/>
    <n v="8.8270991945271979E-2"/>
    <s v="10–19 min"/>
    <s v="18–22"/>
    <n v="0.52700000000000002"/>
    <n v="0.54899999999999993"/>
    <n v="0.25105612552806278"/>
    <s v="Écarter"/>
    <n v="0.26613011401743797"/>
    <x v="225"/>
    <n v="8.8270991945271979E-2"/>
    <n v="1"/>
    <n v="0.10040825333774689"/>
  </r>
  <r>
    <x v="234"/>
    <s v="MIA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n v="10.695652173913043"/>
    <n v="2.8043478260869565"/>
    <n v="3.8913043478260869"/>
    <n v="0.60869565217391308"/>
    <n v="3.3043478260869565"/>
    <n v="0.80434782608695654"/>
    <n v="0.30434782608695654"/>
    <n v="1.3043478260869565"/>
    <n v="0.42612160055430448"/>
    <n v="2.15"/>
    <n v="3.2045730122986317E-2"/>
    <n v="1.2125411397886714E-2"/>
    <n v="2.4250822795773428E-2"/>
    <n v="0.13164732374848431"/>
    <s v="20–29 min"/>
    <s v="18–22"/>
    <n v="0.56000000000000005"/>
    <n v="0.59499999999999997"/>
    <n v="0.22751961375980689"/>
    <s v="Écarter"/>
    <n v="0.32711048902108303"/>
    <x v="226"/>
    <n v="0.11172700502338472"/>
    <n v="2.15"/>
    <n v="0.15503204573012297"/>
  </r>
  <r>
    <x v="235"/>
    <s v="ATL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n v="8.9090909090909083"/>
    <n v="1.1090909090909091"/>
    <n v="8.5090909090909097"/>
    <n v="3.2"/>
    <n v="5.4"/>
    <n v="0.6"/>
    <n v="1"/>
    <n v="0.90909090909090906"/>
    <n v="0.41631265930331351"/>
    <n v="1.22"/>
    <n v="2.8037383177570093E-2"/>
    <n v="4.6728971962616828E-2"/>
    <n v="0.14953271028037385"/>
    <n v="0.25233644859813087"/>
    <s v="20–29 min"/>
    <s v="28–32"/>
    <n v="0.55899999999999994"/>
    <n v="0.56399999999999995"/>
    <n v="0.23596861798430899"/>
    <s v="Écarter"/>
    <n v="0.27247119078104992"/>
    <x v="227"/>
    <n v="5.1826677994902294E-2"/>
    <n v="1.22"/>
    <n v="0.39762107051826684"/>
  </r>
  <r>
    <x v="236"/>
    <s v="MIA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n v="6.5"/>
    <n v="1.5"/>
    <n v="3.4054054054054053"/>
    <n v="1"/>
    <n v="2.4054054054054053"/>
    <n v="0.90540540540540537"/>
    <n v="0.5"/>
    <n v="0.70270270270270274"/>
    <n v="0.26422764227642276"/>
    <n v="2.1346153846153846"/>
    <n v="3.6805097780707535E-2"/>
    <n v="2.032520325203252E-2"/>
    <n v="4.065040650406504E-2"/>
    <n v="9.7780707536805081E-2"/>
    <s v="20–29 min"/>
    <s v="28–32"/>
    <n v="0.57200000000000006"/>
    <n v="0.58299999999999996"/>
    <n v="0.23657211828605915"/>
    <s v="Écarter"/>
    <n v="0.19879275653923542"/>
    <x v="228"/>
    <n v="6.097560975609756E-2"/>
    <n v="2.1346153846153846"/>
    <n v="0.13843111404087013"/>
  </r>
  <r>
    <x v="237"/>
    <s v="OKC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  <n v="15"/>
    <n v="2"/>
    <n v="8"/>
    <n v="1.5"/>
    <n v="6.5"/>
    <n v="0.6875"/>
    <n v="2.1875"/>
    <n v="1.8125"/>
    <n v="0.54744525547445255"/>
    <n v="1.103448275862069"/>
    <n v="2.5091240875912409E-2"/>
    <n v="7.9835766423357671E-2"/>
    <n v="5.4744525547445258E-2"/>
    <n v="0.23722627737226279"/>
    <s v="20–29 min"/>
    <s v="23–27"/>
    <n v="0.55399999999999994"/>
    <n v="0.59899999999999998"/>
    <n v="0.20639710319855159"/>
    <s v="Écarter"/>
    <n v="0.45875251509054327"/>
    <x v="229"/>
    <n v="7.2992700729927015E-2"/>
    <n v="1.103448275862069"/>
    <n v="0.29197080291970806"/>
  </r>
  <r>
    <x v="238"/>
    <s v="HOU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  <n v="9.3921568627450984"/>
    <n v="1"/>
    <n v="3"/>
    <n v="0.70588235294117652"/>
    <n v="2.2941176470588234"/>
    <n v="0.60784313725490191"/>
    <n v="0.29411764705882354"/>
    <n v="0.90196078431372551"/>
    <n v="0.57976276930525306"/>
    <n v="1.1086956521739131"/>
    <n v="3.7521181312030985E-2"/>
    <n v="1.8155410312273058E-2"/>
    <n v="4.357298474945534E-2"/>
    <n v="0.14161220043572983"/>
    <s v="10–19 min"/>
    <s v="18–22"/>
    <n v="0.52500000000000002"/>
    <n v="0.54899999999999993"/>
    <n v="0.24321062160531079"/>
    <s v="Écarter"/>
    <n v="0.2872450388606147"/>
    <x v="230"/>
    <n v="6.1728395061728399E-2"/>
    <n v="1.1086956521739131"/>
    <n v="0.1851851851851852"/>
  </r>
  <r>
    <x v="239"/>
    <s v="LAC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n v="6.4054054054054053"/>
    <n v="2.7972972972972974"/>
    <n v="3.4054054054054053"/>
    <n v="0.70270270270270274"/>
    <n v="2.7027027027027026"/>
    <n v="1.7027027027027026"/>
    <n v="0.40540540540540543"/>
    <n v="1"/>
    <n v="0.26578445665582595"/>
    <n v="2.7972972972972974"/>
    <n v="7.0651564427498037E-2"/>
    <n v="1.68218010541662E-2"/>
    <n v="2.915778849388808E-2"/>
    <n v="0.11214534036110799"/>
    <s v="20–29 min"/>
    <s v="28–32"/>
    <n v="0.52500000000000002"/>
    <n v="0.53100000000000003"/>
    <n v="0.26372963186481591"/>
    <s v="Écarter"/>
    <n v="0.19589972266028605"/>
    <x v="117"/>
    <n v="0.11607042727374677"/>
    <n v="2.7972972972972974"/>
    <n v="0.14130312885499607"/>
  </r>
  <r>
    <x v="240"/>
    <s v="CLE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n v="9.4"/>
    <n v="3.2"/>
    <n v="4.3"/>
    <n v="1.1000000000000001"/>
    <n v="3.3"/>
    <n v="0.5"/>
    <n v="0.2"/>
    <n v="1.1000000000000001"/>
    <n v="0.36862745098039218"/>
    <n v="2.9090909090909092"/>
    <n v="1.9607843137254902E-2"/>
    <n v="7.8431372549019607E-3"/>
    <n v="4.3137254901960791E-2"/>
    <n v="0.12941176470588234"/>
    <s v="20–29 min"/>
    <s v="28–32"/>
    <n v="0.59399999999999997"/>
    <n v="0.60699999999999998"/>
    <n v="0.22631261315630657"/>
    <s v="Écarter"/>
    <n v="0.28748490945674049"/>
    <x v="231"/>
    <n v="0.12549019607843137"/>
    <n v="2.9090909090909092"/>
    <n v="0.16862745098039214"/>
  </r>
  <r>
    <x v="241"/>
    <s v="LAL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n v="6.4027777777777777"/>
    <n v="1.4027777777777777"/>
    <n v="1.3055555555555556"/>
    <n v="0.30555555555555558"/>
    <n v="1"/>
    <n v="0.69444444444444442"/>
    <n v="0.19444444444444445"/>
    <n v="0.59722222222222221"/>
    <n v="0.30201781970649894"/>
    <n v="2.3488372093023253"/>
    <n v="3.2756813417190778E-2"/>
    <n v="9.1719077568134175E-3"/>
    <n v="1.4412997903563943E-2"/>
    <n v="4.716981132075472E-2"/>
    <s v="20–29 min"/>
    <s v="28–32"/>
    <n v="0.53"/>
    <n v="0.53600000000000003"/>
    <n v="0.25226312613156304"/>
    <s v="Écarter"/>
    <n v="0.19581936060809302"/>
    <x v="232"/>
    <n v="6.6168763102725375E-2"/>
    <n v="2.3488372093023258"/>
    <n v="6.1582809224318663E-2"/>
  </r>
  <r>
    <x v="242"/>
    <s v="IND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n v="6.1066666666666665"/>
    <n v="1.5066666666666666"/>
    <n v="3.1066666666666665"/>
    <n v="0.30666666666666664"/>
    <n v="2.7066666666666666"/>
    <n v="0.70666666666666667"/>
    <n v="0.30666666666666664"/>
    <n v="1"/>
    <n v="0.38649789029535864"/>
    <n v="1.5066666666666666"/>
    <n v="4.472573839662447E-2"/>
    <n v="1.9409282700421939E-2"/>
    <n v="1.9409282700421939E-2"/>
    <n v="0.17130801687763711"/>
    <s v="10–19 min"/>
    <s v="18–22"/>
    <n v="0.57600000000000007"/>
    <n v="0.59"/>
    <n v="0.21726010863005432"/>
    <s v="Écarter"/>
    <n v="0.18676324614352782"/>
    <x v="233"/>
    <n v="9.535864978902954E-2"/>
    <n v="1.5066666666666666"/>
    <n v="0.19662447257383964"/>
  </r>
  <r>
    <x v="243"/>
    <s v="SAC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n v="6.8939393939393936"/>
    <n v="2.393939393939394"/>
    <n v="3.893939393939394"/>
    <n v="1.393939393939394"/>
    <n v="2.606060606060606"/>
    <n v="0.89393939393939392"/>
    <n v="0.30303030303030304"/>
    <n v="1.303030303030303"/>
    <n v="0.33793820558526444"/>
    <n v="1.8372093023255816"/>
    <n v="4.382055852644088E-2"/>
    <n v="1.4854426619132503E-2"/>
    <n v="6.833036244800951E-2"/>
    <n v="0.12774806892453952"/>
    <s v="20–29 min"/>
    <s v="23–27"/>
    <n v="0.56399999999999995"/>
    <n v="0.59099999999999997"/>
    <n v="0.20337960168980085"/>
    <s v="Écarter"/>
    <n v="0.21084080239009817"/>
    <x v="234"/>
    <n v="0.11734997029114677"/>
    <n v="1.8372093023255813"/>
    <n v="0.19087938205585267"/>
  </r>
  <r>
    <x v="244"/>
    <s v="CHA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n v="8.9019607843137258"/>
    <n v="2.2941176470588234"/>
    <n v="7.8039215686274508"/>
    <n v="1.7058823529411764"/>
    <n v="6.0980392156862742"/>
    <n v="0.80392156862745101"/>
    <n v="0.70588235294117652"/>
    <n v="1.9019607843137254"/>
    <n v="0.42797888386123678"/>
    <n v="1.2061855670103092"/>
    <n v="3.8650075414781299E-2"/>
    <n v="3.3936651583710412E-2"/>
    <n v="8.2013574660633484E-2"/>
    <n v="0.29317496229260931"/>
    <s v="20–29 min"/>
    <s v="28–32"/>
    <n v="0.52300000000000002"/>
    <n v="0.55500000000000005"/>
    <n v="0.2124321062160531"/>
    <s v="Écarter"/>
    <n v="0.2722531266027538"/>
    <x v="235"/>
    <n v="0.11029411764705883"/>
    <n v="1.2061855670103092"/>
    <n v="0.37518853695324283"/>
  </r>
  <r>
    <x v="245"/>
    <s v="PHI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  <n v="23.789473684210527"/>
    <n v="4.5263157894736841"/>
    <n v="8.2105263157894743"/>
    <n v="1.8947368421052631"/>
    <n v="6.3157894736842106"/>
    <n v="0.68421052631578949"/>
    <n v="0.89473684210526316"/>
    <n v="3.3157894736842106"/>
    <n v="0.78773091669571282"/>
    <n v="1.3650793650793649"/>
    <n v="2.265597769257581E-2"/>
    <n v="2.9627047751829907E-2"/>
    <n v="6.2739630533286864E-2"/>
    <n v="0.20913210177762287"/>
    <s v="30–39 min"/>
    <s v="28–32"/>
    <n v="0.48100000000000004"/>
    <n v="0.57999999999999996"/>
    <n v="0.19010259505129753"/>
    <s v="Écarter"/>
    <n v="0.72756539235412476"/>
    <x v="236"/>
    <n v="0.14987800627396305"/>
    <n v="1.3650793650793651"/>
    <n v="0.27187173231090977"/>
  </r>
  <r>
    <x v="246"/>
    <s v="BKN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  <n v="10.204545454545455"/>
    <n v="2.5909090909090908"/>
    <n v="3.5909090909090908"/>
    <n v="0.79545454545454541"/>
    <n v="2.7954545454545454"/>
    <n v="0.59090909090909094"/>
    <n v="0.29545454545454547"/>
    <n v="1.9090909090909092"/>
    <n v="0.49297321036451475"/>
    <n v="1.357142857142857"/>
    <n v="2.8546332894158984E-2"/>
    <n v="1.4273166447079492E-2"/>
    <n v="3.8427755819060168E-2"/>
    <n v="0.13504611330698288"/>
    <s v="20–29 min"/>
    <s v="23–27"/>
    <n v="0.51"/>
    <n v="0.55700000000000005"/>
    <n v="0.2124321062160531"/>
    <s v="Écarter"/>
    <n v="0.31209072617523326"/>
    <x v="237"/>
    <n v="0.12516469038208169"/>
    <n v="1.3571428571428572"/>
    <n v="0.17347386912604304"/>
  </r>
  <r>
    <x v="247"/>
    <s v="NOP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  <n v="10.69047619047619"/>
    <n v="2.1904761904761907"/>
    <n v="3.1904761904761907"/>
    <n v="0.69047619047619047"/>
    <n v="2.5"/>
    <n v="1.3095238095238095"/>
    <n v="0.19047619047619047"/>
    <n v="1.1904761904761905"/>
    <n v="0.45298627925746565"/>
    <n v="1.8400000000000003"/>
    <n v="5.5488297013720739E-2"/>
    <n v="8.0710250201775618E-3"/>
    <n v="2.9257465698143661E-2"/>
    <n v="0.1059322033898305"/>
    <s v="20–29 min"/>
    <s v="23–27"/>
    <n v="0.5"/>
    <n v="0.53500000000000003"/>
    <n v="0.23053711526855764"/>
    <s v="Écarter"/>
    <n v="0.32695218932643477"/>
    <x v="238"/>
    <n v="9.2816787732041967E-2"/>
    <n v="1.84"/>
    <n v="0.13518966908797417"/>
  </r>
  <r>
    <x v="248"/>
    <s v="SAC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n v="6.5072463768115938"/>
    <n v="1.2028985507246377"/>
    <n v="4.5942028985507246"/>
    <n v="1.2028985507246377"/>
    <n v="3.4057971014492754"/>
    <n v="0.59420289855072461"/>
    <n v="0.30434782608695654"/>
    <n v="0.59420289855072461"/>
    <n v="0.33200236616385681"/>
    <n v="2.024390243902439"/>
    <n v="3.0316474415853296E-2"/>
    <n v="1.5527950310559006E-2"/>
    <n v="6.1372375036971308E-2"/>
    <n v="0.17376515823720792"/>
    <s v="10–19 min"/>
    <s v="28–32"/>
    <n v="0.52800000000000002"/>
    <n v="0.55100000000000005"/>
    <n v="0.22510561255280628"/>
    <s v="Écarter"/>
    <n v="0.19901437611174291"/>
    <x v="239"/>
    <n v="6.1372375036971308E-2"/>
    <n v="2.024390243902439"/>
    <n v="0.23439810706891451"/>
  </r>
  <r>
    <x v="249"/>
    <s v="TOR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n v="8.5961538461538467"/>
    <n v="1.5961538461538463"/>
    <n v="3.0961538461538463"/>
    <n v="1.0961538461538463"/>
    <n v="1.9038461538461537"/>
    <n v="0.80769230769230771"/>
    <n v="0.19230769230769232"/>
    <n v="1"/>
    <n v="0.40547895500725695"/>
    <n v="1.5961538461538463"/>
    <n v="3.8098693759071121E-2"/>
    <n v="9.0711175616836007E-3"/>
    <n v="5.1705370101596523E-2"/>
    <n v="8.9804063860667638E-2"/>
    <s v="20–29 min"/>
    <s v="18–22"/>
    <n v="0.48700000000000004"/>
    <n v="0.52300000000000002"/>
    <n v="0.2383826191913096"/>
    <s v="Écarter"/>
    <n v="0.2629004798018883"/>
    <x v="240"/>
    <n v="7.529027576197389E-2"/>
    <n v="1.5961538461538463"/>
    <n v="0.14604499274310595"/>
  </r>
  <r>
    <x v="250"/>
    <s v="PHI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n v="10.090909090909092"/>
    <n v="1.5909090909090908"/>
    <n v="3.4090909090909092"/>
    <n v="1"/>
    <n v="2.2954545454545454"/>
    <n v="1"/>
    <n v="0.40909090909090912"/>
    <n v="1.0909090909090908"/>
    <n v="0.3851492019430951"/>
    <n v="1.4583333333333333"/>
    <n v="3.8167938931297711E-2"/>
    <n v="1.5614156835530883E-2"/>
    <n v="3.8167938931297711E-2"/>
    <n v="8.7612768910478839E-2"/>
    <s v="20–29 min"/>
    <s v="18–22"/>
    <n v="0.54600000000000004"/>
    <n v="0.55899999999999994"/>
    <n v="0.22812311406155703"/>
    <s v="Écarter"/>
    <n v="0.30861532833363825"/>
    <x v="241"/>
    <n v="6.0721721027064537E-2"/>
    <n v="1.4583333333333333"/>
    <n v="0.13011797362942401"/>
  </r>
  <r>
    <x v="251"/>
    <s v="DET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n v="5.9066666666666663"/>
    <n v="0.90666666666666662"/>
    <n v="2.9066666666666667"/>
    <n v="0.70666666666666667"/>
    <n v="2.2000000000000002"/>
    <n v="0.4"/>
    <n v="0.2"/>
    <n v="0.70666666666666667"/>
    <n v="0.35797979797979795"/>
    <n v="1.2830188679245282"/>
    <n v="2.4242424242424242E-2"/>
    <n v="1.2121212121212121E-2"/>
    <n v="4.2828282828282827E-2"/>
    <n v="0.13333333333333333"/>
    <s v="10–19 min"/>
    <s v="28–32"/>
    <n v="0.504"/>
    <n v="0.54400000000000004"/>
    <n v="0.22631261315630657"/>
    <s v="Écarter"/>
    <n v="0.18064654594232057"/>
    <x v="242"/>
    <n v="5.4949494949494949E-2"/>
    <n v="1.2830188679245282"/>
    <n v="0.17616161616161616"/>
  </r>
  <r>
    <x v="252"/>
    <s v="CHA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n v="6.5"/>
    <n v="0.8970588235294118"/>
    <n v="1.7058823529411764"/>
    <n v="0.39705882352941174"/>
    <n v="1.2941176470588236"/>
    <n v="0.39705882352941174"/>
    <n v="0.10294117647058823"/>
    <n v="0.5"/>
    <n v="0.41666666666666669"/>
    <n v="1.7941176470588236"/>
    <n v="2.5452488687782805E-2"/>
    <n v="6.5987933634992458E-3"/>
    <n v="2.5452488687782805E-2"/>
    <n v="8.2956259426847673E-2"/>
    <s v="10–19 min"/>
    <s v="33+"/>
    <n v="0.59899999999999998"/>
    <n v="0.61599999999999999"/>
    <n v="0.2051901025950513"/>
    <s v="Écarter"/>
    <n v="0.19879275653923542"/>
    <x v="235"/>
    <n v="5.7503770739064861E-2"/>
    <n v="1.7941176470588236"/>
    <n v="0.10935143288084465"/>
  </r>
  <r>
    <x v="253"/>
    <s v="MEM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  <n v="6.90625"/>
    <n v="0.59375"/>
    <n v="2"/>
    <n v="0.5"/>
    <n v="1.5"/>
    <n v="0.296875"/>
    <n v="0.90625"/>
    <n v="0.5"/>
    <n v="0.59027777777777779"/>
    <n v="1.1875"/>
    <n v="2.5373931623931624E-2"/>
    <n v="7.745726495726496E-2"/>
    <n v="4.2735042735042736E-2"/>
    <n v="0.12820512820512822"/>
    <s v="10–19 min"/>
    <s v="23–27"/>
    <n v="0.64800000000000002"/>
    <n v="0.66599999999999993"/>
    <n v="0.18527459263729631"/>
    <s v="Écarter"/>
    <n v="0.21121730382293763"/>
    <x v="243"/>
    <n v="5.0747863247863248E-2"/>
    <n v="1.1875"/>
    <n v="0.17094017094017094"/>
  </r>
  <r>
    <x v="254"/>
    <s v="WAS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  <n v="11.891891891891891"/>
    <n v="4.1081081081081079"/>
    <n v="3.7027027027027026"/>
    <n v="0.40540540540540543"/>
    <n v="3.4054054054054053"/>
    <n v="0.89189189189189189"/>
    <n v="0.1891891891891892"/>
    <n v="1.5135135135135136"/>
    <n v="0.52157420578473201"/>
    <n v="2.714285714285714"/>
    <n v="3.9118065433854904E-2"/>
    <n v="8.2977714556661929E-3"/>
    <n v="1.7780938833570414E-2"/>
    <n v="0.14935988620199145"/>
    <s v="20–29 min"/>
    <s v="33+"/>
    <n v="0.54600000000000004"/>
    <n v="0.58799999999999997"/>
    <n v="0.20337960168980085"/>
    <s v="Écarter"/>
    <n v="0.36369568763934962"/>
    <x v="244"/>
    <n v="0.18018018018018017"/>
    <n v="2.7142857142857144"/>
    <n v="0.16239924134660977"/>
  </r>
  <r>
    <x v="255"/>
    <s v="BOS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n v="6"/>
    <n v="1.6027397260273972"/>
    <n v="5.3013698630136989"/>
    <n v="2.6027397260273974"/>
    <n v="2.6986301369863015"/>
    <n v="0.50684931506849318"/>
    <n v="1"/>
    <n v="0.39726027397260272"/>
    <n v="0.32258064516129031"/>
    <n v="4.0344827586206895"/>
    <n v="2.7249963175725436E-2"/>
    <n v="5.3763440860215048E-2"/>
    <n v="0.13993224333480631"/>
    <n v="0.14508764177345707"/>
    <s v="10–19 min"/>
    <s v="28–32"/>
    <n v="0.66799999999999993"/>
    <n v="0.68299999999999994"/>
    <n v="0.16716958358479178"/>
    <s v="Écarter"/>
    <n v="0.1835010060362173"/>
    <x v="245"/>
    <n v="8.6168802474591244E-2"/>
    <n v="4.0344827586206895"/>
    <n v="0.28501988510826337"/>
  </r>
  <r>
    <x v="256"/>
    <s v="POR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n v="6.5074626865671643"/>
    <n v="1.1044776119402986"/>
    <n v="7.8955223880597014"/>
    <n v="3.1940298507462686"/>
    <n v="4.5970149253731343"/>
    <n v="0.5074626865671642"/>
    <n v="1.5970149253731343"/>
    <n v="1.1044776119402986"/>
    <n v="0.32865973164480627"/>
    <n v="1"/>
    <n v="2.5629428614503243E-2"/>
    <n v="8.0657319463289606E-2"/>
    <n v="0.16131463892657921"/>
    <n v="0.23217247097844113"/>
    <s v="10–19 min"/>
    <s v="18–22"/>
    <n v="0.56000000000000005"/>
    <n v="0.57399999999999995"/>
    <n v="0.20217260108630053"/>
    <s v="Écarter"/>
    <n v="0.19902099162137002"/>
    <x v="246"/>
    <n v="5.5781697572742345E-2"/>
    <n v="1"/>
    <n v="0.39876375697271216"/>
  </r>
  <r>
    <x v="257"/>
    <s v="OKC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n v="6.3043478260869561"/>
    <n v="1.4057971014492754"/>
    <n v="3.5072463768115942"/>
    <n v="0.89855072463768115"/>
    <n v="2.5942028985507246"/>
    <n v="0.59420289855072461"/>
    <n v="0.10144927536231885"/>
    <n v="0.59420289855072461"/>
    <n v="0.3844114528101803"/>
    <n v="2.3658536585365857"/>
    <n v="3.6231884057971016E-2"/>
    <n v="6.1859314245316377E-3"/>
    <n v="5.4789678331565929E-2"/>
    <n v="0.15818310357016616"/>
    <s v="10–19 min"/>
    <s v="28–32"/>
    <n v="0.57600000000000007"/>
    <n v="0.58700000000000008"/>
    <n v="0.2124321062160531"/>
    <s v="Écarter"/>
    <n v="0.19280902808153266"/>
    <x v="247"/>
    <n v="8.571933545422411E-2"/>
    <n v="2.3658536585365852"/>
    <n v="0.2138564863909509"/>
  </r>
  <r>
    <x v="258"/>
    <s v="DET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n v="6"/>
    <n v="1.6944444444444444"/>
    <n v="5.5"/>
    <n v="1.8055555555555556"/>
    <n v="3.6944444444444446"/>
    <n v="0.40277777777777779"/>
    <n v="1.4027777777777777"/>
    <n v="0.90277777777777779"/>
    <n v="0.30150753768844224"/>
    <n v="1.8769230769230769"/>
    <n v="2.0240089335566723E-2"/>
    <n v="7.0491345616973761E-2"/>
    <n v="9.0731434952540491E-2"/>
    <n v="0.18565047459519823"/>
    <s v="10–19 min"/>
    <s v="23–27"/>
    <n v="0.58599999999999997"/>
    <n v="0.61599999999999999"/>
    <n v="0.19130959565479783"/>
    <s v="Écarter"/>
    <n v="0.1835010060362173"/>
    <x v="248"/>
    <n v="8.5147962032384145E-2"/>
    <n v="1.8769230769230769"/>
    <n v="0.27638190954773872"/>
  </r>
  <r>
    <x v="259"/>
    <s v="IND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  <n v="6.5"/>
    <n v="0.80303030303030298"/>
    <n v="3.8030303030303032"/>
    <n v="1.303030303030303"/>
    <n v="2.5"/>
    <n v="0.39393939393939392"/>
    <n v="0.60606060606060608"/>
    <n v="0.5"/>
    <n v="0.4452054794520548"/>
    <n v="1.606060606060606"/>
    <n v="2.6982150269821502E-2"/>
    <n v="4.1511000415110008E-2"/>
    <n v="8.9248650892486514E-2"/>
    <n v="0.17123287671232876"/>
    <s v="10–19 min"/>
    <s v="23–27"/>
    <n v="0.58299999999999996"/>
    <n v="0.61399999999999999"/>
    <n v="0.19493059746529873"/>
    <s v="Écarter"/>
    <n v="0.19879275653923542"/>
    <x v="249"/>
    <n v="5.5002075550020756E-2"/>
    <n v="1.606060606060606"/>
    <n v="0.2604815276048153"/>
  </r>
  <r>
    <x v="260"/>
    <s v="BKN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n v="9.1086956521739122"/>
    <n v="0.89130434782608692"/>
    <n v="3.8913043478260869"/>
    <n v="0.89130434782608692"/>
    <n v="3"/>
    <n v="0.5"/>
    <n v="0.5"/>
    <n v="1"/>
    <n v="0.40126412564642788"/>
    <n v="0.89130434782608692"/>
    <n v="2.2026431718061675E-2"/>
    <n v="2.2026431718061675E-2"/>
    <n v="3.9264508714805593E-2"/>
    <n v="0.13215859030837004"/>
    <s v="20–29 min"/>
    <s v="18–22"/>
    <n v="0.47399999999999998"/>
    <n v="0.51600000000000001"/>
    <n v="0.22510561255280628"/>
    <s v="Écarter"/>
    <n v="0.2785758026419386"/>
    <x v="250"/>
    <n v="3.9264508714805593E-2"/>
    <n v="0.89130434782608692"/>
    <n v="0.17142309902317565"/>
  </r>
  <r>
    <x v="261"/>
    <s v="TOR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n v="7.101694915254237"/>
    <n v="0.89830508474576276"/>
    <n v="2.6949152542372881"/>
    <n v="0.59322033898305082"/>
    <n v="2.1016949152542375"/>
    <n v="0.30508474576271188"/>
    <n v="0.20338983050847459"/>
    <n v="0.50847457627118642"/>
    <n v="0.40122570142679309"/>
    <n v="1.7666666666666668"/>
    <n v="1.7236426314277509E-2"/>
    <n v="1.1490950876185006E-2"/>
    <n v="3.3515273388872932E-2"/>
    <n v="0.1187398257205784"/>
    <s v="10–19 min"/>
    <s v="23–27"/>
    <n v="0.58099999999999996"/>
    <n v="0.59"/>
    <n v="0.21001810500905249"/>
    <s v="Écarter"/>
    <n v="0.21719469358524027"/>
    <x v="251"/>
    <n v="5.0751699703150438E-2"/>
    <n v="1.7666666666666666"/>
    <n v="0.15225509910945131"/>
  </r>
  <r>
    <x v="262"/>
    <s v="NOP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n v="6.3030303030303028"/>
    <n v="1.303030303030303"/>
    <n v="4.8030303030303028"/>
    <n v="1.696969696969697"/>
    <n v="3.106060606060606"/>
    <n v="0.60606060606060608"/>
    <n v="0.10606060606060606"/>
    <n v="0.80303030303030298"/>
    <n v="0.33526756931012247"/>
    <n v="1.6226415094339623"/>
    <n v="3.2237266279819474E-2"/>
    <n v="5.641521598968407E-3"/>
    <n v="9.0264345583494512E-2"/>
    <n v="0.16521598968407478"/>
    <s v="10–19 min"/>
    <s v="23–27"/>
    <n v="0.53600000000000003"/>
    <n v="0.56299999999999994"/>
    <n v="0.21122510561255281"/>
    <s v="Écarter"/>
    <n v="0.19276873361380403"/>
    <x v="252"/>
    <n v="6.9310122501611865E-2"/>
    <n v="1.6226415094339623"/>
    <n v="0.2554803352675693"/>
  </r>
  <r>
    <x v="263"/>
    <s v="ATL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n v="7.192982456140351"/>
    <n v="2.5964912280701755"/>
    <n v="2.7017543859649122"/>
    <n v="0.40350877192982454"/>
    <n v="2.4035087719298245"/>
    <n v="0.59649122807017541"/>
    <n v="0.50877192982456143"/>
    <n v="0.89473684210526316"/>
    <n v="0.3560882404029877"/>
    <n v="2.9019607843137254"/>
    <n v="2.9529268716345317E-2"/>
    <n v="2.5186729199235716E-2"/>
    <n v="1.9975681778704187E-2"/>
    <n v="0.11898558276880319"/>
    <s v="20–29 min"/>
    <s v="23–27"/>
    <n v="0.65099999999999991"/>
    <n v="0.66099999999999992"/>
    <n v="0.1756185878092939"/>
    <s v="Écarter"/>
    <n v="0.21998658618376929"/>
    <x v="253"/>
    <n v="0.12853916970644436"/>
    <n v="2.9019607843137254"/>
    <n v="0.13375021712697585"/>
  </r>
  <r>
    <x v="264"/>
    <s v="CHI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  <n v="6.40625"/>
    <n v="1.703125"/>
    <n v="4.5"/>
    <n v="1.59375"/>
    <n v="2.90625"/>
    <n v="0.5"/>
    <n v="0.5"/>
    <n v="0.90625"/>
    <n v="0.41870915032679734"/>
    <n v="1.8793103448275863"/>
    <n v="3.2679738562091505E-2"/>
    <n v="3.2679738562091505E-2"/>
    <n v="0.10416666666666666"/>
    <n v="0.18995098039215685"/>
    <s v="10–19 min"/>
    <s v="23–27"/>
    <n v="0.56000000000000005"/>
    <n v="0.60499999999999998"/>
    <n v="0.18165359082679541"/>
    <s v="Écarter"/>
    <n v="0.19592555331991954"/>
    <x v="254"/>
    <n v="0.11131535947712418"/>
    <n v="1.8793103448275863"/>
    <n v="0.29411764705882354"/>
  </r>
  <r>
    <x v="265"/>
    <s v="GSW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  <n v="6.596774193548387"/>
    <n v="1.6935483870967742"/>
    <n v="5"/>
    <n v="2"/>
    <n v="3"/>
    <n v="0.40322580645161288"/>
    <n v="0.59677419354838712"/>
    <n v="0.69354838709677424"/>
    <n v="0.42287014061207612"/>
    <n v="2.441860465116279"/>
    <n v="2.584780810587262E-2"/>
    <n v="3.8254755996691481E-2"/>
    <n v="0.12820512820512822"/>
    <n v="0.19230769230769232"/>
    <s v="10–19 min"/>
    <s v="23–27"/>
    <n v="0.57600000000000007"/>
    <n v="0.58700000000000008"/>
    <n v="0.18346409173204586"/>
    <s v="Écarter"/>
    <n v="0.20175245018498086"/>
    <x v="255"/>
    <n v="0.10856079404466502"/>
    <n v="2.441860465116279"/>
    <n v="0.32051282051282054"/>
  </r>
  <r>
    <x v="266"/>
    <s v="CHA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n v="5.704225352112676"/>
    <n v="0.80281690140845074"/>
    <n v="6.197183098591549"/>
    <n v="2.6056338028169015"/>
    <n v="3.507042253521127"/>
    <n v="0.60563380281690138"/>
    <n v="0.60563380281690138"/>
    <n v="0.90140845070422537"/>
    <n v="0.3259557344064386"/>
    <n v="0.890625"/>
    <n v="3.460764587525151E-2"/>
    <n v="3.460764587525151E-2"/>
    <n v="0.1488933601609658"/>
    <n v="0.20040241448692153"/>
    <s v="10–19 min"/>
    <s v="23–27"/>
    <n v="0.59599999999999997"/>
    <n v="0.60899999999999999"/>
    <n v="0.16716958358479178"/>
    <s v="Écarter"/>
    <n v="0.17445518179499533"/>
    <x v="256"/>
    <n v="4.5875251509054325E-2"/>
    <n v="0.890625"/>
    <n v="0.35412474849094566"/>
  </r>
  <r>
    <x v="267"/>
    <s v="GSW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  <n v="6.5"/>
    <n v="1.3064516129032258"/>
    <n v="3"/>
    <n v="0.90322580645161288"/>
    <n v="2.096774193548387"/>
    <n v="0.80645161290322576"/>
    <n v="0.30645161290322581"/>
    <n v="0.59677419354838712"/>
    <n v="0.43333333333333335"/>
    <n v="2.189189189189189"/>
    <n v="5.3763440860215048E-2"/>
    <n v="2.0430107526881722E-2"/>
    <n v="6.0215053763440857E-2"/>
    <n v="0.13978494623655913"/>
    <s v="10–19 min"/>
    <s v="28–32"/>
    <n v="0.626"/>
    <n v="0.63500000000000001"/>
    <n v="0.17984308992154496"/>
    <s v="Écarter"/>
    <n v="0.19879275653923542"/>
    <x v="257"/>
    <n v="8.7096774193548387E-2"/>
    <n v="2.189189189189189"/>
    <n v="0.2"/>
  </r>
  <r>
    <x v="268"/>
    <s v="TOR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  <n v="22.222222222222221"/>
    <n v="5.2222222222222223"/>
    <n v="5.6111111111111107"/>
    <n v="0.88888888888888884"/>
    <n v="4.6111111111111107"/>
    <n v="0.88888888888888884"/>
    <n v="0.61111111111111116"/>
    <n v="3.7777777777777777"/>
    <n v="0.67136623027861697"/>
    <n v="1.3823529411764706"/>
    <n v="2.6854649211144676E-2"/>
    <n v="1.8462571332661968E-2"/>
    <n v="2.6854649211144676E-2"/>
    <n v="0.13930849278281301"/>
    <s v="30–39 min"/>
    <s v="23–27"/>
    <n v="0.53"/>
    <n v="0.56000000000000005"/>
    <n v="0.20096560048280024"/>
    <s v="Écarter"/>
    <n v="0.67963335568969374"/>
    <x v="258"/>
    <n v="0.15777106411547498"/>
    <n v="1.3823529411764706"/>
    <n v="0.16951997314535078"/>
  </r>
  <r>
    <x v="269"/>
    <s v="BKN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  <n v="7.9"/>
    <n v="1.8"/>
    <n v="6.6"/>
    <n v="3"/>
    <n v="3.6"/>
    <n v="0.8"/>
    <n v="0.8"/>
    <n v="1.3"/>
    <n v="0.43646408839779005"/>
    <n v="1.3846153846153846"/>
    <n v="4.4198895027624308E-2"/>
    <n v="4.4198895027624308E-2"/>
    <n v="0.16574585635359115"/>
    <n v="0.19889502762430938"/>
    <s v="10–19 min"/>
    <s v="23–27"/>
    <n v="0.53799999999999992"/>
    <n v="0.56799999999999995"/>
    <n v="0.19010259505129753"/>
    <s v="Écarter"/>
    <n v="0.24160965794768613"/>
    <x v="259"/>
    <n v="9.9447513812154678E-2"/>
    <n v="1.3846153846153846"/>
    <n v="0.36464088397790051"/>
  </r>
  <r>
    <x v="270"/>
    <s v="TOR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n v="6.2063492063492065"/>
    <n v="2.3015873015873014"/>
    <n v="4.9047619047619051"/>
    <n v="1.6984126984126984"/>
    <n v="3.2063492063492065"/>
    <n v="0.90476190476190477"/>
    <n v="0.50793650793650791"/>
    <n v="1.0952380952380953"/>
    <n v="0.30423280423280424"/>
    <n v="2.1014492753623184"/>
    <n v="4.4351073762838471E-2"/>
    <n v="2.4898848428260192E-2"/>
    <n v="8.3255524431995021E-2"/>
    <n v="0.15717398070339247"/>
    <s v="20–29 min"/>
    <s v="23–27"/>
    <n v="0.46200000000000002"/>
    <n v="0.496"/>
    <n v="0.21665660832830416"/>
    <s v="Écarter"/>
    <n v="0.18981188719619305"/>
    <x v="260"/>
    <n v="0.11282290694055401"/>
    <n v="2.1014492753623188"/>
    <n v="0.24042950513538752"/>
  </r>
  <r>
    <x v="271"/>
    <s v="ORL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  <n v="12.9"/>
    <n v="1.4"/>
    <n v="4.9000000000000004"/>
    <n v="1.3"/>
    <n v="3.6"/>
    <n v="0.8"/>
    <n v="0.4"/>
    <n v="1.6"/>
    <n v="0.68617021276595747"/>
    <n v="0.87499999999999989"/>
    <n v="4.2553191489361701E-2"/>
    <n v="2.1276595744680851E-2"/>
    <n v="6.9148936170212769E-2"/>
    <n v="0.19148936170212766"/>
    <s v="10–19 min"/>
    <s v="28–32"/>
    <n v="0.61599999999999999"/>
    <n v="0.64900000000000002"/>
    <n v="0.15027157513578757"/>
    <s v="Écarter"/>
    <n v="0.39452716297786722"/>
    <x v="261"/>
    <n v="7.4468085106382975E-2"/>
    <n v="0.875"/>
    <n v="0.26063829787234044"/>
  </r>
  <r>
    <x v="272"/>
    <s v="SAS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  <n v="6.2950819672131146"/>
    <n v="0.80327868852459017"/>
    <n v="3.098360655737705"/>
    <n v="1"/>
    <n v="2"/>
    <n v="0.29508196721311475"/>
    <n v="0.29508196721311475"/>
    <n v="0.39344262295081966"/>
    <n v="0.56206088992974246"/>
    <n v="2.0416666666666665"/>
    <n v="2.6346604215456676E-2"/>
    <n v="2.6346604215456676E-2"/>
    <n v="8.9285714285714288E-2"/>
    <n v="0.17857142857142858"/>
    <s v="10–19 min"/>
    <s v="23–27"/>
    <n v="0.60899999999999999"/>
    <n v="0.628"/>
    <n v="0.16958358479179239"/>
    <s v="Écarter"/>
    <n v="0.19252564567734276"/>
    <x v="262"/>
    <n v="7.1721311475409846E-2"/>
    <n v="2.0416666666666665"/>
    <n v="0.27663934426229508"/>
  </r>
  <r>
    <x v="273"/>
    <s v="NOP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  <n v="8.704545454545455"/>
    <n v="2.9090909090909092"/>
    <n v="4.7045454545454541"/>
    <n v="1.4090909090909092"/>
    <n v="3.2954545454545454"/>
    <n v="0.79545454545454541"/>
    <n v="0.40909090909090912"/>
    <n v="1.7045454545454546"/>
    <n v="0.43091809180918095"/>
    <n v="1.7066666666666668"/>
    <n v="3.9378937893789379E-2"/>
    <n v="2.0252025202520254E-2"/>
    <n v="6.9756975697569765E-2"/>
    <n v="0.16314131413141314"/>
    <s v="20–29 min"/>
    <s v="33+"/>
    <n v="0.56200000000000006"/>
    <n v="0.60899999999999999"/>
    <n v="0.16173808086904043"/>
    <s v="Écarter"/>
    <n v="0.2662154746661789"/>
    <x v="263"/>
    <n v="0.14401440144014402"/>
    <n v="1.7066666666666668"/>
    <n v="0.23289828982898289"/>
  </r>
  <r>
    <x v="274"/>
    <s v="OKC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n v="7.0925925925925926"/>
    <n v="2.5"/>
    <n v="2.9074074074074074"/>
    <n v="0.70370370370370372"/>
    <n v="2.2037037037037037"/>
    <n v="1.5925925925925926"/>
    <n v="0.59259259259259256"/>
    <n v="0.70370370370370372"/>
    <n v="0.36749184417578201"/>
    <n v="3.5526315789473681"/>
    <n v="8.2517750911533294E-2"/>
    <n v="3.0704279408942617E-2"/>
    <n v="3.6461331798119362E-2"/>
    <n v="0.11418153905200537"/>
    <s v="10–19 min"/>
    <s v="28–32"/>
    <n v="0.54100000000000004"/>
    <n v="0.56799999999999995"/>
    <n v="0.18889559444779722"/>
    <s v="Écarter"/>
    <n v="0.21691631269096059"/>
    <x v="264"/>
    <n v="0.12953367875647667"/>
    <n v="3.5526315789473686"/>
    <n v="0.15064287085012473"/>
  </r>
  <r>
    <x v="275"/>
    <s v="ORL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n v="5.394366197183099"/>
    <n v="0.60563380281690138"/>
    <n v="4.394366197183099"/>
    <n v="1.704225352112676"/>
    <n v="2.704225352112676"/>
    <n v="0.90140845070422537"/>
    <n v="1.0985915492957747"/>
    <n v="0.50704225352112675"/>
    <n v="0.35028351929760382"/>
    <n v="1.1944444444444444"/>
    <n v="5.8533016279495149E-2"/>
    <n v="7.1337113590634715E-2"/>
    <n v="0.11066398390342051"/>
    <n v="0.17559904883848546"/>
    <s v="10–19 min"/>
    <s v="23–27"/>
    <n v="0.47399999999999998"/>
    <n v="0.51200000000000001"/>
    <n v="0.19734459867229934"/>
    <s v="Écarter"/>
    <n v="0.16497860401847708"/>
    <x v="265"/>
    <n v="3.9326870312785804E-2"/>
    <n v="1.1944444444444444"/>
    <n v="0.28534845436253886"/>
  </r>
  <r>
    <x v="276"/>
    <s v="LAL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n v="6.8035714285714288"/>
    <n v="1"/>
    <n v="4.8035714285714288"/>
    <n v="1.3928571428571428"/>
    <n v="3.3928571428571428"/>
    <n v="0.6071428571428571"/>
    <n v="0.8928571428571429"/>
    <n v="0.8035714285714286"/>
    <n v="0.34890109890109894"/>
    <n v="1.2444444444444445"/>
    <n v="3.1135531135531132E-2"/>
    <n v="4.5787545787545791E-2"/>
    <n v="7.1428571428571425E-2"/>
    <n v="0.17399267399267399"/>
    <s v="10–19 min"/>
    <s v="23–27"/>
    <n v="0.72199999999999998"/>
    <n v="0.72"/>
    <n v="0.1351840675920338"/>
    <s v="Écarter"/>
    <n v="0.20807703363035357"/>
    <x v="266"/>
    <n v="5.128205128205128E-2"/>
    <n v="1.2444444444444445"/>
    <n v="0.24633699633699635"/>
  </r>
  <r>
    <x v="277"/>
    <s v="CHI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  <n v="6.5"/>
    <n v="1.396551724137931"/>
    <n v="1.7068965517241379"/>
    <n v="0.29310344827586204"/>
    <n v="1.396551724137931"/>
    <n v="0.39655172413793105"/>
    <n v="0.20689655172413793"/>
    <n v="0.7068965517241379"/>
    <n v="0.52"/>
    <n v="1.9756097560975612"/>
    <n v="3.1724137931034485E-2"/>
    <n v="1.6551724137931035E-2"/>
    <n v="2.3448275862068962E-2"/>
    <n v="0.11172413793103449"/>
    <s v="10–19 min"/>
    <s v="23–27"/>
    <n v="0.52700000000000002"/>
    <n v="0.56700000000000006"/>
    <n v="0.17501508750754374"/>
    <s v="Écarter"/>
    <n v="0.19879275653923542"/>
    <x v="267"/>
    <n v="0.11172413793103449"/>
    <n v="1.975609756097561"/>
    <n v="0.13655172413793104"/>
  </r>
  <r>
    <x v="278"/>
    <s v="DET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  <n v="6.5964912280701755"/>
    <n v="2.2982456140350878"/>
    <n v="1.1929824561403508"/>
    <n v="0.2982456140350877"/>
    <n v="0.89473684210526316"/>
    <n v="0.59649122807017541"/>
    <n v="0.10526315789473684"/>
    <n v="0.89473684210526316"/>
    <n v="0.46454163577958985"/>
    <n v="2.5686274509803924"/>
    <n v="4.2006424511984185E-2"/>
    <n v="7.4128984432913266E-3"/>
    <n v="2.1003212255992092E-2"/>
    <n v="6.3009636767976288E-2"/>
    <s v="10–19 min"/>
    <s v="23–27"/>
    <n v="0.56100000000000005"/>
    <n v="0.58899999999999997"/>
    <n v="0.17863608931804467"/>
    <s v="Écarter"/>
    <n v="0.2017437961099933"/>
    <x v="268"/>
    <n v="0.1618482826785273"/>
    <n v="2.5686274509803924"/>
    <n v="8.401284902396837E-2"/>
  </r>
  <r>
    <x v="279"/>
    <s v="NYK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n v="6.5964912280701755"/>
    <n v="1"/>
    <n v="5.5964912280701755"/>
    <n v="1.8070175438596492"/>
    <n v="3.807017543859649"/>
    <n v="0.80701754385964908"/>
    <n v="0.70175438596491224"/>
    <n v="0.80701754385964908"/>
    <n v="0.32178005990586223"/>
    <n v="1.2391304347826089"/>
    <n v="3.9366709456568248E-2"/>
    <n v="3.4231921266581082E-2"/>
    <n v="8.8147197261446306E-2"/>
    <n v="0.18570817287120239"/>
    <s v="20–29 min"/>
    <s v="23–27"/>
    <n v="0.51700000000000002"/>
    <n v="0.53"/>
    <n v="0.19613759806879905"/>
    <s v="Écarter"/>
    <n v="0.2017437961099933"/>
    <x v="269"/>
    <n v="4.878048780487805E-2"/>
    <n v="1.2391304347826086"/>
    <n v="0.27299957210098419"/>
  </r>
  <r>
    <x v="280"/>
    <s v="CHI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n v="4.5949367088607591"/>
    <n v="0.50632911392405067"/>
    <n v="2.1012658227848102"/>
    <n v="0.79746835443037978"/>
    <n v="1.3037974683544304"/>
    <n v="0.50632911392405067"/>
    <n v="0.30379746835443039"/>
    <n v="0.30379746835443039"/>
    <n v="0.3235870921732929"/>
    <n v="1.6666666666666667"/>
    <n v="3.5656979853806385E-2"/>
    <n v="2.139418791228383E-2"/>
    <n v="5.6159743269745058E-2"/>
    <n v="9.181672312355145E-2"/>
    <s v="10–19 min"/>
    <s v="18–22"/>
    <n v="0.53299999999999992"/>
    <n v="0.57100000000000006"/>
    <n v="0.17139408569704284"/>
    <s v="Écarter"/>
    <n v="0.14052925145811579"/>
    <x v="270"/>
    <n v="3.5656979853806385E-2"/>
    <n v="1.6666666666666667"/>
    <n v="0.14797646639329651"/>
  </r>
  <r>
    <x v="281"/>
    <s v="MIA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n v="5.9016393442622954"/>
    <n v="2.3934426229508197"/>
    <n v="3.3934426229508197"/>
    <n v="0.90163934426229508"/>
    <n v="2.5081967213114753"/>
    <n v="0.70491803278688525"/>
    <n v="0.50819672131147542"/>
    <n v="0.60655737704918034"/>
    <n v="0.35985605757696926"/>
    <n v="3.9459459459459461"/>
    <n v="4.2982806877249105E-2"/>
    <n v="3.0987604958016796E-2"/>
    <n v="5.497800879648141E-2"/>
    <n v="0.15293882447021193"/>
    <s v="10–19 min"/>
    <s v="28–32"/>
    <n v="0.51"/>
    <n v="0.53799999999999992"/>
    <n v="0.18406759203379602"/>
    <s v="Écarter"/>
    <n v="0.18049279282250885"/>
    <x v="271"/>
    <n v="0.14594162335065974"/>
    <n v="3.9459459459459461"/>
    <n v="0.2069172331067573"/>
  </r>
  <r>
    <x v="282"/>
    <s v="PHX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n v="6.7924528301886795"/>
    <n v="2"/>
    <n v="4.2075471698113205"/>
    <n v="1"/>
    <n v="3.2075471698113209"/>
    <n v="1.0943396226415094"/>
    <n v="0.60377358490566035"/>
    <n v="1"/>
    <n v="0.30735080679586785"/>
    <n v="2"/>
    <n v="4.9517629983778705E-2"/>
    <n v="2.732007171518825E-2"/>
    <n v="4.5248868778280542E-2"/>
    <n v="0.14513788098693758"/>
    <s v="20–29 min"/>
    <s v="28–32"/>
    <n v="0.48499999999999999"/>
    <n v="0.50900000000000001"/>
    <n v="0.19493059746529873"/>
    <s v="Écarter"/>
    <n v="0.20773698796552903"/>
    <x v="272"/>
    <n v="9.049773755656107E-2"/>
    <n v="2"/>
    <n v="0.19038674976521811"/>
  </r>
  <r>
    <x v="283"/>
    <s v="MIA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  <n v="7.3061224489795915"/>
    <n v="1.1020408163265305"/>
    <n v="2.510204081632653"/>
    <n v="0.30612244897959184"/>
    <n v="2.204081632653061"/>
    <n v="0.59183673469387754"/>
    <n v="0.10204081632653061"/>
    <n v="0.59183673469387754"/>
    <n v="0.4151205936920222"/>
    <n v="1.8620689655172413"/>
    <n v="3.3627087198515766E-2"/>
    <n v="5.7977736549165116E-3"/>
    <n v="1.7393320964749534E-2"/>
    <n v="0.12523191094619665"/>
    <s v="10–19 min"/>
    <s v="33+"/>
    <n v="0.58700000000000008"/>
    <n v="0.60799999999999998"/>
    <n v="0.16294508147254075"/>
    <s v="Écarter"/>
    <n v="0.22344680326859115"/>
    <x v="273"/>
    <n v="6.2615955473098325E-2"/>
    <n v="1.8620689655172413"/>
    <n v="0.14262523191094617"/>
  </r>
  <r>
    <x v="284"/>
    <s v="DAL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n v="7.9111111111111114"/>
    <n v="2.1111111111111112"/>
    <n v="3.911111111111111"/>
    <n v="1.2"/>
    <n v="2.8"/>
    <n v="1"/>
    <n v="0.51111111111111107"/>
    <n v="1.2"/>
    <n v="0.29192291922919228"/>
    <n v="1.7592592592592593"/>
    <n v="3.6900369003690037E-2"/>
    <n v="1.8860188601886017E-2"/>
    <n v="4.4280442804428041E-2"/>
    <n v="0.10332103321033209"/>
    <s v="20–29 min"/>
    <s v="28–32"/>
    <n v="0.48499999999999999"/>
    <n v="0.51300000000000001"/>
    <n v="0.18467109233554616"/>
    <s v="Écarter"/>
    <n v="0.24194947462553099"/>
    <x v="274"/>
    <n v="7.7900779007790077E-2"/>
    <n v="1.7592592592592593"/>
    <n v="0.14432144321443213"/>
  </r>
  <r>
    <x v="285"/>
    <s v="CHA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n v="5.9"/>
    <n v="1.2"/>
    <n v="4.7"/>
    <n v="1.2"/>
    <n v="3.5"/>
    <n v="0.5"/>
    <n v="0.2"/>
    <n v="1"/>
    <n v="0.28502415458937203"/>
    <n v="1.2"/>
    <n v="2.4154589371980676E-2"/>
    <n v="9.6618357487922718E-3"/>
    <n v="5.7971014492753624E-2"/>
    <n v="0.16908212560386474"/>
    <s v="20–29 min"/>
    <s v="18–22"/>
    <n v="0.41399999999999998"/>
    <n v="0.45700000000000002"/>
    <n v="0.21001810500905249"/>
    <s v="Écarter"/>
    <n v="0.1804426559356137"/>
    <x v="275"/>
    <n v="5.7971014492753624E-2"/>
    <n v="1.2"/>
    <n v="0.22705314009661837"/>
  </r>
  <r>
    <x v="286"/>
    <s v="ATL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  <n v="7.5106382978723403"/>
    <n v="1.2978723404255319"/>
    <n v="1.8936170212765957"/>
    <n v="0.2978723404255319"/>
    <n v="1.5957446808510638"/>
    <n v="0.5957446808510638"/>
    <n v="0.2978723404255319"/>
    <n v="0.7021276595744681"/>
    <n v="0.42674081237911021"/>
    <n v="1.8484848484848484"/>
    <n v="3.3849129593810444E-2"/>
    <n v="1.6924564796905222E-2"/>
    <n v="1.6924564796905222E-2"/>
    <n v="9.066731141199226E-2"/>
    <s v="10–19 min"/>
    <s v="28–32"/>
    <n v="0.56200000000000006"/>
    <n v="0.60599999999999998"/>
    <n v="0.15630657815328908"/>
    <s v="Écarter"/>
    <n v="0.22970161393895286"/>
    <x v="276"/>
    <n v="7.3742746615087035E-2"/>
    <n v="1.8484848484848484"/>
    <n v="0.10759187620889747"/>
  </r>
  <r>
    <x v="287"/>
    <s v="PHI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  <n v="15.304347826086957"/>
    <n v="2.6086956521739131"/>
    <n v="2.3913043478260869"/>
    <n v="0.60869565217391308"/>
    <n v="1.9130434782608696"/>
    <n v="0.69565217391304346"/>
    <n v="0"/>
    <n v="1.6086956521739131"/>
    <n v="0.59549991541194391"/>
    <n v="1.6216216216216217"/>
    <n v="2.7068177973270175E-2"/>
    <n v="0"/>
    <n v="2.3684655726611405E-2"/>
    <n v="7.4437489426492989E-2"/>
    <s v="20–29 min"/>
    <s v="18–22"/>
    <n v="0.55299999999999994"/>
    <n v="0.58899999999999997"/>
    <n v="0.16535908267954133"/>
    <s v="Écarter"/>
    <n v="0.46806053713585866"/>
    <x v="277"/>
    <n v="0.10150566739976315"/>
    <n v="1.6216216216216217"/>
    <n v="9.3046861783116219E-2"/>
  </r>
  <r>
    <x v="288"/>
    <s v="CLE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n v="5.1029411764705879"/>
    <n v="0.79411764705882348"/>
    <n v="3.2058823529411766"/>
    <n v="0.8970588235294118"/>
    <n v="2.2941176470588234"/>
    <n v="1"/>
    <n v="0.5"/>
    <n v="0.5"/>
    <n v="0.27583465818759934"/>
    <n v="1.588235294117647"/>
    <n v="5.4054054054054057E-2"/>
    <n v="2.7027027027027029E-2"/>
    <n v="4.8489666136724965E-2"/>
    <n v="0.12400635930047695"/>
    <s v="10–19 min"/>
    <s v="28–32"/>
    <n v="0.50900000000000001"/>
    <n v="0.54100000000000004"/>
    <n v="0.17260108630054316"/>
    <s v="Écarter"/>
    <n v="0.15606580660433186"/>
    <x v="278"/>
    <n v="4.2925278219395867E-2"/>
    <n v="1.588235294117647"/>
    <n v="0.17329093799682035"/>
  </r>
  <r>
    <x v="289"/>
    <s v="MIL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  <n v="6.1964285714285712"/>
    <n v="1.8928571428571428"/>
    <n v="1.8928571428571428"/>
    <n v="0.39285714285714285"/>
    <n v="1.6071428571428572"/>
    <n v="0.8035714285714286"/>
    <n v="0.30357142857142855"/>
    <n v="0.8928571428571429"/>
    <n v="0.424412915851272"/>
    <n v="2.1199999999999997"/>
    <n v="5.5039138943248536E-2"/>
    <n v="2.0792563600782778E-2"/>
    <n v="2.6908023483365948E-2"/>
    <n v="0.11007827788649707"/>
    <s v="10–19 min"/>
    <s v="18–22"/>
    <n v="0.57700000000000007"/>
    <n v="0.6"/>
    <n v="0.16234158117079059"/>
    <s v="Écarter"/>
    <n v="0.18950847944811727"/>
    <x v="279"/>
    <n v="0.12964774951076322"/>
    <n v="2.12"/>
    <n v="0.12964774951076322"/>
  </r>
  <r>
    <x v="290"/>
    <s v="GSW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n v="4.5"/>
    <n v="1.6052631578947369"/>
    <n v="6.1052631578947372"/>
    <n v="2.3947368421052633"/>
    <n v="3.6052631578947367"/>
    <n v="0.60526315789473684"/>
    <n v="0.5"/>
    <n v="0.5"/>
    <n v="0.3"/>
    <n v="3.2105263157894739"/>
    <n v="4.0350877192982457E-2"/>
    <n v="3.3333333333333333E-2"/>
    <n v="0.15964912280701754"/>
    <n v="0.24035087719298245"/>
    <s v="10–19 min"/>
    <s v="28–32"/>
    <n v="0.51800000000000002"/>
    <n v="0.53500000000000003"/>
    <n v="0.16958358479179239"/>
    <s v="Écarter"/>
    <n v="0.137625754527163"/>
    <x v="280"/>
    <n v="0.10701754385964912"/>
    <n v="3.2105263157894739"/>
    <n v="0.40701754385964917"/>
  </r>
  <r>
    <x v="291"/>
    <s v="HOU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  <n v="5.5"/>
    <n v="1.3064516129032258"/>
    <n v="1.3064516129032258"/>
    <n v="0.19354838709677419"/>
    <n v="1"/>
    <n v="0.30645161290322581"/>
    <n v="0.19354838709677419"/>
    <n v="0.59677419354838712"/>
    <n v="0.4296875"/>
    <n v="2.189189189189189"/>
    <n v="2.3941532258064516E-2"/>
    <n v="1.5120967741935483E-2"/>
    <n v="1.5120967741935483E-2"/>
    <n v="7.8125E-2"/>
    <s v="10–19 min"/>
    <s v="28–32"/>
    <n v="0.57100000000000006"/>
    <n v="0.59399999999999997"/>
    <n v="0.16113458056729027"/>
    <s v="Écarter"/>
    <n v="0.16820925553319921"/>
    <x v="281"/>
    <n v="0.10206653225806452"/>
    <n v="2.189189189189189"/>
    <n v="0.1020665322580645"/>
  </r>
  <r>
    <x v="292"/>
    <s v="GSW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  <n v="8.0952380952380949"/>
    <n v="1.3095238095238095"/>
    <n v="3.5"/>
    <n v="0.80952380952380953"/>
    <n v="2.6904761904761907"/>
    <n v="0.40476190476190477"/>
    <n v="0.40476190476190477"/>
    <n v="0.80952380952380953"/>
    <n v="0.49664037394098742"/>
    <n v="1.6176470588235294"/>
    <n v="2.483201869704937E-2"/>
    <n v="2.483201869704937E-2"/>
    <n v="4.9664037394098741E-2"/>
    <n v="0.16505988898626936"/>
    <s v="10–19 min"/>
    <s v="23–27"/>
    <n v="0.58200000000000007"/>
    <n v="0.59499999999999997"/>
    <n v="0.1647555823777912"/>
    <s v="Écarter"/>
    <n v="0.24758072242981699"/>
    <x v="282"/>
    <n v="8.0338884019865608E-2"/>
    <n v="1.6176470588235294"/>
    <n v="0.21472392638036808"/>
  </r>
  <r>
    <x v="293"/>
    <s v="NOP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  <n v="8.2926829268292686"/>
    <n v="2"/>
    <n v="4"/>
    <n v="1"/>
    <n v="3"/>
    <n v="0.80487804878048785"/>
    <n v="0.1951219512195122"/>
    <n v="1"/>
    <n v="0.36856368563685638"/>
    <n v="2"/>
    <n v="3.5772357723577237E-2"/>
    <n v="8.6720867208672087E-3"/>
    <n v="4.4444444444444446E-2"/>
    <n v="0.13333333333333333"/>
    <s v="20–29 min"/>
    <s v="28–32"/>
    <n v="0.46399999999999997"/>
    <n v="0.504"/>
    <n v="0.18587809293904647"/>
    <s v="Écarter"/>
    <n v="0.25361927663542233"/>
    <x v="283"/>
    <n v="8.8888888888888892E-2"/>
    <n v="2"/>
    <n v="0.17777777777777778"/>
  </r>
  <r>
    <x v="294"/>
    <s v="CLE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n v="6.1090909090909093"/>
    <n v="1.2"/>
    <n v="2.4"/>
    <n v="0.90909090909090906"/>
    <n v="1.509090909090909"/>
    <n v="0.6"/>
    <n v="0.30909090909090908"/>
    <n v="0.4"/>
    <n v="0.31984769157544024"/>
    <n v="2.9999999999999996"/>
    <n v="3.1413612565445025E-2"/>
    <n v="1.6182770109471677E-2"/>
    <n v="4.7596382674916698E-2"/>
    <n v="7.900999524036173E-2"/>
    <s v="10–19 min"/>
    <s v="23–27"/>
    <n v="0.56899999999999995"/>
    <n v="0.58700000000000008"/>
    <n v="0.16294508147254075"/>
    <s v="Écarter"/>
    <n v="0.18683738796414853"/>
    <x v="284"/>
    <n v="6.2827225130890049E-2"/>
    <n v="3"/>
    <n v="0.1256544502617801"/>
  </r>
  <r>
    <x v="295"/>
    <s v="PHI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  <n v="5.7931034482758621"/>
    <n v="0.5"/>
    <n v="4.2068965517241379"/>
    <n v="1.603448275862069"/>
    <n v="2.603448275862069"/>
    <n v="0.39655172413793105"/>
    <n v="1.2068965517241379"/>
    <n v="1.103448275862069"/>
    <n v="0.3713527851458886"/>
    <n v="0.453125"/>
    <n v="2.5419982316534043E-2"/>
    <n v="7.7365163572060122E-2"/>
    <n v="0.10278514588859416"/>
    <n v="0.16688770999115826"/>
    <s v="10–19 min"/>
    <s v="18–22"/>
    <n v="0.70299999999999996"/>
    <n v="0.71400000000000008"/>
    <n v="0.11526855763427882"/>
    <s v="Écarter"/>
    <n v="0.17717338513841671"/>
    <x v="285"/>
    <n v="3.2051282051282055E-2"/>
    <n v="0.453125"/>
    <n v="0.26967285587975243"/>
  </r>
  <r>
    <x v="296"/>
    <s v="IND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n v="5.3015873015873014"/>
    <n v="1.3015873015873016"/>
    <n v="2.7936507936507935"/>
    <n v="0.69841269841269837"/>
    <n v="2.0952380952380953"/>
    <n v="0.60317460317460314"/>
    <n v="0.20634920634920634"/>
    <n v="0.30158730158730157"/>
    <n v="0.27187627187627189"/>
    <n v="4.3157894736842106"/>
    <n v="3.0932030932030931E-2"/>
    <n v="1.0582010582010581E-2"/>
    <n v="3.5816035816035811E-2"/>
    <n v="0.10744810744810745"/>
    <s v="10–19 min"/>
    <s v="23–27"/>
    <n v="0.53700000000000003"/>
    <n v="0.55500000000000005"/>
    <n v="0.17501508750754374"/>
    <s v="Écarter"/>
    <n v="0.16214110057168407"/>
    <x v="286"/>
    <n v="6.6748066748066742E-2"/>
    <n v="4.3157894736842106"/>
    <n v="0.14326414326414325"/>
  </r>
  <r>
    <x v="297"/>
    <s v="UTA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  <n v="8.7894736842105257"/>
    <n v="2"/>
    <n v="2.3947368421052633"/>
    <n v="0.60526315789473684"/>
    <n v="1.7894736842105263"/>
    <n v="0.5"/>
    <n v="0.21052631578947367"/>
    <n v="1.3947368421052631"/>
    <n v="0.43947368421052629"/>
    <n v="1.4339622641509435"/>
    <n v="2.5000000000000001E-2"/>
    <n v="1.0526315789473684E-2"/>
    <n v="3.0263157894736843E-2"/>
    <n v="8.9473684210526316E-2"/>
    <s v="20–29 min"/>
    <s v="28–32"/>
    <n v="0.50700000000000001"/>
    <n v="0.52600000000000002"/>
    <n v="0.18105009052504525"/>
    <s v="Écarter"/>
    <n v="0.2688128772635815"/>
    <x v="287"/>
    <n v="0.1"/>
    <n v="1.4339622641509433"/>
    <n v="0.11973684210526317"/>
  </r>
  <r>
    <x v="298"/>
    <s v="PHX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n v="4.5"/>
    <n v="1.7972972972972974"/>
    <n v="6.0945945945945947"/>
    <n v="1.5945945945945945"/>
    <n v="4.5945945945945947"/>
    <n v="0.40540540540540543"/>
    <n v="0.59459459459459463"/>
    <n v="0.79729729729729726"/>
    <n v="0.25568181818181818"/>
    <n v="2.2542372881355934"/>
    <n v="2.3034398034398034E-2"/>
    <n v="3.3783783783783786E-2"/>
    <n v="9.0601965601965595E-2"/>
    <n v="0.26105651105651106"/>
    <s v="10–19 min"/>
    <s v="33+"/>
    <n v="0.61899999999999999"/>
    <n v="0.64500000000000002"/>
    <n v="0.12070006035003017"/>
    <s v="Écarter"/>
    <n v="0.137625754527163"/>
    <x v="288"/>
    <n v="0.10211916461916461"/>
    <n v="2.2542372881355934"/>
    <n v="0.34628378378378377"/>
  </r>
  <r>
    <x v="299"/>
    <s v="CHI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  <n v="7.1956521739130439"/>
    <n v="4.1956521739130439"/>
    <n v="2.5"/>
    <n v="0.69565217391304346"/>
    <n v="1.8043478260869565"/>
    <n v="0.80434782608695654"/>
    <n v="0.19565217391304349"/>
    <n v="0.80434782608695654"/>
    <n v="0.3652615316707129"/>
    <n v="5.2162162162162167"/>
    <n v="4.082983888766277E-2"/>
    <n v="9.9315824321341874E-3"/>
    <n v="3.5312293092032661E-2"/>
    <n v="9.1591260207459724E-2"/>
    <s v="10–19 min"/>
    <s v="23–27"/>
    <n v="0.57799999999999996"/>
    <n v="0.61699999999999999"/>
    <n v="0.14423657211828605"/>
    <s v="Écarter"/>
    <n v="0.22006823549995627"/>
    <x v="289"/>
    <n v="0.21297726771132203"/>
    <n v="5.2162162162162158"/>
    <n v="0.12690355329949238"/>
  </r>
  <r>
    <x v="300"/>
    <s v="CHI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  <n v="4.506849315068493"/>
    <n v="1.3013698630136987"/>
    <n v="1.6986301369863013"/>
    <n v="0.50684931506849318"/>
    <n v="1.2054794520547945"/>
    <n v="0.60273972602739723"/>
    <n v="0.20547945205479451"/>
    <n v="0.69863013698630139"/>
    <n v="0.33384069000507355"/>
    <n v="1.8627450980392157"/>
    <n v="4.4647387113140535E-2"/>
    <n v="1.5220700152207001E-2"/>
    <n v="3.7544393708777275E-2"/>
    <n v="8.9294774226281071E-2"/>
    <s v="10–19 min"/>
    <s v="18–22"/>
    <n v="0.51700000000000002"/>
    <n v="0.54600000000000004"/>
    <n v="0.16294508147254075"/>
    <s v="Écarter"/>
    <n v="0.13783523056145089"/>
    <x v="290"/>
    <n v="9.6397767630644338E-2"/>
    <n v="1.8627450980392157"/>
    <n v="0.12582445459157787"/>
  </r>
  <r>
    <x v="301"/>
    <s v="WAS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  <n v="9.4"/>
    <n v="1.1142857142857143"/>
    <n v="3.7142857142857144"/>
    <n v="0.7142857142857143"/>
    <n v="3"/>
    <n v="0.31428571428571428"/>
    <n v="0.7142857142857143"/>
    <n v="1.2"/>
    <n v="0.64383561643835618"/>
    <n v="0.9285714285714286"/>
    <n v="2.1526418786692758E-2"/>
    <n v="4.8923679060665366E-2"/>
    <n v="4.8923679060665366E-2"/>
    <n v="0.20547945205479454"/>
    <s v="10–19 min"/>
    <s v="18–22"/>
    <n v="0.57399999999999995"/>
    <n v="0.60799999999999998"/>
    <n v="0.14604707302353651"/>
    <s v="Écarter"/>
    <n v="0.28748490945674049"/>
    <x v="291"/>
    <n v="7.6320939334637961E-2"/>
    <n v="0.9285714285714286"/>
    <n v="0.25440313111545992"/>
  </r>
  <r>
    <x v="302"/>
    <s v="NOP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  <n v="7.6904761904761907"/>
    <n v="1.0952380952380953"/>
    <n v="5"/>
    <n v="1.5"/>
    <n v="3.5"/>
    <n v="0.5"/>
    <n v="1"/>
    <n v="1"/>
    <n v="0.40906788247213777"/>
    <n v="1.0952380952380953"/>
    <n v="2.6595744680851064E-2"/>
    <n v="5.3191489361702128E-2"/>
    <n v="7.9787234042553182E-2"/>
    <n v="0.18617021276595744"/>
    <s v="10–19 min"/>
    <s v="23–27"/>
    <n v="0.61899999999999999"/>
    <n v="0.63900000000000001"/>
    <n v="0.14182257091128544"/>
    <s v="Écarter"/>
    <n v="0.23520168630832616"/>
    <x v="292"/>
    <n v="5.8257345491388043E-2"/>
    <n v="1.0952380952380953"/>
    <n v="0.26595744680851063"/>
  </r>
  <r>
    <x v="303"/>
    <s v="CLE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n v="5.406779661016949"/>
    <n v="1.3050847457627119"/>
    <n v="4.2033898305084749"/>
    <n v="0.89830508474576276"/>
    <n v="3.406779661016949"/>
    <n v="0.69491525423728817"/>
    <n v="0.30508474576271188"/>
    <n v="0.40677966101694918"/>
    <n v="0.25503677646306366"/>
    <n v="3.2083333333333335"/>
    <n v="3.2779021426287178E-2"/>
    <n v="1.4390789894467543E-2"/>
    <n v="4.2372881355932208E-2"/>
    <n v="0.1606971538215542"/>
    <s v="20–29 min"/>
    <s v="28–32"/>
    <n v="0.56100000000000005"/>
    <n v="0.56299999999999994"/>
    <n v="0.16354858177429088"/>
    <s v="Écarter"/>
    <n v="0.16535825120212802"/>
    <x v="293"/>
    <n v="6.1560601215222263E-2"/>
    <n v="3.2083333333333335"/>
    <n v="0.19827310521266392"/>
  </r>
  <r>
    <x v="304"/>
    <s v="CHA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n v="6.7021276595744679"/>
    <n v="1.1063829787234043"/>
    <n v="2.8936170212765959"/>
    <n v="0.80851063829787229"/>
    <n v="2.1063829787234041"/>
    <n v="0.5957446808510638"/>
    <n v="0.51063829787234039"/>
    <n v="0.7021276595744681"/>
    <n v="0.29395296752519595"/>
    <n v="1.5757575757575757"/>
    <n v="2.6129152668906305E-2"/>
    <n v="2.2396416573348264E-2"/>
    <n v="3.5460992907801414E-2"/>
    <n v="9.2385218365061583E-2"/>
    <s v="20–29 min"/>
    <s v="23–27"/>
    <n v="0.5"/>
    <n v="0.51800000000000002"/>
    <n v="0.1756185878092939"/>
    <s v="Écarter"/>
    <n v="0.2049745280191789"/>
    <x v="294"/>
    <n v="4.8525569242254568E-2"/>
    <n v="1.5757575757575757"/>
    <n v="0.12691302724897349"/>
  </r>
  <r>
    <x v="305"/>
    <s v="LAL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  <n v="5.5087719298245617"/>
    <n v="1.8070175438596492"/>
    <n v="1.8070175438596492"/>
    <n v="0.50877192982456143"/>
    <n v="1.2982456140350878"/>
    <n v="0.40350877192982454"/>
    <n v="0.10526315789473684"/>
    <n v="0.70175438596491224"/>
    <n v="0.37474638978398378"/>
    <n v="2.5750000000000002"/>
    <n v="2.7449576321756774E-2"/>
    <n v="7.1607590404582887E-3"/>
    <n v="3.4610335362215063E-2"/>
    <n v="8.8316028165652233E-2"/>
    <s v="10–19 min"/>
    <s v="28–32"/>
    <n v="0.52800000000000002"/>
    <n v="0.56299999999999994"/>
    <n v="0.15509957754978879"/>
    <s v="Écarter"/>
    <n v="0.16847753185781356"/>
    <x v="295"/>
    <n v="0.12292636352786729"/>
    <n v="2.5750000000000002"/>
    <n v="0.1229263635278673"/>
  </r>
  <r>
    <x v="306"/>
    <s v="DAL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  <n v="8.6944444444444446"/>
    <n v="2.3888888888888888"/>
    <n v="7.5"/>
    <n v="2.8888888888888888"/>
    <n v="4.6111111111111107"/>
    <n v="0.61111111111111116"/>
    <n v="1.6111111111111112"/>
    <n v="1.1111111111111112"/>
    <n v="0.37638287638287637"/>
    <n v="2.15"/>
    <n v="2.6455026455026457E-2"/>
    <n v="6.9745069745069749E-2"/>
    <n v="0.12506012506012504"/>
    <n v="0.19961519961519958"/>
    <s v="20–29 min"/>
    <s v="18–22"/>
    <n v="0.70200000000000007"/>
    <n v="0.70400000000000007"/>
    <n v="0.11526855763427882"/>
    <s v="Écarter"/>
    <n v="0.26590655041359268"/>
    <x v="296"/>
    <n v="0.10341510341510342"/>
    <n v="2.15"/>
    <n v="0.32467532467532467"/>
  </r>
  <r>
    <x v="307"/>
    <s v="LAC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n v="4"/>
    <n v="1.1025641025641026"/>
    <n v="2.7948717948717947"/>
    <n v="0.60256410256410253"/>
    <n v="2.2051282051282053"/>
    <n v="0.70512820512820518"/>
    <n v="0.5"/>
    <n v="0.39743589743589741"/>
    <n v="0.22857142857142856"/>
    <n v="2.774193548387097"/>
    <n v="4.0293040293040296E-2"/>
    <n v="2.8571428571428571E-2"/>
    <n v="3.4432234432234428E-2"/>
    <n v="0.126007326007326"/>
    <s v="10–19 min"/>
    <s v="33+"/>
    <n v="0.622"/>
    <n v="0.63300000000000001"/>
    <n v="0.14604707302353651"/>
    <s v="Écarter"/>
    <n v="0.12233400402414488"/>
    <x v="297"/>
    <n v="6.3003663003663002E-2"/>
    <n v="2.774193548387097"/>
    <n v="0.15970695970695969"/>
  </r>
  <r>
    <x v="308"/>
    <s v="POR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  <n v="5.2"/>
    <n v="0.6"/>
    <n v="3.5"/>
    <n v="1"/>
    <n v="2.5"/>
    <n v="0.6"/>
    <n v="0.1"/>
    <n v="0.6"/>
    <n v="0.41600000000000004"/>
    <n v="1"/>
    <n v="4.8000000000000001E-2"/>
    <n v="8.0000000000000002E-3"/>
    <n v="0.08"/>
    <n v="0.2"/>
    <s v="10–19 min"/>
    <s v="18–22"/>
    <n v="0.57600000000000007"/>
    <n v="0.60099999999999998"/>
    <n v="0.13759806879903441"/>
    <s v="Écarter"/>
    <n v="0.15903420523138834"/>
    <x v="298"/>
    <n v="4.8000000000000001E-2"/>
    <n v="1"/>
    <n v="0.28000000000000003"/>
  </r>
  <r>
    <x v="309"/>
    <s v="BOS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  <n v="5"/>
    <n v="0.69354838709677424"/>
    <n v="3.806451612903226"/>
    <n v="1.403225806451613"/>
    <n v="2.403225806451613"/>
    <n v="0.30645161290322581"/>
    <n v="0.69354838709677424"/>
    <n v="0.59677419354838712"/>
    <n v="0.35971223021582732"/>
    <n v="1.1621621621621623"/>
    <n v="2.2046878626131354E-2"/>
    <n v="4.9895567417034117E-2"/>
    <n v="0.10095149686702251"/>
    <n v="0.17289394291018798"/>
    <s v="10–19 min"/>
    <s v="23–27"/>
    <n v="0.65"/>
    <n v="0.67400000000000004"/>
    <n v="0.12371756185878093"/>
    <s v="Écarter"/>
    <n v="0.15291750503018109"/>
    <x v="299"/>
    <n v="4.989556741703411E-2"/>
    <n v="1.1621621621621621"/>
    <n v="0.27384543977721049"/>
  </r>
  <r>
    <x v="310"/>
    <s v="WAS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  <n v="9"/>
    <n v="3.2058823529411766"/>
    <n v="2.0882352941176472"/>
    <n v="0.5"/>
    <n v="1.588235294117647"/>
    <n v="1.088235294117647"/>
    <n v="0.29411764705882354"/>
    <n v="1.588235294117647"/>
    <n v="0.45"/>
    <n v="2.0185185185185186"/>
    <n v="5.4411764705882347E-2"/>
    <n v="1.4705882352941176E-2"/>
    <n v="2.5000000000000001E-2"/>
    <n v="7.9411764705882348E-2"/>
    <s v="20–29 min"/>
    <s v="28–32"/>
    <n v="0.48799999999999999"/>
    <n v="0.52900000000000003"/>
    <n v="0.15570307785153892"/>
    <s v="Écarter"/>
    <n v="0.27525150905432599"/>
    <x v="300"/>
    <n v="0.16029411764705884"/>
    <n v="2.0185185185185186"/>
    <n v="0.10441176470588236"/>
  </r>
  <r>
    <x v="311"/>
    <s v="WAS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  <n v="12.708333333333334"/>
    <n v="4.083333333333333"/>
    <n v="3.7916666666666665"/>
    <n v="0.91666666666666663"/>
    <n v="2.9166666666666665"/>
    <n v="0.5"/>
    <n v="0.20833333333333334"/>
    <n v="1.5833333333333333"/>
    <n v="0.54078014184397161"/>
    <n v="2.5789473684210527"/>
    <n v="2.1276595744680851E-2"/>
    <n v="8.8652482269503553E-3"/>
    <n v="3.9007092198581561E-2"/>
    <n v="0.12411347517730496"/>
    <s v="20–29 min"/>
    <s v="28–32"/>
    <n v="0.46700000000000003"/>
    <n v="0.54400000000000004"/>
    <n v="0.14484007242003621"/>
    <s v="Écarter"/>
    <n v="0.38866532528504361"/>
    <x v="261"/>
    <n v="0.17375886524822695"/>
    <n v="2.5789473684210527"/>
    <n v="0.16134751773049644"/>
  </r>
  <r>
    <x v="312"/>
    <s v="NOP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  <n v="6.9090909090909092"/>
    <n v="0.90909090909090906"/>
    <n v="1.4090909090909092"/>
    <n v="0.40909090909090912"/>
    <n v="1"/>
    <n v="0.5"/>
    <n v="9.0909090909090912E-2"/>
    <n v="0.70454545454545459"/>
    <n v="0.46060606060606063"/>
    <n v="1.2903225806451613"/>
    <n v="3.3333333333333333E-2"/>
    <n v="6.0606060606060606E-3"/>
    <n v="2.7272727272727275E-2"/>
    <n v="6.6666666666666666E-2"/>
    <s v="10–19 min"/>
    <s v="18–22"/>
    <n v="0.55799999999999994"/>
    <n v="0.57899999999999996"/>
    <n v="0.14846107423053712"/>
    <s v="Écarter"/>
    <n v="0.21130418876897752"/>
    <x v="301"/>
    <n v="6.0606060606060608E-2"/>
    <n v="1.2903225806451613"/>
    <n v="9.3939393939393948E-2"/>
  </r>
  <r>
    <x v="313"/>
    <s v="TOR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  <n v="6.9090909090909092"/>
    <n v="1.7954545454545454"/>
    <n v="5"/>
    <n v="2"/>
    <n v="3"/>
    <n v="0.40909090909090912"/>
    <n v="0.40909090909090912"/>
    <n v="1.0909090909090908"/>
    <n v="0.39480519480519483"/>
    <n v="1.6458333333333335"/>
    <n v="2.3376623376623377E-2"/>
    <n v="2.3376623376623377E-2"/>
    <n v="0.11428571428571428"/>
    <n v="0.17142857142857143"/>
    <s v="10–19 min"/>
    <s v="23–27"/>
    <n v="0.47700000000000004"/>
    <n v="0.51900000000000002"/>
    <n v="0.15691007845503924"/>
    <s v="Écarter"/>
    <n v="0.21130418876897752"/>
    <x v="302"/>
    <n v="0.1025974025974026"/>
    <n v="1.6458333333333333"/>
    <n v="0.2857142857142857"/>
  </r>
  <r>
    <x v="314"/>
    <s v="PHI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  <n v="7.3"/>
    <n v="0.9"/>
    <n v="7.8"/>
    <n v="2.7"/>
    <n v="5"/>
    <n v="1"/>
    <n v="0.5"/>
    <n v="1.4"/>
    <n v="0.38829787234042551"/>
    <n v="0.6428571428571429"/>
    <n v="5.3191489361702128E-2"/>
    <n v="2.6595744680851064E-2"/>
    <n v="0.14361702127659576"/>
    <n v="0.26595744680851063"/>
    <s v="10–19 min"/>
    <s v="28–32"/>
    <n v="0.50600000000000001"/>
    <n v="0.53500000000000003"/>
    <n v="0.1424260712130356"/>
    <s v="Écarter"/>
    <n v="0.22325955734406439"/>
    <x v="303"/>
    <n v="4.7872340425531915E-2"/>
    <n v="0.6428571428571429"/>
    <n v="0.41489361702127658"/>
  </r>
  <r>
    <x v="315"/>
    <s v="POR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n v="4.2028985507246377"/>
    <n v="1"/>
    <n v="2.5942028985507246"/>
    <n v="1.1014492753623188"/>
    <n v="1.5072463768115942"/>
    <n v="0.50724637681159424"/>
    <n v="0.20289855072463769"/>
    <n v="0.59420289855072461"/>
    <n v="0.27833765236587005"/>
    <n v="1.6829268292682928"/>
    <n v="3.3592475285536043E-2"/>
    <n v="1.3436990114214417E-2"/>
    <n v="7.2943660620021111E-2"/>
    <n v="9.9817640848449948E-2"/>
    <s v="10–19 min"/>
    <s v="23–27"/>
    <n v="0.46799999999999997"/>
    <n v="0.47200000000000003"/>
    <n v="0.16656608328304165"/>
    <s v="Écarter"/>
    <n v="0.12853935205435513"/>
    <x v="304"/>
    <n v="6.6225165562913912E-2"/>
    <n v="1.6829268292682926"/>
    <n v="0.17180151646031289"/>
  </r>
  <r>
    <x v="316"/>
    <s v="PHI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  <n v="7"/>
    <n v="1.9024390243902438"/>
    <n v="1.5121951219512195"/>
    <n v="0.29268292682926828"/>
    <n v="1.1951219512195121"/>
    <n v="0.6097560975609756"/>
    <n v="0.29268292682926828"/>
    <n v="0.3902439024390244"/>
    <n v="0.46357615894039739"/>
    <n v="4.875"/>
    <n v="4.0381198513971893E-2"/>
    <n v="1.9382975286706509E-2"/>
    <n v="1.9382975286706509E-2"/>
    <n v="7.9147149087384919E-2"/>
    <s v="10–19 min"/>
    <s v="28–32"/>
    <n v="0.54799999999999993"/>
    <n v="0.56999999999999995"/>
    <n v="0.1388050694025347"/>
    <s v="Écarter"/>
    <n v="0.21408450704225354"/>
    <x v="305"/>
    <n v="0.1259893393635923"/>
    <n v="4.875"/>
    <n v="0.1001453723146503"/>
  </r>
  <r>
    <x v="317"/>
    <s v="NYK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  <n v="5.7"/>
    <n v="0.5"/>
    <n v="1.2"/>
    <n v="0.2"/>
    <n v="1"/>
    <n v="0.5"/>
    <n v="0"/>
    <n v="0.4"/>
    <n v="0.37500000000000006"/>
    <n v="1.25"/>
    <n v="3.2894736842105261E-2"/>
    <n v="0"/>
    <n v="1.3157894736842106E-2"/>
    <n v="6.5789473684210523E-2"/>
    <s v="10–19 min"/>
    <s v="28–32"/>
    <n v="0.59599999999999997"/>
    <n v="0.60099999999999998"/>
    <n v="0.1388050694025347"/>
    <s v="Écarter"/>
    <n v="0.17432595573440646"/>
    <x v="287"/>
    <n v="3.2894736842105261E-2"/>
    <n v="1.25"/>
    <n v="7.8947368421052627E-2"/>
  </r>
  <r>
    <x v="318"/>
    <s v="CHA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  <n v="7.1"/>
    <n v="0.8"/>
    <n v="2.8"/>
    <n v="1.1000000000000001"/>
    <n v="1.7"/>
    <n v="1.2"/>
    <n v="0.5"/>
    <n v="0.8"/>
    <n v="0.45512820512820512"/>
    <n v="1"/>
    <n v="7.6923076923076927E-2"/>
    <n v="3.2051282051282055E-2"/>
    <n v="7.0512820512820526E-2"/>
    <n v="0.10897435897435898"/>
    <s v="10–19 min"/>
    <s v="23–27"/>
    <n v="0.51900000000000002"/>
    <n v="0.56700000000000006"/>
    <n v="0.12794206397103197"/>
    <s v="Écarter"/>
    <n v="0.21714285714285714"/>
    <x v="306"/>
    <n v="5.128205128205128E-2"/>
    <n v="1"/>
    <n v="0.17948717948717949"/>
  </r>
  <r>
    <x v="319"/>
    <s v="CHA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  <n v="7.8055555555555554"/>
    <n v="3.1111111111111112"/>
    <n v="3"/>
    <n v="1.1111111111111112"/>
    <n v="1.8888888888888888"/>
    <n v="0.88888888888888884"/>
    <n v="0.19444444444444445"/>
    <n v="1.6111111111111112"/>
    <n v="0.33357075023741689"/>
    <n v="1.9310344827586206"/>
    <n v="3.7986704653371318E-2"/>
    <n v="8.309591642924977E-3"/>
    <n v="4.7483380816714153E-2"/>
    <n v="8.0721747388414061E-2"/>
    <s v="20–29 min"/>
    <s v="18–22"/>
    <n v="0.4"/>
    <n v="0.43700000000000006"/>
    <n v="0.18225709112854557"/>
    <s v="Écarter"/>
    <n v="0.23872121618600492"/>
    <x v="307"/>
    <n v="0.13295346628679963"/>
    <n v="1.9310344827586208"/>
    <n v="0.12820512820512822"/>
  </r>
  <r>
    <x v="320"/>
    <s v="LAC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  <n v="4.6065573770491799"/>
    <n v="0.90163934426229508"/>
    <n v="3.7049180327868854"/>
    <n v="1"/>
    <n v="2.7049180327868854"/>
    <n v="0.19672131147540983"/>
    <n v="0.60655737704918034"/>
    <n v="0.70491803278688525"/>
    <n v="0.37758667024993281"/>
    <n v="1.2790697674418605"/>
    <n v="1.612469766191884E-2"/>
    <n v="4.9717817790916427E-2"/>
    <n v="8.1967213114754106E-2"/>
    <n v="0.22171459285138406"/>
    <s v="10–19 min"/>
    <s v="28–32"/>
    <n v="0.60099999999999998"/>
    <n v="0.622"/>
    <n v="0.11768255884127941"/>
    <s v="Écarter"/>
    <n v="0.14088465217534715"/>
    <x v="308"/>
    <n v="7.3904864283794683E-2"/>
    <n v="1.2790697674418605"/>
    <n v="0.30368180596613814"/>
  </r>
  <r>
    <x v="321"/>
    <s v="OKC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  <n v="5.8936170212765955"/>
    <n v="2.5957446808510638"/>
    <n v="5.5957446808510642"/>
    <n v="1"/>
    <n v="4.5957446808510642"/>
    <n v="0.51063829787234039"/>
    <n v="0.5957446808510638"/>
    <n v="0.7021276595744681"/>
    <n v="0.35291119887883809"/>
    <n v="3.6969696969696968"/>
    <n v="3.0577143585170084E-2"/>
    <n v="3.5673334182698434E-2"/>
    <n v="5.9880239520958084E-2"/>
    <n v="0.2751942922665308"/>
    <s v="10–19 min"/>
    <s v="18–22"/>
    <n v="0.57700000000000007"/>
    <n v="0.59399999999999997"/>
    <n v="0.13337356668678335"/>
    <s v="Écarter"/>
    <n v="0.18024744209940494"/>
    <x v="309"/>
    <n v="0.15543381322461461"/>
    <n v="3.6969696969696968"/>
    <n v="0.33507453178748892"/>
  </r>
  <r>
    <x v="322"/>
    <s v="UTA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  <n v="6.3953488372093021"/>
    <n v="1.0930232558139534"/>
    <n v="2.9069767441860463"/>
    <n v="0.69767441860465118"/>
    <n v="2.2093023255813953"/>
    <n v="0.39534883720930231"/>
    <n v="0.51162790697674421"/>
    <n v="0.60465116279069764"/>
    <n v="0.30166739798157088"/>
    <n v="1.8076923076923077"/>
    <n v="1.8648530057042562E-2"/>
    <n v="2.413339183852567E-2"/>
    <n v="3.2909170688898641E-2"/>
    <n v="0.10421237384817902"/>
    <s v="20–29 min"/>
    <s v="23–27"/>
    <n v="0.59"/>
    <n v="0.61799999999999999"/>
    <n v="0.12190706095353047"/>
    <s v="Écarter"/>
    <n v="0.19559215759674325"/>
    <x v="310"/>
    <n v="5.1557700745941203E-2"/>
    <n v="1.8076923076923077"/>
    <n v="0.13712154453707767"/>
  </r>
  <r>
    <x v="323"/>
    <s v="DAL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  <n v="8.3030303030303028"/>
    <n v="2.3030303030303032"/>
    <n v="1.7878787878787878"/>
    <n v="0.39393939393939392"/>
    <n v="1.393939393939394"/>
    <n v="0.69696969696969702"/>
    <n v="0.21212121212121213"/>
    <n v="1.2121212121212122"/>
    <n v="0.56101556101556094"/>
    <n v="1.9000000000000001"/>
    <n v="4.7092547092547093E-2"/>
    <n v="1.4332514332514331E-2"/>
    <n v="2.6617526617526616E-2"/>
    <n v="9.4185094185094187E-2"/>
    <s v="10–19 min"/>
    <s v="23–27"/>
    <n v="0.58499999999999996"/>
    <n v="0.63400000000000001"/>
    <n v="0.11345805672902837"/>
    <s v="Écarter"/>
    <n v="0.25393573562587646"/>
    <x v="311"/>
    <n v="0.15561015561015559"/>
    <n v="1.9"/>
    <n v="0.12080262080262079"/>
  </r>
  <r>
    <x v="324"/>
    <s v="PHX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  <n v="6.6097560975609753"/>
    <n v="3.0975609756097562"/>
    <n v="2.1951219512195124"/>
    <n v="0.51219512195121952"/>
    <n v="1.7073170731707317"/>
    <n v="0.3902439024390244"/>
    <n v="0"/>
    <n v="1.9024390243902438"/>
    <n v="0.34606052866811388"/>
    <n v="1.6282051282051284"/>
    <n v="2.0431617928744733E-2"/>
    <n v="0"/>
    <n v="2.681649853147746E-2"/>
    <n v="8.9388328438258197E-2"/>
    <s v="10–19 min"/>
    <s v="28–32"/>
    <n v="0.43"/>
    <n v="0.46200000000000002"/>
    <n v="0.16596258298129149"/>
    <s v="Écarter"/>
    <n v="0.20214948225941012"/>
    <x v="312"/>
    <n v="0.16217596730941131"/>
    <n v="1.6282051282051282"/>
    <n v="0.11492785084918912"/>
  </r>
  <r>
    <x v="325"/>
    <s v="ORL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  <n v="4.5"/>
    <n v="0.7"/>
    <n v="1.2"/>
    <n v="0.3"/>
    <n v="0.8"/>
    <n v="0.2"/>
    <n v="0.2"/>
    <n v="0.6"/>
    <n v="0.38461538461538464"/>
    <n v="1.1666666666666667"/>
    <n v="1.7094017094017096E-2"/>
    <n v="1.7094017094017096E-2"/>
    <n v="2.564102564102564E-2"/>
    <n v="6.8376068376068383E-2"/>
    <s v="10–19 min"/>
    <s v="18–22"/>
    <n v="0.47899999999999998"/>
    <n v="0.49099999999999999"/>
    <n v="0.15932407966203982"/>
    <s v="Écarter"/>
    <n v="0.137625754527163"/>
    <x v="313"/>
    <n v="5.9829059829059832E-2"/>
    <n v="1.1666666666666667"/>
    <n v="0.10256410256410256"/>
  </r>
  <r>
    <x v="326"/>
    <s v="BKN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  <n v="9.5"/>
    <n v="2"/>
    <n v="4.2857142857142856"/>
    <n v="1.1071428571428572"/>
    <n v="3.1071428571428572"/>
    <n v="0.8928571428571429"/>
    <n v="0.39285714285714285"/>
    <n v="1.3928571428571428"/>
    <n v="0.40084388185654007"/>
    <n v="1.4358974358974359"/>
    <n v="3.7673297166968059E-2"/>
    <n v="1.6576250753465943E-2"/>
    <n v="4.671488848704039E-2"/>
    <n v="0.13110307414104883"/>
    <s v="20–29 min"/>
    <s v="23–27"/>
    <n v="0.48200000000000004"/>
    <n v="0.53"/>
    <n v="0.13337356668678335"/>
    <s v="Écarter"/>
    <n v="0.29054325955734406"/>
    <x v="314"/>
    <n v="8.4388185654008435E-2"/>
    <n v="1.4358974358974359"/>
    <n v="0.18083182640144665"/>
  </r>
  <r>
    <x v="327"/>
    <s v="CHI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  <n v="7.6"/>
    <n v="3.3142857142857145"/>
    <n v="3.4"/>
    <n v="0.7142857142857143"/>
    <n v="2.7142857142857144"/>
    <n v="1.3142857142857143"/>
    <n v="0.51428571428571423"/>
    <n v="1.2"/>
    <n v="0.34234234234234234"/>
    <n v="2.7619047619047623"/>
    <n v="5.9202059202059204E-2"/>
    <n v="2.3166023166023165E-2"/>
    <n v="3.2175032175032175E-2"/>
    <n v="0.12226512226512228"/>
    <s v="20–29 min"/>
    <s v="23–27"/>
    <n v="0.504"/>
    <n v="0.52400000000000002"/>
    <n v="0.14604707302353651"/>
    <s v="Écarter"/>
    <n v="0.23243460764587526"/>
    <x v="315"/>
    <n v="0.14929214929214929"/>
    <n v="2.7619047619047619"/>
    <n v="0.15315315315315314"/>
  </r>
  <r>
    <x v="328"/>
    <s v="PHI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  <n v="6.7948717948717947"/>
    <n v="1.6923076923076923"/>
    <n v="1.2051282051282051"/>
    <n v="0.20512820512820512"/>
    <n v="1"/>
    <n v="0.69230769230769229"/>
    <n v="0.30769230769230771"/>
    <n v="0.69230769230769229"/>
    <n v="0.34491734999349211"/>
    <n v="2.4444444444444446"/>
    <n v="3.5142522452167126E-2"/>
    <n v="1.5618898867629833E-2"/>
    <n v="1.0412599245086555E-2"/>
    <n v="5.0761421319796954E-2"/>
    <s v="10–19 min"/>
    <s v="33+"/>
    <n v="0.56399999999999995"/>
    <n v="0.59099999999999997"/>
    <n v="0.12251056125528063"/>
    <s v="Écarter"/>
    <n v="0.20781096837434865"/>
    <x v="316"/>
    <n v="8.5903943771964086E-2"/>
    <n v="2.4444444444444446"/>
    <n v="6.1174020564883511E-2"/>
  </r>
  <r>
    <x v="329"/>
    <s v="PHX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n v="4.1967213114754101"/>
    <n v="1.1967213114754098"/>
    <n v="3.6065573770491803"/>
    <n v="1.098360655737705"/>
    <n v="2.6065573770491803"/>
    <n v="0.50819672131147542"/>
    <n v="0.50819672131147542"/>
    <n v="0.60655737704918034"/>
    <n v="0.24542229891669062"/>
    <n v="1.972972972972973"/>
    <n v="2.9719106509443004E-2"/>
    <n v="2.9719106509443004E-2"/>
    <n v="6.4231617294602625E-2"/>
    <n v="0.15243025596778831"/>
    <s v="10–19 min"/>
    <s v="18–22"/>
    <n v="0.60399999999999998"/>
    <n v="0.61"/>
    <n v="0.11406155703077851"/>
    <s v="Écarter"/>
    <n v="0.12835043045156183"/>
    <x v="317"/>
    <n v="6.9983702425462549E-2"/>
    <n v="1.972972972972973"/>
    <n v="0.210909788131531"/>
  </r>
  <r>
    <x v="330"/>
    <s v="DET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  <n v="4.9038461538461542"/>
    <n v="1"/>
    <n v="2.0961538461538463"/>
    <n v="0.40384615384615385"/>
    <n v="1.6923076923076923"/>
    <n v="0.5"/>
    <n v="0.19230769230769232"/>
    <n v="0.40384615384615385"/>
    <n v="0.32692307692307693"/>
    <n v="2.4761904761904763"/>
    <n v="3.3333333333333333E-2"/>
    <n v="1.2820512820512822E-2"/>
    <n v="2.6923076923076925E-2"/>
    <n v="0.11282051282051282"/>
    <s v="10–19 min"/>
    <s v="23–27"/>
    <n v="0.498"/>
    <n v="0.504"/>
    <n v="0.15087507543753773"/>
    <s v="Écarter"/>
    <n v="0.14997678377960069"/>
    <x v="180"/>
    <n v="6.6666666666666666E-2"/>
    <n v="2.4761904761904763"/>
    <n v="0.13974358974358975"/>
  </r>
  <r>
    <x v="331"/>
    <s v="LAC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n v="5"/>
    <n v="5.6078431372549016"/>
    <n v="4.7058823529411766"/>
    <n v="0.90196078431372551"/>
    <n v="3.8039215686274508"/>
    <n v="0.70588235294117652"/>
    <n v="0.50980392156862742"/>
    <n v="2"/>
    <n v="0.22727272727272727"/>
    <n v="2.8039215686274508"/>
    <n v="3.2085561497326207E-2"/>
    <n v="2.31729055258467E-2"/>
    <n v="4.0998217468805706E-2"/>
    <n v="0.1729055258467023"/>
    <s v="20–29 min"/>
    <s v="28–32"/>
    <n v="0.52"/>
    <n v="0.53900000000000003"/>
    <n v="0.1351840675920338"/>
    <s v="Écarter"/>
    <n v="0.15291750503018109"/>
    <x v="318"/>
    <n v="0.25490196078431371"/>
    <n v="2.8039215686274508"/>
    <n v="0.21390374331550802"/>
  </r>
  <r>
    <x v="332"/>
    <s v="MIA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  <n v="4.5999999999999996"/>
    <n v="1.2"/>
    <n v="1.709090909090909"/>
    <n v="0.50909090909090904"/>
    <n v="1.2"/>
    <n v="0.6"/>
    <n v="0.10909090909090909"/>
    <n v="0.4"/>
    <n v="0.323943661971831"/>
    <n v="2.9999999999999996"/>
    <n v="4.2253521126760563E-2"/>
    <n v="7.6824583866837385E-3"/>
    <n v="3.5851472471190776E-2"/>
    <n v="8.4507042253521125E-2"/>
    <s v="10–19 min"/>
    <s v="23–27"/>
    <n v="0.51700000000000002"/>
    <n v="0.54600000000000004"/>
    <n v="0.12311406155703078"/>
    <s v="Écarter"/>
    <n v="0.14068410462776659"/>
    <x v="319"/>
    <n v="8.4507042253521125E-2"/>
    <n v="3"/>
    <n v="0.1203585147247119"/>
  </r>
  <r>
    <x v="333"/>
    <s v="PHI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  <n v="12.4"/>
    <n v="2.5"/>
    <n v="3.2"/>
    <n v="0.3"/>
    <n v="2.9"/>
    <n v="0.5"/>
    <n v="0.3"/>
    <n v="1.3"/>
    <n v="0.52100840336134457"/>
    <n v="1.9230769230769229"/>
    <n v="2.1008403361344536E-2"/>
    <n v="1.2605042016806721E-2"/>
    <n v="1.2605042016806721E-2"/>
    <n v="0.12184873949579832"/>
    <s v="20–29 min"/>
    <s v="23–27"/>
    <n v="0.52600000000000002"/>
    <n v="0.54799999999999993"/>
    <n v="0.12794206397103197"/>
    <s v="Écarter"/>
    <n v="0.3792354124748491"/>
    <x v="320"/>
    <n v="0.10504201680672269"/>
    <n v="1.9230769230769231"/>
    <n v="0.13445378151260504"/>
  </r>
  <r>
    <x v="334"/>
    <s v="PHX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  <n v="6.8055555555555554"/>
    <n v="0.61111111111111116"/>
    <n v="2.8888888888888888"/>
    <n v="0.61111111111111116"/>
    <n v="2.3055555555555554"/>
    <n v="0.30555555555555558"/>
    <n v="0.69444444444444442"/>
    <n v="0.61111111111111116"/>
    <n v="0.5444444444444444"/>
    <n v="1"/>
    <n v="2.4444444444444446E-2"/>
    <n v="5.5555555555555552E-2"/>
    <n v="4.8888888888888891E-2"/>
    <n v="0.18444444444444444"/>
    <s v="10–19 min"/>
    <s v="23–27"/>
    <n v="0.61199999999999999"/>
    <n v="0.627"/>
    <n v="0.11104405552202776"/>
    <s v="Écarter"/>
    <n v="0.20813771517996871"/>
    <x v="321"/>
    <n v="4.8888888888888891E-2"/>
    <n v="1"/>
    <n v="0.2311111111111111"/>
  </r>
  <r>
    <x v="335"/>
    <s v="ORL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  <n v="4.1034482758620694"/>
    <n v="0.60344827586206895"/>
    <n v="1.2931034482758621"/>
    <n v="0.29310344827586204"/>
    <n v="1"/>
    <n v="0.39655172413793105"/>
    <n v="0.10344827586206896"/>
    <n v="0.20689655172413793"/>
    <n v="0.30172413793103453"/>
    <n v="2.9166666666666665"/>
    <n v="2.9158215010141989E-2"/>
    <n v="7.6064908722109532E-3"/>
    <n v="2.1551724137931032E-2"/>
    <n v="7.3529411764705885E-2"/>
    <s v="10–19 min"/>
    <s v="18–22"/>
    <n v="0.58899999999999997"/>
    <n v="0.60499999999999998"/>
    <n v="0.11526855763427882"/>
    <s v="Écarter"/>
    <n v="0.1254978144730452"/>
    <x v="322"/>
    <n v="4.4371196754563899E-2"/>
    <n v="2.9166666666666665"/>
    <n v="9.5081135902636921E-2"/>
  </r>
  <r>
    <x v="336"/>
    <s v="TOR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  <n v="9.115384615384615"/>
    <n v="1.1923076923076923"/>
    <n v="3.3076923076923075"/>
    <n v="0.80769230769230771"/>
    <n v="2.5"/>
    <n v="0.5"/>
    <n v="0.19230769230769232"/>
    <n v="0.61538461538461542"/>
    <n v="0.48745372274784038"/>
    <n v="1.9374999999999998"/>
    <n v="2.6737967914438502E-2"/>
    <n v="1.0283833813245579E-2"/>
    <n v="4.319210201563143E-2"/>
    <n v="0.13368983957219252"/>
    <s v="10–19 min"/>
    <s v="23–27"/>
    <n v="0.50800000000000001"/>
    <n v="0.54200000000000004"/>
    <n v="0.11466505733252867"/>
    <s v="Écarter"/>
    <n v="0.27878037455502247"/>
    <x v="323"/>
    <n v="6.3759769642122585E-2"/>
    <n v="1.9375"/>
    <n v="0.17688194158782394"/>
  </r>
  <r>
    <x v="337"/>
    <s v="SAS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  <n v="5"/>
    <n v="0.80851063829787229"/>
    <n v="1.1063829787234043"/>
    <n v="0.10638297872340426"/>
    <n v="0.8936170212765957"/>
    <n v="0.19148936170212766"/>
    <n v="0"/>
    <n v="0.7021276595744681"/>
    <n v="0.5494505494505495"/>
    <n v="1.1515151515151514"/>
    <n v="2.104278700023381E-2"/>
    <n v="0"/>
    <n v="1.1690437222352117E-2"/>
    <n v="9.8199672667757767E-2"/>
    <s v="&lt;10 min"/>
    <s v="18–22"/>
    <n v="0.54700000000000004"/>
    <n v="0.57499999999999996"/>
    <n v="0.11345805672902837"/>
    <s v="Écarter"/>
    <n v="0.15291750503018109"/>
    <x v="324"/>
    <n v="8.8847322889876082E-2"/>
    <n v="1.1515151515151516"/>
    <n v="0.12158054711246201"/>
  </r>
  <r>
    <x v="338"/>
    <s v="OKC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  <n v="6.5"/>
    <n v="1.8055555555555556"/>
    <n v="1.8888888888888888"/>
    <n v="0.5"/>
    <n v="1.3888888888888888"/>
    <n v="0.69444444444444442"/>
    <n v="0.1111111111111111"/>
    <n v="0.80555555555555558"/>
    <n v="0.39156626506024095"/>
    <n v="2.2413793103448274"/>
    <n v="4.1834002677376164E-2"/>
    <n v="6.6934404283801865E-3"/>
    <n v="3.012048192771084E-2"/>
    <n v="8.3668005354752328E-2"/>
    <s v="10–19 min"/>
    <s v="18–22"/>
    <n v="0.55700000000000005"/>
    <n v="0.58700000000000008"/>
    <n v="0.11104405552202776"/>
    <s v="Écarter"/>
    <n v="0.19879275653923542"/>
    <x v="325"/>
    <n v="0.10876840696117804"/>
    <n v="2.2413793103448274"/>
    <n v="0.11378848728246317"/>
  </r>
  <r>
    <x v="339"/>
    <s v="PHX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  <n v="5.2"/>
    <n v="1.6"/>
    <n v="1.5111111111111111"/>
    <n v="0.31111111111111112"/>
    <n v="1.2"/>
    <n v="0.4"/>
    <n v="0.1111111111111111"/>
    <n v="0.51111111111111107"/>
    <n v="0.40944881889763785"/>
    <n v="3.1304347826086962"/>
    <n v="3.1496062992125991E-2"/>
    <n v="8.7489063867016627E-3"/>
    <n v="2.4496937882764656E-2"/>
    <n v="9.4488188976377951E-2"/>
    <s v="10–19 min"/>
    <s v="28–32"/>
    <n v="0.505"/>
    <n v="0.54600000000000004"/>
    <n v="0.11707905853952927"/>
    <s v="Écarter"/>
    <n v="0.15903420523138834"/>
    <x v="326"/>
    <n v="0.12598425196850394"/>
    <n v="3.1304347826086958"/>
    <n v="0.11898512685914261"/>
  </r>
  <r>
    <x v="340"/>
    <s v="GSW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  <n v="4.1071428571428568"/>
    <n v="1.3928571428571428"/>
    <n v="3.1071428571428572"/>
    <n v="1.3035714285714286"/>
    <n v="1.8035714285714286"/>
    <n v="0.39285714285714285"/>
    <n v="0.19642857142857142"/>
    <n v="0.8035714285714286"/>
    <n v="0.30199579831932771"/>
    <n v="1.7333333333333332"/>
    <n v="2.8886554621848741E-2"/>
    <n v="1.444327731092437E-2"/>
    <n v="9.585084033613446E-2"/>
    <n v="0.1326155462184874"/>
    <s v="10–19 min"/>
    <s v="18–22"/>
    <n v="0.55299999999999994"/>
    <n v="0.57499999999999996"/>
    <n v="0.108026554013277"/>
    <s v="Écarter"/>
    <n v="0.12561080770336303"/>
    <x v="327"/>
    <n v="0.10241596638655462"/>
    <n v="1.7333333333333334"/>
    <n v="0.22846638655462187"/>
  </r>
  <r>
    <x v="341"/>
    <s v="UTA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n v="4.5999999999999996"/>
    <n v="1.2"/>
    <n v="2.2999999999999998"/>
    <n v="0.5"/>
    <n v="1.7"/>
    <n v="0.5"/>
    <n v="0.3"/>
    <n v="0.9"/>
    <n v="0.21698113207547168"/>
    <n v="1.3333333333333333"/>
    <n v="2.358490566037736E-2"/>
    <n v="1.4150943396226415E-2"/>
    <n v="2.358490566037736E-2"/>
    <n v="8.0188679245283015E-2"/>
    <s v="20–29 min"/>
    <s v="18–22"/>
    <n v="0.39100000000000001"/>
    <n v="0.41899999999999998"/>
    <n v="0.15389257694628847"/>
    <s v="Écarter"/>
    <n v="0.14068410462776659"/>
    <x v="328"/>
    <n v="5.6603773584905662E-2"/>
    <n v="1.3333333333333333"/>
    <n v="0.10849056603773584"/>
  </r>
  <r>
    <x v="342"/>
    <s v="HOU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  <n v="4.4038461538461542"/>
    <n v="1.4038461538461537"/>
    <n v="1.5"/>
    <n v="0.30769230769230771"/>
    <n v="1.1923076923076923"/>
    <n v="0.69230769230769229"/>
    <n v="0.30769230769230771"/>
    <n v="0.69230769230769229"/>
    <n v="0.34951159951159955"/>
    <n v="2.0277777777777777"/>
    <n v="5.4945054945054944E-2"/>
    <n v="2.4420024420024423E-2"/>
    <n v="2.4420024420024423E-2"/>
    <n v="9.4627594627594624E-2"/>
    <s v="10–19 min"/>
    <s v="18–22"/>
    <n v="0.45200000000000001"/>
    <n v="0.46500000000000002"/>
    <n v="0.14423657211828605"/>
    <s v="Écarter"/>
    <n v="0.1346850332765826"/>
    <x v="329"/>
    <n v="0.11141636141636142"/>
    <n v="2.0277777777777777"/>
    <n v="0.11904761904761905"/>
  </r>
  <r>
    <x v="343"/>
    <s v="WAS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  <n v="7.387096774193548"/>
    <n v="1.3870967741935485"/>
    <n v="5.709677419354839"/>
    <n v="2"/>
    <n v="3.7096774193548385"/>
    <n v="0.29032258064516131"/>
    <n v="0.70967741935483875"/>
    <n v="0.70967741935483875"/>
    <n v="0.42948237059264815"/>
    <n v="1.9545454545454546"/>
    <n v="1.6879219804951238E-2"/>
    <n v="4.1260315078769698E-2"/>
    <n v="0.11627906976744186"/>
    <n v="0.21567891972993247"/>
    <s v="10–19 min"/>
    <s v="28–32"/>
    <n v="0.64700000000000002"/>
    <n v="0.69499999999999995"/>
    <n v="8.4490042245021116E-2"/>
    <s v="Écarter"/>
    <n v="0.22592328162523528"/>
    <x v="330"/>
    <n v="8.0645161290322592E-2"/>
    <n v="1.9545454545454546"/>
    <n v="0.33195798949737437"/>
  </r>
  <r>
    <x v="344"/>
    <s v="MIL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  <n v="3.4029850746268657"/>
    <n v="1.1940298507462686"/>
    <n v="2.7014925373134329"/>
    <n v="1"/>
    <n v="1.7014925373134329"/>
    <n v="0.5074626865671642"/>
    <n v="0.19402985074626866"/>
    <n v="0.89552238805970152"/>
    <n v="0.2330811694949908"/>
    <n v="1.3333333333333333"/>
    <n v="3.4757718258024949E-2"/>
    <n v="1.328971580453895E-2"/>
    <n v="6.8493150684931503E-2"/>
    <n v="0.1165405847474954"/>
    <s v="10–19 min"/>
    <s v="23–27"/>
    <n v="0.55299999999999994"/>
    <n v="0.55399999999999994"/>
    <n v="0.11707905853952927"/>
    <s v="Écarter"/>
    <n v="0.10407519745337698"/>
    <x v="331"/>
    <n v="8.178286648947046E-2"/>
    <n v="1.3333333333333333"/>
    <n v="0.1850337354324269"/>
  </r>
  <r>
    <x v="345"/>
    <s v="HOU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  <n v="3.896551724137931"/>
    <n v="1.103448275862069"/>
    <n v="5.6034482758620694"/>
    <n v="2.896551724137931"/>
    <n v="2.7931034482758621"/>
    <n v="0.39655172413793105"/>
    <n v="0.5"/>
    <n v="0.89655172413793105"/>
    <n v="0.28441983387868114"/>
    <n v="1.2307692307692308"/>
    <n v="2.8945381323936575E-2"/>
    <n v="3.6496350364963508E-2"/>
    <n v="0.21142713314875411"/>
    <n v="0.20387616410772716"/>
    <s v="10–19 min"/>
    <s v="28–32"/>
    <n v="0.54500000000000004"/>
    <n v="0.54100000000000004"/>
    <n v="0.10138805069402534"/>
    <s v="Écarter"/>
    <n v="0.11917019357524458"/>
    <x v="332"/>
    <n v="8.0543669770953952E-2"/>
    <n v="1.2307692307692308"/>
    <n v="0.40901082305562553"/>
  </r>
  <r>
    <x v="346"/>
    <s v="MIN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  <n v="4.5102040816326534"/>
    <n v="2"/>
    <n v="1"/>
    <n v="0.20408163265306123"/>
    <n v="0.79591836734693877"/>
    <n v="0.40816326530612246"/>
    <n v="0"/>
    <n v="1.1020408163265305"/>
    <n v="0.42954324586977649"/>
    <n v="1.8148148148148151"/>
    <n v="3.8872691933916424E-2"/>
    <n v="0"/>
    <n v="1.9436345966958212E-2"/>
    <n v="7.5801749271137031E-2"/>
    <s v="10–19 min"/>
    <s v="18–22"/>
    <n v="0.5"/>
    <n v="0.503"/>
    <n v="0.12733856366928184"/>
    <s v="Écarter"/>
    <n v="0.13793783106804092"/>
    <x v="333"/>
    <n v="0.19047619047619047"/>
    <n v="1.8148148148148149"/>
    <n v="9.5238095238095233E-2"/>
  </r>
  <r>
    <x v="347"/>
    <s v="WAS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  <n v="7.5862068965517242"/>
    <n v="2.5862068965517242"/>
    <n v="2"/>
    <n v="0.31034482758620691"/>
    <n v="1.7931034482758621"/>
    <n v="0.41379310344827586"/>
    <n v="0.10344827586206896"/>
    <n v="1.2068965517241379"/>
    <n v="0.34482758620689657"/>
    <n v="2.1428571428571428"/>
    <n v="1.8808777429467086E-2"/>
    <n v="4.7021943573667714E-3"/>
    <n v="1.4106583072100314E-2"/>
    <n v="8.1504702194357362E-2"/>
    <s v="20–29 min"/>
    <s v="18–22"/>
    <n v="0.441"/>
    <n v="0.48"/>
    <n v="0.12794206397103197"/>
    <s v="Écarter"/>
    <n v="0.23201276625268855"/>
    <x v="334"/>
    <n v="0.11755485893416928"/>
    <n v="2.1428571428571428"/>
    <n v="9.0909090909090912E-2"/>
  </r>
  <r>
    <x v="348"/>
    <s v="MIL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  <n v="5.2926829268292686"/>
    <n v="1.7073170731707317"/>
    <n v="2.7073170731707319"/>
    <n v="0.51219512195121952"/>
    <n v="2.1951219512195124"/>
    <n v="0.1951219512195122"/>
    <n v="0.29268292682926828"/>
    <n v="0.6097560975609756"/>
    <n v="0.36004645760743326"/>
    <n v="2.8"/>
    <n v="1.3273602123776341E-2"/>
    <n v="1.9910403185664508E-2"/>
    <n v="3.4843205574912897E-2"/>
    <n v="0.14932802389248384"/>
    <s v="10–19 min"/>
    <s v="28–32"/>
    <n v="0.54200000000000004"/>
    <n v="0.56700000000000006"/>
    <n v="0.10621605310802655"/>
    <s v="Écarter"/>
    <n v="0.16186877361731367"/>
    <x v="335"/>
    <n v="0.11614401858304299"/>
    <n v="2.8"/>
    <n v="0.18417122946739672"/>
  </r>
  <r>
    <x v="349"/>
    <s v="SAS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  <n v="3.7068965517241379"/>
    <n v="2"/>
    <n v="1.103448275862069"/>
    <n v="0.29310344827586204"/>
    <n v="0.7931034482758621"/>
    <n v="0.60344827586206895"/>
    <n v="0.10344827586206896"/>
    <n v="0.89655172413793105"/>
    <n v="0.31414377556984219"/>
    <n v="2.2307692307692308"/>
    <n v="5.1139684395090583E-2"/>
    <n v="8.7668030391583867E-3"/>
    <n v="2.4839275277615425E-2"/>
    <n v="6.7212156633547626E-2"/>
    <s v="10–19 min"/>
    <s v="18–22"/>
    <n v="0.48100000000000004"/>
    <n v="0.51"/>
    <n v="0.11225105612552806"/>
    <s v="Écarter"/>
    <n v="0.11336987441892736"/>
    <x v="336"/>
    <n v="0.16949152542372878"/>
    <n v="2.2307692307692308"/>
    <n v="9.3512565751022791E-2"/>
  </r>
  <r>
    <x v="350"/>
    <s v="MEM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  <n v="7.2068965517241379"/>
    <n v="1"/>
    <n v="3.2068965517241379"/>
    <n v="0.89655172413793105"/>
    <n v="2.2068965517241379"/>
    <n v="0.41379310344827586"/>
    <n v="0.20689655172413793"/>
    <n v="1.103448275862069"/>
    <n v="0.45613269314709731"/>
    <n v="0.90625"/>
    <n v="2.6189436927106065E-2"/>
    <n v="1.3094718463553033E-2"/>
    <n v="5.6743780008729809E-2"/>
    <n v="0.13967699694456567"/>
    <s v="10–19 min"/>
    <s v="18–22"/>
    <n v="0.45200000000000001"/>
    <n v="0.48200000000000004"/>
    <n v="0.12070006035003017"/>
    <s v="Écarter"/>
    <n v="0.22041212794005413"/>
    <x v="337"/>
    <n v="6.3291139240506319E-2"/>
    <n v="0.90625"/>
    <n v="0.20296813618507201"/>
  </r>
  <r>
    <x v="351"/>
    <s v="DEN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  <n v="3.6964285714285716"/>
    <n v="0.8928571428571429"/>
    <n v="5.1071428571428568"/>
    <n v="1.5"/>
    <n v="3.6071428571428572"/>
    <n v="0.30357142857142855"/>
    <n v="0.5"/>
    <n v="0.6964285714285714"/>
    <n v="0.30052264808362367"/>
    <n v="1.2820512820512822"/>
    <n v="2.4680603948896627E-2"/>
    <n v="4.065040650406504E-2"/>
    <n v="0.12195121951219512"/>
    <n v="0.29326364692218349"/>
    <s v="10–19 min"/>
    <s v="33+"/>
    <n v="0.65"/>
    <n v="0.621"/>
    <n v="8.4490042245021116E-2"/>
    <s v="Écarter"/>
    <n v="0.11304972693302674"/>
    <x v="338"/>
    <n v="7.2590011614401845E-2"/>
    <n v="1.2820512820512822"/>
    <n v="0.41521486643437855"/>
  </r>
  <r>
    <x v="352"/>
    <s v="NOP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  <n v="10.3"/>
    <n v="3.3"/>
    <n v="3.9"/>
    <n v="1.1000000000000001"/>
    <n v="2.8"/>
    <n v="1.9"/>
    <n v="0.5"/>
    <n v="1.8"/>
    <n v="0.31790123456790126"/>
    <n v="1.8333333333333333"/>
    <n v="5.8641975308641972E-2"/>
    <n v="1.54320987654321E-2"/>
    <n v="3.3950617283950622E-2"/>
    <n v="8.6419753086419748E-2"/>
    <s v="30–39 min"/>
    <s v="23–27"/>
    <n v="0.5"/>
    <n v="0.54100000000000004"/>
    <n v="0.10380205190102595"/>
    <s v="Écarter"/>
    <n v="0.31501006036217305"/>
    <x v="339"/>
    <n v="0.10185185185185185"/>
    <n v="1.8333333333333333"/>
    <n v="0.12037037037037038"/>
  </r>
  <r>
    <x v="353"/>
    <s v="ATL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  <n v="8.5"/>
    <n v="1.5833333333333333"/>
    <n v="4.291666666666667"/>
    <n v="1"/>
    <n v="3.2916666666666665"/>
    <n v="0.79166666666666663"/>
    <n v="0.5"/>
    <n v="0.70833333333333337"/>
    <n v="0.44041450777202074"/>
    <n v="2.2352941176470584"/>
    <n v="4.1018998272884279E-2"/>
    <n v="2.5906735751295335E-2"/>
    <n v="5.181347150259067E-2"/>
    <n v="0.17055267702936094"/>
    <s v="10–19 min"/>
    <s v="28–32"/>
    <n v="0.626"/>
    <n v="0.63200000000000001"/>
    <n v="9.4146047073023542E-2"/>
    <s v="Écarter"/>
    <n v="0.25995975855130787"/>
    <x v="340"/>
    <n v="8.2037996545768557E-2"/>
    <n v="2.2352941176470589"/>
    <n v="0.22236614853195164"/>
  </r>
  <r>
    <x v="354"/>
    <s v="DAL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  <n v="3.9038461538461537"/>
    <n v="0.80769230769230771"/>
    <n v="2.4038461538461537"/>
    <n v="0.80769230769230771"/>
    <n v="1.5961538461538463"/>
    <n v="0.5"/>
    <n v="9.6153846153846159E-2"/>
    <n v="0.30769230769230771"/>
    <n v="0.34855769230769235"/>
    <n v="2.625"/>
    <n v="4.4642857142857144E-2"/>
    <n v="8.5851648351648359E-3"/>
    <n v="7.2115384615384623E-2"/>
    <n v="0.14251373626373628"/>
    <s v="10–19 min"/>
    <s v="18–22"/>
    <n v="0.43700000000000006"/>
    <n v="0.48399999999999999"/>
    <n v="0.10380205190102595"/>
    <s v="Écarter"/>
    <n v="0.11939328277356447"/>
    <x v="341"/>
    <n v="7.2115384615384623E-2"/>
    <n v="2.625"/>
    <n v="0.21462912087912089"/>
  </r>
  <r>
    <x v="355"/>
    <s v="HOU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  <n v="4.8095238095238093"/>
    <n v="0.90476190476190477"/>
    <n v="3.3095238095238093"/>
    <n v="1.3095238095238095"/>
    <n v="1.9047619047619047"/>
    <n v="0.30952380952380953"/>
    <n v="0.19047619047619047"/>
    <n v="0.5"/>
    <n v="0.40416166466586634"/>
    <n v="1.8095238095238095"/>
    <n v="2.6010404161664665E-2"/>
    <n v="1.6006402561024407E-2"/>
    <n v="0.11004401760704281"/>
    <n v="0.16006402561024408"/>
    <s v="10–19 min"/>
    <s v="28–32"/>
    <n v="0.56899999999999995"/>
    <n v="0.59"/>
    <n v="9.1128545564272787E-2"/>
    <s v="Écarter"/>
    <n v="0.14709207626712656"/>
    <x v="342"/>
    <n v="7.6030412164865946E-2"/>
    <n v="1.8095238095238095"/>
    <n v="0.27811124449779911"/>
  </r>
  <r>
    <x v="356"/>
    <s v="DEN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  <n v="4.1020408163265305"/>
    <n v="2.204081632653061"/>
    <n v="1.4081632653061225"/>
    <n v="0.30612244897959184"/>
    <n v="1.1020408163265305"/>
    <n v="0.40816326530612246"/>
    <n v="0.10204081632653061"/>
    <n v="0.51020408163265307"/>
    <n v="0.30162064825930374"/>
    <n v="4.3199999999999994"/>
    <n v="3.0012004801920771E-2"/>
    <n v="7.5030012004801928E-3"/>
    <n v="2.2509003601440578E-2"/>
    <n v="8.1032412965186068E-2"/>
    <s v="10–19 min"/>
    <s v="23–27"/>
    <n v="0.53900000000000003"/>
    <n v="0.54500000000000004"/>
    <n v="0.10923355461677731"/>
    <s v="Écarter"/>
    <n v="0.12545476943292408"/>
    <x v="343"/>
    <n v="0.16206482593037216"/>
    <n v="4.32"/>
    <n v="0.10354141656662666"/>
  </r>
  <r>
    <x v="357"/>
    <s v="DAL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  <n v="5"/>
    <n v="0.6"/>
    <n v="3.1"/>
    <n v="1"/>
    <n v="2.1"/>
    <n v="0.4"/>
    <n v="0.6"/>
    <n v="0.5"/>
    <n v="0.42735042735042739"/>
    <n v="1.2"/>
    <n v="3.4188034188034191E-2"/>
    <n v="5.128205128205128E-2"/>
    <n v="8.5470085470085472E-2"/>
    <n v="0.17948717948717952"/>
    <s v="10–19 min"/>
    <s v="23–27"/>
    <n v="0.80299999999999994"/>
    <n v="0.80400000000000005"/>
    <n v="6.5178032589016291E-2"/>
    <s v="Écarter"/>
    <n v="0.15291750503018109"/>
    <x v="344"/>
    <n v="5.128205128205128E-2"/>
    <n v="1.2"/>
    <n v="0.26495726495726496"/>
  </r>
  <r>
    <x v="358"/>
    <s v="ATL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  <n v="6"/>
    <n v="0.78787878787878785"/>
    <n v="4.2121212121212119"/>
    <n v="1.303030303030303"/>
    <n v="2.9090909090909092"/>
    <n v="0.78787878787878785"/>
    <n v="1"/>
    <n v="0.51515151515151514"/>
    <n v="0.37267080745341613"/>
    <n v="1.5294117647058822"/>
    <n v="4.8936570675701105E-2"/>
    <n v="6.2111801242236017E-2"/>
    <n v="8.0933559194428753E-2"/>
    <n v="0.18068887634105024"/>
    <s v="10–19 min"/>
    <s v="18–22"/>
    <n v="0.48200000000000004"/>
    <n v="0.52"/>
    <n v="0.10380205190102595"/>
    <s v="Écarter"/>
    <n v="0.1835010060362173"/>
    <x v="345"/>
    <n v="4.8936570675701105E-2"/>
    <n v="1.5294117647058822"/>
    <n v="0.26162243553547898"/>
  </r>
  <r>
    <x v="359"/>
    <s v="NOP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  <n v="5.2972972972972974"/>
    <n v="0.59459459459459463"/>
    <n v="2.2972972972972974"/>
    <n v="0.70270270270270274"/>
    <n v="1.5945945945945945"/>
    <n v="0.59459459459459463"/>
    <n v="0.1891891891891892"/>
    <n v="0.59459459459459463"/>
    <n v="0.38950715421303655"/>
    <n v="1"/>
    <n v="4.372019077901431E-2"/>
    <n v="1.3910969793322736E-2"/>
    <n v="5.1669316375198733E-2"/>
    <n v="0.11724960254372019"/>
    <s v="10–19 min"/>
    <s v="23–27"/>
    <n v="0.51300000000000001"/>
    <n v="0.54400000000000004"/>
    <n v="9.5956547978273993E-2"/>
    <s v="Écarter"/>
    <n v="0.16200989722116485"/>
    <x v="346"/>
    <n v="4.372019077901431E-2"/>
    <n v="1"/>
    <n v="0.16891891891891894"/>
  </r>
  <r>
    <x v="360"/>
    <s v="PHX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  <n v="5.9090909090909092"/>
    <n v="2.393939393939394"/>
    <n v="2.393939393939394"/>
    <n v="0.69696969696969702"/>
    <n v="1.696969696969697"/>
    <n v="0.60606060606060608"/>
    <n v="0.21212121212121213"/>
    <n v="0.51515151515151514"/>
    <n v="0.42207792207792211"/>
    <n v="4.6470588235294121"/>
    <n v="4.3290043290043288E-2"/>
    <n v="1.5151515151515152E-2"/>
    <n v="4.9783549783549784E-2"/>
    <n v="0.12121212121212122"/>
    <s v="10–19 min"/>
    <s v="23–27"/>
    <n v="0.55399999999999994"/>
    <n v="0.57799999999999996"/>
    <n v="9.5353047676523833E-2"/>
    <s v="Écarter"/>
    <n v="0.18072068776294128"/>
    <x v="347"/>
    <n v="0.17099567099567101"/>
    <n v="4.6470588235294121"/>
    <n v="0.17099567099567101"/>
  </r>
  <r>
    <x v="361"/>
    <s v="POR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  <n v="4.1956521739130439"/>
    <n v="0.60869565217391308"/>
    <n v="2"/>
    <n v="1"/>
    <n v="1"/>
    <n v="0.30434782608695654"/>
    <n v="0.30434782608695654"/>
    <n v="0.30434782608695654"/>
    <n v="0.41133844842284745"/>
    <n v="2"/>
    <n v="2.9838022165387897E-2"/>
    <n v="2.9838022165387897E-2"/>
    <n v="9.8039215686274522E-2"/>
    <n v="9.8039215686274522E-2"/>
    <s v="10–19 min"/>
    <s v="28–32"/>
    <n v="0.52400000000000002"/>
    <n v="0.55200000000000005"/>
    <n v="0.10018105009052504"/>
    <s v="Écarter"/>
    <n v="0.12831773248184764"/>
    <x v="348"/>
    <n v="5.9676044330775793E-2"/>
    <n v="2"/>
    <n v="0.19607843137254904"/>
  </r>
  <r>
    <x v="362"/>
    <s v="CLE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  <n v="3.7058823529411766"/>
    <n v="1.392156862745098"/>
    <n v="1.2941176470588236"/>
    <n v="0.39215686274509803"/>
    <n v="0.90196078431372551"/>
    <n v="0.29411764705882354"/>
    <n v="0.29411764705882354"/>
    <n v="0.70588235294117652"/>
    <n v="0.36691904484566107"/>
    <n v="1.9722222222222221"/>
    <n v="2.9120559114735003E-2"/>
    <n v="2.9120559114735003E-2"/>
    <n v="3.8827412152980002E-2"/>
    <n v="8.9303047951854009E-2"/>
    <s v="10–19 min"/>
    <s v="23–27"/>
    <n v="0.58899999999999997"/>
    <n v="0.61"/>
    <n v="8.3283041641520825E-2"/>
    <s v="Écarter"/>
    <n v="0.11333885666942835"/>
    <x v="349"/>
    <n v="0.13783731314307901"/>
    <n v="1.9722222222222223"/>
    <n v="0.12813046010483403"/>
  </r>
  <r>
    <x v="363"/>
    <s v="HOU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  <n v="3.5961538461538463"/>
    <n v="0.90384615384615385"/>
    <n v="2.3076923076923075"/>
    <n v="1"/>
    <n v="1.3076923076923077"/>
    <n v="0.5"/>
    <n v="9.6153846153846159E-2"/>
    <n v="0.40384615384615385"/>
    <n v="0.31824370319945539"/>
    <n v="2.2380952380952381"/>
    <n v="4.4247787610619468E-2"/>
    <n v="8.5091899251191292E-3"/>
    <n v="8.8495575221238937E-2"/>
    <n v="0.11572498298162015"/>
    <s v="10–19 min"/>
    <s v="28–32"/>
    <n v="0.52700000000000002"/>
    <n v="0.55700000000000005"/>
    <n v="8.8111044055522031E-2"/>
    <s v="Écarter"/>
    <n v="0.10998297477170717"/>
    <x v="350"/>
    <n v="7.9986385296119802E-2"/>
    <n v="2.2380952380952381"/>
    <n v="0.20422055820285906"/>
  </r>
  <r>
    <x v="364"/>
    <s v="DET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  <n v="4.1111111111111107"/>
    <n v="1"/>
    <n v="2.7111111111111112"/>
    <n v="0.91111111111111109"/>
    <n v="1.8"/>
    <n v="0.91111111111111109"/>
    <n v="0.6"/>
    <n v="0.6"/>
    <n v="0.42382588774341351"/>
    <n v="1.6666666666666667"/>
    <n v="9.3928980526918671E-2"/>
    <n v="6.1855670103092786E-2"/>
    <n v="9.3928980526918671E-2"/>
    <n v="0.18556701030927836"/>
    <s v="&lt;10 min"/>
    <s v="23–27"/>
    <n v="0.53500000000000003"/>
    <n v="0.57299999999999995"/>
    <n v="8.6904043452021726E-2"/>
    <s v="Écarter"/>
    <n v="0.12573217080259333"/>
    <x v="351"/>
    <n v="0.10309278350515465"/>
    <n v="1.6666666666666667"/>
    <n v="0.27949599083619708"/>
  </r>
  <r>
    <x v="365"/>
    <s v="CHA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  <n v="14.076923076923077"/>
    <n v="3"/>
    <n v="2.9230769230769229"/>
    <n v="0.92307692307692313"/>
    <n v="2"/>
    <n v="0.53846153846153844"/>
    <n v="0.30769230769230771"/>
    <n v="1.9230769230769231"/>
    <n v="0.57456828885400313"/>
    <n v="1.56"/>
    <n v="2.1978021978021976E-2"/>
    <n v="1.2558869701726845E-2"/>
    <n v="3.7676609105180538E-2"/>
    <n v="8.1632653061224483E-2"/>
    <s v="20–29 min"/>
    <s v="23–27"/>
    <n v="0.50900000000000001"/>
    <n v="0.53700000000000003"/>
    <n v="9.7163548581774298E-2"/>
    <s v="Écarter"/>
    <n v="0.4305215910849714"/>
    <x v="352"/>
    <n v="0.12244897959183673"/>
    <n v="1.56"/>
    <n v="0.11930926216640501"/>
  </r>
  <r>
    <x v="366"/>
    <s v="DEN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  <n v="3.192982456140351"/>
    <n v="0.40350877192982454"/>
    <n v="1.5964912280701755"/>
    <n v="0.59649122807017541"/>
    <n v="1"/>
    <n v="0.40350877192982454"/>
    <n v="0.70175438596491224"/>
    <n v="0.19298245614035087"/>
    <n v="0.29840957534021972"/>
    <n v="2.0909090909090908"/>
    <n v="3.7711100180357435E-2"/>
    <n v="6.5584522052795538E-2"/>
    <n v="5.5746843744876207E-2"/>
    <n v="9.3457943925233655E-2"/>
    <s v="10–19 min"/>
    <s v="23–27"/>
    <n v="0.55700000000000005"/>
    <n v="0.57399999999999995"/>
    <n v="8.630054315027158E-2"/>
    <s v="Écarter"/>
    <n v="9.7652582159624426E-2"/>
    <x v="353"/>
    <n v="3.7711100180357435E-2"/>
    <n v="2.0909090909090908"/>
    <n v="0.14920478767010986"/>
  </r>
  <r>
    <x v="367"/>
    <s v="MEM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  <n v="6.5925925925925926"/>
    <n v="2"/>
    <n v="3.5925925925925926"/>
    <n v="0.81481481481481477"/>
    <n v="2.8148148148148149"/>
    <n v="0.40740740740740738"/>
    <n v="0.29629629629629628"/>
    <n v="1.1851851851851851"/>
    <n v="0.35635635635635637"/>
    <n v="1.6875"/>
    <n v="2.2022022022022022E-2"/>
    <n v="1.6016016016016016E-2"/>
    <n v="4.4044044044044044E-2"/>
    <n v="0.15215215215215216"/>
    <s v="10–19 min"/>
    <s v="23–27"/>
    <n v="0.47899999999999998"/>
    <n v="0.504"/>
    <n v="0.1007845503922752"/>
    <s v="Écarter"/>
    <n v="0.20162456218794247"/>
    <x v="354"/>
    <n v="0.10810810810810811"/>
    <n v="1.6875"/>
    <n v="0.1941941941941942"/>
  </r>
  <r>
    <x v="368"/>
    <s v="ORL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  <n v="3.5"/>
    <n v="1.4"/>
    <n v="1.5"/>
    <n v="0.3"/>
    <n v="1.1000000000000001"/>
    <n v="0.5"/>
    <n v="0.1"/>
    <n v="0.4"/>
    <n v="0.28688524590163939"/>
    <n v="3.4999999999999996"/>
    <n v="4.0983606557377053E-2"/>
    <n v="8.1967213114754103E-3"/>
    <n v="2.4590163934426229E-2"/>
    <n v="9.0163934426229525E-2"/>
    <s v="10–19 min"/>
    <s v="33+"/>
    <n v="0.52900000000000003"/>
    <n v="0.54700000000000004"/>
    <n v="9.3542546771273383E-2"/>
    <s v="Écarter"/>
    <n v="0.10704225352112677"/>
    <x v="355"/>
    <n v="0.11475409836065574"/>
    <n v="3.5"/>
    <n v="0.12295081967213116"/>
  </r>
  <r>
    <x v="369"/>
    <s v="DAL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  <n v="8.6999999999999993"/>
    <n v="2.8"/>
    <n v="1.7"/>
    <n v="0.2"/>
    <n v="1.5"/>
    <n v="0.6"/>
    <n v="0.2"/>
    <n v="1.1000000000000001"/>
    <n v="0.46774193548387089"/>
    <n v="2.545454545454545"/>
    <n v="3.2258064516129031E-2"/>
    <n v="1.075268817204301E-2"/>
    <n v="1.075268817204301E-2"/>
    <n v="8.0645161290322578E-2"/>
    <s v="10–19 min"/>
    <s v="28–32"/>
    <n v="0.56299999999999994"/>
    <n v="0.58899999999999997"/>
    <n v="8.0869040434520215E-2"/>
    <s v="Écarter"/>
    <n v="0.26607645875251507"/>
    <x v="356"/>
    <n v="0.15053763440860216"/>
    <n v="2.5454545454545454"/>
    <n v="9.139784946236558E-2"/>
  </r>
  <r>
    <x v="370"/>
    <s v="HOU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  <n v="5.40625"/>
    <n v="0.59375"/>
    <n v="1.8125"/>
    <n v="0.3125"/>
    <n v="1.5"/>
    <n v="0.1875"/>
    <n v="9.375E-2"/>
    <n v="0.3125"/>
    <n v="0.43598790322580644"/>
    <n v="1.9"/>
    <n v="1.5120967741935483E-2"/>
    <n v="7.5604838709677413E-3"/>
    <n v="2.5201612903225805E-2"/>
    <n v="0.12096774193548386"/>
    <s v="10–19 min"/>
    <s v="33+"/>
    <n v="0.624"/>
    <n v="0.64900000000000002"/>
    <n v="7.3627036813518412E-2"/>
    <s v="Écarter"/>
    <n v="0.1653420523138833"/>
    <x v="357"/>
    <n v="4.7883064516129031E-2"/>
    <n v="1.9"/>
    <n v="0.14616935483870969"/>
  </r>
  <r>
    <x v="371"/>
    <s v="CLE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  <n v="3.5957446808510638"/>
    <n v="0.8936170212765957"/>
    <n v="2"/>
    <n v="0.80851063829787229"/>
    <n v="1.2978723404255319"/>
    <n v="0.2978723404255319"/>
    <n v="0.10638297872340426"/>
    <n v="0.5957446808510638"/>
    <n v="0.37455673758865249"/>
    <n v="1.5"/>
    <n v="3.1028368794326241E-2"/>
    <n v="1.1081560283687944E-2"/>
    <n v="8.4219858156028365E-2"/>
    <n v="0.1351950354609929"/>
    <s v="&lt;10 min"/>
    <s v="18–22"/>
    <n v="0.49700000000000005"/>
    <n v="0.52300000000000002"/>
    <n v="9.0525045262522627E-2"/>
    <s v="Écarter"/>
    <n v="0.1099704610642579"/>
    <x v="358"/>
    <n v="9.3085106382978719E-2"/>
    <n v="1.5"/>
    <n v="0.20833333333333334"/>
  </r>
  <r>
    <x v="372"/>
    <s v="DAL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  <n v="4.2"/>
    <n v="1.1000000000000001"/>
    <n v="2.9"/>
    <n v="0.6"/>
    <n v="2.2999999999999998"/>
    <n v="0.5"/>
    <n v="0.5"/>
    <n v="0.4"/>
    <n v="0.27631578947368424"/>
    <n v="2.75"/>
    <n v="3.2894736842105261E-2"/>
    <n v="3.2894736842105261E-2"/>
    <n v="3.9473684210526314E-2"/>
    <n v="0.15131578947368421"/>
    <s v="10–19 min"/>
    <s v="23–27"/>
    <n v="0.57799999999999996"/>
    <n v="0.59699999999999998"/>
    <n v="8.207604103802052E-2"/>
    <s v="Écarter"/>
    <n v="0.12845070422535212"/>
    <x v="359"/>
    <n v="7.2368421052631582E-2"/>
    <n v="2.75"/>
    <n v="0.19078947368421054"/>
  </r>
  <r>
    <x v="373"/>
    <s v="ATL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  <n v="5.387096774193548"/>
    <n v="2.6129032258064515"/>
    <n v="1.6129032258064515"/>
    <n v="0.19354838709677419"/>
    <n v="1.3870967741935485"/>
    <n v="0.90322580645161288"/>
    <n v="0.29032258064516131"/>
    <n v="1.096774193548387"/>
    <n v="0.332536837913182"/>
    <n v="2.3823529411764706"/>
    <n v="5.5754679410593387E-2"/>
    <n v="1.7921146953405021E-2"/>
    <n v="1.1947431302270013E-2"/>
    <n v="8.5623257666268424E-2"/>
    <s v="10–19 min"/>
    <s v="23–27"/>
    <n v="0.48499999999999999"/>
    <n v="0.503"/>
    <n v="9.7163548581774298E-2"/>
    <s v="Écarter"/>
    <n v="0.16475627961316283"/>
    <x v="360"/>
    <n v="0.16129032258064516"/>
    <n v="2.3823529411764706"/>
    <n v="9.9561927518916765E-2"/>
  </r>
  <r>
    <x v="374"/>
    <s v="CHA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  <n v="10.375"/>
    <n v="2.3125"/>
    <n v="5.125"/>
    <n v="1.125"/>
    <n v="4"/>
    <n v="1.125"/>
    <n v="0.8125"/>
    <n v="1.8125"/>
    <n v="0.34698996655518394"/>
    <n v="1.2758620689655173"/>
    <n v="3.7625418060200672E-2"/>
    <n v="2.7173913043478264E-2"/>
    <n v="3.7625418060200672E-2"/>
    <n v="0.13377926421404682"/>
    <s v="20–29 min"/>
    <s v="23–27"/>
    <n v="0.54899999999999993"/>
    <n v="0.59599999999999997"/>
    <n v="7.4230537115268558E-2"/>
    <s v="Écarter"/>
    <n v="0.31730382293762577"/>
    <x v="361"/>
    <n v="7.7341137123745823E-2"/>
    <n v="1.2758620689655173"/>
    <n v="0.17140468227424749"/>
  </r>
  <r>
    <x v="375"/>
    <s v="MIN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  <n v="4.0999999999999996"/>
    <n v="0.7"/>
    <n v="1.3"/>
    <n v="0.7"/>
    <n v="0.7"/>
    <n v="0.9"/>
    <n v="0.1"/>
    <n v="0.2"/>
    <n v="0.31538461538461537"/>
    <n v="3.4999999999999996"/>
    <n v="6.9230769230769235E-2"/>
    <n v="7.6923076923076927E-3"/>
    <n v="5.3846153846153842E-2"/>
    <n v="5.3846153846153842E-2"/>
    <s v="10–19 min"/>
    <s v="23–27"/>
    <n v="0.55799999999999994"/>
    <n v="0.59799999999999998"/>
    <n v="7.2420036210018107E-2"/>
    <s v="Écarter"/>
    <n v="0.12539235412474847"/>
    <x v="362"/>
    <n v="5.3846153846153849E-2"/>
    <n v="3.5"/>
    <n v="0.1"/>
  </r>
  <r>
    <x v="376"/>
    <s v="NOP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  <n v="4.2894736842105265"/>
    <n v="1.6052631578947369"/>
    <n v="4.2894736842105265"/>
    <n v="1.2105263157894737"/>
    <n v="3.2105263157894739"/>
    <n v="0.5"/>
    <n v="0.5"/>
    <n v="0.71052631578947367"/>
    <n v="0.26315789473684209"/>
    <n v="2.2592592592592595"/>
    <n v="3.0674846625766871E-2"/>
    <n v="3.0674846625766871E-2"/>
    <n v="7.4265418146593473E-2"/>
    <n v="0.19696480464966096"/>
    <s v="10–19 min"/>
    <s v="33+"/>
    <n v="0.50800000000000001"/>
    <n v="0.55799999999999994"/>
    <n v="7.7851538925769459E-2"/>
    <s v="Écarter"/>
    <n v="0.13118712273641853"/>
    <x v="363"/>
    <n v="9.8482402324830479E-2"/>
    <n v="2.2592592592592591"/>
    <n v="0.26315789473684209"/>
  </r>
  <r>
    <x v="377"/>
    <s v="UTA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  <n v="4.2894736842105265"/>
    <n v="0.78947368421052633"/>
    <n v="4.2894736842105265"/>
    <n v="1.1052631578947369"/>
    <n v="3.2105263157894739"/>
    <n v="0.39473684210526316"/>
    <n v="0.39473684210526316"/>
    <n v="0.78947368421052633"/>
    <n v="0.2306168647425014"/>
    <n v="1"/>
    <n v="2.1222410865874362E-2"/>
    <n v="2.1222410865874362E-2"/>
    <n v="5.9422750424448216E-2"/>
    <n v="0.17260894170911148"/>
    <s v="10–19 min"/>
    <s v="23–27"/>
    <n v="0.53700000000000003"/>
    <n v="0.56299999999999994"/>
    <n v="8.2679541339770665E-2"/>
    <s v="Écarter"/>
    <n v="0.13118712273641853"/>
    <x v="364"/>
    <n v="4.2444821731748725E-2"/>
    <n v="1"/>
    <n v="0.2306168647425014"/>
  </r>
  <r>
    <x v="378"/>
    <s v="IND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  <n v="5.7857142857142856"/>
    <n v="1.8928571428571428"/>
    <n v="1.6071428571428572"/>
    <n v="0.5"/>
    <n v="1.1071428571428572"/>
    <n v="0.7857142857142857"/>
    <n v="0.21428571428571427"/>
    <n v="0.6071428571428571"/>
    <n v="0.42542016806722688"/>
    <n v="3.1176470588235294"/>
    <n v="5.7773109243697482E-2"/>
    <n v="1.5756302521008403E-2"/>
    <n v="3.6764705882352942E-2"/>
    <n v="8.1407563025210086E-2"/>
    <s v="10–19 min"/>
    <s v="23–27"/>
    <n v="0.53700000000000003"/>
    <n v="0.57999999999999996"/>
    <n v="7.4230537115268558E-2"/>
    <s v="Écarter"/>
    <n v="0.17694739867778098"/>
    <x v="365"/>
    <n v="0.13918067226890757"/>
    <n v="3.1176470588235294"/>
    <n v="0.11817226890756304"/>
  </r>
  <r>
    <x v="379"/>
    <s v="LAL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  <n v="5.5862068965517242"/>
    <n v="1.4137931034482758"/>
    <n v="3.896551724137931"/>
    <n v="1.3103448275862069"/>
    <n v="2.5862068965517242"/>
    <n v="1"/>
    <n v="0.41379310344827586"/>
    <n v="0.89655172413793105"/>
    <n v="0.29872764152683018"/>
    <n v="1.5769230769230769"/>
    <n v="5.3475935828877004E-2"/>
    <n v="2.2127973446431866E-2"/>
    <n v="7.0071915913700905E-2"/>
    <n v="0.13829983404019916"/>
    <s v="10–19 min"/>
    <s v="23–27"/>
    <n v="0.52800000000000002"/>
    <n v="0.54100000000000004"/>
    <n v="8.7507543753771871E-2"/>
    <s v="Écarter"/>
    <n v="0.17084576424061612"/>
    <x v="366"/>
    <n v="7.560390927530887E-2"/>
    <n v="1.5769230769230769"/>
    <n v="0.20837174995390007"/>
  </r>
  <r>
    <x v="380"/>
    <s v="SAS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  <n v="4.3888888888888893"/>
    <n v="0.5"/>
    <n v="4.1944444444444446"/>
    <n v="1.6111111111111112"/>
    <n v="2.6944444444444446"/>
    <n v="0.3888888888888889"/>
    <n v="0.80555555555555558"/>
    <n v="0.61111111111111116"/>
    <n v="0.42200854700854701"/>
    <n v="0.81818181818181812"/>
    <n v="3.7393162393162392E-2"/>
    <n v="7.745726495726496E-2"/>
    <n v="0.15491452991452992"/>
    <n v="0.2590811965811966"/>
    <s v="10–19 min"/>
    <s v="23–27"/>
    <n v="0.58099999999999996"/>
    <n v="0.59699999999999998"/>
    <n v="7.1816535908267948E-2"/>
    <s v="Écarter"/>
    <n v="0.13422758774871452"/>
    <x v="367"/>
    <n v="4.8076923076923073E-2"/>
    <n v="0.81818181818181823"/>
    <n v="0.40331196581196582"/>
  </r>
  <r>
    <x v="381"/>
    <s v="POR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  <n v="3"/>
    <n v="0.5"/>
    <n v="1.3076923076923077"/>
    <n v="0.5"/>
    <n v="0.80769230769230771"/>
    <n v="0.30769230769230771"/>
    <n v="9.6153846153846159E-2"/>
    <n v="0.59615384615384615"/>
    <n v="0.34090909090909088"/>
    <n v="0.83870967741935487"/>
    <n v="3.4965034965034968E-2"/>
    <n v="1.0926573426573426E-2"/>
    <n v="5.6818181818181816E-2"/>
    <n v="9.1783216783216784E-2"/>
    <s v="&lt;10 min"/>
    <s v="18–22"/>
    <n v="0.46500000000000002"/>
    <n v="0.499"/>
    <n v="8.4490042245021116E-2"/>
    <s v="Écarter"/>
    <n v="9.1750503018108651E-2"/>
    <x v="368"/>
    <n v="5.6818181818181816E-2"/>
    <n v="0.83870967741935487"/>
    <n v="0.14860139860139859"/>
  </r>
  <r>
    <x v="382"/>
    <s v="WAS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  <n v="4"/>
    <n v="1.1025641025641026"/>
    <n v="2.2051282051282053"/>
    <n v="0.51282051282051277"/>
    <n v="1.6923076923076923"/>
    <n v="0.69230769230769229"/>
    <n v="0.30769230769230771"/>
    <n v="0.58974358974358976"/>
    <n v="0.30303030303030304"/>
    <n v="1.8695652173913044"/>
    <n v="5.2447552447552448E-2"/>
    <n v="2.3310023310023312E-2"/>
    <n v="3.8850038850038848E-2"/>
    <n v="0.12820512820512822"/>
    <s v="10–19 min"/>
    <s v="23–27"/>
    <n v="0.51900000000000002"/>
    <n v="0.54400000000000004"/>
    <n v="7.7851538925769459E-2"/>
    <s v="Écarter"/>
    <n v="0.12233400402414488"/>
    <x v="369"/>
    <n v="8.3527583527583535E-2"/>
    <n v="1.8695652173913044"/>
    <n v="0.16705516705516707"/>
  </r>
  <r>
    <x v="383"/>
    <s v="CHI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  <n v="4.3055555555555554"/>
    <n v="1.1111111111111112"/>
    <n v="1.1111111111111112"/>
    <n v="0.1111111111111111"/>
    <n v="1"/>
    <n v="0.3888888888888889"/>
    <n v="0.1111111111111111"/>
    <n v="0.30555555555555558"/>
    <n v="0.48377028714107362"/>
    <n v="3.6363636363636362"/>
    <n v="4.3695380774032455E-2"/>
    <n v="1.2484394506866416E-2"/>
    <n v="1.2484394506866416E-2"/>
    <n v="0.11235955056179775"/>
    <s v="&lt;10 min"/>
    <s v="28–32"/>
    <n v="0.49700000000000005"/>
    <n v="0.50900000000000001"/>
    <n v="8.9318044659022336E-2"/>
    <s v="Écarter"/>
    <n v="0.13167896266487816"/>
    <x v="370"/>
    <n v="0.12484394506866416"/>
    <n v="3.6363636363636362"/>
    <n v="0.12484394506866417"/>
  </r>
  <r>
    <x v="384"/>
    <s v="HOU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  <n v="4.6060606060606064"/>
    <n v="1.0909090909090908"/>
    <n v="2.5151515151515151"/>
    <n v="0.39393939393939392"/>
    <n v="2.2121212121212119"/>
    <n v="0.39393939393939392"/>
    <n v="0.30303030303030304"/>
    <n v="0.69696969696969702"/>
    <n v="0.37145650048875856"/>
    <n v="1.5652173913043477"/>
    <n v="3.1769305962854349E-2"/>
    <n v="2.4437927663734114E-2"/>
    <n v="3.1769305962854349E-2"/>
    <n v="0.17839687194525902"/>
    <s v="10–19 min"/>
    <s v="23–27"/>
    <n v="0.53200000000000003"/>
    <n v="0.56100000000000005"/>
    <n v="7.5437537718768863E-2"/>
    <s v="Écarter"/>
    <n v="0.14086945917931834"/>
    <x v="371"/>
    <n v="8.797653958944282E-2"/>
    <n v="1.5652173913043479"/>
    <n v="0.20283479960899314"/>
  </r>
  <r>
    <x v="385"/>
    <s v="LAC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  <n v="4.1081081081081079"/>
    <n v="0.89189189189189189"/>
    <n v="1.5945945945945945"/>
    <n v="0.59459459459459463"/>
    <n v="0.89189189189189189"/>
    <n v="0.51351351351351349"/>
    <n v="0.10810810810810811"/>
    <n v="0.70270270270270274"/>
    <n v="0.36036036036036034"/>
    <n v="1.2692307692307692"/>
    <n v="4.5045045045045043E-2"/>
    <n v="9.4831673779042207E-3"/>
    <n v="5.215742057847321E-2"/>
    <n v="7.8236130867709808E-2"/>
    <s v="10–19 min"/>
    <s v="23–27"/>
    <n v="0.46299999999999997"/>
    <n v="0.50900000000000001"/>
    <n v="8.0265540132770069E-2"/>
    <s v="Écarter"/>
    <n v="0.12564032845722986"/>
    <x v="372"/>
    <n v="7.8236130867709808E-2"/>
    <n v="1.2692307692307692"/>
    <n v="0.13987671882408723"/>
  </r>
  <r>
    <x v="386"/>
    <s v="ORL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  <n v="4.903225806451613"/>
    <n v="1.1935483870967742"/>
    <n v="1.7096774193548387"/>
    <n v="0.80645161290322576"/>
    <n v="0.90322580645161288"/>
    <n v="1"/>
    <n v="0.29032258064516131"/>
    <n v="0.70967741935483875"/>
    <n v="0.35275005801810166"/>
    <n v="1.6818181818181819"/>
    <n v="7.1942446043165464E-2"/>
    <n v="2.0886516593177071E-2"/>
    <n v="5.8018101647714079E-2"/>
    <n v="6.4980273845439779E-2"/>
    <s v="10–19 min"/>
    <s v="28–32"/>
    <n v="0.45600000000000002"/>
    <n v="0.48599999999999999"/>
    <n v="8.8111044055522031E-2"/>
    <s v="Écarter"/>
    <n v="0.14995781138443565"/>
    <x v="373"/>
    <n v="8.5866790438616836E-2"/>
    <n v="1.6818181818181819"/>
    <n v="0.12299837549315386"/>
  </r>
  <r>
    <x v="387"/>
    <s v="CHA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  <n v="4.1944444444444446"/>
    <n v="1.1944444444444444"/>
    <n v="2.6111111111111112"/>
    <n v="0.80555555555555558"/>
    <n v="1.8055555555555556"/>
    <n v="0.61111111111111116"/>
    <n v="0.1111111111111111"/>
    <n v="0.80555555555555558"/>
    <n v="0.30175859312549963"/>
    <n v="1.482758620689655"/>
    <n v="4.396482813749001E-2"/>
    <n v="7.9936051159072742E-3"/>
    <n v="5.7953637090327741E-2"/>
    <n v="0.12989608313349321"/>
    <s v="10–19 min"/>
    <s v="23–27"/>
    <n v="0.52400000000000002"/>
    <n v="0.55299999999999994"/>
    <n v="7.6041038020519008E-2"/>
    <s v="Écarter"/>
    <n v="0.12828079588642971"/>
    <x v="374"/>
    <n v="8.5931254996003195E-2"/>
    <n v="1.4827586206896552"/>
    <n v="0.18784972022382093"/>
  </r>
  <r>
    <x v="388"/>
    <s v="MIN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  <n v="6.208333333333333"/>
    <n v="1.2916666666666667"/>
    <n v="1"/>
    <n v="0.20833333333333334"/>
    <n v="0.79166666666666663"/>
    <n v="0.79166666666666663"/>
    <n v="0.20833333333333334"/>
    <n v="1"/>
    <n v="0.62710437710437705"/>
    <n v="1.2916666666666667"/>
    <n v="7.9966329966329963E-2"/>
    <n v="2.1043771043771045E-2"/>
    <n v="2.1043771043771045E-2"/>
    <n v="7.9966329966329963E-2"/>
    <s v="&lt;10 min"/>
    <s v="23–27"/>
    <n v="0.53400000000000003"/>
    <n v="0.57600000000000007"/>
    <n v="7.1213035606517802E-2"/>
    <s v="Écarter"/>
    <n v="0.18987256874580818"/>
    <x v="375"/>
    <n v="0.13047138047138046"/>
    <n v="1.2916666666666667"/>
    <n v="0.10101010101010101"/>
  </r>
  <r>
    <x v="389"/>
    <s v="LAL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  <n v="4.1111111111111107"/>
    <n v="1.1111111111111112"/>
    <n v="5.1111111111111107"/>
    <n v="1.8888888888888888"/>
    <n v="3.1944444444444446"/>
    <n v="1"/>
    <n v="0.30555555555555558"/>
    <n v="0.80555555555555558"/>
    <n v="0.25534851621808141"/>
    <n v="1.3793103448275863"/>
    <n v="6.2111801242236017E-2"/>
    <n v="1.8978605935127676E-2"/>
    <n v="0.11732229123533471"/>
    <n v="0.1984126984126984"/>
    <s v="10–19 min"/>
    <s v="23–27"/>
    <n v="0.52500000000000002"/>
    <n v="0.53700000000000003"/>
    <n v="7.3627036813518412E-2"/>
    <s v="Écarter"/>
    <n v="0.12573217080259333"/>
    <x v="376"/>
    <n v="6.901311249137336E-2"/>
    <n v="1.3793103448275863"/>
    <n v="0.31746031746031739"/>
  </r>
  <r>
    <x v="390"/>
    <s v="ATL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  <n v="4.2"/>
    <n v="0.51428571428571423"/>
    <n v="2.4"/>
    <n v="1"/>
    <n v="1.4"/>
    <n v="0.31428571428571428"/>
    <n v="0.51428571428571423"/>
    <n v="0.11428571428571428"/>
    <n v="0.39252336448598135"/>
    <n v="4.5"/>
    <n v="2.937249666221629E-2"/>
    <n v="4.8064085447263018E-2"/>
    <n v="9.3457943925233655E-2"/>
    <n v="0.13084112149532709"/>
    <s v="10–19 min"/>
    <s v="18–22"/>
    <n v="0.56200000000000006"/>
    <n v="0.57999999999999996"/>
    <n v="6.7592033796016901E-2"/>
    <s v="Écarter"/>
    <n v="0.12845070422535212"/>
    <x v="377"/>
    <n v="4.8064085447263018E-2"/>
    <n v="4.5"/>
    <n v="0.22429906542056074"/>
  </r>
  <r>
    <x v="391"/>
    <s v="SAC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  <n v="3.5"/>
    <n v="0.19047619047619047"/>
    <n v="0.5"/>
    <n v="9.5238095238095233E-2"/>
    <n v="0.5"/>
    <n v="9.5238095238095233E-2"/>
    <n v="0"/>
    <n v="9.5238095238095233E-2"/>
    <n v="0.4320987654320988"/>
    <n v="2"/>
    <n v="1.1757789535567314E-2"/>
    <n v="0"/>
    <n v="1.1757789535567314E-2"/>
    <n v="6.1728395061728399E-2"/>
    <s v="&lt;10 min"/>
    <s v="33+"/>
    <n v="0.61499999999999999"/>
    <n v="0.61699999999999999"/>
    <n v="7.1213035606517802E-2"/>
    <s v="Écarter"/>
    <n v="0.10704225352112677"/>
    <x v="378"/>
    <n v="2.3515579071134628E-2"/>
    <n v="2"/>
    <n v="6.1728395061728399E-2"/>
  </r>
  <r>
    <x v="392"/>
    <s v="ORL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  <n v="3"/>
    <n v="0.60416666666666663"/>
    <n v="1.2916666666666667"/>
    <n v="0.39583333333333331"/>
    <n v="0.89583333333333337"/>
    <n v="0.5"/>
    <n v="0.29166666666666669"/>
    <n v="0.39583333333333331"/>
    <n v="0.20270270270270269"/>
    <n v="1.5263157894736843"/>
    <n v="3.3783783783783779E-2"/>
    <n v="1.9707207207207207E-2"/>
    <n v="2.6745495495495493E-2"/>
    <n v="6.0529279279279279E-2"/>
    <s v="10–19 min"/>
    <s v="28–32"/>
    <n v="0.51900000000000002"/>
    <n v="0.52400000000000002"/>
    <n v="8.0869040434520215E-2"/>
    <s v="Écarter"/>
    <n v="9.1750503018108651E-2"/>
    <x v="379"/>
    <n v="4.0822072072072065E-2"/>
    <n v="1.5263157894736843"/>
    <n v="8.7274774774774772E-2"/>
  </r>
  <r>
    <x v="393"/>
    <s v="SAS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  <n v="5.1071428571428568"/>
    <n v="1.1071428571428572"/>
    <n v="5.6071428571428568"/>
    <n v="1.5"/>
    <n v="4.1071428571428568"/>
    <n v="0.6071428571428571"/>
    <n v="0.7857142857142857"/>
    <n v="1"/>
    <n v="0.27165653495440728"/>
    <n v="1.1071428571428572"/>
    <n v="3.2294832826747714E-2"/>
    <n v="4.1793313069908813E-2"/>
    <n v="7.9787234042553182E-2"/>
    <n v="0.21846504559270513"/>
    <s v="10–19 min"/>
    <s v="28–32"/>
    <n v="0.58799999999999997"/>
    <n v="0.57600000000000007"/>
    <n v="6.9402534701267352E-2"/>
    <s v="Écarter"/>
    <n v="0.15619430870939924"/>
    <x v="380"/>
    <n v="5.8890577507598789E-2"/>
    <n v="1.1071428571428572"/>
    <n v="0.2982522796352583"/>
  </r>
  <r>
    <x v="394"/>
    <s v="NOP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  <n v="10.071428571428571"/>
    <n v="0.9285714285714286"/>
    <n v="4.0714285714285712"/>
    <n v="0.9285714285714286"/>
    <n v="3.2857142857142856"/>
    <n v="0.7142857142857143"/>
    <n v="0.7142857142857143"/>
    <n v="0.9285714285714286"/>
    <n v="0.42495479204339964"/>
    <n v="1"/>
    <n v="3.0138637733574444E-2"/>
    <n v="3.0138637733574444E-2"/>
    <n v="3.9180229053646778E-2"/>
    <n v="0.13863773357444242"/>
    <s v="20–29 min"/>
    <s v="23–27"/>
    <n v="0.55000000000000004"/>
    <n v="0.58099999999999996"/>
    <n v="6.578153289076645E-2"/>
    <s v="Écarter"/>
    <n v="0.30801954584650765"/>
    <x v="381"/>
    <n v="3.9180229053646771E-2"/>
    <n v="1"/>
    <n v="0.17179023508137431"/>
  </r>
  <r>
    <x v="395"/>
    <s v="OKC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  <n v="3.810810810810811"/>
    <n v="0.81081081081081086"/>
    <n v="2.189189189189189"/>
    <n v="0.51351351351351349"/>
    <n v="1.7027027027027026"/>
    <n v="0.51351351351351349"/>
    <n v="0.1891891891891892"/>
    <n v="0.51351351351351349"/>
    <n v="0.34961567071658817"/>
    <n v="1.5789473684210529"/>
    <n v="4.7111331515001235E-2"/>
    <n v="1.7356806347632037E-2"/>
    <n v="4.7111331515001235E-2"/>
    <n v="0.1562112571286883"/>
    <s v="10–19 min"/>
    <s v="18–22"/>
    <n v="0.52400000000000002"/>
    <n v="0.53799999999999992"/>
    <n v="7.6041038020519008E-2"/>
    <s v="Écarter"/>
    <n v="0.11654793626624614"/>
    <x v="382"/>
    <n v="7.4386312918423014E-2"/>
    <n v="1.5789473684210527"/>
    <n v="0.20084304487974211"/>
  </r>
  <r>
    <x v="396"/>
    <s v="MIN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  <n v="4.3125"/>
    <n v="1"/>
    <n v="1.5"/>
    <n v="0.3125"/>
    <n v="1.1875"/>
    <n v="0.1875"/>
    <n v="0.1875"/>
    <n v="0.5"/>
    <n v="0.40683962264150947"/>
    <n v="2"/>
    <n v="1.7688679245283018E-2"/>
    <n v="1.7688679245283018E-2"/>
    <n v="2.9481132075471699E-2"/>
    <n v="0.11202830188679246"/>
    <s v="10–19 min"/>
    <s v="23–27"/>
    <n v="0.53100000000000003"/>
    <n v="0.56000000000000005"/>
    <n v="6.9402534701267352E-2"/>
    <s v="Écarter"/>
    <n v="0.1318913480885312"/>
    <x v="383"/>
    <n v="9.4339622641509441E-2"/>
    <n v="2"/>
    <n v="0.14150943396226415"/>
  </r>
  <r>
    <x v="397"/>
    <s v="NOP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  <n v="4.3125"/>
    <n v="0.59375"/>
    <n v="4.5"/>
    <n v="1"/>
    <n v="3.5"/>
    <n v="0.3125"/>
    <n v="1"/>
    <n v="0.59375"/>
    <n v="0.33430232558139533"/>
    <n v="1"/>
    <n v="2.4224806201550386E-2"/>
    <n v="7.7519379844961239E-2"/>
    <n v="7.7519379844961239E-2"/>
    <n v="0.27131782945736432"/>
    <s v="10–19 min"/>
    <s v="23–27"/>
    <n v="0.53100000000000003"/>
    <n v="0.55700000000000005"/>
    <n v="6.7592033796016901E-2"/>
    <s v="Écarter"/>
    <n v="0.1318913480885312"/>
    <x v="384"/>
    <n v="4.6027131782945735E-2"/>
    <n v="1"/>
    <n v="0.34883720930232559"/>
  </r>
  <r>
    <x v="398"/>
    <s v="MIN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  <n v="3.5128205128205128"/>
    <n v="0.30769230769230771"/>
    <n v="1.4102564102564104"/>
    <n v="0.79487179487179482"/>
    <n v="0.58974358974358976"/>
    <n v="0.20512820512820512"/>
    <n v="0.10256410256410256"/>
    <n v="0.30769230769230771"/>
    <n v="0.62728937728937728"/>
    <n v="1"/>
    <n v="3.6630036630036632E-2"/>
    <n v="1.8315018315018316E-2"/>
    <n v="0.14194139194139194"/>
    <n v="0.10531135531135533"/>
    <s v="&lt;10 min"/>
    <s v="23–27"/>
    <n v="0.54299999999999993"/>
    <n v="0.57299999999999995"/>
    <n v="6.336753168376584E-2"/>
    <s v="Écarter"/>
    <n v="0.10743434968787081"/>
    <x v="385"/>
    <n v="5.4945054945054951E-2"/>
    <n v="1"/>
    <n v="0.25183150183150188"/>
  </r>
  <r>
    <x v="399"/>
    <s v="PHI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  <n v="3.9142857142857141"/>
    <n v="2.7142857142857144"/>
    <n v="1.9142857142857144"/>
    <n v="0.31428571428571428"/>
    <n v="1.6"/>
    <n v="0.91428571428571426"/>
    <n v="0.31428571428571428"/>
    <n v="0.6"/>
    <n v="0.20820668693009117"/>
    <n v="4.5238095238095246"/>
    <n v="4.8632218844984802E-2"/>
    <n v="1.6717325227963525E-2"/>
    <n v="1.6717325227963525E-2"/>
    <n v="8.5106382978723402E-2"/>
    <s v="10–19 min"/>
    <s v="33+"/>
    <n v="0.47399999999999998"/>
    <n v="0.52500000000000002"/>
    <n v="7.0006035003017497E-2"/>
    <s v="Écarter"/>
    <n v="0.11971256108077034"/>
    <x v="386"/>
    <n v="0.14437689969604864"/>
    <n v="4.5238095238095237"/>
    <n v="0.10182370820668693"/>
  </r>
  <r>
    <x v="400"/>
    <s v="SAC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  <n v="3.8055555555555554"/>
    <n v="1.1111111111111112"/>
    <n v="2.1111111111111112"/>
    <n v="0.5"/>
    <n v="1.6111111111111112"/>
    <n v="0.61111111111111116"/>
    <n v="0.1111111111111111"/>
    <n v="0.5"/>
    <n v="0.34595959595959597"/>
    <n v="2.2222222222222223"/>
    <n v="5.5555555555555559E-2"/>
    <n v="1.01010101010101E-2"/>
    <n v="4.5454545454545456E-2"/>
    <n v="0.14646464646464646"/>
    <s v="10–19 min"/>
    <s v="23–27"/>
    <n v="0.441"/>
    <n v="0.47100000000000003"/>
    <n v="7.6041038020519008E-2"/>
    <s v="Écarter"/>
    <n v="0.11638721216186004"/>
    <x v="387"/>
    <n v="0.10101010101010101"/>
    <n v="2.2222222222222223"/>
    <n v="0.19191919191919193"/>
  </r>
  <r>
    <x v="401"/>
    <s v="MEM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  <n v="4.387096774193548"/>
    <n v="0.38709677419354838"/>
    <n v="2.7096774193548385"/>
    <n v="1.1935483870967742"/>
    <n v="1.5161290322580645"/>
    <n v="0.29032258064516131"/>
    <n v="0.29032258064516131"/>
    <n v="0.38709677419354838"/>
    <n v="0.51012753188297078"/>
    <n v="1"/>
    <n v="3.3758439609902477E-2"/>
    <n v="3.3758439609902477E-2"/>
    <n v="0.13878469617404351"/>
    <n v="0.17629407351837961"/>
    <s v="&lt;10 min"/>
    <s v="23–27"/>
    <n v="0.53299999999999992"/>
    <n v="0.56000000000000005"/>
    <n v="6.336753168376584E-2"/>
    <s v="Écarter"/>
    <n v="0.13417277860712662"/>
    <x v="388"/>
    <n v="4.5011252813203305E-2"/>
    <n v="1"/>
    <n v="0.3150787696924231"/>
  </r>
  <r>
    <x v="402"/>
    <s v="PHI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  <n v="4.387096774193548"/>
    <n v="1.5161290322580645"/>
    <n v="1.3870967741935485"/>
    <n v="0.29032258064516131"/>
    <n v="1.096774193548387"/>
    <n v="0.5161290322580645"/>
    <n v="9.6774193548387094E-2"/>
    <n v="0.5161290322580645"/>
    <n v="0.35379812695109258"/>
    <n v="2.9375"/>
    <n v="4.1623309053069719E-2"/>
    <n v="7.804370447450572E-3"/>
    <n v="2.3413111342351717E-2"/>
    <n v="8.8449531737773146E-2"/>
    <s v="10–19 min"/>
    <s v="33+"/>
    <n v="0.48499999999999999"/>
    <n v="0.496"/>
    <n v="8.0265540132770069E-2"/>
    <s v="Écarter"/>
    <n v="0.13417277860712662"/>
    <x v="389"/>
    <n v="0.12226847034339229"/>
    <n v="2.9375"/>
    <n v="0.11186264308012488"/>
  </r>
  <r>
    <x v="403"/>
    <s v="SAC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  <n v="3.4"/>
    <n v="0.3"/>
    <n v="1.4"/>
    <n v="0.6"/>
    <n v="0.9"/>
    <n v="0.1"/>
    <n v="0.3"/>
    <n v="0.4"/>
    <n v="0.44736842105263158"/>
    <n v="0.74999999999999989"/>
    <n v="1.3157894736842106E-2"/>
    <n v="3.9473684210526314E-2"/>
    <n v="7.8947368421052627E-2"/>
    <n v="0.11842105263157895"/>
    <s v="&lt;10 min"/>
    <s v="23–27"/>
    <n v="0.66900000000000004"/>
    <n v="0.67799999999999994"/>
    <n v="5.0694025347012672E-2"/>
    <s v="Écarter"/>
    <n v="0.10398390342052315"/>
    <x v="390"/>
    <n v="3.9473684210526314E-2"/>
    <n v="0.75"/>
    <n v="0.18421052631578946"/>
  </r>
  <r>
    <x v="404"/>
    <s v="OKC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  <n v="2.5"/>
    <n v="1.0925925925925926"/>
    <n v="2.2037037037037037"/>
    <n v="0.59259259259259256"/>
    <n v="1.7037037037037037"/>
    <n v="0.29629629629629628"/>
    <n v="9.2592592592592587E-2"/>
    <n v="0.5"/>
    <n v="0.24509803921568629"/>
    <n v="2.1851851851851851"/>
    <n v="2.9048656499636893E-2"/>
    <n v="9.0777051561365292E-3"/>
    <n v="5.8097312999273787E-2"/>
    <n v="0.16702977487291215"/>
    <s v="10–19 min"/>
    <s v="23–27"/>
    <n v="0.44400000000000001"/>
    <n v="0.46399999999999997"/>
    <n v="8.1472540736270374E-2"/>
    <s v="Écarter"/>
    <n v="7.6458752515090544E-2"/>
    <x v="391"/>
    <n v="0.10711692084241105"/>
    <n v="2.1851851851851851"/>
    <n v="0.2160493827160494"/>
  </r>
  <r>
    <x v="405"/>
    <s v="DEN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  <n v="2.607843137254902"/>
    <n v="0.39215686274509803"/>
    <n v="1.5098039215686274"/>
    <n v="0.50980392156862742"/>
    <n v="1"/>
    <n v="0.19607843137254902"/>
    <n v="9.8039215686274508E-2"/>
    <n v="0.29411764705882354"/>
    <n v="0.33433886375062849"/>
    <n v="1.3333333333333333"/>
    <n v="2.513826043237808E-2"/>
    <n v="1.256913021618904E-2"/>
    <n v="6.535947712418301E-2"/>
    <n v="0.12820512820512822"/>
    <s v="&lt;10 min"/>
    <s v="23–27"/>
    <n v="0.47100000000000003"/>
    <n v="0.50600000000000001"/>
    <n v="7.3627036813518412E-2"/>
    <s v="Écarter"/>
    <n v="7.9756973211819945E-2"/>
    <x v="392"/>
    <n v="5.0276520864756161E-2"/>
    <n v="1.3333333333333333"/>
    <n v="0.19356460532931122"/>
  </r>
  <r>
    <x v="406"/>
    <s v="WAS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  <n v="2.5098039215686274"/>
    <n v="0.29411764705882354"/>
    <n v="1.2941176470588236"/>
    <n v="0.39215686274509803"/>
    <n v="0.90196078431372551"/>
    <n v="0.19607843137254902"/>
    <n v="0"/>
    <n v="0.19607843137254902"/>
    <n v="0.32176973353443944"/>
    <n v="1.5"/>
    <n v="2.513826043237808E-2"/>
    <n v="0"/>
    <n v="5.0276520864756161E-2"/>
    <n v="0.11563599798893917"/>
    <s v="&lt;10 min"/>
    <s v="28–32"/>
    <n v="0.54500000000000004"/>
    <n v="0.58599999999999997"/>
    <n v="5.2504526252263123E-2"/>
    <s v="Écarter"/>
    <n v="7.6758590760247769E-2"/>
    <x v="392"/>
    <n v="3.7707390648567117E-2"/>
    <n v="1.5"/>
    <n v="0.16591251885369535"/>
  </r>
  <r>
    <x v="407"/>
    <s v="NYK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  <n v="3.1"/>
    <n v="1.9"/>
    <n v="1.7"/>
    <n v="0.7"/>
    <n v="1"/>
    <n v="0.9"/>
    <n v="0.3"/>
    <n v="0.6"/>
    <n v="0.19496855345911951"/>
    <n v="3.1666666666666665"/>
    <n v="5.6603773584905662E-2"/>
    <n v="1.8867924528301886E-2"/>
    <n v="4.40251572327044E-2"/>
    <n v="6.2893081761006289E-2"/>
    <s v="10–19 min"/>
    <s v="33+"/>
    <n v="0.42"/>
    <n v="0.44"/>
    <n v="7.966203983101991E-2"/>
    <s v="Écarter"/>
    <n v="9.4808853118712275E-2"/>
    <x v="393"/>
    <n v="0.11949685534591195"/>
    <n v="3.1666666666666665"/>
    <n v="0.10691823899371068"/>
  </r>
  <r>
    <x v="408"/>
    <s v="MIA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  <n v="5.3043478260869561"/>
    <n v="1"/>
    <n v="4.0869565217391308"/>
    <n v="1"/>
    <n v="3.0869565217391304"/>
    <n v="0.69565217391304346"/>
    <n v="0.21739130434782608"/>
    <n v="0.60869565217391308"/>
    <n v="0.48663741523733539"/>
    <n v="1.6428571428571428"/>
    <n v="6.3821300358994817E-2"/>
    <n v="1.994415636218588E-2"/>
    <n v="9.1743119266055037E-2"/>
    <n v="0.28320702034303946"/>
    <s v="10–19 min"/>
    <s v="33+"/>
    <n v="0.46100000000000002"/>
    <n v="0.48799999999999999"/>
    <n v="6.9402534701267352E-2"/>
    <s v="Écarter"/>
    <n v="0.16222552707549645"/>
    <x v="394"/>
    <n v="9.1743119266055037E-2"/>
    <n v="1.6428571428571428"/>
    <n v="0.37495013960909457"/>
  </r>
  <r>
    <x v="409"/>
    <s v="OKC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  <n v="3.8125"/>
    <n v="0.40625"/>
    <n v="1.6875"/>
    <n v="0.5"/>
    <n v="1.1875"/>
    <n v="0.1875"/>
    <n v="0.6875"/>
    <n v="0.1875"/>
    <n v="0.49512987012987014"/>
    <n v="2.1666666666666665"/>
    <n v="2.4350649350649352E-2"/>
    <n v="8.9285714285714288E-2"/>
    <n v="6.4935064935064929E-2"/>
    <n v="0.15422077922077923"/>
    <s v="&lt;10 min"/>
    <s v="23–27"/>
    <n v="0.55700000000000005"/>
    <n v="0.58099999999999996"/>
    <n v="5.7936028968014482E-2"/>
    <s v="Écarter"/>
    <n v="0.11659959758551308"/>
    <x v="395"/>
    <n v="5.2759740259740256E-2"/>
    <n v="2.1666666666666665"/>
    <n v="0.21915584415584416"/>
  </r>
  <r>
    <x v="410"/>
    <s v="TOR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  <n v="4.6923076923076925"/>
    <n v="1.1153846153846154"/>
    <n v="4.6923076923076925"/>
    <n v="2"/>
    <n v="2.6923076923076925"/>
    <n v="0.30769230769230771"/>
    <n v="0.38461538461538464"/>
    <n v="0.88461538461538458"/>
    <n v="0.28266913809082483"/>
    <n v="1.2608695652173914"/>
    <n v="1.8535681186283594E-2"/>
    <n v="2.3169601482854494E-2"/>
    <n v="0.12048192771084336"/>
    <n v="0.16218721037998146"/>
    <s v="10–19 min"/>
    <s v="23–27"/>
    <n v="0.48"/>
    <n v="0.53600000000000003"/>
    <n v="5.9746529873264939E-2"/>
    <s v="Écarter"/>
    <n v="0.14350719702832379"/>
    <x v="396"/>
    <n v="6.7191844300278025E-2"/>
    <n v="1.2608695652173914"/>
    <n v="0.28266913809082483"/>
  </r>
  <r>
    <x v="411"/>
    <s v="CHA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  <n v="6"/>
    <n v="1.4"/>
    <n v="1.6"/>
    <n v="0.7"/>
    <n v="0.9"/>
    <n v="0.6"/>
    <n v="0"/>
    <n v="0.9"/>
    <n v="0.45112781954887216"/>
    <n v="1.5555555555555554"/>
    <n v="4.5112781954887216E-2"/>
    <n v="0"/>
    <n v="5.2631578947368418E-2"/>
    <n v="6.7669172932330823E-2"/>
    <s v="10–19 min"/>
    <s v="23–27"/>
    <n v="0.45200000000000001"/>
    <n v="0.5"/>
    <n v="6.3971031985515986E-2"/>
    <s v="Écarter"/>
    <n v="0.1835010060362173"/>
    <x v="397"/>
    <n v="0.10526315789473684"/>
    <n v="1.5555555555555556"/>
    <n v="0.12030075187969924"/>
  </r>
  <r>
    <x v="412"/>
    <s v="MIN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  <n v="2.6086956521739131"/>
    <n v="0.39130434782608697"/>
    <n v="1"/>
    <n v="0.30434782608695654"/>
    <n v="0.80434782608695654"/>
    <n v="0.30434782608695654"/>
    <n v="0.30434782608695654"/>
    <n v="0.19565217391304349"/>
    <n v="0.43478260869565216"/>
    <n v="2"/>
    <n v="5.0724637681159424E-2"/>
    <n v="5.0724637681159424E-2"/>
    <n v="5.0724637681159424E-2"/>
    <n v="0.13405797101449277"/>
    <s v="&lt;10 min"/>
    <s v="18–22"/>
    <n v="0.56700000000000006"/>
    <n v="0.60499999999999998"/>
    <n v="5.5522027761013878E-2"/>
    <s v="Écarter"/>
    <n v="7.9783046102703176E-2"/>
    <x v="398"/>
    <n v="6.5217391304347824E-2"/>
    <n v="2"/>
    <n v="0.16666666666666666"/>
  </r>
  <r>
    <x v="413"/>
    <s v="TOR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  <n v="8.4285714285714288"/>
    <n v="1.0714285714285714"/>
    <n v="3"/>
    <n v="1"/>
    <n v="2"/>
    <n v="0.7142857142857143"/>
    <n v="7.1428571428571425E-2"/>
    <n v="0.5714285714285714"/>
    <n v="0.52028218694885364"/>
    <n v="1.875"/>
    <n v="4.409171075837743E-2"/>
    <n v="4.4091710758377423E-3"/>
    <n v="6.1728395061728399E-2"/>
    <n v="0.1234567901234568"/>
    <s v="10–19 min"/>
    <s v="23–27"/>
    <n v="0.55200000000000005"/>
    <n v="0.60199999999999998"/>
    <n v="5.2504526252263123E-2"/>
    <s v="Écarter"/>
    <n v="0.2577752227651624"/>
    <x v="399"/>
    <n v="6.6137566137566148E-2"/>
    <n v="1.875"/>
    <n v="0.1851851851851852"/>
  </r>
  <r>
    <x v="414"/>
    <s v="DAL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  <n v="2.1090909090909089"/>
    <n v="1"/>
    <n v="2.1090909090909089"/>
    <n v="0.90909090909090906"/>
    <n v="1.3090909090909091"/>
    <n v="0.30909090909090908"/>
    <n v="0.4"/>
    <n v="0.30909090909090908"/>
    <n v="0.21090909090909088"/>
    <n v="3.2352941176470589"/>
    <n v="3.0909090909090907E-2"/>
    <n v="0.04"/>
    <n v="9.0909090909090912E-2"/>
    <n v="0.13090909090909092"/>
    <s v="10–19 min"/>
    <s v="33+"/>
    <n v="0.70499999999999996"/>
    <n v="0.71299999999999997"/>
    <n v="3.6813518406759206E-2"/>
    <s v="Écarter"/>
    <n v="6.4503383940003656E-2"/>
    <x v="400"/>
    <n v="0.1"/>
    <n v="3.2352941176470589"/>
    <n v="0.21090909090909088"/>
  </r>
  <r>
    <x v="415"/>
    <s v="POR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  <n v="5.8"/>
    <n v="1.1000000000000001"/>
    <n v="5.9"/>
    <n v="1.8"/>
    <n v="4.2"/>
    <n v="0.7"/>
    <n v="1.7"/>
    <n v="0.9"/>
    <n v="0.32954545454545453"/>
    <n v="1.2222222222222223"/>
    <n v="3.9772727272727265E-2"/>
    <n v="9.6590909090909075E-2"/>
    <n v="0.10227272727272727"/>
    <n v="0.23863636363636362"/>
    <s v="10–19 min"/>
    <s v="23–27"/>
    <n v="0.64700000000000002"/>
    <n v="0.67900000000000005"/>
    <n v="4.7073023536511771E-2"/>
    <s v="Écarter"/>
    <n v="0.17738430583501005"/>
    <x v="401"/>
    <n v="6.25E-2"/>
    <n v="1.2222222222222223"/>
    <n v="0.33522727272727271"/>
  </r>
  <r>
    <x v="416"/>
    <s v="BKN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  <n v="4.1071428571428568"/>
    <n v="0.7142857142857143"/>
    <n v="2"/>
    <n v="0.6071428571428571"/>
    <n v="1.2857142857142858"/>
    <n v="0.2857142857142857"/>
    <n v="0.2857142857142857"/>
    <n v="0.5"/>
    <n v="0.35103785103785101"/>
    <n v="1.4285714285714286"/>
    <n v="2.442002442002442E-2"/>
    <n v="2.442002442002442E-2"/>
    <n v="5.1892551892551889E-2"/>
    <n v="0.1098901098901099"/>
    <s v="10–19 min"/>
    <s v="18–22"/>
    <n v="0.505"/>
    <n v="0.51600000000000001"/>
    <n v="6.578153289076645E-2"/>
    <s v="Écarter"/>
    <n v="0.12561080770336303"/>
    <x v="402"/>
    <n v="6.1050061050061055E-2"/>
    <n v="1.4285714285714286"/>
    <n v="0.17094017094017094"/>
  </r>
  <r>
    <x v="417"/>
    <s v="BKN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  <n v="5.7"/>
    <n v="0.6"/>
    <n v="1.5"/>
    <n v="0.2"/>
    <n v="1.3"/>
    <n v="0.3"/>
    <n v="0.1"/>
    <n v="0.8"/>
    <n v="0.46341463414634143"/>
    <n v="0.74999999999999989"/>
    <n v="2.4390243902439022E-2"/>
    <n v="8.1300813008130073E-3"/>
    <n v="1.6260162601626015E-2"/>
    <n v="0.1056910569105691"/>
    <s v="10–19 min"/>
    <s v="18–22"/>
    <n v="0.57799999999999996"/>
    <n v="0.57999999999999996"/>
    <n v="5.7936028968014482E-2"/>
    <s v="Écarter"/>
    <n v="0.17432595573440646"/>
    <x v="403"/>
    <n v="4.878048780487805E-2"/>
    <n v="0.75"/>
    <n v="0.12195121951219512"/>
  </r>
  <r>
    <x v="418"/>
    <s v="POR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  <n v="7.5333333333333332"/>
    <n v="1.9333333333333333"/>
    <n v="3.5333333333333332"/>
    <n v="0.93333333333333335"/>
    <n v="2.5333333333333332"/>
    <n v="2.2000000000000002"/>
    <n v="0.6"/>
    <n v="0.93333333333333335"/>
    <n v="0.36217948717948717"/>
    <n v="2.0714285714285716"/>
    <n v="0.10576923076923077"/>
    <n v="2.8846153846153844E-2"/>
    <n v="4.4871794871794872E-2"/>
    <n v="0.12179487179487178"/>
    <s v="20–29 min"/>
    <s v="28–32"/>
    <n v="0.59699999999999998"/>
    <n v="0.59200000000000008"/>
    <n v="5.3711526855763428E-2"/>
    <s v="Écarter"/>
    <n v="0.23039570757880617"/>
    <x v="404"/>
    <n v="9.2948717948717952E-2"/>
    <n v="2.0714285714285716"/>
    <n v="0.16987179487179485"/>
  </r>
  <r>
    <x v="419"/>
    <s v="BOS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  <n v="3.6129032258064515"/>
    <n v="1.096774193548387"/>
    <n v="2.096774193548387"/>
    <n v="0.61290322580645162"/>
    <n v="1.5161290322580645"/>
    <n v="0.5161290322580645"/>
    <n v="9.6774193548387094E-2"/>
    <n v="0.38709677419354838"/>
    <n v="0.29136316337148804"/>
    <n v="2.833333333333333"/>
    <n v="4.1623309053069719E-2"/>
    <n v="7.804370447450572E-3"/>
    <n v="4.9427679500520294E-2"/>
    <n v="0.12226847034339229"/>
    <s v="10–19 min"/>
    <s v="23–27"/>
    <n v="0.47299999999999998"/>
    <n v="0.49"/>
    <n v="6.578153289076645E-2"/>
    <s v="Écarter"/>
    <n v="0.11049522944116311"/>
    <x v="389"/>
    <n v="8.8449531737773146E-2"/>
    <n v="2.8333333333333335"/>
    <n v="0.16909469302809571"/>
  </r>
  <r>
    <x v="420"/>
    <s v="CHA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  <n v="7.333333333333333"/>
    <n v="3.7333333333333334"/>
    <n v="3.3333333333333335"/>
    <n v="0.93333333333333335"/>
    <n v="2.4"/>
    <n v="1"/>
    <n v="0.13333333333333333"/>
    <n v="2.1333333333333333"/>
    <n v="0.29689608636977055"/>
    <n v="1.75"/>
    <n v="4.048582995951417E-2"/>
    <n v="5.3981106612685558E-3"/>
    <n v="3.7786774628879895E-2"/>
    <n v="9.7165991902834009E-2"/>
    <s v="20–29 min"/>
    <s v="23–27"/>
    <n v="0.36899999999999999"/>
    <n v="0.39899999999999997"/>
    <n v="7.9058539529269764E-2"/>
    <s v="Écarter"/>
    <n v="0.22427900737759893"/>
    <x v="405"/>
    <n v="0.15114709851551958"/>
    <n v="1.75"/>
    <n v="0.1349527665317139"/>
  </r>
  <r>
    <x v="421"/>
    <s v="LAC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  <n v="3.7931034482758621"/>
    <n v="0.89655172413793105"/>
    <n v="0.7931034482758621"/>
    <n v="0.10344827586206896"/>
    <n v="0.58620689655172409"/>
    <n v="0.41379310344827586"/>
    <n v="0.10344827586206896"/>
    <n v="0.58620689655172409"/>
    <n v="0.3417210313762038"/>
    <n v="1.5294117647058825"/>
    <n v="3.7278657968313145E-2"/>
    <n v="9.3196644920782862E-3"/>
    <n v="9.3196644920782862E-3"/>
    <n v="5.2811432121776948E-2"/>
    <s v="10–19 min"/>
    <s v="33+"/>
    <n v="0.51"/>
    <n v="0.54299999999999993"/>
    <n v="5.7936028968014482E-2"/>
    <s v="Écarter"/>
    <n v="0.11600638312634427"/>
    <x v="406"/>
    <n v="8.0770425598011814E-2"/>
    <n v="1.5294117647058822"/>
    <n v="7.1450761105933527E-2"/>
  </r>
  <r>
    <x v="422"/>
    <s v="MEM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  <n v="2.3913043478260869"/>
    <n v="0.89130434782608692"/>
    <n v="3.3043478260869565"/>
    <n v="0.80434782608695654"/>
    <n v="2.5"/>
    <n v="0.69565217391304346"/>
    <n v="0.30434782608695654"/>
    <n v="0.30434782608695654"/>
    <n v="0.19762845849802371"/>
    <n v="2.9285714285714284"/>
    <n v="5.7491915199425078E-2"/>
    <n v="2.5152712899748474E-2"/>
    <n v="6.6475026949335256E-2"/>
    <n v="0.20661157024793389"/>
    <s v="10–19 min"/>
    <s v="28–32"/>
    <n v="0.57700000000000007"/>
    <n v="0.59200000000000008"/>
    <n v="5.5522027761013878E-2"/>
    <s v="Écarter"/>
    <n v="7.3134458927477913E-2"/>
    <x v="407"/>
    <n v="7.3661516349263378E-2"/>
    <n v="2.9285714285714284"/>
    <n v="0.27308659719726913"/>
  </r>
  <r>
    <x v="423"/>
    <s v="BKN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  <n v="12.111111111111111"/>
    <n v="2.2222222222222223"/>
    <n v="7.2222222222222223"/>
    <n v="1.8888888888888888"/>
    <n v="5.333333333333333"/>
    <n v="0.44444444444444442"/>
    <n v="0.1111111111111111"/>
    <n v="1.6666666666666667"/>
    <n v="0.42947202521670608"/>
    <n v="1.3333333333333333"/>
    <n v="1.5760441292356184E-2"/>
    <n v="3.9401103230890461E-3"/>
    <n v="6.698187549251379E-2"/>
    <n v="0.18912529550827423"/>
    <s v="20–29 min"/>
    <s v="23–27"/>
    <n v="0.48499999999999999"/>
    <n v="0.5"/>
    <n v="6.155703077851539E-2"/>
    <s v="Écarter"/>
    <n v="0.37040017885088306"/>
    <x v="408"/>
    <n v="7.8802206461780933E-2"/>
    <n v="1.3333333333333333"/>
    <n v="0.25610717100078806"/>
  </r>
  <r>
    <x v="424"/>
    <s v="BOS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  <n v="4.1923076923076925"/>
    <n v="0.69230769230769229"/>
    <n v="2.8076923076923075"/>
    <n v="1"/>
    <n v="1.8076923076923077"/>
    <n v="0.30769230769230771"/>
    <n v="0.5"/>
    <n v="0.30769230769230771"/>
    <n v="0.34647171010807376"/>
    <n v="2.25"/>
    <n v="2.5429116338207249E-2"/>
    <n v="4.1322314049586778E-2"/>
    <n v="8.2644628099173556E-2"/>
    <n v="0.14939605848696758"/>
    <s v="10–19 min"/>
    <s v="33+"/>
    <n v="0.55600000000000005"/>
    <n v="0.56700000000000006"/>
    <n v="5.4918527459263733E-2"/>
    <s v="Écarter"/>
    <n v="0.1282154465253057"/>
    <x v="409"/>
    <n v="5.7215511760966314E-2"/>
    <n v="2.25"/>
    <n v="0.23204068658614113"/>
  </r>
  <r>
    <x v="425"/>
    <s v="UTA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  <n v="2.5116279069767442"/>
    <n v="0.79069767441860461"/>
    <n v="1.3023255813953489"/>
    <n v="0.39534883720930231"/>
    <n v="1"/>
    <n v="0.60465116279069764"/>
    <n v="9.3023255813953487E-2"/>
    <n v="0.39534883720930231"/>
    <n v="0.29548563611491108"/>
    <n v="2"/>
    <n v="7.1135430916552667E-2"/>
    <n v="1.094391244870041E-2"/>
    <n v="4.6511627906976744E-2"/>
    <n v="0.11764705882352941"/>
    <s v="&lt;10 min"/>
    <s v="18–22"/>
    <n v="0.45600000000000002"/>
    <n v="0.51100000000000001"/>
    <n v="5.431502715751358E-2"/>
    <s v="Écarter"/>
    <n v="7.6814374619811901E-2"/>
    <x v="410"/>
    <n v="9.3023255813953487E-2"/>
    <n v="2"/>
    <n v="0.15321477428180574"/>
  </r>
  <r>
    <x v="426"/>
    <s v="CHA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  <n v="2.8918918918918921"/>
    <n v="0.59459459459459463"/>
    <n v="3.189189189189189"/>
    <n v="1.4054054054054055"/>
    <n v="1.8918918918918919"/>
    <n v="0.1891891891891892"/>
    <n v="0.51351351351351349"/>
    <n v="0.70270270270270274"/>
    <n v="0.26053080107134163"/>
    <n v="0.84615384615384615"/>
    <n v="1.7044071098125155E-2"/>
    <n v="4.6262478694911124E-2"/>
    <n v="0.12661309958607256"/>
    <n v="0.17044071098125152"/>
    <s v="10–19 min"/>
    <s v="33+"/>
    <n v="0.5"/>
    <n v="0.51500000000000001"/>
    <n v="5.7936028968014482E-2"/>
    <s v="Écarter"/>
    <n v="8.8444178585023667E-2"/>
    <x v="411"/>
    <n v="5.356708059410762E-2"/>
    <n v="0.84615384615384615"/>
    <n v="0.2873143413683954"/>
  </r>
  <r>
    <x v="427"/>
    <s v="PHI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  <n v="7.1333333333333337"/>
    <n v="2.5333333333333332"/>
    <n v="1.8"/>
    <n v="0.2"/>
    <n v="1.6"/>
    <n v="0.33333333333333331"/>
    <n v="0.53333333333333333"/>
    <n v="1.2"/>
    <n v="0.3396825396825397"/>
    <n v="2.1111111111111112"/>
    <n v="1.5873015873015872E-2"/>
    <n v="2.5396825396825397E-2"/>
    <n v="9.5238095238095247E-3"/>
    <n v="7.6190476190476197E-2"/>
    <s v="20–29 min"/>
    <s v="18–22"/>
    <n v="0.44900000000000001"/>
    <n v="0.49399999999999999"/>
    <n v="5.9143029571514787E-2"/>
    <s v="Écarter"/>
    <n v="0.21816230717639171"/>
    <x v="412"/>
    <n v="0.12063492063492064"/>
    <n v="2.1111111111111112"/>
    <n v="8.5714285714285715E-2"/>
  </r>
  <r>
    <x v="428"/>
    <s v="LAL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  <n v="3.2121212121212119"/>
    <n v="0.69696969696969702"/>
    <n v="2"/>
    <n v="0.51515151515151514"/>
    <n v="1.5151515151515151"/>
    <n v="1"/>
    <n v="0.30303030303030304"/>
    <n v="0.39393939393939392"/>
    <n v="0.17944811240900627"/>
    <n v="1.7692307692307694"/>
    <n v="5.5865921787709501E-2"/>
    <n v="1.692906720839682E-2"/>
    <n v="2.8779414254274591E-2"/>
    <n v="8.4645336041984098E-2"/>
    <s v="10–19 min"/>
    <s v="23–27"/>
    <n v="0.47299999999999998"/>
    <n v="0.498"/>
    <n v="5.5522027761013878E-2"/>
    <s v="Écarter"/>
    <n v="9.8237912322419366E-2"/>
    <x v="413"/>
    <n v="3.8936854579312681E-2"/>
    <n v="1.7692307692307692"/>
    <n v="0.111731843575419"/>
  </r>
  <r>
    <x v="429"/>
    <s v="UTA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  <n v="7.5714285714285712"/>
    <n v="0.5714285714285714"/>
    <n v="8.7142857142857135"/>
    <n v="3.2857142857142856"/>
    <n v="5.4285714285714288"/>
    <n v="0.9285714285714286"/>
    <n v="7.1428571428571425E-2"/>
    <n v="0.7142857142857143"/>
    <n v="0.41601255886970173"/>
    <n v="0.79999999999999993"/>
    <n v="5.1020408163265307E-2"/>
    <n v="3.9246467817896386E-3"/>
    <n v="0.18053375196232338"/>
    <n v="0.29827315541601257"/>
    <s v="10–19 min"/>
    <s v="23–27"/>
    <n v="0.6"/>
    <n v="0.64"/>
    <n v="4.2245021122510558E-2"/>
    <s v="Écarter"/>
    <n v="0.23156079333141708"/>
    <x v="414"/>
    <n v="3.1397174254317116E-2"/>
    <n v="0.8"/>
    <n v="0.47880690737833592"/>
  </r>
  <r>
    <x v="430"/>
    <s v="IND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  <n v="2.1"/>
    <n v="0.4"/>
    <n v="1.4"/>
    <n v="0.5"/>
    <n v="1"/>
    <n v="0.4"/>
    <n v="0.2"/>
    <n v="0.2"/>
    <n v="0.27631578947368424"/>
    <n v="2"/>
    <n v="5.2631578947368425E-2"/>
    <n v="2.6315789473684213E-2"/>
    <n v="6.5789473684210523E-2"/>
    <n v="0.13157894736842105"/>
    <s v="&lt;10 min"/>
    <s v="18–22"/>
    <n v="0.46200000000000002"/>
    <n v="0.50600000000000001"/>
    <n v="5.431502715751358E-2"/>
    <s v="Écarter"/>
    <n v="6.4225352112676062E-2"/>
    <x v="415"/>
    <n v="5.2631578947368418E-2"/>
    <n v="2"/>
    <n v="0.18421052631578946"/>
  </r>
  <r>
    <x v="431"/>
    <s v="MEM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  <n v="4.2"/>
    <n v="1.4"/>
    <n v="1.2"/>
    <n v="0.52"/>
    <n v="0.72"/>
    <n v="0.4"/>
    <n v="0"/>
    <n v="0.2"/>
    <n v="0.41584158415841588"/>
    <n v="6.9999999999999991"/>
    <n v="3.9603960396039604E-2"/>
    <n v="0"/>
    <n v="5.1485148514851489E-2"/>
    <n v="7.1287128712871281E-2"/>
    <s v="10–19 min"/>
    <s v="23–27"/>
    <n v="0.53"/>
    <n v="0.58700000000000008"/>
    <n v="5.009052504526252E-2"/>
    <s v="Écarter"/>
    <n v="0.12845070422535212"/>
    <x v="416"/>
    <n v="0.13861386138613863"/>
    <n v="7"/>
    <n v="0.11881188118811881"/>
  </r>
  <r>
    <x v="432"/>
    <s v="LAL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  <n v="3"/>
    <n v="1.2941176470588236"/>
    <n v="2.7941176470588234"/>
    <n v="0.70588235294117652"/>
    <n v="2.0882352941176472"/>
    <n v="0.29411764705882354"/>
    <n v="0.5"/>
    <n v="0.70588235294117652"/>
    <n v="0.16042780748663102"/>
    <n v="1.8333333333333333"/>
    <n v="1.5728216420257943E-2"/>
    <n v="2.6737967914438502E-2"/>
    <n v="3.7747719408619068E-2"/>
    <n v="0.11167033658383141"/>
    <s v="10–19 min"/>
    <s v="33+"/>
    <n v="0.45299999999999996"/>
    <n v="0.48899999999999999"/>
    <n v="5.7332528666264336E-2"/>
    <s v="Écarter"/>
    <n v="9.1750503018108651E-2"/>
    <x v="417"/>
    <n v="6.9204152249134954E-2"/>
    <n v="1.8333333333333333"/>
    <n v="0.14941805599245045"/>
  </r>
  <r>
    <x v="433"/>
    <s v="GSW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  <n v="2.5128205128205128"/>
    <n v="1.2051282051282051"/>
    <n v="1.2051282051282051"/>
    <n v="0.41025641025641024"/>
    <n v="0.79487179487179482"/>
    <n v="0.41025641025641024"/>
    <n v="0.10256410256410256"/>
    <n v="0.51282051282051277"/>
    <n v="0.39262820512820512"/>
    <n v="2.35"/>
    <n v="6.4102564102564097E-2"/>
    <n v="1.6025641025641024E-2"/>
    <n v="6.4102564102564097E-2"/>
    <n v="0.12419871794871794"/>
    <s v="&lt;10 min"/>
    <s v="28–32"/>
    <n v="0.43099999999999999"/>
    <n v="0.45500000000000002"/>
    <n v="6.0953530476765237E-2"/>
    <s v="Écarter"/>
    <n v="7.6850848681834602E-2"/>
    <x v="418"/>
    <n v="0.18830128205128202"/>
    <n v="2.35"/>
    <n v="0.18830128205128202"/>
  </r>
  <r>
    <x v="434"/>
    <s v="SAS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  <n v="2.1086956521739131"/>
    <n v="1.1086956521739131"/>
    <n v="0.69565217391304346"/>
    <n v="0.10869565217391304"/>
    <n v="0.5"/>
    <n v="0.30434782608695654"/>
    <n v="0"/>
    <n v="0.30434782608695654"/>
    <n v="0.31010230179028136"/>
    <n v="3.6428571428571428"/>
    <n v="4.4757033248081848E-2"/>
    <n v="0"/>
    <n v="1.5984654731457801E-2"/>
    <n v="7.3529411764705885E-2"/>
    <s v="&lt;10 min"/>
    <s v="28–32"/>
    <n v="0.56299999999999994"/>
    <n v="0.6"/>
    <n v="4.4659022329511168E-2"/>
    <s v="Écarter"/>
    <n v="6.449129559968507E-2"/>
    <x v="419"/>
    <n v="0.16304347826086957"/>
    <n v="3.6428571428571428"/>
    <n v="0.10230179028132992"/>
  </r>
  <r>
    <x v="435"/>
    <s v="LAL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  <n v="2.5"/>
    <n v="0.39473684210526316"/>
    <n v="2.7894736842105261"/>
    <n v="1.2105263157894737"/>
    <n v="1.6052631578947369"/>
    <n v="0.21052631578947367"/>
    <n v="0.39473684210526316"/>
    <n v="0.60526315789473684"/>
    <n v="0.24271844660194172"/>
    <n v="0.65217391304347827"/>
    <n v="2.0439448134900354E-2"/>
    <n v="3.8323965252938172E-2"/>
    <n v="0.11752682677567705"/>
    <n v="0.15585079202861524"/>
    <s v="10–19 min"/>
    <s v="23–27"/>
    <n v="0.55399999999999994"/>
    <n v="0.53700000000000003"/>
    <n v="4.3452021726010863E-2"/>
    <s v="Écarter"/>
    <n v="7.6458752515090544E-2"/>
    <x v="420"/>
    <n v="3.8323965252938165E-2"/>
    <n v="0.65217391304347827"/>
    <n v="0.27082268778742968"/>
  </r>
  <r>
    <x v="436"/>
    <s v="MIL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  <n v="1.7924528301886793"/>
    <n v="0.60377358490566035"/>
    <n v="3.6981132075471699"/>
    <n v="1.3018867924528301"/>
    <n v="2.3962264150943398"/>
    <n v="0.20754716981132076"/>
    <n v="0.39622641509433965"/>
    <n v="0.60377358490566035"/>
    <n v="0.15062628825114951"/>
    <n v="1"/>
    <n v="1.7440938639606787E-2"/>
    <n v="3.3296337402885685E-2"/>
    <n v="0.10940225146662437"/>
    <n v="0.20136356429364199"/>
    <s v="10–19 min"/>
    <s v="23–27"/>
    <n v="0.63400000000000001"/>
    <n v="0.63900000000000001"/>
    <n v="4.1641520820760412E-2"/>
    <s v="Écarter"/>
    <n v="5.4819482935347941E-2"/>
    <x v="421"/>
    <n v="5.0737276042492466E-2"/>
    <n v="1"/>
    <n v="0.31076581576026635"/>
  </r>
  <r>
    <x v="437"/>
    <s v="BKN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  <n v="2.6111111111111112"/>
    <n v="1.8055555555555556"/>
    <n v="1.1111111111111112"/>
    <n v="0.3888888888888889"/>
    <n v="0.69444444444444442"/>
    <n v="0.88888888888888884"/>
    <n v="0.1111111111111111"/>
    <n v="0.61111111111111116"/>
    <n v="0.20085470085470086"/>
    <n v="2.9545454545454541"/>
    <n v="6.8376068376068369E-2"/>
    <n v="8.5470085470085461E-3"/>
    <n v="2.9914529914529916E-2"/>
    <n v="5.3418803418803416E-2"/>
    <s v="10–19 min"/>
    <s v="23–27"/>
    <n v="0.36"/>
    <n v="0.4"/>
    <n v="6.5178032589016291E-2"/>
    <s v="Écarter"/>
    <n v="7.9856919293539011E-2"/>
    <x v="344"/>
    <n v="0.1388888888888889"/>
    <n v="2.9545454545454546"/>
    <n v="8.5470085470085472E-2"/>
  </r>
  <r>
    <x v="438"/>
    <s v="LAL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  <n v="2.4054054054054053"/>
    <n v="0.40540540540540543"/>
    <n v="2.5135135135135136"/>
    <n v="0.89189189189189189"/>
    <n v="1.5135135135135136"/>
    <n v="0.1891891891891892"/>
    <n v="0.40540540540540543"/>
    <n v="0.29729729729729731"/>
    <n v="0.26145710928319627"/>
    <n v="1.3636363636363635"/>
    <n v="2.0564042303172742E-2"/>
    <n v="4.4065804935370156E-2"/>
    <n v="9.6944770857814347E-2"/>
    <n v="0.16451233842538193"/>
    <s v="&lt;10 min"/>
    <s v="23–27"/>
    <n v="0.60599999999999998"/>
    <n v="0.624"/>
    <n v="4.0434520217260107E-2"/>
    <s v="Écarter"/>
    <n v="7.356571863614117E-2"/>
    <x v="422"/>
    <n v="4.4065804935370156E-2"/>
    <n v="1.3636363636363635"/>
    <n v="0.27320799059929496"/>
  </r>
  <r>
    <x v="439"/>
    <s v="MIA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  <n v="6.2142857142857144"/>
    <n v="1.5714285714285714"/>
    <n v="2.5714285714285716"/>
    <n v="0.9285714285714286"/>
    <n v="1.7142857142857142"/>
    <n v="1.5"/>
    <n v="0.42857142857142855"/>
    <n v="1.2142857142857142"/>
    <n v="0.3236607142857143"/>
    <n v="1.2941176470588236"/>
    <n v="7.8125E-2"/>
    <n v="2.2321428571428572E-2"/>
    <n v="4.836309523809524E-2"/>
    <n v="8.9285714285714288E-2"/>
    <s v="10–19 min"/>
    <s v="23–27"/>
    <n v="0.63900000000000001"/>
    <n v="0.65599999999999992"/>
    <n v="3.7417018708509352E-2"/>
    <s v="Écarter"/>
    <n v="0.19005461339465365"/>
    <x v="423"/>
    <n v="8.1845238095238096E-2"/>
    <n v="1.2941176470588236"/>
    <n v="0.13392857142857145"/>
  </r>
  <r>
    <x v="440"/>
    <s v="NYK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  <n v="5.117647058823529"/>
    <n v="0.82352941176470584"/>
    <n v="5.882352941176471"/>
    <n v="3.1176470588235294"/>
    <n v="2.8823529411764706"/>
    <n v="0.88235294117647056"/>
    <n v="1.1176470588235294"/>
    <n v="0.58823529411764708"/>
    <n v="0.29927760577915374"/>
    <n v="1.4"/>
    <n v="5.159958720330237E-2"/>
    <n v="6.5359477124182996E-2"/>
    <n v="0.18231854145166837"/>
    <n v="0.16855865153078775"/>
    <s v="10–19 min"/>
    <s v="23–27"/>
    <n v="0.66099999999999992"/>
    <n v="0.67599999999999993"/>
    <n v="3.379601689800845E-2"/>
    <s v="Écarter"/>
    <n v="0.1565155639720677"/>
    <x v="424"/>
    <n v="4.8159614723082209E-2"/>
    <n v="1.4"/>
    <n v="0.34399724802201581"/>
  </r>
  <r>
    <x v="441"/>
    <s v="NOP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  <n v="6.615384615384615"/>
    <n v="1.7692307692307692"/>
    <n v="1.5384615384615385"/>
    <n v="0.30769230769230771"/>
    <n v="1.2307692307692308"/>
    <n v="0.23076923076923078"/>
    <n v="0.23076923076923078"/>
    <n v="1.0769230769230769"/>
    <n v="0.46917621385706493"/>
    <n v="1.6428571428571428"/>
    <n v="1.6366612111292964E-2"/>
    <n v="1.6366612111292964E-2"/>
    <n v="2.1822149481723951E-2"/>
    <n v="8.7288597926895806E-2"/>
    <s v="10–19 min"/>
    <s v="23–27"/>
    <n v="0.48100000000000004"/>
    <n v="0.51400000000000001"/>
    <n v="4.7073023536511771E-2"/>
    <s v="Écarter"/>
    <n v="0.2023216220399319"/>
    <x v="425"/>
    <n v="0.12547735951991273"/>
    <n v="1.6428571428571428"/>
    <n v="0.10911074740861976"/>
  </r>
  <r>
    <x v="442"/>
    <s v="NOP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  <n v="3.5"/>
    <n v="6.916666666666667"/>
    <n v="3.2916666666666665"/>
    <n v="0.58333333333333337"/>
    <n v="2.7083333333333335"/>
    <n v="1"/>
    <n v="0.5"/>
    <n v="2.5"/>
    <n v="0.16431924882629106"/>
    <n v="2.7666666666666666"/>
    <n v="4.6948356807511735E-2"/>
    <n v="2.3474178403755867E-2"/>
    <n v="2.7386541471048513E-2"/>
    <n v="0.12715179968701096"/>
    <s v="20–29 min"/>
    <s v="28–32"/>
    <n v="0.33200000000000002"/>
    <n v="0.34"/>
    <n v="7.3627036813518412E-2"/>
    <s v="Écarter"/>
    <n v="0.10704225352112677"/>
    <x v="426"/>
    <n v="0.32472613458528948"/>
    <n v="2.7666666666666666"/>
    <n v="0.15453834115805945"/>
  </r>
  <r>
    <x v="443"/>
    <s v="BOS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  <n v="1.5961538461538463"/>
    <n v="0.40384615384615385"/>
    <n v="1.3076923076923077"/>
    <n v="0.40384615384615385"/>
    <n v="0.90384615384615385"/>
    <n v="0.19230769230769232"/>
    <n v="0.19230769230769232"/>
    <n v="0.30769230769230771"/>
    <n v="0.20463510848126235"/>
    <n v="1.3125"/>
    <n v="2.465483234714004E-2"/>
    <n v="2.465483234714004E-2"/>
    <n v="5.1775147928994084E-2"/>
    <n v="0.11587771203155819"/>
    <s v="&lt;10 min"/>
    <s v="18–22"/>
    <n v="0.45200000000000001"/>
    <n v="0.46399999999999997"/>
    <n v="5.009052504526252E-2"/>
    <s v="Écarter"/>
    <n v="4.8815972759634736E-2"/>
    <x v="427"/>
    <n v="5.1775147928994091E-2"/>
    <n v="1.3125"/>
    <n v="0.16765285996055226"/>
  </r>
  <r>
    <x v="444"/>
    <s v="PHX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  <n v="3.32"/>
    <n v="0.4"/>
    <n v="0.8"/>
    <n v="0.12"/>
    <n v="0.72"/>
    <n v="0.2"/>
    <n v="0"/>
    <n v="0.4"/>
    <n v="0.57241379310344831"/>
    <n v="1"/>
    <n v="3.4482758620689655E-2"/>
    <n v="0"/>
    <n v="2.0689655172413793E-2"/>
    <n v="0.12413793103448276"/>
    <s v="&lt;10 min"/>
    <s v="28–32"/>
    <n v="0.42599999999999999"/>
    <n v="0.499"/>
    <n v="4.5262522631261314E-2"/>
    <s v="Écarter"/>
    <n v="0.10153722334004024"/>
    <x v="428"/>
    <n v="6.8965517241379309E-2"/>
    <n v="1"/>
    <n v="0.13793103448275862"/>
  </r>
  <r>
    <x v="445"/>
    <s v="NYK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  <n v="2"/>
    <n v="1.7073170731707317"/>
    <n v="0.70731707317073167"/>
    <n v="0.1951219512195122"/>
    <n v="0.51219512195121952"/>
    <n v="0.29268292682926828"/>
    <n v="9.7560975609756101E-2"/>
    <n v="0.3902439024390244"/>
    <n v="0.27777777777777779"/>
    <n v="4.375"/>
    <n v="4.065040650406504E-2"/>
    <n v="1.3550135501355014E-2"/>
    <n v="2.7100271002710029E-2"/>
    <n v="7.113821138211382E-2"/>
    <s v="&lt;10 min"/>
    <s v="23–27"/>
    <n v="0.41499999999999998"/>
    <n v="0.45299999999999996"/>
    <n v="4.9487024743512374E-2"/>
    <s v="Écarter"/>
    <n v="6.1167002012072438E-2"/>
    <x v="429"/>
    <n v="0.23712737127371275"/>
    <n v="4.375"/>
    <n v="9.8238482384823841E-2"/>
  </r>
  <r>
    <x v="446"/>
    <s v="WAS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  <n v="2.4117647058823528"/>
    <n v="0.29411764705882354"/>
    <n v="1.088235294117647"/>
    <n v="0.29411764705882354"/>
    <n v="0.79411764705882348"/>
    <n v="0.41176470588235292"/>
    <n v="0.20588235294117646"/>
    <n v="0.20588235294117646"/>
    <n v="0.3396851698425849"/>
    <n v="1.4285714285714286"/>
    <n v="5.7995028997514499E-2"/>
    <n v="2.8997514498757249E-2"/>
    <n v="4.1425020712510363E-2"/>
    <n v="0.11184755592377796"/>
    <s v="&lt;10 min"/>
    <s v="23–27"/>
    <n v="0.45500000000000002"/>
    <n v="0.47299999999999998"/>
    <n v="4.7073023536511771E-2"/>
    <s v="Écarter"/>
    <n v="7.3760208308675579E-2"/>
    <x v="430"/>
    <n v="4.1425020712510363E-2"/>
    <n v="1.4285714285714286"/>
    <n v="0.15327257663628832"/>
  </r>
  <r>
    <x v="447"/>
    <s v="NYK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  <n v="2.3142857142857145"/>
    <n v="0.31428571428571428"/>
    <n v="1.3142857142857143"/>
    <n v="0.31428571428571428"/>
    <n v="0.91428571428571426"/>
    <n v="0.11428571428571428"/>
    <n v="0"/>
    <n v="0.4"/>
    <n v="0.51428571428571435"/>
    <n v="0.7857142857142857"/>
    <n v="2.5396825396825397E-2"/>
    <n v="0"/>
    <n v="6.9841269841269843E-2"/>
    <n v="0.20317460317460317"/>
    <s v="&lt;10 min"/>
    <s v="23–27"/>
    <n v="0.49200000000000005"/>
    <n v="0.53500000000000003"/>
    <n v="4.0434520217260107E-2"/>
    <s v="Écarter"/>
    <n v="7.0778959471112401E-2"/>
    <x v="431"/>
    <n v="6.9841269841269843E-2"/>
    <n v="0.7857142857142857"/>
    <n v="0.29206349206349208"/>
  </r>
  <r>
    <x v="448"/>
    <s v="WAS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  <n v="4.875"/>
    <n v="1.125"/>
    <n v="2.8125"/>
    <n v="0.6875"/>
    <n v="2.125"/>
    <n v="0.625"/>
    <n v="0"/>
    <n v="0.8125"/>
    <n v="0.32718120805369127"/>
    <n v="1.3846153846153846"/>
    <n v="4.1946308724832217E-2"/>
    <n v="0"/>
    <n v="4.6140939597315432E-2"/>
    <n v="0.14261744966442952"/>
    <s v="10–19 min"/>
    <s v="18–22"/>
    <n v="0.46600000000000003"/>
    <n v="0.49700000000000005"/>
    <n v="4.4659022329511168E-2"/>
    <s v="Écarter"/>
    <n v="0.14909456740442656"/>
    <x v="432"/>
    <n v="7.5503355704697989E-2"/>
    <n v="1.3846153846153846"/>
    <n v="0.18875838926174496"/>
  </r>
  <r>
    <x v="449"/>
    <s v="PHI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  <n v="5.1333333333333337"/>
    <n v="0.33333333333333331"/>
    <n v="3.1333333333333333"/>
    <n v="0.6"/>
    <n v="2.5333333333333332"/>
    <n v="0.73333333333333328"/>
    <n v="0.73333333333333328"/>
    <n v="0.4"/>
    <n v="0.35648148148148151"/>
    <n v="0.83333333333333326"/>
    <n v="5.0925925925925923E-2"/>
    <n v="5.0925925925925923E-2"/>
    <n v="4.1666666666666664E-2"/>
    <n v="0.1759259259259259"/>
    <s v="10–19 min"/>
    <s v="23–27"/>
    <n v="0.62"/>
    <n v="0.6409999999999999"/>
    <n v="3.2589016294508145E-2"/>
    <s v="Écarter"/>
    <n v="0.15699530516431928"/>
    <x v="433"/>
    <n v="2.3148148148148147E-2"/>
    <n v="0.83333333333333337"/>
    <n v="0.21759259259259259"/>
  </r>
  <r>
    <x v="450"/>
    <s v="LAC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  <n v="1.9"/>
    <n v="0.6"/>
    <n v="1.6"/>
    <n v="0.5"/>
    <n v="1.2"/>
    <n v="0.2"/>
    <n v="0.1"/>
    <n v="0.3"/>
    <n v="0.27941176470588236"/>
    <n v="2"/>
    <n v="2.9411764705882356E-2"/>
    <n v="1.4705882352941178E-2"/>
    <n v="7.3529411764705885E-2"/>
    <n v="0.17647058823529413"/>
    <s v="&lt;10 min"/>
    <s v="23–27"/>
    <n v="0.5"/>
    <n v="0.51300000000000001"/>
    <n v="4.3452021726010863E-2"/>
    <s v="Écarter"/>
    <n v="5.8108651911468814E-2"/>
    <x v="434"/>
    <n v="8.8235294117647065E-2"/>
    <n v="2"/>
    <n v="0.23529411764705885"/>
  </r>
  <r>
    <x v="451"/>
    <s v="DAL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  <n v="5.7692307692307692"/>
    <n v="0.23076923076923078"/>
    <n v="3.3846153846153846"/>
    <n v="0.92307692307692313"/>
    <n v="2.5384615384615383"/>
    <n v="0.53846153846153844"/>
    <n v="0.30769230769230771"/>
    <n v="0.76923076923076927"/>
    <n v="0.63398140321217245"/>
    <n v="0.3"/>
    <n v="5.9171597633136092E-2"/>
    <n v="3.38123415046492E-2"/>
    <n v="0.10143702451394761"/>
    <n v="0.2789518174133559"/>
    <s v="&lt;10 min"/>
    <s v="23–27"/>
    <n v="0.69400000000000006"/>
    <n v="0.70599999999999996"/>
    <n v="2.9571514785757393E-2"/>
    <s v="Écarter"/>
    <n v="0.17644327503482435"/>
    <x v="435"/>
    <n v="2.5359256128486898E-2"/>
    <n v="0.3"/>
    <n v="0.37193575655114119"/>
  </r>
  <r>
    <x v="452"/>
    <s v="MEM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  <n v="4.4117647058823533"/>
    <n v="0.52941176470588236"/>
    <n v="2.1764705882352939"/>
    <n v="0.17647058823529413"/>
    <n v="2"/>
    <n v="0.29411764705882354"/>
    <n v="0.17647058823529413"/>
    <n v="0.58823529411764708"/>
    <n v="0.48480930833872016"/>
    <n v="0.9"/>
    <n v="3.2320620555914677E-2"/>
    <n v="1.9392372333548805E-2"/>
    <n v="1.9392372333548805E-2"/>
    <n v="0.21978021978021978"/>
    <s v="&lt;10 min"/>
    <s v="23–27"/>
    <n v="0.52400000000000002"/>
    <n v="0.54500000000000004"/>
    <n v="3.8020519010259504E-2"/>
    <s v="Écarter"/>
    <n v="0.13492721032074803"/>
    <x v="436"/>
    <n v="5.8177117000646414E-2"/>
    <n v="0.9"/>
    <n v="0.23917259211376857"/>
  </r>
  <r>
    <x v="453"/>
    <s v="LAL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  <n v="1.6086956521739131"/>
    <n v="0.80434782608695654"/>
    <n v="2.1086956521739131"/>
    <n v="0.80434782608695654"/>
    <n v="1.1956521739130435"/>
    <n v="0.19565217391304349"/>
    <n v="0.5"/>
    <n v="0.39130434782608697"/>
    <n v="0.19381875327396542"/>
    <n v="2.0555555555555554"/>
    <n v="2.3572551073860658E-2"/>
    <n v="6.0240963855421679E-2"/>
    <n v="9.6909376636982708E-2"/>
    <n v="0.14405447878470401"/>
    <s v="&lt;10 min"/>
    <s v="28–32"/>
    <n v="0.52400000000000002"/>
    <n v="0.52500000000000002"/>
    <n v="3.8624019312009657E-2"/>
    <s v="Écarter"/>
    <n v="4.9199545096666963E-2"/>
    <x v="437"/>
    <n v="9.6909376636982708E-2"/>
    <n v="2.0555555555555554"/>
    <n v="0.25405971712938707"/>
  </r>
  <r>
    <x v="454"/>
    <s v="WAS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  <n v="3.6"/>
    <n v="0.3"/>
    <n v="2.4"/>
    <n v="1"/>
    <n v="1.4"/>
    <n v="0.4"/>
    <n v="0.5"/>
    <n v="0.5"/>
    <n v="0.28800000000000003"/>
    <n v="0.6"/>
    <n v="3.2000000000000001E-2"/>
    <n v="0.04"/>
    <n v="0.08"/>
    <n v="0.11199999999999999"/>
    <s v="10–19 min"/>
    <s v="18–22"/>
    <n v="0.47499999999999998"/>
    <n v="0.51700000000000002"/>
    <n v="3.6210018105009054E-2"/>
    <s v="Écarter"/>
    <n v="0.11010060362173039"/>
    <x v="438"/>
    <n v="2.4E-2"/>
    <n v="0.6"/>
    <n v="0.192"/>
  </r>
  <r>
    <x v="455"/>
    <s v="CLE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  <n v="1.7"/>
    <n v="0.6"/>
    <n v="3.4"/>
    <n v="0.8"/>
    <n v="2.6"/>
    <n v="0.1"/>
    <n v="0.3"/>
    <n v="0.4"/>
    <n v="0.20731707317073172"/>
    <n v="1.4999999999999998"/>
    <n v="1.2195121951219514E-2"/>
    <n v="3.6585365853658541E-2"/>
    <n v="9.7560975609756115E-2"/>
    <n v="0.31707317073170738"/>
    <s v="&lt;10 min"/>
    <s v="33+"/>
    <n v="0.43700000000000006"/>
    <n v="0.41"/>
    <n v="4.3452021726010863E-2"/>
    <s v="Écarter"/>
    <n v="5.1991951710261573E-2"/>
    <x v="439"/>
    <n v="7.3170731707317069E-2"/>
    <n v="1.5"/>
    <n v="0.41463414634146345"/>
  </r>
  <r>
    <x v="456"/>
    <s v="MIL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  <n v="2.9130434782608696"/>
    <n v="0.21739130434782608"/>
    <n v="1.0869565217391304"/>
    <n v="0.30434782608695654"/>
    <n v="0.78260869565217395"/>
    <n v="8.6956521739130432E-2"/>
    <n v="0.21739130434782608"/>
    <n v="0.30434782608695654"/>
    <n v="0.54963084495488113"/>
    <n v="0.71428571428571419"/>
    <n v="1.6406890894175553E-2"/>
    <n v="4.1017227235438887E-2"/>
    <n v="5.742411812961444E-2"/>
    <n v="0.14766201804758"/>
    <s v="&lt;10 min"/>
    <s v="18–22"/>
    <n v="0.61"/>
    <n v="0.626"/>
    <n v="3.0778515389257695E-2"/>
    <s v="Écarter"/>
    <n v="8.9091068148018551E-2"/>
    <x v="440"/>
    <n v="4.1017227235438887E-2"/>
    <n v="0.7142857142857143"/>
    <n v="0.20508613617719443"/>
  </r>
  <r>
    <x v="457"/>
    <s v="NOP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  <n v="8.375"/>
    <n v="2.25"/>
    <n v="2.5"/>
    <n v="0.75"/>
    <n v="1.75"/>
    <n v="0.125"/>
    <n v="0.5"/>
    <n v="1"/>
    <n v="0.39880952380952384"/>
    <n v="2.25"/>
    <n v="5.9523809523809521E-3"/>
    <n v="2.3809523809523808E-2"/>
    <n v="3.5714285714285712E-2"/>
    <n v="8.3333333333333329E-2"/>
    <s v="20–29 min"/>
    <s v="23–27"/>
    <n v="0.41100000000000003"/>
    <n v="0.43"/>
    <n v="4.4055522027761015E-2"/>
    <s v="Écarter"/>
    <n v="0.25613682092555334"/>
    <x v="441"/>
    <n v="0.10714285714285714"/>
    <n v="2.25"/>
    <n v="0.11904761904761904"/>
  </r>
  <r>
    <x v="458"/>
    <s v="OKC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  <n v="1.8108108108108107"/>
    <n v="0.29729729729729731"/>
    <n v="0.70270270270270274"/>
    <n v="0.1891891891891892"/>
    <n v="0.51351351351351349"/>
    <n v="0.1891891891891892"/>
    <n v="0.10810810810810811"/>
    <n v="0.10810810810810811"/>
    <n v="0.32923832923832924"/>
    <n v="2.75"/>
    <n v="3.4398034398034398E-2"/>
    <n v="1.9656019656019656E-2"/>
    <n v="3.4398034398034398E-2"/>
    <n v="9.3366093366093361E-2"/>
    <s v="&lt;10 min"/>
    <s v="23–27"/>
    <n v="0.33299999999999996"/>
    <n v="0.33500000000000002"/>
    <n v="5.7936028968014482E-2"/>
    <s v="Écarter"/>
    <n v="5.5380934254173689E-2"/>
    <x v="442"/>
    <n v="5.4054054054054057E-2"/>
    <n v="2.75"/>
    <n v="0.12776412776412777"/>
  </r>
  <r>
    <x v="459"/>
    <s v="PHI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  <n v="6.7"/>
    <n v="1"/>
    <n v="7"/>
    <n v="2.2999999999999998"/>
    <n v="4.7"/>
    <n v="0.9"/>
    <n v="1.2"/>
    <n v="0.7"/>
    <n v="0.2648221343873518"/>
    <n v="1.4285714285714286"/>
    <n v="3.5573122529644272E-2"/>
    <n v="4.7430830039525688E-2"/>
    <n v="9.0909090909090898E-2"/>
    <n v="0.1857707509881423"/>
    <s v="20–29 min"/>
    <s v="23–27"/>
    <n v="0.42799999999999999"/>
    <n v="0.45600000000000002"/>
    <n v="4.1641520820760412E-2"/>
    <s v="Écarter"/>
    <n v="0.20490945674044267"/>
    <x v="443"/>
    <n v="3.9525691699604744E-2"/>
    <n v="1.4285714285714286"/>
    <n v="0.27667984189723321"/>
  </r>
  <r>
    <x v="460"/>
    <s v="HOU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  <n v="3.3"/>
    <n v="0.5"/>
    <n v="0.7"/>
    <n v="0.3"/>
    <n v="0.4"/>
    <n v="0.4"/>
    <n v="0.2"/>
    <n v="0.7"/>
    <n v="0.45205479452054792"/>
    <n v="0.7142857142857143"/>
    <n v="5.4794520547945209E-2"/>
    <n v="2.7397260273972605E-2"/>
    <n v="4.1095890410958902E-2"/>
    <n v="5.4794520547945209E-2"/>
    <s v="&lt;10 min"/>
    <s v="23–27"/>
    <n v="0.48399999999999999"/>
    <n v="0.496"/>
    <n v="3.7417018708509352E-2"/>
    <s v="Écarter"/>
    <n v="0.10092555331991952"/>
    <x v="444"/>
    <n v="6.8493150684931503E-2"/>
    <n v="0.7142857142857143"/>
    <n v="9.5890410958904104E-2"/>
  </r>
  <r>
    <x v="461"/>
    <s v="BKN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  <n v="10.333333333333334"/>
    <n v="2.8333333333333335"/>
    <n v="3.3333333333333335"/>
    <n v="1"/>
    <n v="2.3333333333333335"/>
    <n v="1.1666666666666667"/>
    <n v="0.33333333333333331"/>
    <n v="1.6666666666666667"/>
    <n v="0.51155115511551164"/>
    <n v="1.7"/>
    <n v="5.7755775577557761E-2"/>
    <n v="1.65016501650165E-2"/>
    <n v="4.9504950495049507E-2"/>
    <n v="0.11551155115511552"/>
    <s v="20–29 min"/>
    <s v="23–27"/>
    <n v="0.52800000000000002"/>
    <n v="0.53900000000000003"/>
    <n v="3.2589016294508145E-2"/>
    <s v="Écarter"/>
    <n v="0.31602951039570759"/>
    <x v="445"/>
    <n v="0.14026402640264027"/>
    <n v="1.7"/>
    <n v="0.16501650165016504"/>
  </r>
  <r>
    <x v="462"/>
    <s v="IND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  <n v="4.4285714285714288"/>
    <n v="0.42857142857142855"/>
    <n v="3"/>
    <n v="1.2857142857142858"/>
    <n v="1.7142857142857142"/>
    <n v="7.1428571428571425E-2"/>
    <n v="0.5714285714285714"/>
    <n v="0.42857142857142855"/>
    <n v="0.54673721340388015"/>
    <n v="1"/>
    <n v="8.8183421516754845E-3"/>
    <n v="7.0546737213403876E-2"/>
    <n v="0.15873015873015875"/>
    <n v="0.21164021164021163"/>
    <s v="&lt;10 min"/>
    <s v="23–27"/>
    <n v="0.65599999999999992"/>
    <n v="0.64"/>
    <n v="2.715751357875679E-2"/>
    <s v="Écarter"/>
    <n v="0.13544121874101755"/>
    <x v="446"/>
    <n v="5.2910052910052914E-2"/>
    <n v="1"/>
    <n v="0.37037037037037041"/>
  </r>
  <r>
    <x v="463"/>
    <s v="LAL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  <n v="2.2962962962962963"/>
    <n v="0.81481481481481477"/>
    <n v="0.70370370370370372"/>
    <n v="0.1111111111111111"/>
    <n v="0.51851851851851849"/>
    <n v="0.29629629629629628"/>
    <n v="0.1111111111111111"/>
    <n v="0.51851851851851849"/>
    <n v="0.34273079049198452"/>
    <n v="1.5714285714285714"/>
    <n v="4.4223327805417351E-2"/>
    <n v="1.6583747927031506E-2"/>
    <n v="1.6583747927031506E-2"/>
    <n v="7.7390823659480371E-2"/>
    <s v="&lt;10 min"/>
    <s v="18–22"/>
    <n v="0.38100000000000001"/>
    <n v="0.42399999999999999"/>
    <n v="4.103802051901026E-2"/>
    <s v="Écarter"/>
    <n v="7.0228780087935025E-2"/>
    <x v="447"/>
    <n v="0.12161415146489774"/>
    <n v="1.5714285714285714"/>
    <n v="0.10503040353786622"/>
  </r>
  <r>
    <x v="464"/>
    <s v="SAC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  <n v="2.9047619047619047"/>
    <n v="1.2857142857142858"/>
    <n v="1"/>
    <n v="0.2857142857142857"/>
    <n v="0.7142857142857143"/>
    <n v="0.52380952380952384"/>
    <n v="9.5238095238095233E-2"/>
    <n v="0.7142857142857143"/>
    <n v="0.33008658008658004"/>
    <n v="1.8"/>
    <n v="5.9523809523809521E-2"/>
    <n v="1.082251082251082E-2"/>
    <n v="3.2467532467532464E-2"/>
    <n v="8.1168831168831168E-2"/>
    <s v="&lt;10 min"/>
    <s v="23–27"/>
    <n v="0.44799999999999995"/>
    <n v="0.45200000000000001"/>
    <n v="4.0434520217260107E-2"/>
    <s v="Écarter"/>
    <n v="8.88377886365814E-2"/>
    <x v="448"/>
    <n v="0.1461038961038961"/>
    <n v="1.8"/>
    <n v="0.11363636363636363"/>
  </r>
  <r>
    <x v="465"/>
    <s v="TOR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  <n v="5.9"/>
    <n v="0.3"/>
    <n v="2.7"/>
    <n v="0.5"/>
    <n v="2.2000000000000002"/>
    <n v="0.4"/>
    <n v="0.2"/>
    <n v="0.4"/>
    <n v="0.34705882352941181"/>
    <n v="0.74999999999999989"/>
    <n v="2.3529411764705882E-2"/>
    <n v="1.1764705882352941E-2"/>
    <n v="2.9411764705882353E-2"/>
    <n v="0.12941176470588237"/>
    <s v="10–19 min"/>
    <s v="23–27"/>
    <n v="0.46799999999999997"/>
    <n v="0.46500000000000002"/>
    <n v="3.8020519010259504E-2"/>
    <s v="Écarter"/>
    <n v="0.1804426559356137"/>
    <x v="449"/>
    <n v="1.7647058823529412E-2"/>
    <n v="0.75"/>
    <n v="0.15882352941176472"/>
  </r>
  <r>
    <x v="466"/>
    <s v="TOR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  <n v="3.4117647058823528"/>
    <n v="1.1176470588235294"/>
    <n v="3"/>
    <n v="1.1764705882352942"/>
    <n v="1.8235294117647058"/>
    <n v="0.17647058823529413"/>
    <n v="0.52941176470588236"/>
    <n v="0.82352941176470584"/>
    <n v="0.3967168262653899"/>
    <n v="1.3571428571428572"/>
    <n v="2.0519835841313273E-2"/>
    <n v="6.1559507523939815E-2"/>
    <n v="0.13679890560875513"/>
    <n v="0.21203830369357046"/>
    <s v="&lt;10 min"/>
    <s v="23–27"/>
    <n v="0.53100000000000003"/>
    <n v="0.55200000000000005"/>
    <n v="2.9571514785757393E-2"/>
    <s v="Écarter"/>
    <n v="0.1043437093147118"/>
    <x v="450"/>
    <n v="0.12995896032831739"/>
    <n v="1.3571428571428572"/>
    <n v="0.34883720930232559"/>
  </r>
  <r>
    <x v="467"/>
    <s v="DEN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  <n v="3.5"/>
    <n v="1.375"/>
    <n v="3.125"/>
    <n v="0.875"/>
    <n v="2.3125"/>
    <n v="0.375"/>
    <n v="0.125"/>
    <n v="0.875"/>
    <n v="0.26717557251908397"/>
    <n v="1.5714285714285714"/>
    <n v="2.8625954198473282E-2"/>
    <n v="9.5419847328244278E-3"/>
    <n v="6.6793893129770993E-2"/>
    <n v="0.17652671755725191"/>
    <s v="10–19 min"/>
    <s v="28–32"/>
    <n v="0.42200000000000004"/>
    <n v="0.44900000000000001"/>
    <n v="3.5003017501508749E-2"/>
    <s v="Écarter"/>
    <n v="0.10704225352112677"/>
    <x v="451"/>
    <n v="0.10496183206106871"/>
    <n v="1.5714285714285714"/>
    <n v="0.2385496183206107"/>
  </r>
  <r>
    <x v="468"/>
    <s v="LAL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  <n v="3.7333333333333334"/>
    <n v="1.4"/>
    <n v="1.5333333333333334"/>
    <n v="0.2"/>
    <n v="1.3333333333333333"/>
    <n v="0.13333333333333333"/>
    <n v="0.2"/>
    <n v="0.33333333333333331"/>
    <n v="0.33939393939393941"/>
    <n v="4.2"/>
    <n v="1.2121212121212121E-2"/>
    <n v="1.8181818181818184E-2"/>
    <n v="1.8181818181818184E-2"/>
    <n v="0.1212121212121212"/>
    <s v="10–19 min"/>
    <s v="33+"/>
    <n v="0.36399999999999999"/>
    <n v="0.38500000000000001"/>
    <n v="4.284852142426071E-2"/>
    <s v="Écarter"/>
    <n v="0.11417840375586855"/>
    <x v="452"/>
    <n v="0.12727272727272726"/>
    <n v="4.2"/>
    <n v="0.1393939393939394"/>
  </r>
  <r>
    <x v="469"/>
    <s v="BKN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  <n v="7.8571428571428568"/>
    <n v="1.7142857142857142"/>
    <n v="1.2857142857142858"/>
    <n v="0.42857142857142855"/>
    <n v="0.8571428571428571"/>
    <n v="0.42857142857142855"/>
    <n v="0.14285714285714285"/>
    <n v="1.1428571428571428"/>
    <n v="0.36375661375661372"/>
    <n v="1.5"/>
    <n v="1.984126984126984E-2"/>
    <n v="6.6137566137566125E-3"/>
    <n v="1.984126984126984E-2"/>
    <n v="3.968253968253968E-2"/>
    <s v="20–29 min"/>
    <s v="23–27"/>
    <n v="0.45200000000000001"/>
    <n v="0.48799999999999999"/>
    <n v="3.1382015691007847E-2"/>
    <s v="Écarter"/>
    <n v="0.24029893647599884"/>
    <x v="453"/>
    <n v="7.9365079365079361E-2"/>
    <n v="1.5"/>
    <n v="5.9523809523809527E-2"/>
  </r>
  <r>
    <x v="470"/>
    <s v="BOS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  <n v="2.2000000000000002"/>
    <n v="0.52"/>
    <n v="1.6"/>
    <n v="0.4"/>
    <n v="1.2"/>
    <n v="0.2"/>
    <n v="0.12"/>
    <n v="0.32"/>
    <n v="0.29729729729729731"/>
    <n v="1.625"/>
    <n v="2.7027027027027029E-2"/>
    <n v="1.6216216216216214E-2"/>
    <n v="5.4054054054054057E-2"/>
    <n v="0.16216216216216214"/>
    <s v="&lt;10 min"/>
    <s v="23–27"/>
    <n v="0.57299999999999995"/>
    <n v="0.60099999999999998"/>
    <n v="2.4140012070006035E-2"/>
    <s v="Écarter"/>
    <n v="6.7283702213279686E-2"/>
    <x v="454"/>
    <n v="7.0270270270270274E-2"/>
    <n v="1.625"/>
    <n v="0.21621621621621623"/>
  </r>
  <r>
    <x v="471"/>
    <s v="BKN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  <n v="9"/>
    <n v="5.166666666666667"/>
    <n v="3"/>
    <n v="0.83333333333333337"/>
    <n v="2.1666666666666665"/>
    <n v="0.66666666666666663"/>
    <n v="0.66666666666666663"/>
    <n v="1.5"/>
    <n v="0.33210332103321033"/>
    <n v="3.4444444444444446"/>
    <n v="2.4600246002460021E-2"/>
    <n v="2.4600246002460021E-2"/>
    <n v="3.0750307503075031E-2"/>
    <n v="7.9950799507995066E-2"/>
    <s v="20–29 min"/>
    <s v="23–27"/>
    <n v="0.51200000000000001"/>
    <n v="0.55899999999999994"/>
    <n v="2.5950512975256489E-2"/>
    <s v="Écarter"/>
    <n v="0.27525150905432599"/>
    <x v="455"/>
    <n v="0.19065190651906516"/>
    <n v="3.4444444444444446"/>
    <n v="0.11070110701107011"/>
  </r>
  <r>
    <x v="472"/>
    <s v="ATL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  <n v="5.3"/>
    <n v="1.7"/>
    <n v="2.1"/>
    <n v="0.5"/>
    <n v="1.6"/>
    <n v="0.3"/>
    <n v="0.2"/>
    <n v="0.8"/>
    <n v="0.42741935483870963"/>
    <n v="2.125"/>
    <n v="2.4193548387096774E-2"/>
    <n v="1.6129032258064516E-2"/>
    <n v="4.0322580645161289E-2"/>
    <n v="0.12903225806451613"/>
    <s v="10–19 min"/>
    <s v="18–22"/>
    <n v="0.42599999999999999"/>
    <n v="0.48299999999999998"/>
    <n v="2.8364514182257092E-2"/>
    <s v="Écarter"/>
    <n v="0.16209255533199196"/>
    <x v="456"/>
    <n v="0.13709677419354838"/>
    <n v="2.125"/>
    <n v="0.16935483870967744"/>
  </r>
  <r>
    <x v="473"/>
    <s v="CLE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  <n v="5.8888888888888893"/>
    <n v="1.6666666666666667"/>
    <n v="5.2222222222222223"/>
    <n v="2.3333333333333335"/>
    <n v="2.8888888888888888"/>
    <n v="0.55555555555555558"/>
    <n v="0.44444444444444442"/>
    <n v="0.33333333333333331"/>
    <n v="0.26889903602232373"/>
    <n v="5.0000000000000009"/>
    <n v="2.5367833587011671E-2"/>
    <n v="2.0294266869609334E-2"/>
    <n v="0.10654490106544902"/>
    <n v="0.13191273465246067"/>
    <s v="20–29 min"/>
    <s v="23–27"/>
    <n v="0.63800000000000001"/>
    <n v="0.6409999999999999"/>
    <n v="2.4140012070006035E-2"/>
    <s v="Écarter"/>
    <n v="0.18010283925776885"/>
    <x v="457"/>
    <n v="7.6103500761035003E-2"/>
    <n v="5"/>
    <n v="0.23845763571790971"/>
  </r>
  <r>
    <x v="474"/>
    <s v="LAC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  <n v="2.2083333333333335"/>
    <n v="8.3333333333333329E-2"/>
    <n v="1"/>
    <n v="0.20833333333333334"/>
    <n v="0.79166666666666663"/>
    <n v="8.3333333333333329E-2"/>
    <n v="8.3333333333333329E-2"/>
    <n v="0.20833333333333334"/>
    <n v="0.50189393939393934"/>
    <n v="0.39999999999999997"/>
    <n v="1.8939393939393936E-2"/>
    <n v="1.8939393939393936E-2"/>
    <n v="4.7348484848484848E-2"/>
    <n v="0.1799242424242424"/>
    <s v="&lt;10 min"/>
    <s v="18–22"/>
    <n v="0.72900000000000009"/>
    <n v="0.72099999999999997"/>
    <n v="2.1726010863005431E-2"/>
    <s v="Écarter"/>
    <n v="6.7538564721663322E-2"/>
    <x v="458"/>
    <n v="1.8939393939393936E-2"/>
    <n v="0.4"/>
    <n v="0.22727272727272727"/>
  </r>
  <r>
    <x v="475"/>
    <s v="TOR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  <n v="1.8928571428571428"/>
    <n v="1.1071428571428572"/>
    <n v="1"/>
    <n v="0.2857142857142857"/>
    <n v="0.7142857142857143"/>
    <n v="0.6071428571428571"/>
    <n v="0.10714285714285714"/>
    <n v="0.39285714285714285"/>
    <n v="0.23368606701940037"/>
    <n v="2.8181818181818183"/>
    <n v="7.4955908289241618E-2"/>
    <n v="1.3227513227513227E-2"/>
    <n v="3.5273368606701938E-2"/>
    <n v="8.8183421516754859E-2"/>
    <s v="&lt;10 min"/>
    <s v="33+"/>
    <n v="0.35"/>
    <n v="0.40600000000000003"/>
    <n v="3.5606517803258901E-2"/>
    <s v="Écarter"/>
    <n v="5.7890198332854269E-2"/>
    <x v="399"/>
    <n v="0.13668430335097004"/>
    <n v="2.8181818181818183"/>
    <n v="0.1234567901234568"/>
  </r>
  <r>
    <x v="476"/>
    <s v="PHI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  <n v="8.6666666666666661"/>
    <n v="0.66666666666666663"/>
    <n v="3.6666666666666665"/>
    <n v="1.1666666666666667"/>
    <n v="2.5"/>
    <n v="0.66666666666666663"/>
    <n v="0.5"/>
    <n v="1.3333333333333333"/>
    <n v="0.36568213783403658"/>
    <n v="0.5"/>
    <n v="2.8129395218002812E-2"/>
    <n v="2.1097046413502109E-2"/>
    <n v="4.9226441631504927E-2"/>
    <n v="0.10548523206751055"/>
    <s v="20–29 min"/>
    <s v="23–27"/>
    <n v="0.56399999999999995"/>
    <n v="0.57600000000000007"/>
    <n v="2.3536511768255886E-2"/>
    <s v="Écarter"/>
    <n v="0.26505700871898052"/>
    <x v="459"/>
    <n v="2.8129395218002815E-2"/>
    <n v="0.5"/>
    <n v="0.15471167369901548"/>
  </r>
  <r>
    <x v="477"/>
    <s v="NYK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  <n v="1.92"/>
    <n v="0.4"/>
    <n v="2"/>
    <n v="0.6"/>
    <n v="1.52"/>
    <n v="0"/>
    <n v="0.6"/>
    <n v="0.8"/>
    <n v="0.22068965517241379"/>
    <n v="0.5"/>
    <n v="0"/>
    <n v="6.8965517241379309E-2"/>
    <n v="6.8965517241379309E-2"/>
    <n v="0.17471264367816094"/>
    <s v="&lt;10 min"/>
    <s v="23–27"/>
    <n v="0.67700000000000005"/>
    <n v="0.65400000000000003"/>
    <n v="1.8105009052504527E-2"/>
    <s v="Écarter"/>
    <n v="5.8720321931589541E-2"/>
    <x v="460"/>
    <n v="4.597701149425288E-2"/>
    <n v="0.5"/>
    <n v="0.22988505747126439"/>
  </r>
  <r>
    <x v="478"/>
    <s v="GSW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  <n v="3.2857142857142856"/>
    <n v="0.42857142857142855"/>
    <n v="1.2142857142857142"/>
    <n v="0.5"/>
    <n v="0.7142857142857143"/>
    <n v="7.1428571428571425E-2"/>
    <n v="0.2857142857142857"/>
    <n v="0.2857142857142857"/>
    <n v="0.54761904761904756"/>
    <n v="1.5"/>
    <n v="1.1904761904761904E-2"/>
    <n v="4.7619047619047616E-2"/>
    <n v="8.3333333333333329E-2"/>
    <n v="0.11904761904761905"/>
    <s v="&lt;10 min"/>
    <s v="23–27"/>
    <n v="0.55600000000000005"/>
    <n v="0.58200000000000007"/>
    <n v="2.1726010863005431E-2"/>
    <s v="Écarter"/>
    <n v="0.10048864616269043"/>
    <x v="461"/>
    <n v="7.1428571428571425E-2"/>
    <n v="1.5"/>
    <n v="0.20238095238095236"/>
  </r>
  <r>
    <x v="479"/>
    <s v="IND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  <n v="2.0909090909090908"/>
    <n v="0.40909090909090912"/>
    <n v="1.4090909090909092"/>
    <n v="0.5"/>
    <n v="0.90909090909090906"/>
    <n v="9.0909090909090912E-2"/>
    <n v="9.0909090909090912E-2"/>
    <n v="0.31818181818181818"/>
    <n v="0.25498891352549891"/>
    <n v="1.2857142857142858"/>
    <n v="1.1086474501108648E-2"/>
    <n v="1.1086474501108648E-2"/>
    <n v="6.0975609756097567E-2"/>
    <n v="0.11086474501108648"/>
    <s v="&lt;10 min"/>
    <s v="23–27"/>
    <n v="0.44600000000000001"/>
    <n v="0.50700000000000001"/>
    <n v="2.2329511164755584E-2"/>
    <s v="Écarter"/>
    <n v="6.3947320285348455E-2"/>
    <x v="462"/>
    <n v="4.988913525498892E-2"/>
    <n v="1.2857142857142858"/>
    <n v="0.17184035476718407"/>
  </r>
  <r>
    <x v="480"/>
    <s v="ATL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  <n v="7.166666666666667"/>
    <n v="0.33333333333333331"/>
    <n v="1.8333333333333333"/>
    <n v="0.66666666666666663"/>
    <n v="1.1666666666666667"/>
    <n v="0"/>
    <n v="0"/>
    <n v="0.66666666666666663"/>
    <n v="0.60224089635854339"/>
    <n v="0.5"/>
    <n v="0"/>
    <n v="0"/>
    <n v="5.6022408963585429E-2"/>
    <n v="9.8039215686274508E-2"/>
    <s v="10–19 min"/>
    <s v="23–27"/>
    <n v="0.82"/>
    <n v="0.83099999999999996"/>
    <n v="1.5087507543753771E-2"/>
    <s v="Écarter"/>
    <n v="0.21918175720992625"/>
    <x v="463"/>
    <n v="2.8011204481792715E-2"/>
    <n v="0.5"/>
    <n v="0.15406162464985992"/>
  </r>
  <r>
    <x v="481"/>
    <s v="MIA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  <n v="2.6875"/>
    <n v="0.3125"/>
    <n v="1.8125"/>
    <n v="0.375"/>
    <n v="1.375"/>
    <n v="0.3125"/>
    <n v="0.3125"/>
    <n v="0.3125"/>
    <n v="0.4405737704918033"/>
    <n v="1"/>
    <n v="5.1229508196721313E-2"/>
    <n v="5.1229508196721313E-2"/>
    <n v="6.147540983606558E-2"/>
    <n v="0.22540983606557377"/>
    <s v="&lt;10 min"/>
    <s v="23–27"/>
    <n v="0.75"/>
    <n v="0.71799999999999997"/>
    <n v="1.5691007845503924E-2"/>
    <s v="Écarter"/>
    <n v="8.2193158953722339E-2"/>
    <x v="464"/>
    <n v="5.1229508196721313E-2"/>
    <n v="1"/>
    <n v="0.29713114754098363"/>
  </r>
  <r>
    <x v="482"/>
    <s v="CHA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  <n v="7"/>
    <n v="2"/>
    <n v="1"/>
    <n v="0.5"/>
    <n v="0.5"/>
    <n v="0.5"/>
    <n v="0.16666666666666666"/>
    <n v="1.3333333333333333"/>
    <n v="0.37634408602150538"/>
    <n v="1.5"/>
    <n v="2.6881720430107524E-2"/>
    <n v="8.9605734767025085E-3"/>
    <n v="2.6881720430107524E-2"/>
    <n v="2.6881720430107524E-2"/>
    <s v="10–19 min"/>
    <s v="23–27"/>
    <n v="0.53600000000000003"/>
    <n v="0.60699999999999998"/>
    <n v="1.6898008449004225E-2"/>
    <s v="Écarter"/>
    <n v="0.21408450704225354"/>
    <x v="465"/>
    <n v="0.1075268817204301"/>
    <n v="1.5"/>
    <n v="5.3763440860215048E-2"/>
  </r>
  <r>
    <x v="483"/>
    <s v="MIL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  <n v="2.9230769230769229"/>
    <n v="0.76923076923076927"/>
    <n v="1.6153846153846154"/>
    <n v="0.38461538461538464"/>
    <n v="1.2307692307692308"/>
    <n v="0.23076923076923078"/>
    <n v="0.23076923076923078"/>
    <n v="0.30769230769230771"/>
    <n v="0.27576197387518142"/>
    <n v="2.5"/>
    <n v="2.1770682148040642E-2"/>
    <n v="2.1770682148040642E-2"/>
    <n v="3.6284470246734403E-2"/>
    <n v="0.11611030478955009"/>
    <s v="10–19 min"/>
    <s v="23–27"/>
    <n v="0.57799999999999996"/>
    <n v="0.57799999999999996"/>
    <n v="1.9915509957754977E-2"/>
    <s v="Écarter"/>
    <n v="8.9397926017644333E-2"/>
    <x v="466"/>
    <n v="7.2568940493468806E-2"/>
    <n v="2.5"/>
    <n v="0.15239477503628449"/>
  </r>
  <r>
    <x v="484"/>
    <s v="CLE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  <n v="3.7"/>
    <n v="0.8"/>
    <n v="0.7"/>
    <n v="0"/>
    <n v="0.7"/>
    <n v="0.1"/>
    <n v="0.1"/>
    <n v="0.2"/>
    <n v="0.49333333333333335"/>
    <n v="4"/>
    <n v="1.3333333333333334E-2"/>
    <n v="1.3333333333333334E-2"/>
    <n v="0"/>
    <n v="9.3333333333333324E-2"/>
    <s v="&lt;10 min"/>
    <s v="18–22"/>
    <n v="0.48700000000000004"/>
    <n v="0.48700000000000004"/>
    <n v="2.2933011466505733E-2"/>
    <s v="Écarter"/>
    <n v="0.11315895372233402"/>
    <x v="467"/>
    <n v="0.10666666666666667"/>
    <n v="4"/>
    <n v="9.3333333333333324E-2"/>
  </r>
  <r>
    <x v="485"/>
    <s v="CHI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  <n v="2.1176470588235294"/>
    <n v="0.52941176470588236"/>
    <n v="1.1764705882352942"/>
    <n v="0.29411764705882354"/>
    <n v="0.88235294117647056"/>
    <n v="0"/>
    <n v="0"/>
    <n v="0.11764705882352941"/>
    <n v="0.48128342245989303"/>
    <n v="4.5"/>
    <n v="0"/>
    <n v="0"/>
    <n v="6.684491978609626E-2"/>
    <n v="0.20053475935828874"/>
    <s v="&lt;10 min"/>
    <s v="23–27"/>
    <n v="0.57700000000000007"/>
    <n v="0.61"/>
    <n v="1.5691007845503924E-2"/>
    <s v="Écarter"/>
    <n v="6.476506095395905E-2"/>
    <x v="468"/>
    <n v="0.12032085561497324"/>
    <n v="4.5"/>
    <n v="0.26737967914438504"/>
  </r>
  <r>
    <x v="486"/>
    <s v="CLE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  <n v="7.2"/>
    <n v="0.4"/>
    <n v="4.2"/>
    <n v="1.8"/>
    <n v="2.4"/>
    <n v="0"/>
    <n v="0.2"/>
    <n v="0.4"/>
    <n v="0.56692913385826771"/>
    <n v="1"/>
    <n v="0"/>
    <n v="1.5748031496062995E-2"/>
    <n v="0.14173228346456693"/>
    <n v="0.1889763779527559"/>
    <s v="10–19 min"/>
    <s v="23–27"/>
    <n v="0.43799999999999994"/>
    <n v="0.48899999999999999"/>
    <n v="1.9312009656004828E-2"/>
    <s v="Écarter"/>
    <n v="0.22020120724346079"/>
    <x v="469"/>
    <n v="3.1496062992125984E-2"/>
    <n v="1"/>
    <n v="0.33070866141732286"/>
  </r>
  <r>
    <x v="487"/>
    <s v="OKC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  <n v="1.7142857142857142"/>
    <n v="0.19047619047619047"/>
    <n v="1.1904761904761905"/>
    <n v="0.38095238095238093"/>
    <n v="0.80952380952380953"/>
    <n v="0.19047619047619047"/>
    <n v="0"/>
    <n v="0.19047619047619047"/>
    <n v="0.2857142857142857"/>
    <n v="1"/>
    <n v="3.1746031746031744E-2"/>
    <n v="0"/>
    <n v="6.3492063492063489E-2"/>
    <n v="0.13492063492063491"/>
    <s v="&lt;10 min"/>
    <s v="23–27"/>
    <n v="0.56700000000000006"/>
    <n v="0.58299999999999996"/>
    <n v="1.7501508750754374E-2"/>
    <s v="Écarter"/>
    <n v="5.2428858867490657E-2"/>
    <x v="470"/>
    <n v="3.1746031746031744E-2"/>
    <n v="1"/>
    <n v="0.1984126984126984"/>
  </r>
  <r>
    <x v="488"/>
    <s v="IND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  <n v="7"/>
    <n v="1"/>
    <n v="5.6"/>
    <n v="2.2000000000000002"/>
    <n v="3.4"/>
    <n v="0.6"/>
    <n v="1.6"/>
    <n v="1"/>
    <n v="0.41666666666666663"/>
    <n v="1"/>
    <n v="3.5714285714285712E-2"/>
    <n v="9.5238095238095233E-2"/>
    <n v="0.13095238095238096"/>
    <n v="0.20238095238095236"/>
    <s v="10–19 min"/>
    <s v="23–27"/>
    <n v="0.60899999999999999"/>
    <n v="0.6"/>
    <n v="1.388050694025347E-2"/>
    <s v="Écarter"/>
    <n v="0.21408450704225354"/>
    <x v="461"/>
    <n v="5.9523809523809521E-2"/>
    <n v="1"/>
    <n v="0.33333333333333331"/>
  </r>
  <r>
    <x v="489"/>
    <s v="MEM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  <n v="1.5909090909090908"/>
    <n v="0.90909090909090906"/>
    <n v="0.5"/>
    <n v="0"/>
    <n v="0.5"/>
    <n v="9.0909090909090912E-2"/>
    <n v="0"/>
    <n v="0.18181818181818182"/>
    <n v="0.37878787878787873"/>
    <n v="5"/>
    <n v="2.1645021645021644E-2"/>
    <n v="0"/>
    <n v="0"/>
    <n v="0.11904761904761904"/>
    <s v="&lt;10 min"/>
    <s v="23–27"/>
    <n v="0.48299999999999998"/>
    <n v="0.53"/>
    <n v="1.8708509354254676E-2"/>
    <s v="Écarter"/>
    <n v="4.8655569782330342E-2"/>
    <x v="471"/>
    <n v="0.21645021645021645"/>
    <n v="5"/>
    <n v="0.11904761904761904"/>
  </r>
  <r>
    <x v="490"/>
    <s v="PHX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  <n v="2.1875"/>
    <n v="1"/>
    <n v="0.8125"/>
    <n v="0.3125"/>
    <n v="0.625"/>
    <n v="0.1875"/>
    <n v="0"/>
    <n v="0.1875"/>
    <n v="0.29560810810810811"/>
    <n v="5.333333333333333"/>
    <n v="2.5337837837837836E-2"/>
    <n v="0"/>
    <n v="4.2229729729729729E-2"/>
    <n v="8.4459459459459457E-2"/>
    <s v="&lt;10 min"/>
    <s v="23–27"/>
    <n v="0.35600000000000004"/>
    <n v="0.36700000000000005"/>
    <n v="2.715751357875679E-2"/>
    <s v="Écarter"/>
    <n v="6.6901408450704233E-2"/>
    <x v="472"/>
    <n v="0.13513513513513511"/>
    <n v="5.333333333333333"/>
    <n v="0.10979729729729729"/>
  </r>
  <r>
    <x v="491"/>
    <s v="BOS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  <n v="2.125"/>
    <n v="0.8125"/>
    <n v="0.8125"/>
    <n v="0.125"/>
    <n v="0.6875"/>
    <n v="0.3125"/>
    <n v="0.125"/>
    <n v="0.8125"/>
    <n v="0.36637931034482762"/>
    <n v="1"/>
    <n v="5.387931034482759E-2"/>
    <n v="2.1551724137931036E-2"/>
    <n v="2.1551724137931036E-2"/>
    <n v="0.11853448275862069"/>
    <s v="&lt;10 min"/>
    <s v="18–22"/>
    <n v="0.41200000000000003"/>
    <n v="0.44500000000000001"/>
    <n v="2.051901025950513E-2"/>
    <s v="Écarter"/>
    <n v="6.4989939637826968E-2"/>
    <x v="473"/>
    <n v="0.14008620689655174"/>
    <n v="1"/>
    <n v="0.14008620689655174"/>
  </r>
  <r>
    <x v="492"/>
    <s v="NOP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  <n v="3.0909090909090908"/>
    <n v="0.54545454545454541"/>
    <n v="3.5454545454545454"/>
    <n v="1.0909090909090908"/>
    <n v="2.5454545454545454"/>
    <n v="9.0909090909090912E-2"/>
    <n v="0.27272727272727271"/>
    <n v="0.36363636363636365"/>
    <n v="0.26877470355731226"/>
    <n v="1.4999999999999998"/>
    <n v="7.9051383399209481E-3"/>
    <n v="2.3715415019762844E-2"/>
    <n v="9.4861660079051377E-2"/>
    <n v="0.22134387351778656"/>
    <s v="10–19 min"/>
    <s v="23–27"/>
    <n v="0.63600000000000001"/>
    <n v="0.64400000000000002"/>
    <n v="1.3277006638503319E-2"/>
    <s v="Écarter"/>
    <n v="9.4530821291384667E-2"/>
    <x v="474"/>
    <n v="4.7430830039525688E-2"/>
    <n v="1.5"/>
    <n v="0.30830039525691699"/>
  </r>
  <r>
    <x v="493"/>
    <s v="BOS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  <n v="1"/>
    <n v="0.21212121212121213"/>
    <n v="1.303030303030303"/>
    <n v="0.30303030303030304"/>
    <n v="1"/>
    <n v="0.30303030303030304"/>
    <n v="0.21212121212121213"/>
    <n v="0.39393939393939392"/>
    <n v="0.14285714285714285"/>
    <n v="0.53846153846153855"/>
    <n v="4.3290043290043288E-2"/>
    <n v="3.0303030303030304E-2"/>
    <n v="4.3290043290043288E-2"/>
    <n v="0.14285714285714285"/>
    <s v="&lt;10 min"/>
    <s v="23–27"/>
    <n v="0.29199999999999998"/>
    <n v="0.31"/>
    <n v="3.1985515992757993E-2"/>
    <s v="Écarter"/>
    <n v="3.0583501006036219E-2"/>
    <x v="475"/>
    <n v="3.0303030303030304E-2"/>
    <n v="0.53846153846153844"/>
    <n v="0.18614718614718614"/>
  </r>
  <r>
    <x v="494"/>
    <s v="POR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  <n v="1.5"/>
    <n v="0.68181818181818177"/>
    <n v="1"/>
    <n v="0.40909090909090912"/>
    <n v="0.59090909090909094"/>
    <n v="9.0909090909090912E-2"/>
    <n v="0"/>
    <n v="0.5"/>
    <n v="0.28846153846153844"/>
    <n v="1.3636363636363635"/>
    <n v="1.7482517482517484E-2"/>
    <n v="0"/>
    <n v="7.8671328671328672E-2"/>
    <n v="0.11363636363636363"/>
    <s v="&lt;10 min"/>
    <s v="18–22"/>
    <n v="0.48299999999999998"/>
    <n v="0.47100000000000003"/>
    <n v="1.8708509354254676E-2"/>
    <s v="Écarter"/>
    <n v="4.5875251509054325E-2"/>
    <x v="476"/>
    <n v="0.13111888111888112"/>
    <n v="1.3636363636363635"/>
    <n v="0.19230769230769229"/>
  </r>
  <r>
    <x v="495"/>
    <s v="DEN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  <n v="1.6842105263157894"/>
    <n v="0.21052631578947367"/>
    <n v="1.2105263157894737"/>
    <n v="0.31578947368421051"/>
    <n v="0.78947368421052633"/>
    <n v="0"/>
    <n v="0.21052631578947367"/>
    <n v="0.10526315789473684"/>
    <n v="0.48120300751879697"/>
    <n v="2"/>
    <n v="0"/>
    <n v="6.0150375939849621E-2"/>
    <n v="9.0225563909774431E-2"/>
    <n v="0.22556390977443611"/>
    <s v="&lt;10 min"/>
    <s v="23–27"/>
    <n v="0.625"/>
    <n v="0.6409999999999999"/>
    <n v="1.5087507543753771E-2"/>
    <s v="Écarter"/>
    <n v="5.1509054325955733E-2"/>
    <x v="477"/>
    <n v="6.0150375939849621E-2"/>
    <n v="2"/>
    <n v="0.34586466165413532"/>
  </r>
  <r>
    <x v="496"/>
    <s v="MIA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  <n v="4"/>
    <n v="1.5"/>
    <n v="1.5"/>
    <n v="0.75"/>
    <n v="0.75"/>
    <n v="1"/>
    <n v="0.125"/>
    <n v="1"/>
    <n v="0.21390374331550802"/>
    <n v="1.5"/>
    <n v="5.3475935828877004E-2"/>
    <n v="6.6844919786096255E-3"/>
    <n v="4.0106951871657755E-2"/>
    <n v="4.0106951871657755E-2"/>
    <s v="10–19 min"/>
    <s v="28–32"/>
    <n v="0.36799999999999999"/>
    <n v="0.40200000000000002"/>
    <n v="2.2933011466505733E-2"/>
    <s v="Écarter"/>
    <n v="0.12233400402414488"/>
    <x v="478"/>
    <n v="8.0213903743315509E-2"/>
    <n v="1.5"/>
    <n v="8.0213903743315509E-2"/>
  </r>
  <r>
    <x v="497"/>
    <s v="UTA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  <n v="3.2"/>
    <n v="0.8"/>
    <n v="2.1"/>
    <n v="0.9"/>
    <n v="1.2"/>
    <n v="1"/>
    <n v="0.1"/>
    <n v="0.3"/>
    <n v="0.2318840579710145"/>
    <n v="2.666666666666667"/>
    <n v="7.2463768115942032E-2"/>
    <n v="7.246376811594203E-3"/>
    <n v="6.5217391304347824E-2"/>
    <n v="8.6956521739130432E-2"/>
    <s v="10–19 min"/>
    <s v="23–27"/>
    <n v="0.41399999999999998"/>
    <n v="0.42499999999999999"/>
    <n v="2.1122510561255279E-2"/>
    <s v="Écarter"/>
    <n v="9.7867203219315899E-2"/>
    <x v="479"/>
    <n v="5.7971014492753624E-2"/>
    <n v="2.6666666666666665"/>
    <n v="0.15217391304347827"/>
  </r>
  <r>
    <x v="498"/>
    <s v="DEN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  <n v="1.2916666666666667"/>
    <n v="0.5"/>
    <n v="0.5"/>
    <n v="0"/>
    <n v="0.5"/>
    <n v="8.3333333333333329E-2"/>
    <n v="0"/>
    <n v="0.20833333333333334"/>
    <n v="0.26360544217687076"/>
    <n v="2.4"/>
    <n v="1.7006802721088433E-2"/>
    <n v="0"/>
    <n v="0"/>
    <n v="0.1020408163265306"/>
    <s v="&lt;10 min"/>
    <s v="18–22"/>
    <n v="0.35399999999999998"/>
    <n v="0.374"/>
    <n v="2.4743512371756187E-2"/>
    <s v="Écarter"/>
    <n v="3.9503688799463449E-2"/>
    <x v="480"/>
    <n v="0.1020408163265306"/>
    <n v="2.4"/>
    <n v="0.1020408163265306"/>
  </r>
  <r>
    <x v="499"/>
    <s v="NYK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  <n v="1.7222222222222223"/>
    <n v="0.27777777777777779"/>
    <n v="1"/>
    <n v="0.22222222222222221"/>
    <n v="0.77777777777777779"/>
    <n v="0.22222222222222221"/>
    <n v="0.1111111111111111"/>
    <n v="0.22222222222222221"/>
    <n v="0.27777777777777779"/>
    <n v="1.2500000000000002"/>
    <n v="3.5842293906810034E-2"/>
    <n v="1.7921146953405017E-2"/>
    <n v="3.5842293906810034E-2"/>
    <n v="0.12544802867383512"/>
    <s v="&lt;10 min"/>
    <s v="18–22"/>
    <n v="0.41899999999999998"/>
    <n v="0.44600000000000001"/>
    <n v="1.8708509354254676E-2"/>
    <s v="Écarter"/>
    <n v="5.2671585065951265E-2"/>
    <x v="465"/>
    <n v="4.4802867383512544E-2"/>
    <n v="1.25"/>
    <n v="0.16129032258064516"/>
  </r>
  <r>
    <x v="500"/>
    <s v="IND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  <n v="2.7272727272727271"/>
    <n v="1.2727272727272727"/>
    <n v="1.0909090909090908"/>
    <n v="0.18181818181818182"/>
    <n v="0.90909090909090906"/>
    <n v="0.63636363636363635"/>
    <n v="0.18181818181818182"/>
    <n v="0.54545454545454541"/>
    <n v="0.42613636363636359"/>
    <n v="2.3333333333333335"/>
    <n v="9.9431818181818177E-2"/>
    <n v="2.8409090909090908E-2"/>
    <n v="2.8409090909090908E-2"/>
    <n v="0.14204545454545453"/>
    <s v="&lt;10 min"/>
    <s v="23–27"/>
    <n v="0.42399999999999999"/>
    <n v="0.44299999999999995"/>
    <n v="1.9915509957754977E-2"/>
    <s v="Écarter"/>
    <n v="8.3409548198280586E-2"/>
    <x v="481"/>
    <n v="0.19886363636363635"/>
    <n v="2.3333333333333335"/>
    <n v="0.17045454545454544"/>
  </r>
  <r>
    <x v="501"/>
    <s v="MIL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  <n v="1.3809523809523809"/>
    <n v="0.19047619047619047"/>
    <n v="1.7142857142857142"/>
    <n v="0.52380952380952384"/>
    <n v="1.1904761904761905"/>
    <n v="0.19047619047619047"/>
    <n v="0"/>
    <n v="0.2857142857142857"/>
    <n v="0.27619047619047621"/>
    <n v="0.66666666666666663"/>
    <n v="3.8095238095238092E-2"/>
    <n v="0"/>
    <n v="0.10476190476190476"/>
    <n v="0.23809523809523808"/>
    <s v="&lt;10 min"/>
    <s v="18–22"/>
    <n v="0.33299999999999996"/>
    <n v="0.441"/>
    <n v="1.6294508147254073E-2"/>
    <s v="Écarter"/>
    <n v="4.2234358532145251E-2"/>
    <x v="482"/>
    <n v="3.8095238095238099E-2"/>
    <n v="0.66666666666666663"/>
    <n v="0.34285714285714286"/>
  </r>
  <r>
    <x v="502"/>
    <s v="NYK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  <n v="1.5263157894736843"/>
    <n v="0.21052631578947367"/>
    <n v="0.42105263157894735"/>
    <n v="0"/>
    <n v="0.42105263157894735"/>
    <n v="0.10526315789473684"/>
    <n v="0"/>
    <n v="0.21052631578947367"/>
    <n v="0.42397660818713451"/>
    <n v="1"/>
    <n v="2.9239766081871343E-2"/>
    <n v="0"/>
    <n v="0"/>
    <n v="0.11695906432748537"/>
    <s v="&lt;10 min"/>
    <s v="28–32"/>
    <n v="0.41899999999999998"/>
    <n v="0.439"/>
    <n v="1.8105009052504527E-2"/>
    <s v="Écarter"/>
    <n v="4.6680080482897388E-2"/>
    <x v="483"/>
    <n v="5.8479532163742687E-2"/>
    <n v="1"/>
    <n v="0.11695906432748537"/>
  </r>
  <r>
    <x v="503"/>
    <s v="CHA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  <n v="7"/>
    <n v="3.25"/>
    <n v="1.5"/>
    <n v="0.25"/>
    <n v="1.25"/>
    <n v="0.75"/>
    <n v="0.5"/>
    <n v="1.5"/>
    <n v="0.35353535353535354"/>
    <n v="2.1666666666666665"/>
    <n v="3.787878787878788E-2"/>
    <n v="2.5252525252525252E-2"/>
    <n v="1.2626262626262626E-2"/>
    <n v="6.3131313131313135E-2"/>
    <s v="10–19 min"/>
    <s v="23–27"/>
    <n v="0.46299999999999997"/>
    <n v="0.48700000000000004"/>
    <n v="1.6294508147254073E-2"/>
    <s v="Écarter"/>
    <n v="0.21408450704225354"/>
    <x v="484"/>
    <n v="0.16414141414141414"/>
    <n v="2.1666666666666665"/>
    <n v="7.575757575757576E-2"/>
  </r>
  <r>
    <x v="504"/>
    <s v="MIA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  <n v="2"/>
    <n v="0.5714285714285714"/>
    <n v="0.5714285714285714"/>
    <n v="0"/>
    <n v="0.5714285714285714"/>
    <n v="0.42857142857142855"/>
    <n v="0.21428571428571427"/>
    <n v="0.42857142857142855"/>
    <n v="0.4"/>
    <n v="1.3333333333333333"/>
    <n v="8.5714285714285715E-2"/>
    <n v="4.2857142857142858E-2"/>
    <n v="0"/>
    <n v="0.11428571428571428"/>
    <s v="&lt;10 min"/>
    <s v="23–27"/>
    <n v="0.38700000000000001"/>
    <n v="0.41600000000000004"/>
    <n v="1.8708509354254676E-2"/>
    <s v="Écarter"/>
    <n v="6.1167002012072438E-2"/>
    <x v="485"/>
    <n v="0.11428571428571428"/>
    <n v="1.3333333333333333"/>
    <n v="0.11428571428571428"/>
  </r>
  <r>
    <x v="505"/>
    <s v="DEN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  <n v="1.3"/>
    <n v="0.3"/>
    <n v="0.9"/>
    <n v="0.4"/>
    <n v="0.5"/>
    <n v="0.3"/>
    <n v="0.3"/>
    <n v="0.3"/>
    <n v="0.20967741935483872"/>
    <n v="1"/>
    <n v="4.8387096774193547E-2"/>
    <n v="4.8387096774193547E-2"/>
    <n v="6.4516129032258063E-2"/>
    <n v="8.0645161290322578E-2"/>
    <s v="&lt;10 min"/>
    <s v="23–27"/>
    <n v="0.33799999999999997"/>
    <n v="0.36799999999999999"/>
    <n v="2.051901025950513E-2"/>
    <s v="Écarter"/>
    <n v="3.9758551307847084E-2"/>
    <x v="456"/>
    <n v="4.8387096774193547E-2"/>
    <n v="1"/>
    <n v="0.14516129032258066"/>
  </r>
  <r>
    <x v="506"/>
    <s v="ATL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  <n v="1.411764705882353"/>
    <n v="0.41176470588235292"/>
    <n v="0.88235294117647056"/>
    <n v="0.17647058823529413"/>
    <n v="0.70588235294117652"/>
    <n v="0.11764705882352941"/>
    <n v="0"/>
    <n v="0.17647058823529413"/>
    <n v="0.32085561497326204"/>
    <n v="2.333333333333333"/>
    <n v="2.6737967914438499E-2"/>
    <n v="0"/>
    <n v="4.0106951871657755E-2"/>
    <n v="0.16042780748663102"/>
    <s v="&lt;10 min"/>
    <s v="23–27"/>
    <n v="0.52300000000000002"/>
    <n v="0.52300000000000002"/>
    <n v="1.3277006638503319E-2"/>
    <s v="Écarter"/>
    <n v="4.3176707302639374E-2"/>
    <x v="468"/>
    <n v="9.3582887700534745E-2"/>
    <n v="2.3333333333333335"/>
    <n v="0.20053475935828874"/>
  </r>
  <r>
    <x v="507"/>
    <s v="DAL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  <n v="1.5"/>
    <n v="0.375"/>
    <n v="0.3125"/>
    <n v="0.125"/>
    <n v="0.3125"/>
    <n v="0.125"/>
    <n v="0.125"/>
    <n v="0.3125"/>
    <n v="0.42857142857142855"/>
    <n v="1.2"/>
    <n v="3.5714285714285712E-2"/>
    <n v="3.5714285714285712E-2"/>
    <n v="3.5714285714285712E-2"/>
    <n v="8.9285714285714288E-2"/>
    <s v="&lt;10 min"/>
    <s v="18–22"/>
    <n v="0.47799999999999998"/>
    <n v="0.48499999999999999"/>
    <n v="1.3277006638503319E-2"/>
    <s v="Écarter"/>
    <n v="4.5875251509054325E-2"/>
    <x v="486"/>
    <n v="0.10714285714285714"/>
    <n v="1.2"/>
    <n v="8.9285714285714288E-2"/>
  </r>
  <r>
    <x v="508"/>
    <s v="HOU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  <n v="6"/>
    <n v="0.5"/>
    <n v="5.25"/>
    <n v="1.5"/>
    <n v="3.75"/>
    <n v="0.25"/>
    <n v="1.25"/>
    <n v="0.5"/>
    <n v="0.47244094488188981"/>
    <n v="1"/>
    <n v="1.968503937007874E-2"/>
    <n v="9.8425196850393706E-2"/>
    <n v="0.11811023622047245"/>
    <n v="0.29527559055118113"/>
    <s v="10–19 min"/>
    <s v="23–27"/>
    <n v="0.76900000000000002"/>
    <n v="0.78900000000000003"/>
    <n v="7.8455039227519618E-3"/>
    <s v="Écarter"/>
    <n v="0.1835010060362173"/>
    <x v="487"/>
    <n v="3.937007874015748E-2"/>
    <n v="1"/>
    <n v="0.41338582677165359"/>
  </r>
  <r>
    <x v="509"/>
    <s v="DEN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  <n v="1.7692307692307692"/>
    <n v="0.69230769230769229"/>
    <n v="2.5384615384615383"/>
    <n v="0.53846153846153844"/>
    <n v="2"/>
    <n v="0.23076923076923078"/>
    <n v="0.23076923076923078"/>
    <n v="0.76923076923076927"/>
    <n v="0.17011834319526625"/>
    <n v="0.89999999999999991"/>
    <n v="2.2189349112426034E-2"/>
    <n v="2.2189349112426034E-2"/>
    <n v="5.1775147928994077E-2"/>
    <n v="0.19230769230769229"/>
    <s v="10–19 min"/>
    <s v="28–32"/>
    <n v="0.46200000000000002"/>
    <n v="0.46200000000000002"/>
    <n v="1.5691007845503924E-2"/>
    <s v="Écarter"/>
    <n v="5.4109271010679465E-2"/>
    <x v="488"/>
    <n v="6.65680473372781E-2"/>
    <n v="0.9"/>
    <n v="0.24408284023668636"/>
  </r>
  <r>
    <x v="510"/>
    <s v="SAC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  <n v="2.5555555555555554"/>
    <n v="0.66666666666666663"/>
    <n v="2.2222222222222223"/>
    <n v="0.66666666666666663"/>
    <n v="1.5555555555555556"/>
    <n v="0.33333333333333331"/>
    <n v="0"/>
    <n v="0.44444444444444442"/>
    <n v="0.22417153996101363"/>
    <n v="1.5"/>
    <n v="2.9239766081871343E-2"/>
    <n v="0"/>
    <n v="5.8479532163742687E-2"/>
    <n v="0.1364522417153996"/>
    <s v="10–19 min"/>
    <s v="33+"/>
    <n v="0.40899999999999997"/>
    <n v="0.46700000000000003"/>
    <n v="1.3277006638503319E-2"/>
    <s v="Écarter"/>
    <n v="7.8157835904314771E-2"/>
    <x v="489"/>
    <n v="5.8479532163742687E-2"/>
    <n v="1.5"/>
    <n v="0.19493177387914229"/>
  </r>
  <r>
    <x v="511"/>
    <s v="SAC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  <n v="2.2999999999999998"/>
    <n v="1.1000000000000001"/>
    <n v="0.9"/>
    <n v="0.2"/>
    <n v="0.7"/>
    <n v="0"/>
    <n v="0.1"/>
    <n v="0.1"/>
    <n v="0.51111111111111107"/>
    <n v="11"/>
    <n v="0"/>
    <n v="2.2222222222222223E-2"/>
    <n v="4.4444444444444446E-2"/>
    <n v="0.15555555555555556"/>
    <s v="&lt;10 min"/>
    <s v="23–27"/>
    <n v="0.52800000000000002"/>
    <n v="0.56899999999999995"/>
    <n v="1.0863005431502716E-2"/>
    <s v="Écarter"/>
    <n v="7.0342052313883296E-2"/>
    <x v="490"/>
    <n v="0.24444444444444444"/>
    <n v="11"/>
    <n v="0.2"/>
  </r>
  <r>
    <x v="512"/>
    <s v="CHI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  <n v="1.8333333333333333"/>
    <n v="0.33333333333333331"/>
    <n v="0.83333333333333337"/>
    <n v="0.33333333333333331"/>
    <n v="0.5"/>
    <n v="8.3333333333333329E-2"/>
    <n v="8.3333333333333329E-2"/>
    <n v="0.16666666666666666"/>
    <n v="0.41666666666666663"/>
    <n v="2"/>
    <n v="1.8939393939393936E-2"/>
    <n v="1.8939393939393936E-2"/>
    <n v="7.5757575757575746E-2"/>
    <n v="0.11363636363636363"/>
    <s v="&lt;10 min"/>
    <s v="23–27"/>
    <n v="0.63300000000000001"/>
    <n v="0.66099999999999992"/>
    <n v="9.6560048280024142E-3"/>
    <s v="Écarter"/>
    <n v="5.6069751844399732E-2"/>
    <x v="491"/>
    <n v="7.5757575757575746E-2"/>
    <n v="2"/>
    <n v="0.18939393939393939"/>
  </r>
  <r>
    <x v="513"/>
    <s v="GSW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  <n v="3.6666666666666665"/>
    <n v="0.66666666666666663"/>
    <n v="1.8333333333333333"/>
    <n v="0.5"/>
    <n v="1.3333333333333333"/>
    <n v="0.66666666666666663"/>
    <n v="0"/>
    <n v="0.16666666666666666"/>
    <n v="0.4263565891472868"/>
    <n v="4"/>
    <n v="7.7519379844961239E-2"/>
    <n v="0"/>
    <n v="5.8139534883720929E-2"/>
    <n v="0.15503875968992248"/>
    <s v="&lt;10 min"/>
    <s v="28–32"/>
    <n v="0.55899999999999994"/>
    <n v="0.56000000000000005"/>
    <n v="1.0259505129752565E-2"/>
    <s v="Écarter"/>
    <n v="0.11213950368879946"/>
    <x v="492"/>
    <n v="7.7519379844961253E-2"/>
    <n v="4"/>
    <n v="0.2131782945736434"/>
  </r>
  <r>
    <x v="514"/>
    <s v="MIN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  <n v="1.5384615384615385"/>
    <n v="0"/>
    <n v="0.76923076923076927"/>
    <n v="0.23076923076923078"/>
    <n v="0.61538461538461542"/>
    <n v="0.23076923076923078"/>
    <n v="7.6923076923076927E-2"/>
    <n v="0.23076923076923078"/>
    <n v="0.64102564102564108"/>
    <n v="0"/>
    <n v="9.6153846153846159E-2"/>
    <n v="3.2051282051282055E-2"/>
    <n v="9.6153846153846159E-2"/>
    <n v="0.25641025641025644"/>
    <s v="&lt;10 min"/>
    <s v="18–22"/>
    <n v="0.4"/>
    <n v="0.54"/>
    <n v="9.6560048280024142E-3"/>
    <s v="Écarter"/>
    <n v="4.7051540009286491E-2"/>
    <x v="493"/>
    <n v="0"/>
    <n v="0"/>
    <n v="0.32051282051282054"/>
  </r>
  <r>
    <x v="515"/>
    <s v="LAC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  <n v="1.3846153846153846"/>
    <n v="0.53846153846153844"/>
    <n v="0.92307692307692313"/>
    <n v="0.23076923076923078"/>
    <n v="0.69230769230769229"/>
    <n v="0.38461538461538464"/>
    <n v="7.6923076923076927E-2"/>
    <n v="0.23076923076923078"/>
    <n v="0.30769230769230771"/>
    <n v="2.333333333333333"/>
    <n v="8.5470085470085472E-2"/>
    <n v="1.7094017094017096E-2"/>
    <n v="5.1282051282051287E-2"/>
    <n v="0.15384615384615385"/>
    <s v="&lt;10 min"/>
    <s v="18–22"/>
    <n v="0.33299999999999996"/>
    <n v="0.34899999999999998"/>
    <n v="1.388050694025347E-2"/>
    <s v="Écarter"/>
    <n v="4.2346386008357842E-2"/>
    <x v="494"/>
    <n v="0.11965811965811966"/>
    <n v="2.3333333333333335"/>
    <n v="0.20512820512820515"/>
  </r>
  <r>
    <x v="516"/>
    <s v="MIL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  <n v="3.4"/>
    <n v="2"/>
    <n v="1"/>
    <n v="0.2"/>
    <n v="0.8"/>
    <n v="0.8"/>
    <n v="0.4"/>
    <n v="1.6"/>
    <n v="0.27642276422764223"/>
    <n v="1.25"/>
    <n v="6.5040650406504058E-2"/>
    <n v="3.2520325203252029E-2"/>
    <n v="1.6260162601626015E-2"/>
    <n v="6.5040650406504058E-2"/>
    <s v="10–19 min"/>
    <s v="23–27"/>
    <n v="0.54200000000000004"/>
    <n v="0.58099999999999996"/>
    <n v="7.2420036210018102E-3"/>
    <s v="Écarter"/>
    <n v="0.10398390342052315"/>
    <x v="495"/>
    <n v="0.16260162601626016"/>
    <n v="1.25"/>
    <n v="8.1300813008130079E-2"/>
  </r>
  <r>
    <x v="517"/>
    <s v="POR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  <n v="0.89473684210526316"/>
    <n v="0.42105263157894735"/>
    <n v="0.52631578947368418"/>
    <n v="0.31578947368421051"/>
    <n v="0.31578947368421051"/>
    <n v="0.31578947368421051"/>
    <n v="0.10526315789473684"/>
    <n v="0.31578947368421051"/>
    <n v="0.16881827209533268"/>
    <n v="1.3333333333333333"/>
    <n v="5.9582919563058591E-2"/>
    <n v="1.9860973187686197E-2"/>
    <n v="5.9582919563058591E-2"/>
    <n v="5.9582919563058591E-2"/>
    <s v="&lt;10 min"/>
    <s v="23–27"/>
    <n v="0.42899999999999999"/>
    <n v="0.41100000000000003"/>
    <n v="1.2673506336753168E-2"/>
    <s v="Écarter"/>
    <n v="2.7364185110663984E-2"/>
    <x v="496"/>
    <n v="7.9443892750744788E-2"/>
    <n v="1.3333333333333333"/>
    <n v="9.9304865938430978E-2"/>
  </r>
  <r>
    <x v="518"/>
    <s v="CHA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  <n v="4"/>
    <n v="1.75"/>
    <n v="1.75"/>
    <n v="0.75"/>
    <n v="1"/>
    <n v="0.75"/>
    <n v="0"/>
    <n v="1"/>
    <n v="0.36697247706422015"/>
    <n v="1.75"/>
    <n v="6.8807339449541288E-2"/>
    <n v="0"/>
    <n v="6.8807339449541288E-2"/>
    <n v="9.1743119266055037E-2"/>
    <s v="10–19 min"/>
    <s v="23–27"/>
    <n v="0.42299999999999999"/>
    <n v="0.51200000000000001"/>
    <n v="7.8455039227519618E-3"/>
    <s v="Écarter"/>
    <n v="0.12233400402414488"/>
    <x v="497"/>
    <n v="0.16055045871559631"/>
    <n v="1.75"/>
    <n v="0.16055045871559631"/>
  </r>
  <r>
    <x v="519"/>
    <s v="SAS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  <n v="2.6666666666666665"/>
    <n v="0.66666666666666663"/>
    <n v="0.83333333333333337"/>
    <n v="0.16666666666666666"/>
    <n v="0.66666666666666663"/>
    <n v="0.16666666666666666"/>
    <n v="0"/>
    <n v="0.33333333333333331"/>
    <n v="0.47619047619047622"/>
    <n v="2"/>
    <n v="2.9761904761904764E-2"/>
    <n v="0"/>
    <n v="2.9761904761904764E-2"/>
    <n v="0.11904761904761905"/>
    <s v="&lt;10 min"/>
    <s v="23–27"/>
    <n v="0.53600000000000003"/>
    <n v="0.53799999999999992"/>
    <n v="8.4490042245021126E-3"/>
    <s v="Écarter"/>
    <n v="8.1556002682763251E-2"/>
    <x v="498"/>
    <n v="0.11904761904761907"/>
    <n v="2"/>
    <n v="0.14880952380952384"/>
  </r>
  <r>
    <x v="520"/>
    <s v="DET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  <n v="1.875"/>
    <n v="0.875"/>
    <n v="0.875"/>
    <n v="0.125"/>
    <n v="0.75"/>
    <n v="0.25"/>
    <n v="0.125"/>
    <n v="0.125"/>
    <n v="0.35377358490566041"/>
    <n v="7"/>
    <n v="4.716981132075472E-2"/>
    <n v="2.358490566037736E-2"/>
    <n v="2.358490566037736E-2"/>
    <n v="0.14150943396226415"/>
    <s v="&lt;10 min"/>
    <s v="18–22"/>
    <n v="0.7"/>
    <n v="0.68900000000000006"/>
    <n v="6.0350030175015086E-3"/>
    <s v="Écarter"/>
    <n v="5.7344064386317908E-2"/>
    <x v="499"/>
    <n v="0.16509433962264153"/>
    <n v="7"/>
    <n v="0.16509433962264153"/>
  </r>
  <r>
    <x v="521"/>
    <s v="MIL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  <n v="0.68181818181818177"/>
    <n v="0.18181818181818182"/>
    <n v="0.81818181818181823"/>
    <n v="0.18181818181818182"/>
    <n v="0.59090909090909094"/>
    <n v="9.0909090909090912E-2"/>
    <n v="0.31818181818181818"/>
    <n v="9.0909090909090912E-2"/>
    <n v="0.17482517482517482"/>
    <n v="2"/>
    <n v="2.3310023310023312E-2"/>
    <n v="8.1585081585081584E-2"/>
    <n v="4.6620046620046623E-2"/>
    <n v="0.15151515151515152"/>
    <s v="&lt;10 min"/>
    <s v="23–27"/>
    <n v="0.25"/>
    <n v="0.27"/>
    <n v="1.5691007845503924E-2"/>
    <s v="Écarter"/>
    <n v="2.0852387049570147E-2"/>
    <x v="500"/>
    <n v="4.6620046620046623E-2"/>
    <n v="2"/>
    <n v="0.20979020979020982"/>
  </r>
  <r>
    <x v="522"/>
    <s v="MIN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  <n v="0.78947368421052633"/>
    <n v="1.2105263157894737"/>
    <n v="0.57894736842105265"/>
    <n v="0.10526315789473684"/>
    <n v="0.52631578947368418"/>
    <n v="0.10526315789473684"/>
    <n v="0"/>
    <n v="0.52631578947368418"/>
    <n v="0.13157894736842105"/>
    <n v="2.3000000000000003"/>
    <n v="1.7543859649122806E-2"/>
    <n v="0"/>
    <n v="1.7543859649122806E-2"/>
    <n v="8.771929824561403E-2"/>
    <s v="&lt;10 min"/>
    <s v="33+"/>
    <n v="0.32600000000000001"/>
    <n v="0.32600000000000001"/>
    <n v="1.388050694025347E-2"/>
    <s v="Écarter"/>
    <n v="2.4144869215291753E-2"/>
    <x v="501"/>
    <n v="0.20175438596491227"/>
    <n v="2.2999999999999998"/>
    <n v="9.6491228070175447E-2"/>
  </r>
  <r>
    <x v="523"/>
    <s v="DET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  <n v="14"/>
    <n v="0"/>
    <n v="8"/>
    <n v="4"/>
    <n v="4"/>
    <n v="0"/>
    <n v="0"/>
    <n v="2"/>
    <n v="0.625"/>
    <n v="0"/>
    <n v="0"/>
    <n v="0"/>
    <n v="0.17857142857142858"/>
    <n v="0.17857142857142858"/>
    <s v="20–29 min"/>
    <s v="23–27"/>
    <n v="0.66700000000000004"/>
    <n v="0.67799999999999994"/>
    <n v="5.4315027157513579E-3"/>
    <s v="Écarter"/>
    <n v="0.42816901408450708"/>
    <x v="502"/>
    <n v="0"/>
    <n v="0"/>
    <n v="0.35714285714285715"/>
  </r>
  <r>
    <x v="524"/>
    <s v="HOU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  <n v="1.5555555555555556"/>
    <n v="0.1111111111111111"/>
    <n v="0.55555555555555558"/>
    <n v="0.22222222222222221"/>
    <n v="0.33333333333333331"/>
    <n v="0"/>
    <n v="0.22222222222222221"/>
    <n v="0.22222222222222221"/>
    <n v="0.32407407407407407"/>
    <n v="0.5"/>
    <n v="0"/>
    <n v="4.6296296296296294E-2"/>
    <n v="4.6296296296296294E-2"/>
    <n v="6.9444444444444448E-2"/>
    <s v="&lt;10 min"/>
    <s v="28–32"/>
    <n v="0.41200000000000003"/>
    <n v="0.41200000000000003"/>
    <n v="1.0259505129752565E-2"/>
    <s v="Écarter"/>
    <n v="4.7574334898278565E-2"/>
    <x v="503"/>
    <n v="2.314814814814815E-2"/>
    <n v="0.5"/>
    <n v="0.11574074074074076"/>
  </r>
  <r>
    <x v="525"/>
    <s v="LAL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  <n v="1.5555555555555556"/>
    <n v="0.1111111111111111"/>
    <n v="1.6666666666666667"/>
    <n v="0.22222222222222221"/>
    <n v="1.4444444444444444"/>
    <n v="0.44444444444444442"/>
    <n v="0.22222222222222221"/>
    <n v="0.33333333333333331"/>
    <n v="0.21021021021021019"/>
    <n v="0.33333333333333331"/>
    <n v="6.0060060060060053E-2"/>
    <n v="3.0030030030030026E-2"/>
    <n v="3.0030030030030026E-2"/>
    <n v="0.19519519519519518"/>
    <s v="&lt;10 min"/>
    <s v="18–22"/>
    <n v="0.316"/>
    <n v="0.317"/>
    <n v="1.1466505733252867E-2"/>
    <s v="Écarter"/>
    <n v="4.7574334898278565E-2"/>
    <x v="504"/>
    <n v="1.5015015015015013E-2"/>
    <n v="0.33333333333333331"/>
    <n v="0.22522522522522523"/>
  </r>
  <r>
    <x v="526"/>
    <s v="SAC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  <n v="0.93333333333333335"/>
    <n v="0.13333333333333333"/>
    <n v="0.53333333333333333"/>
    <n v="0.13333333333333333"/>
    <n v="0.53333333333333333"/>
    <n v="0.13333333333333333"/>
    <n v="0.13333333333333333"/>
    <n v="0.13333333333333333"/>
    <n v="0.31111111111111112"/>
    <n v="1"/>
    <n v="4.4444444444444446E-2"/>
    <n v="4.4444444444444446E-2"/>
    <n v="4.4444444444444446E-2"/>
    <n v="0.17777777777777778"/>
    <s v="&lt;10 min"/>
    <s v="23–27"/>
    <n v="0.5"/>
    <n v="0.50900000000000001"/>
    <n v="6.6385033192516594E-3"/>
    <s v="Écarter"/>
    <n v="2.8544600938967137E-2"/>
    <x v="490"/>
    <n v="4.4444444444444446E-2"/>
    <n v="1"/>
    <n v="0.17777777777777778"/>
  </r>
  <r>
    <x v="527"/>
    <s v="UTA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  <n v="4.666666666666667"/>
    <n v="0.66666666666666663"/>
    <n v="5"/>
    <n v="1.6666666666666667"/>
    <n v="3.3333333333333335"/>
    <n v="1.6666666666666667"/>
    <n v="1.3333333333333333"/>
    <n v="0.66666666666666663"/>
    <n v="0.18817204301075269"/>
    <n v="1"/>
    <n v="6.7204301075268813E-2"/>
    <n v="5.3763440860215048E-2"/>
    <n v="6.7204301075268813E-2"/>
    <n v="0.13440860215053763"/>
    <s v="20–29 min"/>
    <s v="18–22"/>
    <n v="0.30599999999999999"/>
    <n v="0.35399999999999998"/>
    <n v="1.0863005431502716E-2"/>
    <s v="Écarter"/>
    <n v="0.1427230046948357"/>
    <x v="505"/>
    <n v="2.6881720430107524E-2"/>
    <n v="1"/>
    <n v="0.20161290322580644"/>
  </r>
  <r>
    <x v="528"/>
    <s v="POR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  <n v="1"/>
    <n v="0.23076923076923078"/>
    <n v="0.23076923076923078"/>
    <n v="0.23076923076923078"/>
    <n v="7.6923076923076927E-2"/>
    <n v="7.6923076923076927E-2"/>
    <n v="0"/>
    <n v="0.30769230769230771"/>
    <n v="0.4"/>
    <n v="0.75"/>
    <n v="3.0769230769230771E-2"/>
    <n v="0"/>
    <n v="9.2307692307692313E-2"/>
    <n v="3.0769230769230771E-2"/>
    <s v="&lt;10 min"/>
    <s v="18–22"/>
    <n v="0.28600000000000003"/>
    <n v="0.39100000000000001"/>
    <n v="8.4490042245021126E-3"/>
    <s v="Écarter"/>
    <n v="3.0583501006036219E-2"/>
    <x v="506"/>
    <n v="9.2307692307692313E-2"/>
    <n v="0.75"/>
    <n v="9.2307692307692313E-2"/>
  </r>
  <r>
    <x v="529"/>
    <s v="CLE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  <n v="1"/>
    <n v="0.66666666666666663"/>
    <n v="1.6666666666666667"/>
    <n v="0.66666666666666663"/>
    <n v="1"/>
    <n v="8.3333333333333329E-2"/>
    <n v="8.3333333333333329E-2"/>
    <n v="0.66666666666666663"/>
    <n v="0.13698630136986301"/>
    <n v="1"/>
    <n v="1.1415525114155251E-2"/>
    <n v="1.1415525114155251E-2"/>
    <n v="9.1324200913242004E-2"/>
    <n v="0.13698630136986301"/>
    <s v="&lt;10 min"/>
    <s v="23–27"/>
    <n v="0.25"/>
    <n v="0.28699999999999998"/>
    <n v="1.2070006035003017E-2"/>
    <s v="Écarter"/>
    <n v="3.0583501006036219E-2"/>
    <x v="507"/>
    <n v="9.1324200913242018E-2"/>
    <n v="1"/>
    <n v="0.22831050228310504"/>
  </r>
  <r>
    <x v="530"/>
    <s v="CHI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  <n v="1.8333333333333333"/>
    <n v="1"/>
    <n v="0.5"/>
    <n v="0.16666666666666666"/>
    <n v="0.33333333333333331"/>
    <n v="0"/>
    <n v="0"/>
    <n v="0.16666666666666666"/>
    <n v="0.37414965986394555"/>
    <n v="6"/>
    <n v="0"/>
    <n v="0"/>
    <n v="3.4013605442176867E-2"/>
    <n v="6.8027210884353734E-2"/>
    <s v="&lt;10 min"/>
    <s v="23–27"/>
    <n v="0.9"/>
    <n v="0.93500000000000005"/>
    <n v="3.0175015087507543E-3"/>
    <s v="Écarter"/>
    <n v="5.6069751844399732E-2"/>
    <x v="508"/>
    <n v="0.2040816326530612"/>
    <n v="6"/>
    <n v="0.1020408163265306"/>
  </r>
  <r>
    <x v="531"/>
    <s v="LAC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  <n v="1.8333333333333333"/>
    <n v="0"/>
    <n v="0.66666666666666663"/>
    <n v="0.16666666666666666"/>
    <n v="0.5"/>
    <n v="0"/>
    <n v="0"/>
    <n v="0.16666666666666666"/>
    <n v="0.41666666666666663"/>
    <n v="0"/>
    <n v="0"/>
    <n v="0"/>
    <n v="3.7878787878787873E-2"/>
    <n v="0.11363636363636363"/>
    <s v="&lt;10 min"/>
    <s v="18–22"/>
    <n v="0.36399999999999999"/>
    <n v="0.44600000000000001"/>
    <n v="6.6385033192516594E-3"/>
    <s v="Écarter"/>
    <n v="5.6069751844399732E-2"/>
    <x v="509"/>
    <n v="0"/>
    <n v="0"/>
    <n v="0.15151515151515149"/>
  </r>
  <r>
    <x v="532"/>
    <s v="CHI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  <n v="1.6666666666666667"/>
    <n v="0.33333333333333331"/>
    <n v="1.3333333333333333"/>
    <n v="0.66666666666666663"/>
    <n v="0.66666666666666663"/>
    <n v="0.16666666666666666"/>
    <n v="0"/>
    <n v="0"/>
    <n v="0.40650406504065045"/>
    <s v=""/>
    <n v="4.065040650406504E-2"/>
    <n v="0"/>
    <n v="0.16260162601626016"/>
    <n v="0.16260162601626016"/>
    <s v="&lt;10 min"/>
    <s v="23–27"/>
    <n v="0.5"/>
    <n v="0.56299999999999994"/>
    <n v="4.8280024140012071E-3"/>
    <s v="Écarter"/>
    <n v="5.0972501676727032E-2"/>
    <x v="510"/>
    <n v="8.1300813008130093E-2"/>
    <n v="0"/>
    <n v="0.32520325203252032"/>
  </r>
  <r>
    <x v="533"/>
    <s v="MIL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  <n v="0.69230769230769229"/>
    <n v="0.23076923076923078"/>
    <n v="0.92307692307692313"/>
    <n v="0.53846153846153844"/>
    <n v="0.38461538461538464"/>
    <n v="0.23076923076923078"/>
    <n v="0.23076923076923078"/>
    <n v="0.53846153846153844"/>
    <n v="0.15734265734265732"/>
    <n v="0.4285714285714286"/>
    <n v="5.2447552447552448E-2"/>
    <n v="5.2447552447552448E-2"/>
    <n v="0.12237762237762236"/>
    <n v="8.7412587412587409E-2"/>
    <s v="&lt;10 min"/>
    <s v="23–27"/>
    <n v="0.25"/>
    <n v="0.36299999999999999"/>
    <n v="4.8280024140012071E-3"/>
    <s v="Écarter"/>
    <n v="2.1173193004178921E-2"/>
    <x v="511"/>
    <n v="5.2447552447552448E-2"/>
    <n v="0.42857142857142855"/>
    <n v="0.20979020979020979"/>
  </r>
  <r>
    <x v="534"/>
    <s v="NYK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  <n v="3"/>
    <n v="0"/>
    <n v="2.6666666666666665"/>
    <n v="1.3333333333333333"/>
    <n v="1.3333333333333333"/>
    <n v="0.33333333333333331"/>
    <n v="0.33333333333333331"/>
    <n v="0.33333333333333331"/>
    <n v="0.15544041450777202"/>
    <n v="0"/>
    <n v="1.7271157167530225E-2"/>
    <n v="1.7271157167530225E-2"/>
    <n v="6.9084628670120898E-2"/>
    <n v="6.9084628670120898E-2"/>
    <s v="10–19 min"/>
    <s v="33+"/>
    <n v="0.64300000000000002"/>
    <n v="0.64300000000000002"/>
    <n v="4.2245021122510563E-3"/>
    <s v="Écarter"/>
    <n v="9.1750503018108651E-2"/>
    <x v="512"/>
    <n v="0"/>
    <n v="0"/>
    <n v="0.1381692573402418"/>
  </r>
  <r>
    <x v="535"/>
    <s v="PHX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  <n v="1.125"/>
    <n v="0"/>
    <n v="0.5"/>
    <n v="0"/>
    <n v="0.5"/>
    <n v="0"/>
    <n v="0"/>
    <n v="0.5"/>
    <n v="0.2960526315789474"/>
    <n v="0"/>
    <n v="0"/>
    <n v="0"/>
    <n v="0"/>
    <n v="0.13157894736842105"/>
    <s v="&lt;10 min"/>
    <s v="23–27"/>
    <n v="0.42899999999999999"/>
    <n v="0.51400000000000001"/>
    <n v="4.2245021122510563E-3"/>
    <s v="Écarter"/>
    <n v="3.4406438631790749E-2"/>
    <x v="513"/>
    <n v="0"/>
    <n v="0"/>
    <n v="0.13157894736842105"/>
  </r>
  <r>
    <x v="536"/>
    <s v="CHI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  <n v="2"/>
    <n v="0.25"/>
    <n v="1.5"/>
    <n v="1.25"/>
    <n v="0.25"/>
    <n v="0"/>
    <n v="0"/>
    <n v="0.25"/>
    <n v="0.37037037037037035"/>
    <n v="1"/>
    <n v="0"/>
    <n v="0"/>
    <n v="0.23148148148148145"/>
    <n v="4.6296296296296294E-2"/>
    <s v="&lt;10 min"/>
    <s v="23–27"/>
    <n v="0.57100000000000006"/>
    <n v="0.57100000000000006"/>
    <n v="4.2245021122510563E-3"/>
    <s v="Écarter"/>
    <n v="6.1167002012072438E-2"/>
    <x v="514"/>
    <n v="4.6296296296296294E-2"/>
    <n v="1"/>
    <n v="0.27777777777777773"/>
  </r>
  <r>
    <x v="537"/>
    <s v="IND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  <n v="0.66666666666666663"/>
    <n v="0.33333333333333331"/>
    <n v="0.5"/>
    <n v="0"/>
    <n v="0.5"/>
    <n v="0"/>
    <n v="0.16666666666666666"/>
    <n v="0.33333333333333331"/>
    <n v="0.21505376344086019"/>
    <n v="1"/>
    <n v="0"/>
    <n v="5.3763440860215048E-2"/>
    <n v="0"/>
    <n v="0.16129032258064516"/>
    <s v="&lt;10 min"/>
    <s v="33+"/>
    <n v="0.36399999999999999"/>
    <n v="0.35"/>
    <n v="6.6385033192516594E-3"/>
    <s v="Écarter"/>
    <n v="2.0389000670690813E-2"/>
    <x v="515"/>
    <n v="0.1075268817204301"/>
    <n v="1"/>
    <n v="0.16129032258064516"/>
  </r>
  <r>
    <x v="538"/>
    <s v="NYK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  <n v="0.88888888888888884"/>
    <n v="0.22222222222222221"/>
    <n v="0.33333333333333331"/>
    <n v="0.1111111111111111"/>
    <n v="0.22222222222222221"/>
    <n v="0.1111111111111111"/>
    <n v="0"/>
    <n v="0.22222222222222221"/>
    <n v="0.35555555555555551"/>
    <n v="1"/>
    <n v="4.4444444444444439E-2"/>
    <n v="0"/>
    <n v="4.4444444444444439E-2"/>
    <n v="8.8888888888888878E-2"/>
    <s v="&lt;10 min"/>
    <s v="23–27"/>
    <n v="0.44400000000000001"/>
    <n v="0.44400000000000001"/>
    <n v="5.4315027157513579E-3"/>
    <s v="Écarter"/>
    <n v="2.7185334227587749E-2"/>
    <x v="516"/>
    <n v="8.8888888888888892E-2"/>
    <n v="1"/>
    <n v="0.13333333333333333"/>
  </r>
  <r>
    <x v="539"/>
    <s v="PHI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  <n v="1.6"/>
    <n v="0.4"/>
    <n v="1.6"/>
    <n v="0.4"/>
    <n v="1.2"/>
    <n v="0.2"/>
    <n v="0.4"/>
    <n v="0.2"/>
    <n v="0.1797752808988764"/>
    <n v="2"/>
    <n v="2.247191011235955E-2"/>
    <n v="4.49438202247191E-2"/>
    <n v="4.49438202247191E-2"/>
    <n v="0.1348314606741573"/>
    <s v="&lt;10 min"/>
    <s v="23–27"/>
    <n v="0.14300000000000002"/>
    <n v="0.183"/>
    <n v="1.2673506336753168E-2"/>
    <s v="Écarter"/>
    <n v="4.8933601609657949E-2"/>
    <x v="517"/>
    <n v="4.49438202247191E-2"/>
    <n v="2"/>
    <n v="0.1797752808988764"/>
  </r>
  <r>
    <x v="540"/>
    <s v="BOS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  <n v="2.3333333333333335"/>
    <n v="0"/>
    <n v="3"/>
    <n v="0.66666666666666663"/>
    <n v="2.3333333333333335"/>
    <n v="0.66666666666666663"/>
    <n v="0.33333333333333331"/>
    <n v="0"/>
    <n v="0.20114942528735635"/>
    <s v=""/>
    <n v="5.7471264367816091E-2"/>
    <n v="2.8735632183908046E-2"/>
    <n v="5.7471264367816091E-2"/>
    <n v="0.20114942528735635"/>
    <s v="10–19 min"/>
    <s v="23–27"/>
    <n v="0.33299999999999996"/>
    <n v="0.35399999999999998"/>
    <n v="5.4315027157513579E-3"/>
    <s v="Écarter"/>
    <n v="7.1361502347417852E-2"/>
    <x v="518"/>
    <n v="0"/>
    <n v="0"/>
    <n v="0.25862068965517243"/>
  </r>
  <r>
    <x v="541"/>
    <s v="DET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  <n v="1"/>
    <n v="0.42857142857142855"/>
    <n v="0.2857142857142857"/>
    <n v="0"/>
    <n v="0.2857142857142857"/>
    <n v="0"/>
    <n v="0"/>
    <n v="0.14285714285714285"/>
    <n v="0.3125"/>
    <n v="3"/>
    <n v="0"/>
    <n v="0"/>
    <n v="0"/>
    <n v="8.9285714285714274E-2"/>
    <s v="&lt;10 min"/>
    <s v="23–27"/>
    <n v="0.35"/>
    <n v="0.32200000000000001"/>
    <n v="6.0350030175015086E-3"/>
    <s v="Écarter"/>
    <n v="3.0583501006036219E-2"/>
    <x v="519"/>
    <n v="0.13392857142857142"/>
    <n v="3"/>
    <n v="8.9285714285714274E-2"/>
  </r>
  <r>
    <x v="542"/>
    <s v="MIN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  <n v="0.77777777777777779"/>
    <n v="0.55555555555555558"/>
    <n v="0.55555555555555558"/>
    <n v="0.1111111111111111"/>
    <n v="0.44444444444444442"/>
    <n v="0.1111111111111111"/>
    <n v="0"/>
    <n v="0.1111111111111111"/>
    <n v="0.19943019943019943"/>
    <n v="5.0000000000000009"/>
    <n v="2.8490028490028491E-2"/>
    <n v="0"/>
    <n v="2.8490028490028491E-2"/>
    <n v="0.11396011396011396"/>
    <s v="&lt;10 min"/>
    <s v="28–32"/>
    <n v="1"/>
    <n v="0.621"/>
    <n v="1.8105009052504525E-3"/>
    <s v="Écarter"/>
    <n v="2.3787167449139283E-2"/>
    <x v="520"/>
    <n v="0.14245014245014245"/>
    <n v="5"/>
    <n v="0.14245014245014245"/>
  </r>
  <r>
    <x v="543"/>
    <s v="IND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  <n v="6"/>
    <n v="0"/>
    <n v="1"/>
    <n v="0"/>
    <n v="1"/>
    <n v="0"/>
    <n v="0"/>
    <n v="0"/>
    <n v="1.3043478260869565"/>
    <s v=""/>
    <n v="0"/>
    <n v="0"/>
    <n v="0"/>
    <n v="0.21739130434782611"/>
    <s v="&lt;10 min"/>
    <s v="23–27"/>
    <n v="0.5"/>
    <n v="0.61499999999999999"/>
    <n v="2.4140012070006035E-3"/>
    <s v="Écarter"/>
    <n v="0.1835010060362173"/>
    <x v="521"/>
    <n v="0"/>
    <n v="0"/>
    <n v="0.21739130434782611"/>
  </r>
  <r>
    <x v="544"/>
    <s v="NYK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  <n v="1.5"/>
    <n v="0.5"/>
    <n v="2"/>
    <n v="0"/>
    <n v="2"/>
    <n v="0.25"/>
    <n v="0.25"/>
    <n v="0"/>
    <n v="0.20547945205479454"/>
    <s v=""/>
    <n v="3.4246575342465752E-2"/>
    <n v="3.4246575342465752E-2"/>
    <n v="0"/>
    <n v="0.27397260273972601"/>
    <s v="&lt;10 min"/>
    <s v="23–27"/>
    <n v="0.28600000000000003"/>
    <n v="0.38100000000000001"/>
    <n v="4.2245021122510563E-3"/>
    <s v="Écarter"/>
    <n v="4.5875251509054325E-2"/>
    <x v="522"/>
    <n v="6.8493150684931503E-2"/>
    <n v="0"/>
    <n v="0.27397260273972601"/>
  </r>
  <r>
    <x v="545"/>
    <s v="PHI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  <n v="6"/>
    <n v="5"/>
    <n v="4"/>
    <n v="1"/>
    <n v="3"/>
    <n v="1"/>
    <n v="1"/>
    <n v="0"/>
    <n v="0.34482758620689657"/>
    <s v=""/>
    <n v="5.7471264367816098E-2"/>
    <n v="5.7471264367816098E-2"/>
    <n v="5.7471264367816098E-2"/>
    <n v="0.17241379310344829"/>
    <s v="10–19 min"/>
    <s v="23–27"/>
    <n v="0.35700000000000004"/>
    <n v="0.38100000000000001"/>
    <n v="4.2245021122510563E-3"/>
    <s v="Écarter"/>
    <n v="0.1835010060362173"/>
    <x v="523"/>
    <n v="0.2873563218390805"/>
    <n v="0"/>
    <n v="0.22988505747126439"/>
  </r>
  <r>
    <x v="546"/>
    <s v="POR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  <n v="3"/>
    <n v="0.5"/>
    <n v="4"/>
    <n v="2"/>
    <n v="2"/>
    <n v="1"/>
    <n v="0"/>
    <n v="1"/>
    <n v="0.30303030303030304"/>
    <n v="0.5"/>
    <n v="0.10101010101010101"/>
    <n v="0"/>
    <n v="0.20202020202020202"/>
    <n v="0.20202020202020202"/>
    <s v="&lt;10 min"/>
    <s v="23–27"/>
    <n v="0.25"/>
    <n v="0.27600000000000002"/>
    <n v="6.0350030175015086E-3"/>
    <s v="Écarter"/>
    <n v="9.1750503018108651E-2"/>
    <x v="524"/>
    <n v="5.0505050505050504E-2"/>
    <n v="0.5"/>
    <n v="0.40404040404040403"/>
  </r>
  <r>
    <x v="547"/>
    <s v="DET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  <n v="5"/>
    <n v="1"/>
    <n v="0"/>
    <n v="0"/>
    <n v="0"/>
    <n v="0"/>
    <n v="0"/>
    <n v="0"/>
    <n v="1.3513513513513513"/>
    <s v=""/>
    <n v="0"/>
    <n v="0"/>
    <n v="0"/>
    <n v="0"/>
    <s v="&lt;10 min"/>
    <s v="23–27"/>
    <n v="1.25"/>
    <n v="1.25"/>
    <n v="1.2070006035003018E-3"/>
    <s v="Écarter"/>
    <n v="0.15291750503018109"/>
    <x v="525"/>
    <n v="0.27027027027027023"/>
    <n v="0"/>
    <n v="0"/>
  </r>
  <r>
    <x v="548"/>
    <s v="SAC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  <n v="1.25"/>
    <n v="0.25"/>
    <n v="0.75"/>
    <n v="0.25"/>
    <n v="0.5"/>
    <n v="0"/>
    <n v="0"/>
    <n v="0"/>
    <n v="0.41666666666666669"/>
    <s v=""/>
    <n v="0"/>
    <n v="0"/>
    <n v="8.3333333333333329E-2"/>
    <n v="0.16666666666666666"/>
    <s v="&lt;10 min"/>
    <s v="28–32"/>
    <n v="0.625"/>
    <n v="0.625"/>
    <n v="2.4140012070006035E-3"/>
    <s v="Écarter"/>
    <n v="3.8229376257545272E-2"/>
    <x v="526"/>
    <n v="8.3333333333333329E-2"/>
    <n v="0"/>
    <n v="0.25"/>
  </r>
  <r>
    <x v="549"/>
    <s v="TOR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  <n v="0.7142857142857143"/>
    <n v="0.2857142857142857"/>
    <n v="1.1428571428571428"/>
    <n v="0.5714285714285714"/>
    <n v="0.5714285714285714"/>
    <n v="0"/>
    <n v="0.14285714285714285"/>
    <n v="0.2857142857142857"/>
    <n v="0.15527950310559008"/>
    <n v="1"/>
    <n v="0"/>
    <n v="3.1055900621118012E-2"/>
    <n v="0.12422360248447205"/>
    <n v="0.12422360248447205"/>
    <s v="&lt;10 min"/>
    <s v="18–22"/>
    <n v="0.4"/>
    <n v="0.42499999999999999"/>
    <n v="3.0175015087507543E-3"/>
    <s v="Écarter"/>
    <n v="2.1845357861454442E-2"/>
    <x v="527"/>
    <n v="6.2111801242236031E-2"/>
    <n v="1"/>
    <n v="0.2484472049689441"/>
  </r>
  <r>
    <x v="550"/>
    <s v="DET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  <n v="4"/>
    <n v="2"/>
    <n v="7"/>
    <n v="4"/>
    <n v="3"/>
    <n v="0"/>
    <n v="0"/>
    <n v="0"/>
    <n v="0.23529411764705882"/>
    <s v=""/>
    <n v="0"/>
    <n v="0"/>
    <n v="0.23529411764705882"/>
    <n v="0.17647058823529413"/>
    <s v="10–19 min"/>
    <s v="23–27"/>
    <n v="0.125"/>
    <n v="0.22500000000000001"/>
    <n v="4.8280024140012071E-3"/>
    <s v="Écarter"/>
    <n v="0.12233400402414488"/>
    <x v="528"/>
    <n v="0.11764705882352941"/>
    <n v="0"/>
    <n v="0.41176470588235292"/>
  </r>
  <r>
    <x v="551"/>
    <s v="SAS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  <n v="0.8"/>
    <n v="0.6"/>
    <n v="1.8"/>
    <n v="0.4"/>
    <n v="1.4"/>
    <n v="0.6"/>
    <n v="0"/>
    <n v="0.2"/>
    <n v="0.1142857142857143"/>
    <n v="2.9999999999999996"/>
    <n v="8.5714285714285715E-2"/>
    <n v="0"/>
    <n v="5.7142857142857148E-2"/>
    <n v="0.19999999999999998"/>
    <s v="&lt;10 min"/>
    <s v="18–22"/>
    <n v="0.5"/>
    <n v="0.5"/>
    <n v="2.4140012070006035E-3"/>
    <s v="Écarter"/>
    <n v="2.4466800804828975E-2"/>
    <x v="529"/>
    <n v="8.5714285714285715E-2"/>
    <n v="3"/>
    <n v="0.25714285714285717"/>
  </r>
  <r>
    <x v="552"/>
    <s v="BKN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  <n v="0.6"/>
    <n v="0"/>
    <n v="0.4"/>
    <n v="0"/>
    <n v="0.4"/>
    <n v="0"/>
    <n v="0"/>
    <n v="0"/>
    <n v="0.2857142857142857"/>
    <s v=""/>
    <n v="0"/>
    <n v="0"/>
    <n v="0"/>
    <n v="0.19047619047619047"/>
    <s v="&lt;10 min"/>
    <s v="18–22"/>
    <n v="0.14300000000000002"/>
    <n v="0.19"/>
    <n v="4.2245021122510563E-3"/>
    <s v="Écarter"/>
    <n v="1.835010060362173E-2"/>
    <x v="530"/>
    <n v="0"/>
    <n v="0"/>
    <n v="0.19047619047619047"/>
  </r>
  <r>
    <x v="553"/>
    <s v="GSW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  <n v="1"/>
    <n v="0"/>
    <n v="0.66666666666666663"/>
    <n v="0.33333333333333331"/>
    <n v="0.33333333333333331"/>
    <n v="0.66666666666666663"/>
    <n v="0"/>
    <n v="0.33333333333333331"/>
    <n v="0.27777777777777779"/>
    <n v="0"/>
    <n v="0.18518518518518517"/>
    <n v="0"/>
    <n v="9.2592592592592587E-2"/>
    <n v="9.2592592592592587E-2"/>
    <s v="&lt;10 min"/>
    <s v="28–32"/>
    <n v="0"/>
    <n v="0.22600000000000001"/>
    <n v="2.4140012070006035E-3"/>
    <s v="Écarter"/>
    <n v="3.0583501006036219E-2"/>
    <x v="531"/>
    <n v="0"/>
    <n v="0"/>
    <n v="0.18518518518518517"/>
  </r>
  <r>
    <x v="554"/>
    <s v="LAL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  <n v="1.5"/>
    <n v="0.5"/>
    <n v="0"/>
    <n v="0"/>
    <n v="0"/>
    <n v="0"/>
    <n v="0"/>
    <n v="0.5"/>
    <n v="0.28846153846153844"/>
    <n v="1"/>
    <n v="0"/>
    <n v="0"/>
    <n v="0"/>
    <n v="0"/>
    <s v="&lt;10 min"/>
    <s v="23–27"/>
    <n v="0.3"/>
    <n v="0.3"/>
    <n v="3.0175015087507543E-3"/>
    <s v="Écarter"/>
    <n v="4.5875251509054325E-2"/>
    <x v="532"/>
    <n v="9.6153846153846145E-2"/>
    <n v="1"/>
    <n v="0"/>
  </r>
  <r>
    <x v="555"/>
    <s v="MIN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  <n v="0.375"/>
    <n v="0.25"/>
    <n v="0.5"/>
    <n v="0.25"/>
    <n v="0.25"/>
    <n v="0.125"/>
    <n v="0"/>
    <n v="0.25"/>
    <n v="0.1875"/>
    <n v="1"/>
    <n v="6.25E-2"/>
    <n v="0"/>
    <n v="0.125"/>
    <n v="0.125"/>
    <s v="&lt;10 min"/>
    <s v="23–27"/>
    <n v="0.125"/>
    <n v="0.17800000000000002"/>
    <n v="4.8280024140012071E-3"/>
    <s v="Écarter"/>
    <n v="1.1468812877263581E-2"/>
    <x v="533"/>
    <n v="0.125"/>
    <n v="1"/>
    <n v="0.25"/>
  </r>
  <r>
    <x v="556"/>
    <s v="TOR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  <n v="0.75"/>
    <n v="0.75"/>
    <n v="1"/>
    <n v="0"/>
    <n v="1"/>
    <n v="0.5"/>
    <n v="0"/>
    <n v="1"/>
    <n v="9.0361445783132516E-2"/>
    <n v="0.75"/>
    <n v="6.0240963855421679E-2"/>
    <n v="0"/>
    <n v="0"/>
    <n v="0.12048192771084336"/>
    <s v="&lt;10 min"/>
    <s v="23–27"/>
    <n v="0.14300000000000002"/>
    <n v="0.20199999999999999"/>
    <n v="4.2245021122510563E-3"/>
    <s v="Écarter"/>
    <n v="2.2937625754527163E-2"/>
    <x v="534"/>
    <n v="9.0361445783132516E-2"/>
    <n v="0.75"/>
    <n v="0.12048192771084336"/>
  </r>
  <r>
    <x v="557"/>
    <s v="GSW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  <n v="1"/>
    <n v="2"/>
    <n v="1.5"/>
    <n v="1"/>
    <n v="0.5"/>
    <n v="1"/>
    <n v="0"/>
    <n v="0"/>
    <n v="0.12195121951219513"/>
    <s v=""/>
    <n v="0.12195121951219513"/>
    <n v="0"/>
    <n v="0.12195121951219513"/>
    <n v="6.0975609756097567E-2"/>
    <s v="&lt;10 min"/>
    <s v="23–27"/>
    <n v="0.33299999999999996"/>
    <n v="0.33299999999999996"/>
    <n v="1.8105009052504525E-3"/>
    <s v="Écarter"/>
    <n v="3.0583501006036219E-2"/>
    <x v="535"/>
    <n v="0.24390243902439027"/>
    <n v="0"/>
    <n v="0.18292682926829271"/>
  </r>
  <r>
    <x v="558"/>
    <s v="OKC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  <n v="0.33333333333333331"/>
    <n v="0.16666666666666666"/>
    <n v="0.5"/>
    <n v="0.16666666666666666"/>
    <n v="0.33333333333333331"/>
    <n v="0"/>
    <n v="0"/>
    <n v="0.16666666666666666"/>
    <n v="9.5238095238095233E-2"/>
    <n v="1"/>
    <n v="0"/>
    <n v="0"/>
    <n v="4.7619047619047616E-2"/>
    <n v="9.5238095238095233E-2"/>
    <s v="&lt;10 min"/>
    <s v="23–27"/>
    <n v="0"/>
    <n v="0.26600000000000001"/>
    <n v="1.2070006035003018E-3"/>
    <s v="Écarter"/>
    <n v="1.0194500335345406E-2"/>
    <x v="536"/>
    <n v="4.7619047619047616E-2"/>
    <n v="1"/>
    <n v="0.14285714285714285"/>
  </r>
  <r>
    <x v="559"/>
    <s v="MIN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  <n v="0.33333333333333331"/>
    <n v="1"/>
    <n v="1.3333333333333333"/>
    <n v="0"/>
    <n v="1.3333333333333333"/>
    <n v="0"/>
    <n v="0"/>
    <n v="1.3333333333333333"/>
    <n v="7.5757575757575746E-2"/>
    <n v="0.75"/>
    <n v="0"/>
    <n v="0"/>
    <n v="0"/>
    <n v="0.30303030303030298"/>
    <s v="&lt;10 min"/>
    <s v="23–27"/>
    <n v="0"/>
    <n v="0.26600000000000001"/>
    <n v="6.0350030175015089E-4"/>
    <s v="Écarter"/>
    <n v="1.0194500335345406E-2"/>
    <x v="537"/>
    <n v="0.22727272727272727"/>
    <n v="0.75"/>
    <n v="0.30303030303030298"/>
  </r>
  <r>
    <x v="560"/>
    <s v="IND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  <n v="0"/>
    <n v="1"/>
    <n v="1"/>
    <n v="0"/>
    <n v="1"/>
    <n v="0"/>
    <n v="0"/>
    <n v="0"/>
    <n v="0"/>
    <s v=""/>
    <n v="0"/>
    <n v="0"/>
    <n v="0"/>
    <n v="0.29411764705882354"/>
    <s v="&lt;10 min"/>
    <s v="28–32"/>
    <n v="0"/>
    <n v="0"/>
    <n v="0"/>
    <s v="Écarter"/>
    <n v="0"/>
    <x v="538"/>
    <n v="0.29411764705882354"/>
    <n v="0"/>
    <n v="0.29411764705882354"/>
  </r>
  <r>
    <x v="561"/>
    <s v="MEM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  <n v="0"/>
    <n v="0"/>
    <n v="0"/>
    <n v="0"/>
    <n v="0"/>
    <n v="0"/>
    <n v="0"/>
    <n v="0"/>
    <n v="0"/>
    <s v=""/>
    <n v="0"/>
    <n v="0"/>
    <n v="0"/>
    <n v="0"/>
    <s v="&lt;10 min"/>
    <s v="23–27"/>
    <n v="0"/>
    <n v="0"/>
    <n v="6.0350030175015089E-4"/>
    <s v="Écarter"/>
    <n v="0"/>
    <x v="539"/>
    <n v="0"/>
    <n v="0"/>
    <n v="0"/>
  </r>
  <r>
    <x v="562"/>
    <s v="MIA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  <n v="0"/>
    <n v="0"/>
    <n v="0.66666666666666663"/>
    <n v="0"/>
    <n v="0.66666666666666663"/>
    <n v="0.33333333333333331"/>
    <n v="0"/>
    <n v="0"/>
    <n v="0"/>
    <s v=""/>
    <n v="0.17543859649122806"/>
    <n v="0"/>
    <n v="0"/>
    <n v="0.35087719298245612"/>
    <s v="&lt;10 min"/>
    <s v="23–27"/>
    <n v="0"/>
    <n v="0"/>
    <n v="1.2070006035003018E-3"/>
    <s v="Écarter"/>
    <n v="0"/>
    <x v="540"/>
    <n v="0"/>
    <n v="0"/>
    <n v="0.35087719298245612"/>
  </r>
  <r>
    <x v="563"/>
    <s v="MIN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  <n v="0"/>
    <n v="0.5"/>
    <n v="0"/>
    <n v="0"/>
    <n v="0"/>
    <n v="0"/>
    <n v="0"/>
    <n v="0"/>
    <n v="0"/>
    <s v=""/>
    <n v="0"/>
    <n v="0"/>
    <n v="0"/>
    <n v="0"/>
    <s v="&lt;10 min"/>
    <s v="23–27"/>
    <n v="0"/>
    <n v="0"/>
    <n v="0"/>
    <s v="Écarter"/>
    <n v="0"/>
    <x v="521"/>
    <n v="0.21739130434782611"/>
    <n v="0"/>
    <n v="0"/>
  </r>
  <r>
    <x v="564"/>
    <s v="ORL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  <n v="0"/>
    <n v="1.5"/>
    <n v="0.5"/>
    <n v="0"/>
    <n v="0.5"/>
    <n v="0"/>
    <n v="0"/>
    <n v="0"/>
    <n v="0"/>
    <s v=""/>
    <n v="0"/>
    <n v="0"/>
    <n v="0"/>
    <n v="9.8039215686274522E-2"/>
    <s v="&lt;10 min"/>
    <s v="23–27"/>
    <n v="0"/>
    <n v="0"/>
    <n v="1.2070006035003018E-3"/>
    <s v="Écarter"/>
    <n v="0"/>
    <x v="541"/>
    <n v="0.29411764705882354"/>
    <n v="0"/>
    <n v="9.8039215686274522E-2"/>
  </r>
  <r>
    <x v="565"/>
    <s v="SAC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  <n v="0"/>
    <n v="1"/>
    <n v="1"/>
    <n v="0"/>
    <n v="1"/>
    <n v="0"/>
    <n v="0"/>
    <n v="0"/>
    <n v="0"/>
    <s v=""/>
    <n v="0"/>
    <n v="0"/>
    <n v="0"/>
    <n v="0.12658227848101264"/>
    <s v="&lt;10 min"/>
    <s v="28–32"/>
    <n v="0"/>
    <n v="0"/>
    <n v="1.2070006035003018E-3"/>
    <s v="Écarter"/>
    <n v="0"/>
    <x v="542"/>
    <n v="0.12658227848101264"/>
    <n v="0"/>
    <n v="0.12658227848101264"/>
  </r>
  <r>
    <x v="566"/>
    <s v="SAC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  <n v="0"/>
    <n v="0.66666666666666663"/>
    <n v="0.33333333333333331"/>
    <n v="0.33333333333333331"/>
    <n v="0"/>
    <n v="0"/>
    <n v="0"/>
    <n v="0"/>
    <n v="0"/>
    <s v=""/>
    <n v="0"/>
    <n v="0"/>
    <n v="0.15873015873015872"/>
    <n v="0"/>
    <s v="&lt;10 min"/>
    <s v="23–27"/>
    <n v="0"/>
    <n v="0"/>
    <n v="6.0350030175015089E-4"/>
    <s v="Écarter"/>
    <n v="0"/>
    <x v="543"/>
    <n v="0.31746031746031744"/>
    <n v="0"/>
    <n v="0.15873015873015872"/>
  </r>
  <r>
    <x v="567"/>
    <s v="SAS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  <n v="0"/>
    <n v="0"/>
    <n v="2"/>
    <n v="0"/>
    <n v="2"/>
    <n v="0"/>
    <n v="0"/>
    <n v="0"/>
    <n v="0"/>
    <s v=""/>
    <n v="0"/>
    <n v="0"/>
    <n v="0"/>
    <n v="0.29411764705882354"/>
    <s v="&lt;10 min"/>
    <s v="23–27"/>
    <n v="0"/>
    <n v="0"/>
    <n v="6.0350030175015089E-4"/>
    <s v="Écarter"/>
    <n v="0"/>
    <x v="544"/>
    <n v="0"/>
    <n v="0"/>
    <n v="0.29411764705882354"/>
  </r>
  <r>
    <x v="568"/>
    <s v="WAS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  <n v="0"/>
    <n v="0.25"/>
    <n v="0"/>
    <n v="0"/>
    <n v="0"/>
    <n v="0.25"/>
    <n v="0"/>
    <n v="0"/>
    <n v="0"/>
    <s v=""/>
    <n v="0.1388888888888889"/>
    <n v="0"/>
    <n v="0"/>
    <n v="0"/>
    <s v="&lt;10 min"/>
    <s v="23–27"/>
    <n v="0"/>
    <n v="0"/>
    <n v="0"/>
    <s v="Écarter"/>
    <n v="0"/>
    <x v="545"/>
    <n v="0.1388888888888889"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s v="NYK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n v="17.597560975609756"/>
    <n v="3.6951219512195124"/>
    <n v="3.1951219512195124"/>
    <n v="0.90243902439024393"/>
    <n v="2.3048780487804876"/>
    <n v="0.90243902439024393"/>
    <n v="0.5"/>
    <n v="1.5975609756097562"/>
    <n v="0.47560975609756095"/>
    <n v="2.3129770992366412"/>
    <n v="2.4390243902439025E-2"/>
    <n v="1.3513513513513514E-2"/>
    <n v="2.4390243902439025E-2"/>
    <n v="6.2294001318391558E-2"/>
    <s v="30–39 min"/>
    <s v="28–32"/>
    <n v="0.56999999999999995"/>
    <n v="0.58499999999999996"/>
    <n v="0.71273385636692821"/>
    <s v="Conserver"/>
    <n v="0.53819502380134465"/>
    <n v="3034"/>
    <n v="9.9868160843770606E-2"/>
    <n v="2.3129770992366412"/>
    <n v="8.6354647330257092E-2"/>
  </r>
  <r>
    <x v="1"/>
    <s v="NYK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n v="13.597402597402597"/>
    <n v="5.8961038961038961"/>
    <n v="9.5974025974025974"/>
    <n v="2.1038961038961039"/>
    <n v="7.5064935064935066"/>
    <n v="1.5064935064935066"/>
    <n v="0.40259740259740262"/>
    <n v="2.1038961038961039"/>
    <n v="0.36163304780326055"/>
    <n v="2.8024691358024691"/>
    <n v="4.0066316662061341E-2"/>
    <n v="1.0707377728654325E-2"/>
    <n v="5.595468361425808E-2"/>
    <n v="0.19964078474716773"/>
    <s v="30–39 min"/>
    <s v="28–32"/>
    <n v="0.57899999999999996"/>
    <n v="0.61099999999999999"/>
    <n v="0.46469523234761617"/>
    <s v="Conserver"/>
    <n v="0.41585617601714181"/>
    <n v="2895.2000000000003"/>
    <n v="0.15681127383255042"/>
    <n v="2.8024691358024691"/>
    <n v="0.25525006907985631"/>
  </r>
  <r>
    <x v="2"/>
    <s v="MIN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27.59493670886076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s v="30–39 min"/>
    <s v="23–27"/>
    <n v="0.54700000000000004"/>
    <n v="0.59499999999999997"/>
    <n v="0.97284248642124316"/>
    <s v="Conserver"/>
    <n v="0.84394977459694887"/>
    <n v="2867.7"/>
    <n v="0.12414129790424383"/>
    <n v="1.4071146245059289"/>
    <n v="0.15692017993513968"/>
  </r>
  <r>
    <x v="3"/>
    <s v="PHX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25.6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s v="30–39 min"/>
    <s v="28–32"/>
    <n v="0.52500000000000002"/>
    <n v="0.58899999999999997"/>
    <n v="0.85576342788171389"/>
    <s v="Conserver"/>
    <n v="0.78293762575452719"/>
    <n v="2797.5"/>
    <n v="0.1905272564789991"/>
    <n v="2.4449541284403669"/>
    <n v="0.11009830205540662"/>
  </r>
  <r>
    <x v="4"/>
    <s v="LAC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n v="22.797468354430379"/>
    <n v="8.6962025316455698"/>
    <n v="5.7974683544303796"/>
    <n v="0.69620253164556967"/>
    <n v="5.1012658227848098"/>
    <n v="1.5063291139240507"/>
    <n v="0.69620253164556967"/>
    <n v="4.3037974683544302"/>
    <n v="0.6458206332699824"/>
    <n v="2.0205882352941176"/>
    <n v="4.2672212859038265E-2"/>
    <n v="1.9722451321404242E-2"/>
    <n v="1.9722451321404242E-2"/>
    <n v="0.14451177968228923"/>
    <s v="30–39 min"/>
    <s v="33+"/>
    <n v="0.501"/>
    <n v="0.58200000000000007"/>
    <n v="0.78213639106819555"/>
    <s v="Conserver"/>
    <n v="0.69722639635280037"/>
    <n v="2788.7"/>
    <n v="0.24635134650554022"/>
    <n v="2.0205882352941176"/>
    <n v="0.1642342310036935"/>
  </r>
  <r>
    <x v="5"/>
    <s v="SAC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n v="22.194805194805195"/>
    <n v="4.4025974025974026"/>
    <n v="3.8961038961038961"/>
    <n v="0.59740259740259738"/>
    <n v="3.1948051948051948"/>
    <n v="0.80519480519480524"/>
    <n v="0.40259740259740262"/>
    <n v="1.4025974025974026"/>
    <n v="0.61823969901964337"/>
    <n v="3.1388888888888888"/>
    <n v="2.2428824657236914E-2"/>
    <n v="1.1214412328618457E-2"/>
    <n v="1.6640740874724162E-2"/>
    <n v="8.8991788156133567E-2"/>
    <s v="30–39 min"/>
    <s v="33+"/>
    <n v="0.50900000000000001"/>
    <n v="0.56899999999999995"/>
    <n v="0.78998189499094751"/>
    <s v="Conserver"/>
    <n v="0.67879484700410253"/>
    <n v="2764.2999999999997"/>
    <n v="0.12263502514198894"/>
    <n v="3.1388888888888888"/>
    <n v="0.1085265709221141"/>
  </r>
  <r>
    <x v="6"/>
    <s v="ATL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n v="24.19736842105263"/>
    <n v="11.605263157894736"/>
    <n v="3.1052631578947367"/>
    <n v="0.5"/>
    <n v="2.6052631578947367"/>
    <n v="1.1973684210526316"/>
    <n v="0.19736842105263158"/>
    <n v="4.6973684210526319"/>
    <n v="0.67214912280701755"/>
    <n v="2.4705882352941173"/>
    <n v="3.3260233918128657E-2"/>
    <n v="5.4824561403508769E-3"/>
    <n v="1.3888888888888888E-2"/>
    <n v="7.2368421052631582E-2"/>
    <s v="30–39 min"/>
    <s v="23–27"/>
    <n v="0.49099999999999999"/>
    <n v="0.56700000000000006"/>
    <n v="0.83041641520820764"/>
    <s v="Conserver"/>
    <n v="0.74004024144869218"/>
    <n v="2736"/>
    <n v="0.32236842105263158"/>
    <n v="2.4705882352941178"/>
    <n v="8.6257309941520463E-2"/>
  </r>
  <r>
    <x v="7"/>
    <s v="MIA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n v="23.896103896103895"/>
    <n v="5.5064935064935066"/>
    <n v="5.1948051948051948"/>
    <n v="0.50649350649350644"/>
    <n v="4.7012987012987013"/>
    <n v="0.89610389610389607"/>
    <n v="0.19480519480519481"/>
    <n v="2.5974025974025974"/>
    <n v="0.67503118350575975"/>
    <n v="2.12"/>
    <n v="2.5313669381465991E-2"/>
    <n v="5.5029716046665206E-3"/>
    <n v="1.430772617213295E-2"/>
    <n v="0.13280504805928536"/>
    <s v="30–39 min"/>
    <s v="23–27"/>
    <n v="0.56299999999999994"/>
    <n v="0.60499999999999998"/>
    <n v="0.83162341581170796"/>
    <s v="Conserver"/>
    <n v="0.73082651754683947"/>
    <n v="2725.7999999999997"/>
    <n v="0.15555066402524031"/>
    <n v="2.12"/>
    <n v="0.14674590945777388"/>
  </r>
  <r>
    <x v="8"/>
    <s v="NYK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n v="18"/>
    <n v="2.2027027027027026"/>
    <n v="4.7972972972972974"/>
    <n v="1.2972972972972974"/>
    <n v="3.5"/>
    <n v="1.5"/>
    <n v="0.90540540540540537"/>
    <n v="1.4054054054054055"/>
    <n v="0.49180327868852458"/>
    <n v="1.5673076923076921"/>
    <n v="4.0983606557377046E-2"/>
    <n v="2.4737852606705062E-2"/>
    <n v="3.5445281346920689E-2"/>
    <n v="9.5628415300546443E-2"/>
    <s v="30–39 min"/>
    <s v="23–27"/>
    <n v="0.55899999999999994"/>
    <n v="0.59099999999999997"/>
    <n v="0.6210018105009053"/>
    <s v="Conserver"/>
    <n v="0.55050301810865199"/>
    <n v="2708.4"/>
    <n v="6.0183133953625755E-2"/>
    <n v="1.5673076923076923"/>
    <n v="0.13107369664746713"/>
  </r>
  <r>
    <x v="9"/>
    <s v="HOU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n v="21"/>
    <n v="3.4024390243902438"/>
    <n v="4.5975609756097562"/>
    <n v="0.5"/>
    <n v="4"/>
    <n v="0.90243902439024393"/>
    <n v="0.3048780487804878"/>
    <n v="2.5"/>
    <n v="0.63829787234042556"/>
    <n v="1.3609756097560974"/>
    <n v="2.7429757580250576E-2"/>
    <n v="9.2668099933278965E-3"/>
    <n v="1.5197568389057751E-2"/>
    <n v="0.12158054711246201"/>
    <s v="30–39 min"/>
    <s v="23–27"/>
    <n v="0.505"/>
    <n v="0.54400000000000004"/>
    <n v="0.86602293301146649"/>
    <s v="Conserver"/>
    <n v="0.6422535211267606"/>
    <n v="2697.7999999999997"/>
    <n v="0.10341759952553933"/>
    <n v="1.3609756097560977"/>
    <n v="0.13974349469938468"/>
  </r>
  <r>
    <x v="10"/>
    <s v="DEN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n v="15.405063291139241"/>
    <n v="2.5949367088607596"/>
    <n v="5.2025316455696204"/>
    <n v="1.2025316455696202"/>
    <n v="3.8987341772151898"/>
    <n v="1.1012658227848102"/>
    <n v="0.50632911392405067"/>
    <n v="1"/>
    <n v="0.4544266457563198"/>
    <n v="2.5949367088607596"/>
    <n v="3.2485717486277592E-2"/>
    <n v="1.4935962062656363E-2"/>
    <n v="3.5472909898808858E-2"/>
    <n v="0.11500690788245398"/>
    <s v="30–39 min"/>
    <s v="23–27"/>
    <n v="0.63400000000000001"/>
    <n v="0.66500000000000004"/>
    <n v="0.49607724803862402"/>
    <s v="Conserver"/>
    <n v="0.47114076866260862"/>
    <n v="2678.1"/>
    <n v="7.6546805571113846E-2"/>
    <n v="2.5949367088607596"/>
    <n v="0.15346701019379411"/>
  </r>
  <r>
    <x v="11"/>
    <s v="MIA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n v="18.102564102564102"/>
    <n v="4.2948717948717947"/>
    <n v="9.6025641025641022"/>
    <n v="2.3974358974358974"/>
    <n v="7.2051282051282053"/>
    <n v="1.2948717948717949"/>
    <n v="0.70512820512820518"/>
    <n v="2.1025641025641026"/>
    <n v="0.5277715481797115"/>
    <n v="2.0426829268292681"/>
    <n v="3.7751364281976535E-2"/>
    <n v="2.0557673618898112E-2"/>
    <n v="6.9896090304253575E-2"/>
    <n v="0.2100620467967407"/>
    <s v="30–39 min"/>
    <s v="23–27"/>
    <n v="0.52100000000000002"/>
    <n v="0.56100000000000005"/>
    <n v="0.67290283645141824"/>
    <s v="Conserver"/>
    <n v="0.55363978744260434"/>
    <n v="2675.3999999999996"/>
    <n v="0.1252149211332885"/>
    <n v="2.0426829268292681"/>
    <n v="0.27995813710099426"/>
  </r>
  <r>
    <x v="12"/>
    <s v="LAC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n v="16.8"/>
    <n v="2.7"/>
    <n v="12.6"/>
    <n v="3.8"/>
    <n v="8.9"/>
    <n v="0.7"/>
    <n v="1.1000000000000001"/>
    <n v="1.6"/>
    <n v="0.51219512195121952"/>
    <n v="1.6875"/>
    <n v="2.1341463414634148E-2"/>
    <n v="3.3536585365853668E-2"/>
    <n v="0.11585365853658537"/>
    <n v="0.27134146341463417"/>
    <s v="30–39 min"/>
    <s v="28–32"/>
    <n v="0.628"/>
    <n v="0.6409999999999999"/>
    <n v="0.56970428485214242"/>
    <s v="Conserver"/>
    <n v="0.5138028169014085"/>
    <n v="2624"/>
    <n v="8.2317073170731711E-2"/>
    <n v="1.6875"/>
    <n v="0.38414634146341464"/>
  </r>
  <r>
    <x v="13"/>
    <s v="BOS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26.805555555555557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s v="30–39 min"/>
    <s v="23–27"/>
    <n v="0.53700000000000003"/>
    <n v="0.58200000000000007"/>
    <n v="0.88231744115872057"/>
    <s v="Conserver"/>
    <n v="0.81980773530069317"/>
    <n v="2620.7999999999997"/>
    <n v="0.16483516483516486"/>
    <n v="2.0669856459330145"/>
    <n v="0.23885836385836387"/>
  </r>
  <r>
    <x v="14"/>
    <s v="MIN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n v="12.195121951219512"/>
    <n v="2"/>
    <n v="5.6951219512195124"/>
    <n v="1.5975609756097562"/>
    <n v="4.1951219512195124"/>
    <n v="1.3048780487804879"/>
    <n v="0.90243902439024393"/>
    <n v="1.1951219512195121"/>
    <n v="0.38229222417616027"/>
    <n v="1.6734693877551021"/>
    <n v="4.0905267986849153E-2"/>
    <n v="2.8289624589035861E-2"/>
    <n v="5.0080281367076998E-2"/>
    <n v="0.13150852511659913"/>
    <s v="30–39 min"/>
    <s v="23–27"/>
    <n v="0.53700000000000003"/>
    <n v="0.56200000000000006"/>
    <n v="0.50452625226312608"/>
    <s v="Conserver"/>
    <n v="0.37296952446385634"/>
    <n v="2615.7999999999997"/>
    <n v="6.269592476489029E-2"/>
    <n v="1.6734693877551021"/>
    <n v="0.17853046869026684"/>
  </r>
  <r>
    <x v="15"/>
    <s v="SAC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n v="12.394736842105264"/>
    <n v="1.3947368421052631"/>
    <n v="6.6973684210526319"/>
    <n v="1.8947368421052631"/>
    <n v="4.8026315789473681"/>
    <n v="0.80263157894736847"/>
    <n v="0.89473684210526316"/>
    <n v="0.80263157894736847"/>
    <n v="0.36136259014884153"/>
    <n v="1.7377049180327866"/>
    <n v="2.3400337578640483E-2"/>
    <n v="2.6085622218812339E-2"/>
    <n v="5.5240141169249656E-2"/>
    <n v="0.14001841338038976"/>
    <s v="30–39 min"/>
    <s v="23–27"/>
    <n v="0.53799999999999992"/>
    <n v="0.55299999999999994"/>
    <n v="0.49547374773687386"/>
    <s v="Conserver"/>
    <n v="0.3790744466800805"/>
    <n v="2606.7999999999997"/>
    <n v="4.0662881694030997E-2"/>
    <n v="1.7377049180327868"/>
    <n v="0.19525855454963942"/>
  </r>
  <r>
    <x v="16"/>
    <s v="SAC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n v="23.297297297297298"/>
    <n v="4.2027027027027026"/>
    <n v="4.2972972972972974"/>
    <n v="0.29729729729729731"/>
    <n v="4"/>
    <n v="0.79729729729729726"/>
    <n v="0.20270270270270271"/>
    <n v="2.7972972972972974"/>
    <n v="0.66185503685503688"/>
    <n v="1.5024154589371981"/>
    <n v="2.2650491400491399E-2"/>
    <n v="5.7585995085995085E-3"/>
    <n v="8.4459459459459464E-3"/>
    <n v="0.11363636363636363"/>
    <s v="30–39 min"/>
    <s v="28–32"/>
    <n v="0.60899999999999999"/>
    <n v="0.63900000000000001"/>
    <n v="0.73687386843693425"/>
    <s v="Conserver"/>
    <n v="0.71251291532981675"/>
    <n v="2604.8000000000002"/>
    <n v="0.11939496314496313"/>
    <n v="1.5024154589371981"/>
    <n v="0.12208230958230958"/>
  </r>
  <r>
    <x v="17"/>
    <s v="OKC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32.69736842105263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s v="30–39 min"/>
    <s v="23–27"/>
    <n v="0.56899999999999995"/>
    <n v="0.63700000000000001"/>
    <n v="1"/>
    <s v="Conserver"/>
    <n v="1"/>
    <n v="2599.2000000000003"/>
    <n v="0.18698060941828254"/>
    <n v="2.6703296703296702"/>
    <n v="0.14619883040935672"/>
  </r>
  <r>
    <x v="18"/>
    <s v="DEN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n v="18.194805194805195"/>
    <n v="2.1038961038961039"/>
    <n v="7"/>
    <n v="1.8051948051948052"/>
    <n v="5.1948051948051948"/>
    <n v="0.59740259740259738"/>
    <n v="0.50649350649350644"/>
    <n v="1.4025974025974026"/>
    <n v="0.53990519865890785"/>
    <n v="1.5"/>
    <n v="1.7727080041620099E-2"/>
    <n v="1.5029480904851822E-2"/>
    <n v="5.3566611430112911E-2"/>
    <n v="0.15414852210104435"/>
    <s v="30–39 min"/>
    <s v="23–27"/>
    <n v="0.59599999999999997"/>
    <n v="0.61699999999999999"/>
    <n v="0.63186481593240795"/>
    <s v="Conserver"/>
    <n v="0.55646084297995768"/>
    <n v="2594.9"/>
    <n v="6.2430151450922962E-2"/>
    <n v="1.5"/>
    <n v="0.20771513353115725"/>
  </r>
  <r>
    <x v="19"/>
    <s v="BOS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n v="16.394736842105264"/>
    <n v="4.8026315789473681"/>
    <n v="4.5"/>
    <n v="0.89473684210526316"/>
    <n v="3.6052631578947367"/>
    <n v="0.89473684210526316"/>
    <n v="1.1052631578947369"/>
    <n v="1.6973684210526316"/>
    <n v="0.48362055581431457"/>
    <n v="2.829457364341085"/>
    <n v="2.6393417171246703E-2"/>
    <n v="3.2603632976245932E-2"/>
    <n v="2.6393417171246703E-2"/>
    <n v="0.10634994566061171"/>
    <s v="30–39 min"/>
    <s v="28–32"/>
    <n v="0.57999999999999996"/>
    <n v="0.60599999999999998"/>
    <n v="0.57815328907664454"/>
    <s v="Conserver"/>
    <n v="0.50140845070422535"/>
    <n v="2576.4"/>
    <n v="0.14167054805154478"/>
    <n v="2.8294573643410854"/>
    <n v="0.13274336283185842"/>
  </r>
  <r>
    <x v="20"/>
    <s v="DEN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29.6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s v="30–39 min"/>
    <s v="28–32"/>
    <n v="0.627"/>
    <n v="0.66299999999999992"/>
    <n v="0.82377791188895599"/>
    <s v="Conserver"/>
    <n v="0.90527162977867215"/>
    <n v="2569"/>
    <n v="0.27792915531335149"/>
    <n v="3.0909090909090908"/>
    <n v="0.34604904632152583"/>
  </r>
  <r>
    <x v="21"/>
    <s v="ATL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n v="14.105263157894736"/>
    <n v="4.3947368421052628"/>
    <n v="5.8947368421052628"/>
    <n v="1.6052631578947369"/>
    <n v="4.3026315789473681"/>
    <n v="3"/>
    <n v="0.69736842105263153"/>
    <n v="2"/>
    <n v="0.41731547804422298"/>
    <n v="2.1973684210526314"/>
    <n v="8.8757396449704151E-2"/>
    <n v="2.0632201806290874E-2"/>
    <n v="4.7492992837122397E-2"/>
    <n v="0.12729679227654936"/>
    <s v="30–39 min"/>
    <s v="18–22"/>
    <n v="0.53600000000000003"/>
    <n v="0.54500000000000004"/>
    <n v="0.55522027761013881"/>
    <s v="Conserver"/>
    <n v="0.4313883299798793"/>
    <n v="2568.7999999999997"/>
    <n v="0.13002180006228592"/>
    <n v="2.1973684210526314"/>
    <n v="0.17440049828713797"/>
  </r>
  <r>
    <x v="22"/>
    <s v="IND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n v="20.205128205128204"/>
    <n v="3.3974358974358974"/>
    <n v="6.8974358974358978"/>
    <n v="1.7051282051282051"/>
    <n v="5.2051282051282053"/>
    <n v="0.89743589743589747"/>
    <n v="0.5"/>
    <n v="1.3974358974358974"/>
    <n v="0.61789382890300315"/>
    <n v="2.431192660550459"/>
    <n v="2.7444522857366892E-2"/>
    <n v="1.5290519877675839E-2"/>
    <n v="5.2144593428997091E-2"/>
    <n v="0.15917823257272798"/>
    <s v="30–39 min"/>
    <s v="28–32"/>
    <n v="0.57200000000000006"/>
    <n v="0.59899999999999998"/>
    <n v="0.7157513578756789"/>
    <s v="Conserver"/>
    <n v="0.61794355878862917"/>
    <n v="2550.6000000000004"/>
    <n v="0.10389712224574608"/>
    <n v="2.4311926605504586"/>
    <n v="0.21093076138947697"/>
  </r>
  <r>
    <x v="23"/>
    <s v="POR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n v="11.294871794871796"/>
    <n v="2.2051282051282053"/>
    <n v="5.7948717948717947"/>
    <n v="2.2051282051282053"/>
    <n v="3.6025641025641026"/>
    <n v="1.5"/>
    <n v="0.60256410256410253"/>
    <n v="1.3974358974358974"/>
    <n v="0.34540892339057477"/>
    <n v="1.5779816513761471"/>
    <n v="4.5871559633027519E-2"/>
    <n v="1.8427036775660627E-2"/>
    <n v="6.7435113306672942E-2"/>
    <n v="0.11017015604171566"/>
    <s v="30–39 min"/>
    <s v="23–27"/>
    <n v="0.55200000000000005"/>
    <n v="0.57200000000000006"/>
    <n v="0.43331321665660832"/>
    <s v="Conserver"/>
    <n v="0.34543672290151167"/>
    <n v="2550.6000000000004"/>
    <n v="6.7435113306672928E-2"/>
    <n v="1.5779816513761469"/>
    <n v="0.17721320473614049"/>
  </r>
  <r>
    <x v="24"/>
    <s v="LAL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n v="20.205479452054796"/>
    <n v="5.7945205479452051"/>
    <n v="4.506849315068493"/>
    <n v="0.79452054794520544"/>
    <n v="3.6986301369863015"/>
    <n v="1.095890410958904"/>
    <n v="0.30136986301369861"/>
    <n v="2.3972602739726026"/>
    <n v="0.57895356596145553"/>
    <n v="2.4171428571428573"/>
    <n v="3.1400871374180635E-2"/>
    <n v="8.6352396278996744E-3"/>
    <n v="2.2765631746280959E-2"/>
    <n v="0.10597794088785964"/>
    <s v="30–39 min"/>
    <s v="23–27"/>
    <n v="0.55600000000000005"/>
    <n v="0.61599999999999999"/>
    <n v="0.62582981291490647"/>
    <s v="Conserver"/>
    <n v="0.61795430114936201"/>
    <n v="2547.6999999999998"/>
    <n v="0.16603210739098012"/>
    <n v="2.4171428571428573"/>
    <n v="0.12913608352631786"/>
  </r>
  <r>
    <x v="25"/>
    <s v="MIL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n v="13"/>
    <n v="1.8"/>
    <n v="5"/>
    <n v="1.4"/>
    <n v="3.6"/>
    <n v="0.6"/>
    <n v="1.9"/>
    <n v="1.1000000000000001"/>
    <n v="0.40880503144654085"/>
    <n v="1.6363636363636362"/>
    <n v="1.8867924528301886E-2"/>
    <n v="5.9748427672955969E-2"/>
    <n v="4.40251572327044E-2"/>
    <n v="0.11320754716981132"/>
    <s v="30–39 min"/>
    <s v="33+"/>
    <n v="0.59899999999999998"/>
    <n v="0.624"/>
    <n v="0.46831623415811707"/>
    <s v="Conserver"/>
    <n v="0.39758551307847084"/>
    <n v="2544"/>
    <n v="5.6603773584905662E-2"/>
    <n v="1.6363636363636365"/>
    <n v="0.15723270440251572"/>
  </r>
  <r>
    <x v="26"/>
    <s v="NYK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n v="24.402777777777779"/>
    <n v="3.0972222222222223"/>
    <n v="12.805555555555555"/>
    <n v="2.9027777777777777"/>
    <n v="9.8055555555555554"/>
    <n v="1"/>
    <n v="0.69444444444444442"/>
    <n v="2.6944444444444446"/>
    <n v="0.6972222222222223"/>
    <n v="1.1494845360824741"/>
    <n v="2.8571428571428571E-2"/>
    <n v="1.984126984126984E-2"/>
    <n v="8.2936507936507933E-2"/>
    <n v="0.28015873015873016"/>
    <s v="30–39 min"/>
    <s v="28–32"/>
    <n v="0.58399999999999996"/>
    <n v="0.63"/>
    <n v="0.73445986722993362"/>
    <s v="Conserver"/>
    <n v="0.74632237871674501"/>
    <n v="2520"/>
    <n v="8.8492063492063497E-2"/>
    <n v="1.1494845360824741"/>
    <n v="0.36587301587301585"/>
  </r>
  <r>
    <x v="27"/>
    <s v="WAS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n v="9.8048780487804876"/>
    <n v="4.4024390243902438"/>
    <n v="4.1951219512195124"/>
    <n v="0.40243902439024393"/>
    <n v="3.8048780487804876"/>
    <n v="0.69512195121951215"/>
    <n v="0.3048780487804878"/>
    <n v="1.6951219512195121"/>
    <n v="0.32682926829268294"/>
    <n v="2.5971223021582732"/>
    <n v="2.3170731707317073E-2"/>
    <n v="1.016260162601626E-2"/>
    <n v="1.3414634146341465E-2"/>
    <n v="0.12682926829268293"/>
    <s v="30–39 min"/>
    <s v="18–22"/>
    <n v="0.49299999999999999"/>
    <n v="0.51400000000000001"/>
    <n v="0.45021122510561257"/>
    <s v="Conserver"/>
    <n v="0.2998674976689405"/>
    <n v="2460"/>
    <n v="0.14674796747967481"/>
    <n v="2.5971223021582732"/>
    <n v="0.13983739837398373"/>
  </r>
  <r>
    <x v="28"/>
    <s v="IND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n v="18.602739726027398"/>
    <n v="9.205479452054794"/>
    <n v="3.506849315068493"/>
    <n v="0.60273972602739723"/>
    <n v="3"/>
    <n v="1.3972602739726028"/>
    <n v="0.69863013698630139"/>
    <n v="1.6027397260273972"/>
    <n v="0.55365296803652964"/>
    <n v="5.7435897435897436"/>
    <n v="4.1585127201565555E-2"/>
    <n v="2.0792563600782778E-2"/>
    <n v="1.7938682322243965E-2"/>
    <n v="8.9285714285714288E-2"/>
    <s v="30–39 min"/>
    <s v="23–27"/>
    <n v="0.58200000000000007"/>
    <n v="0.61599999999999999"/>
    <n v="0.60772480386240191"/>
    <s v="Conserver"/>
    <n v="0.56893690912598882"/>
    <n v="2452.8000000000002"/>
    <n v="0.27397260273972601"/>
    <n v="5.7435897435897436"/>
    <n v="0.10437051532941943"/>
  </r>
  <r>
    <x v="29"/>
    <s v="DET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26.1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s v="30–39 min"/>
    <s v="23–27"/>
    <n v="0.52100000000000002"/>
    <n v="0.56499999999999995"/>
    <n v="0.87869643934821973"/>
    <s v="Conserver"/>
    <n v="0.79822937625754531"/>
    <n v="2450"/>
    <n v="0.26"/>
    <n v="2.0681818181818183"/>
    <n v="0.17428571428571427"/>
  </r>
  <r>
    <x v="30"/>
    <s v="CHI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n v="20.405405405405407"/>
    <n v="4.5"/>
    <n v="3.7027027027027026"/>
    <n v="0.29729729729729731"/>
    <n v="3.4054054054054053"/>
    <n v="0.90540540540540537"/>
    <n v="0.20270270270270271"/>
    <n v="2.4054054054054053"/>
    <n v="0.61647750469502738"/>
    <n v="1.8707865168539326"/>
    <n v="2.7353637625540946E-2"/>
    <n v="6.123948722136033E-3"/>
    <n v="8.9817914591328492E-3"/>
    <n v="0.10288233853188535"/>
    <s v="30–39 min"/>
    <s v="23–27"/>
    <n v="0.55000000000000004"/>
    <n v="0.60099999999999998"/>
    <n v="0.67410983705491856"/>
    <s v="Conserver"/>
    <n v="0.62406873674479313"/>
    <n v="2449.4"/>
    <n v="0.13595166163141995"/>
    <n v="1.8707865168539326"/>
    <n v="0.1118641299910182"/>
  </r>
  <r>
    <x v="31"/>
    <s v="LAL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n v="24.4"/>
    <n v="8.1999999999999993"/>
    <n v="7.8"/>
    <n v="1"/>
    <n v="6.8"/>
    <n v="1"/>
    <n v="0.6"/>
    <n v="3.7"/>
    <n v="0.69914040114613174"/>
    <n v="2.2162162162162158"/>
    <n v="2.865329512893983E-2"/>
    <n v="1.7191977077363897E-2"/>
    <n v="2.865329512893983E-2"/>
    <n v="0.19484240687679083"/>
    <s v="30–39 min"/>
    <s v="33+"/>
    <n v="0.57100000000000006"/>
    <n v="0.60399999999999998"/>
    <n v="0.76463488231744114"/>
    <s v="Conserver"/>
    <n v="0.7462374245472837"/>
    <n v="2443"/>
    <n v="0.23495702005730659"/>
    <n v="2.2162162162162162"/>
    <n v="0.22349570200573066"/>
  </r>
  <r>
    <x v="32"/>
    <s v="SAC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n v="19.100000000000001"/>
    <n v="6"/>
    <n v="13.9"/>
    <n v="3.8"/>
    <n v="10.1"/>
    <n v="0.7"/>
    <n v="0.4"/>
    <n v="2.9"/>
    <n v="0.55043227665706052"/>
    <n v="2.0689655172413794"/>
    <n v="2.0172910662824204E-2"/>
    <n v="1.1527377521613832E-2"/>
    <n v="0.1095100864553314"/>
    <n v="0.29106628242074922"/>
    <s v="30–39 min"/>
    <s v="28–32"/>
    <n v="0.627"/>
    <n v="0.65500000000000003"/>
    <n v="0.54073627036813521"/>
    <s v="Conserver"/>
    <n v="0.58414486921529185"/>
    <n v="2429"/>
    <n v="0.1729106628242075"/>
    <n v="2.0689655172413794"/>
    <n v="0.40057636887608067"/>
  </r>
  <r>
    <x v="33"/>
    <s v="DEN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n v="21.402985074626866"/>
    <n v="6"/>
    <n v="3.8955223880597014"/>
    <n v="0.70149253731343286"/>
    <n v="3.1940298507462686"/>
    <n v="1.4029850746268657"/>
    <n v="0.5074626865671642"/>
    <n v="2.1044776119402986"/>
    <n v="0.5928804729813536"/>
    <n v="2.8510638297872339"/>
    <n v="3.8863852482738659E-2"/>
    <n v="1.4057138132054409E-2"/>
    <n v="1.9431926241369329E-2"/>
    <n v="8.8477281184107165E-2"/>
    <s v="30–39 min"/>
    <s v="28–32"/>
    <n v="0.54299999999999993"/>
    <n v="0.58399999999999996"/>
    <n v="0.67531683765841888"/>
    <s v="Conserver"/>
    <n v="0.65457821556202889"/>
    <n v="2418.7000000000003"/>
    <n v="0.16620498614958445"/>
    <n v="2.8510638297872339"/>
    <n v="0.10790920742547649"/>
  </r>
  <r>
    <x v="34"/>
    <s v="HOU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n v="19.105263157894736"/>
    <n v="4.8947368421052628"/>
    <n v="10.302631578947368"/>
    <n v="3.3947368421052633"/>
    <n v="6.8947368421052628"/>
    <n v="1.1052631578947369"/>
    <n v="0.80263157894736847"/>
    <n v="2.6052631578947367"/>
    <n v="0.60651629072681701"/>
    <n v="1.8787878787878787"/>
    <n v="3.5087719298245619E-2"/>
    <n v="2.5480367585630746E-2"/>
    <n v="0.10776942355889725"/>
    <n v="0.21888053467000834"/>
    <s v="30–39 min"/>
    <s v="18–22"/>
    <n v="0.505"/>
    <n v="0.54500000000000004"/>
    <n v="0.687990343995172"/>
    <s v="Conserver"/>
    <n v="0.58430583501006039"/>
    <n v="2394"/>
    <n v="0.15538847117794485"/>
    <n v="1.8787878787878789"/>
    <n v="0.32706766917293234"/>
  </r>
  <r>
    <x v="35"/>
    <s v="MIN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n v="12"/>
    <n v="1.8055555555555556"/>
    <n v="10.902777777777779"/>
    <n v="3.6944444444444446"/>
    <n v="7.1944444444444446"/>
    <n v="0.80555555555555558"/>
    <n v="1.4027777777777777"/>
    <n v="1.1944444444444444"/>
    <n v="0.36144578313253006"/>
    <n v="1.5116279069767442"/>
    <n v="2.4263721552878179E-2"/>
    <n v="4.2252342704149924E-2"/>
    <n v="0.11127844712182061"/>
    <n v="0.21670013386880854"/>
    <s v="30–39 min"/>
    <s v="28–32"/>
    <n v="0.66900000000000004"/>
    <n v="0.68700000000000006"/>
    <n v="0.30838865419432709"/>
    <s v="Conserver"/>
    <n v="0.3670020120724346"/>
    <n v="2390.4"/>
    <n v="5.4384203480589019E-2"/>
    <n v="1.5116279069767442"/>
    <n v="0.32839692101740292"/>
  </r>
  <r>
    <x v="36"/>
    <s v="HOU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n v="14"/>
    <n v="1.7066666666666668"/>
    <n v="3.7066666666666666"/>
    <n v="1"/>
    <n v="2.7066666666666666"/>
    <n v="0.8"/>
    <n v="0.2"/>
    <n v="1"/>
    <n v="0.44025157232704404"/>
    <n v="1.7066666666666668"/>
    <n v="2.5157232704402517E-2"/>
    <n v="6.2893081761006293E-3"/>
    <n v="3.1446540880503145E-2"/>
    <n v="8.5115303983228502E-2"/>
    <s v="30–39 min"/>
    <s v="28–32"/>
    <n v="0.53299999999999992"/>
    <n v="0.55500000000000005"/>
    <n v="0.53892576946288473"/>
    <s v="Conserver"/>
    <n v="0.42816901408450708"/>
    <n v="2385"/>
    <n v="5.3668763102725364E-2"/>
    <n v="1.7066666666666668"/>
    <n v="0.11656184486373165"/>
  </r>
  <r>
    <x v="37"/>
    <s v="DET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n v="13.698630136986301"/>
    <n v="2.2054794520547945"/>
    <n v="5.904109589041096"/>
    <n v="0.90410958904109584"/>
    <n v="5"/>
    <n v="1"/>
    <n v="0.79452054794520544"/>
    <n v="1.2054794520547945"/>
    <n v="0.43350095370209812"/>
    <n v="1.8295454545454546"/>
    <n v="3.164556962025316E-2"/>
    <n v="2.5143055314721691E-2"/>
    <n v="2.8611062944338475E-2"/>
    <n v="0.15822784810126581"/>
    <s v="30–39 min"/>
    <s v="28–32"/>
    <n v="0.53400000000000003"/>
    <n v="0.57100000000000006"/>
    <n v="0.48461074230537116"/>
    <s v="Conserver"/>
    <n v="0.41895206857583861"/>
    <n v="2306.8000000000002"/>
    <n v="6.9793653546037795E-2"/>
    <n v="1.8295454545454546"/>
    <n v="0.18683891104560429"/>
  </r>
  <r>
    <x v="38"/>
    <s v="CLE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n v="20.6"/>
    <n v="6.706666666666667"/>
    <n v="2.9066666666666667"/>
    <n v="0.6"/>
    <n v="2.2000000000000002"/>
    <n v="1.2"/>
    <n v="0.10666666666666667"/>
    <n v="2.5066666666666668"/>
    <n v="0.67100977198697076"/>
    <n v="2.6755319148936172"/>
    <n v="3.9087947882736153E-2"/>
    <n v="3.4744842562432141E-3"/>
    <n v="1.9543973941368076E-2"/>
    <n v="7.1661237785016291E-2"/>
    <s v="30–39 min"/>
    <s v="23–27"/>
    <n v="0.56200000000000006"/>
    <n v="0.6"/>
    <n v="0.71092335546167773"/>
    <s v="Conserver"/>
    <n v="0.6300201207243461"/>
    <n v="2302.5"/>
    <n v="0.21845819761129207"/>
    <n v="2.6755319148936172"/>
    <n v="9.4679695982627585E-2"/>
  </r>
  <r>
    <x v="39"/>
    <s v="NYK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26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s v="30–39 min"/>
    <s v="28–32"/>
    <n v="0.55100000000000005"/>
    <n v="0.60499999999999998"/>
    <n v="0.72601086300543149"/>
    <s v="Conserver"/>
    <n v="0.79517102615694168"/>
    <n v="2301"/>
    <n v="0.20643198609300303"/>
    <n v="2.9141104294478528"/>
    <n v="8.2138200782268578E-2"/>
  </r>
  <r>
    <x v="40"/>
    <s v="CLE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n v="13.5"/>
    <n v="1.9024390243902438"/>
    <n v="9.6951219512195124"/>
    <n v="2.5975609756097562"/>
    <n v="7.0975609756097562"/>
    <n v="0.90243902439024393"/>
    <n v="0.90243902439024393"/>
    <n v="1.1951219512195121"/>
    <n v="0.48214285714285715"/>
    <n v="1.5918367346938775"/>
    <n v="3.2229965156794424E-2"/>
    <n v="3.2229965156794424E-2"/>
    <n v="9.2770034843205576E-2"/>
    <n v="0.25348432055749132"/>
    <s v="20–29 min"/>
    <s v="23–27"/>
    <n v="0.70599999999999996"/>
    <n v="0.72400000000000009"/>
    <n v="0.38624019312009655"/>
    <s v="Écarter"/>
    <n v="0.41287726358148896"/>
    <n v="2296"/>
    <n v="6.7944250871080136E-2"/>
    <n v="1.5918367346938775"/>
    <n v="0.34625435540069688"/>
  </r>
  <r>
    <x v="41"/>
    <s v="SAS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n v="8.8048780487804876"/>
    <n v="7.4024390243902438"/>
    <n v="3.5975609756097562"/>
    <n v="0.40243902439024393"/>
    <n v="3.1951219512195124"/>
    <n v="1.3048780487804879"/>
    <n v="0.3048780487804878"/>
    <n v="1.5975609756097562"/>
    <n v="0.31445993031358882"/>
    <n v="4.6335877862595414"/>
    <n v="4.6602787456445992E-2"/>
    <n v="1.0888501742160278E-2"/>
    <n v="1.437282229965157E-2"/>
    <n v="0.11411149825783973"/>
    <s v="20–29 min"/>
    <s v="33+"/>
    <n v="0.54700000000000004"/>
    <n v="0.57999999999999996"/>
    <n v="0.3512371756185878"/>
    <s v="Écarter"/>
    <n v="0.26928399666290426"/>
    <n v="2296"/>
    <n v="0.26437282229965159"/>
    <n v="4.6335877862595423"/>
    <n v="0.12848432055749129"/>
  </r>
  <r>
    <x v="42"/>
    <s v="MIL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30.402985074626866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s v="30–39 min"/>
    <s v="28–32"/>
    <n v="0.60699999999999998"/>
    <n v="0.625"/>
    <n v="0.79662039831019915"/>
    <s v="Conserver"/>
    <n v="0.92982972461635494"/>
    <n v="2291.4"/>
    <n v="0.19027668674172993"/>
    <n v="2.0961538461538463"/>
    <n v="0.34782229204852927"/>
  </r>
  <r>
    <x v="43"/>
    <s v="POR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n v="19.3"/>
    <n v="4.8"/>
    <n v="2.7"/>
    <n v="0.4"/>
    <n v="2.2999999999999998"/>
    <n v="0.9"/>
    <n v="0.1"/>
    <n v="2"/>
    <n v="0.5902140672782874"/>
    <n v="2.4"/>
    <n v="2.7522935779816512E-2"/>
    <n v="3.0581039755351682E-3"/>
    <n v="1.2232415902140673E-2"/>
    <n v="7.0336391437308854E-2"/>
    <s v="30–39 min"/>
    <s v="23–27"/>
    <n v="0.52100000000000002"/>
    <n v="0.55700000000000005"/>
    <n v="0.68014484007242004"/>
    <s v="Conserver"/>
    <n v="0.59026156941649899"/>
    <n v="2289"/>
    <n v="0.14678899082568808"/>
    <n v="2.4"/>
    <n v="8.2568807339449546E-2"/>
  </r>
  <r>
    <x v="44"/>
    <s v="DET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n v="16.304878048780488"/>
    <n v="1.6951219512195121"/>
    <n v="2.5975609756097562"/>
    <n v="0.59756097560975607"/>
    <n v="2"/>
    <n v="0.90243902439024393"/>
    <n v="9.7560975609756101E-2"/>
    <n v="1"/>
    <n v="0.58650640463239168"/>
    <n v="1.6951219512195121"/>
    <n v="3.2461835409721002E-2"/>
    <n v="3.5093876118617302E-3"/>
    <n v="2.1494999122653097E-2"/>
    <n v="7.1942446043165464E-2"/>
    <s v="20–29 min"/>
    <s v="28–32"/>
    <n v="0.57899999999999996"/>
    <n v="0.59"/>
    <n v="0.64815932407966204"/>
    <s v="Écarter"/>
    <n v="0.49866025420817589"/>
    <n v="2279.6"/>
    <n v="6.0975609756097567E-2"/>
    <n v="1.6951219512195121"/>
    <n v="9.3437445165818561E-2"/>
  </r>
  <r>
    <x v="45"/>
    <s v="ORL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n v="8.7012987012987004"/>
    <n v="1.8051948051948052"/>
    <n v="2.1948051948051948"/>
    <n v="0.40259740259740262"/>
    <n v="1.8051948051948052"/>
    <n v="1.2987012987012987"/>
    <n v="0.40259740259740262"/>
    <n v="0.80519480519480524"/>
    <n v="0.2939627939627939"/>
    <n v="2.2419354838709675"/>
    <n v="4.3875043875043873E-2"/>
    <n v="1.3601263601263602E-2"/>
    <n v="1.3601263601263602E-2"/>
    <n v="6.0986310986310986E-2"/>
    <s v="20–29 min"/>
    <s v="28–32"/>
    <n v="0.54299999999999993"/>
    <n v="0.57399999999999995"/>
    <n v="0.3301146650573325"/>
    <s v="Écarter"/>
    <n v="0.26611617758499045"/>
    <n v="2279.2000000000003"/>
    <n v="6.0986310986310979E-2"/>
    <n v="2.2419354838709675"/>
    <n v="7.414882414882415E-2"/>
  </r>
  <r>
    <x v="46"/>
    <s v="CHI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n v="18.506849315068493"/>
    <n v="3.506849315068493"/>
    <n v="10.095890410958905"/>
    <n v="2.3972602739726026"/>
    <n v="7.602739726027397"/>
    <n v="0.79452054794520544"/>
    <n v="0.69863013698630139"/>
    <n v="1.6027397260273972"/>
    <n v="0.59316824727783635"/>
    <n v="2.1880341880341878"/>
    <n v="2.5465402177730943E-2"/>
    <n v="2.2391991570073762E-2"/>
    <n v="7.6835265191429566E-2"/>
    <n v="0.24367755532139093"/>
    <s v="30–39 min"/>
    <s v="33+"/>
    <n v="0.59200000000000008"/>
    <n v="0.61099999999999999"/>
    <n v="0.62582981291490647"/>
    <s v="Conserver"/>
    <n v="0.566004244645958"/>
    <n v="2277.6"/>
    <n v="0.11239901650860555"/>
    <n v="2.1880341880341883"/>
    <n v="0.32358623112047774"/>
  </r>
  <r>
    <x v="47"/>
    <s v="BOS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n v="14.3"/>
    <n v="3.5"/>
    <n v="3.8"/>
    <n v="1.3"/>
    <n v="2.6"/>
    <n v="0.9"/>
    <n v="0.2"/>
    <n v="1"/>
    <n v="0.50352112676056338"/>
    <n v="3.5"/>
    <n v="3.1690140845070422E-2"/>
    <n v="7.0422535211267616E-3"/>
    <n v="4.5774647887323945E-2"/>
    <n v="9.154929577464789E-2"/>
    <s v="20–29 min"/>
    <s v="23–27"/>
    <n v="0.62"/>
    <n v="0.63300000000000001"/>
    <n v="0.52142426071213033"/>
    <s v="Écarter"/>
    <n v="0.43734406438631795"/>
    <n v="2272"/>
    <n v="0.12323943661971831"/>
    <n v="3.5"/>
    <n v="0.13380281690140844"/>
  </r>
  <r>
    <x v="48"/>
    <s v="PHX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26.59677419354838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s v="30–39 min"/>
    <s v="33+"/>
    <n v="0.59799999999999998"/>
    <n v="0.64200000000000002"/>
    <n v="0.67712733856366925"/>
    <s v="Conserver"/>
    <n v="0.81342247030570525"/>
    <n v="2263"/>
    <n v="0.11489173663278833"/>
    <n v="1.3541666666666667"/>
    <n v="0.16438356164383561"/>
  </r>
  <r>
    <x v="49"/>
    <s v="GSW"/>
    <n v="37"/>
    <n v="70"/>
    <n v="41"/>
    <n v="29"/>
    <n v="32.200000000000003"/>
    <n v="1715"/>
    <n v="567"/>
    <n v="1260"/>
    <n v="44.8"/>
    <n v="308"/>
    <n v="784"/>
    <n v="39.700000000000003"/>
    <s v="Données 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n v="24.5"/>
    <n v="6"/>
    <n v="4.4000000000000004"/>
    <n v="0.6"/>
    <n v="3.9"/>
    <n v="1.1000000000000001"/>
    <n v="0.4"/>
    <n v="2.9"/>
    <n v="0.76086956521739124"/>
    <n v="2.0689655172413794"/>
    <n v="3.4161490683229816E-2"/>
    <n v="1.2422360248447204E-2"/>
    <n v="1.8633540372670804E-2"/>
    <n v="0.12111801242236024"/>
    <s v="30–39 min"/>
    <s v="33+"/>
    <n v="0.57200000000000006"/>
    <n v="0.61799999999999999"/>
    <n v="0.76041038020519014"/>
    <s v="Conserver"/>
    <n v="0.74929577464788732"/>
    <n v="2254"/>
    <n v="0.18633540372670807"/>
    <n v="2.0689655172413794"/>
    <n v="0.13664596273291926"/>
  </r>
  <r>
    <x v="50"/>
    <s v="POR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n v="18.5"/>
    <n v="2.8055555555555554"/>
    <n v="4.5"/>
    <n v="0.90277777777777779"/>
    <n v="3.5972222222222223"/>
    <n v="0.90277777777777779"/>
    <n v="0.19444444444444445"/>
    <n v="2.0972222222222223"/>
    <n v="0.59105431309904155"/>
    <n v="1.3377483443708609"/>
    <n v="2.8842740504082358E-2"/>
    <n v="6.2122825701100464E-3"/>
    <n v="2.8842740504082358E-2"/>
    <n v="0.11492722754703585"/>
    <s v="30–39 min"/>
    <s v="18–22"/>
    <n v="0.51900000000000002"/>
    <n v="0.55100000000000005"/>
    <n v="0.66505733252866628"/>
    <s v="Conserver"/>
    <n v="0.56579476861167"/>
    <n v="2253.6"/>
    <n v="8.9634362797302095E-2"/>
    <n v="1.3377483443708609"/>
    <n v="0.14376996805111822"/>
  </r>
  <r>
    <x v="51"/>
    <s v="SAS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n v="23.5"/>
    <n v="6.306451612903226"/>
    <n v="4.806451612903226"/>
    <n v="0.90322580645161288"/>
    <n v="3.903225806451613"/>
    <n v="1.5"/>
    <n v="0.40322580645161288"/>
    <n v="2.806451612903226"/>
    <n v="0.65096952908587258"/>
    <n v="2.2471264367816093"/>
    <n v="4.1551246537396121E-2"/>
    <n v="1.1169689929407558E-2"/>
    <n v="2.5020105441872931E-2"/>
    <n v="0.10812259851666517"/>
    <s v="30–39 min"/>
    <s v="23–27"/>
    <n v="0.51400000000000001"/>
    <n v="0.56000000000000005"/>
    <n v="0.70368135184067593"/>
    <s v="Conserver"/>
    <n v="0.71871227364185108"/>
    <n v="2238.2000000000003"/>
    <n v="0.17469395049593422"/>
    <n v="2.2471264367816093"/>
    <n v="0.13314270395853811"/>
  </r>
  <r>
    <x v="52"/>
    <s v="OKC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n v="21.594202898550726"/>
    <n v="5.1014492753623184"/>
    <n v="5.3043478260869561"/>
    <n v="0.89855072463768115"/>
    <n v="4.5072463768115938"/>
    <n v="1.5942028985507246"/>
    <n v="0.69565217391304346"/>
    <n v="2.2028985507246377"/>
    <n v="0.66648774378242981"/>
    <n v="2.3157894736842102"/>
    <n v="4.9203793165145823E-2"/>
    <n v="2.147074610842727E-2"/>
    <n v="2.7733047056718554E-2"/>
    <n v="0.139112542494185"/>
    <s v="30–39 min"/>
    <s v="23–27"/>
    <n v="0.53700000000000003"/>
    <n v="0.57299999999999995"/>
    <n v="0.70368135184067593"/>
    <s v="Conserver"/>
    <n v="0.66042632607237639"/>
    <n v="2235.6"/>
    <n v="0.15745213812846665"/>
    <n v="2.3157894736842106"/>
    <n v="0.16371443907675792"/>
  </r>
  <r>
    <x v="53"/>
    <s v="SAS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n v="12.304878048780488"/>
    <n v="1.6951219512195121"/>
    <n v="3.8048780487804876"/>
    <n v="1.1951219512195121"/>
    <n v="2.5975609756097562"/>
    <n v="0.5"/>
    <n v="0.1951219512195122"/>
    <n v="0.59756097560975607"/>
    <n v="0.45238522238163559"/>
    <n v="2.8367346938775508"/>
    <n v="1.8382352941176471E-2"/>
    <n v="7.1736011477761845E-3"/>
    <n v="4.3938307030129124E-2"/>
    <n v="9.549856527977045E-2"/>
    <s v="20–29 min"/>
    <s v="33+"/>
    <n v="0.622"/>
    <n v="0.65599999999999992"/>
    <n v="0.41098370549185276"/>
    <s v="Écarter"/>
    <n v="0.37632625018403104"/>
    <n v="2230.4"/>
    <n v="6.2320659971305592E-2"/>
    <n v="2.8367346938775508"/>
    <n v="0.13988522238163559"/>
  </r>
  <r>
    <x v="54"/>
    <s v="CLE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n v="24"/>
    <n v="5"/>
    <n v="4.507042253521127"/>
    <n v="0.80281690140845074"/>
    <n v="3.704225352112676"/>
    <n v="1.295774647887324"/>
    <n v="0.19718309859154928"/>
    <n v="2.0985915492957745"/>
    <n v="0.76433121019108285"/>
    <n v="2.3825503355704698"/>
    <n v="4.1266708531443444E-2"/>
    <n v="6.2797165156544361E-3"/>
    <n v="2.556741724230735E-2"/>
    <n v="0.11796896025836548"/>
    <s v="30–39 min"/>
    <s v="28–32"/>
    <n v="0.53100000000000003"/>
    <n v="0.57499999999999996"/>
    <n v="0.79722389861194931"/>
    <s v="Conserver"/>
    <n v="0.7340040241448692"/>
    <n v="2229.4"/>
    <n v="0.15923566878980891"/>
    <n v="2.3825503355704698"/>
    <n v="0.14353637750067283"/>
  </r>
  <r>
    <x v="55"/>
    <s v="MIN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n v="18.695652173913043"/>
    <n v="4.6956521739130439"/>
    <n v="7.1014492753623184"/>
    <n v="2.1014492753623188"/>
    <n v="5"/>
    <n v="0.69565217391304346"/>
    <n v="0.20289855072463769"/>
    <n v="2.7971014492753623"/>
    <n v="0.57881276080226141"/>
    <n v="1.678756476683938"/>
    <n v="2.1537219006595776E-2"/>
    <n v="6.2816888769237685E-3"/>
    <n v="6.5060349082424737E-2"/>
    <n v="0.15479876160990713"/>
    <s v="30–39 min"/>
    <s v="28–32"/>
    <n v="0.54200000000000004"/>
    <n v="0.59299999999999997"/>
    <n v="0.56608328304164157"/>
    <s v="Conserver"/>
    <n v="0.57177849706937278"/>
    <n v="2228.6999999999998"/>
    <n v="0.14537622829452149"/>
    <n v="1.6787564766839378"/>
    <n v="0.21985911069233185"/>
  </r>
  <r>
    <x v="56"/>
    <s v="HOU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n v="14.101449275362318"/>
    <n v="3.7971014492753623"/>
    <n v="8.2028985507246368"/>
    <n v="2.7971014492753623"/>
    <n v="5.4057971014492754"/>
    <n v="1.4057971014492754"/>
    <n v="1.3043478260869565"/>
    <n v="2"/>
    <n v="0.43657737694620186"/>
    <n v="1.8985507246376812"/>
    <n v="4.3523130075828961E-2"/>
    <n v="4.038228563736708E-2"/>
    <n v="8.6597568089020513E-2"/>
    <n v="0.16736213936375466"/>
    <s v="30–39 min"/>
    <s v="18–22"/>
    <n v="0.57499999999999996"/>
    <n v="0.60199999999999998"/>
    <n v="0.42063971031985514"/>
    <s v="Conserver"/>
    <n v="0.43127168809961219"/>
    <n v="2228.6999999999998"/>
    <n v="0.11755732041100193"/>
    <n v="1.8985507246376812"/>
    <n v="0.25395970745277513"/>
  </r>
  <r>
    <x v="57"/>
    <s v="MEM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n v="19.202898550724637"/>
    <n v="5.3043478260869561"/>
    <n v="6.1014492753623184"/>
    <n v="0.89855072463768115"/>
    <n v="5.2028985507246377"/>
    <n v="1.2028985507246377"/>
    <n v="0.40579710144927539"/>
    <n v="2.4057971014492754"/>
    <n v="0.6000905797101449"/>
    <n v="2.2048192771084336"/>
    <n v="3.7590579710144928E-2"/>
    <n v="1.2681159420289856E-2"/>
    <n v="2.8079710144927536E-2"/>
    <n v="0.16259057971014493"/>
    <s v="30–39 min"/>
    <s v="23–27"/>
    <n v="0.56499999999999995"/>
    <n v="0.6"/>
    <n v="0.61617380808690403"/>
    <s v="Conserver"/>
    <n v="0.58729186714489834"/>
    <n v="2208"/>
    <n v="0.16576086956521738"/>
    <n v="2.2048192771084336"/>
    <n v="0.19067028985507245"/>
  </r>
  <r>
    <x v="58"/>
    <s v="MEM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n v="22.202702702702702"/>
    <n v="2"/>
    <n v="5.5945945945945947"/>
    <n v="1.2027027027027026"/>
    <n v="4.4054054054054053"/>
    <n v="1.2027027027027026"/>
    <n v="1.5"/>
    <n v="2.0945945945945947"/>
    <n v="0.74505713767458726"/>
    <n v="0.95483870967741924"/>
    <n v="4.0359151097406128E-2"/>
    <n v="5.0335570469798654E-2"/>
    <n v="4.0359151097406128E-2"/>
    <n v="0.1478323961545438"/>
    <s v="20–29 min"/>
    <s v="23–27"/>
    <n v="0.54799999999999993"/>
    <n v="0.59099999999999997"/>
    <n v="0.73264936632468314"/>
    <s v="Écarter"/>
    <n v="0.67903638044483117"/>
    <n v="2205.2000000000003"/>
    <n v="6.711409395973153E-2"/>
    <n v="0.95483870967741935"/>
    <n v="0.18773807364411391"/>
  </r>
  <r>
    <x v="59"/>
    <s v="MIN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n v="14.2"/>
    <n v="2.2999999999999998"/>
    <n v="6"/>
    <n v="1.2"/>
    <n v="4.9000000000000004"/>
    <n v="0.7"/>
    <n v="0.9"/>
    <n v="1.4"/>
    <n v="0.51636363636363636"/>
    <n v="1.6428571428571428"/>
    <n v="2.5454545454545452E-2"/>
    <n v="3.272727272727273E-2"/>
    <n v="4.3636363636363633E-2"/>
    <n v="0.17818181818181819"/>
    <s v="20–29 min"/>
    <s v="23–27"/>
    <n v="0.55600000000000005"/>
    <n v="0.57700000000000007"/>
    <n v="0.55522027761013881"/>
    <s v="Écarter"/>
    <n v="0.43428571428571427"/>
    <n v="2200"/>
    <n v="8.3636363636363634E-2"/>
    <n v="1.6428571428571428"/>
    <n v="0.21818181818181817"/>
  </r>
  <r>
    <x v="60"/>
    <s v="IND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n v="15.597222222222221"/>
    <n v="1.5"/>
    <n v="6.5"/>
    <n v="1.3055555555555556"/>
    <n v="5.3055555555555554"/>
    <n v="0.80555555555555558"/>
    <n v="2"/>
    <n v="1.6944444444444444"/>
    <n v="0.51646431199411336"/>
    <n v="0.88524590163934425"/>
    <n v="2.6674025018395879E-2"/>
    <n v="6.6225165562913912E-2"/>
    <n v="4.3230316409124357E-2"/>
    <n v="0.17568064753495216"/>
    <s v="30–39 min"/>
    <s v="28–32"/>
    <n v="0.57700000000000007"/>
    <n v="0.61199999999999999"/>
    <n v="0.4912492456246228"/>
    <s v="Conserver"/>
    <n v="0.47701766152470376"/>
    <n v="2174.4"/>
    <n v="4.9668874172185427E-2"/>
    <n v="0.88524590163934425"/>
    <n v="0.21523178807947022"/>
  </r>
  <r>
    <x v="61"/>
    <s v="PHX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n v="10.197530864197532"/>
    <n v="5.2962962962962967"/>
    <n v="2.3950617283950617"/>
    <n v="0.50617283950617287"/>
    <n v="1.9012345679012346"/>
    <n v="0.90123456790123457"/>
    <n v="9.8765432098765427E-2"/>
    <n v="1.0987654320987654"/>
    <n v="0.38050488299244523"/>
    <n v="4.820224719101124"/>
    <n v="3.3628155518702782E-2"/>
    <n v="3.6852773171181128E-3"/>
    <n v="1.8887046250230331E-2"/>
    <n v="7.0941588354523674E-2"/>
    <s v="20–29 min"/>
    <s v="28–32"/>
    <n v="0.56999999999999995"/>
    <n v="0.58499999999999996"/>
    <n v="0.4103802051901026"/>
    <s v="Écarter"/>
    <n v="0.31187619544427059"/>
    <n v="2170.8000000000002"/>
    <n v="0.19762299613045881"/>
    <n v="4.8202247191011232"/>
    <n v="8.9367974940114239E-2"/>
  </r>
  <r>
    <x v="62"/>
    <s v="MIL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n v="8.1999999999999993"/>
    <n v="1.9"/>
    <n v="3.6"/>
    <n v="0.4"/>
    <n v="3.2"/>
    <n v="1"/>
    <n v="0.2"/>
    <n v="1"/>
    <n v="0.30258302583025826"/>
    <n v="1.9"/>
    <n v="3.6900369003690037E-2"/>
    <n v="7.3800738007380072E-3"/>
    <n v="1.4760147601476014E-2"/>
    <n v="0.11808118081180811"/>
    <s v="20–29 min"/>
    <s v="28–32"/>
    <n v="0.6"/>
    <n v="0.61299999999999999"/>
    <n v="0.30899215449607725"/>
    <s v="Écarter"/>
    <n v="0.25078470824949695"/>
    <n v="2168"/>
    <n v="7.0110701107011064E-2"/>
    <n v="1.9"/>
    <n v="0.13284132841328414"/>
  </r>
  <r>
    <x v="63"/>
    <s v="CLE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n v="18.507042253521128"/>
    <n v="3.1971830985915495"/>
    <n v="9.295774647887324"/>
    <n v="2.295774647887324"/>
    <n v="7"/>
    <n v="0.90140845070422537"/>
    <n v="1.6056338028169015"/>
    <n v="2"/>
    <n v="0.60678827060725005"/>
    <n v="1.5985915492957747"/>
    <n v="2.9554375432925422E-2"/>
    <n v="5.2643731239898413E-2"/>
    <n v="7.5271299930731936E-2"/>
    <n v="0.22950819672131148"/>
    <s v="30–39 min"/>
    <s v="23–27"/>
    <n v="0.60399999999999998"/>
    <n v="0.63300000000000001"/>
    <n v="0.54858177429088717"/>
    <s v="Conserver"/>
    <n v="0.56601014537931826"/>
    <n v="2165.5"/>
    <n v="0.10482567536365735"/>
    <n v="1.5985915492957747"/>
    <n v="0.3047794966520434"/>
  </r>
  <r>
    <x v="64"/>
    <s v="SAS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n v="14.703703703703704"/>
    <n v="4.0987654320987659"/>
    <n v="3.7037037037037037"/>
    <n v="1.0987654320987654"/>
    <n v="2.6049382716049383"/>
    <n v="0.90123456790123457"/>
    <n v="0.29629629629629628"/>
    <n v="2.1975308641975309"/>
    <n v="0.55070051324732971"/>
    <n v="1.8651685393258428"/>
    <n v="3.3754103666712908E-2"/>
    <n v="1.1097239561659037E-2"/>
    <n v="4.1152263374485597E-2"/>
    <n v="9.7563231146252372E-2"/>
    <s v="20–29 min"/>
    <s v="18–22"/>
    <n v="0.47600000000000003"/>
    <n v="0.52200000000000002"/>
    <n v="0.5962582981291491"/>
    <s v="Écarter"/>
    <n v="0.44969073701468071"/>
    <n v="2162.6999999999998"/>
    <n v="0.15351181393628335"/>
    <n v="1.8651685393258426"/>
    <n v="0.13871549452073798"/>
  </r>
  <r>
    <x v="65"/>
    <s v="BOS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n v="22.206349206349206"/>
    <n v="4.5079365079365079"/>
    <n v="5.7936507936507935"/>
    <n v="1.3015873015873016"/>
    <n v="4.5079365079365079"/>
    <n v="1.2063492063492063"/>
    <n v="0.30158730158730157"/>
    <n v="2.6031746031746033"/>
    <n v="0.64741542875653668"/>
    <n v="1.7317073170731707"/>
    <n v="3.5170530797352953E-2"/>
    <n v="8.7926326993382382E-3"/>
    <n v="3.7947151649775558E-2"/>
    <n v="0.13142672034800315"/>
    <s v="30–39 min"/>
    <s v="28–32"/>
    <n v="0.51500000000000001"/>
    <n v="0.55500000000000005"/>
    <n v="0.67290283645141824"/>
    <s v="Conserver"/>
    <n v="0.67914790329277253"/>
    <n v="2160.8999999999996"/>
    <n v="0.13142672034800318"/>
    <n v="1.7317073170731707"/>
    <n v="0.16891110185570829"/>
  </r>
  <r>
    <x v="66"/>
    <s v="POR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n v="16.902777777777779"/>
    <n v="3.9027777777777777"/>
    <n v="7.3055555555555554"/>
    <n v="1.5"/>
    <n v="5.6944444444444446"/>
    <n v="1"/>
    <n v="0.5"/>
    <n v="2.6944444444444446"/>
    <n v="0.563425925925926"/>
    <n v="1.4484536082474226"/>
    <n v="3.3333333333333333E-2"/>
    <n v="1.6666666666666666E-2"/>
    <n v="0.05"/>
    <n v="0.18981481481481483"/>
    <s v="30–39 min"/>
    <s v="23–27"/>
    <n v="0.55000000000000004"/>
    <n v="0.60499999999999998"/>
    <n v="0.50814725407362704"/>
    <s v="Conserver"/>
    <n v="0.51694612117147332"/>
    <n v="2160"/>
    <n v="0.13009259259259259"/>
    <n v="1.4484536082474226"/>
    <n v="0.24351851851851852"/>
  </r>
  <r>
    <x v="67"/>
    <s v="DET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n v="11"/>
    <n v="1.5974025974025974"/>
    <n v="2.4025974025974026"/>
    <n v="0.19480519480519481"/>
    <n v="2.1038961038961039"/>
    <n v="0.50649350649350644"/>
    <n v="0.1038961038961039"/>
    <n v="0.59740259740259738"/>
    <n v="0.39285714285714285"/>
    <n v="2.6739130434782608"/>
    <n v="1.8089053803339517E-2"/>
    <n v="3.7105751391465678E-3"/>
    <n v="6.9573283858998152E-3"/>
    <n v="7.5139146567718001E-2"/>
    <s v="20–29 min"/>
    <s v="33+"/>
    <n v="0.52900000000000003"/>
    <n v="0.56700000000000006"/>
    <n v="0.40917320458660228"/>
    <s v="Écarter"/>
    <n v="0.33641851106639842"/>
    <n v="2156"/>
    <n v="5.7050092764378481E-2"/>
    <n v="2.6739130434782608"/>
    <n v="8.5807050092764375E-2"/>
  </r>
  <r>
    <x v="68"/>
    <s v="IND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n v="16.097222222222221"/>
    <n v="1.9027777777777777"/>
    <n v="5.3055555555555554"/>
    <n v="1.1944444444444444"/>
    <n v="4.0972222222222223"/>
    <n v="0.69444444444444442"/>
    <n v="0.30555555555555558"/>
    <n v="1.9027777777777777"/>
    <n v="0.53836863619472319"/>
    <n v="1"/>
    <n v="2.3225566703827572E-2"/>
    <n v="1.0219249349684134E-2"/>
    <n v="3.9947974730583424E-2"/>
    <n v="0.13703084355258269"/>
    <s v="20–29 min"/>
    <s v="18–22"/>
    <n v="0.51600000000000001"/>
    <n v="0.57899999999999996"/>
    <n v="0.51297525648762821"/>
    <s v="Écarter"/>
    <n v="0.49230941202772188"/>
    <n v="2152.7999999999997"/>
    <n v="6.3638052768487566E-2"/>
    <n v="1"/>
    <n v="0.17744332961724266"/>
  </r>
  <r>
    <x v="69"/>
    <s v="DAL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n v="11"/>
    <n v="4.4050632911392409"/>
    <n v="2.5949367088607596"/>
    <n v="0.20253164556962025"/>
    <n v="2.4050632911392404"/>
    <n v="0.89873417721518989"/>
    <n v="0.20253164556962025"/>
    <n v="1.3037974683544304"/>
    <n v="0.40740740740740738"/>
    <n v="3.3786407766990294"/>
    <n v="3.3286451007969994E-2"/>
    <n v="7.501172058134083E-3"/>
    <n v="7.501172058134083E-3"/>
    <n v="8.9076418190342233E-2"/>
    <s v="20–29 min"/>
    <s v="28–32"/>
    <n v="0.496"/>
    <n v="0.55299999999999994"/>
    <n v="0.40977670488835244"/>
    <s v="Écarter"/>
    <n v="0.33641851106639842"/>
    <n v="2133"/>
    <n v="0.1631504922644163"/>
    <n v="3.378640776699029"/>
    <n v="9.6108766994842942E-2"/>
  </r>
  <r>
    <x v="70"/>
    <s v="TOR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n v="19.307692307692307"/>
    <n v="5.8"/>
    <n v="7.7076923076923078"/>
    <n v="1.7076923076923076"/>
    <n v="6"/>
    <n v="1.4"/>
    <n v="1"/>
    <n v="2.8"/>
    <n v="0.58864915572232646"/>
    <n v="2.0714285714285716"/>
    <n v="4.2682926829268296E-2"/>
    <n v="3.0487804878048783E-2"/>
    <n v="5.2063789868667922E-2"/>
    <n v="0.18292682926829271"/>
    <s v="30–39 min"/>
    <s v="23–27"/>
    <n v="0.48200000000000004"/>
    <n v="0.52300000000000002"/>
    <n v="0.64333132166566087"/>
    <s v="Conserver"/>
    <n v="0.59049682711654539"/>
    <n v="2132"/>
    <n v="0.17682926829268292"/>
    <n v="2.0714285714285716"/>
    <n v="0.23499061913696062"/>
  </r>
  <r>
    <x v="71"/>
    <s v="DAL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n v="9.6025641025641022"/>
    <n v="1.8974358974358974"/>
    <n v="3.2948717948717947"/>
    <n v="0.5"/>
    <n v="2.7948717948717947"/>
    <n v="0.79487179487179482"/>
    <n v="0.39743589743589741"/>
    <n v="1.1025641025641026"/>
    <n v="0.3517422748191979"/>
    <n v="1.7209302325581393"/>
    <n v="2.9116182962336805E-2"/>
    <n v="1.4558091481168402E-2"/>
    <n v="1.8315018315018316E-2"/>
    <n v="0.10237625622241006"/>
    <s v="20–29 min"/>
    <s v="18–22"/>
    <n v="0.52500000000000002"/>
    <n v="0.56999999999999995"/>
    <n v="0.35787567893783945"/>
    <s v="Écarter"/>
    <n v="0.29368002889129652"/>
    <n v="2129.4"/>
    <n v="6.950314642622335E-2"/>
    <n v="1.7209302325581395"/>
    <n v="0.12069127453742838"/>
  </r>
  <r>
    <x v="72"/>
    <s v="CHI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n v="14.6"/>
    <n v="7.2"/>
    <n v="8.1"/>
    <n v="1.8"/>
    <n v="6.3"/>
    <n v="1.2"/>
    <n v="0.6"/>
    <n v="2.9"/>
    <n v="0.48344370860927155"/>
    <n v="2.4827586206896552"/>
    <n v="3.9735099337748346E-2"/>
    <n v="1.9867549668874173E-2"/>
    <n v="5.9602649006622523E-2"/>
    <n v="0.20860927152317882"/>
    <s v="30–39 min"/>
    <s v="18–22"/>
    <n v="0.53100000000000003"/>
    <n v="0.56999999999999995"/>
    <n v="0.48159324079662041"/>
    <s v="Conserver"/>
    <n v="0.44651911468812877"/>
    <n v="2114"/>
    <n v="0.23841059602649006"/>
    <n v="2.4827586206896552"/>
    <n v="0.26821192052980131"/>
  </r>
  <r>
    <x v="73"/>
    <s v="HOU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n v="14.1"/>
    <n v="5.6"/>
    <n v="3.7"/>
    <n v="0.5"/>
    <n v="3.2"/>
    <n v="1.6"/>
    <n v="0.4"/>
    <n v="1.5"/>
    <n v="0.40056818181818177"/>
    <n v="3.7333333333333329"/>
    <n v="4.5454545454545456E-2"/>
    <n v="1.1363636363636364E-2"/>
    <n v="1.4204545454545454E-2"/>
    <n v="9.0909090909090912E-2"/>
    <s v="30–39 min"/>
    <s v="28–32"/>
    <n v="0.48299999999999998"/>
    <n v="0.51500000000000001"/>
    <n v="0.45986722993361495"/>
    <s v="Conserver"/>
    <n v="0.43122736418511065"/>
    <n v="2112"/>
    <n v="0.15909090909090909"/>
    <n v="3.7333333333333334"/>
    <n v="0.10511363636363635"/>
  </r>
  <r>
    <x v="74"/>
    <s v="UTA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n v="16.805970149253731"/>
    <n v="5.5970149253731343"/>
    <n v="3.8059701492537314"/>
    <n v="0.40298507462686567"/>
    <n v="3.4029850746268657"/>
    <n v="0.70149253731343286"/>
    <n v="0.1044776119402985"/>
    <n v="2.7014925373134329"/>
    <n v="0.53352286188107079"/>
    <n v="2.0718232044198897"/>
    <n v="2.2269604359156599E-2"/>
    <n v="3.3167495854063019E-3"/>
    <n v="1.279317697228145E-2"/>
    <n v="0.10803127221037669"/>
    <s v="30–39 min"/>
    <s v="18–22"/>
    <n v="0.48499999999999999"/>
    <n v="0.53900000000000003"/>
    <n v="0.55401327700663849"/>
    <s v="Conserver"/>
    <n v="0.5139854049671162"/>
    <n v="2110.5"/>
    <n v="0.17768301350390903"/>
    <n v="2.0718232044198897"/>
    <n v="0.12082444918265814"/>
  </r>
  <r>
    <x v="75"/>
    <s v="DET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n v="13.106666666666667"/>
    <n v="5.4"/>
    <n v="2.6"/>
    <n v="0.4"/>
    <n v="2.3066666666666666"/>
    <n v="0.90666666666666662"/>
    <n v="0.2"/>
    <n v="1.9066666666666667"/>
    <n v="0.46642941874258598"/>
    <n v="2.8321678321678321"/>
    <n v="3.2265717674970343E-2"/>
    <n v="7.1174377224199285E-3"/>
    <n v="1.4234875444839857E-2"/>
    <n v="8.2087781731909837E-2"/>
    <s v="20–29 min"/>
    <s v="28–32"/>
    <n v="0.48299999999999998"/>
    <n v="0.53100000000000003"/>
    <n v="0.4978877489438745"/>
    <s v="Écarter"/>
    <n v="0.40084775318578142"/>
    <n v="2107.5"/>
    <n v="0.19217081850533807"/>
    <n v="2.8321678321678321"/>
    <n v="9.2526690391459068E-2"/>
  </r>
  <r>
    <x v="76"/>
    <s v="MIL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24.896551724137932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s v="30–39 min"/>
    <s v="33+"/>
    <n v="0.54700000000000004"/>
    <n v="0.621"/>
    <n v="0.59867229933614963"/>
    <s v="Conserver"/>
    <n v="0.76142371470200521"/>
    <n v="2093.8000000000002"/>
    <n v="0.19677142038399081"/>
    <n v="2.5432098765432101"/>
    <n v="0.13038494603113954"/>
  </r>
  <r>
    <x v="77"/>
    <s v="DEN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n v="13.306666666666667"/>
    <n v="6.1066666666666665"/>
    <n v="4.9066666666666663"/>
    <n v="1.4"/>
    <n v="3.6"/>
    <n v="1.4"/>
    <n v="0.50666666666666671"/>
    <n v="3.2"/>
    <n v="0.47694145758661888"/>
    <n v="1.9083333333333332"/>
    <n v="5.0179211469534052E-2"/>
    <n v="1.8160095579450419E-2"/>
    <n v="5.0179211469534052E-2"/>
    <n v="0.12903225806451613"/>
    <s v="20–29 min"/>
    <s v="33+"/>
    <n v="0.505"/>
    <n v="0.53200000000000003"/>
    <n v="0.50271575135787572"/>
    <s v="Écarter"/>
    <n v="0.40696445338698861"/>
    <n v="2092.5"/>
    <n v="0.21887694145758663"/>
    <n v="1.9083333333333334"/>
    <n v="0.17586618876941457"/>
  </r>
  <r>
    <x v="78"/>
    <s v="PHI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n v="15.1"/>
    <n v="1.8"/>
    <n v="6.1"/>
    <n v="1.6"/>
    <n v="4.5"/>
    <n v="1.5"/>
    <n v="0.5"/>
    <n v="1.3"/>
    <n v="0.43641618497109824"/>
    <n v="1.3846153846153846"/>
    <n v="4.3352601156069363E-2"/>
    <n v="1.4450867052023121E-2"/>
    <n v="4.6242774566473986E-2"/>
    <n v="0.13005780346820808"/>
    <s v="30–39 min"/>
    <s v="28–32"/>
    <n v="0.51800000000000002"/>
    <n v="0.55100000000000005"/>
    <n v="0.44900422450211225"/>
    <s v="Conserver"/>
    <n v="0.46181086519114689"/>
    <n v="2076"/>
    <n v="5.2023121387283239E-2"/>
    <n v="1.3846153846153846"/>
    <n v="0.17630057803468208"/>
  </r>
  <r>
    <x v="79"/>
    <s v="MIN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n v="9.4024390243902438"/>
    <n v="2.6951219512195124"/>
    <n v="3.1951219512195124"/>
    <n v="0.69512195121951215"/>
    <n v="2.5975609756097562"/>
    <n v="0.59756097560975607"/>
    <n v="0.40243902439024393"/>
    <n v="1.1951219512195121"/>
    <n v="0.37163790610238118"/>
    <n v="2.2551020408163267"/>
    <n v="2.3619010893666248E-2"/>
    <n v="1.5906680805938496E-2"/>
    <n v="2.7475175937530124E-2"/>
    <n v="0.10267039429287574"/>
    <s v="20–29 min"/>
    <s v="23–27"/>
    <n v="0.55299999999999994"/>
    <n v="0.57899999999999996"/>
    <n v="0.37115268557634279"/>
    <s v="Écarter"/>
    <n v="0.28755950336163322"/>
    <n v="2074.6"/>
    <n v="0.10652655933673962"/>
    <n v="2.2551020408163267"/>
    <n v="0.126289405186542"/>
  </r>
  <r>
    <x v="80"/>
    <s v="OKC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n v="10.098591549295774"/>
    <n v="1.6056338028169015"/>
    <n v="4.098591549295775"/>
    <n v="1.295774647887324"/>
    <n v="2.9014084507042255"/>
    <n v="1.0985915492957747"/>
    <n v="0.50704225352112675"/>
    <n v="0.70422535211267601"/>
    <n v="0.34584217634574571"/>
    <n v="2.2800000000000002"/>
    <n v="3.7622998263553933E-2"/>
    <n v="1.7364460737024891E-2"/>
    <n v="4.4375844105730276E-2"/>
    <n v="9.93633031063091E-2"/>
    <s v="20–29 min"/>
    <s v="23–27"/>
    <n v="0.57799999999999996"/>
    <n v="0.58599999999999997"/>
    <n v="0.35968617984308993"/>
    <s v="Écarter"/>
    <n v="0.30885028480743615"/>
    <n v="2073.1999999999998"/>
    <n v="5.4987459000578817E-2"/>
    <n v="2.2799999999999998"/>
    <n v="0.1403627242909512"/>
  </r>
  <r>
    <x v="81"/>
    <s v="ATL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n v="13.405405405405405"/>
    <n v="2.2972972972972974"/>
    <n v="8.9054054054054053"/>
    <n v="3"/>
    <n v="5.9054054054054053"/>
    <n v="0.90540540540540537"/>
    <n v="0.90540540540540537"/>
    <n v="1.2027027027027026"/>
    <n v="0.48048048048048048"/>
    <n v="1.910112359550562"/>
    <n v="3.2451806645355033E-2"/>
    <n v="3.2451806645355033E-2"/>
    <n v="0.10752688172043011"/>
    <n v="0.21166327617940522"/>
    <s v="20–29 min"/>
    <s v="23–27"/>
    <n v="0.60199999999999998"/>
    <n v="0.63400000000000001"/>
    <n v="0.41098370549185276"/>
    <s v="Écarter"/>
    <n v="0.40998422970253956"/>
    <n v="2064.6"/>
    <n v="8.2340404921050089E-2"/>
    <n v="1.9101123595505618"/>
    <n v="0.31919015789983535"/>
  </r>
  <r>
    <x v="82"/>
    <s v="SAC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n v="17.2"/>
    <n v="5.6"/>
    <n v="3.8"/>
    <n v="0.50769230769230766"/>
    <n v="3.3076923076923075"/>
    <n v="0.90769230769230769"/>
    <n v="0.6"/>
    <n v="2.4"/>
    <n v="0.54430379746835433"/>
    <n v="2.3333333333333335"/>
    <n v="2.872444011684518E-2"/>
    <n v="1.8987341772151896E-2"/>
    <n v="1.6066212268743912E-2"/>
    <n v="0.10467380720545276"/>
    <s v="30–39 min"/>
    <s v="23–27"/>
    <n v="0.51300000000000001"/>
    <n v="0.54899999999999993"/>
    <n v="0.56487628243814125"/>
    <s v="Conserver"/>
    <n v="0.52603621730382299"/>
    <n v="2054"/>
    <n v="0.17721518987341772"/>
    <n v="2.3333333333333335"/>
    <n v="0.12025316455696201"/>
  </r>
  <r>
    <x v="83"/>
    <s v="MEM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n v="10.405063291139241"/>
    <n v="1.6962025316455696"/>
    <n v="3.4050632911392404"/>
    <n v="1.1012658227848102"/>
    <n v="2.3037974683544302"/>
    <n v="0.59493670886075944"/>
    <n v="0.10126582278481013"/>
    <n v="0.89873417721518989"/>
    <n v="0.40173989541078153"/>
    <n v="1.8873239436619718"/>
    <n v="2.2970529299643223E-2"/>
    <n v="3.9098773275988465E-3"/>
    <n v="4.2519915937637466E-2"/>
    <n v="8.8949709202873761E-2"/>
    <s v="20–29 min"/>
    <s v="18–22"/>
    <n v="0.52700000000000002"/>
    <n v="0.56000000000000005"/>
    <n v="0.40977670488835244"/>
    <s v="Écarter"/>
    <n v="0.31822326363242748"/>
    <n v="2046.1"/>
    <n v="6.5490445237280689E-2"/>
    <n v="1.8873239436619718"/>
    <n v="0.13146962514051122"/>
  </r>
  <r>
    <x v="84"/>
    <s v="DET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n v="11.794871794871796"/>
    <n v="2.7051282051282053"/>
    <n v="10.294871794871796"/>
    <n v="3.6025641025641026"/>
    <n v="6.7948717948717947"/>
    <n v="0.70512820512820518"/>
    <n v="1.1025641025641026"/>
    <n v="1.7051282051282051"/>
    <n v="0.45191079673838297"/>
    <n v="1.5864661654135339"/>
    <n v="2.7016406326751154E-2"/>
    <n v="4.2243835347283626E-2"/>
    <n v="0.13802927596031045"/>
    <n v="0.26033991551232927"/>
    <s v="20–29 min"/>
    <s v="18–22"/>
    <n v="0.69200000000000006"/>
    <n v="0.70299999999999996"/>
    <n v="0.3295111647555824"/>
    <s v="Écarter"/>
    <n v="0.36072847340452979"/>
    <n v="2035.8000000000002"/>
    <n v="0.1036447588171726"/>
    <n v="1.5864661654135339"/>
    <n v="0.39443953237056684"/>
  </r>
  <r>
    <x v="85"/>
    <s v="BKN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n v="9.5063291139240498"/>
    <n v="1.7974683544303798"/>
    <n v="3.4050632911392404"/>
    <n v="0.89873417721518989"/>
    <n v="2.5063291139240507"/>
    <n v="0.50632911392405067"/>
    <n v="0.10126582278481013"/>
    <n v="1"/>
    <n v="0.36989607447175293"/>
    <n v="1.7974683544303798"/>
    <n v="1.9701521942570067E-2"/>
    <n v="3.940304388514013E-3"/>
    <n v="3.4970201448061865E-2"/>
    <n v="9.7522533615721815E-2"/>
    <s v="20–29 min"/>
    <s v="23–27"/>
    <n v="0.495"/>
    <n v="0.54100000000000004"/>
    <n v="0.37175618587809295"/>
    <s v="Écarter"/>
    <n v="0.29073682601940759"/>
    <n v="2030.3"/>
    <n v="6.994040289612373E-2"/>
    <n v="1.7974683544303798"/>
    <n v="0.13249273506378367"/>
  </r>
  <r>
    <x v="86"/>
    <s v="CHA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n v="20.296875"/>
    <n v="3.90625"/>
    <n v="7.5"/>
    <n v="1.09375"/>
    <n v="6.40625"/>
    <n v="0.703125"/>
    <n v="0.703125"/>
    <n v="2.09375"/>
    <n v="0.64027996845425872"/>
    <n v="1.8656716417910448"/>
    <n v="2.2180599369085174E-2"/>
    <n v="2.2180599369085174E-2"/>
    <n v="3.4503154574132493E-2"/>
    <n v="0.20208990536277602"/>
    <s v="30–39 min"/>
    <s v="23–27"/>
    <n v="0.495"/>
    <n v="0.54100000000000004"/>
    <n v="0.65660832830416416"/>
    <s v="Conserver"/>
    <n v="0.62074949698189141"/>
    <n v="2028.8"/>
    <n v="0.12322555205047318"/>
    <n v="1.8656716417910448"/>
    <n v="0.23659305993690852"/>
  </r>
  <r>
    <x v="87"/>
    <s v="MIA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n v="7.9054054054054053"/>
    <n v="4.9054054054054053"/>
    <n v="2.2972972972972974"/>
    <n v="0.5"/>
    <n v="1.7972972972972974"/>
    <n v="1"/>
    <n v="0.20270270270270271"/>
    <n v="1.7027027027027026"/>
    <n v="0.28851844545275201"/>
    <n v="2.8809523809523809"/>
    <n v="3.6496350364963508E-2"/>
    <n v="7.3979088577628728E-3"/>
    <n v="1.8248175182481754E-2"/>
    <n v="6.5594791872164146E-2"/>
    <s v="20–29 min"/>
    <s v="23–27"/>
    <n v="0.55700000000000005"/>
    <n v="0.57299999999999995"/>
    <n v="0.28605914302957153"/>
    <s v="Écarter"/>
    <n v="0.24177497416934038"/>
    <n v="2027.6"/>
    <n v="0.17902939435786153"/>
    <n v="2.8809523809523809"/>
    <n v="8.3842967054645889E-2"/>
  </r>
  <r>
    <x v="88"/>
    <s v="ORL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n v="24.2"/>
    <n v="4.7"/>
    <n v="5.7"/>
    <n v="0.9"/>
    <n v="4.8"/>
    <n v="1.3"/>
    <n v="0.4"/>
    <n v="2.2999999999999998"/>
    <n v="0.71810089020771506"/>
    <n v="2.0434782608695654"/>
    <n v="3.857566765578635E-2"/>
    <n v="1.1869436201780416E-2"/>
    <n v="2.6706231454005934E-2"/>
    <n v="0.14243323442136496"/>
    <s v="30–39 min"/>
    <s v="23–27"/>
    <n v="0.50700000000000001"/>
    <n v="0.55799999999999994"/>
    <n v="0.70247435123717561"/>
    <s v="Conserver"/>
    <n v="0.74012072434607645"/>
    <n v="2022.0000000000002"/>
    <n v="0.13946587537091987"/>
    <n v="2.0434782608695654"/>
    <n v="0.1691394658753709"/>
  </r>
  <r>
    <x v="89"/>
    <s v="PHI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n v="14.6"/>
    <n v="3"/>
    <n v="4.3066666666666666"/>
    <n v="0.8"/>
    <n v="3.5066666666666668"/>
    <n v="1"/>
    <n v="0.30666666666666664"/>
    <n v="1.9066666666666667"/>
    <n v="0.54477611940298509"/>
    <n v="1.5734265734265733"/>
    <n v="3.7313432835820892E-2"/>
    <n v="1.1442786069651741E-2"/>
    <n v="2.9850746268656716E-2"/>
    <n v="0.13084577114427862"/>
    <s v="20–29 min"/>
    <s v="23–27"/>
    <n v="0.56499999999999995"/>
    <n v="0.59499999999999997"/>
    <n v="0.4978877489438745"/>
    <s v="Écarter"/>
    <n v="0.44651911468812877"/>
    <n v="2010"/>
    <n v="0.11194029850746269"/>
    <n v="1.5734265734265733"/>
    <n v="0.16069651741293531"/>
  </r>
  <r>
    <x v="90"/>
    <s v="WAS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n v="20.5"/>
    <n v="4.5"/>
    <n v="3"/>
    <n v="0.5"/>
    <n v="2.5"/>
    <n v="1.2941176470588236"/>
    <n v="0.39705882352941174"/>
    <n v="3"/>
    <n v="0.69727891156462585"/>
    <n v="1.5"/>
    <n v="4.4017607042817132E-2"/>
    <n v="1.3505402160864346E-2"/>
    <n v="1.7006802721088437E-2"/>
    <n v="8.5034013605442174E-2"/>
    <s v="20–29 min"/>
    <s v="23–27"/>
    <n v="0.54400000000000004"/>
    <n v="0.59099999999999997"/>
    <n v="0.63608931804465907"/>
    <s v="Écarter"/>
    <n v="0.62696177062374248"/>
    <n v="1999.1999999999998"/>
    <n v="0.15306122448979592"/>
    <n v="1.5"/>
    <n v="0.10204081632653061"/>
  </r>
  <r>
    <x v="91"/>
    <s v="GSW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n v="9"/>
    <n v="5.6029411764705879"/>
    <n v="6.1029411764705879"/>
    <n v="1.1029411764705883"/>
    <n v="5"/>
    <n v="1.5"/>
    <n v="1"/>
    <n v="2.6029411764705883"/>
    <n v="0.30821917808219179"/>
    <n v="2.1525423728813555"/>
    <n v="5.1369863013698634E-2"/>
    <n v="3.4246575342465752E-2"/>
    <n v="3.7771958098307822E-2"/>
    <n v="0.17123287671232876"/>
    <s v="20–29 min"/>
    <s v="33+"/>
    <n v="0.503"/>
    <n v="0.53400000000000003"/>
    <n v="0.30778515389257693"/>
    <s v="Écarter"/>
    <n v="0.27525150905432599"/>
    <n v="1985.6"/>
    <n v="0.19188154713940372"/>
    <n v="2.152542372881356"/>
    <n v="0.20900483481063659"/>
  </r>
  <r>
    <x v="92"/>
    <s v="SAS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n v="16.296875"/>
    <n v="2.90625"/>
    <n v="4"/>
    <n v="0.5"/>
    <n v="3.5"/>
    <n v="1.296875"/>
    <n v="0.5"/>
    <n v="1.40625"/>
    <n v="0.52570564516129037"/>
    <n v="2.0666666666666669"/>
    <n v="4.1834677419354836E-2"/>
    <n v="1.6129032258064516E-2"/>
    <n v="1.6129032258064516E-2"/>
    <n v="0.11290322580645161"/>
    <s v="30–39 min"/>
    <s v="23–27"/>
    <n v="0.53200000000000003"/>
    <n v="0.55299999999999994"/>
    <n v="0.53711526855763425"/>
    <s v="Conserver"/>
    <n v="0.49841549295774651"/>
    <n v="1984"/>
    <n v="9.375E-2"/>
    <n v="2.0666666666666669"/>
    <n v="0.12903225806451613"/>
  </r>
  <r>
    <x v="93"/>
    <s v="DAL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n v="14"/>
    <n v="2"/>
    <n v="3.4027777777777777"/>
    <n v="0.59722222222222221"/>
    <n v="2.8055555555555554"/>
    <n v="0.69444444444444442"/>
    <n v="0.40277777777777779"/>
    <n v="1.1944444444444444"/>
    <n v="0.51282051282051277"/>
    <n v="1.6744186046511629"/>
    <n v="2.5437525437525435E-2"/>
    <n v="1.4753764753764755E-2"/>
    <n v="2.1876271876271874E-2"/>
    <n v="0.10276760276760276"/>
    <s v="20–29 min"/>
    <s v="33+"/>
    <n v="0.53500000000000003"/>
    <n v="0.55200000000000005"/>
    <n v="0.52987326493663245"/>
    <s v="Écarter"/>
    <n v="0.42816901408450708"/>
    <n v="1965.6000000000001"/>
    <n v="7.326007326007325E-2"/>
    <n v="1.6744186046511629"/>
    <n v="0.12464387464387464"/>
  </r>
  <r>
    <x v="94"/>
    <s v="PHI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26.307692307692307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s v="30–39 min"/>
    <s v="23–27"/>
    <n v="0.51100000000000001"/>
    <n v="0.56200000000000006"/>
    <n v="0.65902232951116479"/>
    <s v="Conserver"/>
    <n v="0.80458133415879896"/>
    <n v="1960.4"/>
    <n v="0.16170169353193226"/>
    <n v="2.536"/>
    <n v="8.7737196490512134E-2"/>
  </r>
  <r>
    <x v="95"/>
    <s v="NOP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n v="9.0958904109589049"/>
    <n v="1.3972602739726028"/>
    <n v="8.205479452054794"/>
    <n v="3.506849315068493"/>
    <n v="4.6986301369863011"/>
    <n v="0.50684931506849318"/>
    <n v="1.3013698630136987"/>
    <n v="1.095890410958904"/>
    <n v="0.3393988959313024"/>
    <n v="1.2750000000000001"/>
    <n v="1.8912287875690045E-2"/>
    <n v="4.8558576978123089E-2"/>
    <n v="0.13085258638315272"/>
    <n v="0.17532202003680228"/>
    <s v="20–29 min"/>
    <s v="18–22"/>
    <n v="0.54700000000000004"/>
    <n v="0.57200000000000006"/>
    <n v="0.29511164755582375"/>
    <s v="Écarter"/>
    <n v="0.27818417353435687"/>
    <n v="1956.4"/>
    <n v="5.2136577387037412E-2"/>
    <n v="1.2749999999999999"/>
    <n v="0.30617460641995498"/>
  </r>
  <r>
    <x v="96"/>
    <s v="LAC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n v="21.8"/>
    <n v="2.1"/>
    <n v="3.2"/>
    <n v="0.4"/>
    <n v="2.8"/>
    <n v="1.2"/>
    <n v="0.2"/>
    <n v="1.8"/>
    <n v="0.66871165644171782"/>
    <n v="1.1666666666666667"/>
    <n v="3.6809815950920241E-2"/>
    <n v="6.1349693251533744E-3"/>
    <n v="1.2269938650306749E-2"/>
    <n v="8.5889570552147229E-2"/>
    <s v="30–39 min"/>
    <s v="28–32"/>
    <n v="0.57799999999999996"/>
    <n v="0.61499999999999999"/>
    <n v="0.57211828605914306"/>
    <s v="Conserver"/>
    <n v="0.66672032193158959"/>
    <n v="1956"/>
    <n v="6.4417177914110432E-2"/>
    <n v="1.1666666666666667"/>
    <n v="9.815950920245399E-2"/>
  </r>
  <r>
    <x v="97"/>
    <s v="SAC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n v="8.3000000000000007"/>
    <n v="1.5"/>
    <n v="2.7"/>
    <n v="0.8"/>
    <n v="1.9"/>
    <n v="1.5"/>
    <n v="0.8"/>
    <n v="0.9"/>
    <n v="0.34016393442622955"/>
    <n v="1.6666666666666665"/>
    <n v="6.147540983606558E-2"/>
    <n v="3.2786885245901641E-2"/>
    <n v="3.2786885245901641E-2"/>
    <n v="7.7868852459016397E-2"/>
    <s v="20–29 min"/>
    <s v="23–27"/>
    <n v="0.63900000000000001"/>
    <n v="0.66400000000000003"/>
    <n v="0.28002414001206999"/>
    <s v="Écarter"/>
    <n v="0.25384305835010063"/>
    <n v="1952"/>
    <n v="6.1475409836065573E-2"/>
    <n v="1.6666666666666667"/>
    <n v="0.11065573770491804"/>
  </r>
  <r>
    <x v="98"/>
    <s v="WAS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n v="12.305084745762711"/>
    <n v="3.406779661016949"/>
    <n v="5"/>
    <n v="1.5084745762711864"/>
    <n v="3.406779661016949"/>
    <n v="1.3050847457627119"/>
    <n v="0.69491525423728817"/>
    <n v="2.1016949152542375"/>
    <n v="0.37288135593220334"/>
    <n v="1.6209677419354835"/>
    <n v="3.954802259887006E-2"/>
    <n v="2.1058038007190551E-2"/>
    <n v="4.5711350796096561E-2"/>
    <n v="0.1032357473035439"/>
    <s v="30–39 min"/>
    <s v="18–22"/>
    <n v="0.47200000000000003"/>
    <n v="0.51500000000000001"/>
    <n v="0.37718768859384427"/>
    <s v="Conserver"/>
    <n v="0.37633257170139478"/>
    <n v="1947"/>
    <n v="0.10323574730354391"/>
    <n v="1.6209677419354838"/>
    <n v="0.15151515151515152"/>
  </r>
  <r>
    <x v="99"/>
    <s v="MIL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n v="14.8"/>
    <n v="2.3076923076923075"/>
    <n v="5.7076923076923078"/>
    <n v="0.8"/>
    <n v="4.907692307692308"/>
    <n v="0.6"/>
    <n v="0.30769230769230771"/>
    <n v="2.2000000000000002"/>
    <n v="0.49664429530201343"/>
    <n v="1.0489510489510487"/>
    <n v="2.0134228187919462E-2"/>
    <n v="1.0325245224574084E-2"/>
    <n v="2.6845637583892617E-2"/>
    <n v="0.16468766133195664"/>
    <s v="20–29 min"/>
    <s v="28–32"/>
    <n v="0.49299999999999999"/>
    <n v="0.51400000000000001"/>
    <n v="0.50995775497887752"/>
    <s v="Écarter"/>
    <n v="0.45263581488933607"/>
    <n v="1937"/>
    <n v="7.7439339184305622E-2"/>
    <n v="1.048951048951049"/>
    <n v="0.19153329891584925"/>
  </r>
  <r>
    <x v="100"/>
    <s v="SAS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n v="9.9024390243902438"/>
    <n v="1.4024390243902438"/>
    <n v="3.9024390243902438"/>
    <n v="0.80487804878048785"/>
    <n v="3.0975609756097562"/>
    <n v="0.69512195121951215"/>
    <n v="0.40243902439024393"/>
    <n v="0.90243902439024393"/>
    <n v="0.41959487391484079"/>
    <n v="1.5540540540540539"/>
    <n v="2.9454319966928478E-2"/>
    <n v="1.705250103348491E-2"/>
    <n v="3.4105002066969821E-2"/>
    <n v="0.1312525837122778"/>
    <s v="20–29 min"/>
    <s v="23–27"/>
    <n v="0.54899999999999993"/>
    <n v="0.57700000000000007"/>
    <n v="0.40072420036210016"/>
    <s v="Écarter"/>
    <n v="0.30285125386465134"/>
    <n v="1935.2"/>
    <n v="5.9425382389417115E-2"/>
    <n v="1.5540540540540539"/>
    <n v="0.16535758577924761"/>
  </r>
  <r>
    <x v="101"/>
    <s v="BKN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n v="10.594936708860759"/>
    <n v="2.2025316455696204"/>
    <n v="3.7974683544303796"/>
    <n v="0.79746835443037978"/>
    <n v="3"/>
    <n v="1"/>
    <n v="0.4050632911392405"/>
    <n v="1.5063291139240507"/>
    <n v="0.43421871757626063"/>
    <n v="1.46218487394958"/>
    <n v="4.0983606557377053E-2"/>
    <n v="1.6600954554886908E-2"/>
    <n v="3.2683129279933602E-2"/>
    <n v="0.12295081967213116"/>
    <s v="20–29 min"/>
    <s v="23–27"/>
    <n v="0.47"/>
    <n v="0.499"/>
    <n v="0.47193723596861797"/>
    <s v="Écarter"/>
    <n v="0.32403025749433306"/>
    <n v="1927.6"/>
    <n v="9.026769039219755E-2"/>
    <n v="1.4621848739495797"/>
    <n v="0.15563394895206475"/>
  </r>
  <r>
    <x v="102"/>
    <s v="DAL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n v="13.202898550724637"/>
    <n v="3"/>
    <n v="4.7971014492753623"/>
    <n v="1.1014492753623188"/>
    <n v="3.6956521739130435"/>
    <n v="1"/>
    <n v="0.20289855072463769"/>
    <n v="1.5942028985507246"/>
    <n v="0.47492440829944738"/>
    <n v="1.8818181818181818"/>
    <n v="3.5971223021582732E-2"/>
    <n v="7.2985090188718597E-3"/>
    <n v="3.9620477531018661E-2"/>
    <n v="0.13293712855802314"/>
    <s v="20–29 min"/>
    <s v="23–27"/>
    <n v="0.55100000000000005"/>
    <n v="0.58399999999999996"/>
    <n v="0.42908871454435726"/>
    <s v="Écarter"/>
    <n v="0.40379086110868107"/>
    <n v="1918.2"/>
    <n v="0.1079136690647482"/>
    <n v="1.8818181818181818"/>
    <n v="0.1725576060890418"/>
  </r>
  <r>
    <x v="103"/>
    <s v="BOS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n v="11.096774193548388"/>
    <n v="3.903225806451613"/>
    <n v="4.306451612903226"/>
    <n v="1.1935483870967742"/>
    <n v="3"/>
    <n v="1.096774193548387"/>
    <n v="0.40322580645161288"/>
    <n v="1.1935483870967742"/>
    <n v="0.36263967952772508"/>
    <n v="3.2702702702702702"/>
    <n v="3.5842293906810034E-2"/>
    <n v="1.3177313936327218E-2"/>
    <n v="3.900484925152857E-2"/>
    <n v="9.8039215686274508E-2"/>
    <s v="30–39 min"/>
    <s v="33+"/>
    <n v="0.53799999999999992"/>
    <n v="0.56499999999999995"/>
    <n v="0.343995171997586"/>
    <s v="Conserver"/>
    <n v="0.33937820471214386"/>
    <n v="1897.2"/>
    <n v="0.12755639890364748"/>
    <n v="3.2702702702702702"/>
    <n v="0.14073371283997471"/>
  </r>
  <r>
    <x v="104"/>
    <s v="PHI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n v="11"/>
    <n v="2.1"/>
    <n v="5.6"/>
    <n v="1.9"/>
    <n v="3.7"/>
    <n v="0.8"/>
    <n v="0.3"/>
    <n v="1.2"/>
    <n v="0.4059040590405904"/>
    <n v="1.7500000000000002"/>
    <n v="2.9520295202952029E-2"/>
    <n v="1.107011070110701E-2"/>
    <n v="7.0110701107011064E-2"/>
    <n v="0.13653136531365315"/>
    <s v="20–29 min"/>
    <s v="28–32"/>
    <n v="0.59299999999999997"/>
    <n v="0.61599999999999999"/>
    <n v="0.33796016898008446"/>
    <s v="Écarter"/>
    <n v="0.33641851106639842"/>
    <n v="1897"/>
    <n v="7.7490774907749083E-2"/>
    <n v="1.75"/>
    <n v="0.20664206642066418"/>
  </r>
  <r>
    <x v="105"/>
    <s v="MIL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n v="11.094594594594595"/>
    <n v="1.2027027027027026"/>
    <n v="2.2972972972972974"/>
    <n v="0.29729729729729731"/>
    <n v="2"/>
    <n v="1"/>
    <n v="9.45945945945946E-2"/>
    <n v="0.59459459459459463"/>
    <n v="0.43338260135135132"/>
    <n v="2.0227272727272725"/>
    <n v="3.90625E-2"/>
    <n v="3.6951013513513513E-3"/>
    <n v="1.1613175675675675E-2"/>
    <n v="7.8125E-2"/>
    <s v="20–29 min"/>
    <s v="23–27"/>
    <n v="0.56799999999999995"/>
    <n v="0.59099999999999997"/>
    <n v="0.39770669885334942"/>
    <s v="Écarter"/>
    <n v="0.33931154494534777"/>
    <n v="1894.4"/>
    <n v="4.6980574324324322E-2"/>
    <n v="2.0227272727272729"/>
    <n v="8.9738175675675672E-2"/>
  </r>
  <r>
    <x v="106"/>
    <s v="CHA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n v="7.3970588235294121"/>
    <n v="1.6029411764705883"/>
    <n v="2.5"/>
    <n v="0.79411764705882348"/>
    <n v="1.7058823529411764"/>
    <n v="1.1029411764705883"/>
    <n v="0.20588235294117646"/>
    <n v="1"/>
    <n v="0.26608125264494287"/>
    <n v="1.6029411764705883"/>
    <n v="3.967414303851037E-2"/>
    <n v="7.4058400338552679E-3"/>
    <n v="2.8565382987727463E-2"/>
    <n v="6.1362674566229368E-2"/>
    <s v="20–29 min"/>
    <s v="23–27"/>
    <n v="0.54299999999999993"/>
    <n v="0.55899999999999994"/>
    <n v="0.25467712733856368"/>
    <s v="Écarter"/>
    <n v="0.22622795597112086"/>
    <n v="1890.4"/>
    <n v="5.765975454930173E-2"/>
    <n v="1.6029411764705883"/>
    <n v="8.9928057553956831E-2"/>
  </r>
  <r>
    <x v="107"/>
    <s v="ORL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n v="9.3974358974358978"/>
    <n v="3.1025641025641026"/>
    <n v="2.8974358974358974"/>
    <n v="0.70512820512820518"/>
    <n v="2.2948717948717947"/>
    <n v="1.1025641025641026"/>
    <n v="0.60256410256410253"/>
    <n v="1.7948717948717949"/>
    <n v="0.38832379741470652"/>
    <n v="1.7285714285714286"/>
    <n v="4.5560500105954659E-2"/>
    <n v="2.4899343081161263E-2"/>
    <n v="2.913752913752914E-2"/>
    <n v="9.4829413011231184E-2"/>
    <s v="20–29 min"/>
    <s v="18–22"/>
    <n v="0.47299999999999998"/>
    <n v="0.52100000000000002"/>
    <n v="0.37175618587809295"/>
    <s v="Écarter"/>
    <n v="0.28740649022339165"/>
    <n v="1887.6"/>
    <n v="0.12820512820512822"/>
    <n v="1.7285714285714286"/>
    <n v="0.11972875609239246"/>
  </r>
  <r>
    <x v="108"/>
    <s v="BKN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n v="10.3"/>
    <n v="2.2000000000000002"/>
    <n v="7.4"/>
    <n v="2.2000000000000002"/>
    <n v="5.0999999999999996"/>
    <n v="0.9"/>
    <n v="1.4"/>
    <n v="1.2"/>
    <n v="0.38289962825278817"/>
    <n v="1.8333333333333335"/>
    <n v="3.3457249070631974E-2"/>
    <n v="5.204460966542751E-2"/>
    <n v="8.1784386617100385E-2"/>
    <n v="0.1895910780669145"/>
    <s v="20–29 min"/>
    <s v="23–27"/>
    <n v="0.56799999999999995"/>
    <n v="0.56899999999999995"/>
    <n v="0.34218467109233552"/>
    <s v="Écarter"/>
    <n v="0.31501006036217305"/>
    <n v="1883"/>
    <n v="8.1784386617100371E-2"/>
    <n v="1.8333333333333333"/>
    <n v="0.27509293680297403"/>
  </r>
  <r>
    <x v="109"/>
    <s v="IND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n v="10"/>
    <n v="5"/>
    <n v="3.3076923076923075"/>
    <n v="0.50769230769230766"/>
    <n v="2.8"/>
    <n v="1.2"/>
    <n v="0.2"/>
    <n v="1.7076923076923076"/>
    <n v="0.34602076124567477"/>
    <n v="2.9279279279279282"/>
    <n v="4.1522491349480967E-2"/>
    <n v="6.9204152249134959E-3"/>
    <n v="1.7567207878626565E-2"/>
    <n v="9.6885813148788927E-2"/>
    <s v="20–29 min"/>
    <s v="23–27"/>
    <n v="0.50600000000000001"/>
    <n v="0.54500000000000004"/>
    <n v="0.3258901629450815"/>
    <s v="Écarter"/>
    <n v="0.30583501006036218"/>
    <n v="1878.5"/>
    <n v="0.17301038062283736"/>
    <n v="2.9279279279279278"/>
    <n v="0.11445302102741549"/>
  </r>
  <r>
    <x v="110"/>
    <s v="OKC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n v="8.3970588235294112"/>
    <n v="2.5"/>
    <n v="3.3970588235294117"/>
    <n v="1"/>
    <n v="2.2941176470588234"/>
    <n v="1.7941176470588236"/>
    <n v="0.5"/>
    <n v="0.8970588235294118"/>
    <n v="0.3042412617220801"/>
    <n v="2.7868852459016393"/>
    <n v="6.5004262574595059E-2"/>
    <n v="1.8115942028985508E-2"/>
    <n v="3.6231884057971016E-2"/>
    <n v="8.312020460358055E-2"/>
    <s v="20–29 min"/>
    <s v="18–22"/>
    <n v="0.55000000000000004"/>
    <n v="0.56200000000000006"/>
    <n v="0.29571514785757391"/>
    <s v="Écarter"/>
    <n v="0.25681145697715707"/>
    <n v="1876.8000000000002"/>
    <n v="9.0579710144927522E-2"/>
    <n v="2.7868852459016393"/>
    <n v="0.12308184143222506"/>
  </r>
  <r>
    <x v="111"/>
    <s v="LAC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n v="10.103896103896103"/>
    <n v="0.80519480519480524"/>
    <n v="3.4025974025974026"/>
    <n v="1.1948051948051948"/>
    <n v="2.1948051948051948"/>
    <n v="1"/>
    <n v="0.40259740259740262"/>
    <n v="0.89610389610389607"/>
    <n v="0.41579819357597131"/>
    <n v="0.89855072463768126"/>
    <n v="4.1152263374485597E-2"/>
    <n v="1.6567794345572123E-2"/>
    <n v="4.916893805782694E-2"/>
    <n v="9.0321201432312537E-2"/>
    <s v="20–29 min"/>
    <s v="28–32"/>
    <n v="0.59299999999999997"/>
    <n v="0.60899999999999999"/>
    <n v="0.35304767652383828"/>
    <s v="Écarter"/>
    <n v="0.30901251665839191"/>
    <n v="1871.1000000000001"/>
    <n v="3.3135588691144247E-2"/>
    <n v="0.89855072463768115"/>
    <n v="0.14002458446902891"/>
  </r>
  <r>
    <x v="112"/>
    <s v="LAL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n v="13.101694915254237"/>
    <n v="1.4067796610169492"/>
    <n v="5"/>
    <n v="1.3050847457627119"/>
    <n v="3.6949152542372881"/>
    <n v="0.79661016949152541"/>
    <n v="0.40677966101694918"/>
    <n v="0.79661016949152541"/>
    <n v="0.41330267871464471"/>
    <n v="1.7659574468085106"/>
    <n v="2.5129658343581242E-2"/>
    <n v="1.2832165962679784E-2"/>
    <n v="4.1169865796930979E-2"/>
    <n v="0.1165588408276747"/>
    <s v="30–39 min"/>
    <s v="23–27"/>
    <n v="0.59699999999999998"/>
    <n v="0.61899999999999999"/>
    <n v="0.34882317441158722"/>
    <s v="Conserver"/>
    <n v="0.40069569962145757"/>
    <n v="1870.3"/>
    <n v="4.4377907287600923E-2"/>
    <n v="1.7659574468085106"/>
    <n v="0.15772870662460567"/>
  </r>
  <r>
    <x v="113"/>
    <s v="TOR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n v="21.103448275862068"/>
    <n v="5.3965517241379306"/>
    <n v="6.2931034482758621"/>
    <n v="1.103448275862069"/>
    <n v="5.2931034482758621"/>
    <n v="0.7931034482758621"/>
    <n v="0.29310344827586204"/>
    <n v="2.7931034482758621"/>
    <n v="0.65538659241807662"/>
    <n v="1.9320987654320987"/>
    <n v="2.463054187192118E-2"/>
    <n v="9.1025915613621739E-3"/>
    <n v="3.4268579995716426E-2"/>
    <n v="0.16438209466695222"/>
    <s v="30–39 min"/>
    <s v="23–27"/>
    <n v="0.52300000000000002"/>
    <n v="0.54700000000000004"/>
    <n v="0.59143029571514782"/>
    <s v="Conserver"/>
    <n v="0.64541733157566084"/>
    <n v="1867.6000000000001"/>
    <n v="0.16759477404155065"/>
    <n v="1.9320987654320987"/>
    <n v="0.19543799528807024"/>
  </r>
  <r>
    <x v="114"/>
    <s v="GSW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n v="11.097560975609756"/>
    <n v="1.5975609756097562"/>
    <n v="3.1951219512195124"/>
    <n v="0.59756097560975607"/>
    <n v="2.5975609756097562"/>
    <n v="0.80487804878048785"/>
    <n v="0.3048780487804878"/>
    <n v="1.0975609756097562"/>
    <n v="0.48887933813258838"/>
    <n v="1.4555555555555555"/>
    <n v="3.5457182765660261E-2"/>
    <n v="1.3430751047598583E-2"/>
    <n v="2.632427205329322E-2"/>
    <n v="0.11442999892553993"/>
    <s v="20–29 min"/>
    <s v="28–32"/>
    <n v="0.54600000000000004"/>
    <n v="0.56000000000000005"/>
    <n v="0.47495473747736872"/>
    <s v="Écarter"/>
    <n v="0.33940226726210926"/>
    <n v="1861.3999999999999"/>
    <n v="7.037713548941657E-2"/>
    <n v="1.4555555555555555"/>
    <n v="0.14075427097883314"/>
  </r>
  <r>
    <x v="115"/>
    <s v="NOP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n v="21.20754716981132"/>
    <n v="3.5094339622641511"/>
    <n v="5.0943396226415096"/>
    <n v="0.90566037735849059"/>
    <n v="4.2075471698113205"/>
    <n v="1.0943396226415094"/>
    <n v="0.69811320754716977"/>
    <n v="1.9056603773584906"/>
    <n v="0.6059299191374663"/>
    <n v="1.8415841584158417"/>
    <n v="3.1266846361185985E-2"/>
    <n v="1.9946091644204852E-2"/>
    <n v="2.587601078167116E-2"/>
    <n v="0.12021563342318059"/>
    <s v="30–39 min"/>
    <s v="23–27"/>
    <n v="0.54799999999999993"/>
    <n v="0.59799999999999998"/>
    <n v="0.50512975256487624"/>
    <s v="Conserver"/>
    <n v="0.64860104020348508"/>
    <n v="1855"/>
    <n v="0.10026954177897573"/>
    <n v="1.8415841584158417"/>
    <n v="0.14555256064690028"/>
  </r>
  <r>
    <x v="116"/>
    <s v="ATL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n v="12.6"/>
    <n v="1.2"/>
    <n v="3.6"/>
    <n v="1.1066666666666667"/>
    <n v="2.4"/>
    <n v="0.70666666666666667"/>
    <n v="0.50666666666666671"/>
    <n v="1.2"/>
    <n v="0.51219512195121952"/>
    <n v="1"/>
    <n v="2.8726287262872626E-2"/>
    <n v="2.0596205962059622E-2"/>
    <n v="4.4986449864498644E-2"/>
    <n v="9.7560975609756087E-2"/>
    <s v="20–29 min"/>
    <s v="18–22"/>
    <n v="0.53700000000000003"/>
    <n v="0.55799999999999994"/>
    <n v="0.47073023536511766"/>
    <s v="Écarter"/>
    <n v="0.38535211267605635"/>
    <n v="1845"/>
    <n v="4.878048780487805E-2"/>
    <n v="1"/>
    <n v="0.14634146341463414"/>
  </r>
  <r>
    <x v="117"/>
    <s v="MIA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n v="18"/>
    <n v="2.6"/>
    <n v="4.5"/>
    <n v="1.5"/>
    <n v="3"/>
    <n v="1"/>
    <n v="0.8"/>
    <n v="1.7"/>
    <n v="0.58631921824104238"/>
    <n v="1.5294117647058825"/>
    <n v="3.2573289902280131E-2"/>
    <n v="2.6058631921824105E-2"/>
    <n v="4.8859934853420196E-2"/>
    <n v="9.7719869706840393E-2"/>
    <s v="30–39 min"/>
    <s v="28–32"/>
    <n v="0.52600000000000002"/>
    <n v="0.56600000000000006"/>
    <n v="0.50694025347012672"/>
    <s v="Conserver"/>
    <n v="0.55050301810865199"/>
    <n v="1842"/>
    <n v="8.4690553745928335E-2"/>
    <n v="1.5294117647058822"/>
    <n v="0.1465798045602606"/>
  </r>
  <r>
    <x v="118"/>
    <s v="SAS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n v="12.7012987012987"/>
    <n v="1.5974025974025974"/>
    <n v="4.8051948051948052"/>
    <n v="1.5064935064935066"/>
    <n v="3.4025974025974026"/>
    <n v="0.59740259740259738"/>
    <n v="0.29870129870129869"/>
    <n v="1"/>
    <n v="0.5314350921045482"/>
    <n v="1.5974025974025974"/>
    <n v="2.4995924577514535E-2"/>
    <n v="1.2497962288757268E-2"/>
    <n v="6.3033201108514916E-2"/>
    <n v="0.14236809215888716"/>
    <s v="20–29 min"/>
    <s v="23–27"/>
    <n v="0.53799999999999992"/>
    <n v="0.57200000000000006"/>
    <n v="0.46469523234761617"/>
    <s v="Écarter"/>
    <n v="0.3884501816091353"/>
    <n v="1840.3"/>
    <n v="6.6836928761614955E-2"/>
    <n v="1.5974025974025974"/>
    <n v="0.20105417594957345"/>
  </r>
  <r>
    <x v="119"/>
    <s v="UTA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n v="8.704225352112676"/>
    <n v="6.295774647887324"/>
    <n v="3.295774647887324"/>
    <n v="0.50704225352112675"/>
    <n v="2.9014084507042255"/>
    <n v="0.90140845070422537"/>
    <n v="0.19718309859154928"/>
    <n v="2.9014084507042255"/>
    <n v="0.33607047691554737"/>
    <n v="2.1699029126213589"/>
    <n v="3.4803415085105226E-2"/>
    <n v="7.6132470498667679E-3"/>
    <n v="1.9576920985371692E-2"/>
    <n v="0.11202349230518245"/>
    <s v="20–29 min"/>
    <s v="18–22"/>
    <n v="0.45899999999999996"/>
    <n v="0.49399999999999999"/>
    <n v="0.33433916716958356"/>
    <s v="Écarter"/>
    <n v="0.26620568481310397"/>
    <n v="1838.8999999999999"/>
    <n v="0.24308010223503182"/>
    <n v="2.1699029126213594"/>
    <n v="0.127249986404916"/>
  </r>
  <r>
    <x v="120"/>
    <s v="PHX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n v="9.1066666666666674"/>
    <n v="2.2000000000000002"/>
    <n v="4.706666666666667"/>
    <n v="0.70666666666666667"/>
    <n v="3.9066666666666667"/>
    <n v="0.90666666666666662"/>
    <n v="0.50666666666666671"/>
    <n v="0.90666666666666662"/>
    <n v="0.3717006802721089"/>
    <n v="2.4264705882352944"/>
    <n v="3.700680272108843E-2"/>
    <n v="2.0680272108843538E-2"/>
    <n v="2.8843537414965988E-2"/>
    <n v="0.15945578231292518"/>
    <s v="20–29 min"/>
    <s v="28–32"/>
    <n v="0.57999999999999996"/>
    <n v="0.58499999999999996"/>
    <n v="0.343995171997586"/>
    <s v="Écarter"/>
    <n v="0.27851374916163651"/>
    <n v="1837.5"/>
    <n v="8.9795918367346933E-2"/>
    <n v="2.4264705882352939"/>
    <n v="0.19210884353741497"/>
  </r>
  <r>
    <x v="121"/>
    <s v="DAL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n v="14.701754385964913"/>
    <n v="2.2982456140350878"/>
    <n v="7.807017543859649"/>
    <n v="1.4035087719298245"/>
    <n v="6.2982456140350873"/>
    <n v="1.1052631578947369"/>
    <n v="1.1052631578947369"/>
    <n v="2.1052631578947367"/>
    <n v="0.45657622316661217"/>
    <n v="1.0916666666666668"/>
    <n v="3.4324942791762014E-2"/>
    <n v="3.4324942791762014E-2"/>
    <n v="4.3587228941920013E-2"/>
    <n v="0.19559768987686604"/>
    <s v="30–39 min"/>
    <s v="23–27"/>
    <n v="0.52100000000000002"/>
    <n v="0.55600000000000005"/>
    <n v="0.40253470126735064"/>
    <s v="Conserver"/>
    <n v="0.4496311200536553"/>
    <n v="1835.4"/>
    <n v="7.1374087392394023E-2"/>
    <n v="1.0916666666666666"/>
    <n v="0.24245396098943006"/>
  </r>
  <r>
    <x v="122"/>
    <s v="NOP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n v="21.107142857142858"/>
    <n v="4.1071428571428568"/>
    <n v="3.8035714285714284"/>
    <n v="0.8035714285714286"/>
    <n v="3"/>
    <n v="0.8035714285714286"/>
    <n v="0.39285714285714285"/>
    <n v="1.8928571428571428"/>
    <n v="0.64547837483617299"/>
    <n v="2.1698113207547167"/>
    <n v="2.4574049803407601E-2"/>
    <n v="1.201397990388816E-2"/>
    <n v="2.4574049803407601E-2"/>
    <n v="9.1743119266055037E-2"/>
    <s v="30–39 min"/>
    <s v="33+"/>
    <n v="0.53"/>
    <n v="0.55000000000000004"/>
    <n v="0.60470730235365122"/>
    <s v="Conserver"/>
    <n v="0.64553032480597883"/>
    <n v="1831.2000000000003"/>
    <n v="0.12560069899519438"/>
    <n v="2.1698113207547172"/>
    <n v="0.11631716906946263"/>
  </r>
  <r>
    <x v="123"/>
    <s v="LAL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n v="8.6984126984126977"/>
    <n v="1.3968253968253967"/>
    <n v="3.9047619047619047"/>
    <n v="1.3015873015873016"/>
    <n v="2.6984126984126986"/>
    <n v="0.90476190476190477"/>
    <n v="0.3968253968253968"/>
    <n v="0.90476190476190477"/>
    <n v="0.30098313835338059"/>
    <n v="1.5438596491228069"/>
    <n v="3.1306640303180096E-2"/>
    <n v="1.3730982589114076E-2"/>
    <n v="4.5037622892294175E-2"/>
    <n v="9.3370681605975739E-2"/>
    <s v="20–29 min"/>
    <s v="28–32"/>
    <n v="0.59699999999999998"/>
    <n v="0.60399999999999998"/>
    <n v="0.26252263126131564"/>
    <s v="Écarter"/>
    <n v="0.26602791351282296"/>
    <n v="1820.6999999999998"/>
    <n v="4.8333058713681556E-2"/>
    <n v="1.5438596491228069"/>
    <n v="0.13511286867688252"/>
  </r>
  <r>
    <x v="124"/>
    <s v="MIA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n v="6.5"/>
    <n v="1.5"/>
    <n v="3.4054054054054053"/>
    <n v="1"/>
    <n v="2.4054054054054053"/>
    <n v="0.90540540540540537"/>
    <n v="0.5"/>
    <n v="0.70270270270270274"/>
    <n v="0.26422764227642276"/>
    <n v="2.1346153846153846"/>
    <n v="3.6805097780707535E-2"/>
    <n v="2.032520325203252E-2"/>
    <n v="4.065040650406504E-2"/>
    <n v="9.7780707536805081E-2"/>
    <s v="20–29 min"/>
    <s v="28–32"/>
    <n v="0.57200000000000006"/>
    <n v="0.58299999999999996"/>
    <n v="0.23657211828605915"/>
    <s v="Écarter"/>
    <n v="0.19879275653923542"/>
    <n v="1820.4"/>
    <n v="6.097560975609756E-2"/>
    <n v="2.1346153846153846"/>
    <n v="0.13843111404087013"/>
  </r>
  <r>
    <x v="125"/>
    <s v="WAS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n v="13"/>
    <n v="2.4029850746268657"/>
    <n v="6.5074626865671643"/>
    <n v="1.8955223880597014"/>
    <n v="4.5970149253731343"/>
    <n v="0.70149253731343286"/>
    <n v="1.5074626865671641"/>
    <n v="1.7014925373134329"/>
    <n v="0.47970479704797048"/>
    <n v="1.4122807017543859"/>
    <n v="2.5885333480200473E-2"/>
    <n v="5.5625929393622285E-2"/>
    <n v="6.9945475574158714E-2"/>
    <n v="0.16963154706173927"/>
    <s v="20–29 min"/>
    <s v="18–22"/>
    <n v="0.45700000000000002"/>
    <n v="0.48200000000000004"/>
    <n v="0.5015087507543754"/>
    <s v="Écarter"/>
    <n v="0.39758551307847084"/>
    <n v="1815.7"/>
    <n v="8.8671035964090983E-2"/>
    <n v="1.4122807017543859"/>
    <n v="0.24012777441207248"/>
  </r>
  <r>
    <x v="126"/>
    <s v="DAL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n v="24.7"/>
    <n v="4.5999999999999996"/>
    <n v="4.8"/>
    <n v="1.2"/>
    <n v="3.6"/>
    <n v="1.3"/>
    <n v="0.5"/>
    <n v="2.2000000000000002"/>
    <n v="0.68421052631578938"/>
    <n v="2.0909090909090904"/>
    <n v="3.6011080332409975E-2"/>
    <n v="1.3850415512465374E-2"/>
    <n v="3.3240997229916892E-2"/>
    <n v="9.9722991689750698E-2"/>
    <s v="30–39 min"/>
    <s v="33+"/>
    <n v="0.54899999999999993"/>
    <n v="0.59399999999999997"/>
    <n v="0.57030778515389258"/>
    <s v="Conserver"/>
    <n v="0.75541247484909457"/>
    <n v="1805"/>
    <n v="0.12742382271468145"/>
    <n v="2.0909090909090908"/>
    <n v="0.13296398891966757"/>
  </r>
  <r>
    <x v="127"/>
    <s v="WAS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n v="8.7058823529411757"/>
    <n v="2.5"/>
    <n v="4.2058823529411766"/>
    <n v="0.70588235294117652"/>
    <n v="3.5"/>
    <n v="1"/>
    <n v="0.70588235294117652"/>
    <n v="1.3970588235294117"/>
    <n v="0.3285238623751387"/>
    <n v="1.7894736842105263"/>
    <n v="3.7735849056603772E-2"/>
    <n v="2.6637069922308548E-2"/>
    <n v="2.6637069922308548E-2"/>
    <n v="0.13207547169811321"/>
    <s v="20–29 min"/>
    <s v="18–22"/>
    <n v="0.47600000000000003"/>
    <n v="0.503"/>
    <n v="0.32830416415208208"/>
    <s v="Écarter"/>
    <n v="0.26625636169960942"/>
    <n v="1802"/>
    <n v="9.4339622641509441E-2"/>
    <n v="1.7894736842105263"/>
    <n v="0.15871254162042175"/>
  </r>
  <r>
    <x v="128"/>
    <s v="BKN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n v="18.807017543859651"/>
    <n v="3.4035087719298245"/>
    <n v="4.2982456140350873"/>
    <n v="0.89473684210526316"/>
    <n v="3.4035087719298245"/>
    <n v="0.89473684210526316"/>
    <n v="0.40350877192982454"/>
    <n v="1.7017543859649122"/>
    <n v="0.5951587830335332"/>
    <n v="2"/>
    <n v="2.8314457028647568E-2"/>
    <n v="1.2769264934488118E-2"/>
    <n v="2.8314457028647568E-2"/>
    <n v="0.1077059737952476"/>
    <s v="30–39 min"/>
    <s v="28–32"/>
    <n v="0.58200000000000007"/>
    <n v="0.63200000000000001"/>
    <n v="0.45081472540736273"/>
    <s v="Conserver"/>
    <n v="0.57518443997317248"/>
    <n v="1801.2"/>
    <n v="0.10770597379524761"/>
    <n v="2"/>
    <n v="0.13602043082389517"/>
  </r>
  <r>
    <x v="129"/>
    <s v="MIA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n v="11"/>
    <n v="2.4054054054054053"/>
    <n v="2.2972972972972974"/>
    <n v="0.20270270270270271"/>
    <n v="2"/>
    <n v="0.5"/>
    <n v="9.45945945945946E-2"/>
    <n v="1.2027027027027026"/>
    <n v="0.45643153526970953"/>
    <n v="2"/>
    <n v="2.0746887966804978E-2"/>
    <n v="3.92508691263878E-3"/>
    <n v="8.4109005270831001E-3"/>
    <n v="8.2987551867219914E-2"/>
    <s v="20–29 min"/>
    <s v="28–32"/>
    <n v="0.58099999999999996"/>
    <n v="0.59499999999999997"/>
    <n v="0.40193120096560048"/>
    <s v="Écarter"/>
    <n v="0.33641851106639842"/>
    <n v="1783.4"/>
    <n v="9.980935292138611E-2"/>
    <n v="2"/>
    <n v="9.532353930694179E-2"/>
  </r>
  <r>
    <x v="130"/>
    <s v="LAC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n v="6.4054054054054053"/>
    <n v="2.7972972972972974"/>
    <n v="3.4054054054054053"/>
    <n v="0.70270270270270274"/>
    <n v="2.7027027027027026"/>
    <n v="1.7027027027027026"/>
    <n v="0.40540540540540543"/>
    <n v="1"/>
    <n v="0.26578445665582595"/>
    <n v="2.7972972972972974"/>
    <n v="7.0651564427498037E-2"/>
    <n v="1.68218010541662E-2"/>
    <n v="2.915778849388808E-2"/>
    <n v="0.11214534036110799"/>
    <s v="20–29 min"/>
    <s v="28–32"/>
    <n v="0.52500000000000002"/>
    <n v="0.53100000000000003"/>
    <n v="0.26372963186481591"/>
    <s v="Écarter"/>
    <n v="0.19589972266028605"/>
    <n v="1783.4"/>
    <n v="0.11607042727374677"/>
    <n v="2.7972972972972974"/>
    <n v="0.14130312885499607"/>
  </r>
  <r>
    <x v="131"/>
    <s v="LAL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28.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s v="30–39 min"/>
    <s v="23–27"/>
    <n v="0.53600000000000003"/>
    <n v="0.58700000000000008"/>
    <n v="0.61858780929390467"/>
    <s v="Conserver"/>
    <n v="0.8624547283702213"/>
    <n v="1770"/>
    <n v="0.2175141242937853"/>
    <n v="2.1388888888888888"/>
    <n v="0.23163841807909605"/>
  </r>
  <r>
    <x v="132"/>
    <s v="POR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n v="12.696969696969697"/>
    <n v="5.1060606060606064"/>
    <n v="3"/>
    <n v="0.80303030303030298"/>
    <n v="2.1969696969696968"/>
    <n v="1"/>
    <n v="0.19696969696969696"/>
    <n v="2.6969696969696968"/>
    <n v="0.47554193621609353"/>
    <n v="1.8932584269662924"/>
    <n v="3.7453183520599252E-2"/>
    <n v="7.377142208602883E-3"/>
    <n v="3.0076041311996368E-2"/>
    <n v="8.2283509249801379E-2"/>
    <s v="20–29 min"/>
    <s v="18–22"/>
    <n v="0.496"/>
    <n v="0.54"/>
    <n v="0.4140012070006035"/>
    <s v="Écarter"/>
    <n v="0.38831778550088414"/>
    <n v="1762.2"/>
    <n v="0.19123822494609011"/>
    <n v="1.8932584269662922"/>
    <n v="0.11235955056179775"/>
  </r>
  <r>
    <x v="133"/>
    <s v="ORL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n v="9.1029411764705888"/>
    <n v="2"/>
    <n v="7.2058823529411766"/>
    <n v="2.2058823529411766"/>
    <n v="5"/>
    <n v="0.79411764705882348"/>
    <n v="0.6029411764705882"/>
    <n v="1.1029411764705883"/>
    <n v="0.35146491028843974"/>
    <n v="1.8133333333333332"/>
    <n v="3.066091301385419E-2"/>
    <n v="2.3279582103111516E-2"/>
    <n v="8.5169202816261655E-2"/>
    <n v="0.19305019305019305"/>
    <s v="20–29 min"/>
    <s v="23–27"/>
    <n v="0.498"/>
    <n v="0.54400000000000004"/>
    <n v="0.29571514785757391"/>
    <s v="Écarter"/>
    <n v="0.2783998106284768"/>
    <n v="1761.1999999999998"/>
    <n v="7.7220077220077232E-2"/>
    <n v="1.8133333333333332"/>
    <n v="0.27821939586645472"/>
  </r>
  <r>
    <x v="134"/>
    <s v="UTA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n v="18.396825396825395"/>
    <n v="4.2063492063492065"/>
    <n v="2.6984126984126986"/>
    <n v="1"/>
    <n v="1.7936507936507937"/>
    <n v="0.69841269841269837"/>
    <n v="9.5238095238095233E-2"/>
    <n v="2.5079365079365079"/>
    <n v="0.65938442282528298"/>
    <n v="1.6772151898734178"/>
    <n v="2.5032713204756217E-2"/>
    <n v="3.4135518006485747E-3"/>
    <n v="3.5842293906810041E-2"/>
    <n v="6.4288558912214827E-2"/>
    <s v="20–29 min"/>
    <s v="23–27"/>
    <n v="0.54299999999999993"/>
    <n v="0.59299999999999997"/>
    <n v="0.52444176222088112"/>
    <s v="Écarter"/>
    <n v="0.56263932803168215"/>
    <n v="1757.6999999999998"/>
    <n v="0.15076520452864539"/>
    <n v="1.6772151898734178"/>
    <n v="9.6717301018376292E-2"/>
  </r>
  <r>
    <x v="135"/>
    <s v="MIN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n v="8.1971830985915499"/>
    <n v="4.507042253521127"/>
    <n v="2.6056338028169015"/>
    <n v="0.50704225352112675"/>
    <n v="2.0985915492957745"/>
    <n v="1.0985915492957747"/>
    <n v="0.19718309859154928"/>
    <n v="1.0985915492957747"/>
    <n v="0.331869761076581"/>
    <n v="4.1025641025641022"/>
    <n v="4.4477390659747963E-2"/>
    <n v="7.983121400467582E-3"/>
    <n v="2.0528026458345214E-2"/>
    <n v="8.4963220619262134E-2"/>
    <s v="20–29 min"/>
    <s v="33+"/>
    <n v="0.53500000000000003"/>
    <n v="0.57299999999999995"/>
    <n v="0.28304164152082079"/>
    <s v="Écarter"/>
    <n v="0.25069855754243775"/>
    <n v="1753.7"/>
    <n v="0.18247134629640188"/>
    <n v="4.1025641025641022"/>
    <n v="0.10549124707760735"/>
  </r>
  <r>
    <x v="136"/>
    <s v="LAC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n v="9.6944444444444446"/>
    <n v="1.0972222222222223"/>
    <n v="2.1944444444444446"/>
    <n v="0.40277777777777779"/>
    <n v="1.8055555555555556"/>
    <n v="0.59722222222222221"/>
    <n v="9.7222222222222224E-2"/>
    <n v="0.59722222222222221"/>
    <n v="0.39894833104709648"/>
    <n v="1.8372093023255816"/>
    <n v="2.4577046181984454E-2"/>
    <n v="4.0009144947416551E-3"/>
    <n v="1.6575217192501143E-2"/>
    <n v="7.4302697759487876E-2"/>
    <s v="20–29 min"/>
    <s v="23–27"/>
    <n v="0.56999999999999995"/>
    <n v="0.61399999999999999"/>
    <n v="0.30838865419432709"/>
    <s v="Écarter"/>
    <n v="0.29649005141962892"/>
    <n v="1749.6000000000001"/>
    <n v="4.5153177869227248E-2"/>
    <n v="1.8372093023255813"/>
    <n v="9.0306355738454511E-2"/>
  </r>
  <r>
    <x v="137"/>
    <s v="GSW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n v="17.509090909090908"/>
    <n v="5.4"/>
    <n v="5.4"/>
    <n v="2.3090909090909091"/>
    <n v="3.1090909090909089"/>
    <n v="1.4"/>
    <n v="0.30909090909090908"/>
    <n v="1.3090909090909091"/>
    <n v="0.55233725265271005"/>
    <n v="4.125"/>
    <n v="4.4164037854889586E-2"/>
    <n v="9.7505018640665336E-3"/>
    <n v="7.2841984513908803E-2"/>
    <n v="9.8078577573845707E-2"/>
    <s v="30–39 min"/>
    <s v="33+"/>
    <n v="0.53100000000000003"/>
    <n v="0.626"/>
    <n v="0.36210018105009051"/>
    <s v="Conserver"/>
    <n v="0.53548929943296142"/>
    <n v="1743.5"/>
    <n v="0.17034700315457413"/>
    <n v="4.125"/>
    <n v="0.17034700315457416"/>
  </r>
  <r>
    <x v="138"/>
    <s v="CLE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n v="17"/>
    <n v="1.40625"/>
    <n v="4"/>
    <n v="0.703125"/>
    <n v="3.296875"/>
    <n v="0.796875"/>
    <n v="0.203125"/>
    <n v="1.296875"/>
    <n v="0.625"/>
    <n v="1.0843373493975903"/>
    <n v="2.9296875E-2"/>
    <n v="7.4678308823529415E-3"/>
    <n v="2.5850183823529414E-2"/>
    <n v="0.12120863970588236"/>
    <s v="20–29 min"/>
    <s v="23–27"/>
    <n v="0.57299999999999995"/>
    <n v="0.623"/>
    <n v="0.45986722993361495"/>
    <s v="Écarter"/>
    <n v="0.51991951710261575"/>
    <n v="1740.8"/>
    <n v="5.1700367647058827E-2"/>
    <n v="1.0843373493975903"/>
    <n v="0.14705882352941177"/>
  </r>
  <r>
    <x v="139"/>
    <s v="TOR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n v="10.40625"/>
    <n v="1.5"/>
    <n v="3.796875"/>
    <n v="1"/>
    <n v="2.796875"/>
    <n v="0.90625"/>
    <n v="0.5"/>
    <n v="0.796875"/>
    <n v="0.38258272058823528"/>
    <n v="1.8823529411764706"/>
    <n v="3.3318014705882353E-2"/>
    <n v="1.8382352941176471E-2"/>
    <n v="3.6764705882352942E-2"/>
    <n v="0.10282628676470588"/>
    <s v="20–29 min"/>
    <s v="23–27"/>
    <n v="0.59299999999999997"/>
    <n v="0.60099999999999998"/>
    <n v="0.32045866022933012"/>
    <s v="Écarter"/>
    <n v="0.31825955734406441"/>
    <n v="1740.8"/>
    <n v="5.514705882352941E-2"/>
    <n v="1.8823529411764706"/>
    <n v="0.13959099264705882"/>
  </r>
  <r>
    <x v="140"/>
    <s v="OKC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n v="12"/>
    <n v="1.8026315789473684"/>
    <n v="3.8947368421052633"/>
    <n v="1.1052631578947369"/>
    <n v="2.8026315789473686"/>
    <n v="0.80263157894736847"/>
    <n v="0.19736842105263158"/>
    <n v="0.89473684210526316"/>
    <n v="0.5240174672489083"/>
    <n v="2.0147058823529411"/>
    <n v="3.5049413927832687E-2"/>
    <n v="8.6187083429096773E-3"/>
    <n v="4.8264766720294193E-2"/>
    <n v="0.12238565846931741"/>
    <s v="20–29 min"/>
    <s v="23–27"/>
    <n v="0.57700000000000007"/>
    <n v="0.59599999999999997"/>
    <n v="0.44055522027761013"/>
    <s v="Écarter"/>
    <n v="0.3670020120724346"/>
    <n v="1740.3999999999999"/>
    <n v="7.871753619857505E-2"/>
    <n v="2.0147058823529411"/>
    <n v="0.17007584463341763"/>
  </r>
  <r>
    <x v="141"/>
    <s v="UTA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n v="11.103448275862069"/>
    <n v="1.7068965517241379"/>
    <n v="12.206896551724139"/>
    <n v="4.6034482758620694"/>
    <n v="7.6034482758620694"/>
    <n v="0.60344827586206895"/>
    <n v="2.396551724137931"/>
    <n v="1.5"/>
    <n v="0.37011494252873567"/>
    <n v="1.1379310344827587"/>
    <n v="2.0114942528735632E-2"/>
    <n v="7.988505747126437E-2"/>
    <n v="0.15344827586206897"/>
    <n v="0.25344827586206897"/>
    <s v="30–39 min"/>
    <s v="23–27"/>
    <n v="0.67099999999999993"/>
    <n v="0.66"/>
    <n v="0.25226312613156304"/>
    <s v="Écarter"/>
    <n v="0.33958232151529871"/>
    <n v="1740"/>
    <n v="5.6896551724137934E-2"/>
    <n v="1.1379310344827587"/>
    <n v="0.40689655172413797"/>
  </r>
  <r>
    <x v="142"/>
    <s v="HOU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n v="12.192982456140351"/>
    <n v="1.1052631578947369"/>
    <n v="7"/>
    <n v="1.8070175438596492"/>
    <n v="5.192982456140351"/>
    <n v="0.40350877192982454"/>
    <n v="0.70175438596491224"/>
    <n v="1.1052631578947369"/>
    <n v="0.40508247362592525"/>
    <n v="1"/>
    <n v="1.3405607040857958E-2"/>
    <n v="2.3314099201492099E-2"/>
    <n v="6.003380544384216E-2"/>
    <n v="0.17252433409104156"/>
    <s v="30–39 min"/>
    <s v="18–22"/>
    <n v="0.52500000000000002"/>
    <n v="0.56200000000000006"/>
    <n v="0.3403741701870851"/>
    <s v="Conserver"/>
    <n v="0.37290409121395041"/>
    <n v="1715.7"/>
    <n v="3.6719706242350061E-2"/>
    <n v="1"/>
    <n v="0.23255813953488372"/>
  </r>
  <r>
    <x v="143"/>
    <s v="GSW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n v="11.703125"/>
    <n v="3.40625"/>
    <n v="5.09375"/>
    <n v="1"/>
    <n v="4.09375"/>
    <n v="1.09375"/>
    <n v="0.203125"/>
    <n v="1.203125"/>
    <n v="0.43668376865671643"/>
    <n v="2.831168831168831"/>
    <n v="4.0811567164179101E-2"/>
    <n v="7.5792910447761196E-3"/>
    <n v="3.7313432835820892E-2"/>
    <n v="0.15275186567164178"/>
    <s v="20–29 min"/>
    <s v="18–22"/>
    <n v="0.53700000000000003"/>
    <n v="0.55700000000000005"/>
    <n v="0.37839468919734459"/>
    <s v="Écarter"/>
    <n v="0.3579225352112676"/>
    <n v="1715.2"/>
    <n v="0.12709888059701493"/>
    <n v="2.831168831168831"/>
    <n v="0.19006529850746268"/>
  </r>
  <r>
    <x v="144"/>
    <s v="DAL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24.705882352941178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s v="30–39 min"/>
    <s v="28–32"/>
    <n v="0.53600000000000003"/>
    <n v="0.58799999999999997"/>
    <n v="0.54797827398913701"/>
    <s v="Conserver"/>
    <n v="0.75559237779618893"/>
    <n v="1703.3999999999999"/>
    <n v="0.1050839497475637"/>
    <n v="1.5982142857142858"/>
    <n v="0.34754021369026655"/>
  </r>
  <r>
    <x v="145"/>
    <s v="PHX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n v="17"/>
    <n v="3.6981132075471699"/>
    <n v="3.3018867924528301"/>
    <n v="0.60377358490566035"/>
    <n v="2.6981132075471699"/>
    <n v="1.0943396226415094"/>
    <n v="0.50943396226415094"/>
    <n v="1.9056603773584906"/>
    <n v="0.52959501557632394"/>
    <n v="1.9405940594059405"/>
    <n v="3.4091577029330508E-2"/>
    <n v="1.5870216892964202E-2"/>
    <n v="1.8809145947216832E-2"/>
    <n v="8.4053370951625225E-2"/>
    <s v="30–39 min"/>
    <s v="28–32"/>
    <n v="0.57100000000000006"/>
    <n v="0.59799999999999998"/>
    <n v="0.41882920941460472"/>
    <s v="Conserver"/>
    <n v="0.51991951710261575"/>
    <n v="1701.3000000000002"/>
    <n v="0.1152060189267031"/>
    <n v="1.9405940594059405"/>
    <n v="0.10286251689884206"/>
  </r>
  <r>
    <x v="146"/>
    <s v="ATL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n v="9.8987341772151893"/>
    <n v="1.4050632911392404"/>
    <n v="3.4050632911392404"/>
    <n v="0.59493670886075944"/>
    <n v="2.7974683544303796"/>
    <n v="0.4050632911392405"/>
    <n v="0.20253164556962025"/>
    <n v="1"/>
    <n v="0.46040624080070647"/>
    <n v="1.4050632911392404"/>
    <n v="1.8840153076243746E-2"/>
    <n v="9.4200765381218729E-3"/>
    <n v="2.7671474830732998E-2"/>
    <n v="0.13011480718280835"/>
    <s v="20–29 min"/>
    <s v="28–32"/>
    <n v="0.59499999999999997"/>
    <n v="0.60699999999999998"/>
    <n v="0.37175618587809295"/>
    <s v="Écarter"/>
    <n v="0.30273794666734583"/>
    <n v="1698.5"/>
    <n v="6.5351780983220489E-2"/>
    <n v="1.4050632911392404"/>
    <n v="0.15837503679717396"/>
  </r>
  <r>
    <x v="147"/>
    <s v="TOR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n v="14.508771929824562"/>
    <n v="2.807017543859649"/>
    <n v="9.5964912280701746"/>
    <n v="3.2982456140350878"/>
    <n v="6.2982456140350873"/>
    <n v="1.1929824561403508"/>
    <n v="1.1929824561403508"/>
    <n v="1.8947368421052631"/>
    <n v="0.49016121384542438"/>
    <n v="1.4814814814814814"/>
    <n v="4.0303461356092932E-2"/>
    <n v="4.0303461356092932E-2"/>
    <n v="0.11142721669037459"/>
    <n v="0.2127785680417259"/>
    <s v="20–29 min"/>
    <s v="28–32"/>
    <n v="0.628"/>
    <n v="0.6409999999999999"/>
    <n v="0.35063367531683765"/>
    <s v="Écarter"/>
    <n v="0.44372904091213955"/>
    <n v="1687.2"/>
    <n v="9.4831673779042197E-2"/>
    <n v="1.4814814814814814"/>
    <n v="0.32420578473210049"/>
  </r>
  <r>
    <x v="148"/>
    <s v="MEM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n v="9.8987341772151893"/>
    <n v="4.4050632911392409"/>
    <n v="3.3037974683544302"/>
    <n v="0.79746835443037978"/>
    <n v="2.5063291139240507"/>
    <n v="1.3037974683544304"/>
    <n v="0.4050632911392405"/>
    <n v="1.6962025316455696"/>
    <n v="0.46472930409460983"/>
    <n v="2.5970149253731347"/>
    <n v="6.1211148749034293E-2"/>
    <n v="1.9017055922030068E-2"/>
    <n v="3.7439828846496701E-2"/>
    <n v="0.11766803351756105"/>
    <s v="20–29 min"/>
    <s v="23–27"/>
    <n v="0.55299999999999994"/>
    <n v="0.58200000000000007"/>
    <n v="0.35787567893783945"/>
    <s v="Écarter"/>
    <n v="0.30273794666734583"/>
    <n v="1682.7"/>
    <n v="0.20681048315207701"/>
    <n v="2.5970149253731343"/>
    <n v="0.15510786236405774"/>
  </r>
  <r>
    <x v="149"/>
    <s v="CHI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n v="9.8985507246376816"/>
    <n v="2.3043478260869565"/>
    <n v="3"/>
    <n v="0.40579710144927539"/>
    <n v="2.5072463768115942"/>
    <n v="1"/>
    <n v="0.30434782608695654"/>
    <n v="1"/>
    <n v="0.40734776644599513"/>
    <n v="2.3043478260869565"/>
    <n v="4.1152263374485597E-2"/>
    <n v="1.2524601896582574E-2"/>
    <n v="1.669946919544343E-2"/>
    <n v="0.10317886324327548"/>
    <s v="20–29 min"/>
    <s v="23–27"/>
    <n v="0.53500000000000003"/>
    <n v="0.54400000000000004"/>
    <n v="0.36632468316234157"/>
    <s v="Écarter"/>
    <n v="0.30273233604525707"/>
    <n v="1676.7"/>
    <n v="9.4829128645553762E-2"/>
    <n v="2.3043478260869565"/>
    <n v="0.12345679012345678"/>
  </r>
  <r>
    <x v="150"/>
    <s v="MIA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n v="10.59375"/>
    <n v="2.59375"/>
    <n v="3.703125"/>
    <n v="0.703125"/>
    <n v="3"/>
    <n v="0.59375"/>
    <n v="0.203125"/>
    <n v="1.203125"/>
    <n v="0.40902509652509655"/>
    <n v="2.1558441558441559"/>
    <n v="2.2924710424710427E-2"/>
    <n v="7.8426640926640926E-3"/>
    <n v="2.7147683397683399E-2"/>
    <n v="0.11583011583011583"/>
    <s v="20–29 min"/>
    <s v="28–32"/>
    <n v="0.46200000000000002"/>
    <n v="0.49700000000000005"/>
    <n v="0.38261919130959565"/>
    <s v="Écarter"/>
    <n v="0.32399396378269618"/>
    <n v="1657.6"/>
    <n v="0.10014478764478765"/>
    <n v="2.1558441558441559"/>
    <n v="0.14297779922779924"/>
  </r>
  <r>
    <x v="151"/>
    <s v="MEM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n v="12.507692307692308"/>
    <n v="2.9076923076923076"/>
    <n v="6.4"/>
    <n v="1.4"/>
    <n v="5"/>
    <n v="0.8"/>
    <n v="0.4"/>
    <n v="1.1076923076923078"/>
    <n v="0.49049773755656106"/>
    <n v="2.6249999999999996"/>
    <n v="3.1372549019607843E-2"/>
    <n v="1.5686274509803921E-2"/>
    <n v="5.4901960784313725E-2"/>
    <n v="0.19607843137254902"/>
    <s v="20–29 min"/>
    <s v="23–27"/>
    <n v="0.57600000000000007"/>
    <n v="0.58799999999999997"/>
    <n v="0.39227519613759809"/>
    <s v="Écarter"/>
    <n v="0.38252902027549918"/>
    <n v="1657.5"/>
    <n v="0.11402714932126697"/>
    <n v="2.625"/>
    <n v="0.25098039215686274"/>
  </r>
  <r>
    <x v="152"/>
    <s v="MIL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n v="7.397260273972603"/>
    <n v="1.5068493150684932"/>
    <n v="2.3972602739726026"/>
    <n v="0.20547945205479451"/>
    <n v="2.095890410958904"/>
    <n v="0.50684931506849318"/>
    <n v="9.5890410958904104E-2"/>
    <n v="0.50684931506849318"/>
    <n v="0.3258704966507755"/>
    <n v="2.9729729729729728"/>
    <n v="2.2328163659404987E-2"/>
    <n v="4.2242471788063486E-3"/>
    <n v="9.0519582402993175E-3"/>
    <n v="9.2329974051053046E-2"/>
    <s v="20–29 min"/>
    <s v="23–27"/>
    <n v="0.61199999999999999"/>
    <n v="0.621"/>
    <n v="0.25528062764031384"/>
    <s v="Écarter"/>
    <n v="0.22623411703095286"/>
    <n v="1657.1"/>
    <n v="6.638102709552833E-2"/>
    <n v="2.9729729729729728"/>
    <n v="0.10560617947015871"/>
  </r>
  <r>
    <x v="153"/>
    <s v="BOS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n v="9"/>
    <n v="2.1"/>
    <n v="6.2"/>
    <n v="1.3"/>
    <n v="4.8"/>
    <n v="0.6"/>
    <n v="0.9"/>
    <n v="0.8"/>
    <n v="0.32608695652173914"/>
    <n v="2.625"/>
    <n v="2.1739130434782608E-2"/>
    <n v="3.2608695652173912E-2"/>
    <n v="4.710144927536232E-2"/>
    <n v="0.17391304347826086"/>
    <s v="20–29 min"/>
    <s v="33+"/>
    <n v="0.54700000000000004"/>
    <n v="0.56299999999999994"/>
    <n v="0.27881713940856973"/>
    <s v="Écarter"/>
    <n v="0.27525150905432599"/>
    <n v="1656"/>
    <n v="7.6086956521739135E-2"/>
    <n v="2.625"/>
    <n v="0.22463768115942029"/>
  </r>
  <r>
    <x v="154"/>
    <s v="DEN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n v="8.1029411764705888"/>
    <n v="1.3970588235294117"/>
    <n v="3.3970588235294117"/>
    <n v="0.70588235294117652"/>
    <n v="2.7058823529411766"/>
    <n v="0.70588235294117652"/>
    <n v="1.3970588235294117"/>
    <n v="0.79411764705882348"/>
    <n v="0.33345436940208184"/>
    <n v="1.7592592592592593"/>
    <n v="2.9048656499636893E-2"/>
    <n v="5.7492132655531346E-2"/>
    <n v="2.9048656499636893E-2"/>
    <n v="0.11135318324860809"/>
    <s v="20–29 min"/>
    <s v="18–22"/>
    <n v="0.53299999999999992"/>
    <n v="0.56399999999999995"/>
    <n v="0.25829812914906458"/>
    <s v="Écarter"/>
    <n v="0.24781630962244056"/>
    <n v="1652.4"/>
    <n v="5.7492132655531346E-2"/>
    <n v="1.7592592592592593"/>
    <n v="0.13979665940450253"/>
  </r>
  <r>
    <x v="155"/>
    <s v="GSW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n v="9.7972972972972965"/>
    <n v="1.2972972972972974"/>
    <n v="2.5945945945945947"/>
    <n v="0.70270270270270274"/>
    <n v="1.9054054054054055"/>
    <n v="0.79729729729729726"/>
    <n v="0.40540540540540543"/>
    <n v="0.70270270270270274"/>
    <n v="0.43934068597745723"/>
    <n v="1.8461538461538463"/>
    <n v="3.5753242031268936E-2"/>
    <n v="1.8179614592170646E-2"/>
    <n v="3.1511331959762454E-2"/>
    <n v="8.5444188583202033E-2"/>
    <s v="20–29 min"/>
    <s v="23–27"/>
    <n v="0.54400000000000004"/>
    <n v="0.57799999999999996"/>
    <n v="0.343995171997586"/>
    <s v="Écarter"/>
    <n v="0.29963565174832779"/>
    <n v="1650.2"/>
    <n v="5.8174766694946069E-2"/>
    <n v="1.8461538461538463"/>
    <n v="0.11634953338989214"/>
  </r>
  <r>
    <x v="156"/>
    <s v="ORL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n v="7.2027027027027026"/>
    <n v="1.5"/>
    <n v="3.2972972972972974"/>
    <n v="1"/>
    <n v="2.2972972972972974"/>
    <n v="0.40540540540540543"/>
    <n v="0.20270270270270271"/>
    <n v="0.79729729729729726"/>
    <n v="0.3273955773955774"/>
    <n v="1.8813559322033899"/>
    <n v="1.8427518427518427E-2"/>
    <n v="9.2137592137592136E-3"/>
    <n v="4.5454545454545456E-2"/>
    <n v="0.10442260442260443"/>
    <s v="20–29 min"/>
    <s v="23–27"/>
    <n v="0.495"/>
    <n v="0.52200000000000002"/>
    <n v="0.29028364514182259"/>
    <s v="Écarter"/>
    <n v="0.2202838653542879"/>
    <n v="1628"/>
    <n v="6.8181818181818177E-2"/>
    <n v="1.8813559322033899"/>
    <n v="0.14987714987714987"/>
  </r>
  <r>
    <x v="157"/>
    <s v="OKC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n v="10.202702702702704"/>
    <n v="1.5945945945945945"/>
    <n v="2.5945945945945947"/>
    <n v="0.59459459459459463"/>
    <n v="2.0945945945945947"/>
    <n v="0.59459459459459463"/>
    <n v="9.45945945945946E-2"/>
    <n v="0.5"/>
    <n v="0.47017063146095411"/>
    <n v="3.189189189189189"/>
    <n v="2.7400672561962887E-2"/>
    <n v="4.359197907585005E-3"/>
    <n v="2.7400672561962887E-2"/>
    <n v="9.652509652509654E-2"/>
    <s v="20–29 min"/>
    <s v="23–27"/>
    <n v="0.60399999999999998"/>
    <n v="0.61699999999999999"/>
    <n v="0.35304767652383828"/>
    <s v="Écarter"/>
    <n v="0.31203436837239656"/>
    <n v="1605.8"/>
    <n v="7.3483621870718649E-2"/>
    <n v="3.189189189189189"/>
    <n v="0.11956657117947442"/>
  </r>
  <r>
    <x v="158"/>
    <s v="MIN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n v="11.693548387096774"/>
    <n v="3.596774193548387"/>
    <n v="3.693548387096774"/>
    <n v="0.5"/>
    <n v="3.193548387096774"/>
    <n v="1.1935483870967742"/>
    <n v="0.30645161290322581"/>
    <n v="1.596774193548387"/>
    <n v="0.45148835471416121"/>
    <n v="2.2525252525252526"/>
    <n v="4.6082949308755762E-2"/>
    <n v="1.1832108606302155E-2"/>
    <n v="1.9305019305019305E-2"/>
    <n v="0.12330302652883299"/>
    <s v="20–29 min"/>
    <s v="28–32"/>
    <n v="0.56799999999999995"/>
    <n v="0.58200000000000007"/>
    <n v="0.35908267954133977"/>
    <s v="Écarter"/>
    <n v="0.35762964886090737"/>
    <n v="1605.8"/>
    <n v="0.13887159048449371"/>
    <n v="2.2525252525252526"/>
    <n v="0.14260804583385228"/>
  </r>
  <r>
    <x v="159"/>
    <s v="WAS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n v="11.60655737704918"/>
    <n v="1.7049180327868851"/>
    <n v="3"/>
    <n v="0.60655737704918034"/>
    <n v="2.3934426229508197"/>
    <n v="0.39344262295081966"/>
    <n v="0.19672131147540983"/>
    <n v="1"/>
    <n v="0.44131396870909428"/>
    <n v="1.7049180327868851"/>
    <n v="1.4959795549460824E-2"/>
    <n v="7.4798977747304119E-3"/>
    <n v="2.3063018138752105E-2"/>
    <n v="9.1005422925886675E-2"/>
    <s v="20–29 min"/>
    <s v="23–27"/>
    <n v="0.55799999999999994"/>
    <n v="0.58399999999999996"/>
    <n v="0.34218467109233552"/>
    <s v="Écarter"/>
    <n v="0.35496915921760069"/>
    <n v="1604.3"/>
    <n v="6.4825780714330233E-2"/>
    <n v="1.7049180327868851"/>
    <n v="0.11406844106463879"/>
  </r>
  <r>
    <x v="160"/>
    <s v="ATL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n v="12.09375"/>
    <n v="3.40625"/>
    <n v="3.203125"/>
    <n v="0.59375"/>
    <n v="2.5"/>
    <n v="0.90625"/>
    <n v="0.5"/>
    <n v="1.203125"/>
    <n v="0.48569277108433739"/>
    <n v="2.831168831168831"/>
    <n v="3.6395582329317271E-2"/>
    <n v="2.0080321285140562E-2"/>
    <n v="2.3845381526104419E-2"/>
    <n v="0.10040160642570281"/>
    <s v="20–29 min"/>
    <s v="28–32"/>
    <n v="0.55600000000000005"/>
    <n v="0.58200000000000007"/>
    <n v="0.36330718165359083"/>
    <s v="Écarter"/>
    <n v="0.36986921529175054"/>
    <n v="1593.6"/>
    <n v="0.13679718875502009"/>
    <n v="2.831168831168831"/>
    <n v="0.12863955823293174"/>
  </r>
  <r>
    <x v="161"/>
    <s v="NYK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n v="9.5"/>
    <n v="2.90625"/>
    <n v="2.5"/>
    <n v="0.703125"/>
    <n v="1.796875"/>
    <n v="1"/>
    <n v="0.296875"/>
    <n v="0.59375"/>
    <n v="0.38152610441767071"/>
    <n v="4.8947368421052628"/>
    <n v="4.0160642570281124E-2"/>
    <n v="1.192269076305221E-2"/>
    <n v="2.8237951807228916E-2"/>
    <n v="7.2163654618473905E-2"/>
    <s v="20–29 min"/>
    <s v="23–27"/>
    <n v="0.51100000000000001"/>
    <n v="0.53100000000000003"/>
    <n v="0.32830416415208208"/>
    <s v="Écarter"/>
    <n v="0.29054325955734406"/>
    <n v="1593.6"/>
    <n v="0.11671686746987953"/>
    <n v="4.8947368421052628"/>
    <n v="0.10040160642570281"/>
  </r>
  <r>
    <x v="162"/>
    <s v="OKC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n v="11.192982456140351"/>
    <n v="3.807017543859649"/>
    <n v="10.701754385964913"/>
    <n v="2.8947368421052633"/>
    <n v="7.8947368421052628"/>
    <n v="0.80701754385964908"/>
    <n v="1.1052631578947369"/>
    <n v="1.7017543859649122"/>
    <n v="0.40118216688675096"/>
    <n v="2.2371134020618557"/>
    <n v="2.8925359994969504E-2"/>
    <n v="3.9615166949632151E-2"/>
    <n v="0.10375400867760801"/>
    <n v="0.28296547821165818"/>
    <s v="20–29 min"/>
    <s v="23–27"/>
    <n v="0.58099999999999996"/>
    <n v="0.59899999999999998"/>
    <n v="0.28907664453832227"/>
    <s v="Écarter"/>
    <n v="0.34232059020791417"/>
    <n v="1590.3"/>
    <n v="0.1364522417153996"/>
    <n v="2.2371134020618557"/>
    <n v="0.3835754260202478"/>
  </r>
  <r>
    <x v="163"/>
    <s v="TOR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n v="14.407407407407407"/>
    <n v="1.7962962962962963"/>
    <n v="3.5925925925925926"/>
    <n v="0.79629629629629628"/>
    <n v="2.7962962962962963"/>
    <n v="0.90740740740740744"/>
    <n v="0.20370370370370369"/>
    <n v="1.5"/>
    <n v="0.49004787100025193"/>
    <n v="1.1975308641975309"/>
    <n v="3.0864197530864199E-2"/>
    <n v="6.9286974048878812E-3"/>
    <n v="2.7084908037288989E-2"/>
    <n v="9.511211892164273E-2"/>
    <s v="20–29 min"/>
    <s v="18–22"/>
    <n v="0.498"/>
    <n v="0.54299999999999993"/>
    <n v="0.39106819553409777"/>
    <s v="Écarter"/>
    <n v="0.44062895893881809"/>
    <n v="1587.6"/>
    <n v="6.1098513479465863E-2"/>
    <n v="1.1975308641975309"/>
    <n v="0.12219702695893173"/>
  </r>
  <r>
    <x v="164"/>
    <s v="ORL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25.891304347826086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s v="30–39 min"/>
    <s v="18–22"/>
    <n v="0.5"/>
    <n v="0.55100000000000005"/>
    <n v="0.54978877489438749"/>
    <s v="Conserver"/>
    <n v="0.79184673256932903"/>
    <n v="1582.3999999999999"/>
    <n v="0.13966127401415573"/>
    <n v="1.6014492753623188"/>
    <n v="0.21802325581395349"/>
  </r>
  <r>
    <x v="165"/>
    <s v="CHI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n v="9"/>
    <n v="2"/>
    <n v="3.7936507936507935"/>
    <n v="0.69841269841269837"/>
    <n v="3.0952380952380953"/>
    <n v="0.79365079365079361"/>
    <n v="0.50793650793650791"/>
    <n v="1.3968253968253967"/>
    <n v="0.36"/>
    <n v="1.4318181818181819"/>
    <n v="3.1746031746031744E-2"/>
    <n v="2.0317460317460317E-2"/>
    <n v="2.7936507936507936E-2"/>
    <n v="0.12380952380952381"/>
    <s v="20–29 min"/>
    <s v="23–27"/>
    <n v="0.49"/>
    <n v="0.51200000000000001"/>
    <n v="0.312009656004828"/>
    <s v="Écarter"/>
    <n v="0.27525150905432599"/>
    <n v="1575"/>
    <n v="0.08"/>
    <n v="1.4318181818181819"/>
    <n v="0.15174603174603174"/>
  </r>
  <r>
    <x v="166"/>
    <s v="IND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n v="10.50632911392405"/>
    <n v="1.5949367088607596"/>
    <n v="4"/>
    <n v="0.69620253164556967"/>
    <n v="3.3037974683544302"/>
    <n v="0.59493670886075944"/>
    <n v="0.4050632911392405"/>
    <n v="0.89873417721518989"/>
    <n v="0.53603719969000252"/>
    <n v="1.7746478873239437"/>
    <n v="3.0353913717385685E-2"/>
    <n v="2.0666494445879615E-2"/>
    <n v="3.5520537328855593E-2"/>
    <n v="0.1685610953242056"/>
    <s v="10–19 min"/>
    <s v="23–27"/>
    <n v="0.621"/>
    <n v="0.64200000000000002"/>
    <n v="0.36210018105009051"/>
    <s v="Écarter"/>
    <n v="0.32132032702544377"/>
    <n v="1548.4"/>
    <n v="8.1374321880650996E-2"/>
    <n v="1.7746478873239437"/>
    <n v="0.2040816326530612"/>
  </r>
  <r>
    <x v="167"/>
    <s v="BKN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n v="10"/>
    <n v="1.3015873015873016"/>
    <n v="4.6031746031746028"/>
    <n v="1"/>
    <n v="3.6031746031746033"/>
    <n v="1"/>
    <n v="0.3968253968253968"/>
    <n v="1.0952380952380953"/>
    <n v="0.40816326530612246"/>
    <n v="1.1884057971014492"/>
    <n v="4.0816326530612242E-2"/>
    <n v="1.6196954972465177E-2"/>
    <n v="4.0816326530612242E-2"/>
    <n v="0.14706835114998382"/>
    <s v="20–29 min"/>
    <s v="23–27"/>
    <n v="0.51100000000000001"/>
    <n v="0.55000000000000004"/>
    <n v="0.3156306578153289"/>
    <s v="Écarter"/>
    <n v="0.30583501006036218"/>
    <n v="1543.5"/>
    <n v="5.3126012309685777E-2"/>
    <n v="1.1884057971014492"/>
    <n v="0.18788467768059602"/>
  </r>
  <r>
    <x v="168"/>
    <s v="PHX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n v="10.59375"/>
    <n v="2.09375"/>
    <n v="3"/>
    <n v="0.5"/>
    <n v="2.5"/>
    <n v="0.796875"/>
    <n v="0.296875"/>
    <n v="1.203125"/>
    <n v="0.43957468879668049"/>
    <n v="1.7402597402597402"/>
    <n v="3.3065352697095436E-2"/>
    <n v="1.2318464730290456E-2"/>
    <n v="2.0746887966804978E-2"/>
    <n v="0.10373443983402489"/>
    <s v="20–29 min"/>
    <s v="28–32"/>
    <n v="0.6"/>
    <n v="0.63100000000000001"/>
    <n v="0.29330114665057333"/>
    <s v="Écarter"/>
    <n v="0.32399396378269618"/>
    <n v="1542.4"/>
    <n v="8.6877593360995847E-2"/>
    <n v="1.7402597402597402"/>
    <n v="0.12448132780082986"/>
  </r>
  <r>
    <x v="169"/>
    <s v="BOS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n v="8.5070422535211261"/>
    <n v="0.90140845070422537"/>
    <n v="3.1971830985915495"/>
    <n v="0.60563380281690138"/>
    <n v="2.507042253521127"/>
    <n v="0.60563380281690138"/>
    <n v="0.19718309859154928"/>
    <n v="0.29577464788732394"/>
    <n v="0.39202959693645745"/>
    <n v="3.0476190476190479"/>
    <n v="2.790939183488025E-2"/>
    <n v="9.0867787369377558E-3"/>
    <n v="2.790939183488025E-2"/>
    <n v="0.1155319010839229"/>
    <s v="20–29 min"/>
    <s v="23–27"/>
    <n v="0.627"/>
    <n v="0.63200000000000001"/>
    <n v="0.28726614363307179"/>
    <s v="Écarter"/>
    <n v="0.26017513531895597"/>
    <n v="1540.7"/>
    <n v="4.153955994028688E-2"/>
    <n v="3.0476190476190474"/>
    <n v="0.14733562666320504"/>
  </r>
  <r>
    <x v="170"/>
    <s v="SAS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n v="24.304347826086957"/>
    <n v="3.6956521739130435"/>
    <n v="11"/>
    <n v="1.8043478260869565"/>
    <n v="9.195652173913043"/>
    <n v="1.1086956521739131"/>
    <n v="3.8043478260869565"/>
    <n v="3.1956521739130435"/>
    <n v="0.7320586694604504"/>
    <n v="1.1564625850340136"/>
    <n v="3.3394447354635932E-2"/>
    <n v="0.1145887899423782"/>
    <n v="5.434782608695652E-2"/>
    <n v="0.27697747511786269"/>
    <s v="30–39 min"/>
    <s v="18–22"/>
    <n v="0.55899999999999994"/>
    <n v="0.59399999999999997"/>
    <n v="0.51659625829812916"/>
    <s v="Conserver"/>
    <n v="0.74331204619018465"/>
    <n v="1527.2"/>
    <n v="0.11131482451545312"/>
    <n v="1.1564625850340136"/>
    <n v="0.33132530120481923"/>
  </r>
  <r>
    <x v="171"/>
    <s v="LAL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n v="6.4027777777777777"/>
    <n v="1.4027777777777777"/>
    <n v="1.3055555555555556"/>
    <n v="0.30555555555555558"/>
    <n v="1"/>
    <n v="0.69444444444444442"/>
    <n v="0.19444444444444445"/>
    <n v="0.59722222222222221"/>
    <n v="0.30201781970649894"/>
    <n v="2.3488372093023253"/>
    <n v="3.2756813417190778E-2"/>
    <n v="9.1719077568134175E-3"/>
    <n v="1.4412997903563943E-2"/>
    <n v="4.716981132075472E-2"/>
    <s v="20–29 min"/>
    <s v="28–32"/>
    <n v="0.53"/>
    <n v="0.53600000000000003"/>
    <n v="0.25226312613156304"/>
    <s v="Écarter"/>
    <n v="0.19581936060809302"/>
    <n v="1526.3999999999999"/>
    <n v="6.6168763102725375E-2"/>
    <n v="2.3488372093023258"/>
    <n v="6.1582809224318663E-2"/>
  </r>
  <r>
    <x v="172"/>
    <s v="SAC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n v="10.395061728395062"/>
    <n v="2"/>
    <n v="7.7037037037037033"/>
    <n v="2.2962962962962963"/>
    <n v="5.3950617283950617"/>
    <n v="0.50617283950617287"/>
    <n v="0.60493827160493829"/>
    <n v="1.5061728395061729"/>
    <n v="0.5529288153401628"/>
    <n v="1.3278688524590163"/>
    <n v="2.6924087207775151E-2"/>
    <n v="3.2177567638560549E-2"/>
    <n v="0.12214342001576044"/>
    <n v="0.28697136853165223"/>
    <s v="10–19 min"/>
    <s v="33+"/>
    <n v="0.55700000000000005"/>
    <n v="0.60199999999999998"/>
    <n v="0.37658418829209417"/>
    <s v="Écarter"/>
    <n v="0.31791738082817894"/>
    <n v="1522.8"/>
    <n v="0.10638297872340426"/>
    <n v="1.3278688524590163"/>
    <n v="0.40977147360126082"/>
  </r>
  <r>
    <x v="173"/>
    <s v="POR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n v="14.404255319148936"/>
    <n v="2.1063829787234041"/>
    <n v="3.5106382978723403"/>
    <n v="0.5957446808510638"/>
    <n v="2.8936170212765959"/>
    <n v="0.8936170212765957"/>
    <n v="1"/>
    <n v="1.4042553191489362"/>
    <n v="0.44457578145521409"/>
    <n v="1.4999999999999998"/>
    <n v="2.7580772261623324E-2"/>
    <n v="3.0864197530864199E-2"/>
    <n v="1.8387181507748884E-2"/>
    <n v="8.9309167323351729E-2"/>
    <s v="30–39 min"/>
    <s v="28–32"/>
    <n v="0.46700000000000003"/>
    <n v="0.52300000000000002"/>
    <n v="0.34580567290283643"/>
    <s v="Conserver"/>
    <n v="0.44053255704439404"/>
    <n v="1522.8"/>
    <n v="6.5011820330969264E-2"/>
    <n v="1.5"/>
    <n v="0.10835303388494878"/>
  </r>
  <r>
    <x v="174"/>
    <s v="MEM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n v="23.2"/>
    <n v="7.3"/>
    <n v="4.0999999999999996"/>
    <n v="0.7"/>
    <n v="3.4"/>
    <n v="1.2"/>
    <n v="0.2"/>
    <n v="3.7"/>
    <n v="0.76315789473684215"/>
    <n v="1.9729729729729728"/>
    <n v="3.9473684210526314E-2"/>
    <n v="6.5789473684210531E-3"/>
    <n v="2.3026315789473683E-2"/>
    <n v="0.1118421052631579"/>
    <s v="30–39 min"/>
    <s v="23–27"/>
    <n v="0.504"/>
    <n v="0.56299999999999994"/>
    <n v="0.53711526855763425"/>
    <s v="Conserver"/>
    <n v="0.70953722334004021"/>
    <n v="1520"/>
    <n v="0.24013157894736842"/>
    <n v="1.972972972972973"/>
    <n v="0.13486842105263158"/>
  </r>
  <r>
    <x v="175"/>
    <s v="UTA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n v="9.5972222222222214"/>
    <n v="1.9027777777777777"/>
    <n v="6.0972222222222223"/>
    <n v="1.5972222222222223"/>
    <n v="4.5972222222222223"/>
    <n v="0.69444444444444442"/>
    <n v="0.30555555555555558"/>
    <n v="1.4027777777777777"/>
    <n v="0.45484465508162186"/>
    <n v="1.3564356435643565"/>
    <n v="3.2912058978409688E-2"/>
    <n v="1.4481305950500263E-2"/>
    <n v="7.5697735650342282E-2"/>
    <n v="0.21787783043707212"/>
    <s v="20–29 min"/>
    <s v="18–22"/>
    <n v="0.57600000000000007"/>
    <n v="0.59399999999999997"/>
    <n v="0.31261315630657815"/>
    <s v="Écarter"/>
    <n v="0.29351665548848649"/>
    <n v="1519.2"/>
    <n v="9.0179041600842544E-2"/>
    <n v="1.3564356435643565"/>
    <n v="0.28896787783043704"/>
  </r>
  <r>
    <x v="176"/>
    <s v="CHI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n v="8.6"/>
    <n v="1"/>
    <n v="3.5"/>
    <n v="0.7"/>
    <n v="2.8"/>
    <n v="0.4"/>
    <n v="0.9"/>
    <n v="0.9"/>
    <n v="0.45502645502645506"/>
    <n v="1.1111111111111112"/>
    <n v="2.1164021164021166E-2"/>
    <n v="4.7619047619047623E-2"/>
    <n v="3.7037037037037035E-2"/>
    <n v="0.14814814814814814"/>
    <s v="10–19 min"/>
    <s v="18–22"/>
    <n v="0.54100000000000004"/>
    <n v="0.57100000000000006"/>
    <n v="0.3331321665660833"/>
    <s v="Écarter"/>
    <n v="0.2630181086519115"/>
    <n v="1512"/>
    <n v="5.2910052910052907E-2"/>
    <n v="1.1111111111111112"/>
    <n v="0.1851851851851852"/>
  </r>
  <r>
    <x v="177"/>
    <s v="CHA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25.191489361702128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s v="30–39 min"/>
    <s v="23–27"/>
    <n v="0.49399999999999999"/>
    <n v="0.53600000000000003"/>
    <n v="0.60410380205190106"/>
    <s v="Conserver"/>
    <n v="0.77044394023716778"/>
    <n v="1504"/>
    <n v="0.23138297872340424"/>
    <n v="2.059171597633136"/>
    <n v="0.15292553191489361"/>
  </r>
  <r>
    <x v="178"/>
    <s v="LAL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n v="9.1025641025641022"/>
    <n v="0.79487179487179482"/>
    <n v="2.7948717948717947"/>
    <n v="0.5"/>
    <n v="2.2948717948717947"/>
    <n v="0.29487179487179488"/>
    <n v="0.10256410256410256"/>
    <n v="0.5"/>
    <n v="0.47409188034188032"/>
    <n v="1.5897435897435896"/>
    <n v="1.5357905982905984E-2"/>
    <n v="5.341880341880342E-3"/>
    <n v="2.6041666666666668E-2"/>
    <n v="0.11952457264957264"/>
    <s v="10–19 min"/>
    <s v="23–27"/>
    <n v="0.57600000000000007"/>
    <n v="0.59399999999999997"/>
    <n v="0.33433916716958356"/>
    <s v="Écarter"/>
    <n v="0.2783882783882784"/>
    <n v="1497.6"/>
    <n v="4.1399572649572655E-2"/>
    <n v="1.5897435897435896"/>
    <n v="0.14556623931623933"/>
  </r>
  <r>
    <x v="179"/>
    <s v="MIL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n v="10.306666666666667"/>
    <n v="3.4"/>
    <n v="3.7066666666666666"/>
    <n v="0.6"/>
    <n v="3.1066666666666665"/>
    <n v="1.1066666666666667"/>
    <n v="0.2"/>
    <n v="1.8"/>
    <n v="0.52053872053872052"/>
    <n v="1.8888888888888888"/>
    <n v="5.5892255892255889E-2"/>
    <n v="1.0101010101010102E-2"/>
    <n v="3.03030303030303E-2"/>
    <n v="0.15690235690235688"/>
    <s v="10–19 min"/>
    <s v="23–27"/>
    <n v="0.49200000000000005"/>
    <n v="0.53100000000000003"/>
    <n v="0.39408569704284852"/>
    <s v="Écarter"/>
    <n v="0.31521395036887995"/>
    <n v="1485"/>
    <n v="0.17171717171717171"/>
    <n v="1.8888888888888888"/>
    <n v="0.18720538720538718"/>
  </r>
  <r>
    <x v="180"/>
    <s v="BKN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n v="12.603448275862069"/>
    <n v="5.1034482758620694"/>
    <n v="2.7931034482758621"/>
    <n v="0.29310344827586204"/>
    <n v="2.396551724137931"/>
    <n v="1"/>
    <n v="0.39655172413793105"/>
    <n v="1.896551724137931"/>
    <n v="0.4942528735632184"/>
    <n v="2.6909090909090909"/>
    <n v="3.9215686274509803E-2"/>
    <n v="1.555104800540906E-2"/>
    <n v="1.1494252873563218E-2"/>
    <n v="9.3982420554428667E-2"/>
    <s v="20–29 min"/>
    <s v="28–32"/>
    <n v="0.47899999999999998"/>
    <n v="0.52200000000000002"/>
    <n v="0.38503319251659623"/>
    <s v="Écarter"/>
    <n v="0.38545757302435307"/>
    <n v="1479"/>
    <n v="0.20013522650439486"/>
    <n v="2.6909090909090909"/>
    <n v="0.10953346855983773"/>
  </r>
  <r>
    <x v="181"/>
    <s v="UTA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n v="19"/>
    <n v="1.5106382978723405"/>
    <n v="5.8936170212765955"/>
    <n v="1.5106382978723405"/>
    <n v="4.4042553191489358"/>
    <n v="0.7021276595744681"/>
    <n v="0.40425531914893614"/>
    <n v="1.4042553191489362"/>
    <n v="0.60509554140127386"/>
    <n v="1.0757575757575757"/>
    <n v="2.2360753489632745E-2"/>
    <n v="1.2874373221303699E-2"/>
    <n v="4.8109499932240146E-2"/>
    <n v="0.14026290825315083"/>
    <s v="30–39 min"/>
    <s v="28–32"/>
    <n v="0.52100000000000002"/>
    <n v="0.57100000000000006"/>
    <n v="0.42245021122510562"/>
    <s v="Conserver"/>
    <n v="0.58108651911468812"/>
    <n v="1475.8"/>
    <n v="4.8109499932240139E-2"/>
    <n v="1.0757575757575757"/>
    <n v="0.18769480959479604"/>
  </r>
  <r>
    <x v="182"/>
    <s v="TOR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n v="7.1066666666666665"/>
    <n v="4.2"/>
    <n v="1.5066666666666666"/>
    <n v="0.4"/>
    <n v="1.1066666666666667"/>
    <n v="0.8"/>
    <n v="0.10666666666666667"/>
    <n v="1.6"/>
    <n v="0.36258503401360542"/>
    <n v="2.625"/>
    <n v="4.0816326530612242E-2"/>
    <n v="5.4421768707482989E-3"/>
    <n v="2.0408163265306121E-2"/>
    <n v="5.64625850340136E-2"/>
    <s v="10–19 min"/>
    <s v="18–22"/>
    <n v="0.47600000000000003"/>
    <n v="0.499"/>
    <n v="0.30356065178032587"/>
    <s v="Écarter"/>
    <n v="0.21734674714956406"/>
    <n v="1470"/>
    <n v="0.21428571428571427"/>
    <n v="2.625"/>
    <n v="7.6870748299319724E-2"/>
  </r>
  <r>
    <x v="183"/>
    <s v="MEM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n v="8.907692307692308"/>
    <n v="3.3076923076923075"/>
    <n v="2.8"/>
    <n v="0.6"/>
    <n v="2.2000000000000002"/>
    <n v="0.8"/>
    <n v="0.1076923076923077"/>
    <n v="1.1076923076923078"/>
    <n v="0.39414567733151801"/>
    <n v="2.9861111111111107"/>
    <n v="3.5398230088495575E-2"/>
    <n v="4.7651463580667122E-3"/>
    <n v="2.6548672566371678E-2"/>
    <n v="9.7345132743362831E-2"/>
    <s v="20–29 min"/>
    <s v="28–32"/>
    <n v="0.60899999999999999"/>
    <n v="0.63100000000000001"/>
    <n v="0.25890162945081474"/>
    <s v="Écarter"/>
    <n v="0.27242841665376877"/>
    <n v="1469"/>
    <n v="0.14635806671204901"/>
    <n v="2.9861111111111112"/>
    <n v="0.1238938053097345"/>
  </r>
  <r>
    <x v="184"/>
    <s v="DEN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n v="14.705882352941176"/>
    <n v="3.1960784313725492"/>
    <n v="4.8039215686274508"/>
    <n v="1.607843137254902"/>
    <n v="3.2941176470588234"/>
    <n v="0.50980392156862742"/>
    <n v="0.29411764705882354"/>
    <n v="1.392156862745098"/>
    <n v="0.51781275890637946"/>
    <n v="2.295774647887324"/>
    <n v="1.7950842308754489E-2"/>
    <n v="1.0356255178127591E-2"/>
    <n v="5.6614194973764159E-2"/>
    <n v="0.115990057995029"/>
    <s v="20–29 min"/>
    <s v="28–32"/>
    <n v="0.60699999999999998"/>
    <n v="0.65"/>
    <n v="0.29873264936632471"/>
    <s v="Écarter"/>
    <n v="0.4497573677358267"/>
    <n v="1448.3999999999999"/>
    <n v="0.11253797293565314"/>
    <n v="2.295774647887324"/>
    <n v="0.16915216790941728"/>
  </r>
  <r>
    <x v="185"/>
    <s v="UTA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n v="10.901408450704226"/>
    <n v="1.5070422535211268"/>
    <n v="3"/>
    <n v="0.60563380281690138"/>
    <n v="2.3943661971830985"/>
    <n v="0.60563380281690138"/>
    <n v="9.8591549295774641E-2"/>
    <n v="1.5070422535211268"/>
    <n v="0.539673685678427"/>
    <n v="1"/>
    <n v="2.9981871426579276E-2"/>
    <n v="4.8807697671175571E-3"/>
    <n v="2.9981871426579276E-2"/>
    <n v="0.11853298005856924"/>
    <s v="20–29 min"/>
    <s v="18–22"/>
    <n v="0.59"/>
    <n v="0.61199999999999999"/>
    <n v="0.35968617984308993"/>
    <s v="Écarter"/>
    <n v="0.33340323631932445"/>
    <n v="1434.2"/>
    <n v="7.4606052154511229E-2"/>
    <n v="1"/>
    <n v="0.14851485148514851"/>
  </r>
  <r>
    <x v="186"/>
    <s v="DET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n v="6"/>
    <n v="1.6944444444444444"/>
    <n v="5.5"/>
    <n v="1.8055555555555556"/>
    <n v="3.6944444444444446"/>
    <n v="0.40277777777777779"/>
    <n v="1.4027777777777777"/>
    <n v="0.90277777777777779"/>
    <n v="0.30150753768844224"/>
    <n v="1.8769230769230769"/>
    <n v="2.0240089335566723E-2"/>
    <n v="7.0491345616973761E-2"/>
    <n v="9.0731434952540491E-2"/>
    <n v="0.18565047459519823"/>
    <s v="10–19 min"/>
    <s v="23–27"/>
    <n v="0.58599999999999997"/>
    <n v="0.61599999999999999"/>
    <n v="0.19130959565479783"/>
    <s v="Écarter"/>
    <n v="0.1835010060362173"/>
    <n v="1432.8"/>
    <n v="8.5147962032384145E-2"/>
    <n v="1.8769230769230769"/>
    <n v="0.27638190954773872"/>
  </r>
  <r>
    <x v="187"/>
    <s v="ORL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n v="7.2"/>
    <n v="2"/>
    <n v="6.6"/>
    <n v="2.4"/>
    <n v="4.2"/>
    <n v="0.7"/>
    <n v="1.4"/>
    <n v="1"/>
    <n v="0.35294117647058826"/>
    <n v="2"/>
    <n v="3.4313725490196081E-2"/>
    <n v="6.8627450980392163E-2"/>
    <n v="0.11764705882352941"/>
    <n v="0.20588235294117649"/>
    <s v="20–29 min"/>
    <s v="23–27"/>
    <n v="0.61499999999999999"/>
    <n v="0.63100000000000001"/>
    <n v="0.20277610138805069"/>
    <s v="Écarter"/>
    <n v="0.22020120724346079"/>
    <n v="1428"/>
    <n v="9.8039215686274508E-2"/>
    <n v="2"/>
    <n v="0.3235294117647059"/>
  </r>
  <r>
    <x v="188"/>
    <s v="MIA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n v="9.296875"/>
    <n v="0.90625"/>
    <n v="7.40625"/>
    <n v="1.796875"/>
    <n v="5.59375"/>
    <n v="0.59375"/>
    <n v="1.09375"/>
    <n v="0.90625"/>
    <n v="0.41877815315315314"/>
    <n v="1"/>
    <n v="2.6745495495495496E-2"/>
    <n v="4.9268018018018021E-2"/>
    <n v="8.0940315315315314E-2"/>
    <n v="0.25197072072072074"/>
    <s v="20–29 min"/>
    <s v="18–22"/>
    <n v="0.59200000000000008"/>
    <n v="0.60299999999999998"/>
    <n v="0.28183464091732047"/>
    <s v="Écarter"/>
    <n v="0.284330985915493"/>
    <n v="1420.8"/>
    <n v="4.0822072072072071E-2"/>
    <n v="1"/>
    <n v="0.33361486486486486"/>
  </r>
  <r>
    <x v="189"/>
    <s v="HOU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n v="12"/>
    <n v="1.5087719298245614"/>
    <n v="6.4035087719298245"/>
    <n v="2.192982456140351"/>
    <n v="4.1052631578947372"/>
    <n v="1.7017543859649122"/>
    <n v="0.89473684210526316"/>
    <n v="1.1052631578947369"/>
    <n v="0.48192771084337355"/>
    <n v="1.3650793650793649"/>
    <n v="6.8343549637145076E-2"/>
    <n v="3.5933206510251538E-2"/>
    <n v="8.8071584583949841E-2"/>
    <n v="0.16487000634115412"/>
    <s v="20–29 min"/>
    <s v="23–27"/>
    <n v="0.54299999999999993"/>
    <n v="0.56700000000000006"/>
    <n v="0.33735666867833436"/>
    <s v="Écarter"/>
    <n v="0.3670020120724346"/>
    <n v="1419.3"/>
    <n v="6.059325019375749E-2"/>
    <n v="1.3650793650793651"/>
    <n v="0.25716902698513355"/>
  </r>
  <r>
    <x v="190"/>
    <s v="MEM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n v="9.1969696969696972"/>
    <n v="1"/>
    <n v="8.3030303030303028"/>
    <n v="3.5"/>
    <n v="4.8030303030303028"/>
    <n v="0.5"/>
    <n v="1.303030303030303"/>
    <n v="1.303030303030303"/>
    <n v="0.42776603241719524"/>
    <n v="0.76744186046511631"/>
    <n v="2.3255813953488372E-2"/>
    <n v="6.0606060606060601E-2"/>
    <n v="0.16279069767441862"/>
    <n v="0.2233967582804792"/>
    <s v="20–29 min"/>
    <s v="23–27"/>
    <n v="0.6"/>
    <n v="0.624"/>
    <n v="0.2631261315630658"/>
    <s v="Écarter"/>
    <n v="0.28127553197975735"/>
    <n v="1419"/>
    <n v="4.6511627906976744E-2"/>
    <n v="0.76744186046511631"/>
    <n v="0.38618745595489778"/>
  </r>
  <r>
    <x v="191"/>
    <s v="IND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n v="9.1012658227848107"/>
    <n v="4.4050632911392409"/>
    <n v="2.4050632911392404"/>
    <n v="0.59493670886075944"/>
    <n v="1.8987341772151898"/>
    <n v="1.1012658227848102"/>
    <n v="0.30379746835443039"/>
    <n v="1.4050632911392404"/>
    <n v="0.50845060462484981"/>
    <n v="3.1351351351351355"/>
    <n v="6.1523230323173764E-2"/>
    <n v="1.6971925606392761E-2"/>
    <n v="3.3236687645852483E-2"/>
    <n v="0.10607453503995475"/>
    <s v="10–19 min"/>
    <s v="33+"/>
    <n v="0.53100000000000003"/>
    <n v="0.54700000000000004"/>
    <n v="0.37658418829209417"/>
    <s v="Écarter"/>
    <n v="0.27834857244734229"/>
    <n v="1414.1"/>
    <n v="0.24609292129269503"/>
    <n v="3.1351351351351351"/>
    <n v="0.13436107771727601"/>
  </r>
  <r>
    <x v="192"/>
    <s v="ATL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n v="7.7014925373134329"/>
    <n v="1.8059701492537314"/>
    <n v="3"/>
    <n v="1"/>
    <n v="2"/>
    <n v="0.70149253731343286"/>
    <n v="0.19402985074626866"/>
    <n v="0.70149253731343286"/>
    <n v="0.36499964631817217"/>
    <n v="2.5744680851063833"/>
    <n v="3.32460918158025E-2"/>
    <n v="9.1957275235198411E-3"/>
    <n v="4.7393364928909949E-2"/>
    <n v="9.4786729857819899E-2"/>
    <s v="20–29 min"/>
    <s v="28–32"/>
    <n v="0.56899999999999995"/>
    <n v="0.58399999999999996"/>
    <n v="0.25045262522631262"/>
    <s v="Écarter"/>
    <n v="0.23553860476290581"/>
    <n v="1413.7"/>
    <n v="8.5591002334300059E-2"/>
    <n v="2.5744680851063828"/>
    <n v="0.14218009478672985"/>
  </r>
  <r>
    <x v="193"/>
    <s v="PHX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n v="6.9054054054054053"/>
    <n v="0.79729729729729726"/>
    <n v="3.5945945945945947"/>
    <n v="1.2027027027027026"/>
    <n v="2.4054054054054053"/>
    <n v="0.59459459459459463"/>
    <n v="0.5"/>
    <n v="0.5"/>
    <n v="0.3615395500212254"/>
    <n v="1.5945945945945945"/>
    <n v="3.1130607046837414E-2"/>
    <n v="2.6178010471204185E-2"/>
    <n v="6.2968727890193851E-2"/>
    <n v="0.1259374557803877"/>
    <s v="10–19 min"/>
    <s v="18–22"/>
    <n v="0.51600000000000001"/>
    <n v="0.51700000000000002"/>
    <n v="0.28605914302957153"/>
    <s v="Écarter"/>
    <n v="0.21119147316330417"/>
    <n v="1413.4"/>
    <n v="4.1743313994622895E-2"/>
    <n v="1.5945945945945945"/>
    <n v="0.18819866987406253"/>
  </r>
  <r>
    <x v="194"/>
    <s v="CLE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n v="7.197183098591549"/>
    <n v="1.5070422535211268"/>
    <n v="2.1971830985915495"/>
    <n v="0.50704225352112675"/>
    <n v="1.704225352112676"/>
    <n v="0.70422535211267601"/>
    <n v="0.19718309859154928"/>
    <n v="0.50704225352112675"/>
    <n v="0.36533924358332737"/>
    <n v="2.9722222222222223"/>
    <n v="3.5747479802673912E-2"/>
    <n v="1.0009294344748695E-2"/>
    <n v="2.5738185457925215E-2"/>
    <n v="8.6508901122470866E-2"/>
    <s v="10–19 min"/>
    <s v="28–32"/>
    <n v="0.56700000000000006"/>
    <n v="0.58299999999999996"/>
    <n v="0.25709112854556426"/>
    <s v="Écarter"/>
    <n v="0.22011505653640151"/>
    <n v="1398.7"/>
    <n v="7.6499606777722162E-2"/>
    <n v="2.9722222222222223"/>
    <n v="0.11153213698434261"/>
  </r>
  <r>
    <x v="195"/>
    <s v="CHI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n v="12.304347826086957"/>
    <n v="4.5"/>
    <n v="3.5"/>
    <n v="0.60869565217391308"/>
    <n v="2.8913043478260869"/>
    <n v="0.89130434782608692"/>
    <n v="0.39130434782608697"/>
    <n v="1.5"/>
    <n v="0.40608408666953655"/>
    <n v="3"/>
    <n v="2.9415985076768545E-2"/>
    <n v="1.2914334911752045E-2"/>
    <n v="2.0088965418280959E-2"/>
    <n v="9.5422585736834556E-2"/>
    <s v="30–39 min"/>
    <s v="23–27"/>
    <n v="0.56100000000000005"/>
    <n v="0.58499999999999996"/>
    <n v="0.27217863608931803"/>
    <s v="Écarter"/>
    <n v="0.37631003411774999"/>
    <n v="1393.8"/>
    <n v="0.14851485148514851"/>
    <n v="3"/>
    <n v="0.11551155115511551"/>
  </r>
  <r>
    <x v="196"/>
    <s v="CLE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n v="12.5"/>
    <n v="3.4"/>
    <n v="2.5"/>
    <n v="0.7"/>
    <n v="1.8"/>
    <n v="1.1000000000000001"/>
    <n v="0"/>
    <n v="1.3"/>
    <n v="0.62814070351758799"/>
    <n v="2.6153846153846154"/>
    <n v="5.5276381909547749E-2"/>
    <n v="0"/>
    <n v="3.5175879396984924E-2"/>
    <n v="9.0452261306532666E-2"/>
    <s v="10–19 min"/>
    <s v="23–27"/>
    <n v="0.60599999999999998"/>
    <n v="0.64300000000000002"/>
    <n v="0.37175618587809295"/>
    <s v="Écarter"/>
    <n v="0.38229376257545272"/>
    <n v="1393"/>
    <n v="0.17085427135678391"/>
    <n v="2.6153846153846154"/>
    <n v="0.1256281407035176"/>
  </r>
  <r>
    <x v="197"/>
    <s v="DEN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n v="9"/>
    <n v="1.3076923076923077"/>
    <n v="2.2000000000000002"/>
    <n v="0.30769230769230771"/>
    <n v="1.9076923076923078"/>
    <n v="0.6"/>
    <n v="0.2"/>
    <n v="0.90769230769230769"/>
    <n v="0.42253521126760563"/>
    <n v="1.4406779661016949"/>
    <n v="2.8169014084507039E-2"/>
    <n v="9.3896713615023476E-3"/>
    <n v="1.444564824846515E-2"/>
    <n v="8.9563019140483938E-2"/>
    <s v="20–29 min"/>
    <s v="23–27"/>
    <n v="0.52900000000000003"/>
    <n v="0.55899999999999994"/>
    <n v="0.29450814725407365"/>
    <s v="Écarter"/>
    <n v="0.27525150905432599"/>
    <n v="1384.5"/>
    <n v="6.1394005055976884E-2"/>
    <n v="1.4406779661016949"/>
    <n v="0.10328638497652583"/>
  </r>
  <r>
    <x v="198"/>
    <s v="CHA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n v="9.9"/>
    <n v="2.4"/>
    <n v="2.1"/>
    <n v="0.2"/>
    <n v="1.9"/>
    <n v="0.3"/>
    <n v="0.1"/>
    <n v="1.4"/>
    <n v="0.43421052631578949"/>
    <n v="1.7142857142857144"/>
    <n v="1.3157894736842105E-2"/>
    <n v="4.3859649122807015E-3"/>
    <n v="8.771929824561403E-3"/>
    <n v="8.3333333333333329E-2"/>
    <s v="20–29 min"/>
    <s v="18–22"/>
    <n v="0.48200000000000004"/>
    <n v="0.502"/>
    <n v="0.343995171997586"/>
    <s v="Écarter"/>
    <n v="0.30277665995975855"/>
    <n v="1368"/>
    <n v="0.10526315789473684"/>
    <n v="1.7142857142857142"/>
    <n v="9.2105263157894732E-2"/>
  </r>
  <r>
    <x v="199"/>
    <s v="NOP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n v="10.303571428571429"/>
    <n v="4.6071428571428568"/>
    <n v="2.3928571428571428"/>
    <n v="0.5"/>
    <n v="1.8928571428571428"/>
    <n v="1.3035714285714286"/>
    <n v="0.30357142857142855"/>
    <n v="1.5"/>
    <n v="0.42227751756440285"/>
    <n v="3.0714285714285712"/>
    <n v="5.3425058548009371E-2"/>
    <n v="1.2441451990632318E-2"/>
    <n v="2.0491803278688527E-2"/>
    <n v="7.7576112412177989E-2"/>
    <s v="20–29 min"/>
    <s v="23–27"/>
    <n v="0.498"/>
    <n v="0.52300000000000002"/>
    <n v="0.31442365721182863"/>
    <s v="Écarter"/>
    <n v="0.31511928715148035"/>
    <n v="1366.3999999999999"/>
    <n v="0.18881733021077285"/>
    <n v="3.0714285714285716"/>
    <n v="9.8067915690866508E-2"/>
  </r>
  <r>
    <x v="200"/>
    <s v="SAS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n v="11.407407407407407"/>
    <n v="2.4074074074074074"/>
    <n v="6.5"/>
    <n v="2.4074074074074074"/>
    <n v="4.2037037037037033"/>
    <n v="0.79629629629629628"/>
    <n v="0.5"/>
    <n v="1.5925925925925926"/>
    <n v="0.45088566827697257"/>
    <n v="1.5116279069767442"/>
    <n v="3.1474161908944517E-2"/>
    <n v="1.9762845849802372E-2"/>
    <n v="9.5154442980529941E-2"/>
    <n v="0.16615429658907918"/>
    <s v="20–29 min"/>
    <s v="18–22"/>
    <n v="0.56499999999999995"/>
    <n v="0.58899999999999997"/>
    <n v="0.28364514182257089"/>
    <s v="Écarter"/>
    <n v="0.34887845592070943"/>
    <n v="1366.2"/>
    <n v="9.5154442980529941E-2"/>
    <n v="1.5116279069767442"/>
    <n v="0.25691699604743085"/>
  </r>
  <r>
    <x v="201"/>
    <s v="MIA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n v="8.6060606060606055"/>
    <n v="2.5"/>
    <n v="4.3939393939393936"/>
    <n v="1.303030303030303"/>
    <n v="3.106060606060606"/>
    <n v="0.89393939393939392"/>
    <n v="0.19696969696969696"/>
    <n v="1.5"/>
    <n v="0.4157517200995462"/>
    <n v="1.6666666666666667"/>
    <n v="4.3185477968086666E-2"/>
    <n v="9.5154442980529934E-3"/>
    <n v="6.2948323817889035E-2"/>
    <n v="0.15005123700775874"/>
    <s v="20–29 min"/>
    <s v="23–27"/>
    <n v="0.501"/>
    <n v="0.54299999999999993"/>
    <n v="0.27881713940856973"/>
    <s v="Écarter"/>
    <n v="0.26320346320346322"/>
    <n v="1366.2"/>
    <n v="0.12077294685990338"/>
    <n v="1.6666666666666667"/>
    <n v="0.2122676035719514"/>
  </r>
  <r>
    <x v="202"/>
    <s v="LAC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n v="4"/>
    <n v="1.1025641025641026"/>
    <n v="2.7948717948717947"/>
    <n v="0.60256410256410253"/>
    <n v="2.2051282051282053"/>
    <n v="0.70512820512820518"/>
    <n v="0.5"/>
    <n v="0.39743589743589741"/>
    <n v="0.22857142857142856"/>
    <n v="2.774193548387097"/>
    <n v="4.0293040293040296E-2"/>
    <n v="2.8571428571428571E-2"/>
    <n v="3.4432234432234428E-2"/>
    <n v="0.126007326007326"/>
    <s v="10–19 min"/>
    <s v="33+"/>
    <n v="0.622"/>
    <n v="0.63300000000000001"/>
    <n v="0.14604707302353651"/>
    <s v="Écarter"/>
    <n v="0.12233400402414488"/>
    <n v="1365"/>
    <n v="6.3003663003663002E-2"/>
    <n v="2.774193548387097"/>
    <n v="0.15970695970695969"/>
  </r>
  <r>
    <x v="203"/>
    <s v="BOS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n v="6"/>
    <n v="1.6027397260273972"/>
    <n v="5.3013698630136989"/>
    <n v="2.6027397260273974"/>
    <n v="2.6986301369863015"/>
    <n v="0.50684931506849318"/>
    <n v="1"/>
    <n v="0.39726027397260272"/>
    <n v="0.32258064516129031"/>
    <n v="4.0344827586206895"/>
    <n v="2.7249963175725436E-2"/>
    <n v="5.3763440860215048E-2"/>
    <n v="0.13993224333480631"/>
    <n v="0.14508764177345707"/>
    <s v="10–19 min"/>
    <s v="28–32"/>
    <n v="0.66799999999999993"/>
    <n v="0.68299999999999994"/>
    <n v="0.16716958358479178"/>
    <s v="Écarter"/>
    <n v="0.1835010060362173"/>
    <n v="1357.8000000000002"/>
    <n v="8.6168802474591244E-2"/>
    <n v="4.0344827586206895"/>
    <n v="0.28501988510826337"/>
  </r>
  <r>
    <x v="204"/>
    <s v="SAC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n v="6.5072463768115938"/>
    <n v="1.2028985507246377"/>
    <n v="4.5942028985507246"/>
    <n v="1.2028985507246377"/>
    <n v="3.4057971014492754"/>
    <n v="0.59420289855072461"/>
    <n v="0.30434782608695654"/>
    <n v="0.59420289855072461"/>
    <n v="0.33200236616385681"/>
    <n v="2.024390243902439"/>
    <n v="3.0316474415853296E-2"/>
    <n v="1.5527950310559006E-2"/>
    <n v="6.1372375036971308E-2"/>
    <n v="0.17376515823720792"/>
    <s v="10–19 min"/>
    <s v="28–32"/>
    <n v="0.52800000000000002"/>
    <n v="0.55100000000000005"/>
    <n v="0.22510561255280628"/>
    <s v="Écarter"/>
    <n v="0.19901437611174291"/>
    <n v="1352.4"/>
    <n v="6.1372375036971308E-2"/>
    <n v="2.024390243902439"/>
    <n v="0.23439810706891451"/>
  </r>
  <r>
    <x v="205"/>
    <s v="LAC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n v="10.796296296296296"/>
    <n v="2.7037037037037037"/>
    <n v="2.9074074074074074"/>
    <n v="0.40740740740740738"/>
    <n v="2.5"/>
    <n v="0.79629629629629628"/>
    <n v="0.20370370370370369"/>
    <n v="1.4074074074074074"/>
    <n v="0.43185185185185182"/>
    <n v="1.9210526315789473"/>
    <n v="3.1851851851851853E-2"/>
    <n v="8.1481481481481474E-3"/>
    <n v="1.6296296296296295E-2"/>
    <n v="0.1"/>
    <s v="20–29 min"/>
    <s v="28–32"/>
    <n v="0.53400000000000003"/>
    <n v="0.55899999999999994"/>
    <n v="0.29631864815932407"/>
    <s v="Écarter"/>
    <n v="0.33018853863924286"/>
    <n v="1350"/>
    <n v="0.10814814814814815"/>
    <n v="1.9210526315789473"/>
    <n v="0.1162962962962963"/>
  </r>
  <r>
    <x v="206"/>
    <s v="SAC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n v="6.8939393939393936"/>
    <n v="2.393939393939394"/>
    <n v="3.893939393939394"/>
    <n v="1.393939393939394"/>
    <n v="2.606060606060606"/>
    <n v="0.89393939393939392"/>
    <n v="0.30303030303030304"/>
    <n v="1.303030303030303"/>
    <n v="0.33793820558526444"/>
    <n v="1.8372093023255816"/>
    <n v="4.382055852644088E-2"/>
    <n v="1.4854426619132503E-2"/>
    <n v="6.833036244800951E-2"/>
    <n v="0.12774806892453952"/>
    <s v="20–29 min"/>
    <s v="23–27"/>
    <n v="0.56399999999999995"/>
    <n v="0.59099999999999997"/>
    <n v="0.20337960168980085"/>
    <s v="Écarter"/>
    <n v="0.21084080239009817"/>
    <n v="1346.3999999999999"/>
    <n v="0.11734997029114677"/>
    <n v="1.8372093023255813"/>
    <n v="0.19087938205585267"/>
  </r>
  <r>
    <x v="207"/>
    <s v="WAS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n v="8.806451612903226"/>
    <n v="1"/>
    <n v="5.693548387096774"/>
    <n v="1.8064516129032258"/>
    <n v="3.903225806451613"/>
    <n v="1"/>
    <n v="0.59677419354838712"/>
    <n v="0.90322580645161288"/>
    <n v="0.40770609318996415"/>
    <n v="1.1071428571428572"/>
    <n v="4.6296296296296294E-2"/>
    <n v="2.7628434886499402E-2"/>
    <n v="8.3632019115890077E-2"/>
    <n v="0.18070489844683393"/>
    <s v="20–29 min"/>
    <s v="23–27"/>
    <n v="0.60099999999999998"/>
    <n v="0.61399999999999999"/>
    <n v="0.24683162341581172"/>
    <s v="Écarter"/>
    <n v="0.26933212176283511"/>
    <n v="1339.2"/>
    <n v="4.6296296296296294E-2"/>
    <n v="1.1071428571428572"/>
    <n v="0.26359020310633213"/>
  </r>
  <r>
    <x v="208"/>
    <s v="PHI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n v="16.195121951219512"/>
    <n v="4.2926829268292686"/>
    <n v="5.2926829268292686"/>
    <n v="0.6097560975609756"/>
    <n v="4.8048780487804876"/>
    <n v="1.8048780487804879"/>
    <n v="0.51219512195121952"/>
    <n v="2.6097560975609757"/>
    <n v="0.49831144465290805"/>
    <n v="1.6448598130841121"/>
    <n v="5.5534709193245782E-2"/>
    <n v="1.5759849906191371E-2"/>
    <n v="1.8761726078799248E-2"/>
    <n v="0.14784240150093808"/>
    <s v="30–39 min"/>
    <s v="33+"/>
    <n v="0.51400000000000001"/>
    <n v="0.54299999999999993"/>
    <n v="0.343995171997586"/>
    <s v="Conserver"/>
    <n v="0.49530352848800119"/>
    <n v="1332.5"/>
    <n v="0.13208255159474672"/>
    <n v="1.6448598130841121"/>
    <n v="0.16285178236397749"/>
  </r>
  <r>
    <x v="209"/>
    <s v="DET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n v="10.101694915254237"/>
    <n v="2.3050847457627119"/>
    <n v="5.101694915254237"/>
    <n v="1.8983050847457628"/>
    <n v="3.3050847457627119"/>
    <n v="1.6949152542372881"/>
    <n v="0.69491525423728817"/>
    <n v="1.4067796610169492"/>
    <n v="0.44896421845574386"/>
    <n v="1.6385542168674698"/>
    <n v="7.5329566854990579E-2"/>
    <n v="3.088512241054614E-2"/>
    <n v="8.4369114877589454E-2"/>
    <n v="0.14689265536723164"/>
    <s v="20–29 min"/>
    <s v="18–22"/>
    <n v="0.54700000000000004"/>
    <n v="0.56799999999999995"/>
    <n v="0.27761013880506941"/>
    <s v="Écarter"/>
    <n v="0.3089451966033489"/>
    <n v="1327.5"/>
    <n v="0.10244821092278719"/>
    <n v="1.6385542168674698"/>
    <n v="0.22674199623352165"/>
  </r>
  <r>
    <x v="210"/>
    <s v="POR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n v="6.5074626865671643"/>
    <n v="1.1044776119402986"/>
    <n v="7.8955223880597014"/>
    <n v="3.1940298507462686"/>
    <n v="4.5970149253731343"/>
    <n v="0.5074626865671642"/>
    <n v="1.5970149253731343"/>
    <n v="1.1044776119402986"/>
    <n v="0.32865973164480627"/>
    <n v="1"/>
    <n v="2.5629428614503243E-2"/>
    <n v="8.0657319463289606E-2"/>
    <n v="0.16131463892657921"/>
    <n v="0.23217247097844113"/>
    <s v="10–19 min"/>
    <s v="18–22"/>
    <n v="0.56000000000000005"/>
    <n v="0.57399999999999995"/>
    <n v="0.20217260108630053"/>
    <s v="Écarter"/>
    <n v="0.19902099162137002"/>
    <n v="1326.6000000000001"/>
    <n v="5.5781697572742345E-2"/>
    <n v="1"/>
    <n v="0.39876375697271216"/>
  </r>
  <r>
    <x v="211"/>
    <s v="NOP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n v="10.803571428571429"/>
    <n v="1.1964285714285714"/>
    <n v="2.8035714285714284"/>
    <n v="0.39285714285714285"/>
    <n v="2.3928571428571428"/>
    <n v="0.5"/>
    <n v="0.39285714285714285"/>
    <n v="1"/>
    <n v="0.45777845036319609"/>
    <n v="1.1964285714285714"/>
    <n v="2.1186440677966101E-2"/>
    <n v="1.6646489104116223E-2"/>
    <n v="1.6646489104116223E-2"/>
    <n v="0.10139225181598062"/>
    <s v="20–29 min"/>
    <s v="23–27"/>
    <n v="0.47100000000000003"/>
    <n v="0.504"/>
    <n v="0.33433916716958356"/>
    <s v="Écarter"/>
    <n v="0.33041103765449842"/>
    <n v="1321.6000000000001"/>
    <n v="5.069612590799031E-2"/>
    <n v="1.1964285714285714"/>
    <n v="0.11879539951573849"/>
  </r>
  <r>
    <x v="212"/>
    <s v="BKN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n v="8.6999999999999993"/>
    <n v="2"/>
    <n v="3.7"/>
    <n v="1"/>
    <n v="2.7"/>
    <n v="0.6"/>
    <n v="0.2"/>
    <n v="1.2"/>
    <n v="0.39726027397260272"/>
    <n v="1.6666666666666667"/>
    <n v="2.7397260273972605E-2"/>
    <n v="9.1324200913242021E-3"/>
    <n v="4.5662100456621009E-2"/>
    <n v="0.12328767123287673"/>
    <s v="20–29 min"/>
    <s v="23–27"/>
    <n v="0.51300000000000001"/>
    <n v="0.53299999999999992"/>
    <n v="0.28243814121907063"/>
    <s v="Écarter"/>
    <n v="0.26607645875251507"/>
    <n v="1314"/>
    <n v="9.1324200913242004E-2"/>
    <n v="1.6666666666666667"/>
    <n v="0.16894977168949774"/>
  </r>
  <r>
    <x v="213"/>
    <s v="PHX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n v="4.5"/>
    <n v="1.7972972972972974"/>
    <n v="6.0945945945945947"/>
    <n v="1.5945945945945945"/>
    <n v="4.5945945945945947"/>
    <n v="0.40540540540540543"/>
    <n v="0.59459459459459463"/>
    <n v="0.79729729729729726"/>
    <n v="0.25568181818181818"/>
    <n v="2.2542372881355934"/>
    <n v="2.3034398034398034E-2"/>
    <n v="3.3783783783783786E-2"/>
    <n v="9.0601965601965595E-2"/>
    <n v="0.26105651105651106"/>
    <s v="10–19 min"/>
    <s v="33+"/>
    <n v="0.61899999999999999"/>
    <n v="0.64500000000000002"/>
    <n v="0.12070006035003017"/>
    <s v="Écarter"/>
    <n v="0.137625754527163"/>
    <n v="1302.4000000000001"/>
    <n v="0.10211916461916461"/>
    <n v="2.2542372881355934"/>
    <n v="0.34628378378378377"/>
  </r>
  <r>
    <x v="214"/>
    <s v="ATL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n v="18.888888888888889"/>
    <n v="5"/>
    <n v="10"/>
    <n v="1.6944444444444444"/>
    <n v="8.3055555555555554"/>
    <n v="1.6111111111111112"/>
    <n v="1"/>
    <n v="2.8888888888888888"/>
    <n v="0.52910052910052907"/>
    <n v="1.7307692307692308"/>
    <n v="4.5129162776221594E-2"/>
    <n v="2.8011204481792715E-2"/>
    <n v="4.7463429816370986E-2"/>
    <n v="0.23264861500155615"/>
    <s v="30–39 min"/>
    <s v="23–27"/>
    <n v="0.54100000000000004"/>
    <n v="0.56899999999999995"/>
    <n v="0.32830416415208208"/>
    <s v="Conserver"/>
    <n v="0.57768835233623972"/>
    <n v="1285.2"/>
    <n v="0.14005602240896359"/>
    <n v="1.7307692307692308"/>
    <n v="0.28011204481792717"/>
  </r>
  <r>
    <x v="215"/>
    <s v="TOR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n v="6.2063492063492065"/>
    <n v="2.3015873015873014"/>
    <n v="4.9047619047619051"/>
    <n v="1.6984126984126984"/>
    <n v="3.2063492063492065"/>
    <n v="0.90476190476190477"/>
    <n v="0.50793650793650791"/>
    <n v="1.0952380952380953"/>
    <n v="0.30423280423280424"/>
    <n v="2.1014492753623184"/>
    <n v="4.4351073762838471E-2"/>
    <n v="2.4898848428260192E-2"/>
    <n v="8.3255524431995021E-2"/>
    <n v="0.15717398070339247"/>
    <s v="20–29 min"/>
    <s v="23–27"/>
    <n v="0.46200000000000002"/>
    <n v="0.496"/>
    <n v="0.21665660832830416"/>
    <s v="Écarter"/>
    <n v="0.18981188719619305"/>
    <n v="1285.1999999999998"/>
    <n v="0.11282290694055401"/>
    <n v="2.1014492753623188"/>
    <n v="0.24042950513538752"/>
  </r>
  <r>
    <x v="216"/>
    <s v="CLE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n v="9.4"/>
    <n v="3.2"/>
    <n v="4.3"/>
    <n v="1.1000000000000001"/>
    <n v="3.3"/>
    <n v="0.5"/>
    <n v="0.2"/>
    <n v="1.1000000000000001"/>
    <n v="0.36862745098039218"/>
    <n v="2.9090909090909092"/>
    <n v="1.9607843137254902E-2"/>
    <n v="7.8431372549019607E-3"/>
    <n v="4.3137254901960791E-2"/>
    <n v="0.12941176470588234"/>
    <s v="20–29 min"/>
    <s v="28–32"/>
    <n v="0.59399999999999997"/>
    <n v="0.60699999999999998"/>
    <n v="0.22631261315630657"/>
    <s v="Écarter"/>
    <n v="0.28748490945674049"/>
    <n v="1275"/>
    <n v="0.12549019607843137"/>
    <n v="2.9090909090909092"/>
    <n v="0.16862745098039214"/>
  </r>
  <r>
    <x v="217"/>
    <s v="UTA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n v="8.90625"/>
    <n v="1.09375"/>
    <n v="2.90625"/>
    <n v="0.703125"/>
    <n v="2.203125"/>
    <n v="0.59375"/>
    <n v="9.375E-2"/>
    <n v="0.59375"/>
    <n v="0.44981060606060602"/>
    <n v="1.8421052631578947"/>
    <n v="2.9987373737373736E-2"/>
    <n v="4.734848484848485E-3"/>
    <n v="3.5511363636363633E-2"/>
    <n v="0.11126893939393939"/>
    <s v="10–19 min"/>
    <s v="23–27"/>
    <n v="0.55399999999999994"/>
    <n v="0.57299999999999995"/>
    <n v="0.28605914302957153"/>
    <s v="Écarter"/>
    <n v="0.27238430583501005"/>
    <n v="1267.2"/>
    <n v="5.5239898989898985E-2"/>
    <n v="1.8421052631578947"/>
    <n v="0.14678030303030304"/>
  </r>
  <r>
    <x v="218"/>
    <s v="DET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n v="6.3950617283950617"/>
    <n v="1"/>
    <n v="2.7037037037037037"/>
    <n v="0.50617283950617287"/>
    <n v="2.1975308641975309"/>
    <n v="0.60493827160493829"/>
    <n v="0.19753086419753085"/>
    <n v="0.90123456790123457"/>
    <n v="0.40993985438429886"/>
    <n v="1.1095890410958904"/>
    <n v="3.8778094333649892E-2"/>
    <n v="1.2662234884457106E-2"/>
    <n v="3.2446976891421335E-2"/>
    <n v="0.14086736308958531"/>
    <s v="10–19 min"/>
    <s v="18–22"/>
    <n v="0.51700000000000002"/>
    <n v="0.55600000000000005"/>
    <n v="0.2492456246228123"/>
    <s v="Écarter"/>
    <n v="0.19558337680403409"/>
    <n v="1263.5999999999999"/>
    <n v="6.4102564102564111E-2"/>
    <n v="1.1095890410958904"/>
    <n v="0.17331433998100665"/>
  </r>
  <r>
    <x v="219"/>
    <s v="CLE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n v="5.1029411764705879"/>
    <n v="0.79411764705882348"/>
    <n v="3.2058823529411766"/>
    <n v="0.8970588235294118"/>
    <n v="2.2941176470588234"/>
    <n v="1"/>
    <n v="0.5"/>
    <n v="0.5"/>
    <n v="0.27583465818759934"/>
    <n v="1.588235294117647"/>
    <n v="5.4054054054054057E-2"/>
    <n v="2.7027027027027029E-2"/>
    <n v="4.8489666136724965E-2"/>
    <n v="0.12400635930047695"/>
    <s v="10–19 min"/>
    <s v="28–32"/>
    <n v="0.50900000000000001"/>
    <n v="0.54100000000000004"/>
    <n v="0.17260108630054316"/>
    <s v="Écarter"/>
    <n v="0.15606580660433186"/>
    <n v="1258"/>
    <n v="4.2925278219395867E-2"/>
    <n v="1.588235294117647"/>
    <n v="0.17329093799682035"/>
  </r>
  <r>
    <x v="220"/>
    <s v="PHX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n v="9.2982456140350873"/>
    <n v="0.89473684210526316"/>
    <n v="8.192982456140351"/>
    <n v="2.5964912280701755"/>
    <n v="5.5964912280701755"/>
    <n v="0.19298245614035087"/>
    <n v="1"/>
    <n v="1.4035087719298245"/>
    <n v="0.42264752791068577"/>
    <n v="0.63750000000000007"/>
    <n v="8.771929824561403E-3"/>
    <n v="4.5454545454545456E-2"/>
    <n v="0.11802232854864435"/>
    <n v="0.25438596491228072"/>
    <s v="20–29 min"/>
    <s v="23–27"/>
    <n v="0.59099999999999997"/>
    <n v="0.63400000000000001"/>
    <n v="0.21001810500905249"/>
    <s v="Écarter"/>
    <n v="0.28437290409121396"/>
    <n v="1254"/>
    <n v="4.0669856459330141E-2"/>
    <n v="0.63749999999999996"/>
    <n v="0.37240829346092502"/>
  </r>
  <r>
    <x v="221"/>
    <s v="CLE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n v="5.406779661016949"/>
    <n v="1.3050847457627119"/>
    <n v="4.2033898305084749"/>
    <n v="0.89830508474576276"/>
    <n v="3.406779661016949"/>
    <n v="0.69491525423728817"/>
    <n v="0.30508474576271188"/>
    <n v="0.40677966101694918"/>
    <n v="0.25503677646306366"/>
    <n v="3.2083333333333335"/>
    <n v="3.2779021426287178E-2"/>
    <n v="1.4390789894467543E-2"/>
    <n v="4.2372881355932208E-2"/>
    <n v="0.1606971538215542"/>
    <s v="20–29 min"/>
    <s v="28–32"/>
    <n v="0.56100000000000005"/>
    <n v="0.56299999999999994"/>
    <n v="0.16354858177429088"/>
    <s v="Écarter"/>
    <n v="0.16535825120212802"/>
    <n v="1250.8"/>
    <n v="6.1560601215222263E-2"/>
    <n v="3.2083333333333335"/>
    <n v="0.19827310521266392"/>
  </r>
  <r>
    <x v="222"/>
    <s v="PHI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n v="7.3013698630136989"/>
    <n v="1.3013698630136987"/>
    <n v="2.904109589041096"/>
    <n v="0.69863013698630139"/>
    <n v="2.2054794520547945"/>
    <n v="0.39726027397260272"/>
    <n v="0.20547945205479451"/>
    <n v="0.69863013698630139"/>
    <n v="0.42698069374349112"/>
    <n v="1.8627450980392157"/>
    <n v="2.323159496915805E-2"/>
    <n v="1.2016342225426578E-2"/>
    <n v="4.085556356645037E-2"/>
    <n v="0.12897540655291195"/>
    <s v="10–19 min"/>
    <s v="23–27"/>
    <n v="0.442"/>
    <n v="0.502"/>
    <n v="0.27761013880506941"/>
    <s v="Écarter"/>
    <n v="0.22330145255092199"/>
    <n v="1248.3000000000002"/>
    <n v="7.6103500761035003E-2"/>
    <n v="1.8627450980392157"/>
    <n v="0.16983097011936232"/>
  </r>
  <r>
    <x v="223"/>
    <s v="MIL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n v="13.897959183673469"/>
    <n v="2.1020408163265305"/>
    <n v="8.408163265306122"/>
    <n v="1.7959183673469388"/>
    <n v="6.591836734693878"/>
    <n v="0.69387755102040816"/>
    <n v="0.51020408163265307"/>
    <n v="1.2040816326530612"/>
    <n v="0.54716374738871931"/>
    <n v="1.7457627118644068"/>
    <n v="2.7318013819701111E-2"/>
    <n v="2.0086774867427288E-2"/>
    <n v="7.0705447533344054E-2"/>
    <n v="0.25952113128716059"/>
    <s v="20–29 min"/>
    <s v="28–32"/>
    <n v="0.52"/>
    <n v="0.54200000000000004"/>
    <n v="0.35787567893783945"/>
    <s v="Écarter"/>
    <n v="0.42504824867572788"/>
    <n v="1244.5999999999999"/>
    <n v="8.2757512453800419E-2"/>
    <n v="1.7457627118644068"/>
    <n v="0.33103004981520168"/>
  </r>
  <r>
    <x v="224"/>
    <s v="CHA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n v="5.704225352112676"/>
    <n v="0.80281690140845074"/>
    <n v="6.197183098591549"/>
    <n v="2.6056338028169015"/>
    <n v="3.507042253521127"/>
    <n v="0.60563380281690138"/>
    <n v="0.60563380281690138"/>
    <n v="0.90140845070422537"/>
    <n v="0.3259557344064386"/>
    <n v="0.890625"/>
    <n v="3.460764587525151E-2"/>
    <n v="3.460764587525151E-2"/>
    <n v="0.1488933601609658"/>
    <n v="0.20040241448692153"/>
    <s v="10–19 min"/>
    <s v="23–27"/>
    <n v="0.59599999999999997"/>
    <n v="0.60899999999999999"/>
    <n v="0.16716958358479178"/>
    <s v="Écarter"/>
    <n v="0.17445518179499533"/>
    <n v="1242.5"/>
    <n v="4.5875251509054325E-2"/>
    <n v="0.890625"/>
    <n v="0.35412474849094566"/>
  </r>
  <r>
    <x v="225"/>
    <s v="CHA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n v="5.9"/>
    <n v="1.2"/>
    <n v="4.7"/>
    <n v="1.2"/>
    <n v="3.5"/>
    <n v="0.5"/>
    <n v="0.2"/>
    <n v="1"/>
    <n v="0.28502415458937203"/>
    <n v="1.2"/>
    <n v="2.4154589371980676E-2"/>
    <n v="9.6618357487922718E-3"/>
    <n v="5.7971014492753624E-2"/>
    <n v="0.16908212560386474"/>
    <s v="20–29 min"/>
    <s v="18–22"/>
    <n v="0.41399999999999998"/>
    <n v="0.45700000000000002"/>
    <n v="0.21001810500905249"/>
    <s v="Écarter"/>
    <n v="0.1804426559356137"/>
    <n v="1242"/>
    <n v="5.7971014492753624E-2"/>
    <n v="1.2"/>
    <n v="0.22705314009661837"/>
  </r>
  <r>
    <x v="226"/>
    <s v="NOP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n v="6.3030303030303028"/>
    <n v="1.303030303030303"/>
    <n v="4.8030303030303028"/>
    <n v="1.696969696969697"/>
    <n v="3.106060606060606"/>
    <n v="0.60606060606060608"/>
    <n v="0.10606060606060606"/>
    <n v="0.80303030303030298"/>
    <n v="0.33526756931012247"/>
    <n v="1.6226415094339623"/>
    <n v="3.2237266279819474E-2"/>
    <n v="5.641521598968407E-3"/>
    <n v="9.0264345583494512E-2"/>
    <n v="0.16521598968407478"/>
    <s v="10–19 min"/>
    <s v="23–27"/>
    <n v="0.53600000000000003"/>
    <n v="0.56299999999999994"/>
    <n v="0.21122510561255281"/>
    <s v="Écarter"/>
    <n v="0.19276873361380403"/>
    <n v="1240.8"/>
    <n v="6.9310122501611865E-2"/>
    <n v="1.6226415094339623"/>
    <n v="0.2554803352675693"/>
  </r>
  <r>
    <x v="227"/>
    <s v="DET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n v="5.9066666666666663"/>
    <n v="0.90666666666666662"/>
    <n v="2.9066666666666667"/>
    <n v="0.70666666666666667"/>
    <n v="2.2000000000000002"/>
    <n v="0.4"/>
    <n v="0.2"/>
    <n v="0.70666666666666667"/>
    <n v="0.35797979797979795"/>
    <n v="1.2830188679245282"/>
    <n v="2.4242424242424242E-2"/>
    <n v="1.2121212121212121E-2"/>
    <n v="4.2828282828282827E-2"/>
    <n v="0.13333333333333333"/>
    <s v="10–19 min"/>
    <s v="28–32"/>
    <n v="0.504"/>
    <n v="0.54400000000000004"/>
    <n v="0.22631261315630657"/>
    <s v="Écarter"/>
    <n v="0.18064654594232057"/>
    <n v="1237.5"/>
    <n v="5.4949494949494949E-2"/>
    <n v="1.2830188679245282"/>
    <n v="0.17616161616161616"/>
  </r>
  <r>
    <x v="228"/>
    <s v="ORL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n v="9.4029850746268657"/>
    <n v="2.8955223880597014"/>
    <n v="3"/>
    <n v="0.70149253731343286"/>
    <n v="2.4029850746268657"/>
    <n v="0.70149253731343286"/>
    <n v="0.5074626865671642"/>
    <n v="1.5074626865671641"/>
    <n v="0.5110317975340688"/>
    <n v="1.9207920792079209"/>
    <n v="3.8124594419208312E-2"/>
    <n v="2.757949383517197E-2"/>
    <n v="3.8124594419208312E-2"/>
    <n v="0.13059701492537315"/>
    <s v="10–19 min"/>
    <s v="23–27"/>
    <n v="0.49399999999999999"/>
    <n v="0.53100000000000003"/>
    <n v="0.32770066385033192"/>
    <s v="Écarter"/>
    <n v="0.28757620348959428"/>
    <n v="1232.8"/>
    <n v="0.15736534717715769"/>
    <n v="1.9207920792079207"/>
    <n v="0.16304347826086957"/>
  </r>
  <r>
    <x v="229"/>
    <s v="IND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n v="5.3015873015873014"/>
    <n v="1.3015873015873016"/>
    <n v="2.7936507936507935"/>
    <n v="0.69841269841269837"/>
    <n v="2.0952380952380953"/>
    <n v="0.60317460317460314"/>
    <n v="0.20634920634920634"/>
    <n v="0.30158730158730157"/>
    <n v="0.27187627187627189"/>
    <n v="4.3157894736842106"/>
    <n v="3.0932030932030931E-2"/>
    <n v="1.0582010582010581E-2"/>
    <n v="3.5816035816035811E-2"/>
    <n v="0.10744810744810745"/>
    <s v="10–19 min"/>
    <s v="23–27"/>
    <n v="0.53700000000000003"/>
    <n v="0.55500000000000005"/>
    <n v="0.17501508750754374"/>
    <s v="Écarter"/>
    <n v="0.16214110057168407"/>
    <n v="1228.5"/>
    <n v="6.6748066748066742E-2"/>
    <n v="4.3157894736842106"/>
    <n v="0.14326414326414325"/>
  </r>
  <r>
    <x v="230"/>
    <s v="DAL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n v="12.298245614035087"/>
    <n v="1.4035087719298245"/>
    <n v="6.807017543859649"/>
    <n v="2.7017543859649122"/>
    <n v="4.1052631578947372"/>
    <n v="0.40350877192982454"/>
    <n v="1.8070175438596492"/>
    <n v="1.1929824561403508"/>
    <n v="0.57201142390860871"/>
    <n v="1.1764705882352942"/>
    <n v="1.8767849857201143E-2"/>
    <n v="8.4047327621379037E-2"/>
    <n v="0.12566299469604242"/>
    <n v="0.19094247246022034"/>
    <s v="20–29 min"/>
    <s v="23–27"/>
    <n v="0.70200000000000007"/>
    <n v="0.71599999999999997"/>
    <n v="0.24441762220881111"/>
    <s v="Écarter"/>
    <n v="0.37612340710932263"/>
    <n v="1225.5"/>
    <n v="6.527947776417789E-2"/>
    <n v="1.1764705882352942"/>
    <n v="0.31660546715626275"/>
  </r>
  <r>
    <x v="231"/>
    <s v="UTA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n v="19"/>
    <n v="2"/>
    <n v="8.1999999999999993"/>
    <n v="2.2000000000000002"/>
    <n v="6"/>
    <n v="1"/>
    <n v="1"/>
    <n v="2.6"/>
    <n v="0.62295081967213117"/>
    <n v="0.76923076923076916"/>
    <n v="3.2786885245901641E-2"/>
    <n v="3.2786885245901641E-2"/>
    <n v="7.2131147540983612E-2"/>
    <n v="0.19672131147540983"/>
    <s v="30–39 min"/>
    <s v="23–27"/>
    <n v="0.58299999999999996"/>
    <n v="0.628"/>
    <n v="0.32106216053108028"/>
    <s v="Conserver"/>
    <n v="0.58108651911468812"/>
    <n v="1220"/>
    <n v="6.5573770491803282E-2"/>
    <n v="0.76923076923076927"/>
    <n v="0.26885245901639343"/>
  </r>
  <r>
    <x v="232"/>
    <s v="DAL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n v="7.9111111111111114"/>
    <n v="2.1111111111111112"/>
    <n v="3.911111111111111"/>
    <n v="1.2"/>
    <n v="2.8"/>
    <n v="1"/>
    <n v="0.51111111111111107"/>
    <n v="1.2"/>
    <n v="0.29192291922919228"/>
    <n v="1.7592592592592593"/>
    <n v="3.6900369003690037E-2"/>
    <n v="1.8860188601886017E-2"/>
    <n v="4.4280442804428041E-2"/>
    <n v="0.10332103321033209"/>
    <s v="20–29 min"/>
    <s v="28–32"/>
    <n v="0.48499999999999999"/>
    <n v="0.51300000000000001"/>
    <n v="0.18467109233554616"/>
    <s v="Écarter"/>
    <n v="0.24194947462553099"/>
    <n v="1219.5"/>
    <n v="7.7900779007790077E-2"/>
    <n v="1.7592592592592593"/>
    <n v="0.14432144321443213"/>
  </r>
  <r>
    <x v="233"/>
    <s v="BOS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n v="19.5"/>
    <n v="2.0952380952380953"/>
    <n v="6.8095238095238093"/>
    <n v="1.5952380952380953"/>
    <n v="5.0952380952380949"/>
    <n v="0.69047619047619047"/>
    <n v="1.5"/>
    <n v="1.3095238095238095"/>
    <n v="0.67708333333333337"/>
    <n v="1.6"/>
    <n v="2.3974867724867725E-2"/>
    <n v="5.2083333333333329E-2"/>
    <n v="5.5390211640211642E-2"/>
    <n v="0.17691798941798939"/>
    <s v="20–29 min"/>
    <s v="28–32"/>
    <n v="0.57200000000000006"/>
    <n v="0.61799999999999999"/>
    <n v="0.34701267350633674"/>
    <s v="Écarter"/>
    <n v="0.59637826961770624"/>
    <n v="1209.6000000000001"/>
    <n v="7.2751322751322747E-2"/>
    <n v="1.6"/>
    <n v="0.23644179894179893"/>
  </r>
  <r>
    <x v="234"/>
    <s v="MEM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n v="8.296875"/>
    <n v="1"/>
    <n v="5.09375"/>
    <n v="2"/>
    <n v="3.09375"/>
    <n v="0.796875"/>
    <n v="0.59375"/>
    <n v="0.59375"/>
    <n v="0.43898809523809529"/>
    <n v="1.6842105263157894"/>
    <n v="4.2162698412698416E-2"/>
    <n v="3.1415343915343917E-2"/>
    <n v="0.10582010582010583"/>
    <n v="0.16369047619047619"/>
    <s v="10–19 min"/>
    <s v="28–32"/>
    <n v="0.622"/>
    <n v="0.63800000000000001"/>
    <n v="0.22812311406155703"/>
    <s v="Écarter"/>
    <n v="0.25374748490945676"/>
    <n v="1209.5999999999999"/>
    <n v="5.2910052910052914E-2"/>
    <n v="1.6842105263157894"/>
    <n v="0.26951058201058203"/>
  </r>
  <r>
    <x v="235"/>
    <s v="POR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n v="14.4"/>
    <n v="1.6"/>
    <n v="10.199999999999999"/>
    <n v="3.1"/>
    <n v="7.1"/>
    <n v="0.8"/>
    <n v="1"/>
    <n v="1.7"/>
    <n v="0.47840531561461791"/>
    <n v="0.94117647058823539"/>
    <n v="2.6578073089700997E-2"/>
    <n v="3.3222591362126241E-2"/>
    <n v="0.10299003322259136"/>
    <n v="0.23588039867109634"/>
    <s v="30–39 min"/>
    <s v="23–27"/>
    <n v="0.57299999999999995"/>
    <n v="0.58299999999999996"/>
    <n v="0.28243814121907063"/>
    <s v="Écarter"/>
    <n v="0.44040241448692158"/>
    <n v="1204"/>
    <n v="5.3156146179401995E-2"/>
    <n v="0.94117647058823528"/>
    <n v="0.33887043189368765"/>
  </r>
  <r>
    <x v="236"/>
    <s v="IND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n v="6.1066666666666665"/>
    <n v="1.5066666666666666"/>
    <n v="3.1066666666666665"/>
    <n v="0.30666666666666664"/>
    <n v="2.7066666666666666"/>
    <n v="0.70666666666666667"/>
    <n v="0.30666666666666664"/>
    <n v="1"/>
    <n v="0.38649789029535864"/>
    <n v="1.5066666666666666"/>
    <n v="4.472573839662447E-2"/>
    <n v="1.9409282700421939E-2"/>
    <n v="1.9409282700421939E-2"/>
    <n v="0.17130801687763711"/>
    <s v="10–19 min"/>
    <s v="18–22"/>
    <n v="0.57600000000000007"/>
    <n v="0.59"/>
    <n v="0.21726010863005432"/>
    <s v="Écarter"/>
    <n v="0.18676324614352782"/>
    <n v="1185"/>
    <n v="9.535864978902954E-2"/>
    <n v="1.5066666666666666"/>
    <n v="0.19662447257383964"/>
  </r>
  <r>
    <x v="237"/>
    <s v="LAC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n v="21.513513513513512"/>
    <n v="3.1081081081081079"/>
    <n v="5.8918918918918921"/>
    <n v="0.89189189189189189"/>
    <n v="5"/>
    <n v="1.5945945945945945"/>
    <n v="0.51351351351351349"/>
    <n v="1.8918918918918919"/>
    <n v="0.67440481233584681"/>
    <n v="1.6428571428571428"/>
    <n v="4.998729136660171E-2"/>
    <n v="1.6097602304498856E-2"/>
    <n v="2.7958993476234855E-2"/>
    <n v="0.15673981191222572"/>
    <s v="30–39 min"/>
    <s v="33+"/>
    <n v="0.56000000000000005"/>
    <n v="0.58899999999999997"/>
    <n v="0.37537718768859385"/>
    <s v="Conserver"/>
    <n v="0.65795856218391424"/>
    <n v="1180.3"/>
    <n v="9.7432856053545708E-2"/>
    <n v="1.6428571428571428"/>
    <n v="0.18469880538846056"/>
  </r>
  <r>
    <x v="238"/>
    <s v="ATL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n v="8.9090909090909083"/>
    <n v="1.1090909090909091"/>
    <n v="8.5090909090909097"/>
    <n v="3.2"/>
    <n v="5.4"/>
    <n v="0.6"/>
    <n v="1"/>
    <n v="0.90909090909090906"/>
    <n v="0.41631265930331351"/>
    <n v="1.22"/>
    <n v="2.8037383177570093E-2"/>
    <n v="4.6728971962616828E-2"/>
    <n v="0.14953271028037385"/>
    <n v="0.25233644859813087"/>
    <s v="20–29 min"/>
    <s v="28–32"/>
    <n v="0.55899999999999994"/>
    <n v="0.56399999999999995"/>
    <n v="0.23596861798430899"/>
    <s v="Écarter"/>
    <n v="0.27247119078104992"/>
    <n v="1177"/>
    <n v="5.1826677994902294E-2"/>
    <n v="1.22"/>
    <n v="0.39762107051826684"/>
  </r>
  <r>
    <x v="239"/>
    <s v="PHX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n v="6.7924528301886795"/>
    <n v="2"/>
    <n v="4.2075471698113205"/>
    <n v="1"/>
    <n v="3.2075471698113209"/>
    <n v="1.0943396226415094"/>
    <n v="0.60377358490566035"/>
    <n v="1"/>
    <n v="0.30735080679586785"/>
    <n v="2"/>
    <n v="4.9517629983778705E-2"/>
    <n v="2.732007171518825E-2"/>
    <n v="4.5248868778280542E-2"/>
    <n v="0.14513788098693758"/>
    <s v="20–29 min"/>
    <s v="28–32"/>
    <n v="0.48499999999999999"/>
    <n v="0.50900000000000001"/>
    <n v="0.19493059746529873"/>
    <s v="Écarter"/>
    <n v="0.20773698796552903"/>
    <n v="1171.3000000000002"/>
    <n v="9.049773755656107E-2"/>
    <n v="2"/>
    <n v="0.19038674976521811"/>
  </r>
  <r>
    <x v="240"/>
    <s v="CHA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n v="15.295454545454545"/>
    <n v="2.5"/>
    <n v="10.204545454545455"/>
    <n v="3"/>
    <n v="7.2045454545454541"/>
    <n v="0.70454545454545459"/>
    <n v="1.2045454545454546"/>
    <n v="1.5909090909090908"/>
    <n v="0.57501708817498287"/>
    <n v="1.5714285714285716"/>
    <n v="2.6486671223513329E-2"/>
    <n v="4.5283663704716336E-2"/>
    <n v="0.11278195488721804"/>
    <n v="0.27084757347915239"/>
    <s v="20–29 min"/>
    <s v="23–27"/>
    <n v="0.60399999999999998"/>
    <n v="0.64700000000000002"/>
    <n v="0.27097163548581776"/>
    <s v="Écarter"/>
    <n v="0.46778854947869031"/>
    <n v="1170.4000000000001"/>
    <n v="9.3984962406015032E-2"/>
    <n v="1.5714285714285714"/>
    <n v="0.38362952836637049"/>
  </r>
  <r>
    <x v="241"/>
    <s v="NYK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n v="6.5964912280701755"/>
    <n v="1"/>
    <n v="5.5964912280701755"/>
    <n v="1.8070175438596492"/>
    <n v="3.807017543859649"/>
    <n v="0.80701754385964908"/>
    <n v="0.70175438596491224"/>
    <n v="0.80701754385964908"/>
    <n v="0.32178005990586223"/>
    <n v="1.2391304347826089"/>
    <n v="3.9366709456568248E-2"/>
    <n v="3.4231921266581082E-2"/>
    <n v="8.8147197261446306E-2"/>
    <n v="0.18570817287120239"/>
    <s v="20–29 min"/>
    <s v="23–27"/>
    <n v="0.51700000000000002"/>
    <n v="0.53"/>
    <n v="0.19613759806879905"/>
    <s v="Écarter"/>
    <n v="0.2017437961099933"/>
    <n v="1168.5"/>
    <n v="4.878048780487805E-2"/>
    <n v="1.2391304347826086"/>
    <n v="0.27299957210098419"/>
  </r>
  <r>
    <x v="242"/>
    <s v="MIA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n v="10.695652173913043"/>
    <n v="2.8043478260869565"/>
    <n v="3.8913043478260869"/>
    <n v="0.60869565217391308"/>
    <n v="3.3043478260869565"/>
    <n v="0.80434782608695654"/>
    <n v="0.30434782608695654"/>
    <n v="1.3043478260869565"/>
    <n v="0.42612160055430448"/>
    <n v="2.15"/>
    <n v="3.2045730122986317E-2"/>
    <n v="1.2125411397886714E-2"/>
    <n v="2.4250822795773428E-2"/>
    <n v="0.13164732374848431"/>
    <s v="20–29 min"/>
    <s v="18–22"/>
    <n v="0.56000000000000005"/>
    <n v="0.59499999999999997"/>
    <n v="0.22751961375980689"/>
    <s v="Écarter"/>
    <n v="0.32711048902108303"/>
    <n v="1154.6000000000001"/>
    <n v="0.11172700502338472"/>
    <n v="2.15"/>
    <n v="0.15503204573012297"/>
  </r>
  <r>
    <x v="243"/>
    <s v="PHI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n v="10.090909090909092"/>
    <n v="1.5909090909090908"/>
    <n v="3.4090909090909092"/>
    <n v="1"/>
    <n v="2.2954545454545454"/>
    <n v="1"/>
    <n v="0.40909090909090912"/>
    <n v="1.0909090909090908"/>
    <n v="0.3851492019430951"/>
    <n v="1.4583333333333333"/>
    <n v="3.8167938931297711E-2"/>
    <n v="1.5614156835530883E-2"/>
    <n v="3.8167938931297711E-2"/>
    <n v="8.7612768910478839E-2"/>
    <s v="20–29 min"/>
    <s v="18–22"/>
    <n v="0.54600000000000004"/>
    <n v="0.55899999999999994"/>
    <n v="0.22812311406155703"/>
    <s v="Écarter"/>
    <n v="0.30861532833363825"/>
    <n v="1152.8"/>
    <n v="6.0721721027064537E-2"/>
    <n v="1.4583333333333333"/>
    <n v="0.13011797362942401"/>
  </r>
  <r>
    <x v="244"/>
    <s v="ATL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n v="7.192982456140351"/>
    <n v="2.5964912280701755"/>
    <n v="2.7017543859649122"/>
    <n v="0.40350877192982454"/>
    <n v="2.4035087719298245"/>
    <n v="0.59649122807017541"/>
    <n v="0.50877192982456143"/>
    <n v="0.89473684210526316"/>
    <n v="0.3560882404029877"/>
    <n v="2.9019607843137254"/>
    <n v="2.9529268716345317E-2"/>
    <n v="2.5186729199235716E-2"/>
    <n v="1.9975681778704187E-2"/>
    <n v="0.11898558276880319"/>
    <s v="20–29 min"/>
    <s v="23–27"/>
    <n v="0.65099999999999991"/>
    <n v="0.66099999999999992"/>
    <n v="0.1756185878092939"/>
    <s v="Écarter"/>
    <n v="0.21998658618376929"/>
    <n v="1151.3999999999999"/>
    <n v="0.12853916970644436"/>
    <n v="2.9019607843137254"/>
    <n v="0.13375021712697585"/>
  </r>
  <r>
    <x v="245"/>
    <s v="GSW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n v="15.297872340425531"/>
    <n v="2.1914893617021276"/>
    <n v="4.5957446808510642"/>
    <n v="1.1914893617021276"/>
    <n v="3.4042553191489362"/>
    <n v="0.80851063829787229"/>
    <n v="0.40425531914893614"/>
    <n v="1.5106382978723405"/>
    <n v="0.62954207162244979"/>
    <n v="1.4507042253521125"/>
    <n v="3.3272042728307499E-2"/>
    <n v="1.663602136415375E-2"/>
    <n v="4.9032484020663687E-2"/>
    <n v="0.14009281148761055"/>
    <s v="20–29 min"/>
    <s v="18–22"/>
    <n v="0.495"/>
    <n v="0.53500000000000003"/>
    <n v="0.34339167169583584"/>
    <s v="Écarter"/>
    <n v="0.46786249411361785"/>
    <n v="1142.1000000000001"/>
    <n v="9.018474739514927E-2"/>
    <n v="1.4507042253521127"/>
    <n v="0.18912529550827425"/>
  </r>
  <r>
    <x v="246"/>
    <s v="GSW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n v="4.5"/>
    <n v="1.6052631578947369"/>
    <n v="6.1052631578947372"/>
    <n v="2.3947368421052633"/>
    <n v="3.6052631578947367"/>
    <n v="0.60526315789473684"/>
    <n v="0.5"/>
    <n v="0.5"/>
    <n v="0.3"/>
    <n v="3.2105263157894739"/>
    <n v="4.0350877192982457E-2"/>
    <n v="3.3333333333333333E-2"/>
    <n v="0.15964912280701754"/>
    <n v="0.24035087719298245"/>
    <s v="10–19 min"/>
    <s v="28–32"/>
    <n v="0.51800000000000002"/>
    <n v="0.53500000000000003"/>
    <n v="0.16958358479179239"/>
    <s v="Écarter"/>
    <n v="0.137625754527163"/>
    <n v="1140"/>
    <n v="0.10701754385964912"/>
    <n v="3.2105263157894739"/>
    <n v="0.40701754385964917"/>
  </r>
  <r>
    <x v="247"/>
    <s v="OKC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n v="6.3043478260869561"/>
    <n v="1.4057971014492754"/>
    <n v="3.5072463768115942"/>
    <n v="0.89855072463768115"/>
    <n v="2.5942028985507246"/>
    <n v="0.59420289855072461"/>
    <n v="0.10144927536231885"/>
    <n v="0.59420289855072461"/>
    <n v="0.3844114528101803"/>
    <n v="2.3658536585365857"/>
    <n v="3.6231884057971016E-2"/>
    <n v="6.1859314245316377E-3"/>
    <n v="5.4789678331565929E-2"/>
    <n v="0.15818310357016616"/>
    <s v="10–19 min"/>
    <s v="28–32"/>
    <n v="0.57600000000000007"/>
    <n v="0.58700000000000008"/>
    <n v="0.2124321062160531"/>
    <s v="Écarter"/>
    <n v="0.19280902808153266"/>
    <n v="1131.5999999999999"/>
    <n v="8.571933545422411E-2"/>
    <n v="2.3658536585365852"/>
    <n v="0.2138564863909509"/>
  </r>
  <r>
    <x v="248"/>
    <s v="LAC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n v="5"/>
    <n v="5.6078431372549016"/>
    <n v="4.7058823529411766"/>
    <n v="0.90196078431372551"/>
    <n v="3.8039215686274508"/>
    <n v="0.70588235294117652"/>
    <n v="0.50980392156862742"/>
    <n v="2"/>
    <n v="0.22727272727272727"/>
    <n v="2.8039215686274508"/>
    <n v="3.2085561497326207E-2"/>
    <n v="2.31729055258467E-2"/>
    <n v="4.0998217468805706E-2"/>
    <n v="0.1729055258467023"/>
    <s v="20–29 min"/>
    <s v="28–32"/>
    <n v="0.52"/>
    <n v="0.53900000000000003"/>
    <n v="0.1351840675920338"/>
    <s v="Écarter"/>
    <n v="0.15291750503018109"/>
    <n v="1122"/>
    <n v="0.25490196078431371"/>
    <n v="2.8039215686274508"/>
    <n v="0.21390374331550802"/>
  </r>
  <r>
    <x v="249"/>
    <s v="CHI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n v="4.5949367088607591"/>
    <n v="0.50632911392405067"/>
    <n v="2.1012658227848102"/>
    <n v="0.79746835443037978"/>
    <n v="1.3037974683544304"/>
    <n v="0.50632911392405067"/>
    <n v="0.30379746835443039"/>
    <n v="0.30379746835443039"/>
    <n v="0.3235870921732929"/>
    <n v="1.6666666666666667"/>
    <n v="3.5656979853806385E-2"/>
    <n v="2.139418791228383E-2"/>
    <n v="5.6159743269745058E-2"/>
    <n v="9.181672312355145E-2"/>
    <s v="10–19 min"/>
    <s v="18–22"/>
    <n v="0.53299999999999992"/>
    <n v="0.57100000000000006"/>
    <n v="0.17139408569704284"/>
    <s v="Écarter"/>
    <n v="0.14052925145811579"/>
    <n v="1121.8"/>
    <n v="3.5656979853806385E-2"/>
    <n v="1.6666666666666667"/>
    <n v="0.14797646639329651"/>
  </r>
  <r>
    <x v="250"/>
    <s v="IND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n v="12"/>
    <n v="1.2"/>
    <n v="4"/>
    <n v="0.8"/>
    <n v="3.1111111111111112"/>
    <n v="0.8"/>
    <n v="0.4"/>
    <n v="0.8"/>
    <n v="0.48192771084337355"/>
    <n v="1.4999999999999998"/>
    <n v="3.2128514056224904E-2"/>
    <n v="1.6064257028112452E-2"/>
    <n v="3.2128514056224904E-2"/>
    <n v="0.1249442213297635"/>
    <s v="20–29 min"/>
    <s v="23–27"/>
    <n v="0.61699999999999999"/>
    <n v="0.65300000000000002"/>
    <n v="0.22812311406155703"/>
    <s v="Écarter"/>
    <n v="0.3670020120724346"/>
    <n v="1120.5"/>
    <n v="4.8192771084337352E-2"/>
    <n v="1.5"/>
    <n v="0.1606425702811245"/>
  </r>
  <r>
    <x v="251"/>
    <s v="POR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n v="8.2985074626865671"/>
    <n v="2.4029850746268657"/>
    <n v="2"/>
    <n v="0.40298507462686567"/>
    <n v="1.5970149253731343"/>
    <n v="0.59701492537313428"/>
    <n v="0.5074626865671642"/>
    <n v="1.2985074626865671"/>
    <n v="0.49691661453212976"/>
    <n v="1.8505747126436782"/>
    <n v="3.5749396728930197E-2"/>
    <n v="3.0386987219590673E-2"/>
    <n v="2.4130842792027884E-2"/>
    <n v="9.5629636249888281E-2"/>
    <s v="10–19 min"/>
    <s v="23–27"/>
    <n v="0.46200000000000002"/>
    <n v="0.49700000000000005"/>
    <n v="0.30718165359082678"/>
    <s v="Écarter"/>
    <n v="0.25379741133367367"/>
    <n v="1118.8999999999999"/>
    <n v="0.14389132183394407"/>
    <n v="1.8505747126436782"/>
    <n v="0.11976047904191617"/>
  </r>
  <r>
    <x v="252"/>
    <s v="TOR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n v="8.5961538461538467"/>
    <n v="1.5961538461538463"/>
    <n v="3.0961538461538463"/>
    <n v="1.0961538461538463"/>
    <n v="1.9038461538461537"/>
    <n v="0.80769230769230771"/>
    <n v="0.19230769230769232"/>
    <n v="1"/>
    <n v="0.40547895500725695"/>
    <n v="1.5961538461538463"/>
    <n v="3.8098693759071121E-2"/>
    <n v="9.0711175616836007E-3"/>
    <n v="5.1705370101596523E-2"/>
    <n v="8.9804063860667638E-2"/>
    <s v="20–29 min"/>
    <s v="18–22"/>
    <n v="0.48700000000000004"/>
    <n v="0.52300000000000002"/>
    <n v="0.2383826191913096"/>
    <s v="Écarter"/>
    <n v="0.2629004798018883"/>
    <n v="1102.3999999999999"/>
    <n v="7.529027576197389E-2"/>
    <n v="1.5961538461538463"/>
    <n v="0.14604499274310595"/>
  </r>
  <r>
    <x v="253"/>
    <s v="ORL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n v="5.394366197183099"/>
    <n v="0.60563380281690138"/>
    <n v="4.394366197183099"/>
    <n v="1.704225352112676"/>
    <n v="2.704225352112676"/>
    <n v="0.90140845070422537"/>
    <n v="1.0985915492957747"/>
    <n v="0.50704225352112675"/>
    <n v="0.35028351929760382"/>
    <n v="1.1944444444444444"/>
    <n v="5.8533016279495149E-2"/>
    <n v="7.1337113590634715E-2"/>
    <n v="0.11066398390342051"/>
    <n v="0.17559904883848546"/>
    <s v="10–19 min"/>
    <s v="23–27"/>
    <n v="0.47399999999999998"/>
    <n v="0.51200000000000001"/>
    <n v="0.19734459867229934"/>
    <s v="Écarter"/>
    <n v="0.16497860401847708"/>
    <n v="1093.4000000000001"/>
    <n v="3.9326870312785804E-2"/>
    <n v="1.1944444444444444"/>
    <n v="0.28534845436253886"/>
  </r>
  <r>
    <x v="254"/>
    <s v="LAL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n v="6.8035714285714288"/>
    <n v="1"/>
    <n v="4.8035714285714288"/>
    <n v="1.3928571428571428"/>
    <n v="3.3928571428571428"/>
    <n v="0.6071428571428571"/>
    <n v="0.8928571428571429"/>
    <n v="0.8035714285714286"/>
    <n v="0.34890109890109894"/>
    <n v="1.2444444444444445"/>
    <n v="3.1135531135531132E-2"/>
    <n v="4.5787545787545791E-2"/>
    <n v="7.1428571428571425E-2"/>
    <n v="0.17399267399267399"/>
    <s v="10–19 min"/>
    <s v="23–27"/>
    <n v="0.72199999999999998"/>
    <n v="0.72"/>
    <n v="0.1351840675920338"/>
    <s v="Écarter"/>
    <n v="0.20807703363035357"/>
    <n v="1092"/>
    <n v="5.128205128205128E-2"/>
    <n v="1.2444444444444445"/>
    <n v="0.24633699633699635"/>
  </r>
  <r>
    <x v="255"/>
    <s v="NYK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n v="6.9027777777777777"/>
    <n v="2.8055555555555554"/>
    <n v="1.4027777777777777"/>
    <n v="0.19444444444444445"/>
    <n v="1.3055555555555556"/>
    <n v="0.5"/>
    <n v="0.19444444444444445"/>
    <n v="0.69444444444444442"/>
    <n v="0.45713760117733626"/>
    <n v="4.04"/>
    <n v="3.3112582781456956E-2"/>
    <n v="1.2877115526122149E-2"/>
    <n v="1.2877115526122149E-2"/>
    <n v="8.6460632818248714E-2"/>
    <s v="10–19 min"/>
    <s v="28–32"/>
    <n v="0.50600000000000001"/>
    <n v="0.53200000000000003"/>
    <n v="0.26916113458056729"/>
    <s v="Écarter"/>
    <n v="0.21111111111111111"/>
    <n v="1087.2"/>
    <n v="0.18579838116261957"/>
    <n v="4.04"/>
    <n v="9.2899190581309785E-2"/>
  </r>
  <r>
    <x v="256"/>
    <s v="CHA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n v="6.7021276595744679"/>
    <n v="1.1063829787234043"/>
    <n v="2.8936170212765959"/>
    <n v="0.80851063829787229"/>
    <n v="2.1063829787234041"/>
    <n v="0.5957446808510638"/>
    <n v="0.51063829787234039"/>
    <n v="0.7021276595744681"/>
    <n v="0.29395296752519595"/>
    <n v="1.5757575757575757"/>
    <n v="2.6129152668906305E-2"/>
    <n v="2.2396416573348264E-2"/>
    <n v="3.5460992907801414E-2"/>
    <n v="9.2385218365061583E-2"/>
    <s v="20–29 min"/>
    <s v="23–27"/>
    <n v="0.5"/>
    <n v="0.51800000000000002"/>
    <n v="0.1756185878092939"/>
    <s v="Écarter"/>
    <n v="0.2049745280191789"/>
    <n v="1071.6000000000001"/>
    <n v="4.8525569242254568E-2"/>
    <n v="1.5757575757575757"/>
    <n v="0.12691302724897349"/>
  </r>
  <r>
    <x v="257"/>
    <s v="CHA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n v="8.9019607843137258"/>
    <n v="2.2941176470588234"/>
    <n v="7.8039215686274508"/>
    <n v="1.7058823529411764"/>
    <n v="6.0980392156862742"/>
    <n v="0.80392156862745101"/>
    <n v="0.70588235294117652"/>
    <n v="1.9019607843137254"/>
    <n v="0.42797888386123678"/>
    <n v="1.2061855670103092"/>
    <n v="3.8650075414781299E-2"/>
    <n v="3.3936651583710412E-2"/>
    <n v="8.2013574660633484E-2"/>
    <n v="0.29317496229260931"/>
    <s v="20–29 min"/>
    <s v="28–32"/>
    <n v="0.52300000000000002"/>
    <n v="0.55500000000000005"/>
    <n v="0.2124321062160531"/>
    <s v="Écarter"/>
    <n v="0.2722531266027538"/>
    <n v="1060.8"/>
    <n v="0.11029411764705883"/>
    <n v="1.2061855670103092"/>
    <n v="0.37518853695324283"/>
  </r>
  <r>
    <x v="258"/>
    <s v="CHA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n v="6.5"/>
    <n v="0.8970588235294118"/>
    <n v="1.7058823529411764"/>
    <n v="0.39705882352941174"/>
    <n v="1.2941176470588236"/>
    <n v="0.39705882352941174"/>
    <n v="0.10294117647058823"/>
    <n v="0.5"/>
    <n v="0.41666666666666669"/>
    <n v="1.7941176470588236"/>
    <n v="2.5452488687782805E-2"/>
    <n v="6.5987933634992458E-3"/>
    <n v="2.5452488687782805E-2"/>
    <n v="8.2956259426847673E-2"/>
    <s v="10–19 min"/>
    <s v="33+"/>
    <n v="0.59899999999999998"/>
    <n v="0.61599999999999999"/>
    <n v="0.2051901025950513"/>
    <s v="Écarter"/>
    <n v="0.19879275653923542"/>
    <n v="1060.8"/>
    <n v="5.7503770739064861E-2"/>
    <n v="1.7941176470588236"/>
    <n v="0.10935143288084465"/>
  </r>
  <r>
    <x v="259"/>
    <s v="UTA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n v="4.5999999999999996"/>
    <n v="1.2"/>
    <n v="2.2999999999999998"/>
    <n v="0.5"/>
    <n v="1.7"/>
    <n v="0.5"/>
    <n v="0.3"/>
    <n v="0.9"/>
    <n v="0.21698113207547168"/>
    <n v="1.3333333333333333"/>
    <n v="2.358490566037736E-2"/>
    <n v="1.4150943396226415E-2"/>
    <n v="2.358490566037736E-2"/>
    <n v="8.0188679245283015E-2"/>
    <s v="20–29 min"/>
    <s v="18–22"/>
    <n v="0.39100000000000001"/>
    <n v="0.41899999999999998"/>
    <n v="0.15389257694628847"/>
    <s v="Écarter"/>
    <n v="0.14068410462776659"/>
    <n v="1060"/>
    <n v="5.6603773584905662E-2"/>
    <n v="1.3333333333333333"/>
    <n v="0.10849056603773584"/>
  </r>
  <r>
    <x v="260"/>
    <s v="CLE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n v="6.1090909090909093"/>
    <n v="1.2"/>
    <n v="2.4"/>
    <n v="0.90909090909090906"/>
    <n v="1.509090909090909"/>
    <n v="0.6"/>
    <n v="0.30909090909090908"/>
    <n v="0.4"/>
    <n v="0.31984769157544024"/>
    <n v="2.9999999999999996"/>
    <n v="3.1413612565445025E-2"/>
    <n v="1.6182770109471677E-2"/>
    <n v="4.7596382674916698E-2"/>
    <n v="7.900999524036173E-2"/>
    <s v="10–19 min"/>
    <s v="23–27"/>
    <n v="0.56899999999999995"/>
    <n v="0.58700000000000008"/>
    <n v="0.16294508147254075"/>
    <s v="Écarter"/>
    <n v="0.18683738796414853"/>
    <n v="1050.5"/>
    <n v="6.2827225130890049E-2"/>
    <n v="3"/>
    <n v="0.1256544502617801"/>
  </r>
  <r>
    <x v="261"/>
    <s v="TOR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n v="7.101694915254237"/>
    <n v="0.89830508474576276"/>
    <n v="2.6949152542372881"/>
    <n v="0.59322033898305082"/>
    <n v="2.1016949152542375"/>
    <n v="0.30508474576271188"/>
    <n v="0.20338983050847459"/>
    <n v="0.50847457627118642"/>
    <n v="0.40122570142679309"/>
    <n v="1.7666666666666668"/>
    <n v="1.7236426314277509E-2"/>
    <n v="1.1490950876185006E-2"/>
    <n v="3.3515273388872932E-2"/>
    <n v="0.1187398257205784"/>
    <s v="10–19 min"/>
    <s v="23–27"/>
    <n v="0.58099999999999996"/>
    <n v="0.59"/>
    <n v="0.21001810500905249"/>
    <s v="Écarter"/>
    <n v="0.21719469358524027"/>
    <n v="1044.3"/>
    <n v="5.0751699703150438E-2"/>
    <n v="1.7666666666666666"/>
    <n v="0.15225509910945131"/>
  </r>
  <r>
    <x v="262"/>
    <s v="BKN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n v="9.1086956521739122"/>
    <n v="0.89130434782608692"/>
    <n v="3.8913043478260869"/>
    <n v="0.89130434782608692"/>
    <n v="3"/>
    <n v="0.5"/>
    <n v="0.5"/>
    <n v="1"/>
    <n v="0.40126412564642788"/>
    <n v="0.89130434782608692"/>
    <n v="2.2026431718061675E-2"/>
    <n v="2.2026431718061675E-2"/>
    <n v="3.9264508714805593E-2"/>
    <n v="0.13215859030837004"/>
    <s v="20–29 min"/>
    <s v="18–22"/>
    <n v="0.47399999999999998"/>
    <n v="0.51600000000000001"/>
    <n v="0.22510561255280628"/>
    <s v="Écarter"/>
    <n v="0.2785758026419386"/>
    <n v="1044.2"/>
    <n v="3.9264508714805593E-2"/>
    <n v="0.89130434782608692"/>
    <n v="0.17142309902317565"/>
  </r>
  <r>
    <x v="263"/>
    <s v="PHI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n v="9"/>
    <n v="3.7"/>
    <n v="1.8"/>
    <n v="0.4"/>
    <n v="1.4"/>
    <n v="0.7"/>
    <n v="0.2"/>
    <n v="1.3"/>
    <n v="0.51724137931034486"/>
    <n v="2.8461538461538463"/>
    <n v="4.0229885057471264E-2"/>
    <n v="1.149425287356322E-2"/>
    <n v="2.298850574712644E-2"/>
    <n v="8.0459770114942528E-2"/>
    <s v="10–19 min"/>
    <s v="23–27"/>
    <n v="0.51400000000000001"/>
    <n v="0.54899999999999993"/>
    <n v="0.27519613759806882"/>
    <s v="Écarter"/>
    <n v="0.27525150905432599"/>
    <n v="1044"/>
    <n v="0.21264367816091953"/>
    <n v="2.8461538461538463"/>
    <n v="0.10344827586206898"/>
  </r>
  <r>
    <x v="264"/>
    <s v="PHX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n v="4.1967213114754101"/>
    <n v="1.1967213114754098"/>
    <n v="3.6065573770491803"/>
    <n v="1.098360655737705"/>
    <n v="2.6065573770491803"/>
    <n v="0.50819672131147542"/>
    <n v="0.50819672131147542"/>
    <n v="0.60655737704918034"/>
    <n v="0.24542229891669062"/>
    <n v="1.972972972972973"/>
    <n v="2.9719106509443004E-2"/>
    <n v="2.9719106509443004E-2"/>
    <n v="6.4231617294602625E-2"/>
    <n v="0.15243025596778831"/>
    <s v="10–19 min"/>
    <s v="18–22"/>
    <n v="0.60399999999999998"/>
    <n v="0.61"/>
    <n v="0.11406155703077851"/>
    <s v="Écarter"/>
    <n v="0.12835043045156183"/>
    <n v="1043.1000000000001"/>
    <n v="6.9983702425462549E-2"/>
    <n v="1.972972972972973"/>
    <n v="0.210909788131531"/>
  </r>
  <r>
    <x v="265"/>
    <s v="OKC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n v="7.0925925925925926"/>
    <n v="2.5"/>
    <n v="2.9074074074074074"/>
    <n v="0.70370370370370372"/>
    <n v="2.2037037037037037"/>
    <n v="1.5925925925925926"/>
    <n v="0.59259259259259256"/>
    <n v="0.70370370370370372"/>
    <n v="0.36749184417578201"/>
    <n v="3.5526315789473681"/>
    <n v="8.2517750911533294E-2"/>
    <n v="3.0704279408942617E-2"/>
    <n v="3.6461331798119362E-2"/>
    <n v="0.11418153905200537"/>
    <s v="10–19 min"/>
    <s v="28–32"/>
    <n v="0.54100000000000004"/>
    <n v="0.56799999999999995"/>
    <n v="0.18889559444779722"/>
    <s v="Écarter"/>
    <n v="0.21691631269096059"/>
    <n v="1042.2"/>
    <n v="0.12953367875647667"/>
    <n v="3.5526315789473686"/>
    <n v="0.15064287085012473"/>
  </r>
  <r>
    <x v="266"/>
    <s v="POR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n v="4.2028985507246377"/>
    <n v="1"/>
    <n v="2.5942028985507246"/>
    <n v="1.1014492753623188"/>
    <n v="1.5072463768115942"/>
    <n v="0.50724637681159424"/>
    <n v="0.20289855072463769"/>
    <n v="0.59420289855072461"/>
    <n v="0.27833765236587005"/>
    <n v="1.6829268292682928"/>
    <n v="3.3592475285536043E-2"/>
    <n v="1.3436990114214417E-2"/>
    <n v="7.2943660620021111E-2"/>
    <n v="9.9817640848449948E-2"/>
    <s v="10–19 min"/>
    <s v="23–27"/>
    <n v="0.46799999999999997"/>
    <n v="0.47200000000000003"/>
    <n v="0.16656608328304165"/>
    <s v="Écarter"/>
    <n v="0.12853935205435513"/>
    <n v="1041.8999999999999"/>
    <n v="6.6225165562913912E-2"/>
    <n v="1.6829268292682926"/>
    <n v="0.17180151646031289"/>
  </r>
  <r>
    <x v="267"/>
    <s v="NOP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n v="17.516129032258064"/>
    <n v="7.387096774193548"/>
    <n v="6.5161290322580649"/>
    <n v="0.5161290322580645"/>
    <n v="5.903225806451613"/>
    <n v="2"/>
    <n v="0.38709677419354838"/>
    <n v="3.3870967741935485"/>
    <n v="0.53730457154165834"/>
    <n v="2.1809523809523808"/>
    <n v="6.1349693251533742E-2"/>
    <n v="1.1874134177716208E-2"/>
    <n v="1.583217890362161E-2"/>
    <n v="0.18108054621017217"/>
    <s v="30–39 min"/>
    <s v="28–32"/>
    <n v="0.44500000000000001"/>
    <n v="0.49399999999999999"/>
    <n v="0.29752564876282439"/>
    <s v="Écarter"/>
    <n v="0.53570454987992477"/>
    <n v="1010.6"/>
    <n v="0.22659806055808429"/>
    <n v="2.1809523809523808"/>
    <n v="0.19988125865822284"/>
  </r>
  <r>
    <x v="268"/>
    <s v="ORL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n v="16.2"/>
    <n v="3.7142857142857144"/>
    <n v="4"/>
    <n v="0.7142857142857143"/>
    <n v="3.4"/>
    <n v="1.5142857142857142"/>
    <n v="0.91428571428571426"/>
    <n v="2.9142857142857141"/>
    <n v="0.56643356643356635"/>
    <n v="1.2745098039215688"/>
    <n v="5.2947052947052944E-2"/>
    <n v="3.1968031968031968E-2"/>
    <n v="2.4975024975024976E-2"/>
    <n v="0.11888111888111887"/>
    <s v="20–29 min"/>
    <s v="23–27"/>
    <n v="0.48899999999999999"/>
    <n v="0.53600000000000003"/>
    <n v="0.28968014484007243"/>
    <s v="Écarter"/>
    <n v="0.4954527162977867"/>
    <n v="1001"/>
    <n v="0.12987012987012986"/>
    <n v="1.2745098039215685"/>
    <n v="0.13986013986013984"/>
  </r>
  <r>
    <x v="269"/>
    <s v="MIA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n v="5.9016393442622954"/>
    <n v="2.3934426229508197"/>
    <n v="3.3934426229508197"/>
    <n v="0.90163934426229508"/>
    <n v="2.5081967213114753"/>
    <n v="0.70491803278688525"/>
    <n v="0.50819672131147542"/>
    <n v="0.60655737704918034"/>
    <n v="0.35985605757696926"/>
    <n v="3.9459459459459461"/>
    <n v="4.2982806877249105E-2"/>
    <n v="3.0987604958016796E-2"/>
    <n v="5.497800879648141E-2"/>
    <n v="0.15293882447021193"/>
    <s v="10–19 min"/>
    <s v="28–32"/>
    <n v="0.51"/>
    <n v="0.53799999999999992"/>
    <n v="0.18406759203379602"/>
    <s v="Écarter"/>
    <n v="0.18049279282250885"/>
    <n v="1000.3999999999999"/>
    <n v="0.14594162335065974"/>
    <n v="3.9459459459459461"/>
    <n v="0.206917233106757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s v="OKC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32.69736842105263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s v="30–39 min"/>
    <s v="23–27"/>
    <n v="0.56899999999999995"/>
    <n v="0.63700000000000001"/>
    <n v="1"/>
    <s v="Conserver"/>
    <n v="1"/>
    <n v="2599.2000000000003"/>
    <n v="0.18698060941828254"/>
    <n v="2.6703296703296702"/>
    <n v="0.14619883040935672"/>
    <n v="7.50230840258541E-2"/>
  </r>
  <r>
    <x v="1"/>
    <s v="MIN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27.59493670886076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s v="30–39 min"/>
    <s v="23–27"/>
    <n v="0.54700000000000004"/>
    <n v="0.59499999999999997"/>
    <n v="0.97284248642124316"/>
    <s v="Conserver"/>
    <n v="0.84394977459694887"/>
    <n v="2867.7"/>
    <n v="0.12414129790424383"/>
    <n v="1.4071146245059289"/>
    <n v="0.15692017993513968"/>
    <n v="6.8812404830816812E-2"/>
  </r>
  <r>
    <x v="2"/>
    <s v="DEN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29.6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s v="30–39 min"/>
    <s v="28–32"/>
    <n v="0.627"/>
    <n v="0.66299999999999992"/>
    <n v="0.82377791188895599"/>
    <s v="Conserver"/>
    <n v="0.90527162977867215"/>
    <n v="2569"/>
    <n v="0.27792915531335149"/>
    <n v="3.0909090909090908"/>
    <n v="0.34604904632152583"/>
    <n v="0.1371480472297911"/>
  </r>
  <r>
    <x v="3"/>
    <s v="MIL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30.402985074626866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s v="30–39 min"/>
    <s v="28–32"/>
    <n v="0.60699999999999998"/>
    <n v="0.625"/>
    <n v="0.79662039831019915"/>
    <s v="Conserver"/>
    <n v="0.92982972461635494"/>
    <n v="2291.4"/>
    <n v="0.19027668674172993"/>
    <n v="2.0961538461538463"/>
    <n v="0.34782229204852927"/>
    <n v="0.13630677024235546"/>
  </r>
  <r>
    <x v="4"/>
    <s v="BOS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26.805555555555557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s v="30–39 min"/>
    <s v="23–27"/>
    <n v="0.53700000000000003"/>
    <n v="0.58200000000000007"/>
    <n v="0.88231744115872057"/>
    <s v="Conserver"/>
    <n v="0.81980773530069317"/>
    <n v="2620.7999999999997"/>
    <n v="0.16483516483516486"/>
    <n v="2.0669856459330145"/>
    <n v="0.23885836385836387"/>
    <n v="9.4246031746031744E-2"/>
  </r>
  <r>
    <x v="5"/>
    <s v="PHX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25.6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s v="30–39 min"/>
    <s v="28–32"/>
    <n v="0.52500000000000002"/>
    <n v="0.58899999999999997"/>
    <n v="0.85576342788171389"/>
    <s v="Conserver"/>
    <n v="0.78293762575452719"/>
    <n v="2797.5"/>
    <n v="0.1905272564789991"/>
    <n v="2.4449541284403669"/>
    <n v="0.11009830205540662"/>
    <n v="4.6589216562406915E-2"/>
  </r>
  <r>
    <x v="6"/>
    <s v="MIA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n v="23.896103896103895"/>
    <n v="5.5064935064935066"/>
    <n v="5.1948051948051948"/>
    <n v="0.50649350649350644"/>
    <n v="4.7012987012987013"/>
    <n v="0.89610389610389607"/>
    <n v="0.19480519480519481"/>
    <n v="2.5974025974025974"/>
    <n v="0.67503118350575975"/>
    <n v="2.12"/>
    <n v="2.5313669381465991E-2"/>
    <n v="5.5029716046665206E-3"/>
    <n v="1.430772617213295E-2"/>
    <n v="0.13280504805928536"/>
    <s v="30–39 min"/>
    <s v="23–27"/>
    <n v="0.56299999999999994"/>
    <n v="0.60499999999999998"/>
    <n v="0.83162341581170796"/>
    <s v="Conserver"/>
    <n v="0.73082651754683947"/>
    <n v="2725.7999999999997"/>
    <n v="0.15555066402524031"/>
    <n v="2.12"/>
    <n v="0.14674590945777388"/>
    <n v="5.9187516814635466E-2"/>
  </r>
  <r>
    <x v="7"/>
    <s v="ATL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n v="24.19736842105263"/>
    <n v="11.605263157894736"/>
    <n v="3.1052631578947367"/>
    <n v="0.5"/>
    <n v="2.6052631578947367"/>
    <n v="1.1973684210526316"/>
    <n v="0.19736842105263158"/>
    <n v="4.6973684210526319"/>
    <n v="0.67214912280701755"/>
    <n v="2.4705882352941173"/>
    <n v="3.3260233918128657E-2"/>
    <n v="5.4824561403508769E-3"/>
    <n v="1.3888888888888888E-2"/>
    <n v="7.2368421052631582E-2"/>
    <s v="30–39 min"/>
    <s v="23–27"/>
    <n v="0.49099999999999999"/>
    <n v="0.56700000000000006"/>
    <n v="0.83041641520820764"/>
    <s v="Conserver"/>
    <n v="0.74004024144869218"/>
    <n v="2736"/>
    <n v="0.32236842105263158"/>
    <n v="2.4705882352941178"/>
    <n v="8.6257309941520463E-2"/>
    <n v="4.1666666666666664E-2"/>
  </r>
  <r>
    <x v="8"/>
    <s v="DET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26.1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s v="30–39 min"/>
    <s v="23–27"/>
    <n v="0.52100000000000002"/>
    <n v="0.56499999999999995"/>
    <n v="0.87869643934821973"/>
    <s v="Conserver"/>
    <n v="0.79822937625754531"/>
    <n v="2450"/>
    <n v="0.26"/>
    <n v="2.0681818181818183"/>
    <n v="0.17428571428571427"/>
    <n v="7.5238095238095229E-2"/>
  </r>
  <r>
    <x v="9"/>
    <s v="LAC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n v="22.797468354430379"/>
    <n v="8.6962025316455698"/>
    <n v="5.7974683544303796"/>
    <n v="0.69620253164556967"/>
    <n v="5.1012658227848098"/>
    <n v="1.5063291139240507"/>
    <n v="0.69620253164556967"/>
    <n v="4.3037974683544302"/>
    <n v="0.6458206332699824"/>
    <n v="2.0205882352941176"/>
    <n v="4.2672212859038265E-2"/>
    <n v="1.9722451321404242E-2"/>
    <n v="1.9722451321404242E-2"/>
    <n v="0.14451177968228923"/>
    <s v="30–39 min"/>
    <s v="33+"/>
    <n v="0.501"/>
    <n v="0.58200000000000007"/>
    <n v="0.78213639106819555"/>
    <s v="Conserver"/>
    <n v="0.69722639635280037"/>
    <n v="2788.7"/>
    <n v="0.24635134650554022"/>
    <n v="2.0205882352941176"/>
    <n v="0.1642342310036935"/>
    <n v="7.554296506137867E-2"/>
  </r>
  <r>
    <x v="10"/>
    <s v="NYK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n v="24.402777777777779"/>
    <n v="3.0972222222222223"/>
    <n v="12.805555555555555"/>
    <n v="2.9027777777777777"/>
    <n v="9.8055555555555554"/>
    <n v="1"/>
    <n v="0.69444444444444442"/>
    <n v="2.6944444444444446"/>
    <n v="0.6972222222222223"/>
    <n v="1.1494845360824741"/>
    <n v="2.8571428571428571E-2"/>
    <n v="1.984126984126984E-2"/>
    <n v="8.2936507936507933E-2"/>
    <n v="0.28015873015873016"/>
    <s v="30–39 min"/>
    <s v="28–32"/>
    <n v="0.58399999999999996"/>
    <n v="0.63"/>
    <n v="0.73445986722993362"/>
    <s v="Conserver"/>
    <n v="0.74632237871674501"/>
    <n v="2520"/>
    <n v="8.8492063492063497E-2"/>
    <n v="1.1494845360824741"/>
    <n v="0.36587301587301585"/>
    <n v="0.13809523809523808"/>
  </r>
  <r>
    <x v="11"/>
    <s v="SAC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n v="23.297297297297298"/>
    <n v="4.2027027027027026"/>
    <n v="4.2972972972972974"/>
    <n v="0.29729729729729731"/>
    <n v="4"/>
    <n v="0.79729729729729726"/>
    <n v="0.20270270270270271"/>
    <n v="2.7972972972972974"/>
    <n v="0.66185503685503688"/>
    <n v="1.5024154589371981"/>
    <n v="2.2650491400491399E-2"/>
    <n v="5.7585995085995085E-3"/>
    <n v="8.4459459459459464E-3"/>
    <n v="0.11363636363636363"/>
    <s v="30–39 min"/>
    <s v="28–32"/>
    <n v="0.60899999999999999"/>
    <n v="0.63900000000000001"/>
    <n v="0.73687386843693425"/>
    <s v="Conserver"/>
    <n v="0.71251291532981675"/>
    <n v="2604.8000000000002"/>
    <n v="0.11939496314496313"/>
    <n v="1.5024154589371981"/>
    <n v="0.12208230958230958"/>
    <n v="5.0163800163800155E-2"/>
  </r>
  <r>
    <x v="12"/>
    <s v="HOU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n v="21"/>
    <n v="3.4024390243902438"/>
    <n v="4.5975609756097562"/>
    <n v="0.5"/>
    <n v="4"/>
    <n v="0.90243902439024393"/>
    <n v="0.3048780487804878"/>
    <n v="2.5"/>
    <n v="0.63829787234042556"/>
    <n v="1.3609756097560974"/>
    <n v="2.7429757580250576E-2"/>
    <n v="9.2668099933278965E-3"/>
    <n v="1.5197568389057751E-2"/>
    <n v="0.12158054711246201"/>
    <s v="30–39 min"/>
    <s v="23–27"/>
    <n v="0.505"/>
    <n v="0.54400000000000004"/>
    <n v="0.86602293301146649"/>
    <s v="Conserver"/>
    <n v="0.6422535211267606"/>
    <n v="2697.7999999999997"/>
    <n v="0.10341759952553933"/>
    <n v="1.3609756097560977"/>
    <n v="0.13974349469938468"/>
    <n v="5.8813354090987723E-2"/>
  </r>
  <r>
    <x v="13"/>
    <s v="GSW"/>
    <n v="37"/>
    <n v="70"/>
    <n v="41"/>
    <n v="29"/>
    <n v="32.200000000000003"/>
    <n v="1715"/>
    <n v="567"/>
    <n v="1260"/>
    <n v="44.8"/>
    <n v="308"/>
    <n v="784"/>
    <n v="39.700000000000003"/>
    <s v="Données 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n v="24.5"/>
    <n v="6"/>
    <n v="4.4000000000000004"/>
    <n v="0.6"/>
    <n v="3.9"/>
    <n v="1.1000000000000001"/>
    <n v="0.4"/>
    <n v="2.9"/>
    <n v="0.76086956521739124"/>
    <n v="2.0689655172413794"/>
    <n v="3.4161490683229816E-2"/>
    <n v="1.2422360248447204E-2"/>
    <n v="1.8633540372670804E-2"/>
    <n v="0.12111801242236024"/>
    <s v="30–39 min"/>
    <s v="33+"/>
    <n v="0.57200000000000006"/>
    <n v="0.61799999999999999"/>
    <n v="0.76041038020519014"/>
    <s v="Conserver"/>
    <n v="0.74929577464788732"/>
    <n v="2254"/>
    <n v="0.18633540372670807"/>
    <n v="2.0689655172413794"/>
    <n v="0.13664596273291926"/>
    <n v="6.1076604554865431E-2"/>
  </r>
  <r>
    <x v="14"/>
    <s v="SAC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n v="22.194805194805195"/>
    <n v="4.4025974025974026"/>
    <n v="3.8961038961038961"/>
    <n v="0.59740259740259738"/>
    <n v="3.1948051948051948"/>
    <n v="0.80519480519480524"/>
    <n v="0.40259740259740262"/>
    <n v="1.4025974025974026"/>
    <n v="0.61823969901964337"/>
    <n v="3.1388888888888888"/>
    <n v="2.2428824657236914E-2"/>
    <n v="1.1214412328618457E-2"/>
    <n v="1.6640740874724162E-2"/>
    <n v="8.8991788156133567E-2"/>
    <s v="30–39 min"/>
    <s v="33+"/>
    <n v="0.50900000000000001"/>
    <n v="0.56899999999999995"/>
    <n v="0.78998189499094751"/>
    <s v="Conserver"/>
    <n v="0.67879484700410253"/>
    <n v="2764.2999999999997"/>
    <n v="0.12263502514198894"/>
    <n v="3.1388888888888888"/>
    <n v="0.1085265709221141"/>
    <n v="4.7389935969323151E-2"/>
  </r>
  <r>
    <x v="15"/>
    <s v="LAL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n v="24.4"/>
    <n v="8.1999999999999993"/>
    <n v="7.8"/>
    <n v="1"/>
    <n v="6.8"/>
    <n v="1"/>
    <n v="0.6"/>
    <n v="3.7"/>
    <n v="0.69914040114613174"/>
    <n v="2.2162162162162158"/>
    <n v="2.865329512893983E-2"/>
    <n v="1.7191977077363897E-2"/>
    <n v="2.865329512893983E-2"/>
    <n v="0.19484240687679083"/>
    <s v="30–39 min"/>
    <s v="33+"/>
    <n v="0.57100000000000006"/>
    <n v="0.60399999999999998"/>
    <n v="0.76463488231744114"/>
    <s v="Conserver"/>
    <n v="0.7462374245472837"/>
    <n v="2443"/>
    <n v="0.23495702005730659"/>
    <n v="2.2162162162162162"/>
    <n v="0.22349570200573066"/>
    <n v="8.9780324737344805E-2"/>
  </r>
  <r>
    <x v="16"/>
    <s v="CLE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n v="24"/>
    <n v="5"/>
    <n v="4.507042253521127"/>
    <n v="0.80281690140845074"/>
    <n v="3.704225352112676"/>
    <n v="1.295774647887324"/>
    <n v="0.19718309859154928"/>
    <n v="2.0985915492957745"/>
    <n v="0.76433121019108285"/>
    <n v="2.3825503355704698"/>
    <n v="4.1266708531443444E-2"/>
    <n v="6.2797165156544361E-3"/>
    <n v="2.556741724230735E-2"/>
    <n v="0.11796896025836548"/>
    <s v="30–39 min"/>
    <s v="28–32"/>
    <n v="0.53100000000000003"/>
    <n v="0.57499999999999996"/>
    <n v="0.79722389861194931"/>
    <s v="Conserver"/>
    <n v="0.7340040241448692"/>
    <n v="2229.4"/>
    <n v="0.15923566878980891"/>
    <n v="2.3825503355704698"/>
    <n v="0.14353637750067283"/>
    <n v="6.3694267515923567E-2"/>
  </r>
  <r>
    <x v="17"/>
    <s v="NYK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26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s v="30–39 min"/>
    <s v="28–32"/>
    <n v="0.55100000000000005"/>
    <n v="0.60499999999999998"/>
    <n v="0.72601086300543149"/>
    <s v="Conserver"/>
    <n v="0.79517102615694168"/>
    <n v="2301"/>
    <n v="0.20643198609300303"/>
    <n v="2.9141104294478528"/>
    <n v="8.2138200782268578E-2"/>
    <n v="3.6940460669274228E-2"/>
  </r>
  <r>
    <x v="18"/>
    <s v="PHX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26.59677419354838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s v="30–39 min"/>
    <s v="33+"/>
    <n v="0.59799999999999998"/>
    <n v="0.64200000000000002"/>
    <n v="0.67712733856366925"/>
    <s v="Conserver"/>
    <n v="0.81342247030570525"/>
    <n v="2263"/>
    <n v="0.11489173663278833"/>
    <n v="1.3541666666666667"/>
    <n v="0.16438356164383561"/>
    <n v="7.3059360730593603E-2"/>
  </r>
  <r>
    <x v="19"/>
    <s v="MEM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n v="22.202702702702702"/>
    <n v="2"/>
    <n v="5.5945945945945947"/>
    <n v="1.2027027027027026"/>
    <n v="4.4054054054054053"/>
    <n v="1.2027027027027026"/>
    <n v="1.5"/>
    <n v="2.0945945945945947"/>
    <n v="0.74505713767458726"/>
    <n v="0.95483870967741924"/>
    <n v="4.0359151097406128E-2"/>
    <n v="5.0335570469798654E-2"/>
    <n v="4.0359151097406128E-2"/>
    <n v="0.1478323961545438"/>
    <s v="20–29 min"/>
    <s v="23–27"/>
    <n v="0.54799999999999993"/>
    <n v="0.59099999999999997"/>
    <n v="0.73264936632468314"/>
    <s v="Écarter"/>
    <n v="0.67903638044483117"/>
    <n v="2205.2000000000003"/>
    <n v="6.711409395973153E-2"/>
    <n v="0.95483870967741935"/>
    <n v="0.18773807364411391"/>
    <n v="9.2810931737106236E-2"/>
  </r>
  <r>
    <x v="20"/>
    <s v="IND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n v="20.205128205128204"/>
    <n v="3.3974358974358974"/>
    <n v="6.8974358974358978"/>
    <n v="1.7051282051282051"/>
    <n v="5.2051282051282053"/>
    <n v="0.89743589743589747"/>
    <n v="0.5"/>
    <n v="1.3974358974358974"/>
    <n v="0.61789382890300315"/>
    <n v="2.431192660550459"/>
    <n v="2.7444522857366892E-2"/>
    <n v="1.5290519877675839E-2"/>
    <n v="5.2144593428997091E-2"/>
    <n v="0.15917823257272798"/>
    <s v="30–39 min"/>
    <s v="28–32"/>
    <n v="0.57200000000000006"/>
    <n v="0.59899999999999998"/>
    <n v="0.7157513578756789"/>
    <s v="Conserver"/>
    <n v="0.61794355878862917"/>
    <n v="2550.6000000000004"/>
    <n v="0.10389712224574608"/>
    <n v="2.4311926605504586"/>
    <n v="0.21093076138947697"/>
    <n v="8.4555268041506579E-2"/>
  </r>
  <r>
    <x v="21"/>
    <s v="CLE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n v="20.6"/>
    <n v="6.706666666666667"/>
    <n v="2.9066666666666667"/>
    <n v="0.6"/>
    <n v="2.2000000000000002"/>
    <n v="1.2"/>
    <n v="0.10666666666666667"/>
    <n v="2.5066666666666668"/>
    <n v="0.67100977198697076"/>
    <n v="2.6755319148936172"/>
    <n v="3.9087947882736153E-2"/>
    <n v="3.4744842562432141E-3"/>
    <n v="1.9543973941368076E-2"/>
    <n v="7.1661237785016291E-2"/>
    <s v="30–39 min"/>
    <s v="23–27"/>
    <n v="0.56200000000000006"/>
    <n v="0.6"/>
    <n v="0.71092335546167773"/>
    <s v="Conserver"/>
    <n v="0.6300201207243461"/>
    <n v="2302.5"/>
    <n v="0.21845819761129207"/>
    <n v="2.6755319148936172"/>
    <n v="9.4679695982627585E-2"/>
    <n v="4.5747376040535657E-2"/>
  </r>
  <r>
    <x v="22"/>
    <s v="CHI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n v="20.405405405405407"/>
    <n v="4.5"/>
    <n v="3.7027027027027026"/>
    <n v="0.29729729729729731"/>
    <n v="3.4054054054054053"/>
    <n v="0.90540540540540537"/>
    <n v="0.20270270270270271"/>
    <n v="2.4054054054054053"/>
    <n v="0.61647750469502738"/>
    <n v="1.8707865168539326"/>
    <n v="2.7353637625540946E-2"/>
    <n v="6.123948722136033E-3"/>
    <n v="8.9817914591328492E-3"/>
    <n v="0.10288233853188535"/>
    <s v="30–39 min"/>
    <s v="23–27"/>
    <n v="0.55000000000000004"/>
    <n v="0.60099999999999998"/>
    <n v="0.67410983705491856"/>
    <s v="Conserver"/>
    <n v="0.62406873674479313"/>
    <n v="2449.4"/>
    <n v="0.13595166163141995"/>
    <n v="1.8707865168539326"/>
    <n v="0.1118641299910182"/>
    <n v="4.8447238779565062E-2"/>
  </r>
  <r>
    <x v="23"/>
    <s v="OKC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n v="21.594202898550726"/>
    <n v="5.1014492753623184"/>
    <n v="5.3043478260869561"/>
    <n v="0.89855072463768115"/>
    <n v="4.5072463768115938"/>
    <n v="1.5942028985507246"/>
    <n v="0.69565217391304346"/>
    <n v="2.2028985507246377"/>
    <n v="0.66648774378242981"/>
    <n v="2.3157894736842102"/>
    <n v="4.9203793165145823E-2"/>
    <n v="2.147074610842727E-2"/>
    <n v="2.7733047056718554E-2"/>
    <n v="0.139112542494185"/>
    <s v="30–39 min"/>
    <s v="23–27"/>
    <n v="0.53700000000000003"/>
    <n v="0.57299999999999995"/>
    <n v="0.70368135184067593"/>
    <s v="Conserver"/>
    <n v="0.66042632607237639"/>
    <n v="2235.6"/>
    <n v="0.15745213812846665"/>
    <n v="2.3157894736842106"/>
    <n v="0.16371443907675792"/>
    <n v="7.8129659450110342E-2"/>
  </r>
  <r>
    <x v="24"/>
    <s v="LAL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n v="20.205479452054796"/>
    <n v="5.7945205479452051"/>
    <n v="4.506849315068493"/>
    <n v="0.79452054794520544"/>
    <n v="3.6986301369863015"/>
    <n v="1.095890410958904"/>
    <n v="0.30136986301369861"/>
    <n v="2.3972602739726026"/>
    <n v="0.57895356596145553"/>
    <n v="2.4171428571428573"/>
    <n v="3.1400871374180635E-2"/>
    <n v="8.6352396278996744E-3"/>
    <n v="2.2765631746280959E-2"/>
    <n v="0.10597794088785964"/>
    <s v="30–39 min"/>
    <s v="23–27"/>
    <n v="0.55600000000000005"/>
    <n v="0.61599999999999999"/>
    <n v="0.62582981291490647"/>
    <s v="Conserver"/>
    <n v="0.61795430114936201"/>
    <n v="2547.6999999999998"/>
    <n v="0.16603210739098012"/>
    <n v="2.4171428571428573"/>
    <n v="0.12913608352631786"/>
    <n v="5.6390731509466052E-2"/>
  </r>
  <r>
    <x v="25"/>
    <s v="SAS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n v="23.5"/>
    <n v="6.306451612903226"/>
    <n v="4.806451612903226"/>
    <n v="0.90322580645161288"/>
    <n v="3.903225806451613"/>
    <n v="1.5"/>
    <n v="0.40322580645161288"/>
    <n v="2.806451612903226"/>
    <n v="0.65096952908587258"/>
    <n v="2.2471264367816093"/>
    <n v="4.1551246537396121E-2"/>
    <n v="1.1169689929407558E-2"/>
    <n v="2.5020105441872931E-2"/>
    <n v="0.10812259851666517"/>
    <s v="30–39 min"/>
    <s v="23–27"/>
    <n v="0.51400000000000001"/>
    <n v="0.56000000000000005"/>
    <n v="0.70368135184067593"/>
    <s v="Conserver"/>
    <n v="0.71871227364185108"/>
    <n v="2238.2000000000003"/>
    <n v="0.17469395049593422"/>
    <n v="2.2471264367816093"/>
    <n v="0.13314270395853811"/>
    <n v="6.195454680844726E-2"/>
  </r>
  <r>
    <x v="26"/>
    <s v="HOU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n v="19.105263157894736"/>
    <n v="4.8947368421052628"/>
    <n v="10.302631578947368"/>
    <n v="3.3947368421052633"/>
    <n v="6.8947368421052628"/>
    <n v="1.1052631578947369"/>
    <n v="0.80263157894736847"/>
    <n v="2.6052631578947367"/>
    <n v="0.60651629072681701"/>
    <n v="1.8787878787878787"/>
    <n v="3.5087719298245619E-2"/>
    <n v="2.5480367585630746E-2"/>
    <n v="0.10776942355889725"/>
    <n v="0.21888053467000834"/>
    <s v="30–39 min"/>
    <s v="18–22"/>
    <n v="0.505"/>
    <n v="0.54500000000000004"/>
    <n v="0.687990343995172"/>
    <s v="Conserver"/>
    <n v="0.58430583501006039"/>
    <n v="2394"/>
    <n v="0.15538847117794485"/>
    <n v="1.8787878787878789"/>
    <n v="0.32706766917293234"/>
    <n v="0.12921191868560292"/>
  </r>
  <r>
    <x v="27"/>
    <s v="ORL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n v="24.2"/>
    <n v="4.7"/>
    <n v="5.7"/>
    <n v="0.9"/>
    <n v="4.8"/>
    <n v="1.3"/>
    <n v="0.4"/>
    <n v="2.2999999999999998"/>
    <n v="0.71810089020771506"/>
    <n v="2.0434782608695654"/>
    <n v="3.857566765578635E-2"/>
    <n v="1.1869436201780416E-2"/>
    <n v="2.6706231454005934E-2"/>
    <n v="0.14243323442136496"/>
    <s v="30–39 min"/>
    <s v="23–27"/>
    <n v="0.50700000000000001"/>
    <n v="0.55799999999999994"/>
    <n v="0.70247435123717561"/>
    <s v="Conserver"/>
    <n v="0.74012072434607645"/>
    <n v="2022.0000000000002"/>
    <n v="0.13946587537091987"/>
    <n v="2.0434782608695654"/>
    <n v="0.1691394658753709"/>
    <n v="7.3194856577645892E-2"/>
  </r>
  <r>
    <x v="28"/>
    <s v="MIL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24.896551724137932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s v="30–39 min"/>
    <s v="33+"/>
    <n v="0.54700000000000004"/>
    <n v="0.621"/>
    <n v="0.59867229933614963"/>
    <s v="Conserver"/>
    <n v="0.76142371470200521"/>
    <n v="2093.8000000000002"/>
    <n v="0.19677142038399081"/>
    <n v="2.5432098765432101"/>
    <n v="0.13038494603113954"/>
    <n v="5.6516063297990887E-2"/>
  </r>
  <r>
    <x v="29"/>
    <s v="NYK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n v="17.597560975609756"/>
    <n v="3.6951219512195124"/>
    <n v="3.1951219512195124"/>
    <n v="0.90243902439024393"/>
    <n v="2.3048780487804876"/>
    <n v="0.90243902439024393"/>
    <n v="0.5"/>
    <n v="1.5975609756097562"/>
    <n v="0.47560975609756095"/>
    <n v="2.3129770992366412"/>
    <n v="2.4390243902439025E-2"/>
    <n v="1.3513513513513514E-2"/>
    <n v="2.4390243902439025E-2"/>
    <n v="6.2294001318391558E-2"/>
    <s v="30–39 min"/>
    <s v="28–32"/>
    <n v="0.56999999999999995"/>
    <n v="0.58499999999999996"/>
    <n v="0.71273385636692821"/>
    <s v="Conserver"/>
    <n v="0.53819502380134465"/>
    <n v="3034"/>
    <n v="9.9868160843770606E-2"/>
    <n v="2.3129770992366412"/>
    <n v="8.6354647330257092E-2"/>
    <n v="4.1419468248736546E-2"/>
  </r>
  <r>
    <x v="30"/>
    <s v="DEN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n v="21.402985074626866"/>
    <n v="6"/>
    <n v="3.8955223880597014"/>
    <n v="0.70149253731343286"/>
    <n v="3.1940298507462686"/>
    <n v="1.4029850746268657"/>
    <n v="0.5074626865671642"/>
    <n v="2.1044776119402986"/>
    <n v="0.5928804729813536"/>
    <n v="2.8510638297872339"/>
    <n v="3.8863852482738659E-2"/>
    <n v="1.4057138132054409E-2"/>
    <n v="1.9431926241369329E-2"/>
    <n v="8.8477281184107165E-2"/>
    <s v="30–39 min"/>
    <s v="28–32"/>
    <n v="0.54299999999999993"/>
    <n v="0.58399999999999996"/>
    <n v="0.67531683765841888"/>
    <s v="Conserver"/>
    <n v="0.65457821556202889"/>
    <n v="2418.7000000000003"/>
    <n v="0.16620498614958445"/>
    <n v="2.8510638297872339"/>
    <n v="0.10790920742547649"/>
    <n v="5.3610066013423184E-2"/>
  </r>
  <r>
    <x v="31"/>
    <s v="MIA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n v="18.102564102564102"/>
    <n v="4.2948717948717947"/>
    <n v="9.6025641025641022"/>
    <n v="2.3974358974358974"/>
    <n v="7.2051282051282053"/>
    <n v="1.2948717948717949"/>
    <n v="0.70512820512820518"/>
    <n v="2.1025641025641026"/>
    <n v="0.5277715481797115"/>
    <n v="2.0426829268292681"/>
    <n v="3.7751364281976535E-2"/>
    <n v="2.0557673618898112E-2"/>
    <n v="6.9896090304253575E-2"/>
    <n v="0.2100620467967407"/>
    <s v="30–39 min"/>
    <s v="23–27"/>
    <n v="0.52100000000000002"/>
    <n v="0.56100000000000005"/>
    <n v="0.67290283645141824"/>
    <s v="Conserver"/>
    <n v="0.55363978744260434"/>
    <n v="2675.3999999999996"/>
    <n v="0.1252149211332885"/>
    <n v="2.0426829268292681"/>
    <n v="0.27995813710099426"/>
    <n v="0.11275572500062297"/>
  </r>
  <r>
    <x v="32"/>
    <s v="LAL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28.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s v="30–39 min"/>
    <s v="23–27"/>
    <n v="0.53600000000000003"/>
    <n v="0.58700000000000008"/>
    <n v="0.61858780929390467"/>
    <s v="Conserver"/>
    <n v="0.8624547283702213"/>
    <n v="1770"/>
    <n v="0.2175141242937853"/>
    <n v="2.1388888888888888"/>
    <n v="0.23163841807909605"/>
    <n v="9.7928436911487768E-2"/>
  </r>
  <r>
    <x v="33"/>
    <s v="DEN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n v="18.194805194805195"/>
    <n v="2.1038961038961039"/>
    <n v="7"/>
    <n v="1.8051948051948052"/>
    <n v="5.1948051948051948"/>
    <n v="0.59740259740259738"/>
    <n v="0.50649350649350644"/>
    <n v="1.4025974025974026"/>
    <n v="0.53990519865890785"/>
    <n v="1.5"/>
    <n v="1.7727080041620099E-2"/>
    <n v="1.5029480904851822E-2"/>
    <n v="5.3566611430112911E-2"/>
    <n v="0.15414852210104435"/>
    <s v="30–39 min"/>
    <s v="23–27"/>
    <n v="0.59599999999999997"/>
    <n v="0.61699999999999999"/>
    <n v="0.63186481593240795"/>
    <s v="Conserver"/>
    <n v="0.55646084297995768"/>
    <n v="2594.9"/>
    <n v="6.2430151450922962E-2"/>
    <n v="1.5"/>
    <n v="0.20771513353115725"/>
    <n v="8.0157231492543057E-2"/>
  </r>
  <r>
    <x v="34"/>
    <s v="BOS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n v="22.206349206349206"/>
    <n v="4.5079365079365079"/>
    <n v="5.7936507936507935"/>
    <n v="1.3015873015873016"/>
    <n v="4.5079365079365079"/>
    <n v="1.2063492063492063"/>
    <n v="0.30158730158730157"/>
    <n v="2.6031746031746033"/>
    <n v="0.64741542875653668"/>
    <n v="1.7317073170731707"/>
    <n v="3.5170530797352953E-2"/>
    <n v="8.7926326993382382E-3"/>
    <n v="3.7947151649775558E-2"/>
    <n v="0.13142672034800315"/>
    <s v="30–39 min"/>
    <s v="28–32"/>
    <n v="0.51500000000000001"/>
    <n v="0.55500000000000005"/>
    <n v="0.67290283645141824"/>
    <s v="Conserver"/>
    <n v="0.67914790329277253"/>
    <n v="2160.8999999999996"/>
    <n v="0.13142672034800318"/>
    <n v="1.7317073170731707"/>
    <n v="0.16891110185570829"/>
    <n v="7.0958088450799831E-2"/>
  </r>
  <r>
    <x v="35"/>
    <s v="WAS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n v="20.5"/>
    <n v="4.5"/>
    <n v="3"/>
    <n v="0.5"/>
    <n v="2.5"/>
    <n v="1.2941176470588236"/>
    <n v="0.39705882352941174"/>
    <n v="3"/>
    <n v="0.69727891156462585"/>
    <n v="1.5"/>
    <n v="4.4017607042817132E-2"/>
    <n v="1.3505402160864346E-2"/>
    <n v="1.7006802721088437E-2"/>
    <n v="8.5034013605442174E-2"/>
    <s v="20–29 min"/>
    <s v="23–27"/>
    <n v="0.54400000000000004"/>
    <n v="0.59099999999999997"/>
    <n v="0.63608931804465907"/>
    <s v="Écarter"/>
    <n v="0.62696177062374248"/>
    <n v="1999.1999999999998"/>
    <n v="0.15306122448979592"/>
    <n v="1.5"/>
    <n v="0.10204081632653061"/>
    <n v="5.318794184340403E-2"/>
  </r>
  <r>
    <x v="36"/>
    <s v="PHI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26.307692307692307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s v="30–39 min"/>
    <s v="23–27"/>
    <n v="0.51100000000000001"/>
    <n v="0.56200000000000006"/>
    <n v="0.65902232951116479"/>
    <s v="Conserver"/>
    <n v="0.80458133415879896"/>
    <n v="1960.4"/>
    <n v="0.16170169353193226"/>
    <n v="2.536"/>
    <n v="8.7737196490512134E-2"/>
    <n v="4.8799564714684072E-2"/>
  </r>
  <r>
    <x v="37"/>
    <s v="IND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n v="18.602739726027398"/>
    <n v="9.205479452054794"/>
    <n v="3.506849315068493"/>
    <n v="0.60273972602739723"/>
    <n v="3"/>
    <n v="1.3972602739726028"/>
    <n v="0.69863013698630139"/>
    <n v="1.6027397260273972"/>
    <n v="0.55365296803652964"/>
    <n v="5.7435897435897436"/>
    <n v="4.1585127201565555E-2"/>
    <n v="2.0792563600782778E-2"/>
    <n v="1.7938682322243965E-2"/>
    <n v="8.9285714285714288E-2"/>
    <s v="30–39 min"/>
    <s v="23–27"/>
    <n v="0.58200000000000007"/>
    <n v="0.61599999999999999"/>
    <n v="0.60772480386240191"/>
    <s v="Conserver"/>
    <n v="0.56893690912598882"/>
    <n v="2452.8000000000002"/>
    <n v="0.27397260273972601"/>
    <n v="5.7435897435897436"/>
    <n v="0.10437051532941943"/>
    <n v="5.5582735377255922E-2"/>
  </r>
  <r>
    <x v="38"/>
    <s v="CHI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n v="18.506849315068493"/>
    <n v="3.506849315068493"/>
    <n v="10.095890410958905"/>
    <n v="2.3972602739726026"/>
    <n v="7.602739726027397"/>
    <n v="0.79452054794520544"/>
    <n v="0.69863013698630139"/>
    <n v="1.6027397260273972"/>
    <n v="0.59316824727783635"/>
    <n v="2.1880341880341878"/>
    <n v="2.5465402177730943E-2"/>
    <n v="2.2391991570073762E-2"/>
    <n v="7.6835265191429566E-2"/>
    <n v="0.24367755532139093"/>
    <s v="30–39 min"/>
    <s v="33+"/>
    <n v="0.59200000000000008"/>
    <n v="0.61099999999999999"/>
    <n v="0.62582981291490647"/>
    <s v="Conserver"/>
    <n v="0.566004244645958"/>
    <n v="2277.6"/>
    <n v="0.11239901650860555"/>
    <n v="2.1880341880341883"/>
    <n v="0.32358623112047774"/>
    <n v="0.1238145416227608"/>
  </r>
  <r>
    <x v="39"/>
    <s v="POR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n v="19.3"/>
    <n v="4.8"/>
    <n v="2.7"/>
    <n v="0.4"/>
    <n v="2.2999999999999998"/>
    <n v="0.9"/>
    <n v="0.1"/>
    <n v="2"/>
    <n v="0.5902140672782874"/>
    <n v="2.4"/>
    <n v="2.7522935779816512E-2"/>
    <n v="3.0581039755351682E-3"/>
    <n v="1.2232415902140673E-2"/>
    <n v="7.0336391437308854E-2"/>
    <s v="30–39 min"/>
    <s v="23–27"/>
    <n v="0.52100000000000002"/>
    <n v="0.55700000000000005"/>
    <n v="0.68014484007242004"/>
    <s v="Conserver"/>
    <n v="0.59026156941649899"/>
    <n v="2289"/>
    <n v="0.14678899082568808"/>
    <n v="2.4"/>
    <n v="8.2568807339449546E-2"/>
    <n v="3.7716615698267071E-2"/>
  </r>
  <r>
    <x v="40"/>
    <s v="LAC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n v="16.8"/>
    <n v="2.7"/>
    <n v="12.6"/>
    <n v="3.8"/>
    <n v="8.9"/>
    <n v="0.7"/>
    <n v="1.1000000000000001"/>
    <n v="1.6"/>
    <n v="0.51219512195121952"/>
    <n v="1.6875"/>
    <n v="2.1341463414634148E-2"/>
    <n v="3.3536585365853668E-2"/>
    <n v="0.11585365853658537"/>
    <n v="0.27134146341463417"/>
    <s v="30–39 min"/>
    <s v="28–32"/>
    <n v="0.628"/>
    <n v="0.6409999999999999"/>
    <n v="0.56970428485214242"/>
    <s v="Conserver"/>
    <n v="0.5138028169014085"/>
    <n v="2624"/>
    <n v="8.2317073170731711E-2"/>
    <n v="1.6875"/>
    <n v="0.38414634146341464"/>
    <n v="0.14634146341463414"/>
  </r>
  <r>
    <x v="41"/>
    <s v="DET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n v="16.304878048780488"/>
    <n v="1.6951219512195121"/>
    <n v="2.5975609756097562"/>
    <n v="0.59756097560975607"/>
    <n v="2"/>
    <n v="0.90243902439024393"/>
    <n v="9.7560975609756101E-2"/>
    <n v="1"/>
    <n v="0.58650640463239168"/>
    <n v="1.6951219512195121"/>
    <n v="3.2461835409721002E-2"/>
    <n v="3.5093876118617302E-3"/>
    <n v="2.1494999122653097E-2"/>
    <n v="7.1942446043165464E-2"/>
    <s v="20–29 min"/>
    <s v="28–32"/>
    <n v="0.57899999999999996"/>
    <n v="0.59"/>
    <n v="0.64815932407966204"/>
    <s v="Écarter"/>
    <n v="0.49866025420817589"/>
    <n v="2279.6"/>
    <n v="6.0975609756097567E-2"/>
    <n v="1.6951219512195121"/>
    <n v="9.3437445165818561E-2"/>
    <n v="4.3136222729133762E-2"/>
  </r>
  <r>
    <x v="42"/>
    <s v="SAC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n v="19.100000000000001"/>
    <n v="6"/>
    <n v="13.9"/>
    <n v="3.8"/>
    <n v="10.1"/>
    <n v="0.7"/>
    <n v="0.4"/>
    <n v="2.9"/>
    <n v="0.55043227665706052"/>
    <n v="2.0689655172413794"/>
    <n v="2.0172910662824204E-2"/>
    <n v="1.1527377521613832E-2"/>
    <n v="0.1095100864553314"/>
    <n v="0.29106628242074922"/>
    <s v="30–39 min"/>
    <s v="28–32"/>
    <n v="0.627"/>
    <n v="0.65500000000000003"/>
    <n v="0.54073627036813521"/>
    <s v="Conserver"/>
    <n v="0.58414486921529185"/>
    <n v="2429"/>
    <n v="0.1729106628242075"/>
    <n v="2.0689655172413794"/>
    <n v="0.40057636887608067"/>
    <n v="0.14409221902017291"/>
  </r>
  <r>
    <x v="43"/>
    <s v="NYK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n v="18"/>
    <n v="2.2027027027027026"/>
    <n v="4.7972972972972974"/>
    <n v="1.2972972972972974"/>
    <n v="3.5"/>
    <n v="1.5"/>
    <n v="0.90540540540540537"/>
    <n v="1.4054054054054055"/>
    <n v="0.49180327868852458"/>
    <n v="1.5673076923076921"/>
    <n v="4.0983606557377046E-2"/>
    <n v="2.4737852606705062E-2"/>
    <n v="3.5445281346920689E-2"/>
    <n v="9.5628415300546443E-2"/>
    <s v="30–39 min"/>
    <s v="23–27"/>
    <n v="0.55899999999999994"/>
    <n v="0.59099999999999997"/>
    <n v="0.6210018105009053"/>
    <s v="Conserver"/>
    <n v="0.55050301810865199"/>
    <n v="2708.4"/>
    <n v="6.0183133953625755E-2"/>
    <n v="1.5673076923076923"/>
    <n v="0.13107369664746713"/>
    <n v="6.559838527051641E-2"/>
  </r>
  <r>
    <x v="44"/>
    <s v="POR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n v="18.5"/>
    <n v="2.8055555555555554"/>
    <n v="4.5"/>
    <n v="0.90277777777777779"/>
    <n v="3.5972222222222223"/>
    <n v="0.90277777777777779"/>
    <n v="0.19444444444444445"/>
    <n v="2.0972222222222223"/>
    <n v="0.59105431309904155"/>
    <n v="1.3377483443708609"/>
    <n v="2.8842740504082358E-2"/>
    <n v="6.2122825701100464E-3"/>
    <n v="2.8842740504082358E-2"/>
    <n v="0.11492722754703585"/>
    <s v="30–39 min"/>
    <s v="18–22"/>
    <n v="0.51900000000000002"/>
    <n v="0.55100000000000005"/>
    <n v="0.66505733252866628"/>
    <s v="Conserver"/>
    <n v="0.56579476861167"/>
    <n v="2253.6"/>
    <n v="8.9634362797302095E-2"/>
    <n v="1.3377483443708609"/>
    <n v="0.14376996805111822"/>
    <n v="5.9608330375103546E-2"/>
  </r>
  <r>
    <x v="45"/>
    <s v="MEM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n v="19.202898550724637"/>
    <n v="5.3043478260869561"/>
    <n v="6.1014492753623184"/>
    <n v="0.89855072463768115"/>
    <n v="5.2028985507246377"/>
    <n v="1.2028985507246377"/>
    <n v="0.40579710144927539"/>
    <n v="2.4057971014492754"/>
    <n v="0.6000905797101449"/>
    <n v="2.2048192771084336"/>
    <n v="3.7590579710144928E-2"/>
    <n v="1.2681159420289856E-2"/>
    <n v="2.8079710144927536E-2"/>
    <n v="0.16259057971014493"/>
    <s v="30–39 min"/>
    <s v="23–27"/>
    <n v="0.56499999999999995"/>
    <n v="0.6"/>
    <n v="0.61617380808690403"/>
    <s v="Conserver"/>
    <n v="0.58729186714489834"/>
    <n v="2208"/>
    <n v="0.16576086956521738"/>
    <n v="2.2048192771084336"/>
    <n v="0.19067028985507245"/>
    <n v="8.0314009661835745E-2"/>
  </r>
  <r>
    <x v="46"/>
    <s v="CLE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n v="18.507042253521128"/>
    <n v="3.1971830985915495"/>
    <n v="9.295774647887324"/>
    <n v="2.295774647887324"/>
    <n v="7"/>
    <n v="0.90140845070422537"/>
    <n v="1.6056338028169015"/>
    <n v="2"/>
    <n v="0.60678827060725005"/>
    <n v="1.5985915492957747"/>
    <n v="2.9554375432925422E-2"/>
    <n v="5.2643731239898413E-2"/>
    <n v="7.5271299930731936E-2"/>
    <n v="0.22950819672131148"/>
    <s v="30–39 min"/>
    <s v="23–27"/>
    <n v="0.60399999999999998"/>
    <n v="0.63300000000000001"/>
    <n v="0.54858177429088717"/>
    <s v="Conserver"/>
    <n v="0.56601014537931826"/>
    <n v="2165.5"/>
    <n v="0.10482567536365735"/>
    <n v="1.5985915492957747"/>
    <n v="0.3047794966520434"/>
    <n v="0.12899253444162243"/>
  </r>
  <r>
    <x v="47"/>
    <s v="LAC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n v="21.8"/>
    <n v="2.1"/>
    <n v="3.2"/>
    <n v="0.4"/>
    <n v="2.8"/>
    <n v="1.2"/>
    <n v="0.2"/>
    <n v="1.8"/>
    <n v="0.66871165644171782"/>
    <n v="1.1666666666666667"/>
    <n v="3.6809815950920241E-2"/>
    <n v="6.1349693251533744E-3"/>
    <n v="1.2269938650306749E-2"/>
    <n v="8.5889570552147229E-2"/>
    <s v="30–39 min"/>
    <s v="28–32"/>
    <n v="0.57799999999999996"/>
    <n v="0.61499999999999999"/>
    <n v="0.57211828605914306"/>
    <s v="Conserver"/>
    <n v="0.66672032193158959"/>
    <n v="1956"/>
    <n v="6.4417177914110432E-2"/>
    <n v="1.1666666666666667"/>
    <n v="9.815950920245399E-2"/>
    <n v="4.7034764826175864E-2"/>
  </r>
  <r>
    <x v="48"/>
    <s v="CHA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n v="20.296875"/>
    <n v="3.90625"/>
    <n v="7.5"/>
    <n v="1.09375"/>
    <n v="6.40625"/>
    <n v="0.703125"/>
    <n v="0.703125"/>
    <n v="2.09375"/>
    <n v="0.64027996845425872"/>
    <n v="1.8656716417910448"/>
    <n v="2.2180599369085174E-2"/>
    <n v="2.2180599369085174E-2"/>
    <n v="3.4503154574132493E-2"/>
    <n v="0.20208990536277602"/>
    <s v="30–39 min"/>
    <s v="23–27"/>
    <n v="0.495"/>
    <n v="0.54100000000000004"/>
    <n v="0.65660832830416416"/>
    <s v="Conserver"/>
    <n v="0.62074949698189141"/>
    <n v="2028.8"/>
    <n v="0.12322555205047318"/>
    <n v="1.8656716417910448"/>
    <n v="0.23659305993690852"/>
    <n v="9.3651419558359608E-2"/>
  </r>
  <r>
    <x v="49"/>
    <s v="MIN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n v="18.695652173913043"/>
    <n v="4.6956521739130439"/>
    <n v="7.1014492753623184"/>
    <n v="2.1014492753623188"/>
    <n v="5"/>
    <n v="0.69565217391304346"/>
    <n v="0.20289855072463769"/>
    <n v="2.7971014492753623"/>
    <n v="0.57881276080226141"/>
    <n v="1.678756476683938"/>
    <n v="2.1537219006595776E-2"/>
    <n v="6.2816888769237685E-3"/>
    <n v="6.5060349082424737E-2"/>
    <n v="0.15479876160990713"/>
    <s v="30–39 min"/>
    <s v="28–32"/>
    <n v="0.54200000000000004"/>
    <n v="0.59299999999999997"/>
    <n v="0.56608328304164157"/>
    <s v="Conserver"/>
    <n v="0.57177849706937278"/>
    <n v="2228.6999999999998"/>
    <n v="0.14537622829452149"/>
    <n v="1.6787564766839378"/>
    <n v="0.21985911069233185"/>
    <n v="8.2559339525283798E-2"/>
  </r>
  <r>
    <x v="50"/>
    <s v="DAL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24.705882352941178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s v="30–39 min"/>
    <s v="28–32"/>
    <n v="0.53600000000000003"/>
    <n v="0.58799999999999997"/>
    <n v="0.54797827398913701"/>
    <s v="Conserver"/>
    <n v="0.75559237779618893"/>
    <n v="1703.3999999999999"/>
    <n v="0.1050839497475637"/>
    <n v="1.5982142857142858"/>
    <n v="0.34754021369026655"/>
    <n v="0.14970059880239522"/>
  </r>
  <r>
    <x v="51"/>
    <s v="TOR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n v="19.307692307692307"/>
    <n v="5.8"/>
    <n v="7.7076923076923078"/>
    <n v="1.7076923076923076"/>
    <n v="6"/>
    <n v="1.4"/>
    <n v="1"/>
    <n v="2.8"/>
    <n v="0.58864915572232646"/>
    <n v="2.0714285714285716"/>
    <n v="4.2682926829268296E-2"/>
    <n v="3.0487804878048783E-2"/>
    <n v="5.2063789868667922E-2"/>
    <n v="0.18292682926829271"/>
    <s v="30–39 min"/>
    <s v="23–27"/>
    <n v="0.48200000000000004"/>
    <n v="0.52300000000000002"/>
    <n v="0.64333132166566087"/>
    <s v="Conserver"/>
    <n v="0.59049682711654539"/>
    <n v="2132"/>
    <n v="0.17682926829268292"/>
    <n v="2.0714285714285716"/>
    <n v="0.23499061913696062"/>
    <n v="0.1027204502814259"/>
  </r>
  <r>
    <x v="52"/>
    <s v="BOS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n v="16.394736842105264"/>
    <n v="4.8026315789473681"/>
    <n v="4.5"/>
    <n v="0.89473684210526316"/>
    <n v="3.6052631578947367"/>
    <n v="0.89473684210526316"/>
    <n v="1.1052631578947369"/>
    <n v="1.6973684210526316"/>
    <n v="0.48362055581431457"/>
    <n v="2.829457364341085"/>
    <n v="2.6393417171246703E-2"/>
    <n v="3.2603632976245932E-2"/>
    <n v="2.6393417171246703E-2"/>
    <n v="0.10634994566061171"/>
    <s v="30–39 min"/>
    <s v="28–32"/>
    <n v="0.57999999999999996"/>
    <n v="0.60599999999999998"/>
    <n v="0.57815328907664454"/>
    <s v="Conserver"/>
    <n v="0.50140845070422535"/>
    <n v="2576.4"/>
    <n v="0.14167054805154478"/>
    <n v="2.8294573643410854"/>
    <n v="0.13274336283185842"/>
    <n v="6.3913470993117019E-2"/>
  </r>
  <r>
    <x v="53"/>
    <s v="DAL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n v="24.7"/>
    <n v="4.5999999999999996"/>
    <n v="4.8"/>
    <n v="1.2"/>
    <n v="3.6"/>
    <n v="1.3"/>
    <n v="0.5"/>
    <n v="2.2000000000000002"/>
    <n v="0.68421052631578938"/>
    <n v="2.0909090909090904"/>
    <n v="3.6011080332409975E-2"/>
    <n v="1.3850415512465374E-2"/>
    <n v="3.3240997229916892E-2"/>
    <n v="9.9722991689750698E-2"/>
    <s v="30–39 min"/>
    <s v="33+"/>
    <n v="0.54899999999999993"/>
    <n v="0.59399999999999997"/>
    <n v="0.57030778515389258"/>
    <s v="Conserver"/>
    <n v="0.75541247484909457"/>
    <n v="1805"/>
    <n v="0.12742382271468145"/>
    <n v="2.0909090909090908"/>
    <n v="0.13296398891966757"/>
    <n v="6.0941828254847639E-2"/>
  </r>
  <r>
    <x v="54"/>
    <s v="TOR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n v="21.103448275862068"/>
    <n v="5.3965517241379306"/>
    <n v="6.2931034482758621"/>
    <n v="1.103448275862069"/>
    <n v="5.2931034482758621"/>
    <n v="0.7931034482758621"/>
    <n v="0.29310344827586204"/>
    <n v="2.7931034482758621"/>
    <n v="0.65538659241807662"/>
    <n v="1.9320987654320987"/>
    <n v="2.463054187192118E-2"/>
    <n v="9.1025915613621739E-3"/>
    <n v="3.4268579995716426E-2"/>
    <n v="0.16438209466695222"/>
    <s v="30–39 min"/>
    <s v="23–27"/>
    <n v="0.52300000000000002"/>
    <n v="0.54700000000000004"/>
    <n v="0.59143029571514782"/>
    <s v="Conserver"/>
    <n v="0.64541733157566084"/>
    <n v="1867.6000000000001"/>
    <n v="0.16759477404155065"/>
    <n v="1.9320987654320987"/>
    <n v="0.19543799528807024"/>
    <n v="7.6390376240451197E-2"/>
  </r>
  <r>
    <x v="55"/>
    <s v="DEN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n v="15.405063291139241"/>
    <n v="2.5949367088607596"/>
    <n v="5.2025316455696204"/>
    <n v="1.2025316455696202"/>
    <n v="3.8987341772151898"/>
    <n v="1.1012658227848102"/>
    <n v="0.50632911392405067"/>
    <n v="1"/>
    <n v="0.4544266457563198"/>
    <n v="2.5949367088607596"/>
    <n v="3.2485717486277592E-2"/>
    <n v="1.4935962062656363E-2"/>
    <n v="3.5472909898808858E-2"/>
    <n v="0.11500690788245398"/>
    <s v="30–39 min"/>
    <s v="23–27"/>
    <n v="0.63400000000000001"/>
    <n v="0.66500000000000004"/>
    <n v="0.49607724803862402"/>
    <s v="Conserver"/>
    <n v="0.47114076866260862"/>
    <n v="2678.1"/>
    <n v="7.6546805571113846E-2"/>
    <n v="2.5949367088607596"/>
    <n v="0.15346701019379411"/>
    <n v="6.6962896580909356E-2"/>
  </r>
  <r>
    <x v="56"/>
    <s v="POR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n v="16.902777777777779"/>
    <n v="3.9027777777777777"/>
    <n v="7.3055555555555554"/>
    <n v="1.5"/>
    <n v="5.6944444444444446"/>
    <n v="1"/>
    <n v="0.5"/>
    <n v="2.6944444444444446"/>
    <n v="0.563425925925926"/>
    <n v="1.4484536082474226"/>
    <n v="3.3333333333333333E-2"/>
    <n v="1.6666666666666666E-2"/>
    <n v="0.05"/>
    <n v="0.18981481481481483"/>
    <s v="30–39 min"/>
    <s v="23–27"/>
    <n v="0.55000000000000004"/>
    <n v="0.60499999999999998"/>
    <n v="0.50814725407362704"/>
    <s v="Conserver"/>
    <n v="0.51694612117147332"/>
    <n v="2160"/>
    <n v="0.13009259259259259"/>
    <n v="1.4484536082474226"/>
    <n v="0.24351851851851852"/>
    <n v="9.7839506172839499E-2"/>
  </r>
  <r>
    <x v="57"/>
    <s v="ORL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25.891304347826086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s v="30–39 min"/>
    <s v="18–22"/>
    <n v="0.5"/>
    <n v="0.55100000000000005"/>
    <n v="0.54978877489438749"/>
    <s v="Conserver"/>
    <n v="0.79184673256932903"/>
    <n v="1582.3999999999999"/>
    <n v="0.13966127401415573"/>
    <n v="1.6014492753623188"/>
    <n v="0.21802325581395349"/>
    <n v="8.6366700370744856E-2"/>
  </r>
  <r>
    <x v="58"/>
    <s v="SAS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n v="14.703703703703704"/>
    <n v="4.0987654320987659"/>
    <n v="3.7037037037037037"/>
    <n v="1.0987654320987654"/>
    <n v="2.6049382716049383"/>
    <n v="0.90123456790123457"/>
    <n v="0.29629629629629628"/>
    <n v="2.1975308641975309"/>
    <n v="0.55070051324732971"/>
    <n v="1.8651685393258428"/>
    <n v="3.3754103666712908E-2"/>
    <n v="1.1097239561659037E-2"/>
    <n v="4.1152263374485597E-2"/>
    <n v="9.7563231146252372E-2"/>
    <s v="20–29 min"/>
    <s v="18–22"/>
    <n v="0.47600000000000003"/>
    <n v="0.52200000000000002"/>
    <n v="0.5962582981291491"/>
    <s v="Écarter"/>
    <n v="0.44969073701468071"/>
    <n v="2162.6999999999998"/>
    <n v="0.15351181393628335"/>
    <n v="1.8651685393258426"/>
    <n v="0.13871549452073798"/>
    <n v="6.1188945916369974E-2"/>
  </r>
  <r>
    <x v="59"/>
    <s v="CHA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25.191489361702128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s v="30–39 min"/>
    <s v="23–27"/>
    <n v="0.49399999999999999"/>
    <n v="0.53600000000000003"/>
    <n v="0.60410380205190106"/>
    <s v="Conserver"/>
    <n v="0.77044394023716778"/>
    <n v="1504"/>
    <n v="0.23138297872340424"/>
    <n v="2.059171597633136"/>
    <n v="0.15292553191489361"/>
    <n v="6.5602836879432622E-2"/>
  </r>
  <r>
    <x v="60"/>
    <s v="NOP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n v="21.107142857142858"/>
    <n v="4.1071428571428568"/>
    <n v="3.8035714285714284"/>
    <n v="0.8035714285714286"/>
    <n v="3"/>
    <n v="0.8035714285714286"/>
    <n v="0.39285714285714285"/>
    <n v="1.8928571428571428"/>
    <n v="0.64547837483617299"/>
    <n v="2.1698113207547167"/>
    <n v="2.4574049803407601E-2"/>
    <n v="1.201397990388816E-2"/>
    <n v="2.4574049803407601E-2"/>
    <n v="9.1743119266055037E-2"/>
    <s v="30–39 min"/>
    <s v="33+"/>
    <n v="0.53"/>
    <n v="0.55000000000000004"/>
    <n v="0.60470730235365122"/>
    <s v="Conserver"/>
    <n v="0.64553032480597883"/>
    <n v="1831.2000000000003"/>
    <n v="0.12560069899519438"/>
    <n v="2.1698113207547172"/>
    <n v="0.11631716906946263"/>
    <n v="5.09683995922528E-2"/>
  </r>
  <r>
    <x v="61"/>
    <s v="MEM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n v="23.2"/>
    <n v="7.3"/>
    <n v="4.0999999999999996"/>
    <n v="0.7"/>
    <n v="3.4"/>
    <n v="1.2"/>
    <n v="0.2"/>
    <n v="3.7"/>
    <n v="0.76315789473684215"/>
    <n v="1.9729729729729728"/>
    <n v="3.9473684210526314E-2"/>
    <n v="6.5789473684210531E-3"/>
    <n v="2.3026315789473683E-2"/>
    <n v="0.1118421052631579"/>
    <s v="30–39 min"/>
    <s v="23–27"/>
    <n v="0.504"/>
    <n v="0.56299999999999994"/>
    <n v="0.53711526855763425"/>
    <s v="Conserver"/>
    <n v="0.70953722334004021"/>
    <n v="1520"/>
    <n v="0.24013157894736842"/>
    <n v="1.972972972972973"/>
    <n v="0.13486842105263158"/>
    <n v="6.0307017543859649E-2"/>
  </r>
  <r>
    <x v="62"/>
    <s v="IND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n v="16.097222222222221"/>
    <n v="1.9027777777777777"/>
    <n v="5.3055555555555554"/>
    <n v="1.1944444444444444"/>
    <n v="4.0972222222222223"/>
    <n v="0.69444444444444442"/>
    <n v="0.30555555555555558"/>
    <n v="1.9027777777777777"/>
    <n v="0.53836863619472319"/>
    <n v="1"/>
    <n v="2.3225566703827572E-2"/>
    <n v="1.0219249349684134E-2"/>
    <n v="3.9947974730583424E-2"/>
    <n v="0.13703084355258269"/>
    <s v="20–29 min"/>
    <s v="18–22"/>
    <n v="0.51600000000000001"/>
    <n v="0.57899999999999996"/>
    <n v="0.51297525648762821"/>
    <s v="Écarter"/>
    <n v="0.49230941202772188"/>
    <n v="2152.7999999999997"/>
    <n v="6.3638052768487566E-2"/>
    <n v="1"/>
    <n v="0.17744332961724266"/>
    <n v="7.0296048556918123E-2"/>
  </r>
  <r>
    <x v="63"/>
    <s v="UTA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n v="18.396825396825395"/>
    <n v="4.2063492063492065"/>
    <n v="2.6984126984126986"/>
    <n v="1"/>
    <n v="1.7936507936507937"/>
    <n v="0.69841269841269837"/>
    <n v="9.5238095238095233E-2"/>
    <n v="2.5079365079365079"/>
    <n v="0.65938442282528298"/>
    <n v="1.6772151898734178"/>
    <n v="2.5032713204756217E-2"/>
    <n v="3.4135518006485747E-3"/>
    <n v="3.5842293906810041E-2"/>
    <n v="6.4288558912214827E-2"/>
    <s v="20–29 min"/>
    <s v="23–27"/>
    <n v="0.54299999999999993"/>
    <n v="0.59299999999999997"/>
    <n v="0.52444176222088112"/>
    <s v="Écarter"/>
    <n v="0.56263932803168215"/>
    <n v="1757.6999999999998"/>
    <n v="0.15076520452864539"/>
    <n v="1.6772151898734178"/>
    <n v="9.6717301018376292E-2"/>
    <n v="4.17211886745937E-2"/>
  </r>
  <r>
    <x v="64"/>
    <s v="BOS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n v="14.3"/>
    <n v="3.5"/>
    <n v="3.8"/>
    <n v="1.3"/>
    <n v="2.6"/>
    <n v="0.9"/>
    <n v="0.2"/>
    <n v="1"/>
    <n v="0.50352112676056338"/>
    <n v="3.5"/>
    <n v="3.1690140845070422E-2"/>
    <n v="7.0422535211267616E-3"/>
    <n v="4.5774647887323945E-2"/>
    <n v="9.154929577464789E-2"/>
    <s v="20–29 min"/>
    <s v="23–27"/>
    <n v="0.62"/>
    <n v="0.63300000000000001"/>
    <n v="0.52142426071213033"/>
    <s v="Écarter"/>
    <n v="0.43734406438631795"/>
    <n v="2272"/>
    <n v="0.12323943661971831"/>
    <n v="3.5"/>
    <n v="0.13380281690140844"/>
    <n v="5.7511737089201875E-2"/>
  </r>
  <r>
    <x v="65"/>
    <s v="MIN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n v="14.2"/>
    <n v="2.2999999999999998"/>
    <n v="6"/>
    <n v="1.2"/>
    <n v="4.9000000000000004"/>
    <n v="0.7"/>
    <n v="0.9"/>
    <n v="1.4"/>
    <n v="0.51636363636363636"/>
    <n v="1.6428571428571428"/>
    <n v="2.5454545454545452E-2"/>
    <n v="3.272727272727273E-2"/>
    <n v="4.3636363636363633E-2"/>
    <n v="0.17818181818181819"/>
    <s v="20–29 min"/>
    <s v="23–27"/>
    <n v="0.55600000000000005"/>
    <n v="0.57700000000000007"/>
    <n v="0.55522027761013881"/>
    <s v="Écarter"/>
    <n v="0.43428571428571427"/>
    <n v="2200"/>
    <n v="8.3636363636363634E-2"/>
    <n v="1.6428571428571428"/>
    <n v="0.21818181818181817"/>
    <n v="9.2121212121212118E-2"/>
  </r>
  <r>
    <x v="66"/>
    <s v="UTA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n v="16.805970149253731"/>
    <n v="5.5970149253731343"/>
    <n v="3.8059701492537314"/>
    <n v="0.40298507462686567"/>
    <n v="3.4029850746268657"/>
    <n v="0.70149253731343286"/>
    <n v="0.1044776119402985"/>
    <n v="2.7014925373134329"/>
    <n v="0.53352286188107079"/>
    <n v="2.0718232044198897"/>
    <n v="2.2269604359156599E-2"/>
    <n v="3.3167495854063019E-3"/>
    <n v="1.279317697228145E-2"/>
    <n v="0.10803127221037669"/>
    <s v="30–39 min"/>
    <s v="18–22"/>
    <n v="0.48499999999999999"/>
    <n v="0.53900000000000003"/>
    <n v="0.55401327700663849"/>
    <s v="Conserver"/>
    <n v="0.5139854049671162"/>
    <n v="2110.5"/>
    <n v="0.17768301350390903"/>
    <n v="2.0718232044198897"/>
    <n v="0.12082444918265814"/>
    <n v="4.8803601042407017E-2"/>
  </r>
  <r>
    <x v="67"/>
    <s v="NOP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n v="21.20754716981132"/>
    <n v="3.5094339622641511"/>
    <n v="5.0943396226415096"/>
    <n v="0.90566037735849059"/>
    <n v="4.2075471698113205"/>
    <n v="1.0943396226415094"/>
    <n v="0.69811320754716977"/>
    <n v="1.9056603773584906"/>
    <n v="0.6059299191374663"/>
    <n v="1.8415841584158417"/>
    <n v="3.1266846361185985E-2"/>
    <n v="1.9946091644204852E-2"/>
    <n v="2.587601078167116E-2"/>
    <n v="0.12021563342318059"/>
    <s v="30–39 min"/>
    <s v="23–27"/>
    <n v="0.54799999999999993"/>
    <n v="0.59799999999999998"/>
    <n v="0.50512975256487624"/>
    <s v="Conserver"/>
    <n v="0.64860104020348508"/>
    <n v="1855"/>
    <n v="0.10026954177897573"/>
    <n v="1.8415841584158417"/>
    <n v="0.14555256064690028"/>
    <n v="6.5588499550763707E-2"/>
  </r>
  <r>
    <x v="68"/>
    <s v="IND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n v="15.597222222222221"/>
    <n v="1.5"/>
    <n v="6.5"/>
    <n v="1.3055555555555556"/>
    <n v="5.3055555555555554"/>
    <n v="0.80555555555555558"/>
    <n v="2"/>
    <n v="1.6944444444444444"/>
    <n v="0.51646431199411336"/>
    <n v="0.88524590163934425"/>
    <n v="2.6674025018395879E-2"/>
    <n v="6.6225165562913912E-2"/>
    <n v="4.3230316409124357E-2"/>
    <n v="0.17568064753495216"/>
    <s v="30–39 min"/>
    <s v="28–32"/>
    <n v="0.57700000000000007"/>
    <n v="0.61199999999999999"/>
    <n v="0.4912492456246228"/>
    <s v="Conserver"/>
    <n v="0.47701766152470376"/>
    <n v="2174.4"/>
    <n v="4.9668874172185427E-2"/>
    <n v="0.88524590163934425"/>
    <n v="0.21523178807947022"/>
    <n v="0.10271032622026"/>
  </r>
  <r>
    <x v="69"/>
    <s v="SAC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n v="17.2"/>
    <n v="5.6"/>
    <n v="3.8"/>
    <n v="0.50769230769230766"/>
    <n v="3.3076923076923075"/>
    <n v="0.90769230769230769"/>
    <n v="0.6"/>
    <n v="2.4"/>
    <n v="0.54430379746835433"/>
    <n v="2.3333333333333335"/>
    <n v="2.872444011684518E-2"/>
    <n v="1.8987341772151896E-2"/>
    <n v="1.6066212268743912E-2"/>
    <n v="0.10467380720545276"/>
    <s v="30–39 min"/>
    <s v="23–27"/>
    <n v="0.51300000000000001"/>
    <n v="0.54899999999999993"/>
    <n v="0.56487628243814125"/>
    <s v="Conserver"/>
    <n v="0.52603621730382299"/>
    <n v="2054"/>
    <n v="0.17721518987341772"/>
    <n v="2.3333333333333335"/>
    <n v="0.12025316455696201"/>
    <n v="5.5988315481986371E-2"/>
  </r>
  <r>
    <x v="70"/>
    <s v="SAS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n v="24.304347826086957"/>
    <n v="3.6956521739130435"/>
    <n v="11"/>
    <n v="1.8043478260869565"/>
    <n v="9.195652173913043"/>
    <n v="1.1086956521739131"/>
    <n v="3.8043478260869565"/>
    <n v="3.1956521739130435"/>
    <n v="0.7320586694604504"/>
    <n v="1.1564625850340136"/>
    <n v="3.3394447354635932E-2"/>
    <n v="0.1145887899423782"/>
    <n v="5.434782608695652E-2"/>
    <n v="0.27697747511786269"/>
    <s v="30–39 min"/>
    <s v="18–22"/>
    <n v="0.55899999999999994"/>
    <n v="0.59399999999999997"/>
    <n v="0.51659625829812916"/>
    <s v="Conserver"/>
    <n v="0.74331204619018465"/>
    <n v="1527.2"/>
    <n v="0.11131482451545312"/>
    <n v="1.1564625850340136"/>
    <n v="0.33132530120481923"/>
    <n v="0.15976951283394444"/>
  </r>
  <r>
    <x v="71"/>
    <s v="CLE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n v="13.5"/>
    <n v="1.9024390243902438"/>
    <n v="9.6951219512195124"/>
    <n v="2.5975609756097562"/>
    <n v="7.0975609756097562"/>
    <n v="0.90243902439024393"/>
    <n v="0.90243902439024393"/>
    <n v="1.1951219512195121"/>
    <n v="0.48214285714285715"/>
    <n v="1.5918367346938775"/>
    <n v="3.2229965156794424E-2"/>
    <n v="3.2229965156794424E-2"/>
    <n v="9.2770034843205576E-2"/>
    <n v="0.25348432055749132"/>
    <s v="20–29 min"/>
    <s v="23–27"/>
    <n v="0.70599999999999996"/>
    <n v="0.72400000000000009"/>
    <n v="0.38624019312009655"/>
    <s v="Écarter"/>
    <n v="0.41287726358148896"/>
    <n v="2296"/>
    <n v="6.7944250871080136E-2"/>
    <n v="1.5918367346938775"/>
    <n v="0.34625435540069688"/>
    <n v="0.13690476190476189"/>
  </r>
  <r>
    <x v="72"/>
    <s v="PHI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n v="14.6"/>
    <n v="3"/>
    <n v="4.3066666666666666"/>
    <n v="0.8"/>
    <n v="3.5066666666666668"/>
    <n v="1"/>
    <n v="0.30666666666666664"/>
    <n v="1.9066666666666667"/>
    <n v="0.54477611940298509"/>
    <n v="1.5734265734265733"/>
    <n v="3.7313432835820892E-2"/>
    <n v="1.1442786069651741E-2"/>
    <n v="2.9850746268656716E-2"/>
    <n v="0.13084577114427862"/>
    <s v="20–29 min"/>
    <s v="23–27"/>
    <n v="0.56499999999999995"/>
    <n v="0.59499999999999997"/>
    <n v="0.4978877489438745"/>
    <s v="Écarter"/>
    <n v="0.44651911468812877"/>
    <n v="2010"/>
    <n v="0.11194029850746269"/>
    <n v="1.5734265734265733"/>
    <n v="0.16069651741293531"/>
    <n v="6.9817578772802646E-2"/>
  </r>
  <r>
    <x v="73"/>
    <s v="CLE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n v="17"/>
    <n v="1.40625"/>
    <n v="4"/>
    <n v="0.703125"/>
    <n v="3.296875"/>
    <n v="0.796875"/>
    <n v="0.203125"/>
    <n v="1.296875"/>
    <n v="0.625"/>
    <n v="1.0843373493975903"/>
    <n v="2.9296875E-2"/>
    <n v="7.4678308823529415E-3"/>
    <n v="2.5850183823529414E-2"/>
    <n v="0.12120863970588236"/>
    <s v="20–29 min"/>
    <s v="23–27"/>
    <n v="0.57299999999999995"/>
    <n v="0.623"/>
    <n v="0.45986722993361495"/>
    <s v="Écarter"/>
    <n v="0.51991951710261575"/>
    <n v="1740.8"/>
    <n v="5.1700367647058827E-2"/>
    <n v="1.0843373493975903"/>
    <n v="0.14705882352941177"/>
    <n v="6.1274509803921573E-2"/>
  </r>
  <r>
    <x v="74"/>
    <s v="MIA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n v="18"/>
    <n v="2.6"/>
    <n v="4.5"/>
    <n v="1.5"/>
    <n v="3"/>
    <n v="1"/>
    <n v="0.8"/>
    <n v="1.7"/>
    <n v="0.58631921824104238"/>
    <n v="1.5294117647058825"/>
    <n v="3.2573289902280131E-2"/>
    <n v="2.6058631921824105E-2"/>
    <n v="4.8859934853420196E-2"/>
    <n v="9.7719869706840393E-2"/>
    <s v="30–39 min"/>
    <s v="28–32"/>
    <n v="0.52600000000000002"/>
    <n v="0.56600000000000006"/>
    <n v="0.50694025347012672"/>
    <s v="Conserver"/>
    <n v="0.55050301810865199"/>
    <n v="1842"/>
    <n v="8.4690553745928335E-2"/>
    <n v="1.5294117647058822"/>
    <n v="0.1465798045602606"/>
    <n v="6.8403908794788276E-2"/>
  </r>
  <r>
    <x v="75"/>
    <s v="ATL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n v="14.105263157894736"/>
    <n v="4.3947368421052628"/>
    <n v="5.8947368421052628"/>
    <n v="1.6052631578947369"/>
    <n v="4.3026315789473681"/>
    <n v="3"/>
    <n v="0.69736842105263153"/>
    <n v="2"/>
    <n v="0.41731547804422298"/>
    <n v="2.1973684210526314"/>
    <n v="8.8757396449704151E-2"/>
    <n v="2.0632201806290874E-2"/>
    <n v="4.7492992837122397E-2"/>
    <n v="0.12729679227654936"/>
    <s v="30–39 min"/>
    <s v="18–22"/>
    <n v="0.53600000000000003"/>
    <n v="0.54500000000000004"/>
    <n v="0.55522027761013881"/>
    <s v="Conserver"/>
    <n v="0.4313883299798793"/>
    <n v="2568.7999999999997"/>
    <n v="0.13002180006228592"/>
    <n v="2.1973684210526314"/>
    <n v="0.17440049828713797"/>
    <n v="9.4596698847710992E-2"/>
  </r>
  <r>
    <x v="76"/>
    <s v="BKN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n v="18.807017543859651"/>
    <n v="3.4035087719298245"/>
    <n v="4.2982456140350873"/>
    <n v="0.89473684210526316"/>
    <n v="3.4035087719298245"/>
    <n v="0.89473684210526316"/>
    <n v="0.40350877192982454"/>
    <n v="1.7017543859649122"/>
    <n v="0.5951587830335332"/>
    <n v="2"/>
    <n v="2.8314457028647568E-2"/>
    <n v="1.2769264934488118E-2"/>
    <n v="2.8314457028647568E-2"/>
    <n v="0.1077059737952476"/>
    <s v="30–39 min"/>
    <s v="28–32"/>
    <n v="0.58200000000000007"/>
    <n v="0.63200000000000001"/>
    <n v="0.45081472540736273"/>
    <s v="Conserver"/>
    <n v="0.57518443997317248"/>
    <n v="1801.2"/>
    <n v="0.10770597379524761"/>
    <n v="2"/>
    <n v="0.13602043082389517"/>
    <n v="5.9034717595676946E-2"/>
  </r>
  <r>
    <x v="77"/>
    <s v="HOU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n v="14"/>
    <n v="1.7066666666666668"/>
    <n v="3.7066666666666666"/>
    <n v="1"/>
    <n v="2.7066666666666666"/>
    <n v="0.8"/>
    <n v="0.2"/>
    <n v="1"/>
    <n v="0.44025157232704404"/>
    <n v="1.7066666666666668"/>
    <n v="2.5157232704402517E-2"/>
    <n v="6.2893081761006293E-3"/>
    <n v="3.1446540880503145E-2"/>
    <n v="8.5115303983228502E-2"/>
    <s v="30–39 min"/>
    <s v="28–32"/>
    <n v="0.53299999999999992"/>
    <n v="0.55500000000000005"/>
    <n v="0.53892576946288473"/>
    <s v="Conserver"/>
    <n v="0.42816901408450708"/>
    <n v="2385"/>
    <n v="5.3668763102725364E-2"/>
    <n v="1.7066666666666668"/>
    <n v="0.11656184486373165"/>
    <n v="4.9336128581411599E-2"/>
  </r>
  <r>
    <x v="78"/>
    <s v="NYK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n v="13.597402597402597"/>
    <n v="5.8961038961038961"/>
    <n v="9.5974025974025974"/>
    <n v="2.1038961038961039"/>
    <n v="7.5064935064935066"/>
    <n v="1.5064935064935066"/>
    <n v="0.40259740259740262"/>
    <n v="2.1038961038961039"/>
    <n v="0.36163304780326055"/>
    <n v="2.8024691358024691"/>
    <n v="4.0066316662061341E-2"/>
    <n v="1.0707377728654325E-2"/>
    <n v="5.595468361425808E-2"/>
    <n v="0.19964078474716773"/>
    <s v="30–39 min"/>
    <s v="28–32"/>
    <n v="0.57899999999999996"/>
    <n v="0.61099999999999999"/>
    <n v="0.46469523234761617"/>
    <s v="Conserver"/>
    <n v="0.41585617601714181"/>
    <n v="2895.2000000000003"/>
    <n v="0.15681127383255042"/>
    <n v="2.8024691358024691"/>
    <n v="0.25525006907985631"/>
    <n v="0.10200792115685732"/>
  </r>
  <r>
    <x v="79"/>
    <s v="SAS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n v="16.296875"/>
    <n v="2.90625"/>
    <n v="4"/>
    <n v="0.5"/>
    <n v="3.5"/>
    <n v="1.296875"/>
    <n v="0.5"/>
    <n v="1.40625"/>
    <n v="0.52570564516129037"/>
    <n v="2.0666666666666669"/>
    <n v="4.1834677419354836E-2"/>
    <n v="1.6129032258064516E-2"/>
    <n v="1.6129032258064516E-2"/>
    <n v="0.11290322580645161"/>
    <s v="30–39 min"/>
    <s v="23–27"/>
    <n v="0.53200000000000003"/>
    <n v="0.55299999999999994"/>
    <n v="0.53711526855763425"/>
    <s v="Conserver"/>
    <n v="0.49841549295774651"/>
    <n v="1984"/>
    <n v="9.375E-2"/>
    <n v="2.0666666666666669"/>
    <n v="0.12903225806451613"/>
    <n v="6.2331989247311821E-2"/>
  </r>
  <r>
    <x v="80"/>
    <s v="MIL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n v="13"/>
    <n v="1.8"/>
    <n v="5"/>
    <n v="1.4"/>
    <n v="3.6"/>
    <n v="0.6"/>
    <n v="1.9"/>
    <n v="1.1000000000000001"/>
    <n v="0.40880503144654085"/>
    <n v="1.6363636363636362"/>
    <n v="1.8867924528301886E-2"/>
    <n v="5.9748427672955969E-2"/>
    <n v="4.40251572327044E-2"/>
    <n v="0.11320754716981132"/>
    <s v="30–39 min"/>
    <s v="33+"/>
    <n v="0.59899999999999998"/>
    <n v="0.624"/>
    <n v="0.46831623415811707"/>
    <s v="Conserver"/>
    <n v="0.39758551307847084"/>
    <n v="2544"/>
    <n v="5.6603773584905662E-2"/>
    <n v="1.6363636363636365"/>
    <n v="0.15723270440251572"/>
    <n v="7.8616352201257858E-2"/>
  </r>
  <r>
    <x v="81"/>
    <s v="CHI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n v="14.6"/>
    <n v="7.2"/>
    <n v="8.1"/>
    <n v="1.8"/>
    <n v="6.3"/>
    <n v="1.2"/>
    <n v="0.6"/>
    <n v="2.9"/>
    <n v="0.48344370860927155"/>
    <n v="2.4827586206896552"/>
    <n v="3.9735099337748346E-2"/>
    <n v="1.9867549668874173E-2"/>
    <n v="5.9602649006622523E-2"/>
    <n v="0.20860927152317882"/>
    <s v="30–39 min"/>
    <s v="18–22"/>
    <n v="0.53100000000000003"/>
    <n v="0.56999999999999995"/>
    <n v="0.48159324079662041"/>
    <s v="Conserver"/>
    <n v="0.44651911468812877"/>
    <n v="2114"/>
    <n v="0.23841059602649006"/>
    <n v="2.4827586206896552"/>
    <n v="0.26821192052980131"/>
    <n v="0.10927152317880795"/>
  </r>
  <r>
    <x v="82"/>
    <s v="SAS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n v="12.304878048780488"/>
    <n v="1.6951219512195121"/>
    <n v="3.8048780487804876"/>
    <n v="1.1951219512195121"/>
    <n v="2.5975609756097562"/>
    <n v="0.5"/>
    <n v="0.1951219512195122"/>
    <n v="0.59756097560975607"/>
    <n v="0.45238522238163559"/>
    <n v="2.8367346938775508"/>
    <n v="1.8382352941176471E-2"/>
    <n v="7.1736011477761845E-3"/>
    <n v="4.3938307030129124E-2"/>
    <n v="9.549856527977045E-2"/>
    <s v="20–29 min"/>
    <s v="33+"/>
    <n v="0.622"/>
    <n v="0.65599999999999992"/>
    <n v="0.41098370549185276"/>
    <s v="Écarter"/>
    <n v="0.37632625018403104"/>
    <n v="2230.4"/>
    <n v="6.2320659971305592E-2"/>
    <n v="2.8367346938775508"/>
    <n v="0.13988522238163559"/>
    <n v="5.5147058823529417E-2"/>
  </r>
  <r>
    <x v="83"/>
    <s v="DAL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n v="14"/>
    <n v="2"/>
    <n v="3.4027777777777777"/>
    <n v="0.59722222222222221"/>
    <n v="2.8055555555555554"/>
    <n v="0.69444444444444442"/>
    <n v="0.40277777777777779"/>
    <n v="1.1944444444444444"/>
    <n v="0.51282051282051277"/>
    <n v="1.6744186046511629"/>
    <n v="2.5437525437525435E-2"/>
    <n v="1.4753764753764755E-2"/>
    <n v="2.1876271876271874E-2"/>
    <n v="0.10276760276760276"/>
    <s v="20–29 min"/>
    <s v="33+"/>
    <n v="0.53500000000000003"/>
    <n v="0.55200000000000005"/>
    <n v="0.52987326493663245"/>
    <s v="Écarter"/>
    <n v="0.42816901408450708"/>
    <n v="1965.6000000000001"/>
    <n v="7.326007326007325E-2"/>
    <n v="1.6744186046511629"/>
    <n v="0.12464387464387464"/>
    <n v="5.4945054945054944E-2"/>
  </r>
  <r>
    <x v="84"/>
    <s v="DET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n v="13.698630136986301"/>
    <n v="2.2054794520547945"/>
    <n v="5.904109589041096"/>
    <n v="0.90410958904109584"/>
    <n v="5"/>
    <n v="1"/>
    <n v="0.79452054794520544"/>
    <n v="1.2054794520547945"/>
    <n v="0.43350095370209812"/>
    <n v="1.8295454545454546"/>
    <n v="3.164556962025316E-2"/>
    <n v="2.5143055314721691E-2"/>
    <n v="2.8611062944338475E-2"/>
    <n v="0.15822784810126581"/>
    <s v="30–39 min"/>
    <s v="28–32"/>
    <n v="0.53400000000000003"/>
    <n v="0.57100000000000006"/>
    <n v="0.48461074230537116"/>
    <s v="Conserver"/>
    <n v="0.41895206857583861"/>
    <n v="2306.8000000000002"/>
    <n v="6.9793653546037795E-2"/>
    <n v="1.8295454545454546"/>
    <n v="0.18683891104560429"/>
    <n v="8.1209178660193046E-2"/>
  </r>
  <r>
    <x v="85"/>
    <s v="MIN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n v="12.195121951219512"/>
    <n v="2"/>
    <n v="5.6951219512195124"/>
    <n v="1.5975609756097562"/>
    <n v="4.1951219512195124"/>
    <n v="1.3048780487804879"/>
    <n v="0.90243902439024393"/>
    <n v="1.1951219512195121"/>
    <n v="0.38229222417616027"/>
    <n v="1.6734693877551021"/>
    <n v="4.0905267986849153E-2"/>
    <n v="2.8289624589035861E-2"/>
    <n v="5.0080281367076998E-2"/>
    <n v="0.13150852511659913"/>
    <s v="30–39 min"/>
    <s v="23–27"/>
    <n v="0.53700000000000003"/>
    <n v="0.56200000000000006"/>
    <n v="0.50452625226312608"/>
    <s v="Conserver"/>
    <n v="0.37296952446385634"/>
    <n v="2615.7999999999997"/>
    <n v="6.269592476489029E-2"/>
    <n v="1.6734693877551021"/>
    <n v="0.17853046869026684"/>
    <n v="8.2575120422050619E-2"/>
  </r>
  <r>
    <x v="86"/>
    <s v="DEN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n v="13.306666666666667"/>
    <n v="6.1066666666666665"/>
    <n v="4.9066666666666663"/>
    <n v="1.4"/>
    <n v="3.6"/>
    <n v="1.4"/>
    <n v="0.50666666666666671"/>
    <n v="3.2"/>
    <n v="0.47694145758661888"/>
    <n v="1.9083333333333332"/>
    <n v="5.0179211469534052E-2"/>
    <n v="1.8160095579450419E-2"/>
    <n v="5.0179211469534052E-2"/>
    <n v="0.12903225806451613"/>
    <s v="20–29 min"/>
    <s v="33+"/>
    <n v="0.505"/>
    <n v="0.53200000000000003"/>
    <n v="0.50271575135787572"/>
    <s v="Écarter"/>
    <n v="0.40696445338698861"/>
    <n v="2092.5"/>
    <n v="0.21887694145758663"/>
    <n v="1.9083333333333334"/>
    <n v="0.17586618876941457"/>
    <n v="8.1401831939466346E-2"/>
  </r>
  <r>
    <x v="87"/>
    <s v="ATL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n v="13.405405405405405"/>
    <n v="2.2972972972972974"/>
    <n v="8.9054054054054053"/>
    <n v="3"/>
    <n v="5.9054054054054053"/>
    <n v="0.90540540540540537"/>
    <n v="0.90540540540540537"/>
    <n v="1.2027027027027026"/>
    <n v="0.48048048048048048"/>
    <n v="1.910112359550562"/>
    <n v="3.2451806645355033E-2"/>
    <n v="3.2451806645355033E-2"/>
    <n v="0.10752688172043011"/>
    <n v="0.21166327617940522"/>
    <s v="20–29 min"/>
    <s v="23–27"/>
    <n v="0.60199999999999998"/>
    <n v="0.63400000000000001"/>
    <n v="0.41098370549185276"/>
    <s v="Écarter"/>
    <n v="0.40998422970253956"/>
    <n v="2064.6"/>
    <n v="8.2340404921050089E-2"/>
    <n v="1.9101123595505618"/>
    <n v="0.31919015789983535"/>
    <n v="0.12803125706351515"/>
  </r>
  <r>
    <x v="88"/>
    <s v="DET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n v="13.106666666666667"/>
    <n v="5.4"/>
    <n v="2.6"/>
    <n v="0.4"/>
    <n v="2.3066666666666666"/>
    <n v="0.90666666666666662"/>
    <n v="0.2"/>
    <n v="1.9066666666666667"/>
    <n v="0.46642941874258598"/>
    <n v="2.8321678321678321"/>
    <n v="3.2265717674970343E-2"/>
    <n v="7.1174377224199285E-3"/>
    <n v="1.4234875444839857E-2"/>
    <n v="8.2087781731909837E-2"/>
    <s v="20–29 min"/>
    <s v="28–32"/>
    <n v="0.48299999999999998"/>
    <n v="0.53100000000000003"/>
    <n v="0.4978877489438745"/>
    <s v="Écarter"/>
    <n v="0.40084775318578142"/>
    <n v="2107.5"/>
    <n v="0.19217081850533807"/>
    <n v="2.8321678321678321"/>
    <n v="9.2526690391459068E-2"/>
    <n v="4.3969948596283115E-2"/>
  </r>
  <r>
    <x v="89"/>
    <s v="SAS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n v="12.7012987012987"/>
    <n v="1.5974025974025974"/>
    <n v="4.8051948051948052"/>
    <n v="1.5064935064935066"/>
    <n v="3.4025974025974026"/>
    <n v="0.59740259740259738"/>
    <n v="0.29870129870129869"/>
    <n v="1"/>
    <n v="0.5314350921045482"/>
    <n v="1.5974025974025974"/>
    <n v="2.4995924577514535E-2"/>
    <n v="1.2497962288757268E-2"/>
    <n v="6.3033201108514916E-2"/>
    <n v="0.14236809215888716"/>
    <s v="20–29 min"/>
    <s v="23–27"/>
    <n v="0.53799999999999992"/>
    <n v="0.57200000000000006"/>
    <n v="0.46469523234761617"/>
    <s v="Écarter"/>
    <n v="0.3884501816091353"/>
    <n v="1840.3"/>
    <n v="6.6836928761614955E-2"/>
    <n v="1.5974025974025974"/>
    <n v="0.20105417594957345"/>
    <n v="7.9516020938615081E-2"/>
  </r>
  <r>
    <x v="90"/>
    <s v="HOU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n v="14.101449275362318"/>
    <n v="3.7971014492753623"/>
    <n v="8.2028985507246368"/>
    <n v="2.7971014492753623"/>
    <n v="5.4057971014492754"/>
    <n v="1.4057971014492754"/>
    <n v="1.3043478260869565"/>
    <n v="2"/>
    <n v="0.43657737694620186"/>
    <n v="1.8985507246376812"/>
    <n v="4.3523130075828961E-2"/>
    <n v="4.038228563736708E-2"/>
    <n v="8.6597568089020513E-2"/>
    <n v="0.16736213936375466"/>
    <s v="30–39 min"/>
    <s v="18–22"/>
    <n v="0.57499999999999996"/>
    <n v="0.60199999999999998"/>
    <n v="0.42063971031985514"/>
    <s v="Conserver"/>
    <n v="0.43127168809961219"/>
    <n v="2228.6999999999998"/>
    <n v="0.11755732041100193"/>
    <n v="1.8985507246376812"/>
    <n v="0.25395970745277513"/>
    <n v="0.11262170772199039"/>
  </r>
  <r>
    <x v="91"/>
    <s v="GSW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n v="17.509090909090908"/>
    <n v="5.4"/>
    <n v="5.4"/>
    <n v="2.3090909090909091"/>
    <n v="3.1090909090909089"/>
    <n v="1.4"/>
    <n v="0.30909090909090908"/>
    <n v="1.3090909090909091"/>
    <n v="0.55233725265271005"/>
    <n v="4.125"/>
    <n v="4.4164037854889586E-2"/>
    <n v="9.7505018640665336E-3"/>
    <n v="7.2841984513908803E-2"/>
    <n v="9.8078577573845707E-2"/>
    <s v="30–39 min"/>
    <s v="33+"/>
    <n v="0.53100000000000003"/>
    <n v="0.626"/>
    <n v="0.36210018105009051"/>
    <s v="Conserver"/>
    <n v="0.53548929943296142"/>
    <n v="1743.5"/>
    <n v="0.17034700315457413"/>
    <n v="4.125"/>
    <n v="0.17034700315457416"/>
    <n v="7.4753847624510095E-2"/>
  </r>
  <r>
    <x v="92"/>
    <s v="MIL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n v="14.8"/>
    <n v="2.3076923076923075"/>
    <n v="5.7076923076923078"/>
    <n v="0.8"/>
    <n v="4.907692307692308"/>
    <n v="0.6"/>
    <n v="0.30769230769230771"/>
    <n v="2.2000000000000002"/>
    <n v="0.49664429530201343"/>
    <n v="1.0489510489510487"/>
    <n v="2.0134228187919462E-2"/>
    <n v="1.0325245224574084E-2"/>
    <n v="2.6845637583892617E-2"/>
    <n v="0.16468766133195664"/>
    <s v="20–29 min"/>
    <s v="28–32"/>
    <n v="0.49299999999999999"/>
    <n v="0.51400000000000001"/>
    <n v="0.50995775497887752"/>
    <s v="Écarter"/>
    <n v="0.45263581488933607"/>
    <n v="1937"/>
    <n v="7.7439339184305622E-2"/>
    <n v="1.048951048951049"/>
    <n v="0.19153329891584925"/>
    <n v="7.3997590776114272E-2"/>
  </r>
  <r>
    <x v="93"/>
    <s v="ATL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n v="12.6"/>
    <n v="1.2"/>
    <n v="3.6"/>
    <n v="1.1066666666666667"/>
    <n v="2.4"/>
    <n v="0.70666666666666667"/>
    <n v="0.50666666666666671"/>
    <n v="1.2"/>
    <n v="0.51219512195121952"/>
    <n v="1"/>
    <n v="2.8726287262872626E-2"/>
    <n v="2.0596205962059622E-2"/>
    <n v="4.4986449864498644E-2"/>
    <n v="9.7560975609756087E-2"/>
    <s v="20–29 min"/>
    <s v="18–22"/>
    <n v="0.53700000000000003"/>
    <n v="0.55799999999999994"/>
    <n v="0.47073023536511766"/>
    <s v="Écarter"/>
    <n v="0.38535211267605635"/>
    <n v="1845"/>
    <n v="4.878048780487805E-2"/>
    <n v="1"/>
    <n v="0.14634146341463414"/>
    <n v="6.5221318879855453E-2"/>
  </r>
  <r>
    <x v="94"/>
    <s v="SAC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n v="12.394736842105264"/>
    <n v="1.3947368421052631"/>
    <n v="6.6973684210526319"/>
    <n v="1.8947368421052631"/>
    <n v="4.8026315789473681"/>
    <n v="0.80263157894736847"/>
    <n v="0.89473684210526316"/>
    <n v="0.80263157894736847"/>
    <n v="0.36136259014884153"/>
    <n v="1.7377049180327866"/>
    <n v="2.3400337578640483E-2"/>
    <n v="2.6085622218812339E-2"/>
    <n v="5.5240141169249656E-2"/>
    <n v="0.14001841338038976"/>
    <s v="30–39 min"/>
    <s v="23–27"/>
    <n v="0.53799999999999992"/>
    <n v="0.55299999999999994"/>
    <n v="0.49547374773687386"/>
    <s v="Conserver"/>
    <n v="0.3790744466800805"/>
    <n v="2606.7999999999997"/>
    <n v="4.0662881694030997E-2"/>
    <n v="1.7377049180327868"/>
    <n v="0.19525855454963942"/>
    <n v="8.1581504782364075E-2"/>
  </r>
  <r>
    <x v="95"/>
    <s v="DET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n v="11.794871794871796"/>
    <n v="2.7051282051282053"/>
    <n v="10.294871794871796"/>
    <n v="3.6025641025641026"/>
    <n v="6.7948717948717947"/>
    <n v="0.70512820512820518"/>
    <n v="1.1025641025641026"/>
    <n v="1.7051282051282051"/>
    <n v="0.45191079673838297"/>
    <n v="1.5864661654135339"/>
    <n v="2.7016406326751154E-2"/>
    <n v="4.2243835347283626E-2"/>
    <n v="0.13802927596031045"/>
    <n v="0.26033991551232927"/>
    <s v="20–29 min"/>
    <s v="18–22"/>
    <n v="0.69200000000000006"/>
    <n v="0.70299999999999996"/>
    <n v="0.3295111647555824"/>
    <s v="Écarter"/>
    <n v="0.36072847340452979"/>
    <n v="2035.8000000000002"/>
    <n v="0.1036447588171726"/>
    <n v="1.5864661654135339"/>
    <n v="0.39443953237056684"/>
    <n v="0.15456659134820053"/>
  </r>
  <r>
    <x v="96"/>
    <s v="OKC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n v="12"/>
    <n v="1.8026315789473684"/>
    <n v="3.8947368421052633"/>
    <n v="1.1052631578947369"/>
    <n v="2.8026315789473686"/>
    <n v="0.80263157894736847"/>
    <n v="0.19736842105263158"/>
    <n v="0.89473684210526316"/>
    <n v="0.5240174672489083"/>
    <n v="2.0147058823529411"/>
    <n v="3.5049413927832687E-2"/>
    <n v="8.6187083429096773E-3"/>
    <n v="4.8264766720294193E-2"/>
    <n v="0.12238565846931741"/>
    <s v="20–29 min"/>
    <s v="23–27"/>
    <n v="0.57700000000000007"/>
    <n v="0.59599999999999997"/>
    <n v="0.44055522027761013"/>
    <s v="Écarter"/>
    <n v="0.3670020120724346"/>
    <n v="1740.3999999999999"/>
    <n v="7.871753619857505E-2"/>
    <n v="2.0147058823529411"/>
    <n v="0.17007584463341763"/>
    <n v="7.124798896805333E-2"/>
  </r>
  <r>
    <x v="97"/>
    <s v="DAL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n v="13.202898550724637"/>
    <n v="3"/>
    <n v="4.7971014492753623"/>
    <n v="1.1014492753623188"/>
    <n v="3.6956521739130435"/>
    <n v="1"/>
    <n v="0.20289855072463769"/>
    <n v="1.5942028985507246"/>
    <n v="0.47492440829944738"/>
    <n v="1.8818181818181818"/>
    <n v="3.5971223021582732E-2"/>
    <n v="7.2985090188718597E-3"/>
    <n v="3.9620477531018661E-2"/>
    <n v="0.13293712855802314"/>
    <s v="20–29 min"/>
    <s v="23–27"/>
    <n v="0.55100000000000005"/>
    <n v="0.58399999999999996"/>
    <n v="0.42908871454435726"/>
    <s v="Écarter"/>
    <n v="0.40379086110868107"/>
    <n v="1918.2"/>
    <n v="0.1079136690647482"/>
    <n v="1.8818181818181818"/>
    <n v="0.1725576060890418"/>
    <n v="7.1942446043165464E-2"/>
  </r>
  <r>
    <x v="98"/>
    <s v="GSW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n v="11.097560975609756"/>
    <n v="1.5975609756097562"/>
    <n v="3.1951219512195124"/>
    <n v="0.59756097560975607"/>
    <n v="2.5975609756097562"/>
    <n v="0.80487804878048785"/>
    <n v="0.3048780487804878"/>
    <n v="1.0975609756097562"/>
    <n v="0.48887933813258838"/>
    <n v="1.4555555555555555"/>
    <n v="3.5457182765660261E-2"/>
    <n v="1.3430751047598583E-2"/>
    <n v="2.632427205329322E-2"/>
    <n v="0.11442999892553993"/>
    <s v="20–29 min"/>
    <s v="28–32"/>
    <n v="0.54600000000000004"/>
    <n v="0.56000000000000005"/>
    <n v="0.47495473747736872"/>
    <s v="Écarter"/>
    <n v="0.33940226726210926"/>
    <n v="1861.3999999999999"/>
    <n v="7.037713548941657E-2"/>
    <n v="1.4555555555555555"/>
    <n v="0.14075427097883314"/>
    <n v="6.3214068264030657E-2"/>
  </r>
  <r>
    <x v="99"/>
    <s v="PHI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n v="15.1"/>
    <n v="1.8"/>
    <n v="6.1"/>
    <n v="1.6"/>
    <n v="4.5"/>
    <n v="1.5"/>
    <n v="0.5"/>
    <n v="1.3"/>
    <n v="0.43641618497109824"/>
    <n v="1.3846153846153846"/>
    <n v="4.3352601156069363E-2"/>
    <n v="1.4450867052023121E-2"/>
    <n v="4.6242774566473986E-2"/>
    <n v="0.13005780346820808"/>
    <s v="30–39 min"/>
    <s v="28–32"/>
    <n v="0.51800000000000002"/>
    <n v="0.55100000000000005"/>
    <n v="0.44900422450211225"/>
    <s v="Conserver"/>
    <n v="0.46181086519114689"/>
    <n v="2076"/>
    <n v="5.2023121387283239E-2"/>
    <n v="1.3846153846153846"/>
    <n v="0.17630057803468208"/>
    <n v="7.8034682080924858E-2"/>
  </r>
  <r>
    <x v="100"/>
    <s v="PHX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n v="17"/>
    <n v="3.6981132075471699"/>
    <n v="3.3018867924528301"/>
    <n v="0.60377358490566035"/>
    <n v="2.6981132075471699"/>
    <n v="1.0943396226415094"/>
    <n v="0.50943396226415094"/>
    <n v="1.9056603773584906"/>
    <n v="0.52959501557632394"/>
    <n v="1.9405940594059405"/>
    <n v="3.4091577029330508E-2"/>
    <n v="1.5870216892964202E-2"/>
    <n v="1.8809145947216832E-2"/>
    <n v="8.4053370951625225E-2"/>
    <s v="30–39 min"/>
    <s v="28–32"/>
    <n v="0.57100000000000006"/>
    <n v="0.59799999999999998"/>
    <n v="0.41882920941460472"/>
    <s v="Conserver"/>
    <n v="0.51991951710261575"/>
    <n v="1701.3000000000002"/>
    <n v="0.1152060189267031"/>
    <n v="1.9405940594059405"/>
    <n v="0.10286251689884206"/>
    <n v="5.094143694037892E-2"/>
  </r>
  <r>
    <x v="101"/>
    <s v="UTA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n v="19"/>
    <n v="1.5106382978723405"/>
    <n v="5.8936170212765955"/>
    <n v="1.5106382978723405"/>
    <n v="4.4042553191489358"/>
    <n v="0.7021276595744681"/>
    <n v="0.40425531914893614"/>
    <n v="1.4042553191489362"/>
    <n v="0.60509554140127386"/>
    <n v="1.0757575757575757"/>
    <n v="2.2360753489632745E-2"/>
    <n v="1.2874373221303699E-2"/>
    <n v="4.8109499932240146E-2"/>
    <n v="0.14026290825315083"/>
    <s v="30–39 min"/>
    <s v="28–32"/>
    <n v="0.52100000000000002"/>
    <n v="0.57100000000000006"/>
    <n v="0.42245021122510562"/>
    <s v="Conserver"/>
    <n v="0.58108651911468812"/>
    <n v="1475.8"/>
    <n v="4.8109499932240139E-2"/>
    <n v="1.0757575757575757"/>
    <n v="0.18769480959479604"/>
    <n v="7.4309978768577492E-2"/>
  </r>
  <r>
    <x v="102"/>
    <s v="POR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n v="11.294871794871796"/>
    <n v="2.2051282051282053"/>
    <n v="5.7948717948717947"/>
    <n v="2.2051282051282053"/>
    <n v="3.6025641025641026"/>
    <n v="1.5"/>
    <n v="0.60256410256410253"/>
    <n v="1.3974358974358974"/>
    <n v="0.34540892339057477"/>
    <n v="1.5779816513761471"/>
    <n v="4.5871559633027519E-2"/>
    <n v="1.8427036775660627E-2"/>
    <n v="6.7435113306672942E-2"/>
    <n v="0.11017015604171566"/>
    <s v="30–39 min"/>
    <s v="23–27"/>
    <n v="0.55200000000000005"/>
    <n v="0.57200000000000006"/>
    <n v="0.43331321665660832"/>
    <s v="Conserver"/>
    <n v="0.34543672290151167"/>
    <n v="2550.6000000000004"/>
    <n v="6.7435113306672928E-2"/>
    <n v="1.5779816513761469"/>
    <n v="0.17721320473614049"/>
    <n v="8.0503933714942882E-2"/>
  </r>
  <r>
    <x v="103"/>
    <s v="CLE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n v="12.5"/>
    <n v="3.4"/>
    <n v="2.5"/>
    <n v="0.7"/>
    <n v="1.8"/>
    <n v="1.1000000000000001"/>
    <n v="0"/>
    <n v="1.3"/>
    <n v="0.62814070351758799"/>
    <n v="2.6153846153846154"/>
    <n v="5.5276381909547749E-2"/>
    <n v="0"/>
    <n v="3.5175879396984924E-2"/>
    <n v="9.0452261306532666E-2"/>
    <s v="10–19 min"/>
    <s v="23–27"/>
    <n v="0.60599999999999998"/>
    <n v="0.64300000000000002"/>
    <n v="0.37175618587809295"/>
    <s v="Écarter"/>
    <n v="0.38229376257545272"/>
    <n v="1393"/>
    <n v="0.17085427135678391"/>
    <n v="2.6153846153846154"/>
    <n v="0.1256281407035176"/>
    <n v="6.0301507537688454E-2"/>
  </r>
  <r>
    <x v="104"/>
    <s v="WAS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n v="13"/>
    <n v="2.4029850746268657"/>
    <n v="6.5074626865671643"/>
    <n v="1.8955223880597014"/>
    <n v="4.5970149253731343"/>
    <n v="0.70149253731343286"/>
    <n v="1.5074626865671641"/>
    <n v="1.7014925373134329"/>
    <n v="0.47970479704797048"/>
    <n v="1.4122807017543859"/>
    <n v="2.5885333480200473E-2"/>
    <n v="5.5625929393622285E-2"/>
    <n v="6.9945475574158714E-2"/>
    <n v="0.16963154706173927"/>
    <s v="20–29 min"/>
    <s v="18–22"/>
    <n v="0.45700000000000002"/>
    <n v="0.48200000000000004"/>
    <n v="0.5015087507543754"/>
    <s v="Écarter"/>
    <n v="0.39758551307847084"/>
    <n v="1815.7"/>
    <n v="8.8671035964090983E-2"/>
    <n v="1.4122807017543859"/>
    <n v="0.24012777441207248"/>
    <n v="0.10721301242863175"/>
  </r>
  <r>
    <x v="105"/>
    <s v="DAL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n v="11"/>
    <n v="4.4050632911392409"/>
    <n v="2.5949367088607596"/>
    <n v="0.20253164556962025"/>
    <n v="2.4050632911392404"/>
    <n v="0.89873417721518989"/>
    <n v="0.20253164556962025"/>
    <n v="1.3037974683544304"/>
    <n v="0.40740740740740738"/>
    <n v="3.3786407766990294"/>
    <n v="3.3286451007969994E-2"/>
    <n v="7.501172058134083E-3"/>
    <n v="7.501172058134083E-3"/>
    <n v="8.9076418190342233E-2"/>
    <s v="20–29 min"/>
    <s v="28–32"/>
    <n v="0.496"/>
    <n v="0.55299999999999994"/>
    <n v="0.40977670488835244"/>
    <s v="Écarter"/>
    <n v="0.33641851106639842"/>
    <n v="2133"/>
    <n v="0.1631504922644163"/>
    <n v="3.378640776699029"/>
    <n v="9.6108766994842942E-2"/>
    <n v="4.5632130020315666E-2"/>
  </r>
  <r>
    <x v="106"/>
    <s v="MIN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n v="12"/>
    <n v="1.8055555555555556"/>
    <n v="10.902777777777779"/>
    <n v="3.6944444444444446"/>
    <n v="7.1944444444444446"/>
    <n v="0.80555555555555558"/>
    <n v="1.4027777777777777"/>
    <n v="1.1944444444444444"/>
    <n v="0.36144578313253006"/>
    <n v="1.5116279069767442"/>
    <n v="2.4263721552878179E-2"/>
    <n v="4.2252342704149924E-2"/>
    <n v="0.11127844712182061"/>
    <n v="0.21670013386880854"/>
    <s v="30–39 min"/>
    <s v="28–32"/>
    <n v="0.66900000000000004"/>
    <n v="0.68700000000000006"/>
    <n v="0.30838865419432709"/>
    <s v="Conserver"/>
    <n v="0.3670020120724346"/>
    <n v="2390.4"/>
    <n v="5.4384203480589019E-2"/>
    <n v="1.5116279069767442"/>
    <n v="0.32839692101740292"/>
    <n v="0.13163766175814368"/>
  </r>
  <r>
    <x v="107"/>
    <s v="DET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n v="11"/>
    <n v="1.5974025974025974"/>
    <n v="2.4025974025974026"/>
    <n v="0.19480519480519481"/>
    <n v="2.1038961038961039"/>
    <n v="0.50649350649350644"/>
    <n v="0.1038961038961039"/>
    <n v="0.59740259740259738"/>
    <n v="0.39285714285714285"/>
    <n v="2.6739130434782608"/>
    <n v="1.8089053803339517E-2"/>
    <n v="3.7105751391465678E-3"/>
    <n v="6.9573283858998152E-3"/>
    <n v="7.5139146567718001E-2"/>
    <s v="20–29 min"/>
    <s v="33+"/>
    <n v="0.52900000000000003"/>
    <n v="0.56700000000000006"/>
    <n v="0.40917320458660228"/>
    <s v="Écarter"/>
    <n v="0.33641851106639842"/>
    <n v="2156"/>
    <n v="5.7050092764378481E-2"/>
    <n v="2.6739130434782608"/>
    <n v="8.5807050092764375E-2"/>
    <n v="3.5868893011750148E-2"/>
  </r>
  <r>
    <x v="108"/>
    <s v="HOU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n v="14.1"/>
    <n v="5.6"/>
    <n v="3.7"/>
    <n v="0.5"/>
    <n v="3.2"/>
    <n v="1.6"/>
    <n v="0.4"/>
    <n v="1.5"/>
    <n v="0.40056818181818177"/>
    <n v="3.7333333333333329"/>
    <n v="4.5454545454545456E-2"/>
    <n v="1.1363636363636364E-2"/>
    <n v="1.4204545454545454E-2"/>
    <n v="9.0909090909090912E-2"/>
    <s v="30–39 min"/>
    <s v="28–32"/>
    <n v="0.48299999999999998"/>
    <n v="0.51500000000000001"/>
    <n v="0.45986722993361495"/>
    <s v="Conserver"/>
    <n v="0.43122736418511065"/>
    <n v="2112"/>
    <n v="0.15909090909090909"/>
    <n v="3.7333333333333334"/>
    <n v="0.10511363636363635"/>
    <n v="5.3977272727272728E-2"/>
  </r>
  <r>
    <x v="109"/>
    <s v="SAC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n v="10.395061728395062"/>
    <n v="2"/>
    <n v="7.7037037037037033"/>
    <n v="2.2962962962962963"/>
    <n v="5.3950617283950617"/>
    <n v="0.50617283950617287"/>
    <n v="0.60493827160493829"/>
    <n v="1.5061728395061729"/>
    <n v="0.5529288153401628"/>
    <n v="1.3278688524590163"/>
    <n v="2.6924087207775151E-2"/>
    <n v="3.2177567638560549E-2"/>
    <n v="0.12214342001576044"/>
    <n v="0.28697136853165223"/>
    <s v="10–19 min"/>
    <s v="33+"/>
    <n v="0.55700000000000005"/>
    <n v="0.60199999999999998"/>
    <n v="0.37658418829209417"/>
    <s v="Écarter"/>
    <n v="0.31791738082817894"/>
    <n v="1522.8"/>
    <n v="0.10638297872340426"/>
    <n v="1.3278688524590163"/>
    <n v="0.40977147360126082"/>
    <n v="0.15629104281586551"/>
  </r>
  <r>
    <x v="110"/>
    <s v="DAL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n v="14.701754385964913"/>
    <n v="2.2982456140350878"/>
    <n v="7.807017543859649"/>
    <n v="1.4035087719298245"/>
    <n v="6.2982456140350873"/>
    <n v="1.1052631578947369"/>
    <n v="1.1052631578947369"/>
    <n v="2.1052631578947367"/>
    <n v="0.45657622316661217"/>
    <n v="1.0916666666666668"/>
    <n v="3.4324942791762014E-2"/>
    <n v="3.4324942791762014E-2"/>
    <n v="4.3587228941920013E-2"/>
    <n v="0.19559768987686604"/>
    <s v="30–39 min"/>
    <s v="23–27"/>
    <n v="0.52100000000000002"/>
    <n v="0.55600000000000005"/>
    <n v="0.40253470126735064"/>
    <s v="Conserver"/>
    <n v="0.4496311200536553"/>
    <n v="1835.4"/>
    <n v="7.1374087392394023E-2"/>
    <n v="1.0916666666666666"/>
    <n v="0.24245396098943006"/>
    <n v="0.10370128219098469"/>
  </r>
  <r>
    <x v="111"/>
    <s v="POR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n v="12.696969696969697"/>
    <n v="5.1060606060606064"/>
    <n v="3"/>
    <n v="0.80303030303030298"/>
    <n v="2.1969696969696968"/>
    <n v="1"/>
    <n v="0.19696969696969696"/>
    <n v="2.6969696969696968"/>
    <n v="0.47554193621609353"/>
    <n v="1.8932584269662924"/>
    <n v="3.7453183520599252E-2"/>
    <n v="7.377142208602883E-3"/>
    <n v="3.0076041311996368E-2"/>
    <n v="8.2283509249801379E-2"/>
    <s v="20–29 min"/>
    <s v="18–22"/>
    <n v="0.496"/>
    <n v="0.54"/>
    <n v="0.4140012070006035"/>
    <s v="Écarter"/>
    <n v="0.38831778550088414"/>
    <n v="1762.2"/>
    <n v="0.19123822494609011"/>
    <n v="1.8932584269662922"/>
    <n v="0.11235955056179775"/>
    <n v="5.2396625430333299E-2"/>
  </r>
  <r>
    <x v="112"/>
    <s v="BKN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n v="10.594936708860759"/>
    <n v="2.2025316455696204"/>
    <n v="3.7974683544303796"/>
    <n v="0.79746835443037978"/>
    <n v="3"/>
    <n v="1"/>
    <n v="0.4050632911392405"/>
    <n v="1.5063291139240507"/>
    <n v="0.43421871757626063"/>
    <n v="1.46218487394958"/>
    <n v="4.0983606557377053E-2"/>
    <n v="1.6600954554886908E-2"/>
    <n v="3.2683129279933602E-2"/>
    <n v="0.12295081967213116"/>
    <s v="20–29 min"/>
    <s v="23–27"/>
    <n v="0.47"/>
    <n v="0.499"/>
    <n v="0.47193723596861797"/>
    <s v="Écarter"/>
    <n v="0.32403025749433306"/>
    <n v="1927.6"/>
    <n v="9.026769039219755E-2"/>
    <n v="1.4621848739495797"/>
    <n v="0.15563394895206475"/>
    <n v="7.107283668810957E-2"/>
  </r>
  <r>
    <x v="113"/>
    <s v="IND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n v="10.50632911392405"/>
    <n v="1.5949367088607596"/>
    <n v="4"/>
    <n v="0.69620253164556967"/>
    <n v="3.3037974683544302"/>
    <n v="0.59493670886075944"/>
    <n v="0.4050632911392405"/>
    <n v="0.89873417721518989"/>
    <n v="0.53603719969000252"/>
    <n v="1.7746478873239437"/>
    <n v="3.0353913717385685E-2"/>
    <n v="2.0666494445879615E-2"/>
    <n v="3.5520537328855593E-2"/>
    <n v="0.1685610953242056"/>
    <s v="10–19 min"/>
    <s v="23–27"/>
    <n v="0.621"/>
    <n v="0.64200000000000002"/>
    <n v="0.36210018105009051"/>
    <s v="Écarter"/>
    <n v="0.32132032702544377"/>
    <n v="1548.4"/>
    <n v="8.1374321880650996E-2"/>
    <n v="1.7746478873239437"/>
    <n v="0.2040816326530612"/>
    <n v="8.503401360544216E-2"/>
  </r>
  <r>
    <x v="114"/>
    <s v="TOR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n v="14.508771929824562"/>
    <n v="2.807017543859649"/>
    <n v="9.5964912280701746"/>
    <n v="3.2982456140350878"/>
    <n v="6.2982456140350873"/>
    <n v="1.1929824561403508"/>
    <n v="1.1929824561403508"/>
    <n v="1.8947368421052631"/>
    <n v="0.49016121384542438"/>
    <n v="1.4814814814814814"/>
    <n v="4.0303461356092932E-2"/>
    <n v="4.0303461356092932E-2"/>
    <n v="0.11142721669037459"/>
    <n v="0.2127785680417259"/>
    <s v="20–29 min"/>
    <s v="28–32"/>
    <n v="0.628"/>
    <n v="0.6409999999999999"/>
    <n v="0.35063367531683765"/>
    <s v="Écarter"/>
    <n v="0.44372904091213955"/>
    <n v="1687.2"/>
    <n v="9.4831673779042197E-2"/>
    <n v="1.4814814814814814"/>
    <n v="0.32420578473210049"/>
    <n v="0.13493756914809543"/>
  </r>
  <r>
    <x v="115"/>
    <s v="PHX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n v="10.197530864197532"/>
    <n v="5.2962962962962967"/>
    <n v="2.3950617283950617"/>
    <n v="0.50617283950617287"/>
    <n v="1.9012345679012346"/>
    <n v="0.90123456790123457"/>
    <n v="9.8765432098765427E-2"/>
    <n v="1.0987654320987654"/>
    <n v="0.38050488299244523"/>
    <n v="4.820224719101124"/>
    <n v="3.3628155518702782E-2"/>
    <n v="3.6852773171181128E-3"/>
    <n v="1.8887046250230331E-2"/>
    <n v="7.0941588354523674E-2"/>
    <s v="20–29 min"/>
    <s v="28–32"/>
    <n v="0.56999999999999995"/>
    <n v="0.58499999999999996"/>
    <n v="0.4103802051901026"/>
    <s v="Écarter"/>
    <n v="0.31187619544427059"/>
    <n v="2170.8000000000002"/>
    <n v="0.19762299613045881"/>
    <n v="4.8202247191011232"/>
    <n v="8.9367974940114239E-2"/>
    <n v="4.2227135925311708E-2"/>
  </r>
  <r>
    <x v="116"/>
    <s v="MEM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n v="10.405063291139241"/>
    <n v="1.6962025316455696"/>
    <n v="3.4050632911392404"/>
    <n v="1.1012658227848102"/>
    <n v="2.3037974683544302"/>
    <n v="0.59493670886075944"/>
    <n v="0.10126582278481013"/>
    <n v="0.89873417721518989"/>
    <n v="0.40173989541078153"/>
    <n v="1.8873239436619718"/>
    <n v="2.2970529299643223E-2"/>
    <n v="3.9098773275988465E-3"/>
    <n v="4.2519915937637466E-2"/>
    <n v="8.8949709202873761E-2"/>
    <s v="20–29 min"/>
    <s v="18–22"/>
    <n v="0.52700000000000002"/>
    <n v="0.56000000000000005"/>
    <n v="0.40977670488835244"/>
    <s v="Écarter"/>
    <n v="0.31822326363242748"/>
    <n v="2046.1"/>
    <n v="6.5490445237280689E-2"/>
    <n v="1.8873239436619718"/>
    <n v="0.13146962514051122"/>
    <n v="5.2783343922584429E-2"/>
  </r>
  <r>
    <x v="117"/>
    <s v="MIL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n v="11.094594594594595"/>
    <n v="1.2027027027027026"/>
    <n v="2.2972972972972974"/>
    <n v="0.29729729729729731"/>
    <n v="2"/>
    <n v="1"/>
    <n v="9.45945945945946E-2"/>
    <n v="0.59459459459459463"/>
    <n v="0.43338260135135132"/>
    <n v="2.0227272727272725"/>
    <n v="3.90625E-2"/>
    <n v="3.6951013513513513E-3"/>
    <n v="1.1613175675675675E-2"/>
    <n v="7.8125E-2"/>
    <s v="20–29 min"/>
    <s v="23–27"/>
    <n v="0.56799999999999995"/>
    <n v="0.59099999999999997"/>
    <n v="0.39770669885334942"/>
    <s v="Écarter"/>
    <n v="0.33931154494534777"/>
    <n v="1894.4"/>
    <n v="4.6980574324324322E-2"/>
    <n v="2.0227272727272729"/>
    <n v="8.9738175675675672E-2"/>
    <n v="4.4165259009009007E-2"/>
  </r>
  <r>
    <x v="118"/>
    <s v="BOS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n v="19.5"/>
    <n v="2.0952380952380953"/>
    <n v="6.8095238095238093"/>
    <n v="1.5952380952380953"/>
    <n v="5.0952380952380949"/>
    <n v="0.69047619047619047"/>
    <n v="1.5"/>
    <n v="1.3095238095238095"/>
    <n v="0.67708333333333337"/>
    <n v="1.6"/>
    <n v="2.3974867724867725E-2"/>
    <n v="5.2083333333333329E-2"/>
    <n v="5.5390211640211642E-2"/>
    <n v="0.17691798941798939"/>
    <s v="20–29 min"/>
    <s v="28–32"/>
    <n v="0.57200000000000006"/>
    <n v="0.61799999999999999"/>
    <n v="0.34701267350633674"/>
    <s v="Écarter"/>
    <n v="0.59637826961770624"/>
    <n v="1209.6000000000001"/>
    <n v="7.2751322751322747E-2"/>
    <n v="1.6"/>
    <n v="0.23644179894179893"/>
    <n v="0.10416666666666667"/>
  </r>
  <r>
    <x v="119"/>
    <s v="MIA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n v="11"/>
    <n v="2.4054054054054053"/>
    <n v="2.2972972972972974"/>
    <n v="0.20270270270270271"/>
    <n v="2"/>
    <n v="0.5"/>
    <n v="9.45945945945946E-2"/>
    <n v="1.2027027027027026"/>
    <n v="0.45643153526970953"/>
    <n v="2"/>
    <n v="2.0746887966804978E-2"/>
    <n v="3.92508691263878E-3"/>
    <n v="8.4109005270831001E-3"/>
    <n v="8.2987551867219914E-2"/>
    <s v="20–29 min"/>
    <s v="28–32"/>
    <n v="0.58099999999999996"/>
    <n v="0.59499999999999997"/>
    <n v="0.40193120096560048"/>
    <s v="Écarter"/>
    <n v="0.33641851106639842"/>
    <n v="1783.4"/>
    <n v="9.980935292138611E-2"/>
    <n v="2"/>
    <n v="9.532353930694179E-2"/>
    <n v="3.9998504728795181E-2"/>
  </r>
  <r>
    <x v="120"/>
    <s v="MEM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n v="12.507692307692308"/>
    <n v="2.9076923076923076"/>
    <n v="6.4"/>
    <n v="1.4"/>
    <n v="5"/>
    <n v="0.8"/>
    <n v="0.4"/>
    <n v="1.1076923076923078"/>
    <n v="0.49049773755656106"/>
    <n v="2.6249999999999996"/>
    <n v="3.1372549019607843E-2"/>
    <n v="1.5686274509803921E-2"/>
    <n v="5.4901960784313725E-2"/>
    <n v="0.19607843137254902"/>
    <s v="20–29 min"/>
    <s v="23–27"/>
    <n v="0.57600000000000007"/>
    <n v="0.58799999999999997"/>
    <n v="0.39227519613759809"/>
    <s v="Écarter"/>
    <n v="0.38252902027549918"/>
    <n v="1657.5"/>
    <n v="0.11402714932126697"/>
    <n v="2.625"/>
    <n v="0.25098039215686274"/>
    <n v="9.9346405228758164E-2"/>
  </r>
  <r>
    <x v="121"/>
    <s v="SAS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n v="9.9024390243902438"/>
    <n v="1.4024390243902438"/>
    <n v="3.9024390243902438"/>
    <n v="0.80487804878048785"/>
    <n v="3.0975609756097562"/>
    <n v="0.69512195121951215"/>
    <n v="0.40243902439024393"/>
    <n v="0.90243902439024393"/>
    <n v="0.41959487391484079"/>
    <n v="1.5540540540540539"/>
    <n v="2.9454319966928478E-2"/>
    <n v="1.705250103348491E-2"/>
    <n v="3.4105002066969821E-2"/>
    <n v="0.1312525837122778"/>
    <s v="20–29 min"/>
    <s v="23–27"/>
    <n v="0.54899999999999993"/>
    <n v="0.57700000000000007"/>
    <n v="0.40072420036210016"/>
    <s v="Écarter"/>
    <n v="0.30285125386465134"/>
    <n v="1935.2"/>
    <n v="5.9425382389417115E-2"/>
    <n v="1.5540540540540539"/>
    <n v="0.16535758577924761"/>
    <n v="7.0621468926553674E-2"/>
  </r>
  <r>
    <x v="122"/>
    <s v="WAS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n v="9.8048780487804876"/>
    <n v="4.4024390243902438"/>
    <n v="4.1951219512195124"/>
    <n v="0.40243902439024393"/>
    <n v="3.8048780487804876"/>
    <n v="0.69512195121951215"/>
    <n v="0.3048780487804878"/>
    <n v="1.6951219512195121"/>
    <n v="0.32682926829268294"/>
    <n v="2.5971223021582732"/>
    <n v="2.3170731707317073E-2"/>
    <n v="1.016260162601626E-2"/>
    <n v="1.3414634146341465E-2"/>
    <n v="0.12682926829268293"/>
    <s v="30–39 min"/>
    <s v="18–22"/>
    <n v="0.49299999999999999"/>
    <n v="0.51400000000000001"/>
    <n v="0.45021122510561257"/>
    <s v="Conserver"/>
    <n v="0.2998674976689405"/>
    <n v="2460"/>
    <n v="0.14674796747967481"/>
    <n v="2.5971223021582732"/>
    <n v="0.13983739837398373"/>
    <n v="5.7723577235772351E-2"/>
  </r>
  <r>
    <x v="123"/>
    <s v="LAC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n v="21.513513513513512"/>
    <n v="3.1081081081081079"/>
    <n v="5.8918918918918921"/>
    <n v="0.89189189189189189"/>
    <n v="5"/>
    <n v="1.5945945945945945"/>
    <n v="0.51351351351351349"/>
    <n v="1.8918918918918919"/>
    <n v="0.67440481233584681"/>
    <n v="1.6428571428571428"/>
    <n v="4.998729136660171E-2"/>
    <n v="1.6097602304498856E-2"/>
    <n v="2.7958993476234855E-2"/>
    <n v="0.15673981191222572"/>
    <s v="30–39 min"/>
    <s v="33+"/>
    <n v="0.56000000000000005"/>
    <n v="0.58899999999999997"/>
    <n v="0.37537718768859385"/>
    <s v="Conserver"/>
    <n v="0.65795856218391424"/>
    <n v="1180.3"/>
    <n v="9.7432856053545708E-2"/>
    <n v="1.6428571428571428"/>
    <n v="0.18469880538846056"/>
    <n v="8.359456635318703E-2"/>
  </r>
  <r>
    <x v="124"/>
    <s v="ATL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n v="9.8987341772151893"/>
    <n v="1.4050632911392404"/>
    <n v="3.4050632911392404"/>
    <n v="0.59493670886075944"/>
    <n v="2.7974683544303796"/>
    <n v="0.4050632911392405"/>
    <n v="0.20253164556962025"/>
    <n v="1"/>
    <n v="0.46040624080070647"/>
    <n v="1.4050632911392404"/>
    <n v="1.8840153076243746E-2"/>
    <n v="9.4200765381218729E-3"/>
    <n v="2.7671474830732998E-2"/>
    <n v="0.13011480718280835"/>
    <s v="20–29 min"/>
    <s v="28–32"/>
    <n v="0.59499999999999997"/>
    <n v="0.60699999999999998"/>
    <n v="0.37175618587809295"/>
    <s v="Écarter"/>
    <n v="0.30273794666734583"/>
    <n v="1698.5"/>
    <n v="6.5351780983220489E-2"/>
    <n v="1.4050632911392404"/>
    <n v="0.15837503679717396"/>
    <n v="6.2211755470513191E-2"/>
  </r>
  <r>
    <x v="125"/>
    <s v="MEM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n v="9.8987341772151893"/>
    <n v="4.4050632911392409"/>
    <n v="3.3037974683544302"/>
    <n v="0.79746835443037978"/>
    <n v="2.5063291139240507"/>
    <n v="1.3037974683544304"/>
    <n v="0.4050632911392405"/>
    <n v="1.6962025316455696"/>
    <n v="0.46472930409460983"/>
    <n v="2.5970149253731347"/>
    <n v="6.1211148749034293E-2"/>
    <n v="1.9017055922030068E-2"/>
    <n v="3.7439828846496701E-2"/>
    <n v="0.11766803351756105"/>
    <s v="20–29 min"/>
    <s v="23–27"/>
    <n v="0.55299999999999994"/>
    <n v="0.58200000000000007"/>
    <n v="0.35787567893783945"/>
    <s v="Écarter"/>
    <n v="0.30273794666734583"/>
    <n v="1682.7"/>
    <n v="0.20681048315207701"/>
    <n v="2.5970149253731343"/>
    <n v="0.15510786236405774"/>
    <n v="7.8445355678374032E-2"/>
  </r>
  <r>
    <x v="126"/>
    <s v="LAC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n v="10.103896103896103"/>
    <n v="0.80519480519480524"/>
    <n v="3.4025974025974026"/>
    <n v="1.1948051948051948"/>
    <n v="2.1948051948051948"/>
    <n v="1"/>
    <n v="0.40259740259740262"/>
    <n v="0.89610389610389607"/>
    <n v="0.41579819357597131"/>
    <n v="0.89855072463768126"/>
    <n v="4.1152263374485597E-2"/>
    <n v="1.6567794345572123E-2"/>
    <n v="4.916893805782694E-2"/>
    <n v="9.0321201432312537E-2"/>
    <s v="20–29 min"/>
    <s v="28–32"/>
    <n v="0.59299999999999997"/>
    <n v="0.60899999999999999"/>
    <n v="0.35304767652383828"/>
    <s v="Écarter"/>
    <n v="0.30901251665839191"/>
    <n v="1871.1000000000001"/>
    <n v="3.3135588691144247E-2"/>
    <n v="0.89855072463768115"/>
    <n v="0.14002458446902891"/>
    <n v="6.5914880729695549E-2"/>
  </r>
  <r>
    <x v="127"/>
    <s v="TOR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n v="14.407407407407407"/>
    <n v="1.7962962962962963"/>
    <n v="3.5925925925925926"/>
    <n v="0.79629629629629628"/>
    <n v="2.7962962962962963"/>
    <n v="0.90740740740740744"/>
    <n v="0.20370370370370369"/>
    <n v="1.5"/>
    <n v="0.49004787100025193"/>
    <n v="1.1975308641975309"/>
    <n v="3.0864197530864199E-2"/>
    <n v="6.9286974048878812E-3"/>
    <n v="2.7084908037288989E-2"/>
    <n v="9.511211892164273E-2"/>
    <s v="20–29 min"/>
    <s v="18–22"/>
    <n v="0.498"/>
    <n v="0.54299999999999993"/>
    <n v="0.39106819553409777"/>
    <s v="Écarter"/>
    <n v="0.44062895893881809"/>
    <n v="1587.6"/>
    <n v="6.1098513479465863E-2"/>
    <n v="1.1975308641975309"/>
    <n v="0.12219702695893173"/>
    <n v="5.3329973964894604E-2"/>
  </r>
  <r>
    <x v="128"/>
    <s v="ATL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n v="12.09375"/>
    <n v="3.40625"/>
    <n v="3.203125"/>
    <n v="0.59375"/>
    <n v="2.5"/>
    <n v="0.90625"/>
    <n v="0.5"/>
    <n v="1.203125"/>
    <n v="0.48569277108433739"/>
    <n v="2.831168831168831"/>
    <n v="3.6395582329317271E-2"/>
    <n v="2.0080321285140562E-2"/>
    <n v="2.3845381526104419E-2"/>
    <n v="0.10040160642570281"/>
    <s v="20–29 min"/>
    <s v="28–32"/>
    <n v="0.55600000000000005"/>
    <n v="0.58200000000000007"/>
    <n v="0.36330718165359083"/>
    <s v="Écarter"/>
    <n v="0.36986921529175054"/>
    <n v="1593.6"/>
    <n v="0.13679718875502009"/>
    <n v="2.831168831168831"/>
    <n v="0.12863955823293174"/>
    <n v="6.1705153949129864E-2"/>
  </r>
  <r>
    <x v="129"/>
    <s v="UTA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n v="10.901408450704226"/>
    <n v="1.5070422535211268"/>
    <n v="3"/>
    <n v="0.60563380281690138"/>
    <n v="2.3943661971830985"/>
    <n v="0.60563380281690138"/>
    <n v="9.8591549295774641E-2"/>
    <n v="1.5070422535211268"/>
    <n v="0.539673685678427"/>
    <n v="1"/>
    <n v="2.9981871426579276E-2"/>
    <n v="4.8807697671175571E-3"/>
    <n v="2.9981871426579276E-2"/>
    <n v="0.11853298005856924"/>
    <s v="20–29 min"/>
    <s v="18–22"/>
    <n v="0.59"/>
    <n v="0.61199999999999999"/>
    <n v="0.35968617984308993"/>
    <s v="Écarter"/>
    <n v="0.33340323631932445"/>
    <n v="1434.2"/>
    <n v="7.4606052154511229E-2"/>
    <n v="1"/>
    <n v="0.14851485148514851"/>
    <n v="6.112583089294845E-2"/>
  </r>
  <r>
    <x v="130"/>
    <s v="LAL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n v="13.101694915254237"/>
    <n v="1.4067796610169492"/>
    <n v="5"/>
    <n v="1.3050847457627119"/>
    <n v="3.6949152542372881"/>
    <n v="0.79661016949152541"/>
    <n v="0.40677966101694918"/>
    <n v="0.79661016949152541"/>
    <n v="0.41330267871464471"/>
    <n v="1.7659574468085106"/>
    <n v="2.5129658343581242E-2"/>
    <n v="1.2832165962679784E-2"/>
    <n v="4.1169865796930979E-2"/>
    <n v="0.1165588408276747"/>
    <s v="30–39 min"/>
    <s v="23–27"/>
    <n v="0.59699999999999998"/>
    <n v="0.61899999999999999"/>
    <n v="0.34882317441158722"/>
    <s v="Conserver"/>
    <n v="0.40069569962145757"/>
    <n v="1870.3"/>
    <n v="4.4377907287600923E-2"/>
    <n v="1.7659574468085106"/>
    <n v="0.15772870662460567"/>
    <n v="6.5230176976955559E-2"/>
  </r>
  <r>
    <x v="131"/>
    <s v="MIL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n v="10.306666666666667"/>
    <n v="3.4"/>
    <n v="3.7066666666666666"/>
    <n v="0.6"/>
    <n v="3.1066666666666665"/>
    <n v="1.1066666666666667"/>
    <n v="0.2"/>
    <n v="1.8"/>
    <n v="0.52053872053872052"/>
    <n v="1.8888888888888888"/>
    <n v="5.5892255892255889E-2"/>
    <n v="1.0101010101010102E-2"/>
    <n v="3.03030303030303E-2"/>
    <n v="0.15690235690235688"/>
    <s v="10–19 min"/>
    <s v="23–27"/>
    <n v="0.49200000000000005"/>
    <n v="0.53100000000000003"/>
    <n v="0.39408569704284852"/>
    <s v="Écarter"/>
    <n v="0.31521395036887995"/>
    <n v="1485"/>
    <n v="0.17171717171717171"/>
    <n v="1.8888888888888888"/>
    <n v="0.18720538720538718"/>
    <n v="8.4399551066217729E-2"/>
  </r>
  <r>
    <x v="132"/>
    <s v="MIN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n v="9.4024390243902438"/>
    <n v="2.6951219512195124"/>
    <n v="3.1951219512195124"/>
    <n v="0.69512195121951215"/>
    <n v="2.5975609756097562"/>
    <n v="0.59756097560975607"/>
    <n v="0.40243902439024393"/>
    <n v="1.1951219512195121"/>
    <n v="0.37163790610238118"/>
    <n v="2.2551020408163267"/>
    <n v="2.3619010893666248E-2"/>
    <n v="1.5906680805938496E-2"/>
    <n v="2.7475175937530124E-2"/>
    <n v="0.10267039429287574"/>
    <s v="20–29 min"/>
    <s v="23–27"/>
    <n v="0.55299999999999994"/>
    <n v="0.57899999999999996"/>
    <n v="0.37115268557634279"/>
    <s v="Écarter"/>
    <n v="0.28755950336163322"/>
    <n v="2074.6"/>
    <n v="0.10652655933673962"/>
    <n v="2.2551020408163267"/>
    <n v="0.126289405186542"/>
    <n v="5.5271698962048914E-2"/>
  </r>
  <r>
    <x v="133"/>
    <s v="PHI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n v="11"/>
    <n v="2.1"/>
    <n v="5.6"/>
    <n v="1.9"/>
    <n v="3.7"/>
    <n v="0.8"/>
    <n v="0.3"/>
    <n v="1.2"/>
    <n v="0.4059040590405904"/>
    <n v="1.7500000000000002"/>
    <n v="2.9520295202952029E-2"/>
    <n v="1.107011070110701E-2"/>
    <n v="7.0110701107011064E-2"/>
    <n v="0.13653136531365315"/>
    <s v="20–29 min"/>
    <s v="28–32"/>
    <n v="0.59299999999999997"/>
    <n v="0.61599999999999999"/>
    <n v="0.33796016898008446"/>
    <s v="Écarter"/>
    <n v="0.33641851106639842"/>
    <n v="1897"/>
    <n v="7.7490774907749083E-2"/>
    <n v="1.75"/>
    <n v="0.20664206642066418"/>
    <n v="8.2410824108241076E-2"/>
  </r>
  <r>
    <x v="134"/>
    <s v="UTA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n v="19"/>
    <n v="2"/>
    <n v="8.1999999999999993"/>
    <n v="2.2000000000000002"/>
    <n v="6"/>
    <n v="1"/>
    <n v="1"/>
    <n v="2.6"/>
    <n v="0.62295081967213117"/>
    <n v="0.76923076923076916"/>
    <n v="3.2786885245901641E-2"/>
    <n v="3.2786885245901641E-2"/>
    <n v="7.2131147540983612E-2"/>
    <n v="0.19672131147540983"/>
    <s v="30–39 min"/>
    <s v="23–27"/>
    <n v="0.58299999999999996"/>
    <n v="0.628"/>
    <n v="0.32106216053108028"/>
    <s v="Conserver"/>
    <n v="0.58108651911468812"/>
    <n v="1220"/>
    <n v="6.5573770491803282E-2"/>
    <n v="0.76923076923076927"/>
    <n v="0.26885245901639343"/>
    <n v="0.11147540983606558"/>
  </r>
  <r>
    <x v="135"/>
    <s v="OKC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n v="10.202702702702704"/>
    <n v="1.5945945945945945"/>
    <n v="2.5945945945945947"/>
    <n v="0.59459459459459463"/>
    <n v="2.0945945945945947"/>
    <n v="0.59459459459459463"/>
    <n v="9.45945945945946E-2"/>
    <n v="0.5"/>
    <n v="0.47017063146095411"/>
    <n v="3.189189189189189"/>
    <n v="2.7400672561962887E-2"/>
    <n v="4.359197907585005E-3"/>
    <n v="2.7400672561962887E-2"/>
    <n v="9.652509652509654E-2"/>
    <s v="20–29 min"/>
    <s v="23–27"/>
    <n v="0.60399999999999998"/>
    <n v="0.61699999999999999"/>
    <n v="0.35304767652383828"/>
    <s v="Écarter"/>
    <n v="0.31203436837239656"/>
    <n v="1605.8"/>
    <n v="7.3483621870718649E-2"/>
    <n v="3.189189189189189"/>
    <n v="0.11956657117947442"/>
    <n v="5.0442147216340771E-2"/>
  </r>
  <r>
    <x v="136"/>
    <s v="BKN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n v="9.5063291139240498"/>
    <n v="1.7974683544303798"/>
    <n v="3.4050632911392404"/>
    <n v="0.89873417721518989"/>
    <n v="2.5063291139240507"/>
    <n v="0.50632911392405067"/>
    <n v="0.10126582278481013"/>
    <n v="1"/>
    <n v="0.36989607447175293"/>
    <n v="1.7974683544303798"/>
    <n v="1.9701521942570067E-2"/>
    <n v="3.940304388514013E-3"/>
    <n v="3.4970201448061865E-2"/>
    <n v="9.7522533615721815E-2"/>
    <s v="20–29 min"/>
    <s v="23–27"/>
    <n v="0.495"/>
    <n v="0.54100000000000004"/>
    <n v="0.37175618587809295"/>
    <s v="Écarter"/>
    <n v="0.29073682601940759"/>
    <n v="2030.3"/>
    <n v="6.994040289612373E-2"/>
    <n v="1.7974683544303798"/>
    <n v="0.13249273506378367"/>
    <n v="5.2044853798289249E-2"/>
  </r>
  <r>
    <x v="137"/>
    <s v="DEN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n v="14.705882352941176"/>
    <n v="3.1960784313725492"/>
    <n v="4.8039215686274508"/>
    <n v="1.607843137254902"/>
    <n v="3.2941176470588234"/>
    <n v="0.50980392156862742"/>
    <n v="0.29411764705882354"/>
    <n v="1.392156862745098"/>
    <n v="0.51781275890637946"/>
    <n v="2.295774647887324"/>
    <n v="1.7950842308754489E-2"/>
    <n v="1.0356255178127591E-2"/>
    <n v="5.6614194973764159E-2"/>
    <n v="0.115990057995029"/>
    <s v="20–29 min"/>
    <s v="28–32"/>
    <n v="0.60699999999999998"/>
    <n v="0.65"/>
    <n v="0.29873264936632471"/>
    <s v="Écarter"/>
    <n v="0.4497573677358267"/>
    <n v="1448.3999999999999"/>
    <n v="0.11253797293565314"/>
    <n v="2.295774647887324"/>
    <n v="0.16915216790941728"/>
    <n v="6.5819755132099797E-2"/>
  </r>
  <r>
    <x v="138"/>
    <s v="DAL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n v="9.6025641025641022"/>
    <n v="1.8974358974358974"/>
    <n v="3.2948717948717947"/>
    <n v="0.5"/>
    <n v="2.7948717948717947"/>
    <n v="0.79487179487179482"/>
    <n v="0.39743589743589741"/>
    <n v="1.1025641025641026"/>
    <n v="0.3517422748191979"/>
    <n v="1.7209302325581393"/>
    <n v="2.9116182962336805E-2"/>
    <n v="1.4558091481168402E-2"/>
    <n v="1.8315018315018316E-2"/>
    <n v="0.10237625622241006"/>
    <s v="20–29 min"/>
    <s v="18–22"/>
    <n v="0.52500000000000002"/>
    <n v="0.56999999999999995"/>
    <n v="0.35787567893783945"/>
    <s v="Écarter"/>
    <n v="0.29368002889129652"/>
    <n v="2129.4"/>
    <n v="6.950314642622335E-2"/>
    <n v="1.7209302325581395"/>
    <n v="0.12069127453742838"/>
    <n v="5.4788516326977864E-2"/>
  </r>
  <r>
    <x v="139"/>
    <s v="GSW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n v="11.703125"/>
    <n v="3.40625"/>
    <n v="5.09375"/>
    <n v="1"/>
    <n v="4.09375"/>
    <n v="1.09375"/>
    <n v="0.203125"/>
    <n v="1.203125"/>
    <n v="0.43668376865671643"/>
    <n v="2.831168831168831"/>
    <n v="4.0811567164179101E-2"/>
    <n v="7.5792910447761196E-3"/>
    <n v="3.7313432835820892E-2"/>
    <n v="0.15275186567164178"/>
    <s v="20–29 min"/>
    <s v="18–22"/>
    <n v="0.53700000000000003"/>
    <n v="0.55700000000000005"/>
    <n v="0.37839468919734459"/>
    <s v="Écarter"/>
    <n v="0.3579225352112676"/>
    <n v="1715.2"/>
    <n v="0.12709888059701493"/>
    <n v="2.831168831168831"/>
    <n v="0.19006529850746268"/>
    <n v="7.94853855721393E-2"/>
  </r>
  <r>
    <x v="140"/>
    <s v="ORL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n v="9.3974358974358978"/>
    <n v="3.1025641025641026"/>
    <n v="2.8974358974358974"/>
    <n v="0.70512820512820518"/>
    <n v="2.2948717948717947"/>
    <n v="1.1025641025641026"/>
    <n v="0.60256410256410253"/>
    <n v="1.7948717948717949"/>
    <n v="0.38832379741470652"/>
    <n v="1.7285714285714286"/>
    <n v="4.5560500105954659E-2"/>
    <n v="2.4899343081161263E-2"/>
    <n v="2.913752913752914E-2"/>
    <n v="9.4829413011231184E-2"/>
    <s v="20–29 min"/>
    <s v="18–22"/>
    <n v="0.47299999999999998"/>
    <n v="0.52100000000000002"/>
    <n v="0.37175618587809295"/>
    <s v="Écarter"/>
    <n v="0.28740649022339165"/>
    <n v="1887.6"/>
    <n v="0.12820512820512822"/>
    <n v="1.7285714285714286"/>
    <n v="0.11972875609239246"/>
    <n v="6.3396199759836125E-2"/>
  </r>
  <r>
    <x v="141"/>
    <s v="BKN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n v="12.603448275862069"/>
    <n v="5.1034482758620694"/>
    <n v="2.7931034482758621"/>
    <n v="0.29310344827586204"/>
    <n v="2.396551724137931"/>
    <n v="1"/>
    <n v="0.39655172413793105"/>
    <n v="1.896551724137931"/>
    <n v="0.4942528735632184"/>
    <n v="2.6909090909090909"/>
    <n v="3.9215686274509803E-2"/>
    <n v="1.555104800540906E-2"/>
    <n v="1.1494252873563218E-2"/>
    <n v="9.3982420554428667E-2"/>
    <s v="20–29 min"/>
    <s v="28–32"/>
    <n v="0.47899999999999998"/>
    <n v="0.52200000000000002"/>
    <n v="0.38503319251659623"/>
    <s v="Écarter"/>
    <n v="0.38545757302435307"/>
    <n v="1479"/>
    <n v="0.20013522650439486"/>
    <n v="2.6909090909090909"/>
    <n v="0.10953346855983773"/>
    <n v="5.476673427991887E-2"/>
  </r>
  <r>
    <x v="142"/>
    <s v="WAS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n v="12.305084745762711"/>
    <n v="3.406779661016949"/>
    <n v="5"/>
    <n v="1.5084745762711864"/>
    <n v="3.406779661016949"/>
    <n v="1.3050847457627119"/>
    <n v="0.69491525423728817"/>
    <n v="2.1016949152542375"/>
    <n v="0.37288135593220334"/>
    <n v="1.6209677419354835"/>
    <n v="3.954802259887006E-2"/>
    <n v="2.1058038007190551E-2"/>
    <n v="4.5711350796096561E-2"/>
    <n v="0.1032357473035439"/>
    <s v="30–39 min"/>
    <s v="18–22"/>
    <n v="0.47200000000000003"/>
    <n v="0.51500000000000001"/>
    <n v="0.37718768859384427"/>
    <s v="Conserver"/>
    <n v="0.37633257170139478"/>
    <n v="1947"/>
    <n v="0.10323574730354391"/>
    <n v="1.6209677419354838"/>
    <n v="0.15151515151515152"/>
    <n v="7.0707070707070704E-2"/>
  </r>
  <r>
    <x v="143"/>
    <s v="GSW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n v="9.7972972972972965"/>
    <n v="1.2972972972972974"/>
    <n v="2.5945945945945947"/>
    <n v="0.70270270270270274"/>
    <n v="1.9054054054054055"/>
    <n v="0.79729729729729726"/>
    <n v="0.40540540540540543"/>
    <n v="0.70270270270270274"/>
    <n v="0.43934068597745723"/>
    <n v="1.8461538461538463"/>
    <n v="3.5753242031268936E-2"/>
    <n v="1.8179614592170646E-2"/>
    <n v="3.1511331959762454E-2"/>
    <n v="8.5444188583202033E-2"/>
    <s v="20–29 min"/>
    <s v="23–27"/>
    <n v="0.54400000000000004"/>
    <n v="0.57799999999999996"/>
    <n v="0.343995171997586"/>
    <s v="Écarter"/>
    <n v="0.29963565174832779"/>
    <n v="1650.2"/>
    <n v="5.8174766694946069E-2"/>
    <n v="1.8461538461538463"/>
    <n v="0.11634953338989214"/>
    <n v="5.6760796671110579E-2"/>
  </r>
  <r>
    <x v="144"/>
    <s v="MIN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n v="11.693548387096774"/>
    <n v="3.596774193548387"/>
    <n v="3.693548387096774"/>
    <n v="0.5"/>
    <n v="3.193548387096774"/>
    <n v="1.1935483870967742"/>
    <n v="0.30645161290322581"/>
    <n v="1.596774193548387"/>
    <n v="0.45148835471416121"/>
    <n v="2.2525252525252526"/>
    <n v="4.6082949308755762E-2"/>
    <n v="1.1832108606302155E-2"/>
    <n v="1.9305019305019305E-2"/>
    <n v="0.12330302652883299"/>
    <s v="20–29 min"/>
    <s v="28–32"/>
    <n v="0.56799999999999995"/>
    <n v="0.58200000000000007"/>
    <n v="0.35908267954133977"/>
    <s v="Écarter"/>
    <n v="0.35762964886090737"/>
    <n v="1605.8"/>
    <n v="0.13887159048449371"/>
    <n v="2.2525252525252526"/>
    <n v="0.14260804583385228"/>
    <n v="6.6841034582970069E-2"/>
  </r>
  <r>
    <x v="145"/>
    <s v="SAS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n v="8.8048780487804876"/>
    <n v="7.4024390243902438"/>
    <n v="3.5975609756097562"/>
    <n v="0.40243902439024393"/>
    <n v="3.1951219512195124"/>
    <n v="1.3048780487804879"/>
    <n v="0.3048780487804878"/>
    <n v="1.5975609756097562"/>
    <n v="0.31445993031358882"/>
    <n v="4.6335877862595414"/>
    <n v="4.6602787456445992E-2"/>
    <n v="1.0888501742160278E-2"/>
    <n v="1.437282229965157E-2"/>
    <n v="0.11411149825783973"/>
    <s v="20–29 min"/>
    <s v="33+"/>
    <n v="0.54700000000000004"/>
    <n v="0.57999999999999996"/>
    <n v="0.3512371756185878"/>
    <s v="Écarter"/>
    <n v="0.26928399666290426"/>
    <n v="2296"/>
    <n v="0.26437282229965159"/>
    <n v="4.6335877862595423"/>
    <n v="0.12848432055749129"/>
    <n v="6.1991869918699184E-2"/>
  </r>
  <r>
    <x v="146"/>
    <s v="BKN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n v="10.3"/>
    <n v="2.2000000000000002"/>
    <n v="7.4"/>
    <n v="2.2000000000000002"/>
    <n v="5.0999999999999996"/>
    <n v="0.9"/>
    <n v="1.4"/>
    <n v="1.2"/>
    <n v="0.38289962825278817"/>
    <n v="1.8333333333333335"/>
    <n v="3.3457249070631974E-2"/>
    <n v="5.204460966542751E-2"/>
    <n v="8.1784386617100385E-2"/>
    <n v="0.1895910780669145"/>
    <s v="20–29 min"/>
    <s v="23–27"/>
    <n v="0.56799999999999995"/>
    <n v="0.56899999999999995"/>
    <n v="0.34218467109233552"/>
    <s v="Écarter"/>
    <n v="0.31501006036217305"/>
    <n v="1883"/>
    <n v="8.1784386617100371E-2"/>
    <n v="1.8333333333333333"/>
    <n v="0.27509293680297403"/>
    <n v="0.12019826517967784"/>
  </r>
  <r>
    <x v="147"/>
    <s v="GSW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n v="15.297872340425531"/>
    <n v="2.1914893617021276"/>
    <n v="4.5957446808510642"/>
    <n v="1.1914893617021276"/>
    <n v="3.4042553191489362"/>
    <n v="0.80851063829787229"/>
    <n v="0.40425531914893614"/>
    <n v="1.5106382978723405"/>
    <n v="0.62954207162244979"/>
    <n v="1.4507042253521125"/>
    <n v="3.3272042728307499E-2"/>
    <n v="1.663602136415375E-2"/>
    <n v="4.9032484020663687E-2"/>
    <n v="0.14009281148761055"/>
    <s v="20–29 min"/>
    <s v="18–22"/>
    <n v="0.495"/>
    <n v="0.53500000000000003"/>
    <n v="0.34339167169583584"/>
    <s v="Écarter"/>
    <n v="0.46786249411361785"/>
    <n v="1142.1000000000001"/>
    <n v="9.018474739514927E-2"/>
    <n v="1.4507042253521127"/>
    <n v="0.18912529550827425"/>
    <n v="7.9677786533578501E-2"/>
  </r>
  <r>
    <x v="148"/>
    <s v="IND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n v="9.1012658227848107"/>
    <n v="4.4050632911392409"/>
    <n v="2.4050632911392404"/>
    <n v="0.59493670886075944"/>
    <n v="1.8987341772151898"/>
    <n v="1.1012658227848102"/>
    <n v="0.30379746835443039"/>
    <n v="1.4050632911392404"/>
    <n v="0.50845060462484981"/>
    <n v="3.1351351351351355"/>
    <n v="6.1523230323173764E-2"/>
    <n v="1.6971925606392761E-2"/>
    <n v="3.3236687645852483E-2"/>
    <n v="0.10607453503995475"/>
    <s v="10–19 min"/>
    <s v="33+"/>
    <n v="0.53100000000000003"/>
    <n v="0.54700000000000004"/>
    <n v="0.37658418829209417"/>
    <s v="Écarter"/>
    <n v="0.27834857244734229"/>
    <n v="1414.1"/>
    <n v="0.24609292129269503"/>
    <n v="3.1351351351351351"/>
    <n v="0.13436107771727601"/>
    <n v="7.0952077882280848E-2"/>
  </r>
  <r>
    <x v="149"/>
    <s v="OKC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n v="10.098591549295774"/>
    <n v="1.6056338028169015"/>
    <n v="4.098591549295775"/>
    <n v="1.295774647887324"/>
    <n v="2.9014084507042255"/>
    <n v="1.0985915492957747"/>
    <n v="0.50704225352112675"/>
    <n v="0.70422535211267601"/>
    <n v="0.34584217634574571"/>
    <n v="2.2800000000000002"/>
    <n v="3.7622998263553933E-2"/>
    <n v="1.7364460737024891E-2"/>
    <n v="4.4375844105730276E-2"/>
    <n v="9.93633031063091E-2"/>
    <s v="20–29 min"/>
    <s v="23–27"/>
    <n v="0.57799999999999996"/>
    <n v="0.58599999999999997"/>
    <n v="0.35968617984308993"/>
    <s v="Écarter"/>
    <n v="0.30885028480743615"/>
    <n v="2073.1999999999998"/>
    <n v="5.4987459000578817E-2"/>
    <n v="2.2799999999999998"/>
    <n v="0.1403627242909512"/>
    <n v="6.5116727763843349E-2"/>
  </r>
  <r>
    <x v="150"/>
    <s v="LAL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n v="9.1025641025641022"/>
    <n v="0.79487179487179482"/>
    <n v="2.7948717948717947"/>
    <n v="0.5"/>
    <n v="2.2948717948717947"/>
    <n v="0.29487179487179488"/>
    <n v="0.10256410256410256"/>
    <n v="0.5"/>
    <n v="0.47409188034188032"/>
    <n v="1.5897435897435896"/>
    <n v="1.5357905982905984E-2"/>
    <n v="5.341880341880342E-3"/>
    <n v="2.6041666666666668E-2"/>
    <n v="0.11952457264957264"/>
    <s v="10–19 min"/>
    <s v="23–27"/>
    <n v="0.57600000000000007"/>
    <n v="0.59399999999999997"/>
    <n v="0.33433916716958356"/>
    <s v="Écarter"/>
    <n v="0.2783882783882784"/>
    <n v="1497.6"/>
    <n v="4.1399572649572655E-2"/>
    <n v="1.5897435897435896"/>
    <n v="0.14556623931623933"/>
    <n v="5.5422008547008551E-2"/>
  </r>
  <r>
    <x v="151"/>
    <s v="WAS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n v="11.60655737704918"/>
    <n v="1.7049180327868851"/>
    <n v="3"/>
    <n v="0.60655737704918034"/>
    <n v="2.3934426229508197"/>
    <n v="0.39344262295081966"/>
    <n v="0.19672131147540983"/>
    <n v="1"/>
    <n v="0.44131396870909428"/>
    <n v="1.7049180327868851"/>
    <n v="1.4959795549460824E-2"/>
    <n v="7.4798977747304119E-3"/>
    <n v="2.3063018138752105E-2"/>
    <n v="9.1005422925886675E-2"/>
    <s v="20–29 min"/>
    <s v="23–27"/>
    <n v="0.55799999999999994"/>
    <n v="0.58399999999999996"/>
    <n v="0.34218467109233552"/>
    <s v="Écarter"/>
    <n v="0.35496915921760069"/>
    <n v="1604.3"/>
    <n v="6.4825780714330233E-2"/>
    <n v="1.7049180327868851"/>
    <n v="0.11406844106463879"/>
    <n v="4.5502711462943345E-2"/>
  </r>
  <r>
    <x v="152"/>
    <s v="DAL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n v="12.298245614035087"/>
    <n v="1.4035087719298245"/>
    <n v="6.807017543859649"/>
    <n v="2.7017543859649122"/>
    <n v="4.1052631578947372"/>
    <n v="0.40350877192982454"/>
    <n v="1.8070175438596492"/>
    <n v="1.1929824561403508"/>
    <n v="0.57201142390860871"/>
    <n v="1.1764705882352942"/>
    <n v="1.8767849857201143E-2"/>
    <n v="8.4047327621379037E-2"/>
    <n v="0.12566299469604242"/>
    <n v="0.19094247246022034"/>
    <s v="20–29 min"/>
    <s v="23–27"/>
    <n v="0.70200000000000007"/>
    <n v="0.71599999999999997"/>
    <n v="0.24441762220881111"/>
    <s v="Écarter"/>
    <n v="0.37612340710932263"/>
    <n v="1225.5"/>
    <n v="6.527947776417789E-2"/>
    <n v="1.1764705882352942"/>
    <n v="0.31660546715626275"/>
    <n v="0.13980688154494766"/>
  </r>
  <r>
    <x v="153"/>
    <s v="LAC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n v="9.6944444444444446"/>
    <n v="1.0972222222222223"/>
    <n v="2.1944444444444446"/>
    <n v="0.40277777777777779"/>
    <n v="1.8055555555555556"/>
    <n v="0.59722222222222221"/>
    <n v="9.7222222222222224E-2"/>
    <n v="0.59722222222222221"/>
    <n v="0.39894833104709648"/>
    <n v="1.8372093023255816"/>
    <n v="2.4577046181984454E-2"/>
    <n v="4.0009144947416551E-3"/>
    <n v="1.6575217192501143E-2"/>
    <n v="7.4302697759487876E-2"/>
    <s v="20–29 min"/>
    <s v="23–27"/>
    <n v="0.56999999999999995"/>
    <n v="0.61399999999999999"/>
    <n v="0.30838865419432709"/>
    <s v="Écarter"/>
    <n v="0.29649005141962892"/>
    <n v="1749.6000000000001"/>
    <n v="4.5153177869227248E-2"/>
    <n v="1.8372093023255813"/>
    <n v="9.0306355738454511E-2"/>
    <n v="3.962810547172687E-2"/>
  </r>
  <r>
    <x v="154"/>
    <s v="HOU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n v="12.192982456140351"/>
    <n v="1.1052631578947369"/>
    <n v="7"/>
    <n v="1.8070175438596492"/>
    <n v="5.192982456140351"/>
    <n v="0.40350877192982454"/>
    <n v="0.70175438596491224"/>
    <n v="1.1052631578947369"/>
    <n v="0.40508247362592525"/>
    <n v="1"/>
    <n v="1.3405607040857958E-2"/>
    <n v="2.3314099201492099E-2"/>
    <n v="6.003380544384216E-2"/>
    <n v="0.17252433409104156"/>
    <s v="30–39 min"/>
    <s v="18–22"/>
    <n v="0.52500000000000002"/>
    <n v="0.56200000000000006"/>
    <n v="0.3403741701870851"/>
    <s v="Conserver"/>
    <n v="0.37290409121395041"/>
    <n v="1715.7"/>
    <n v="3.6719706242350061E-2"/>
    <n v="1"/>
    <n v="0.23255813953488372"/>
    <n v="8.9759281925744602E-2"/>
  </r>
  <r>
    <x v="155"/>
    <s v="UTA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n v="9.5972222222222214"/>
    <n v="1.9027777777777777"/>
    <n v="6.0972222222222223"/>
    <n v="1.5972222222222223"/>
    <n v="4.5972222222222223"/>
    <n v="0.69444444444444442"/>
    <n v="0.30555555555555558"/>
    <n v="1.4027777777777777"/>
    <n v="0.45484465508162186"/>
    <n v="1.3564356435643565"/>
    <n v="3.2912058978409688E-2"/>
    <n v="1.4481305950500263E-2"/>
    <n v="7.5697735650342282E-2"/>
    <n v="0.21787783043707212"/>
    <s v="20–29 min"/>
    <s v="18–22"/>
    <n v="0.57600000000000007"/>
    <n v="0.59399999999999997"/>
    <n v="0.31261315630657815"/>
    <s v="Écarter"/>
    <n v="0.29351665548848649"/>
    <n v="1519.2"/>
    <n v="9.0179041600842544E-2"/>
    <n v="1.3564356435643565"/>
    <n v="0.28896787783043704"/>
    <n v="0.11212041425311566"/>
  </r>
  <r>
    <x v="156"/>
    <s v="BOS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n v="11.096774193548388"/>
    <n v="3.903225806451613"/>
    <n v="4.306451612903226"/>
    <n v="1.1935483870967742"/>
    <n v="3"/>
    <n v="1.096774193548387"/>
    <n v="0.40322580645161288"/>
    <n v="1.1935483870967742"/>
    <n v="0.36263967952772508"/>
    <n v="3.2702702702702702"/>
    <n v="3.5842293906810034E-2"/>
    <n v="1.3177313936327218E-2"/>
    <n v="3.900484925152857E-2"/>
    <n v="9.8039215686274508E-2"/>
    <s v="30–39 min"/>
    <s v="33+"/>
    <n v="0.53799999999999992"/>
    <n v="0.56499999999999995"/>
    <n v="0.343995171997586"/>
    <s v="Conserver"/>
    <n v="0.33937820471214386"/>
    <n v="1897.2"/>
    <n v="0.12755639890364748"/>
    <n v="3.2702702702702702"/>
    <n v="0.14073371283997471"/>
    <n v="6.3251106894370648E-2"/>
  </r>
  <r>
    <x v="157"/>
    <s v="CHI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n v="8.6"/>
    <n v="1"/>
    <n v="3.5"/>
    <n v="0.7"/>
    <n v="2.8"/>
    <n v="0.4"/>
    <n v="0.9"/>
    <n v="0.9"/>
    <n v="0.45502645502645506"/>
    <n v="1.1111111111111112"/>
    <n v="2.1164021164021166E-2"/>
    <n v="4.7619047619047623E-2"/>
    <n v="3.7037037037037035E-2"/>
    <n v="0.14814814814814814"/>
    <s v="10–19 min"/>
    <s v="18–22"/>
    <n v="0.54100000000000004"/>
    <n v="0.57100000000000006"/>
    <n v="0.3331321665660833"/>
    <s v="Écarter"/>
    <n v="0.2630181086519115"/>
    <n v="1512"/>
    <n v="5.2910052910052907E-2"/>
    <n v="1.1111111111111112"/>
    <n v="0.1851851851851852"/>
    <n v="8.4656084656084665E-2"/>
  </r>
  <r>
    <x v="158"/>
    <s v="HOU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n v="12"/>
    <n v="1.5087719298245614"/>
    <n v="6.4035087719298245"/>
    <n v="2.192982456140351"/>
    <n v="4.1052631578947372"/>
    <n v="1.7017543859649122"/>
    <n v="0.89473684210526316"/>
    <n v="1.1052631578947369"/>
    <n v="0.48192771084337355"/>
    <n v="1.3650793650793649"/>
    <n v="6.8343549637145076E-2"/>
    <n v="3.5933206510251538E-2"/>
    <n v="8.8071584583949841E-2"/>
    <n v="0.16487000634115412"/>
    <s v="20–29 min"/>
    <s v="23–27"/>
    <n v="0.54299999999999993"/>
    <n v="0.56700000000000006"/>
    <n v="0.33735666867833436"/>
    <s v="Écarter"/>
    <n v="0.3670020120724346"/>
    <n v="1419.3"/>
    <n v="6.059325019375749E-2"/>
    <n v="1.3650793650793651"/>
    <n v="0.25716902698513355"/>
    <n v="0.12048192771084339"/>
  </r>
  <r>
    <x v="159"/>
    <s v="CHI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n v="9.8985507246376816"/>
    <n v="2.3043478260869565"/>
    <n v="3"/>
    <n v="0.40579710144927539"/>
    <n v="2.5072463768115942"/>
    <n v="1"/>
    <n v="0.30434782608695654"/>
    <n v="1"/>
    <n v="0.40734776644599513"/>
    <n v="2.3043478260869565"/>
    <n v="4.1152263374485597E-2"/>
    <n v="1.2524601896582574E-2"/>
    <n v="1.669946919544343E-2"/>
    <n v="0.10317886324327548"/>
    <s v="20–29 min"/>
    <s v="23–27"/>
    <n v="0.53500000000000003"/>
    <n v="0.54400000000000004"/>
    <n v="0.36632468316234157"/>
    <s v="Écarter"/>
    <n v="0.30273233604525707"/>
    <n v="1676.7"/>
    <n v="9.4829128645553762E-2"/>
    <n v="2.3043478260869565"/>
    <n v="0.12345679012345678"/>
    <n v="5.9044551798174992E-2"/>
  </r>
  <r>
    <x v="160"/>
    <s v="PHX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n v="9.1066666666666674"/>
    <n v="2.2000000000000002"/>
    <n v="4.706666666666667"/>
    <n v="0.70666666666666667"/>
    <n v="3.9066666666666667"/>
    <n v="0.90666666666666662"/>
    <n v="0.50666666666666671"/>
    <n v="0.90666666666666662"/>
    <n v="0.3717006802721089"/>
    <n v="2.4264705882352944"/>
    <n v="3.700680272108843E-2"/>
    <n v="2.0680272108843538E-2"/>
    <n v="2.8843537414965988E-2"/>
    <n v="0.15945578231292518"/>
    <s v="20–29 min"/>
    <s v="28–32"/>
    <n v="0.57999999999999996"/>
    <n v="0.58499999999999996"/>
    <n v="0.343995171997586"/>
    <s v="Écarter"/>
    <n v="0.27851374916163651"/>
    <n v="1837.5"/>
    <n v="8.9795918367346933E-2"/>
    <n v="2.4264705882352939"/>
    <n v="0.19210884353741497"/>
    <n v="8.3265306122448979E-2"/>
  </r>
  <r>
    <x v="161"/>
    <s v="MIL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n v="13.897959183673469"/>
    <n v="2.1020408163265305"/>
    <n v="8.408163265306122"/>
    <n v="1.7959183673469388"/>
    <n v="6.591836734693878"/>
    <n v="0.69387755102040816"/>
    <n v="0.51020408163265307"/>
    <n v="1.2040816326530612"/>
    <n v="0.54716374738871931"/>
    <n v="1.7457627118644068"/>
    <n v="2.7318013819701111E-2"/>
    <n v="2.0086774867427288E-2"/>
    <n v="7.0705447533344054E-2"/>
    <n v="0.25952113128716059"/>
    <s v="20–29 min"/>
    <s v="28–32"/>
    <n v="0.52"/>
    <n v="0.54200000000000004"/>
    <n v="0.35787567893783945"/>
    <s v="Écarter"/>
    <n v="0.42504824867572788"/>
    <n v="1244.5999999999999"/>
    <n v="8.2757512453800419E-2"/>
    <n v="1.7457627118644068"/>
    <n v="0.33103004981520168"/>
    <n v="0.12614494616744334"/>
  </r>
  <r>
    <x v="162"/>
    <s v="ATL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n v="18.888888888888889"/>
    <n v="5"/>
    <n v="10"/>
    <n v="1.6944444444444444"/>
    <n v="8.3055555555555554"/>
    <n v="1.6111111111111112"/>
    <n v="1"/>
    <n v="2.8888888888888888"/>
    <n v="0.52910052910052907"/>
    <n v="1.7307692307692308"/>
    <n v="4.5129162776221594E-2"/>
    <n v="2.8011204481792715E-2"/>
    <n v="4.7463429816370986E-2"/>
    <n v="0.23264861500155615"/>
    <s v="30–39 min"/>
    <s v="23–27"/>
    <n v="0.54100000000000004"/>
    <n v="0.56899999999999995"/>
    <n v="0.32830416415208208"/>
    <s v="Conserver"/>
    <n v="0.57768835233623972"/>
    <n v="1285.2"/>
    <n v="0.14005602240896359"/>
    <n v="1.7307692307692308"/>
    <n v="0.28011204481792717"/>
    <n v="0.11775080402531383"/>
  </r>
  <r>
    <x v="163"/>
    <s v="MIA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n v="10.59375"/>
    <n v="2.59375"/>
    <n v="3.703125"/>
    <n v="0.703125"/>
    <n v="3"/>
    <n v="0.59375"/>
    <n v="0.203125"/>
    <n v="1.203125"/>
    <n v="0.40902509652509655"/>
    <n v="2.1558441558441559"/>
    <n v="2.2924710424710427E-2"/>
    <n v="7.8426640926640926E-3"/>
    <n v="2.7147683397683399E-2"/>
    <n v="0.11583011583011583"/>
    <s v="20–29 min"/>
    <s v="28–32"/>
    <n v="0.46200000000000002"/>
    <n v="0.49700000000000005"/>
    <n v="0.38261919130959565"/>
    <s v="Écarter"/>
    <n v="0.32399396378269618"/>
    <n v="1657.6"/>
    <n v="0.10014478764478765"/>
    <n v="2.1558441558441559"/>
    <n v="0.14297779922779924"/>
    <n v="5.7915057915057917E-2"/>
  </r>
  <r>
    <x v="164"/>
    <s v="PHX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n v="10.59375"/>
    <n v="2.09375"/>
    <n v="3"/>
    <n v="0.5"/>
    <n v="2.5"/>
    <n v="0.796875"/>
    <n v="0.296875"/>
    <n v="1.203125"/>
    <n v="0.43957468879668049"/>
    <n v="1.7402597402597402"/>
    <n v="3.3065352697095436E-2"/>
    <n v="1.2318464730290456E-2"/>
    <n v="2.0746887966804978E-2"/>
    <n v="0.10373443983402489"/>
    <s v="20–29 min"/>
    <s v="28–32"/>
    <n v="0.6"/>
    <n v="0.63100000000000001"/>
    <n v="0.29330114665057333"/>
    <s v="Écarter"/>
    <n v="0.32399396378269618"/>
    <n v="1542.4"/>
    <n v="8.6877593360995847E-2"/>
    <n v="1.7402597402597402"/>
    <n v="0.12448132780082986"/>
    <n v="5.6621715076071916E-2"/>
  </r>
  <r>
    <x v="165"/>
    <s v="POR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n v="14.404255319148936"/>
    <n v="2.1063829787234041"/>
    <n v="3.5106382978723403"/>
    <n v="0.5957446808510638"/>
    <n v="2.8936170212765959"/>
    <n v="0.8936170212765957"/>
    <n v="1"/>
    <n v="1.4042553191489362"/>
    <n v="0.44457578145521409"/>
    <n v="1.4999999999999998"/>
    <n v="2.7580772261623324E-2"/>
    <n v="3.0864197530864199E-2"/>
    <n v="1.8387181507748884E-2"/>
    <n v="8.9309167323351729E-2"/>
    <s v="30–39 min"/>
    <s v="28–32"/>
    <n v="0.46700000000000003"/>
    <n v="0.52300000000000002"/>
    <n v="0.34580567290283643"/>
    <s v="Conserver"/>
    <n v="0.44053255704439404"/>
    <n v="1522.8"/>
    <n v="6.5011820330969264E-2"/>
    <n v="1.5"/>
    <n v="0.10835303388494878"/>
    <n v="5.5599334559145432E-2"/>
  </r>
  <r>
    <x v="166"/>
    <s v="CHA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n v="15.295454545454545"/>
    <n v="2.5"/>
    <n v="10.204545454545455"/>
    <n v="3"/>
    <n v="7.2045454545454541"/>
    <n v="0.70454545454545459"/>
    <n v="1.2045454545454546"/>
    <n v="1.5909090909090908"/>
    <n v="0.57501708817498287"/>
    <n v="1.5714285714285716"/>
    <n v="2.6486671223513329E-2"/>
    <n v="4.5283663704716336E-2"/>
    <n v="0.11278195488721804"/>
    <n v="0.27084757347915239"/>
    <s v="20–29 min"/>
    <s v="23–27"/>
    <n v="0.60399999999999998"/>
    <n v="0.64700000000000002"/>
    <n v="0.27097163548581776"/>
    <s v="Écarter"/>
    <n v="0.46778854947869031"/>
    <n v="1170.4000000000001"/>
    <n v="9.3984962406015032E-2"/>
    <n v="1.5714285714285714"/>
    <n v="0.38362952836637049"/>
    <n v="0.15179995443153338"/>
  </r>
  <r>
    <x v="167"/>
    <s v="ORL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n v="8.7012987012987004"/>
    <n v="1.8051948051948052"/>
    <n v="2.1948051948051948"/>
    <n v="0.40259740259740262"/>
    <n v="1.8051948051948052"/>
    <n v="1.2987012987012987"/>
    <n v="0.40259740259740262"/>
    <n v="0.80519480519480524"/>
    <n v="0.2939627939627939"/>
    <n v="2.2419354838709675"/>
    <n v="4.3875043875043873E-2"/>
    <n v="1.3601263601263602E-2"/>
    <n v="1.3601263601263602E-2"/>
    <n v="6.0986310986310986E-2"/>
    <s v="20–29 min"/>
    <s v="28–32"/>
    <n v="0.54299999999999993"/>
    <n v="0.57399999999999995"/>
    <n v="0.3301146650573325"/>
    <s v="Écarter"/>
    <n v="0.26611617758499045"/>
    <n v="2279.2000000000003"/>
    <n v="6.0986310986310979E-2"/>
    <n v="2.2419354838709675"/>
    <n v="7.414882414882415E-2"/>
    <n v="4.3875043875043873E-2"/>
  </r>
  <r>
    <x v="168"/>
    <s v="TOR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n v="10.40625"/>
    <n v="1.5"/>
    <n v="3.796875"/>
    <n v="1"/>
    <n v="2.796875"/>
    <n v="0.90625"/>
    <n v="0.5"/>
    <n v="0.796875"/>
    <n v="0.38258272058823528"/>
    <n v="1.8823529411764706"/>
    <n v="3.3318014705882353E-2"/>
    <n v="1.8382352941176471E-2"/>
    <n v="3.6764705882352942E-2"/>
    <n v="0.10282628676470588"/>
    <s v="20–29 min"/>
    <s v="23–27"/>
    <n v="0.59299999999999997"/>
    <n v="0.60099999999999998"/>
    <n v="0.32045866022933012"/>
    <s v="Écarter"/>
    <n v="0.31825955734406441"/>
    <n v="1740.8"/>
    <n v="5.514705882352941E-2"/>
    <n v="1.8823529411764706"/>
    <n v="0.13959099264705882"/>
    <n v="6.3763786764705885E-2"/>
  </r>
  <r>
    <x v="169"/>
    <s v="NOP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n v="9.0958904109589049"/>
    <n v="1.3972602739726028"/>
    <n v="8.205479452054794"/>
    <n v="3.506849315068493"/>
    <n v="4.6986301369863011"/>
    <n v="0.50684931506849318"/>
    <n v="1.3013698630136987"/>
    <n v="1.095890410958904"/>
    <n v="0.3393988959313024"/>
    <n v="1.2750000000000001"/>
    <n v="1.8912287875690045E-2"/>
    <n v="4.8558576978123089E-2"/>
    <n v="0.13085258638315272"/>
    <n v="0.17532202003680228"/>
    <s v="20–29 min"/>
    <s v="18–22"/>
    <n v="0.54700000000000004"/>
    <n v="0.57200000000000006"/>
    <n v="0.29511164755582375"/>
    <s v="Écarter"/>
    <n v="0.27818417353435687"/>
    <n v="1956.4"/>
    <n v="5.2136577387037412E-2"/>
    <n v="1.2749999999999999"/>
    <n v="0.30617460641995498"/>
    <n v="0.12454849042458938"/>
  </r>
  <r>
    <x v="170"/>
    <s v="PHI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n v="16.195121951219512"/>
    <n v="4.2926829268292686"/>
    <n v="5.2926829268292686"/>
    <n v="0.6097560975609756"/>
    <n v="4.8048780487804876"/>
    <n v="1.8048780487804879"/>
    <n v="0.51219512195121952"/>
    <n v="2.6097560975609757"/>
    <n v="0.49831144465290805"/>
    <n v="1.6448598130841121"/>
    <n v="5.5534709193245782E-2"/>
    <n v="1.5759849906191371E-2"/>
    <n v="1.8761726078799248E-2"/>
    <n v="0.14784240150093808"/>
    <s v="30–39 min"/>
    <s v="33+"/>
    <n v="0.51400000000000001"/>
    <n v="0.54299999999999993"/>
    <n v="0.343995171997586"/>
    <s v="Conserver"/>
    <n v="0.49530352848800119"/>
    <n v="1332.5"/>
    <n v="0.13208255159474672"/>
    <n v="1.6448598130841121"/>
    <n v="0.16285178236397749"/>
    <n v="7.8048780487804878E-2"/>
  </r>
  <r>
    <x v="171"/>
    <s v="SAC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n v="8.3000000000000007"/>
    <n v="1.5"/>
    <n v="2.7"/>
    <n v="0.8"/>
    <n v="1.9"/>
    <n v="1.5"/>
    <n v="0.8"/>
    <n v="0.9"/>
    <n v="0.34016393442622955"/>
    <n v="1.6666666666666665"/>
    <n v="6.147540983606558E-2"/>
    <n v="3.2786885245901641E-2"/>
    <n v="3.2786885245901641E-2"/>
    <n v="7.7868852459016397E-2"/>
    <s v="20–29 min"/>
    <s v="23–27"/>
    <n v="0.63900000000000001"/>
    <n v="0.66400000000000003"/>
    <n v="0.28002414001206999"/>
    <s v="Écarter"/>
    <n v="0.25384305835010063"/>
    <n v="1952"/>
    <n v="6.1475409836065573E-2"/>
    <n v="1.6666666666666667"/>
    <n v="0.11065573770491804"/>
    <n v="6.8306010928961755E-2"/>
  </r>
  <r>
    <x v="172"/>
    <s v="MIL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n v="8.1999999999999993"/>
    <n v="1.9"/>
    <n v="3.6"/>
    <n v="0.4"/>
    <n v="3.2"/>
    <n v="1"/>
    <n v="0.2"/>
    <n v="1"/>
    <n v="0.30258302583025826"/>
    <n v="1.9"/>
    <n v="3.6900369003690037E-2"/>
    <n v="7.3800738007380072E-3"/>
    <n v="1.4760147601476014E-2"/>
    <n v="0.11808118081180811"/>
    <s v="20–29 min"/>
    <s v="28–32"/>
    <n v="0.6"/>
    <n v="0.61299999999999999"/>
    <n v="0.30899215449607725"/>
    <s v="Écarter"/>
    <n v="0.25078470824949695"/>
    <n v="2168"/>
    <n v="7.0110701107011064E-2"/>
    <n v="1.9"/>
    <n v="0.13284132841328414"/>
    <n v="5.9040590405904057E-2"/>
  </r>
  <r>
    <x v="173"/>
    <s v="IND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n v="10"/>
    <n v="5"/>
    <n v="3.3076923076923075"/>
    <n v="0.50769230769230766"/>
    <n v="2.8"/>
    <n v="1.2"/>
    <n v="0.2"/>
    <n v="1.7076923076923076"/>
    <n v="0.34602076124567477"/>
    <n v="2.9279279279279282"/>
    <n v="4.1522491349480967E-2"/>
    <n v="6.9204152249134959E-3"/>
    <n v="1.7567207878626565E-2"/>
    <n v="9.6885813148788927E-2"/>
    <s v="20–29 min"/>
    <s v="23–27"/>
    <n v="0.50600000000000001"/>
    <n v="0.54500000000000004"/>
    <n v="0.3258901629450815"/>
    <s v="Écarter"/>
    <n v="0.30583501006036218"/>
    <n v="1878.5"/>
    <n v="0.17301038062283736"/>
    <n v="2.9279279279279278"/>
    <n v="0.11445302102741549"/>
    <n v="5.4298642533936653E-2"/>
  </r>
  <r>
    <x v="174"/>
    <s v="UTA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n v="11.103448275862069"/>
    <n v="1.7068965517241379"/>
    <n v="12.206896551724139"/>
    <n v="4.6034482758620694"/>
    <n v="7.6034482758620694"/>
    <n v="0.60344827586206895"/>
    <n v="2.396551724137931"/>
    <n v="1.5"/>
    <n v="0.37011494252873567"/>
    <n v="1.1379310344827587"/>
    <n v="2.0114942528735632E-2"/>
    <n v="7.988505747126437E-2"/>
    <n v="0.15344827586206897"/>
    <n v="0.25344827586206897"/>
    <s v="30–39 min"/>
    <s v="23–27"/>
    <n v="0.67099999999999993"/>
    <n v="0.66"/>
    <n v="0.25226312613156304"/>
    <s v="Écarter"/>
    <n v="0.33958232151529871"/>
    <n v="1740"/>
    <n v="5.6896551724137934E-2"/>
    <n v="1.1379310344827587"/>
    <n v="0.40689655172413797"/>
    <n v="0.16896551724137931"/>
  </r>
  <r>
    <x v="175"/>
    <s v="OKC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n v="11.192982456140351"/>
    <n v="3.807017543859649"/>
    <n v="10.701754385964913"/>
    <n v="2.8947368421052633"/>
    <n v="7.8947368421052628"/>
    <n v="0.80701754385964908"/>
    <n v="1.1052631578947369"/>
    <n v="1.7017543859649122"/>
    <n v="0.40118216688675096"/>
    <n v="2.2371134020618557"/>
    <n v="2.8925359994969504E-2"/>
    <n v="3.9615166949632151E-2"/>
    <n v="0.10375400867760801"/>
    <n v="0.28296547821165818"/>
    <s v="20–29 min"/>
    <s v="23–27"/>
    <n v="0.58099999999999996"/>
    <n v="0.59899999999999998"/>
    <n v="0.28907664453832227"/>
    <s v="Écarter"/>
    <n v="0.34232059020791417"/>
    <n v="1590.3"/>
    <n v="0.1364522417153996"/>
    <n v="2.2371134020618557"/>
    <n v="0.3835754260202478"/>
    <n v="0.15070531765494982"/>
  </r>
  <r>
    <x v="176"/>
    <s v="BKN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n v="10"/>
    <n v="1.3015873015873016"/>
    <n v="4.6031746031746028"/>
    <n v="1"/>
    <n v="3.6031746031746033"/>
    <n v="1"/>
    <n v="0.3968253968253968"/>
    <n v="1.0952380952380953"/>
    <n v="0.40816326530612246"/>
    <n v="1.1884057971014492"/>
    <n v="4.0816326530612242E-2"/>
    <n v="1.6196954972465177E-2"/>
    <n v="4.0816326530612242E-2"/>
    <n v="0.14706835114998382"/>
    <s v="20–29 min"/>
    <s v="23–27"/>
    <n v="0.51100000000000001"/>
    <n v="0.55000000000000004"/>
    <n v="0.3156306578153289"/>
    <s v="Écarter"/>
    <n v="0.30583501006036218"/>
    <n v="1543.5"/>
    <n v="5.3126012309685777E-2"/>
    <n v="1.1884057971014492"/>
    <n v="0.18788467768059602"/>
    <n v="8.1632653061224483E-2"/>
  </r>
  <r>
    <x v="177"/>
    <s v="ORL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n v="9.4029850746268657"/>
    <n v="2.8955223880597014"/>
    <n v="3"/>
    <n v="0.70149253731343286"/>
    <n v="2.4029850746268657"/>
    <n v="0.70149253731343286"/>
    <n v="0.5074626865671642"/>
    <n v="1.5074626865671641"/>
    <n v="0.5110317975340688"/>
    <n v="1.9207920792079209"/>
    <n v="3.8124594419208312E-2"/>
    <n v="2.757949383517197E-2"/>
    <n v="3.8124594419208312E-2"/>
    <n v="0.13059701492537315"/>
    <s v="10–19 min"/>
    <s v="23–27"/>
    <n v="0.49399999999999999"/>
    <n v="0.53100000000000003"/>
    <n v="0.32770066385033192"/>
    <s v="Écarter"/>
    <n v="0.28757620348959428"/>
    <n v="1232.8"/>
    <n v="0.15736534717715769"/>
    <n v="1.9207920792079207"/>
    <n v="0.16304347826086957"/>
    <n v="7.6249188838416623E-2"/>
  </r>
  <r>
    <x v="178"/>
    <s v="ORL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n v="9.1029411764705888"/>
    <n v="2"/>
    <n v="7.2058823529411766"/>
    <n v="2.2058823529411766"/>
    <n v="5"/>
    <n v="0.79411764705882348"/>
    <n v="0.6029411764705882"/>
    <n v="1.1029411764705883"/>
    <n v="0.35146491028843974"/>
    <n v="1.8133333333333332"/>
    <n v="3.066091301385419E-2"/>
    <n v="2.3279582103111516E-2"/>
    <n v="8.5169202816261655E-2"/>
    <n v="0.19305019305019305"/>
    <s v="20–29 min"/>
    <s v="23–27"/>
    <n v="0.498"/>
    <n v="0.54400000000000004"/>
    <n v="0.29571514785757391"/>
    <s v="Écarter"/>
    <n v="0.2783998106284768"/>
    <n v="1761.1999999999998"/>
    <n v="7.7220077220077232E-2"/>
    <n v="1.8133333333333332"/>
    <n v="0.27821939586645472"/>
    <n v="0.11071996366114013"/>
  </r>
  <r>
    <x v="179"/>
    <s v="UTA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n v="8.704225352112676"/>
    <n v="6.295774647887324"/>
    <n v="3.295774647887324"/>
    <n v="0.50704225352112675"/>
    <n v="2.9014084507042255"/>
    <n v="0.90140845070422537"/>
    <n v="0.19718309859154928"/>
    <n v="2.9014084507042255"/>
    <n v="0.33607047691554737"/>
    <n v="2.1699029126213589"/>
    <n v="3.4803415085105226E-2"/>
    <n v="7.6132470498667679E-3"/>
    <n v="1.9576920985371692E-2"/>
    <n v="0.11202349230518245"/>
    <s v="20–29 min"/>
    <s v="18–22"/>
    <n v="0.45899999999999996"/>
    <n v="0.49399999999999999"/>
    <n v="0.33433916716958356"/>
    <s v="Écarter"/>
    <n v="0.26620568481310397"/>
    <n v="1838.8999999999999"/>
    <n v="0.24308010223503182"/>
    <n v="2.1699029126213594"/>
    <n v="0.127249986404916"/>
    <n v="5.6555549513296E-2"/>
  </r>
  <r>
    <x v="180"/>
    <s v="SAS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n v="11.407407407407407"/>
    <n v="2.4074074074074074"/>
    <n v="6.5"/>
    <n v="2.4074074074074074"/>
    <n v="4.2037037037037033"/>
    <n v="0.79629629629629628"/>
    <n v="0.5"/>
    <n v="1.5925925925925926"/>
    <n v="0.45088566827697257"/>
    <n v="1.5116279069767442"/>
    <n v="3.1474161908944517E-2"/>
    <n v="1.9762845849802372E-2"/>
    <n v="9.5154442980529941E-2"/>
    <n v="0.16615429658907918"/>
    <s v="20–29 min"/>
    <s v="18–22"/>
    <n v="0.56499999999999995"/>
    <n v="0.58899999999999997"/>
    <n v="0.28364514182257089"/>
    <s v="Écarter"/>
    <n v="0.34887845592070943"/>
    <n v="1366.2"/>
    <n v="9.5154442980529941E-2"/>
    <n v="1.5116279069767442"/>
    <n v="0.25691699604743085"/>
    <n v="0.10271800126872592"/>
  </r>
  <r>
    <x v="181"/>
    <s v="GSW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n v="9"/>
    <n v="5.6029411764705879"/>
    <n v="6.1029411764705879"/>
    <n v="1.1029411764705883"/>
    <n v="5"/>
    <n v="1.5"/>
    <n v="1"/>
    <n v="2.6029411764705883"/>
    <n v="0.30821917808219179"/>
    <n v="2.1525423728813555"/>
    <n v="5.1369863013698634E-2"/>
    <n v="3.4246575342465752E-2"/>
    <n v="3.7771958098307822E-2"/>
    <n v="0.17123287671232876"/>
    <s v="20–29 min"/>
    <s v="33+"/>
    <n v="0.503"/>
    <n v="0.53400000000000003"/>
    <n v="0.30778515389257693"/>
    <s v="Écarter"/>
    <n v="0.27525150905432599"/>
    <n v="1985.6"/>
    <n v="0.19188154713940372"/>
    <n v="2.152542372881356"/>
    <n v="0.20900483481063659"/>
    <n v="9.8207091055600326E-2"/>
  </r>
  <r>
    <x v="182"/>
    <s v="NYK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n v="9.5"/>
    <n v="2.90625"/>
    <n v="2.5"/>
    <n v="0.703125"/>
    <n v="1.796875"/>
    <n v="1"/>
    <n v="0.296875"/>
    <n v="0.59375"/>
    <n v="0.38152610441767071"/>
    <n v="4.8947368421052628"/>
    <n v="4.0160642570281124E-2"/>
    <n v="1.192269076305221E-2"/>
    <n v="2.8237951807228916E-2"/>
    <n v="7.2163654618473905E-2"/>
    <s v="20–29 min"/>
    <s v="23–27"/>
    <n v="0.51100000000000001"/>
    <n v="0.53100000000000003"/>
    <n v="0.32830416415208208"/>
    <s v="Écarter"/>
    <n v="0.29054325955734406"/>
    <n v="1593.6"/>
    <n v="0.11671686746987953"/>
    <n v="4.8947368421052628"/>
    <n v="0.10040160642570281"/>
    <n v="5.0828313253012049E-2"/>
  </r>
  <r>
    <x v="183"/>
    <s v="MEM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n v="9.1969696969696972"/>
    <n v="1"/>
    <n v="8.3030303030303028"/>
    <n v="3.5"/>
    <n v="4.8030303030303028"/>
    <n v="0.5"/>
    <n v="1.303030303030303"/>
    <n v="1.303030303030303"/>
    <n v="0.42776603241719524"/>
    <n v="0.76744186046511631"/>
    <n v="2.3255813953488372E-2"/>
    <n v="6.0606060606060601E-2"/>
    <n v="0.16279069767441862"/>
    <n v="0.2233967582804792"/>
    <s v="20–29 min"/>
    <s v="23–27"/>
    <n v="0.6"/>
    <n v="0.624"/>
    <n v="0.2631261315630658"/>
    <s v="Écarter"/>
    <n v="0.28127553197975735"/>
    <n v="1419"/>
    <n v="4.6511627906976744E-2"/>
    <n v="0.76744186046511631"/>
    <n v="0.38618745595489778"/>
    <n v="0.15668311017148226"/>
  </r>
  <r>
    <x v="184"/>
    <s v="NOP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n v="10.803571428571429"/>
    <n v="1.1964285714285714"/>
    <n v="2.8035714285714284"/>
    <n v="0.39285714285714285"/>
    <n v="2.3928571428571428"/>
    <n v="0.5"/>
    <n v="0.39285714285714285"/>
    <n v="1"/>
    <n v="0.45777845036319609"/>
    <n v="1.1964285714285714"/>
    <n v="2.1186440677966101E-2"/>
    <n v="1.6646489104116223E-2"/>
    <n v="1.6646489104116223E-2"/>
    <n v="0.10139225181598062"/>
    <s v="20–29 min"/>
    <s v="23–27"/>
    <n v="0.47100000000000003"/>
    <n v="0.504"/>
    <n v="0.33433916716958356"/>
    <s v="Écarter"/>
    <n v="0.33041103765449842"/>
    <n v="1321.6000000000001"/>
    <n v="5.069612590799031E-2"/>
    <n v="1.1964285714285714"/>
    <n v="0.11879539951573849"/>
    <n v="5.2209443099273604E-2"/>
  </r>
  <r>
    <x v="185"/>
    <s v="BOS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n v="8.5070422535211261"/>
    <n v="0.90140845070422537"/>
    <n v="3.1971830985915495"/>
    <n v="0.60563380281690138"/>
    <n v="2.507042253521127"/>
    <n v="0.60563380281690138"/>
    <n v="0.19718309859154928"/>
    <n v="0.29577464788732394"/>
    <n v="0.39202959693645745"/>
    <n v="3.0476190476190479"/>
    <n v="2.790939183488025E-2"/>
    <n v="9.0867787369377558E-3"/>
    <n v="2.790939183488025E-2"/>
    <n v="0.1155319010839229"/>
    <s v="20–29 min"/>
    <s v="23–27"/>
    <n v="0.627"/>
    <n v="0.63200000000000001"/>
    <n v="0.28726614363307179"/>
    <s v="Écarter"/>
    <n v="0.26017513531895597"/>
    <n v="1540.7"/>
    <n v="4.153955994028688E-2"/>
    <n v="3.0476190476190474"/>
    <n v="0.14733562666320504"/>
    <n v="6.1443932411674347E-2"/>
  </r>
  <r>
    <x v="186"/>
    <s v="DET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n v="10.101694915254237"/>
    <n v="2.3050847457627119"/>
    <n v="5.101694915254237"/>
    <n v="1.8983050847457628"/>
    <n v="3.3050847457627119"/>
    <n v="1.6949152542372881"/>
    <n v="0.69491525423728817"/>
    <n v="1.4067796610169492"/>
    <n v="0.44896421845574386"/>
    <n v="1.6385542168674698"/>
    <n v="7.5329566854990579E-2"/>
    <n v="3.088512241054614E-2"/>
    <n v="8.4369114877589454E-2"/>
    <n v="0.14689265536723164"/>
    <s v="20–29 min"/>
    <s v="18–22"/>
    <n v="0.54700000000000004"/>
    <n v="0.56799999999999995"/>
    <n v="0.27761013880506941"/>
    <s v="Écarter"/>
    <n v="0.3089451966033489"/>
    <n v="1327.5"/>
    <n v="0.10244821092278719"/>
    <n v="1.6385542168674698"/>
    <n v="0.22674199623352165"/>
    <n v="0.11098556183301946"/>
  </r>
  <r>
    <x v="187"/>
    <s v="MIA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n v="9.296875"/>
    <n v="0.90625"/>
    <n v="7.40625"/>
    <n v="1.796875"/>
    <n v="5.59375"/>
    <n v="0.59375"/>
    <n v="1.09375"/>
    <n v="0.90625"/>
    <n v="0.41877815315315314"/>
    <n v="1"/>
    <n v="2.6745495495495496E-2"/>
    <n v="4.9268018018018021E-2"/>
    <n v="8.0940315315315314E-2"/>
    <n v="0.25197072072072074"/>
    <s v="20–29 min"/>
    <s v="18–22"/>
    <n v="0.59200000000000008"/>
    <n v="0.60299999999999998"/>
    <n v="0.28183464091732047"/>
    <s v="Écarter"/>
    <n v="0.284330985915493"/>
    <n v="1420.8"/>
    <n v="4.0822072072072071E-2"/>
    <n v="1"/>
    <n v="0.33361486486486486"/>
    <n v="0.1365427927927928"/>
  </r>
  <r>
    <x v="188"/>
    <s v="CHA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n v="9.9"/>
    <n v="2.4"/>
    <n v="2.1"/>
    <n v="0.2"/>
    <n v="1.9"/>
    <n v="0.3"/>
    <n v="0.1"/>
    <n v="1.4"/>
    <n v="0.43421052631578949"/>
    <n v="1.7142857142857144"/>
    <n v="1.3157894736842105E-2"/>
    <n v="4.3859649122807015E-3"/>
    <n v="8.771929824561403E-3"/>
    <n v="8.3333333333333329E-2"/>
    <s v="20–29 min"/>
    <s v="18–22"/>
    <n v="0.48200000000000004"/>
    <n v="0.502"/>
    <n v="0.343995171997586"/>
    <s v="Écarter"/>
    <n v="0.30277665995975855"/>
    <n v="1368"/>
    <n v="0.10526315789473684"/>
    <n v="1.7142857142857142"/>
    <n v="9.2105263157894732E-2"/>
    <n v="3.6549707602339179E-2"/>
  </r>
  <r>
    <x v="189"/>
    <s v="WAS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n v="8.7058823529411757"/>
    <n v="2.5"/>
    <n v="4.2058823529411766"/>
    <n v="0.70588235294117652"/>
    <n v="3.5"/>
    <n v="1"/>
    <n v="0.70588235294117652"/>
    <n v="1.3970588235294117"/>
    <n v="0.3285238623751387"/>
    <n v="1.7894736842105263"/>
    <n v="3.7735849056603772E-2"/>
    <n v="2.6637069922308548E-2"/>
    <n v="2.6637069922308548E-2"/>
    <n v="0.13207547169811321"/>
    <s v="20–29 min"/>
    <s v="18–22"/>
    <n v="0.47600000000000003"/>
    <n v="0.503"/>
    <n v="0.32830416415208208"/>
    <s v="Écarter"/>
    <n v="0.26625636169960942"/>
    <n v="1802"/>
    <n v="9.4339622641509441E-2"/>
    <n v="1.7894736842105263"/>
    <n v="0.15871254162042175"/>
    <n v="7.4361820199778023E-2"/>
  </r>
  <r>
    <x v="190"/>
    <s v="DEN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n v="9"/>
    <n v="1.3076923076923077"/>
    <n v="2.2000000000000002"/>
    <n v="0.30769230769230771"/>
    <n v="1.9076923076923078"/>
    <n v="0.6"/>
    <n v="0.2"/>
    <n v="0.90769230769230769"/>
    <n v="0.42253521126760563"/>
    <n v="1.4406779661016949"/>
    <n v="2.8169014084507039E-2"/>
    <n v="9.3896713615023476E-3"/>
    <n v="1.444564824846515E-2"/>
    <n v="8.9563019140483938E-2"/>
    <s v="20–29 min"/>
    <s v="23–27"/>
    <n v="0.52900000000000003"/>
    <n v="0.55899999999999994"/>
    <n v="0.29450814725407365"/>
    <s v="Écarter"/>
    <n v="0.27525150905432599"/>
    <n v="1384.5"/>
    <n v="6.1394005055976884E-2"/>
    <n v="1.4406779661016949"/>
    <n v="0.10328638497652583"/>
    <n v="4.6948356807511742E-2"/>
  </r>
  <r>
    <x v="191"/>
    <s v="MIA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n v="7.9054054054054053"/>
    <n v="4.9054054054054053"/>
    <n v="2.2972972972972974"/>
    <n v="0.5"/>
    <n v="1.7972972972972974"/>
    <n v="1"/>
    <n v="0.20270270270270271"/>
    <n v="1.7027027027027026"/>
    <n v="0.28851844545275201"/>
    <n v="2.8809523809523809"/>
    <n v="3.6496350364963508E-2"/>
    <n v="7.3979088577628728E-3"/>
    <n v="1.8248175182481754E-2"/>
    <n v="6.5594791872164146E-2"/>
    <s v="20–29 min"/>
    <s v="23–27"/>
    <n v="0.55700000000000005"/>
    <n v="0.57299999999999995"/>
    <n v="0.28605914302957153"/>
    <s v="Écarter"/>
    <n v="0.24177497416934038"/>
    <n v="2027.6"/>
    <n v="0.17902939435786153"/>
    <n v="2.8809523809523809"/>
    <n v="8.3842967054645889E-2"/>
    <n v="4.2579075425790758E-2"/>
  </r>
  <r>
    <x v="192"/>
    <s v="LAC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n v="10.796296296296296"/>
    <n v="2.7037037037037037"/>
    <n v="2.9074074074074074"/>
    <n v="0.40740740740740738"/>
    <n v="2.5"/>
    <n v="0.79629629629629628"/>
    <n v="0.20370370370370369"/>
    <n v="1.4074074074074074"/>
    <n v="0.43185185185185182"/>
    <n v="1.9210526315789473"/>
    <n v="3.1851851851851853E-2"/>
    <n v="8.1481481481481474E-3"/>
    <n v="1.6296296296296295E-2"/>
    <n v="0.1"/>
    <s v="20–29 min"/>
    <s v="28–32"/>
    <n v="0.53400000000000003"/>
    <n v="0.55899999999999994"/>
    <n v="0.29631864815932407"/>
    <s v="Écarter"/>
    <n v="0.33018853863924286"/>
    <n v="1350"/>
    <n v="0.10814814814814815"/>
    <n v="1.9210526315789473"/>
    <n v="0.1162962962962963"/>
    <n v="5.2098765432098765E-2"/>
  </r>
  <r>
    <x v="193"/>
    <s v="MIN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n v="8.1971830985915499"/>
    <n v="4.507042253521127"/>
    <n v="2.6056338028169015"/>
    <n v="0.50704225352112675"/>
    <n v="2.0985915492957745"/>
    <n v="1.0985915492957747"/>
    <n v="0.19718309859154928"/>
    <n v="1.0985915492957747"/>
    <n v="0.331869761076581"/>
    <n v="4.1025641025641022"/>
    <n v="4.4477390659747963E-2"/>
    <n v="7.983121400467582E-3"/>
    <n v="2.0528026458345214E-2"/>
    <n v="8.4963220619262134E-2"/>
    <s v="20–29 min"/>
    <s v="33+"/>
    <n v="0.53500000000000003"/>
    <n v="0.57299999999999995"/>
    <n v="0.28304164152082079"/>
    <s v="Écarter"/>
    <n v="0.25069855754243775"/>
    <n v="1753.7"/>
    <n v="0.18247134629640188"/>
    <n v="4.1025641025641022"/>
    <n v="0.10549124707760735"/>
    <n v="5.2650586379274299E-2"/>
  </r>
  <r>
    <x v="194"/>
    <s v="MEM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n v="8.907692307692308"/>
    <n v="3.3076923076923075"/>
    <n v="2.8"/>
    <n v="0.6"/>
    <n v="2.2000000000000002"/>
    <n v="0.8"/>
    <n v="0.1076923076923077"/>
    <n v="1.1076923076923078"/>
    <n v="0.39414567733151801"/>
    <n v="2.9861111111111107"/>
    <n v="3.5398230088495575E-2"/>
    <n v="4.7651463580667122E-3"/>
    <n v="2.6548672566371678E-2"/>
    <n v="9.7345132743362831E-2"/>
    <s v="20–29 min"/>
    <s v="28–32"/>
    <n v="0.60899999999999999"/>
    <n v="0.63100000000000001"/>
    <n v="0.25890162945081474"/>
    <s v="Écarter"/>
    <n v="0.27242841665376877"/>
    <n v="1469"/>
    <n v="0.14635806671204901"/>
    <n v="2.9861111111111112"/>
    <n v="0.1238938053097345"/>
    <n v="5.4685727252098935E-2"/>
  </r>
  <r>
    <x v="195"/>
    <s v="NOP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n v="10.303571428571429"/>
    <n v="4.6071428571428568"/>
    <n v="2.3928571428571428"/>
    <n v="0.5"/>
    <n v="1.8928571428571428"/>
    <n v="1.3035714285714286"/>
    <n v="0.30357142857142855"/>
    <n v="1.5"/>
    <n v="0.42227751756440285"/>
    <n v="3.0714285714285712"/>
    <n v="5.3425058548009371E-2"/>
    <n v="1.2441451990632318E-2"/>
    <n v="2.0491803278688527E-2"/>
    <n v="7.7576112412177989E-2"/>
    <s v="20–29 min"/>
    <s v="23–27"/>
    <n v="0.498"/>
    <n v="0.52300000000000002"/>
    <n v="0.31442365721182863"/>
    <s v="Écarter"/>
    <n v="0.31511928715148035"/>
    <n v="1366.3999999999999"/>
    <n v="0.18881733021077285"/>
    <n v="3.0714285714285716"/>
    <n v="9.8067915690866508E-2"/>
    <n v="5.4644808743169404E-2"/>
  </r>
  <r>
    <x v="196"/>
    <s v="POR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n v="14.4"/>
    <n v="1.6"/>
    <n v="10.199999999999999"/>
    <n v="3.1"/>
    <n v="7.1"/>
    <n v="0.8"/>
    <n v="1"/>
    <n v="1.7"/>
    <n v="0.47840531561461791"/>
    <n v="0.94117647058823539"/>
    <n v="2.6578073089700997E-2"/>
    <n v="3.3222591362126241E-2"/>
    <n v="0.10299003322259136"/>
    <n v="0.23588039867109634"/>
    <s v="30–39 min"/>
    <s v="23–27"/>
    <n v="0.57299999999999995"/>
    <n v="0.58299999999999996"/>
    <n v="0.28243814121907063"/>
    <s v="Écarter"/>
    <n v="0.44040241448692158"/>
    <n v="1204"/>
    <n v="5.3156146179401995E-2"/>
    <n v="0.94117647058823528"/>
    <n v="0.33887043189368765"/>
    <n v="0.13289036544850497"/>
  </r>
  <r>
    <x v="197"/>
    <s v="OKC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n v="8.3970588235294112"/>
    <n v="2.5"/>
    <n v="3.3970588235294117"/>
    <n v="1"/>
    <n v="2.2941176470588234"/>
    <n v="1.7941176470588236"/>
    <n v="0.5"/>
    <n v="0.8970588235294118"/>
    <n v="0.3042412617220801"/>
    <n v="2.7868852459016393"/>
    <n v="6.5004262574595059E-2"/>
    <n v="1.8115942028985508E-2"/>
    <n v="3.6231884057971016E-2"/>
    <n v="8.312020460358055E-2"/>
    <s v="20–29 min"/>
    <s v="18–22"/>
    <n v="0.55000000000000004"/>
    <n v="0.56200000000000006"/>
    <n v="0.29571514785757391"/>
    <s v="Écarter"/>
    <n v="0.25681145697715707"/>
    <n v="1876.8000000000002"/>
    <n v="9.0579710144927522E-2"/>
    <n v="2.7868852459016393"/>
    <n v="0.12308184143222506"/>
    <n v="6.8734015345268532E-2"/>
  </r>
  <r>
    <x v="198"/>
    <s v="UTA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n v="8.90625"/>
    <n v="1.09375"/>
    <n v="2.90625"/>
    <n v="0.703125"/>
    <n v="2.203125"/>
    <n v="0.59375"/>
    <n v="9.375E-2"/>
    <n v="0.59375"/>
    <n v="0.44981060606060602"/>
    <n v="1.8421052631578947"/>
    <n v="2.9987373737373736E-2"/>
    <n v="4.734848484848485E-3"/>
    <n v="3.5511363636363633E-2"/>
    <n v="0.11126893939393939"/>
    <s v="10–19 min"/>
    <s v="23–27"/>
    <n v="0.55399999999999994"/>
    <n v="0.57299999999999995"/>
    <n v="0.28605914302957153"/>
    <s v="Écarter"/>
    <n v="0.27238430583501005"/>
    <n v="1267.2"/>
    <n v="5.5239898989898985E-2"/>
    <n v="1.8421052631578947"/>
    <n v="0.14678030303030304"/>
    <n v="6.050084175084175E-2"/>
  </r>
  <r>
    <x v="199"/>
    <s v="MIA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n v="8.6060606060606055"/>
    <n v="2.5"/>
    <n v="4.3939393939393936"/>
    <n v="1.303030303030303"/>
    <n v="3.106060606060606"/>
    <n v="0.89393939393939392"/>
    <n v="0.19696969696969696"/>
    <n v="1.5"/>
    <n v="0.4157517200995462"/>
    <n v="1.6666666666666667"/>
    <n v="4.3185477968086666E-2"/>
    <n v="9.5154442980529934E-3"/>
    <n v="6.2948323817889035E-2"/>
    <n v="0.15005123700775874"/>
    <s v="20–29 min"/>
    <s v="23–27"/>
    <n v="0.501"/>
    <n v="0.54299999999999993"/>
    <n v="0.27881713940856973"/>
    <s v="Écarter"/>
    <n v="0.26320346320346322"/>
    <n v="1366.2"/>
    <n v="0.12077294685990338"/>
    <n v="1.6666666666666667"/>
    <n v="0.2122676035719514"/>
    <n v="8.832284194603035E-2"/>
  </r>
  <r>
    <x v="200"/>
    <s v="CHI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n v="9"/>
    <n v="2"/>
    <n v="3.7936507936507935"/>
    <n v="0.69841269841269837"/>
    <n v="3.0952380952380953"/>
    <n v="0.79365079365079361"/>
    <n v="0.50793650793650791"/>
    <n v="1.3968253968253967"/>
    <n v="0.36"/>
    <n v="1.4318181818181819"/>
    <n v="3.1746031746031744E-2"/>
    <n v="2.0317460317460317E-2"/>
    <n v="2.7936507936507936E-2"/>
    <n v="0.12380952380952381"/>
    <s v="20–29 min"/>
    <s v="23–27"/>
    <n v="0.49"/>
    <n v="0.51200000000000001"/>
    <n v="0.312009656004828"/>
    <s v="Écarter"/>
    <n v="0.27525150905432599"/>
    <n v="1575"/>
    <n v="0.08"/>
    <n v="1.4318181818181819"/>
    <n v="0.15174603174603174"/>
    <n v="6.7936507936507934E-2"/>
  </r>
  <r>
    <x v="201"/>
    <s v="ORL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n v="16.2"/>
    <n v="3.7142857142857144"/>
    <n v="4"/>
    <n v="0.7142857142857143"/>
    <n v="3.4"/>
    <n v="1.5142857142857142"/>
    <n v="0.91428571428571426"/>
    <n v="2.9142857142857141"/>
    <n v="0.56643356643356635"/>
    <n v="1.2745098039215688"/>
    <n v="5.2947052947052944E-2"/>
    <n v="3.1968031968031968E-2"/>
    <n v="2.4975024975024976E-2"/>
    <n v="0.11888111888111887"/>
    <s v="20–29 min"/>
    <s v="23–27"/>
    <n v="0.48899999999999999"/>
    <n v="0.53600000000000003"/>
    <n v="0.28968014484007243"/>
    <s v="Écarter"/>
    <n v="0.4954527162977867"/>
    <n v="1001"/>
    <n v="0.12987012987012986"/>
    <n v="1.2745098039215685"/>
    <n v="0.13986013986013984"/>
    <n v="7.4925074925074928E-2"/>
  </r>
  <r>
    <x v="202"/>
    <s v="CHI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n v="12.304347826086957"/>
    <n v="4.5"/>
    <n v="3.5"/>
    <n v="0.60869565217391308"/>
    <n v="2.8913043478260869"/>
    <n v="0.89130434782608692"/>
    <n v="0.39130434782608697"/>
    <n v="1.5"/>
    <n v="0.40608408666953655"/>
    <n v="3"/>
    <n v="2.9415985076768545E-2"/>
    <n v="1.2914334911752045E-2"/>
    <n v="2.0088965418280959E-2"/>
    <n v="9.5422585736834556E-2"/>
    <s v="30–39 min"/>
    <s v="23–27"/>
    <n v="0.56100000000000005"/>
    <n v="0.58499999999999996"/>
    <n v="0.27217863608931803"/>
    <s v="Écarter"/>
    <n v="0.37631003411774999"/>
    <n v="1393.8"/>
    <n v="0.14851485148514851"/>
    <n v="3"/>
    <n v="0.11551155115511551"/>
    <n v="5.2613957047878697E-2"/>
  </r>
  <r>
    <x v="203"/>
    <s v="POR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n v="8.2985074626865671"/>
    <n v="2.4029850746268657"/>
    <n v="2"/>
    <n v="0.40298507462686567"/>
    <n v="1.5970149253731343"/>
    <n v="0.59701492537313428"/>
    <n v="0.5074626865671642"/>
    <n v="1.2985074626865671"/>
    <n v="0.49691661453212976"/>
    <n v="1.8505747126436782"/>
    <n v="3.5749396728930197E-2"/>
    <n v="3.0386987219590673E-2"/>
    <n v="2.4130842792027884E-2"/>
    <n v="9.5629636249888281E-2"/>
    <s v="10–19 min"/>
    <s v="23–27"/>
    <n v="0.46200000000000002"/>
    <n v="0.49700000000000005"/>
    <n v="0.30718165359082678"/>
    <s v="Écarter"/>
    <n v="0.25379741133367367"/>
    <n v="1118.8999999999999"/>
    <n v="0.14389132183394407"/>
    <n v="1.8505747126436782"/>
    <n v="0.11976047904191617"/>
    <n v="6.1965620996812347E-2"/>
  </r>
  <r>
    <x v="204"/>
    <s v="DEN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n v="8.1029411764705888"/>
    <n v="1.3970588235294117"/>
    <n v="3.3970588235294117"/>
    <n v="0.70588235294117652"/>
    <n v="2.7058823529411766"/>
    <n v="0.70588235294117652"/>
    <n v="1.3970588235294117"/>
    <n v="0.79411764705882348"/>
    <n v="0.33345436940208184"/>
    <n v="1.7592592592592593"/>
    <n v="2.9048656499636893E-2"/>
    <n v="5.7492132655531346E-2"/>
    <n v="2.9048656499636893E-2"/>
    <n v="0.11135318324860809"/>
    <s v="20–29 min"/>
    <s v="18–22"/>
    <n v="0.53299999999999992"/>
    <n v="0.56399999999999995"/>
    <n v="0.25829812914906458"/>
    <s v="Écarter"/>
    <n v="0.24781630962244056"/>
    <n v="1652.4"/>
    <n v="5.7492132655531346E-2"/>
    <n v="1.7592592592592593"/>
    <n v="0.13979665940450253"/>
    <n v="7.5445816186556922E-2"/>
  </r>
  <r>
    <x v="205"/>
    <s v="LAL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n v="8.6984126984126977"/>
    <n v="1.3968253968253967"/>
    <n v="3.9047619047619047"/>
    <n v="1.3015873015873016"/>
    <n v="2.6984126984126986"/>
    <n v="0.90476190476190477"/>
    <n v="0.3968253968253968"/>
    <n v="0.90476190476190477"/>
    <n v="0.30098313835338059"/>
    <n v="1.5438596491228069"/>
    <n v="3.1306640303180096E-2"/>
    <n v="1.3730982589114076E-2"/>
    <n v="4.5037622892294175E-2"/>
    <n v="9.3370681605975739E-2"/>
    <s v="20–29 min"/>
    <s v="28–32"/>
    <n v="0.59699999999999998"/>
    <n v="0.60399999999999998"/>
    <n v="0.26252263126131564"/>
    <s v="Écarter"/>
    <n v="0.26602791351282296"/>
    <n v="1820.6999999999998"/>
    <n v="4.8333058713681556E-2"/>
    <n v="1.5438596491228069"/>
    <n v="0.13511286867688252"/>
    <n v="6.0050163856392225E-2"/>
  </r>
  <r>
    <x v="206"/>
    <s v="WAS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n v="8.806451612903226"/>
    <n v="1"/>
    <n v="5.693548387096774"/>
    <n v="1.8064516129032258"/>
    <n v="3.903225806451613"/>
    <n v="1"/>
    <n v="0.59677419354838712"/>
    <n v="0.90322580645161288"/>
    <n v="0.40770609318996415"/>
    <n v="1.1071428571428572"/>
    <n v="4.6296296296296294E-2"/>
    <n v="2.7628434886499402E-2"/>
    <n v="8.3632019115890077E-2"/>
    <n v="0.18070489844683393"/>
    <s v="20–29 min"/>
    <s v="23–27"/>
    <n v="0.60099999999999998"/>
    <n v="0.61399999999999999"/>
    <n v="0.24683162341581172"/>
    <s v="Écarter"/>
    <n v="0.26933212176283511"/>
    <n v="1339.2"/>
    <n v="4.6296296296296294E-2"/>
    <n v="1.1071428571428572"/>
    <n v="0.26359020310633213"/>
    <n v="0.11250497809637594"/>
  </r>
  <r>
    <x v="207"/>
    <s v="NOP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n v="17.516129032258064"/>
    <n v="7.387096774193548"/>
    <n v="6.5161290322580649"/>
    <n v="0.5161290322580645"/>
    <n v="5.903225806451613"/>
    <n v="2"/>
    <n v="0.38709677419354838"/>
    <n v="3.3870967741935485"/>
    <n v="0.53730457154165834"/>
    <n v="2.1809523809523808"/>
    <n v="6.1349693251533742E-2"/>
    <n v="1.1874134177716208E-2"/>
    <n v="1.583217890362161E-2"/>
    <n v="0.18108054621017217"/>
    <s v="30–39 min"/>
    <s v="28–32"/>
    <n v="0.44500000000000001"/>
    <n v="0.49399999999999999"/>
    <n v="0.29752564876282439"/>
    <s v="Écarter"/>
    <n v="0.53570454987992477"/>
    <n v="1010.6"/>
    <n v="0.22659806055808429"/>
    <n v="2.1809523809523808"/>
    <n v="0.19988125865822284"/>
    <n v="9.1035028695824263E-2"/>
  </r>
  <r>
    <x v="208"/>
    <s v="BOS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n v="9"/>
    <n v="2.1"/>
    <n v="6.2"/>
    <n v="1.3"/>
    <n v="4.8"/>
    <n v="0.6"/>
    <n v="0.9"/>
    <n v="0.8"/>
    <n v="0.32608695652173914"/>
    <n v="2.625"/>
    <n v="2.1739130434782608E-2"/>
    <n v="3.2608695652173912E-2"/>
    <n v="4.710144927536232E-2"/>
    <n v="0.17391304347826086"/>
    <s v="20–29 min"/>
    <s v="33+"/>
    <n v="0.54700000000000004"/>
    <n v="0.56299999999999994"/>
    <n v="0.27881713940856973"/>
    <s v="Écarter"/>
    <n v="0.27525150905432599"/>
    <n v="1656"/>
    <n v="7.6086956521739135E-2"/>
    <n v="2.625"/>
    <n v="0.22463768115942029"/>
    <n v="9.2995169082125614E-2"/>
  </r>
  <r>
    <x v="209"/>
    <s v="IND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n v="12"/>
    <n v="1.2"/>
    <n v="4"/>
    <n v="0.8"/>
    <n v="3.1111111111111112"/>
    <n v="0.8"/>
    <n v="0.4"/>
    <n v="0.8"/>
    <n v="0.48192771084337355"/>
    <n v="1.4999999999999998"/>
    <n v="3.2128514056224904E-2"/>
    <n v="1.6064257028112452E-2"/>
    <n v="3.2128514056224904E-2"/>
    <n v="0.1249442213297635"/>
    <s v="20–29 min"/>
    <s v="23–27"/>
    <n v="0.61699999999999999"/>
    <n v="0.65300000000000002"/>
    <n v="0.22812311406155703"/>
    <s v="Écarter"/>
    <n v="0.3670020120724346"/>
    <n v="1120.5"/>
    <n v="4.8192771084337352E-2"/>
    <n v="1.5"/>
    <n v="0.1606425702811245"/>
    <n v="6.961178045515394E-2"/>
  </r>
  <r>
    <x v="210"/>
    <s v="MIL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n v="7.397260273972603"/>
    <n v="1.5068493150684932"/>
    <n v="2.3972602739726026"/>
    <n v="0.20547945205479451"/>
    <n v="2.095890410958904"/>
    <n v="0.50684931506849318"/>
    <n v="9.5890410958904104E-2"/>
    <n v="0.50684931506849318"/>
    <n v="0.3258704966507755"/>
    <n v="2.9729729729729728"/>
    <n v="2.2328163659404987E-2"/>
    <n v="4.2242471788063486E-3"/>
    <n v="9.0519582402993175E-3"/>
    <n v="9.2329974051053046E-2"/>
    <s v="20–29 min"/>
    <s v="23–27"/>
    <n v="0.61199999999999999"/>
    <n v="0.621"/>
    <n v="0.25528062764031384"/>
    <s v="Écarter"/>
    <n v="0.22623411703095286"/>
    <n v="1657.1"/>
    <n v="6.638102709552833E-2"/>
    <n v="2.9729729729729728"/>
    <n v="0.10560617947015871"/>
    <n v="4.405286343612335E-2"/>
  </r>
  <r>
    <x v="211"/>
    <s v="PHI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n v="9"/>
    <n v="3.7"/>
    <n v="1.8"/>
    <n v="0.4"/>
    <n v="1.4"/>
    <n v="0.7"/>
    <n v="0.2"/>
    <n v="1.3"/>
    <n v="0.51724137931034486"/>
    <n v="2.8461538461538463"/>
    <n v="4.0229885057471264E-2"/>
    <n v="1.149425287356322E-2"/>
    <n v="2.298850574712644E-2"/>
    <n v="8.0459770114942528E-2"/>
    <s v="10–19 min"/>
    <s v="23–27"/>
    <n v="0.51400000000000001"/>
    <n v="0.54899999999999993"/>
    <n v="0.27519613759806882"/>
    <s v="Écarter"/>
    <n v="0.27525150905432599"/>
    <n v="1044"/>
    <n v="0.21264367816091953"/>
    <n v="2.8461538461538463"/>
    <n v="0.10344827586206898"/>
    <n v="5.1724137931034482E-2"/>
  </r>
  <r>
    <x v="212"/>
    <s v="ORL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n v="7.2027027027027026"/>
    <n v="1.5"/>
    <n v="3.2972972972972974"/>
    <n v="1"/>
    <n v="2.2972972972972974"/>
    <n v="0.40540540540540543"/>
    <n v="0.20270270270270271"/>
    <n v="0.79729729729729726"/>
    <n v="0.3273955773955774"/>
    <n v="1.8813559322033899"/>
    <n v="1.8427518427518427E-2"/>
    <n v="9.2137592137592136E-3"/>
    <n v="4.5454545454545456E-2"/>
    <n v="0.10442260442260443"/>
    <s v="20–29 min"/>
    <s v="23–27"/>
    <n v="0.495"/>
    <n v="0.52200000000000002"/>
    <n v="0.29028364514182259"/>
    <s v="Écarter"/>
    <n v="0.2202838653542879"/>
    <n v="1628"/>
    <n v="6.8181818181818177E-2"/>
    <n v="1.8813559322033899"/>
    <n v="0.14987714987714987"/>
    <n v="5.917280917280917E-2"/>
  </r>
  <r>
    <x v="213"/>
    <s v="PHI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n v="7.3013698630136989"/>
    <n v="1.3013698630136987"/>
    <n v="2.904109589041096"/>
    <n v="0.69863013698630139"/>
    <n v="2.2054794520547945"/>
    <n v="0.39726027397260272"/>
    <n v="0.20547945205479451"/>
    <n v="0.69863013698630139"/>
    <n v="0.42698069374349112"/>
    <n v="1.8627450980392157"/>
    <n v="2.323159496915805E-2"/>
    <n v="1.2016342225426578E-2"/>
    <n v="4.085556356645037E-2"/>
    <n v="0.12897540655291195"/>
    <s v="10–19 min"/>
    <s v="23–27"/>
    <n v="0.442"/>
    <n v="0.502"/>
    <n v="0.27761013880506941"/>
    <s v="Écarter"/>
    <n v="0.22330145255092199"/>
    <n v="1248.3000000000002"/>
    <n v="7.6103500761035003E-2"/>
    <n v="1.8627450980392157"/>
    <n v="0.16983097011936232"/>
    <n v="6.8359635771315652E-2"/>
  </r>
  <r>
    <x v="214"/>
    <s v="TOR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n v="7.1066666666666665"/>
    <n v="4.2"/>
    <n v="1.5066666666666666"/>
    <n v="0.4"/>
    <n v="1.1066666666666667"/>
    <n v="0.8"/>
    <n v="0.10666666666666667"/>
    <n v="1.6"/>
    <n v="0.36258503401360542"/>
    <n v="2.625"/>
    <n v="4.0816326530612242E-2"/>
    <n v="5.4421768707482989E-3"/>
    <n v="2.0408163265306121E-2"/>
    <n v="5.64625850340136E-2"/>
    <s v="10–19 min"/>
    <s v="18–22"/>
    <n v="0.47600000000000003"/>
    <n v="0.499"/>
    <n v="0.30356065178032587"/>
    <s v="Écarter"/>
    <n v="0.21734674714956406"/>
    <n v="1470"/>
    <n v="0.21428571428571427"/>
    <n v="2.625"/>
    <n v="7.6870748299319724E-2"/>
    <n v="4.1043083900226755E-2"/>
  </r>
  <r>
    <x v="215"/>
    <s v="MEM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n v="8.296875"/>
    <n v="1"/>
    <n v="5.09375"/>
    <n v="2"/>
    <n v="3.09375"/>
    <n v="0.796875"/>
    <n v="0.59375"/>
    <n v="0.59375"/>
    <n v="0.43898809523809529"/>
    <n v="1.6842105263157894"/>
    <n v="4.2162698412698416E-2"/>
    <n v="3.1415343915343917E-2"/>
    <n v="0.10582010582010583"/>
    <n v="0.16369047619047619"/>
    <s v="10–19 min"/>
    <s v="28–32"/>
    <n v="0.622"/>
    <n v="0.63800000000000001"/>
    <n v="0.22812311406155703"/>
    <s v="Écarter"/>
    <n v="0.25374748490945676"/>
    <n v="1209.5999999999999"/>
    <n v="5.2910052910052914E-2"/>
    <n v="1.6842105263157894"/>
    <n v="0.26951058201058203"/>
    <n v="0.11436287477954145"/>
  </r>
  <r>
    <x v="216"/>
    <s v="PHX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n v="9.2982456140350873"/>
    <n v="0.89473684210526316"/>
    <n v="8.192982456140351"/>
    <n v="2.5964912280701755"/>
    <n v="5.5964912280701755"/>
    <n v="0.19298245614035087"/>
    <n v="1"/>
    <n v="1.4035087719298245"/>
    <n v="0.42264752791068577"/>
    <n v="0.63750000000000007"/>
    <n v="8.771929824561403E-3"/>
    <n v="4.5454545454545456E-2"/>
    <n v="0.11802232854864435"/>
    <n v="0.25438596491228072"/>
    <s v="20–29 min"/>
    <s v="23–27"/>
    <n v="0.59099999999999997"/>
    <n v="0.63400000000000001"/>
    <n v="0.21001810500905249"/>
    <s v="Écarter"/>
    <n v="0.28437290409121396"/>
    <n v="1254"/>
    <n v="4.0669856459330141E-2"/>
    <n v="0.63749999999999996"/>
    <n v="0.37240829346092502"/>
    <n v="0.14221158958001062"/>
  </r>
  <r>
    <x v="217"/>
    <s v="BKN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n v="8.6999999999999993"/>
    <n v="2"/>
    <n v="3.7"/>
    <n v="1"/>
    <n v="2.7"/>
    <n v="0.6"/>
    <n v="0.2"/>
    <n v="1.2"/>
    <n v="0.39726027397260272"/>
    <n v="1.6666666666666667"/>
    <n v="2.7397260273972605E-2"/>
    <n v="9.1324200913242021E-3"/>
    <n v="4.5662100456621009E-2"/>
    <n v="0.12328767123287673"/>
    <s v="20–29 min"/>
    <s v="23–27"/>
    <n v="0.51300000000000001"/>
    <n v="0.53299999999999992"/>
    <n v="0.28243814121907063"/>
    <s v="Écarter"/>
    <n v="0.26607645875251507"/>
    <n v="1314"/>
    <n v="9.1324200913242004E-2"/>
    <n v="1.6666666666666667"/>
    <n v="0.16894977168949774"/>
    <n v="6.8493150684931517E-2"/>
  </r>
  <r>
    <x v="218"/>
    <s v="DET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n v="6.3950617283950617"/>
    <n v="1"/>
    <n v="2.7037037037037037"/>
    <n v="0.50617283950617287"/>
    <n v="2.1975308641975309"/>
    <n v="0.60493827160493829"/>
    <n v="0.19753086419753085"/>
    <n v="0.90123456790123457"/>
    <n v="0.40993985438429886"/>
    <n v="1.1095890410958904"/>
    <n v="3.8778094333649892E-2"/>
    <n v="1.2662234884457106E-2"/>
    <n v="3.2446976891421335E-2"/>
    <n v="0.14086736308958531"/>
    <s v="10–19 min"/>
    <s v="18–22"/>
    <n v="0.51700000000000002"/>
    <n v="0.55600000000000005"/>
    <n v="0.2492456246228123"/>
    <s v="Écarter"/>
    <n v="0.19558337680403409"/>
    <n v="1263.5999999999999"/>
    <n v="6.4102564102564111E-2"/>
    <n v="1.1095890410958904"/>
    <n v="0.17331433998100665"/>
    <n v="7.4918223066371206E-2"/>
  </r>
  <r>
    <x v="219"/>
    <s v="ATL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n v="7.7014925373134329"/>
    <n v="1.8059701492537314"/>
    <n v="3"/>
    <n v="1"/>
    <n v="2"/>
    <n v="0.70149253731343286"/>
    <n v="0.19402985074626866"/>
    <n v="0.70149253731343286"/>
    <n v="0.36499964631817217"/>
    <n v="2.5744680851063833"/>
    <n v="3.32460918158025E-2"/>
    <n v="9.1957275235198411E-3"/>
    <n v="4.7393364928909949E-2"/>
    <n v="9.4786729857819899E-2"/>
    <s v="20–29 min"/>
    <s v="28–32"/>
    <n v="0.56899999999999995"/>
    <n v="0.58399999999999996"/>
    <n v="0.25045262522631262"/>
    <s v="Écarter"/>
    <n v="0.23553860476290581"/>
    <n v="1413.7"/>
    <n v="8.5591002334300059E-2"/>
    <n v="2.5744680851063828"/>
    <n v="0.14218009478672985"/>
    <n v="6.1540638042017398E-2"/>
  </r>
  <r>
    <x v="220"/>
    <s v="CLE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n v="7.197183098591549"/>
    <n v="1.5070422535211268"/>
    <n v="2.1971830985915495"/>
    <n v="0.50704225352112675"/>
    <n v="1.704225352112676"/>
    <n v="0.70422535211267601"/>
    <n v="0.19718309859154928"/>
    <n v="0.50704225352112675"/>
    <n v="0.36533924358332737"/>
    <n v="2.9722222222222223"/>
    <n v="3.5747479802673912E-2"/>
    <n v="1.0009294344748695E-2"/>
    <n v="2.5738185457925215E-2"/>
    <n v="8.6508901122470866E-2"/>
    <s v="10–19 min"/>
    <s v="28–32"/>
    <n v="0.56700000000000006"/>
    <n v="0.58299999999999996"/>
    <n v="0.25709112854556426"/>
    <s v="Écarter"/>
    <n v="0.22011505653640151"/>
    <n v="1398.7"/>
    <n v="7.6499606777722162E-2"/>
    <n v="2.9722222222222223"/>
    <n v="0.11153213698434261"/>
    <n v="5.2429637043921735E-2"/>
  </r>
  <r>
    <x v="221"/>
    <s v="PHX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n v="6.9054054054054053"/>
    <n v="0.79729729729729726"/>
    <n v="3.5945945945945947"/>
    <n v="1.2027027027027026"/>
    <n v="2.4054054054054053"/>
    <n v="0.59459459459459463"/>
    <n v="0.5"/>
    <n v="0.5"/>
    <n v="0.3615395500212254"/>
    <n v="1.5945945945945945"/>
    <n v="3.1130607046837414E-2"/>
    <n v="2.6178010471204185E-2"/>
    <n v="6.2968727890193851E-2"/>
    <n v="0.1259374557803877"/>
    <s v="10–19 min"/>
    <s v="18–22"/>
    <n v="0.51600000000000001"/>
    <n v="0.51700000000000002"/>
    <n v="0.28605914302957153"/>
    <s v="Écarter"/>
    <n v="0.21119147316330417"/>
    <n v="1413.4"/>
    <n v="4.1743313994622895E-2"/>
    <n v="1.5945945945945945"/>
    <n v="0.18819866987406253"/>
    <n v="8.183576246403472E-2"/>
  </r>
  <r>
    <x v="222"/>
    <s v="ORL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n v="7.2"/>
    <n v="2"/>
    <n v="6.6"/>
    <n v="2.4"/>
    <n v="4.2"/>
    <n v="0.7"/>
    <n v="1.4"/>
    <n v="1"/>
    <n v="0.35294117647058826"/>
    <n v="2"/>
    <n v="3.4313725490196081E-2"/>
    <n v="6.8627450980392163E-2"/>
    <n v="0.11764705882352941"/>
    <n v="0.20588235294117649"/>
    <s v="20–29 min"/>
    <s v="23–27"/>
    <n v="0.61499999999999999"/>
    <n v="0.63100000000000001"/>
    <n v="0.20277610138805069"/>
    <s v="Écarter"/>
    <n v="0.22020120724346079"/>
    <n v="1428"/>
    <n v="9.8039215686274508E-2"/>
    <n v="2"/>
    <n v="0.3235294117647059"/>
    <n v="0.14215686274509806"/>
  </r>
  <r>
    <x v="223"/>
    <s v="CHA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n v="7.3970588235294121"/>
    <n v="1.6029411764705883"/>
    <n v="2.5"/>
    <n v="0.79411764705882348"/>
    <n v="1.7058823529411764"/>
    <n v="1.1029411764705883"/>
    <n v="0.20588235294117646"/>
    <n v="1"/>
    <n v="0.26608125264494287"/>
    <n v="1.6029411764705883"/>
    <n v="3.967414303851037E-2"/>
    <n v="7.4058400338552679E-3"/>
    <n v="2.8565382987727463E-2"/>
    <n v="6.1362674566229368E-2"/>
    <s v="20–29 min"/>
    <s v="23–27"/>
    <n v="0.54299999999999993"/>
    <n v="0.55899999999999994"/>
    <n v="0.25467712733856368"/>
    <s v="Écarter"/>
    <n v="0.22622795597112086"/>
    <n v="1890.4"/>
    <n v="5.765975454930173E-2"/>
    <n v="1.6029411764705883"/>
    <n v="8.9928057553956831E-2"/>
    <n v="4.5669346875440824E-2"/>
  </r>
  <r>
    <x v="224"/>
    <s v="NYK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n v="6.9027777777777777"/>
    <n v="2.8055555555555554"/>
    <n v="1.4027777777777777"/>
    <n v="0.19444444444444445"/>
    <n v="1.3055555555555556"/>
    <n v="0.5"/>
    <n v="0.19444444444444445"/>
    <n v="0.69444444444444442"/>
    <n v="0.45713760117733626"/>
    <n v="4.04"/>
    <n v="3.3112582781456956E-2"/>
    <n v="1.2877115526122149E-2"/>
    <n v="1.2877115526122149E-2"/>
    <n v="8.6460632818248714E-2"/>
    <s v="10–19 min"/>
    <s v="28–32"/>
    <n v="0.50600000000000001"/>
    <n v="0.53200000000000003"/>
    <n v="0.26916113458056729"/>
    <s v="Écarter"/>
    <n v="0.21111111111111111"/>
    <n v="1087.2"/>
    <n v="0.18579838116261957"/>
    <n v="4.04"/>
    <n v="9.2899190581309785E-2"/>
    <n v="4.6296296296296301E-2"/>
  </r>
  <r>
    <x v="225"/>
    <s v="MIA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n v="10.695652173913043"/>
    <n v="2.8043478260869565"/>
    <n v="3.8913043478260869"/>
    <n v="0.60869565217391308"/>
    <n v="3.3043478260869565"/>
    <n v="0.80434782608695654"/>
    <n v="0.30434782608695654"/>
    <n v="1.3043478260869565"/>
    <n v="0.42612160055430448"/>
    <n v="2.15"/>
    <n v="3.2045730122986317E-2"/>
    <n v="1.2125411397886714E-2"/>
    <n v="2.4250822795773428E-2"/>
    <n v="0.13164732374848431"/>
    <s v="20–29 min"/>
    <s v="18–22"/>
    <n v="0.56000000000000005"/>
    <n v="0.59499999999999997"/>
    <n v="0.22751961375980689"/>
    <s v="Écarter"/>
    <n v="0.32711048902108303"/>
    <n v="1154.6000000000001"/>
    <n v="0.11172700502338472"/>
    <n v="2.15"/>
    <n v="0.15503204573012297"/>
    <n v="6.6401062416998669E-2"/>
  </r>
  <r>
    <x v="226"/>
    <s v="ATL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n v="8.9090909090909083"/>
    <n v="1.1090909090909091"/>
    <n v="8.5090909090909097"/>
    <n v="3.2"/>
    <n v="5.4"/>
    <n v="0.6"/>
    <n v="1"/>
    <n v="0.90909090909090906"/>
    <n v="0.41631265930331351"/>
    <n v="1.22"/>
    <n v="2.8037383177570093E-2"/>
    <n v="4.6728971962616828E-2"/>
    <n v="0.14953271028037385"/>
    <n v="0.25233644859813087"/>
    <s v="20–29 min"/>
    <s v="28–32"/>
    <n v="0.55899999999999994"/>
    <n v="0.56399999999999995"/>
    <n v="0.23596861798430899"/>
    <s v="Écarter"/>
    <n v="0.27247119078104992"/>
    <n v="1177"/>
    <n v="5.1826677994902294E-2"/>
    <n v="1.22"/>
    <n v="0.39762107051826684"/>
    <n v="0.15746247521948459"/>
  </r>
  <r>
    <x v="227"/>
    <s v="MIA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n v="6.5"/>
    <n v="1.5"/>
    <n v="3.4054054054054053"/>
    <n v="1"/>
    <n v="2.4054054054054053"/>
    <n v="0.90540540540540537"/>
    <n v="0.5"/>
    <n v="0.70270270270270274"/>
    <n v="0.26422764227642276"/>
    <n v="2.1346153846153846"/>
    <n v="3.6805097780707535E-2"/>
    <n v="2.032520325203252E-2"/>
    <n v="4.065040650406504E-2"/>
    <n v="9.7780707536805081E-2"/>
    <s v="20–29 min"/>
    <s v="28–32"/>
    <n v="0.57200000000000006"/>
    <n v="0.58299999999999996"/>
    <n v="0.23657211828605915"/>
    <s v="Écarter"/>
    <n v="0.19879275653923542"/>
    <n v="1820.4"/>
    <n v="6.097560975609756E-2"/>
    <n v="2.1346153846153846"/>
    <n v="0.13843111404087013"/>
    <n v="6.5187138357870059E-2"/>
  </r>
  <r>
    <x v="228"/>
    <s v="LAC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n v="6.4054054054054053"/>
    <n v="2.7972972972972974"/>
    <n v="3.4054054054054053"/>
    <n v="0.70270270270270274"/>
    <n v="2.7027027027027026"/>
    <n v="1.7027027027027026"/>
    <n v="0.40540540540540543"/>
    <n v="1"/>
    <n v="0.26578445665582595"/>
    <n v="2.7972972972972974"/>
    <n v="7.0651564427498037E-2"/>
    <n v="1.68218010541662E-2"/>
    <n v="2.915778849388808E-2"/>
    <n v="0.11214534036110799"/>
    <s v="20–29 min"/>
    <s v="28–32"/>
    <n v="0.52500000000000002"/>
    <n v="0.53100000000000003"/>
    <n v="0.26372963186481591"/>
    <s v="Écarter"/>
    <n v="0.19589972266028605"/>
    <n v="1783.4"/>
    <n v="0.11607042727374677"/>
    <n v="2.7972972972972974"/>
    <n v="0.14130312885499607"/>
    <n v="7.6258831445553441E-2"/>
  </r>
  <r>
    <x v="229"/>
    <s v="CLE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n v="9.4"/>
    <n v="3.2"/>
    <n v="4.3"/>
    <n v="1.1000000000000001"/>
    <n v="3.3"/>
    <n v="0.5"/>
    <n v="0.2"/>
    <n v="1.1000000000000001"/>
    <n v="0.36862745098039218"/>
    <n v="2.9090909090909092"/>
    <n v="1.9607843137254902E-2"/>
    <n v="7.8431372549019607E-3"/>
    <n v="4.3137254901960791E-2"/>
    <n v="0.12941176470588234"/>
    <s v="20–29 min"/>
    <s v="28–32"/>
    <n v="0.59399999999999997"/>
    <n v="0.60699999999999998"/>
    <n v="0.22631261315630657"/>
    <s v="Écarter"/>
    <n v="0.28748490945674049"/>
    <n v="1275"/>
    <n v="0.12549019607843137"/>
    <n v="2.9090909090909092"/>
    <n v="0.16862745098039214"/>
    <n v="6.5359477124182996E-2"/>
  </r>
  <r>
    <x v="230"/>
    <s v="LAL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n v="6.4027777777777777"/>
    <n v="1.4027777777777777"/>
    <n v="1.3055555555555556"/>
    <n v="0.30555555555555558"/>
    <n v="1"/>
    <n v="0.69444444444444442"/>
    <n v="0.19444444444444445"/>
    <n v="0.59722222222222221"/>
    <n v="0.30201781970649894"/>
    <n v="2.3488372093023253"/>
    <n v="3.2756813417190778E-2"/>
    <n v="9.1719077568134175E-3"/>
    <n v="1.4412997903563943E-2"/>
    <n v="4.716981132075472E-2"/>
    <s v="20–29 min"/>
    <s v="28–32"/>
    <n v="0.53"/>
    <n v="0.53600000000000003"/>
    <n v="0.25226312613156304"/>
    <s v="Écarter"/>
    <n v="0.19581936060809302"/>
    <n v="1526.3999999999999"/>
    <n v="6.6168763102725375E-2"/>
    <n v="2.3488372093023258"/>
    <n v="6.1582809224318663E-2"/>
    <n v="3.4503843466107624E-2"/>
  </r>
  <r>
    <x v="231"/>
    <s v="IND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n v="6.1066666666666665"/>
    <n v="1.5066666666666666"/>
    <n v="3.1066666666666665"/>
    <n v="0.30666666666666664"/>
    <n v="2.7066666666666666"/>
    <n v="0.70666666666666667"/>
    <n v="0.30666666666666664"/>
    <n v="1"/>
    <n v="0.38649789029535864"/>
    <n v="1.5066666666666666"/>
    <n v="4.472573839662447E-2"/>
    <n v="1.9409282700421939E-2"/>
    <n v="1.9409282700421939E-2"/>
    <n v="0.17130801687763711"/>
    <s v="10–19 min"/>
    <s v="18–22"/>
    <n v="0.57600000000000007"/>
    <n v="0.59"/>
    <n v="0.21726010863005432"/>
    <s v="Écarter"/>
    <n v="0.18676324614352782"/>
    <n v="1185"/>
    <n v="9.535864978902954E-2"/>
    <n v="1.5066666666666666"/>
    <n v="0.19662447257383964"/>
    <n v="8.6919831223628674E-2"/>
  </r>
  <r>
    <x v="232"/>
    <s v="SAC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n v="6.8939393939393936"/>
    <n v="2.393939393939394"/>
    <n v="3.893939393939394"/>
    <n v="1.393939393939394"/>
    <n v="2.606060606060606"/>
    <n v="0.89393939393939392"/>
    <n v="0.30303030303030304"/>
    <n v="1.303030303030303"/>
    <n v="0.33793820558526444"/>
    <n v="1.8372093023255816"/>
    <n v="4.382055852644088E-2"/>
    <n v="1.4854426619132503E-2"/>
    <n v="6.833036244800951E-2"/>
    <n v="0.12774806892453952"/>
    <s v="20–29 min"/>
    <s v="23–27"/>
    <n v="0.56399999999999995"/>
    <n v="0.59099999999999997"/>
    <n v="0.20337960168980085"/>
    <s v="Écarter"/>
    <n v="0.21084080239009817"/>
    <n v="1346.3999999999999"/>
    <n v="0.11734997029114677"/>
    <n v="1.8372093023255813"/>
    <n v="0.19087938205585267"/>
    <n v="8.3184789067142009E-2"/>
  </r>
  <r>
    <x v="233"/>
    <s v="CHA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n v="8.9019607843137258"/>
    <n v="2.2941176470588234"/>
    <n v="7.8039215686274508"/>
    <n v="1.7058823529411764"/>
    <n v="6.0980392156862742"/>
    <n v="0.80392156862745101"/>
    <n v="0.70588235294117652"/>
    <n v="1.9019607843137254"/>
    <n v="0.42797888386123678"/>
    <n v="1.2061855670103092"/>
    <n v="3.8650075414781299E-2"/>
    <n v="3.3936651583710412E-2"/>
    <n v="8.2013574660633484E-2"/>
    <n v="0.29317496229260931"/>
    <s v="20–29 min"/>
    <s v="28–32"/>
    <n v="0.52300000000000002"/>
    <n v="0.55500000000000005"/>
    <n v="0.2124321062160531"/>
    <s v="Écarter"/>
    <n v="0.2722531266027538"/>
    <n v="1060.8"/>
    <n v="0.11029411764705883"/>
    <n v="1.2061855670103092"/>
    <n v="0.37518853695324283"/>
    <n v="0.14925842131724484"/>
  </r>
  <r>
    <x v="234"/>
    <s v="SAC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n v="6.5072463768115938"/>
    <n v="1.2028985507246377"/>
    <n v="4.5942028985507246"/>
    <n v="1.2028985507246377"/>
    <n v="3.4057971014492754"/>
    <n v="0.59420289855072461"/>
    <n v="0.30434782608695654"/>
    <n v="0.59420289855072461"/>
    <n v="0.33200236616385681"/>
    <n v="2.024390243902439"/>
    <n v="3.0316474415853296E-2"/>
    <n v="1.5527950310559006E-2"/>
    <n v="6.1372375036971308E-2"/>
    <n v="0.17376515823720792"/>
    <s v="10–19 min"/>
    <s v="28–32"/>
    <n v="0.52800000000000002"/>
    <n v="0.55100000000000005"/>
    <n v="0.22510561255280628"/>
    <s v="Écarter"/>
    <n v="0.19901437611174291"/>
    <n v="1352.4"/>
    <n v="6.1372375036971308E-2"/>
    <n v="2.024390243902439"/>
    <n v="0.23439810706891451"/>
    <n v="9.3414177265108936E-2"/>
  </r>
  <r>
    <x v="235"/>
    <s v="TOR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n v="8.5961538461538467"/>
    <n v="1.5961538461538463"/>
    <n v="3.0961538461538463"/>
    <n v="1.0961538461538463"/>
    <n v="1.9038461538461537"/>
    <n v="0.80769230769230771"/>
    <n v="0.19230769230769232"/>
    <n v="1"/>
    <n v="0.40547895500725695"/>
    <n v="1.5961538461538463"/>
    <n v="3.8098693759071121E-2"/>
    <n v="9.0711175616836007E-3"/>
    <n v="5.1705370101596523E-2"/>
    <n v="8.9804063860667638E-2"/>
    <s v="20–29 min"/>
    <s v="18–22"/>
    <n v="0.48700000000000004"/>
    <n v="0.52300000000000002"/>
    <n v="0.2383826191913096"/>
    <s v="Écarter"/>
    <n v="0.2629004798018883"/>
    <n v="1102.3999999999999"/>
    <n v="7.529027576197389E-2"/>
    <n v="1.5961538461538463"/>
    <n v="0.14604499274310595"/>
    <n v="6.4404934687953552E-2"/>
  </r>
  <r>
    <x v="236"/>
    <s v="PHI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n v="10.090909090909092"/>
    <n v="1.5909090909090908"/>
    <n v="3.4090909090909092"/>
    <n v="1"/>
    <n v="2.2954545454545454"/>
    <n v="1"/>
    <n v="0.40909090909090912"/>
    <n v="1.0909090909090908"/>
    <n v="0.3851492019430951"/>
    <n v="1.4583333333333333"/>
    <n v="3.8167938931297711E-2"/>
    <n v="1.5614156835530883E-2"/>
    <n v="3.8167938931297711E-2"/>
    <n v="8.7612768910478839E-2"/>
    <s v="20–29 min"/>
    <s v="18–22"/>
    <n v="0.54600000000000004"/>
    <n v="0.55899999999999994"/>
    <n v="0.22812311406155703"/>
    <s v="Écarter"/>
    <n v="0.30861532833363825"/>
    <n v="1152.8"/>
    <n v="6.0721721027064537E-2"/>
    <n v="1.4583333333333333"/>
    <n v="0.13011797362942401"/>
    <n v="6.1300023132084207E-2"/>
  </r>
  <r>
    <x v="237"/>
    <s v="DET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n v="5.9066666666666663"/>
    <n v="0.90666666666666662"/>
    <n v="2.9066666666666667"/>
    <n v="0.70666666666666667"/>
    <n v="2.2000000000000002"/>
    <n v="0.4"/>
    <n v="0.2"/>
    <n v="0.70666666666666667"/>
    <n v="0.35797979797979795"/>
    <n v="1.2830188679245282"/>
    <n v="2.4242424242424242E-2"/>
    <n v="1.2121212121212121E-2"/>
    <n v="4.2828282828282827E-2"/>
    <n v="0.13333333333333333"/>
    <s v="10–19 min"/>
    <s v="28–32"/>
    <n v="0.504"/>
    <n v="0.54400000000000004"/>
    <n v="0.22631261315630657"/>
    <s v="Écarter"/>
    <n v="0.18064654594232057"/>
    <n v="1237.5"/>
    <n v="5.4949494949494949E-2"/>
    <n v="1.2830188679245282"/>
    <n v="0.17616161616161616"/>
    <n v="7.0841750841750831E-2"/>
  </r>
  <r>
    <x v="238"/>
    <s v="CHA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n v="6.5"/>
    <n v="0.8970588235294118"/>
    <n v="1.7058823529411764"/>
    <n v="0.39705882352941174"/>
    <n v="1.2941176470588236"/>
    <n v="0.39705882352941174"/>
    <n v="0.10294117647058823"/>
    <n v="0.5"/>
    <n v="0.41666666666666669"/>
    <n v="1.7941176470588236"/>
    <n v="2.5452488687782805E-2"/>
    <n v="6.5987933634992458E-3"/>
    <n v="2.5452488687782805E-2"/>
    <n v="8.2956259426847673E-2"/>
    <s v="10–19 min"/>
    <s v="33+"/>
    <n v="0.59899999999999998"/>
    <n v="0.61599999999999999"/>
    <n v="0.2051901025950513"/>
    <s v="Écarter"/>
    <n v="0.19879275653923542"/>
    <n v="1060.8"/>
    <n v="5.7503770739064861E-2"/>
    <n v="1.7941176470588236"/>
    <n v="0.10935143288084465"/>
    <n v="4.7134238310708898E-2"/>
  </r>
  <r>
    <x v="239"/>
    <s v="BOS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n v="6"/>
    <n v="1.6027397260273972"/>
    <n v="5.3013698630136989"/>
    <n v="2.6027397260273974"/>
    <n v="2.6986301369863015"/>
    <n v="0.50684931506849318"/>
    <n v="1"/>
    <n v="0.39726027397260272"/>
    <n v="0.32258064516129031"/>
    <n v="4.0344827586206895"/>
    <n v="2.7249963175725436E-2"/>
    <n v="5.3763440860215048E-2"/>
    <n v="0.13993224333480631"/>
    <n v="0.14508764177345707"/>
    <s v="10–19 min"/>
    <s v="28–32"/>
    <n v="0.66799999999999993"/>
    <n v="0.68299999999999994"/>
    <n v="0.16716958358479178"/>
    <s v="Écarter"/>
    <n v="0.1835010060362173"/>
    <n v="1357.8000000000002"/>
    <n v="8.6168802474591244E-2"/>
    <n v="4.0344827586206895"/>
    <n v="0.28501988510826337"/>
    <n v="0.12201109638140128"/>
  </r>
  <r>
    <x v="240"/>
    <s v="POR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n v="6.5074626865671643"/>
    <n v="1.1044776119402986"/>
    <n v="7.8955223880597014"/>
    <n v="3.1940298507462686"/>
    <n v="4.5970149253731343"/>
    <n v="0.5074626865671642"/>
    <n v="1.5970149253731343"/>
    <n v="1.1044776119402986"/>
    <n v="0.32865973164480627"/>
    <n v="1"/>
    <n v="2.5629428614503243E-2"/>
    <n v="8.0657319463289606E-2"/>
    <n v="0.16131463892657921"/>
    <n v="0.23217247097844113"/>
    <s v="10–19 min"/>
    <s v="18–22"/>
    <n v="0.56000000000000005"/>
    <n v="0.57399999999999995"/>
    <n v="0.20217260108630053"/>
    <s v="Écarter"/>
    <n v="0.19902099162137002"/>
    <n v="1326.6000000000001"/>
    <n v="5.5781697572742345E-2"/>
    <n v="1"/>
    <n v="0.39876375697271216"/>
    <n v="0.16835016835016833"/>
  </r>
  <r>
    <x v="241"/>
    <s v="OKC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n v="6.3043478260869561"/>
    <n v="1.4057971014492754"/>
    <n v="3.5072463768115942"/>
    <n v="0.89855072463768115"/>
    <n v="2.5942028985507246"/>
    <n v="0.59420289855072461"/>
    <n v="0.10144927536231885"/>
    <n v="0.59420289855072461"/>
    <n v="0.3844114528101803"/>
    <n v="2.3658536585365857"/>
    <n v="3.6231884057971016E-2"/>
    <n v="6.1859314245316377E-3"/>
    <n v="5.4789678331565929E-2"/>
    <n v="0.15818310357016616"/>
    <s v="10–19 min"/>
    <s v="28–32"/>
    <n v="0.57600000000000007"/>
    <n v="0.58700000000000008"/>
    <n v="0.2124321062160531"/>
    <s v="Écarter"/>
    <n v="0.19280902808153266"/>
    <n v="1131.5999999999999"/>
    <n v="8.571933545422411E-2"/>
    <n v="2.3658536585365852"/>
    <n v="0.2138564863909509"/>
    <n v="8.5424767291151185E-2"/>
  </r>
  <r>
    <x v="242"/>
    <s v="DET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n v="6"/>
    <n v="1.6944444444444444"/>
    <n v="5.5"/>
    <n v="1.8055555555555556"/>
    <n v="3.6944444444444446"/>
    <n v="0.40277777777777779"/>
    <n v="1.4027777777777777"/>
    <n v="0.90277777777777779"/>
    <n v="0.30150753768844224"/>
    <n v="1.8769230769230769"/>
    <n v="2.0240089335566723E-2"/>
    <n v="7.0491345616973761E-2"/>
    <n v="9.0731434952540491E-2"/>
    <n v="0.18565047459519823"/>
    <s v="10–19 min"/>
    <s v="23–27"/>
    <n v="0.58599999999999997"/>
    <n v="0.61599999999999999"/>
    <n v="0.19130959565479783"/>
    <s v="Écarter"/>
    <n v="0.1835010060362173"/>
    <n v="1432.8"/>
    <n v="8.5147962032384145E-2"/>
    <n v="1.8769230769230769"/>
    <n v="0.27638190954773872"/>
    <n v="0.1223711148334264"/>
  </r>
  <r>
    <x v="243"/>
    <s v="BKN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n v="9.1086956521739122"/>
    <n v="0.89130434782608692"/>
    <n v="3.8913043478260869"/>
    <n v="0.89130434782608692"/>
    <n v="3"/>
    <n v="0.5"/>
    <n v="0.5"/>
    <n v="1"/>
    <n v="0.40126412564642788"/>
    <n v="0.89130434782608692"/>
    <n v="2.2026431718061675E-2"/>
    <n v="2.2026431718061675E-2"/>
    <n v="3.9264508714805593E-2"/>
    <n v="0.13215859030837004"/>
    <s v="20–29 min"/>
    <s v="18–22"/>
    <n v="0.47399999999999998"/>
    <n v="0.51600000000000001"/>
    <n v="0.22510561255280628"/>
    <s v="Écarter"/>
    <n v="0.2785758026419386"/>
    <n v="1044.2"/>
    <n v="3.9264508714805593E-2"/>
    <n v="0.89130434782608692"/>
    <n v="0.17142309902317565"/>
    <n v="7.1825320819766336E-2"/>
  </r>
  <r>
    <x v="244"/>
    <s v="TOR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n v="7.101694915254237"/>
    <n v="0.89830508474576276"/>
    <n v="2.6949152542372881"/>
    <n v="0.59322033898305082"/>
    <n v="2.1016949152542375"/>
    <n v="0.30508474576271188"/>
    <n v="0.20338983050847459"/>
    <n v="0.50847457627118642"/>
    <n v="0.40122570142679309"/>
    <n v="1.7666666666666668"/>
    <n v="1.7236426314277509E-2"/>
    <n v="1.1490950876185006E-2"/>
    <n v="3.3515273388872932E-2"/>
    <n v="0.1187398257205784"/>
    <s v="10–19 min"/>
    <s v="23–27"/>
    <n v="0.58099999999999996"/>
    <n v="0.59"/>
    <n v="0.21001810500905249"/>
    <s v="Écarter"/>
    <n v="0.21719469358524027"/>
    <n v="1044.3"/>
    <n v="5.0751699703150438E-2"/>
    <n v="1.7666666666666666"/>
    <n v="0.15225509910945131"/>
    <n v="6.0327492099971271E-2"/>
  </r>
  <r>
    <x v="245"/>
    <s v="NOP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n v="6.3030303030303028"/>
    <n v="1.303030303030303"/>
    <n v="4.8030303030303028"/>
    <n v="1.696969696969697"/>
    <n v="3.106060606060606"/>
    <n v="0.60606060606060608"/>
    <n v="0.10606060606060606"/>
    <n v="0.80303030303030298"/>
    <n v="0.33526756931012247"/>
    <n v="1.6226415094339623"/>
    <n v="3.2237266279819474E-2"/>
    <n v="5.641521598968407E-3"/>
    <n v="9.0264345583494512E-2"/>
    <n v="0.16521598968407478"/>
    <s v="10–19 min"/>
    <s v="23–27"/>
    <n v="0.53600000000000003"/>
    <n v="0.56299999999999994"/>
    <n v="0.21122510561255281"/>
    <s v="Écarter"/>
    <n v="0.19276873361380403"/>
    <n v="1240.8"/>
    <n v="6.9310122501611865E-2"/>
    <n v="1.6226415094339623"/>
    <n v="0.2554803352675693"/>
    <n v="9.7786374382119068E-2"/>
  </r>
  <r>
    <x v="246"/>
    <s v="ATL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n v="7.192982456140351"/>
    <n v="2.5964912280701755"/>
    <n v="2.7017543859649122"/>
    <n v="0.40350877192982454"/>
    <n v="2.4035087719298245"/>
    <n v="0.59649122807017541"/>
    <n v="0.50877192982456143"/>
    <n v="0.89473684210526316"/>
    <n v="0.3560882404029877"/>
    <n v="2.9019607843137254"/>
    <n v="2.9529268716345317E-2"/>
    <n v="2.5186729199235716E-2"/>
    <n v="1.9975681778704187E-2"/>
    <n v="0.11898558276880319"/>
    <s v="20–29 min"/>
    <s v="23–27"/>
    <n v="0.65099999999999991"/>
    <n v="0.66099999999999992"/>
    <n v="0.1756185878092939"/>
    <s v="Écarter"/>
    <n v="0.21998658618376929"/>
    <n v="1151.3999999999999"/>
    <n v="0.12853916970644436"/>
    <n v="2.9019607843137254"/>
    <n v="0.13375021712697585"/>
    <n v="6.2822071680852298E-2"/>
  </r>
  <r>
    <x v="247"/>
    <s v="CHA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n v="5.704225352112676"/>
    <n v="0.80281690140845074"/>
    <n v="6.197183098591549"/>
    <n v="2.6056338028169015"/>
    <n v="3.507042253521127"/>
    <n v="0.60563380281690138"/>
    <n v="0.60563380281690138"/>
    <n v="0.90140845070422537"/>
    <n v="0.3259557344064386"/>
    <n v="0.890625"/>
    <n v="3.460764587525151E-2"/>
    <n v="3.460764587525151E-2"/>
    <n v="0.1488933601609658"/>
    <n v="0.20040241448692153"/>
    <s v="10–19 min"/>
    <s v="23–27"/>
    <n v="0.59599999999999997"/>
    <n v="0.60899999999999999"/>
    <n v="0.16716958358479178"/>
    <s v="Écarter"/>
    <n v="0.17445518179499533"/>
    <n v="1242.5"/>
    <n v="4.5875251509054325E-2"/>
    <n v="0.890625"/>
    <n v="0.35412474849094566"/>
    <n v="0.14111334674714957"/>
  </r>
  <r>
    <x v="248"/>
    <s v="TOR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n v="6.2063492063492065"/>
    <n v="2.3015873015873014"/>
    <n v="4.9047619047619051"/>
    <n v="1.6984126984126984"/>
    <n v="3.2063492063492065"/>
    <n v="0.90476190476190477"/>
    <n v="0.50793650793650791"/>
    <n v="1.0952380952380953"/>
    <n v="0.30423280423280424"/>
    <n v="2.1014492753623184"/>
    <n v="4.4351073762838471E-2"/>
    <n v="2.4898848428260192E-2"/>
    <n v="8.3255524431995021E-2"/>
    <n v="0.15717398070339247"/>
    <s v="20–29 min"/>
    <s v="23–27"/>
    <n v="0.46200000000000002"/>
    <n v="0.496"/>
    <n v="0.21665660832830416"/>
    <s v="Écarter"/>
    <n v="0.18981188719619305"/>
    <n v="1285.1999999999998"/>
    <n v="0.11282290694055401"/>
    <n v="2.1014492753623188"/>
    <n v="0.24042950513538752"/>
    <n v="0.10322647577549539"/>
  </r>
  <r>
    <x v="249"/>
    <s v="OKC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n v="7.0925925925925926"/>
    <n v="2.5"/>
    <n v="2.9074074074074074"/>
    <n v="0.70370370370370372"/>
    <n v="2.2037037037037037"/>
    <n v="1.5925925925925926"/>
    <n v="0.59259259259259256"/>
    <n v="0.70370370370370372"/>
    <n v="0.36749184417578201"/>
    <n v="3.5526315789473681"/>
    <n v="8.2517750911533294E-2"/>
    <n v="3.0704279408942617E-2"/>
    <n v="3.6461331798119362E-2"/>
    <n v="0.11418153905200537"/>
    <s v="10–19 min"/>
    <s v="28–32"/>
    <n v="0.54100000000000004"/>
    <n v="0.56799999999999995"/>
    <n v="0.18889559444779722"/>
    <s v="Écarter"/>
    <n v="0.21691631269096059"/>
    <n v="1042.2"/>
    <n v="0.12953367875647667"/>
    <n v="3.5526315789473686"/>
    <n v="0.15064287085012473"/>
    <n v="8.7954967056866881E-2"/>
  </r>
  <r>
    <x v="250"/>
    <s v="ORL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n v="5.394366197183099"/>
    <n v="0.60563380281690138"/>
    <n v="4.394366197183099"/>
    <n v="1.704225352112676"/>
    <n v="2.704225352112676"/>
    <n v="0.90140845070422537"/>
    <n v="1.0985915492957747"/>
    <n v="0.50704225352112675"/>
    <n v="0.35028351929760382"/>
    <n v="1.1944444444444444"/>
    <n v="5.8533016279495149E-2"/>
    <n v="7.1337113590634715E-2"/>
    <n v="0.11066398390342051"/>
    <n v="0.17559904883848546"/>
    <s v="10–19 min"/>
    <s v="23–27"/>
    <n v="0.47399999999999998"/>
    <n v="0.51200000000000001"/>
    <n v="0.19734459867229934"/>
    <s v="Écarter"/>
    <n v="0.16497860401847708"/>
    <n v="1093.4000000000001"/>
    <n v="3.9326870312785804E-2"/>
    <n v="1.1944444444444444"/>
    <n v="0.28534845436253886"/>
    <n v="0.13840619474422292"/>
  </r>
  <r>
    <x v="251"/>
    <s v="LAL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n v="6.8035714285714288"/>
    <n v="1"/>
    <n v="4.8035714285714288"/>
    <n v="1.3928571428571428"/>
    <n v="3.3928571428571428"/>
    <n v="0.6071428571428571"/>
    <n v="0.8928571428571429"/>
    <n v="0.8035714285714286"/>
    <n v="0.34890109890109894"/>
    <n v="1.2444444444444445"/>
    <n v="3.1135531135531132E-2"/>
    <n v="4.5787545787545791E-2"/>
    <n v="7.1428571428571425E-2"/>
    <n v="0.17399267399267399"/>
    <s v="10–19 min"/>
    <s v="23–27"/>
    <n v="0.72199999999999998"/>
    <n v="0.72"/>
    <n v="0.1351840675920338"/>
    <s v="Écarter"/>
    <n v="0.20807703363035357"/>
    <n v="1092"/>
    <n v="5.128205128205128E-2"/>
    <n v="1.2444444444444445"/>
    <n v="0.24633699633699635"/>
    <n v="0.10775335775335776"/>
  </r>
  <r>
    <x v="252"/>
    <s v="NYK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n v="6.5964912280701755"/>
    <n v="1"/>
    <n v="5.5964912280701755"/>
    <n v="1.8070175438596492"/>
    <n v="3.807017543859649"/>
    <n v="0.80701754385964908"/>
    <n v="0.70175438596491224"/>
    <n v="0.80701754385964908"/>
    <n v="0.32178005990586223"/>
    <n v="1.2391304347826089"/>
    <n v="3.9366709456568248E-2"/>
    <n v="3.4231921266581082E-2"/>
    <n v="8.8147197261446306E-2"/>
    <n v="0.18570817287120239"/>
    <s v="20–29 min"/>
    <s v="23–27"/>
    <n v="0.51700000000000002"/>
    <n v="0.53"/>
    <n v="0.19613759806879905"/>
    <s v="Écarter"/>
    <n v="0.2017437961099933"/>
    <n v="1168.5"/>
    <n v="4.878048780487805E-2"/>
    <n v="1.2391304347826086"/>
    <n v="0.27299957210098419"/>
    <n v="0.11553273427471117"/>
  </r>
  <r>
    <x v="253"/>
    <s v="CHI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n v="4.5949367088607591"/>
    <n v="0.50632911392405067"/>
    <n v="2.1012658227848102"/>
    <n v="0.79746835443037978"/>
    <n v="1.3037974683544304"/>
    <n v="0.50632911392405067"/>
    <n v="0.30379746835443039"/>
    <n v="0.30379746835443039"/>
    <n v="0.3235870921732929"/>
    <n v="1.6666666666666667"/>
    <n v="3.5656979853806385E-2"/>
    <n v="2.139418791228383E-2"/>
    <n v="5.6159743269745058E-2"/>
    <n v="9.181672312355145E-2"/>
    <s v="10–19 min"/>
    <s v="18–22"/>
    <n v="0.53299999999999992"/>
    <n v="0.57100000000000006"/>
    <n v="0.17139408569704284"/>
    <s v="Écarter"/>
    <n v="0.14052925145811579"/>
    <n v="1121.8"/>
    <n v="3.5656979853806385E-2"/>
    <n v="1.6666666666666667"/>
    <n v="0.14797646639329651"/>
    <n v="6.8342544719795575E-2"/>
  </r>
  <r>
    <x v="254"/>
    <s v="MIA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n v="5.9016393442622954"/>
    <n v="2.3934426229508197"/>
    <n v="3.3934426229508197"/>
    <n v="0.90163934426229508"/>
    <n v="2.5081967213114753"/>
    <n v="0.70491803278688525"/>
    <n v="0.50819672131147542"/>
    <n v="0.60655737704918034"/>
    <n v="0.35985605757696926"/>
    <n v="3.9459459459459461"/>
    <n v="4.2982806877249105E-2"/>
    <n v="3.0987604958016796E-2"/>
    <n v="5.497800879648141E-2"/>
    <n v="0.15293882447021193"/>
    <s v="10–19 min"/>
    <s v="28–32"/>
    <n v="0.51"/>
    <n v="0.53799999999999992"/>
    <n v="0.18406759203379602"/>
    <s v="Écarter"/>
    <n v="0.18049279282250885"/>
    <n v="1000.3999999999999"/>
    <n v="0.14594162335065974"/>
    <n v="3.9459459459459461"/>
    <n v="0.2069172331067573"/>
    <n v="9.3629214980674405E-2"/>
  </r>
  <r>
    <x v="255"/>
    <s v="PHX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n v="6.7924528301886795"/>
    <n v="2"/>
    <n v="4.2075471698113205"/>
    <n v="1"/>
    <n v="3.2075471698113209"/>
    <n v="1.0943396226415094"/>
    <n v="0.60377358490566035"/>
    <n v="1"/>
    <n v="0.30735080679586785"/>
    <n v="2"/>
    <n v="4.9517629983778705E-2"/>
    <n v="2.732007171518825E-2"/>
    <n v="4.5248868778280542E-2"/>
    <n v="0.14513788098693758"/>
    <s v="20–29 min"/>
    <s v="28–32"/>
    <n v="0.48499999999999999"/>
    <n v="0.50900000000000001"/>
    <n v="0.19493059746529873"/>
    <s v="Écarter"/>
    <n v="0.20773698796552903"/>
    <n v="1171.3000000000002"/>
    <n v="9.049773755656107E-2"/>
    <n v="2"/>
    <n v="0.19038674976521811"/>
    <n v="8.9074817154728356E-2"/>
  </r>
  <r>
    <x v="256"/>
    <s v="DAL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n v="7.9111111111111114"/>
    <n v="2.1111111111111112"/>
    <n v="3.911111111111111"/>
    <n v="1.2"/>
    <n v="2.8"/>
    <n v="1"/>
    <n v="0.51111111111111107"/>
    <n v="1.2"/>
    <n v="0.29192291922919228"/>
    <n v="1.7592592592592593"/>
    <n v="3.6900369003690037E-2"/>
    <n v="1.8860188601886017E-2"/>
    <n v="4.4280442804428041E-2"/>
    <n v="0.10332103321033209"/>
    <s v="20–29 min"/>
    <s v="28–32"/>
    <n v="0.48499999999999999"/>
    <n v="0.51300000000000001"/>
    <n v="0.18467109233554616"/>
    <s v="Écarter"/>
    <n v="0.24194947462553099"/>
    <n v="1219.5"/>
    <n v="7.7900779007790077E-2"/>
    <n v="1.7592592592592593"/>
    <n v="0.14432144321443213"/>
    <n v="6.6694000273336065E-2"/>
  </r>
  <r>
    <x v="257"/>
    <s v="CHA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n v="5.9"/>
    <n v="1.2"/>
    <n v="4.7"/>
    <n v="1.2"/>
    <n v="3.5"/>
    <n v="0.5"/>
    <n v="0.2"/>
    <n v="1"/>
    <n v="0.28502415458937203"/>
    <n v="1.2"/>
    <n v="2.4154589371980676E-2"/>
    <n v="9.6618357487922718E-3"/>
    <n v="5.7971014492753624E-2"/>
    <n v="0.16908212560386474"/>
    <s v="20–29 min"/>
    <s v="18–22"/>
    <n v="0.41399999999999998"/>
    <n v="0.45700000000000002"/>
    <n v="0.21001810500905249"/>
    <s v="Écarter"/>
    <n v="0.1804426559356137"/>
    <n v="1242"/>
    <n v="5.7971014492753624E-2"/>
    <n v="1.2"/>
    <n v="0.22705314009661837"/>
    <n v="8.6956521739130432E-2"/>
  </r>
  <r>
    <x v="258"/>
    <s v="CLE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n v="5.1029411764705879"/>
    <n v="0.79411764705882348"/>
    <n v="3.2058823529411766"/>
    <n v="0.8970588235294118"/>
    <n v="2.2941176470588234"/>
    <n v="1"/>
    <n v="0.5"/>
    <n v="0.5"/>
    <n v="0.27583465818759934"/>
    <n v="1.588235294117647"/>
    <n v="5.4054054054054057E-2"/>
    <n v="2.7027027027027029E-2"/>
    <n v="4.8489666136724965E-2"/>
    <n v="0.12400635930047695"/>
    <s v="10–19 min"/>
    <s v="28–32"/>
    <n v="0.50900000000000001"/>
    <n v="0.54100000000000004"/>
    <n v="0.17260108630054316"/>
    <s v="Écarter"/>
    <n v="0.15606580660433186"/>
    <n v="1258"/>
    <n v="4.2925278219395867E-2"/>
    <n v="1.588235294117647"/>
    <n v="0.17329093799682035"/>
    <n v="8.4790673025967142E-2"/>
  </r>
  <r>
    <x v="259"/>
    <s v="GSW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n v="4.5"/>
    <n v="1.6052631578947369"/>
    <n v="6.1052631578947372"/>
    <n v="2.3947368421052633"/>
    <n v="3.6052631578947367"/>
    <n v="0.60526315789473684"/>
    <n v="0.5"/>
    <n v="0.5"/>
    <n v="0.3"/>
    <n v="3.2105263157894739"/>
    <n v="4.0350877192982457E-2"/>
    <n v="3.3333333333333333E-2"/>
    <n v="0.15964912280701754"/>
    <n v="0.24035087719298245"/>
    <s v="10–19 min"/>
    <s v="28–32"/>
    <n v="0.51800000000000002"/>
    <n v="0.53500000000000003"/>
    <n v="0.16958358479179239"/>
    <s v="Écarter"/>
    <n v="0.137625754527163"/>
    <n v="1140"/>
    <n v="0.10701754385964912"/>
    <n v="3.2105263157894739"/>
    <n v="0.40701754385964917"/>
    <n v="0.16023391812865498"/>
  </r>
  <r>
    <x v="260"/>
    <s v="CLE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n v="6.1090909090909093"/>
    <n v="1.2"/>
    <n v="2.4"/>
    <n v="0.90909090909090906"/>
    <n v="1.509090909090909"/>
    <n v="0.6"/>
    <n v="0.30909090909090908"/>
    <n v="0.4"/>
    <n v="0.31984769157544024"/>
    <n v="2.9999999999999996"/>
    <n v="3.1413612565445025E-2"/>
    <n v="1.6182770109471677E-2"/>
    <n v="4.7596382674916698E-2"/>
    <n v="7.900999524036173E-2"/>
    <s v="10–19 min"/>
    <s v="23–27"/>
    <n v="0.56899999999999995"/>
    <n v="0.58700000000000008"/>
    <n v="0.16294508147254075"/>
    <s v="Écarter"/>
    <n v="0.18683738796414853"/>
    <n v="1050.5"/>
    <n v="6.2827225130890049E-2"/>
    <n v="3"/>
    <n v="0.1256544502617801"/>
    <n v="5.7750277645565597E-2"/>
  </r>
  <r>
    <x v="261"/>
    <s v="IND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n v="5.3015873015873014"/>
    <n v="1.3015873015873016"/>
    <n v="2.7936507936507935"/>
    <n v="0.69841269841269837"/>
    <n v="2.0952380952380953"/>
    <n v="0.60317460317460314"/>
    <n v="0.20634920634920634"/>
    <n v="0.30158730158730157"/>
    <n v="0.27187627187627189"/>
    <n v="4.3157894736842106"/>
    <n v="3.0932030932030931E-2"/>
    <n v="1.0582010582010581E-2"/>
    <n v="3.5816035816035811E-2"/>
    <n v="0.10744810744810745"/>
    <s v="10–19 min"/>
    <s v="23–27"/>
    <n v="0.53700000000000003"/>
    <n v="0.55500000000000005"/>
    <n v="0.17501508750754374"/>
    <s v="Écarter"/>
    <n v="0.16214110057168407"/>
    <n v="1228.5"/>
    <n v="6.6748066748066742E-2"/>
    <n v="4.3157894736842106"/>
    <n v="0.14326414326414325"/>
    <n v="6.1592728259394915E-2"/>
  </r>
  <r>
    <x v="262"/>
    <s v="PHX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n v="4.5"/>
    <n v="1.7972972972972974"/>
    <n v="6.0945945945945947"/>
    <n v="1.5945945945945945"/>
    <n v="4.5945945945945947"/>
    <n v="0.40540540540540543"/>
    <n v="0.59459459459459463"/>
    <n v="0.79729729729729726"/>
    <n v="0.25568181818181818"/>
    <n v="2.2542372881355934"/>
    <n v="2.3034398034398034E-2"/>
    <n v="3.3783783783783786E-2"/>
    <n v="9.0601965601965595E-2"/>
    <n v="0.26105651105651106"/>
    <s v="10–19 min"/>
    <s v="33+"/>
    <n v="0.61899999999999999"/>
    <n v="0.64500000000000002"/>
    <n v="0.12070006035003017"/>
    <s v="Écarter"/>
    <n v="0.137625754527163"/>
    <n v="1302.4000000000001"/>
    <n v="0.10211916461916461"/>
    <n v="2.2542372881355934"/>
    <n v="0.34628378378378377"/>
    <n v="0.13436732186732187"/>
  </r>
  <r>
    <x v="263"/>
    <s v="CLE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n v="5.406779661016949"/>
    <n v="1.3050847457627119"/>
    <n v="4.2033898305084749"/>
    <n v="0.89830508474576276"/>
    <n v="3.406779661016949"/>
    <n v="0.69491525423728817"/>
    <n v="0.30508474576271188"/>
    <n v="0.40677966101694918"/>
    <n v="0.25503677646306366"/>
    <n v="3.2083333333333335"/>
    <n v="3.2779021426287178E-2"/>
    <n v="1.4390789894467543E-2"/>
    <n v="4.2372881355932208E-2"/>
    <n v="0.1606971538215542"/>
    <s v="20–29 min"/>
    <s v="28–32"/>
    <n v="0.56100000000000005"/>
    <n v="0.56299999999999994"/>
    <n v="0.16354858177429088"/>
    <s v="Écarter"/>
    <n v="0.16535825120212802"/>
    <n v="1250.8"/>
    <n v="6.1560601215222263E-2"/>
    <n v="3.2083333333333335"/>
    <n v="0.19827310521266392"/>
    <n v="8.1814305511139551E-2"/>
  </r>
  <r>
    <x v="264"/>
    <s v="CHA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n v="6.7021276595744679"/>
    <n v="1.1063829787234043"/>
    <n v="2.8936170212765959"/>
    <n v="0.80851063829787229"/>
    <n v="2.1063829787234041"/>
    <n v="0.5957446808510638"/>
    <n v="0.51063829787234039"/>
    <n v="0.7021276595744681"/>
    <n v="0.29395296752519595"/>
    <n v="1.5757575757575757"/>
    <n v="2.6129152668906305E-2"/>
    <n v="2.2396416573348264E-2"/>
    <n v="3.5460992907801414E-2"/>
    <n v="9.2385218365061583E-2"/>
    <s v="20–29 min"/>
    <s v="23–27"/>
    <n v="0.5"/>
    <n v="0.51800000000000002"/>
    <n v="0.1756185878092939"/>
    <s v="Écarter"/>
    <n v="0.2049745280191789"/>
    <n v="1071.6000000000001"/>
    <n v="4.8525569242254568E-2"/>
    <n v="1.5757575757575757"/>
    <n v="0.12691302724897349"/>
    <n v="5.8479532163742687E-2"/>
  </r>
  <r>
    <x v="265"/>
    <s v="LAC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n v="4"/>
    <n v="1.1025641025641026"/>
    <n v="2.7948717948717947"/>
    <n v="0.60256410256410253"/>
    <n v="2.2051282051282053"/>
    <n v="0.70512820512820518"/>
    <n v="0.5"/>
    <n v="0.39743589743589741"/>
    <n v="0.22857142857142856"/>
    <n v="2.774193548387097"/>
    <n v="4.0293040293040296E-2"/>
    <n v="2.8571428571428571E-2"/>
    <n v="3.4432234432234428E-2"/>
    <n v="0.126007326007326"/>
    <s v="10–19 min"/>
    <s v="33+"/>
    <n v="0.622"/>
    <n v="0.63300000000000001"/>
    <n v="0.14604707302353651"/>
    <s v="Écarter"/>
    <n v="0.12233400402414488"/>
    <n v="1365"/>
    <n v="6.3003663003663002E-2"/>
    <n v="2.774193548387097"/>
    <n v="0.15970695970695969"/>
    <n v="7.6190476190476183E-2"/>
  </r>
  <r>
    <x v="266"/>
    <s v="POR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n v="4.2028985507246377"/>
    <n v="1"/>
    <n v="2.5942028985507246"/>
    <n v="1.1014492753623188"/>
    <n v="1.5072463768115942"/>
    <n v="0.50724637681159424"/>
    <n v="0.20289855072463769"/>
    <n v="0.59420289855072461"/>
    <n v="0.27833765236587005"/>
    <n v="1.6829268292682928"/>
    <n v="3.3592475285536043E-2"/>
    <n v="1.3436990114214417E-2"/>
    <n v="7.2943660620021111E-2"/>
    <n v="9.9817640848449948E-2"/>
    <s v="10–19 min"/>
    <s v="23–27"/>
    <n v="0.46799999999999997"/>
    <n v="0.47200000000000003"/>
    <n v="0.16656608328304165"/>
    <s v="Écarter"/>
    <n v="0.12853935205435513"/>
    <n v="1041.8999999999999"/>
    <n v="6.6225165562913912E-2"/>
    <n v="1.6829268292682926"/>
    <n v="0.17180151646031289"/>
    <n v="7.2943660620021111E-2"/>
  </r>
  <r>
    <x v="267"/>
    <s v="PHX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n v="4.1967213114754101"/>
    <n v="1.1967213114754098"/>
    <n v="3.6065573770491803"/>
    <n v="1.098360655737705"/>
    <n v="2.6065573770491803"/>
    <n v="0.50819672131147542"/>
    <n v="0.50819672131147542"/>
    <n v="0.60655737704918034"/>
    <n v="0.24542229891669062"/>
    <n v="1.972972972972973"/>
    <n v="2.9719106509443004E-2"/>
    <n v="2.9719106509443004E-2"/>
    <n v="6.4231617294602625E-2"/>
    <n v="0.15243025596778831"/>
    <s v="10–19 min"/>
    <s v="18–22"/>
    <n v="0.60399999999999998"/>
    <n v="0.61"/>
    <n v="0.11406155703077851"/>
    <s v="Écarter"/>
    <n v="0.12835043045156183"/>
    <n v="1043.1000000000001"/>
    <n v="6.9983702425462549E-2"/>
    <n v="1.972972972972973"/>
    <n v="0.210909788131531"/>
    <n v="9.0116000383472339E-2"/>
  </r>
  <r>
    <x v="268"/>
    <s v="LAC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n v="5"/>
    <n v="5.6078431372549016"/>
    <n v="4.7058823529411766"/>
    <n v="0.90196078431372551"/>
    <n v="3.8039215686274508"/>
    <n v="0.70588235294117652"/>
    <n v="0.50980392156862742"/>
    <n v="2"/>
    <n v="0.22727272727272727"/>
    <n v="2.8039215686274508"/>
    <n v="3.2085561497326207E-2"/>
    <n v="2.31729055258467E-2"/>
    <n v="4.0998217468805706E-2"/>
    <n v="0.1729055258467023"/>
    <s v="20–29 min"/>
    <s v="28–32"/>
    <n v="0.52"/>
    <n v="0.53900000000000003"/>
    <n v="0.1351840675920338"/>
    <s v="Écarter"/>
    <n v="0.15291750503018109"/>
    <n v="1122"/>
    <n v="0.25490196078431371"/>
    <n v="2.8039215686274508"/>
    <n v="0.21390374331550802"/>
    <n v="8.9720736779560314E-2"/>
  </r>
  <r>
    <x v="269"/>
    <s v="UTA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n v="4.5999999999999996"/>
    <n v="1.2"/>
    <n v="2.2999999999999998"/>
    <n v="0.5"/>
    <n v="1.7"/>
    <n v="0.5"/>
    <n v="0.3"/>
    <n v="0.9"/>
    <n v="0.21698113207547168"/>
    <n v="1.3333333333333333"/>
    <n v="2.358490566037736E-2"/>
    <n v="1.4150943396226415E-2"/>
    <n v="2.358490566037736E-2"/>
    <n v="8.0188679245283015E-2"/>
    <s v="20–29 min"/>
    <s v="18–22"/>
    <n v="0.39100000000000001"/>
    <n v="0.41899999999999998"/>
    <n v="0.15389257694628847"/>
    <s v="Écarter"/>
    <n v="0.14068410462776659"/>
    <n v="1060"/>
    <n v="5.6603773584905662E-2"/>
    <n v="1.3333333333333333"/>
    <n v="0.10849056603773584"/>
    <n v="4.874213836477987E-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OKC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32.69736842105263"/>
    <n v="6.3947368421052628"/>
    <n v="5"/>
    <n v="0.89473684210526316"/>
    <n v="4.1052631578947372"/>
    <n v="1.6973684210526316"/>
    <n v="1"/>
    <n v="2.3947368421052633"/>
    <n v="0.95606340412434587"/>
    <n v="2.6703296703296702"/>
    <n v="4.9630655586334255E-2"/>
    <n v="2.9239766081871343E-2"/>
    <n v="2.6161895967990147E-2"/>
    <n v="0.12003693444136658"/>
    <s v="30–39 min"/>
    <s v="23–27"/>
    <n v="0.56899999999999995"/>
    <n v="0.63700000000000001"/>
    <n v="1"/>
    <s v="Conserver"/>
    <n v="1"/>
    <n v="2599.2000000000003"/>
    <n v="0.18698060941828254"/>
    <n v="2.6703296703296702"/>
    <n v="0.14619883040935672"/>
    <n v="7.50230840258541E-2"/>
    <n v="44.61089630931459"/>
    <n v="29.902460456941991"/>
    <n v="72.024077328646754"/>
  </r>
  <r>
    <x v="1"/>
    <s v="MIL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30.402985074626866"/>
    <n v="6.5074626865671643"/>
    <n v="11.895522388059701"/>
    <n v="2.1940298507462686"/>
    <n v="9.7014925373134329"/>
    <n v="0.89552238805970152"/>
    <n v="1.1940298507462686"/>
    <n v="3.1044776119402986"/>
    <n v="0.88897617177271526"/>
    <n v="2.0961538461538463"/>
    <n v="2.6184865147944488E-2"/>
    <n v="3.4913153530592642E-2"/>
    <n v="6.4152919612463985E-2"/>
    <n v="0.28366937243606527"/>
    <s v="30–39 min"/>
    <s v="28–32"/>
    <n v="0.60699999999999998"/>
    <n v="0.625"/>
    <n v="0.79662039831019915"/>
    <s v="Conserver"/>
    <n v="0.92982972461635494"/>
    <n v="2291.4"/>
    <n v="0.19027668674172993"/>
    <n v="2.0961538461538463"/>
    <n v="0.34782229204852927"/>
    <n v="0.13630677024235546"/>
    <n v="44.61089630931459"/>
    <n v="29.902460456941991"/>
    <n v="72.024077328646754"/>
  </r>
  <r>
    <x v="2"/>
    <s v="DEN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29.6"/>
    <n v="10.199999999999999"/>
    <n v="12.7"/>
    <n v="2.9"/>
    <n v="9.9"/>
    <n v="1.8"/>
    <n v="0.6"/>
    <n v="3.3"/>
    <n v="0.80653950953678477"/>
    <n v="3.0909090909090908"/>
    <n v="4.9046321525885554E-2"/>
    <n v="1.6348773841961851E-2"/>
    <n v="7.9019073569482276E-2"/>
    <n v="0.26975476839237056"/>
    <s v="30–39 min"/>
    <s v="28–32"/>
    <n v="0.627"/>
    <n v="0.66299999999999992"/>
    <n v="0.82377791188895599"/>
    <s v="Conserver"/>
    <n v="0.90527162977867215"/>
    <n v="2569"/>
    <n v="0.27792915531335149"/>
    <n v="3.0909090909090908"/>
    <n v="0.34604904632152583"/>
    <n v="0.1371480472297911"/>
    <n v="44.61089630931459"/>
    <n v="29.902460456941991"/>
    <n v="72.024077328646754"/>
  </r>
  <r>
    <x v="3"/>
    <s v="LAL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28.2"/>
    <n v="7.7"/>
    <n v="8.1999999999999993"/>
    <n v="0.8"/>
    <n v="7.4"/>
    <n v="1.8"/>
    <n v="0.4"/>
    <n v="3.6"/>
    <n v="0.79661016949152541"/>
    <n v="2.1388888888888888"/>
    <n v="5.0847457627118647E-2"/>
    <n v="1.1299435028248589E-2"/>
    <n v="2.2598870056497179E-2"/>
    <n v="0.20903954802259889"/>
    <s v="30–39 min"/>
    <s v="23–27"/>
    <n v="0.53600000000000003"/>
    <n v="0.58700000000000008"/>
    <n v="0.61858780929390467"/>
    <s v="Conserver"/>
    <n v="0.8624547283702213"/>
    <n v="1770"/>
    <n v="0.2175141242937853"/>
    <n v="2.1388888888888888"/>
    <n v="0.23163841807909605"/>
    <n v="9.7928436911487768E-2"/>
    <n v="44.61089630931459"/>
    <n v="29.902460456941991"/>
    <n v="72.024077328646754"/>
  </r>
  <r>
    <x v="4"/>
    <s v="MIN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27.594936708860761"/>
    <n v="4.5063291139240507"/>
    <n v="5.6962025316455698"/>
    <n v="0.79746835443037978"/>
    <n v="4.8987341772151902"/>
    <n v="1.2025316455696202"/>
    <n v="0.59493670886075944"/>
    <n v="3.2025316455696204"/>
    <n v="0.76019109390800998"/>
    <n v="1.4071146245059287"/>
    <n v="3.3127593541862815E-2"/>
    <n v="1.6389441015447918E-2"/>
    <n v="2.1968825190919555E-2"/>
    <n v="0.13495135474422013"/>
    <s v="30–39 min"/>
    <s v="23–27"/>
    <n v="0.54700000000000004"/>
    <n v="0.59499999999999997"/>
    <n v="0.97284248642124316"/>
    <s v="Conserver"/>
    <n v="0.84394977459694887"/>
    <n v="2867.7"/>
    <n v="0.12414129790424383"/>
    <n v="1.4071146245059289"/>
    <n v="0.15692017993513968"/>
    <n v="6.8812404830816812E-2"/>
    <n v="44.61089630931459"/>
    <n v="29.902460456941991"/>
    <n v="72.024077328646754"/>
  </r>
  <r>
    <x v="5"/>
    <s v="BOS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26.805555555555557"/>
    <n v="6"/>
    <n v="8.6944444444444446"/>
    <n v="0.69444444444444442"/>
    <n v="8"/>
    <n v="1.0972222222222223"/>
    <n v="0.5"/>
    <n v="2.9027777777777777"/>
    <n v="0.73641636141636146"/>
    <n v="2.0669856459330145"/>
    <n v="3.0143467643467647E-2"/>
    <n v="1.3736263736263736E-2"/>
    <n v="1.907814407814408E-2"/>
    <n v="0.21978021978021978"/>
    <s v="30–39 min"/>
    <s v="23–27"/>
    <n v="0.53700000000000003"/>
    <n v="0.58200000000000007"/>
    <n v="0.88231744115872057"/>
    <s v="Conserver"/>
    <n v="0.81980773530069317"/>
    <n v="2620.7999999999997"/>
    <n v="0.16483516483516486"/>
    <n v="2.0669856459330145"/>
    <n v="0.23885836385836387"/>
    <n v="9.4246031746031744E-2"/>
    <n v="44.61089630931459"/>
    <n v="29.902460456941991"/>
    <n v="72.024077328646754"/>
  </r>
  <r>
    <x v="6"/>
    <s v="PHX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26.596774193548388"/>
    <n v="4.193548387096774"/>
    <n v="6"/>
    <n v="0.40322580645161288"/>
    <n v="5.693548387096774"/>
    <n v="0.80645161290322576"/>
    <n v="1.1935483870967742"/>
    <n v="3.096774193548387"/>
    <n v="0.72867874502872299"/>
    <n v="1.3541666666666667"/>
    <n v="2.209456473707468E-2"/>
    <n v="3.2699955810870526E-2"/>
    <n v="1.104728236853734E-2"/>
    <n v="0.15598762704374725"/>
    <s v="30–39 min"/>
    <s v="33+"/>
    <n v="0.59799999999999998"/>
    <n v="0.64200000000000002"/>
    <n v="0.67712733856366925"/>
    <s v="Conserver"/>
    <n v="0.81342247030570525"/>
    <n v="2263"/>
    <n v="0.11489173663278833"/>
    <n v="1.3541666666666667"/>
    <n v="0.16438356164383561"/>
    <n v="7.3059360730593603E-2"/>
    <n v="44.61089630931459"/>
    <n v="29.902460456941991"/>
    <n v="72.024077328646754"/>
  </r>
  <r>
    <x v="7"/>
    <s v="PHI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26.307692307692307"/>
    <n v="6.0961538461538458"/>
    <n v="3.3076923076923075"/>
    <n v="0.30769230769230771"/>
    <n v="3.0961538461538463"/>
    <n v="1.8076923076923077"/>
    <n v="0.40384615384615385"/>
    <n v="2.4038461538461537"/>
    <n v="0.69781677208732906"/>
    <n v="2.536"/>
    <n v="4.7949398082024072E-2"/>
    <n v="1.0712099571516016E-2"/>
    <n v="8.1615996735360137E-3"/>
    <n v="8.2126096714956132E-2"/>
    <s v="30–39 min"/>
    <s v="23–27"/>
    <n v="0.51100000000000001"/>
    <n v="0.56200000000000006"/>
    <n v="0.65902232951116479"/>
    <s v="Conserver"/>
    <n v="0.80458133415879896"/>
    <n v="1960.4"/>
    <n v="0.16170169353193226"/>
    <n v="2.536"/>
    <n v="8.7737196490512134E-2"/>
    <n v="4.8799564714684072E-2"/>
    <n v="44.61089630931459"/>
    <n v="29.902460456941991"/>
    <n v="72.024077328646754"/>
  </r>
  <r>
    <x v="8"/>
    <s v="DET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26.1"/>
    <n v="9.1"/>
    <n v="6.1"/>
    <n v="0.8"/>
    <n v="5.3"/>
    <n v="1"/>
    <n v="0.8"/>
    <n v="4.4000000000000004"/>
    <n v="0.74571428571428577"/>
    <n v="2.0681818181818179"/>
    <n v="2.8571428571428571E-2"/>
    <n v="2.2857142857142857E-2"/>
    <n v="2.2857142857142857E-2"/>
    <n v="0.15142857142857141"/>
    <s v="30–39 min"/>
    <s v="23–27"/>
    <n v="0.52100000000000002"/>
    <n v="0.56499999999999995"/>
    <n v="0.87869643934821973"/>
    <s v="Conserver"/>
    <n v="0.79822937625754531"/>
    <n v="2450"/>
    <n v="0.26"/>
    <n v="2.0681818181818183"/>
    <n v="0.17428571428571427"/>
    <n v="7.5238095238095229E-2"/>
    <n v="44.61089630931459"/>
    <n v="29.902460456941991"/>
    <n v="72.024077328646754"/>
  </r>
  <r>
    <x v="9"/>
    <s v="NYK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26"/>
    <n v="7.3076923076923075"/>
    <n v="2.9076923076923076"/>
    <n v="0.4"/>
    <n v="2.5076923076923077"/>
    <n v="0.90769230769230769"/>
    <n v="0.1076923076923077"/>
    <n v="2.5076923076923077"/>
    <n v="0.7344632768361582"/>
    <n v="2.9141104294478528"/>
    <n v="2.5641025641025644E-2"/>
    <n v="3.0421555845284664E-3"/>
    <n v="1.1299435028248589E-2"/>
    <n v="7.0838765754019997E-2"/>
    <s v="30–39 min"/>
    <s v="28–32"/>
    <n v="0.55100000000000005"/>
    <n v="0.60499999999999998"/>
    <n v="0.72601086300543149"/>
    <s v="Conserver"/>
    <n v="0.79517102615694168"/>
    <n v="2301"/>
    <n v="0.20643198609300303"/>
    <n v="2.9141104294478528"/>
    <n v="8.2138200782268578E-2"/>
    <n v="3.6940460669274228E-2"/>
    <n v="44.61089630931459"/>
    <n v="29.902460456941991"/>
    <n v="72.024077328646754"/>
  </r>
  <r>
    <x v="10"/>
    <s v="ORL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25.891304347826086"/>
    <n v="4.8043478260869561"/>
    <n v="7.5"/>
    <n v="1.1086956521739131"/>
    <n v="6.3913043478260869"/>
    <n v="0.80434782608695654"/>
    <n v="0.60869565217391308"/>
    <n v="3"/>
    <n v="0.7526541961577351"/>
    <n v="1.6014492753623186"/>
    <n v="2.3382204246713854E-2"/>
    <n v="1.7694641051567241E-2"/>
    <n v="3.2229524772497471E-2"/>
    <n v="0.18579373104145602"/>
    <s v="30–39 min"/>
    <s v="18–22"/>
    <n v="0.5"/>
    <n v="0.55100000000000005"/>
    <n v="0.54978877489438749"/>
    <s v="Conserver"/>
    <n v="0.79184673256932903"/>
    <n v="1582.3999999999999"/>
    <n v="0.13966127401415573"/>
    <n v="1.6014492753623188"/>
    <n v="0.21802325581395349"/>
    <n v="8.6366700370744856E-2"/>
    <n v="44.61089630931459"/>
    <n v="29.902460456941991"/>
    <n v="72.024077328646754"/>
  </r>
  <r>
    <x v="11"/>
    <s v="PHX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25.6"/>
    <n v="7.1066666666666665"/>
    <n v="4.1066666666666665"/>
    <n v="1"/>
    <n v="3.1066666666666665"/>
    <n v="0.90666666666666662"/>
    <n v="0.2"/>
    <n v="2.9066666666666667"/>
    <n v="0.6863270777479894"/>
    <n v="2.4449541284403669"/>
    <n v="2.4307417336907954E-2"/>
    <n v="5.3619302949061672E-3"/>
    <n v="2.6809651474530832E-2"/>
    <n v="8.3288650580875784E-2"/>
    <s v="30–39 min"/>
    <s v="28–32"/>
    <n v="0.52500000000000002"/>
    <n v="0.58899999999999997"/>
    <n v="0.85576342788171389"/>
    <s v="Conserver"/>
    <n v="0.78293762575452719"/>
    <n v="2797.5"/>
    <n v="0.1905272564789991"/>
    <n v="2.4449541284403669"/>
    <n v="0.11009830205540662"/>
    <n v="4.6589216562406915E-2"/>
    <n v="44.61089630931459"/>
    <n v="29.902460456941991"/>
    <n v="72.024077328646754"/>
  </r>
  <r>
    <x v="12"/>
    <s v="CHA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25.191489361702128"/>
    <n v="7.4042553191489358"/>
    <n v="4.8936170212765955"/>
    <n v="1"/>
    <n v="3.8936170212765959"/>
    <n v="1.1063829787234043"/>
    <n v="0.2978723404255319"/>
    <n v="3.5957446808510638"/>
    <n v="0.78723404255319152"/>
    <n v="2.059171597633136"/>
    <n v="3.4574468085106384E-2"/>
    <n v="9.3085106382978719E-3"/>
    <n v="3.125E-2"/>
    <n v="0.12167553191489362"/>
    <s v="30–39 min"/>
    <s v="23–27"/>
    <n v="0.49399999999999999"/>
    <n v="0.53600000000000003"/>
    <n v="0.60410380205190106"/>
    <s v="Conserver"/>
    <n v="0.77044394023716778"/>
    <n v="1504"/>
    <n v="0.23138297872340424"/>
    <n v="2.059171597633136"/>
    <n v="0.15292553191489361"/>
    <n v="6.5602836879432622E-2"/>
    <n v="44.61089630931459"/>
    <n v="29.902460456941991"/>
    <n v="72.024077328646754"/>
  </r>
  <r>
    <x v="13"/>
    <s v="MIL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24.896551724137932"/>
    <n v="7.1034482758620694"/>
    <n v="4.7068965517241379"/>
    <n v="0.5"/>
    <n v="4.2068965517241379"/>
    <n v="1.2068965517241379"/>
    <n v="0.20689655172413793"/>
    <n v="2.7931034482758621"/>
    <n v="0.68965517241379315"/>
    <n v="2.5432098765432101"/>
    <n v="3.3432037443881936E-2"/>
    <n v="5.7312064189511888E-3"/>
    <n v="1.3850415512465374E-2"/>
    <n v="0.11653453051867417"/>
    <s v="30–39 min"/>
    <s v="33+"/>
    <n v="0.54700000000000004"/>
    <n v="0.621"/>
    <n v="0.59867229933614963"/>
    <s v="Conserver"/>
    <n v="0.76142371470200521"/>
    <n v="2093.8000000000002"/>
    <n v="0.19677142038399081"/>
    <n v="2.5432098765432101"/>
    <n v="0.13038494603113954"/>
    <n v="5.6516063297990887E-2"/>
    <n v="44.61089630931459"/>
    <n v="29.902460456941991"/>
    <n v="72.024077328646754"/>
  </r>
  <r>
    <x v="14"/>
    <s v="DAL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24.705882352941178"/>
    <n v="3.5098039215686274"/>
    <n v="11.607843137254902"/>
    <n v="2.607843137254902"/>
    <n v="8.9019607843137258"/>
    <n v="1.196078431372549"/>
    <n v="2.1960784313725492"/>
    <n v="2.1960784313725492"/>
    <n v="0.73969707643536464"/>
    <n v="1.5982142857142856"/>
    <n v="3.5810731478220031E-2"/>
    <n v="6.5750851238699087E-2"/>
    <n v="7.8079135845955147E-2"/>
    <n v="0.26652577198544092"/>
    <s v="30–39 min"/>
    <s v="28–32"/>
    <n v="0.53600000000000003"/>
    <n v="0.58799999999999997"/>
    <n v="0.54797827398913701"/>
    <s v="Conserver"/>
    <n v="0.75559237779618893"/>
    <n v="1703.3999999999999"/>
    <n v="0.1050839497475637"/>
    <n v="1.5982142857142858"/>
    <n v="0.34754021369026655"/>
    <n v="0.14970059880239522"/>
    <n v="44.61089630931459"/>
    <n v="29.902460456941991"/>
    <n v="72.0240773286467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E6A8E-2469-49C4-BDD6-C7DC0D0A1CF9}" name="Tableau croisé dynamique9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 rowHeaderCaption="Equipe">
  <location ref="A270:D301" firstHeaderRow="0" firstDataRow="1" firstDataCol="1"/>
  <pivotFields count="61">
    <pivotField showAll="0"/>
    <pivotField axis="axisRow" showAll="0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yenne de PTS_pg" fld="45" subtotal="average" baseField="0" baseItem="0" numFmtId="2"/>
    <dataField name="Moyenne de AST_pg" fld="46" subtotal="average" baseField="0" baseItem="1" numFmtId="2"/>
    <dataField name="Moyenne de REB_pg" fld="47" subtotal="average" baseField="0" baseItem="1" numFmtId="2"/>
  </dataFields>
  <formats count="10">
    <format dxfId="674">
      <pivotArea type="all" dataOnly="0" outline="0" fieldPosition="0"/>
    </format>
    <format dxfId="673">
      <pivotArea outline="0" collapsedLevelsAreSubtotals="1" fieldPosition="0"/>
    </format>
    <format dxfId="672">
      <pivotArea field="1" type="button" dataOnly="0" labelOnly="1" outline="0" axis="axisRow" fieldPosition="0"/>
    </format>
    <format dxfId="671">
      <pivotArea dataOnly="0" labelOnly="1" fieldPosition="0">
        <references count="1">
          <reference field="1" count="0"/>
        </references>
      </pivotArea>
    </format>
    <format dxfId="670">
      <pivotArea dataOnly="0" labelOnly="1" grandRow="1" outline="0" fieldPosition="0"/>
    </format>
    <format dxfId="6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8">
      <pivotArea field="1" type="button" dataOnly="0" labelOnly="1" outline="0" axis="axisRow" fieldPosition="0"/>
    </format>
    <format dxfId="6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6">
      <pivotArea field="1" type="button" dataOnly="0" labelOnly="1" outline="0" axis="axisRow" fieldPosition="0"/>
    </format>
    <format dxfId="6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CF01F-2679-4BE9-96ED-CA012D8763B2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 rowHeaderCaption="Tranche de minutes">
  <location ref="A21:B26" firstHeaderRow="1" firstDataRow="1" firstDataCol="1"/>
  <pivotFields count="6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5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Player" fld="0" subtotal="count" baseField="0" baseItem="0"/>
  </dataFields>
  <formats count="6">
    <format dxfId="680">
      <pivotArea type="all" dataOnly="0" outline="0" fieldPosition="0"/>
    </format>
    <format dxfId="679">
      <pivotArea outline="0" collapsedLevelsAreSubtotals="1" fieldPosition="0"/>
    </format>
    <format dxfId="678">
      <pivotArea field="59" type="button" dataOnly="0" labelOnly="1" outline="0" axis="axisRow" fieldPosition="0"/>
    </format>
    <format dxfId="677">
      <pivotArea dataOnly="0" labelOnly="1" fieldPosition="0">
        <references count="1">
          <reference field="59" count="0"/>
        </references>
      </pivotArea>
    </format>
    <format dxfId="676">
      <pivotArea dataOnly="0" labelOnly="1" grandRow="1" outline="0" fieldPosition="0"/>
    </format>
    <format dxfId="675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1EA9D-E2C4-4750-8A60-D913B4495362}" name="Tableau croisé dynamique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 rowHeaderCaption="Equipe">
  <location ref="A194:B225" firstHeaderRow="1" firstDataRow="1" firstDataCol="1"/>
  <pivotFields count="61">
    <pivotField dataField="1" showAll="0"/>
    <pivotField axis="axisRow" showAll="0" sortType="descending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</pivotFields>
  <rowFields count="1">
    <field x="1"/>
  </rowFields>
  <rowItems count="31">
    <i>
      <x v="22"/>
    </i>
    <i>
      <x v="3"/>
    </i>
    <i>
      <x v="18"/>
    </i>
    <i>
      <x v="27"/>
    </i>
    <i>
      <x v="17"/>
    </i>
    <i>
      <x v="1"/>
    </i>
    <i>
      <x v="11"/>
    </i>
    <i>
      <x v="4"/>
    </i>
    <i>
      <x v="13"/>
    </i>
    <i>
      <x v="16"/>
    </i>
    <i>
      <x v="24"/>
    </i>
    <i>
      <x v="29"/>
    </i>
    <i>
      <x v="6"/>
    </i>
    <i>
      <x v="25"/>
    </i>
    <i>
      <x v="8"/>
    </i>
    <i>
      <x v="19"/>
    </i>
    <i>
      <x v="15"/>
    </i>
    <i>
      <x/>
    </i>
    <i>
      <x v="20"/>
    </i>
    <i>
      <x v="26"/>
    </i>
    <i>
      <x v="23"/>
    </i>
    <i>
      <x v="28"/>
    </i>
    <i>
      <x v="5"/>
    </i>
    <i>
      <x v="10"/>
    </i>
    <i>
      <x v="14"/>
    </i>
    <i>
      <x v="7"/>
    </i>
    <i>
      <x v="12"/>
    </i>
    <i>
      <x v="2"/>
    </i>
    <i>
      <x v="21"/>
    </i>
    <i>
      <x v="9"/>
    </i>
    <i t="grand">
      <x/>
    </i>
  </rowItems>
  <colItems count="1">
    <i/>
  </colItems>
  <dataFields count="1">
    <dataField name="Nombre de Player" fld="0" subtotal="count" baseField="0" baseItem="0"/>
  </dataFields>
  <formats count="6">
    <format dxfId="686">
      <pivotArea type="all" dataOnly="0" outline="0" fieldPosition="0"/>
    </format>
    <format dxfId="685">
      <pivotArea outline="0" collapsedLevelsAreSubtotals="1" fieldPosition="0"/>
    </format>
    <format dxfId="684">
      <pivotArea field="1" type="button" dataOnly="0" labelOnly="1" outline="0" axis="axisRow" fieldPosition="0"/>
    </format>
    <format dxfId="683">
      <pivotArea dataOnly="0" labelOnly="1" fieldPosition="0">
        <references count="1">
          <reference field="1" count="0"/>
        </references>
      </pivotArea>
    </format>
    <format dxfId="682">
      <pivotArea dataOnly="0" labelOnly="1" grandRow="1" outline="0" fieldPosition="0"/>
    </format>
    <format dxfId="681">
      <pivotArea dataOnly="0" labelOnly="1" outline="0" axis="axisValues" fieldPosition="0"/>
    </format>
  </formats>
  <chartFormats count="31">
    <chartFormat chart="6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9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9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0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10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0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10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10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1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1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1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1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6" format="1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1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6" format="1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6" format="1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6" format="1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6" format="1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6" format="1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6" format="1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6" format="1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6" format="1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6" format="1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6" format="1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6" format="1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6" format="1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6" format="1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6" format="1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7C70B-2616-48A6-B8EB-637882CABF21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Age">
  <location ref="A232:B255" firstHeaderRow="1" firstDataRow="1" firstDataCol="1"/>
  <pivotFields count="61">
    <pivotField dataField="1" showAll="0"/>
    <pivotField showAll="0"/>
    <pivotField axis="axisRow" showAll="0">
      <items count="23">
        <item x="19"/>
        <item x="17"/>
        <item x="18"/>
        <item x="13"/>
        <item x="1"/>
        <item x="12"/>
        <item x="5"/>
        <item x="0"/>
        <item x="3"/>
        <item x="4"/>
        <item x="7"/>
        <item x="2"/>
        <item x="11"/>
        <item x="15"/>
        <item x="16"/>
        <item x="14"/>
        <item x="6"/>
        <item x="10"/>
        <item x="8"/>
        <item x="21"/>
        <item x="2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Nombre de Player" fld="0" subtotal="count" baseField="0" baseItem="0"/>
  </dataFields>
  <formats count="6">
    <format dxfId="692">
      <pivotArea type="all" dataOnly="0" outline="0" fieldPosition="0"/>
    </format>
    <format dxfId="691">
      <pivotArea outline="0" collapsedLevelsAreSubtotals="1" fieldPosition="0"/>
    </format>
    <format dxfId="690">
      <pivotArea field="2" type="button" dataOnly="0" labelOnly="1" outline="0" axis="axisRow" fieldPosition="0"/>
    </format>
    <format dxfId="689">
      <pivotArea dataOnly="0" labelOnly="1" fieldPosition="0">
        <references count="1">
          <reference field="2" count="0"/>
        </references>
      </pivotArea>
    </format>
    <format dxfId="688">
      <pivotArea dataOnly="0" labelOnly="1" grandRow="1" outline="0" fieldPosition="0"/>
    </format>
    <format dxfId="687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0ADCF-FDA4-4769-AB5C-F1CD64CE5CCE}" name="Tableau croisé dynamique6" cacheId="8" applyNumberFormats="0" applyBorderFormats="0" applyFontFormats="0" applyPatternFormats="0" applyAlignmentFormats="0" applyWidthHeightFormats="1" dataCaption="Valeurs" grandTotalCaption="Moyenne Top 15" updatedVersion="8" minRefreshableVersion="3" useAutoFormatting="1" itemPrintTitles="1" createdVersion="8" indent="0" outline="1" outlineData="1" multipleFieldFilters="0" chartFormat="13" rowHeaderCaption="Joueurs">
  <location ref="A117:G133" firstHeaderRow="0" firstDataRow="1" firstDataCol="1"/>
  <pivotFields count="74">
    <pivotField axis="axisRow" showAll="0">
      <items count="16">
        <item x="14"/>
        <item x="4"/>
        <item x="8"/>
        <item x="13"/>
        <item x="11"/>
        <item x="1"/>
        <item x="9"/>
        <item x="5"/>
        <item x="6"/>
        <item x="12"/>
        <item x="3"/>
        <item x="2"/>
        <item x="10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dataField="1" numFmtId="2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% Réussite Tirs" fld="10" subtotal="average" baseField="0" baseItem="1"/>
    <dataField name="% Réussite 3 Pts" fld="13" subtotal="average" baseField="0" baseItem="1"/>
    <dataField name="% Lanc. Franc" fld="16" subtotal="average" baseField="0" baseItem="2"/>
    <dataField name="Moy. Gén. % Tirs" fld="71" subtotal="average" baseField="0" baseItem="0" numFmtId="2"/>
    <dataField name="Moy. Gén. % 3 Points" fld="72" subtotal="average" baseField="0" baseItem="0" numFmtId="2"/>
    <dataField name="Moy. Gén. % Lanc. Francs" fld="73" subtotal="average" baseField="0" baseItem="0" numFmtId="2"/>
  </dataFields>
  <formats count="18">
    <format dxfId="710">
      <pivotArea type="all" dataOnly="0" outline="0" fieldPosition="0"/>
    </format>
    <format dxfId="709">
      <pivotArea outline="0" collapsedLevelsAreSubtotals="1" fieldPosition="0"/>
    </format>
    <format dxfId="708">
      <pivotArea outline="0" collapsedLevelsAreSubtotals="1" fieldPosition="0"/>
    </format>
    <format dxfId="707">
      <pivotArea type="all" dataOnly="0" outline="0" fieldPosition="0"/>
    </format>
    <format dxfId="706">
      <pivotArea outline="0" collapsedLevelsAreSubtotals="1" fieldPosition="0"/>
    </format>
    <format dxfId="705">
      <pivotArea field="0" type="button" dataOnly="0" labelOnly="1" outline="0" axis="axisRow" fieldPosition="0"/>
    </format>
    <format dxfId="704">
      <pivotArea dataOnly="0" labelOnly="1" fieldPosition="0">
        <references count="1">
          <reference field="0" count="0"/>
        </references>
      </pivotArea>
    </format>
    <format dxfId="703">
      <pivotArea dataOnly="0" labelOnly="1" grandRow="1" outline="0" fieldPosition="0"/>
    </format>
    <format dxfId="70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01">
      <pivotArea type="all" dataOnly="0" outline="0" fieldPosition="0"/>
    </format>
    <format dxfId="700">
      <pivotArea outline="0" collapsedLevelsAreSubtotals="1" fieldPosition="0"/>
    </format>
    <format dxfId="699">
      <pivotArea field="0" type="button" dataOnly="0" labelOnly="1" outline="0" axis="axisRow" fieldPosition="0"/>
    </format>
    <format dxfId="698">
      <pivotArea dataOnly="0" labelOnly="1" fieldPosition="0">
        <references count="1">
          <reference field="0" count="0"/>
        </references>
      </pivotArea>
    </format>
    <format dxfId="697">
      <pivotArea dataOnly="0" labelOnly="1" grandRow="1" outline="0" fieldPosition="0"/>
    </format>
    <format dxfId="6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9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94">
      <pivotArea field="0" type="button" dataOnly="0" labelOnly="1" outline="0" axis="axisRow" fieldPosition="0"/>
    </format>
    <format dxfId="6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6">
    <conditionalFormat type="all"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type="all"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chartFormats count="1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27E52-C75F-44B0-B1EB-C79F6D73C128}" name="Tableau croisé dynamique1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 rowHeaderCaption="Tranche d'âge">
  <location ref="A157:B162" firstHeaderRow="1" firstDataRow="1" firstDataCol="1"/>
  <pivotFields count="6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6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Player" fld="0" subtotal="count" baseField="0" baseItem="0"/>
  </dataFields>
  <formats count="6">
    <format dxfId="716">
      <pivotArea type="all" dataOnly="0" outline="0" fieldPosition="0"/>
    </format>
    <format dxfId="715">
      <pivotArea outline="0" collapsedLevelsAreSubtotals="1" fieldPosition="0"/>
    </format>
    <format dxfId="714">
      <pivotArea field="60" type="button" dataOnly="0" labelOnly="1" outline="0" axis="axisRow" fieldPosition="0"/>
    </format>
    <format dxfId="713">
      <pivotArea dataOnly="0" labelOnly="1" fieldPosition="0">
        <references count="1">
          <reference field="60" count="0"/>
        </references>
      </pivotArea>
    </format>
    <format dxfId="712">
      <pivotArea dataOnly="0" labelOnly="1" grandRow="1" outline="0" fieldPosition="0"/>
    </format>
    <format dxfId="711">
      <pivotArea dataOnly="0" labelOnly="1" outline="0" axis="axisValues" fieldPosition="0"/>
    </format>
  </formats>
  <chartFormats count="5"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60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60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60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6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27662-9798-443B-985D-7979B983B8A9}" name="Tableau croisé dynamique5" cacheId="8" applyNumberFormats="0" applyBorderFormats="0" applyFontFormats="0" applyPatternFormats="0" applyAlignmentFormats="0" applyWidthHeightFormats="1" dataCaption="Valeurs" grandTotalCaption="Moyenne Top 15" updatedVersion="8" minRefreshableVersion="3" useAutoFormatting="1" itemPrintTitles="1" createdVersion="8" indent="0" outline="1" outlineData="1" multipleFieldFilters="0" chartFormat="8" rowHeaderCaption="Joueurs">
  <location ref="A77:D93" firstHeaderRow="0" firstDataRow="1" firstDataCol="1"/>
  <pivotFields count="74">
    <pivotField axis="axisRow" showAll="0" sortType="descending">
      <items count="16">
        <item x="14"/>
        <item x="4"/>
        <item x="8"/>
        <item x="13"/>
        <item x="11"/>
        <item x="1"/>
        <item x="9"/>
        <item x="5"/>
        <item x="6"/>
        <item x="12"/>
        <item x="3"/>
        <item x="2"/>
        <item x="10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</pivotFields>
  <rowFields count="1">
    <field x="0"/>
  </rowFields>
  <rowItems count="16">
    <i>
      <x v="13"/>
    </i>
    <i>
      <x v="5"/>
    </i>
    <i>
      <x v="11"/>
    </i>
    <i>
      <x v="10"/>
    </i>
    <i>
      <x v="1"/>
    </i>
    <i>
      <x v="7"/>
    </i>
    <i>
      <x v="8"/>
    </i>
    <i>
      <x v="14"/>
    </i>
    <i>
      <x v="2"/>
    </i>
    <i>
      <x v="6"/>
    </i>
    <i>
      <x v="12"/>
    </i>
    <i>
      <x v="4"/>
    </i>
    <i>
      <x v="9"/>
    </i>
    <i>
      <x v="3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oints  / Jeu" fld="45" subtotal="average" baseField="0" baseItem="0" numFmtId="2"/>
    <dataField name="% Réussite Tirs" fld="10" subtotal="average" baseField="0" baseItem="1"/>
    <dataField name="Moy. Gén. % Tirs" fld="71" subtotal="average" baseField="0" baseItem="0" numFmtId="2"/>
  </dataFields>
  <formats count="18">
    <format dxfId="734">
      <pivotArea type="all" dataOnly="0" outline="0" fieldPosition="0"/>
    </format>
    <format dxfId="733">
      <pivotArea outline="0" collapsedLevelsAreSubtotals="1" fieldPosition="0"/>
    </format>
    <format dxfId="732">
      <pivotArea outline="0" collapsedLevelsAreSubtotals="1" fieldPosition="0"/>
    </format>
    <format dxfId="731">
      <pivotArea type="all" dataOnly="0" outline="0" fieldPosition="0"/>
    </format>
    <format dxfId="730">
      <pivotArea outline="0" collapsedLevelsAreSubtotals="1" fieldPosition="0"/>
    </format>
    <format dxfId="729">
      <pivotArea field="0" type="button" dataOnly="0" labelOnly="1" outline="0" axis="axisRow" fieldPosition="0"/>
    </format>
    <format dxfId="728">
      <pivotArea dataOnly="0" labelOnly="1" fieldPosition="0">
        <references count="1">
          <reference field="0" count="0"/>
        </references>
      </pivotArea>
    </format>
    <format dxfId="727">
      <pivotArea dataOnly="0" labelOnly="1" grandRow="1" outline="0" fieldPosition="0"/>
    </format>
    <format dxfId="7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5">
      <pivotArea type="all" dataOnly="0" outline="0" fieldPosition="0"/>
    </format>
    <format dxfId="724">
      <pivotArea outline="0" collapsedLevelsAreSubtotals="1" fieldPosition="0"/>
    </format>
    <format dxfId="723">
      <pivotArea field="0" type="button" dataOnly="0" labelOnly="1" outline="0" axis="axisRow" fieldPosition="0"/>
    </format>
    <format dxfId="722">
      <pivotArea dataOnly="0" labelOnly="1" fieldPosition="0">
        <references count="1">
          <reference field="0" count="0"/>
        </references>
      </pivotArea>
    </format>
    <format dxfId="721">
      <pivotArea dataOnly="0" labelOnly="1" grandRow="1" outline="0" fieldPosition="0"/>
    </format>
    <format dxfId="7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18">
      <pivotArea field="0" type="button" dataOnly="0" labelOnly="1" outline="0" axis="axisRow" fieldPosition="0"/>
    </format>
    <format dxfId="7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type="all" priority="1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type="all" priority="1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DB861-0C8D-4E61-B78B-EEB99967A128}" name="Tableau croisé dynamique1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 rowHeaderCaption="Equipes">
  <location ref="A6:B17" firstHeaderRow="1" firstDataRow="1" firstDataCol="1"/>
  <pivotFields count="61">
    <pivotField showAll="0"/>
    <pivotField axis="axisRow" showAll="0" sortType="descending">
      <items count="31">
        <item x="7"/>
        <item x="29"/>
        <item h="1" x="4"/>
        <item x="24"/>
        <item h="1" x="18"/>
        <item x="15"/>
        <item x="25"/>
        <item h="1" x="2"/>
        <item x="8"/>
        <item h="1" x="13"/>
        <item h="1" x="12"/>
        <item h="1" x="17"/>
        <item h="1" x="9"/>
        <item h="1" x="14"/>
        <item h="1" x="16"/>
        <item h="1" x="6"/>
        <item h="1" x="3"/>
        <item h="1" x="1"/>
        <item x="27"/>
        <item h="1" x="10"/>
        <item h="1" x="0"/>
        <item h="1" x="20"/>
        <item x="22"/>
        <item h="1" x="5"/>
        <item h="1" x="23"/>
        <item h="1" x="11"/>
        <item h="1" x="19"/>
        <item x="26"/>
        <item x="28"/>
        <item h="1"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</pivotFields>
  <rowFields count="1">
    <field x="1"/>
  </rowFields>
  <rowItems count="11">
    <i>
      <x v="22"/>
    </i>
    <i>
      <x v="18"/>
    </i>
    <i>
      <x v="3"/>
    </i>
    <i>
      <x v="27"/>
    </i>
    <i>
      <x v="1"/>
    </i>
    <i>
      <x v="6"/>
    </i>
    <i>
      <x v="28"/>
    </i>
    <i>
      <x v="8"/>
    </i>
    <i>
      <x/>
    </i>
    <i>
      <x v="5"/>
    </i>
    <i t="grand">
      <x/>
    </i>
  </rowItems>
  <colItems count="1">
    <i/>
  </colItems>
  <dataFields count="1">
    <dataField name="Somme de PTS_pg" fld="45" baseField="0" baseItem="0" numFmtId="2"/>
  </dataFields>
  <formats count="6">
    <format dxfId="657">
      <pivotArea type="all" dataOnly="0" outline="0" fieldPosition="0"/>
    </format>
    <format dxfId="656">
      <pivotArea outline="0" collapsedLevelsAreSubtotals="1" fieldPosition="0"/>
    </format>
    <format dxfId="655">
      <pivotArea field="1" type="button" dataOnly="0" labelOnly="1" outline="0" axis="axisRow" fieldPosition="0"/>
    </format>
    <format dxfId="654">
      <pivotArea dataOnly="0" labelOnly="1" fieldPosition="0">
        <references count="1">
          <reference field="1" count="0"/>
        </references>
      </pivotArea>
    </format>
    <format dxfId="653">
      <pivotArea dataOnly="0" labelOnly="1" grandRow="1" outline="0" fieldPosition="0"/>
    </format>
    <format dxfId="652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645D4-7508-446E-AE5A-0A83C7F0DFB7}" name="Tableau croisé dynamique1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 rowHeaderCaption="Equipe">
  <location ref="A41:G52" firstHeaderRow="0" firstDataRow="1" firstDataCol="1"/>
  <pivotFields count="61">
    <pivotField showAll="0"/>
    <pivotField axis="axisRow" showAll="0" measureFilter="1" sortType="descending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</pivotFields>
  <rowFields count="1">
    <field x="1"/>
  </rowFields>
  <rowItems count="11">
    <i>
      <x v="22"/>
    </i>
    <i>
      <x v="18"/>
    </i>
    <i>
      <x v="3"/>
    </i>
    <i>
      <x v="27"/>
    </i>
    <i>
      <x v="1"/>
    </i>
    <i>
      <x v="6"/>
    </i>
    <i>
      <x v="28"/>
    </i>
    <i>
      <x v="8"/>
    </i>
    <i>
      <x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oyenne de FG%" fld="10" subtotal="average" baseField="1" baseItem="0"/>
    <dataField name="Moyenne de 3P%" fld="13" subtotal="average" baseField="1" baseItem="0"/>
    <dataField name="Moyenne de FT%" fld="16" subtotal="average" baseField="1" baseItem="0"/>
    <dataField name="Moyenne de EFG%" fld="39" subtotal="average" baseField="1" baseItem="0"/>
    <dataField name="Moyenne de TS%" fld="40" subtotal="average" baseField="1" baseItem="0"/>
    <dataField name="Somme de PTS_pg" fld="45" baseField="0" baseItem="0" numFmtId="2"/>
  </dataFields>
  <formats count="7">
    <format dxfId="664">
      <pivotArea type="all" dataOnly="0" outline="0" fieldPosition="0"/>
    </format>
    <format dxfId="663">
      <pivotArea outline="0" collapsedLevelsAreSubtotals="1" fieldPosition="0"/>
    </format>
    <format dxfId="662">
      <pivotArea field="1" type="button" dataOnly="0" labelOnly="1" outline="0" axis="axisRow" fieldPosition="0"/>
    </format>
    <format dxfId="661">
      <pivotArea dataOnly="0" labelOnly="1" fieldPosition="0">
        <references count="1">
          <reference field="1" count="0"/>
        </references>
      </pivotArea>
    </format>
    <format dxfId="660">
      <pivotArea dataOnly="0" labelOnly="1" grandRow="1" outline="0" fieldPosition="0"/>
    </format>
    <format dxfId="6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5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2" iMeasureFld="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C5664-A9EB-4FB5-8561-F7487D01FE44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 rowHeaderCaption="Joueurs">
  <location ref="A78:D94" firstHeaderRow="0" firstDataRow="1" firstDataCol="1"/>
  <pivotFields count="65">
    <pivotField axis="axisRow" showAll="0" measureFilter="1" sortType="de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  <pivotField numFmtId="2" showAll="0"/>
    <pivotField numFmtId="2" showAll="0"/>
    <pivotField numFmtId="2" showAll="0"/>
    <pivotField showAll="0"/>
  </pivotFields>
  <rowFields count="1">
    <field x="0"/>
  </rowFields>
  <rowItems count="16">
    <i>
      <x v="490"/>
    </i>
    <i>
      <x v="180"/>
    </i>
    <i>
      <x v="423"/>
    </i>
    <i>
      <x v="366"/>
    </i>
    <i>
      <x v="29"/>
    </i>
    <i>
      <x v="261"/>
    </i>
    <i>
      <x v="328"/>
    </i>
    <i>
      <x v="544"/>
    </i>
    <i>
      <x v="68"/>
    </i>
    <i>
      <x v="224"/>
    </i>
    <i>
      <x v="441"/>
    </i>
    <i>
      <x v="141"/>
    </i>
    <i>
      <x v="354"/>
    </i>
    <i>
      <x v="110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oints par match" fld="45" subtotal="average" baseField="0" baseItem="0" numFmtId="2"/>
    <dataField name="Moyenne de EFG%" fld="39" subtotal="average" baseField="0" baseItem="0"/>
    <dataField name="Moyenne de TS%" fld="40" subtotal="average" baseField="0" baseItem="0"/>
  </dataFields>
  <formats count="9">
    <format dxfId="65">
      <pivotArea outline="0" collapsedLevelsAreSubtotals="1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0" count="15">
            <x v="28"/>
            <x v="29"/>
            <x v="68"/>
            <x v="110"/>
            <x v="141"/>
            <x v="180"/>
            <x v="224"/>
            <x v="261"/>
            <x v="328"/>
            <x v="354"/>
            <x v="366"/>
            <x v="423"/>
            <x v="441"/>
            <x v="490"/>
            <x v="544"/>
          </reference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8">
      <pivotArea field="0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19F8B-A13D-4C6F-BBB3-5FFE5BC7AE3A}" name="Tableau croisé dynamique10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 rowHeaderCaption="Joueurs">
  <location ref="A4:B35" firstHeaderRow="1" firstDataRow="1" firstDataCol="1"/>
  <pivotFields count="61">
    <pivotField axis="axisRow" showAll="0" measureFilter="1" sortType="de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n="Davis" x="50"/>
        <item n="Edwards"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n="Cunningham"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n="Lillard"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n="Booker"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n="Antetokounmpo"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n="Brunson"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n="Tatum"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n="Durant"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n="Ball"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n="Dončić"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n="Jokić"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n="Banchero"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n="Alexander"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n="Maxey"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</pivotFields>
  <rowFields count="2">
    <field x="0"/>
    <field x="1"/>
  </rowFields>
  <rowItems count="31">
    <i>
      <x v="490"/>
    </i>
    <i r="1">
      <x v="20"/>
    </i>
    <i>
      <x v="180"/>
    </i>
    <i r="1">
      <x v="16"/>
    </i>
    <i>
      <x v="423"/>
    </i>
    <i r="1">
      <x v="7"/>
    </i>
    <i>
      <x v="366"/>
    </i>
    <i r="1">
      <x v="13"/>
    </i>
    <i>
      <x v="29"/>
    </i>
    <i r="1">
      <x v="17"/>
    </i>
    <i>
      <x v="261"/>
    </i>
    <i r="1">
      <x v="2"/>
    </i>
    <i>
      <x v="328"/>
    </i>
    <i r="1">
      <x v="23"/>
    </i>
    <i>
      <x v="544"/>
    </i>
    <i r="1">
      <x v="22"/>
    </i>
    <i>
      <x v="68"/>
    </i>
    <i r="1">
      <x v="8"/>
    </i>
    <i>
      <x v="224"/>
    </i>
    <i r="1">
      <x v="19"/>
    </i>
    <i>
      <x v="441"/>
    </i>
    <i r="1">
      <x v="21"/>
    </i>
    <i>
      <x v="141"/>
    </i>
    <i r="1">
      <x v="23"/>
    </i>
    <i>
      <x v="354"/>
    </i>
    <i r="1">
      <x v="3"/>
    </i>
    <i>
      <x v="110"/>
    </i>
    <i r="1">
      <x v="16"/>
    </i>
    <i>
      <x v="28"/>
    </i>
    <i r="1">
      <x v="6"/>
    </i>
    <i t="grand">
      <x/>
    </i>
  </rowItems>
  <colItems count="1">
    <i/>
  </colItems>
  <dataFields count="1">
    <dataField name="Moyenne de PTS_pg" fld="45" subtotal="average" baseField="0" baseItem="0" numFmtId="2"/>
  </dataFields>
  <formats count="586">
    <format dxfId="651">
      <pivotArea type="all" dataOnly="0" outline="0" fieldPosition="0"/>
    </format>
    <format dxfId="650">
      <pivotArea outline="0" collapsedLevelsAreSubtotals="1" fieldPosition="0"/>
    </format>
    <format dxfId="649">
      <pivotArea field="0" type="button" dataOnly="0" labelOnly="1" outline="0" axis="axisRow" fieldPosition="0"/>
    </format>
    <format dxfId="648">
      <pivotArea dataOnly="0" labelOnly="1" fieldPosition="0">
        <references count="1">
          <reference field="0" count="50">
            <x v="28"/>
            <x v="29"/>
            <x v="36"/>
            <x v="56"/>
            <x v="57"/>
            <x v="68"/>
            <x v="74"/>
            <x v="89"/>
            <x v="91"/>
            <x v="110"/>
            <x v="121"/>
            <x v="126"/>
            <x v="134"/>
            <x v="141"/>
            <x v="149"/>
            <x v="170"/>
            <x v="180"/>
            <x v="205"/>
            <x v="224"/>
            <x v="226"/>
            <x v="233"/>
            <x v="236"/>
            <x v="239"/>
            <x v="247"/>
            <x v="253"/>
            <x v="261"/>
            <x v="276"/>
            <x v="291"/>
            <x v="312"/>
            <x v="314"/>
            <x v="328"/>
            <x v="351"/>
            <x v="354"/>
            <x v="358"/>
            <x v="366"/>
            <x v="400"/>
            <x v="423"/>
            <x v="427"/>
            <x v="441"/>
            <x v="442"/>
            <x v="470"/>
            <x v="490"/>
            <x v="498"/>
            <x v="523"/>
            <x v="533"/>
            <x v="539"/>
            <x v="544"/>
            <x v="550"/>
            <x v="564"/>
            <x v="567"/>
          </reference>
        </references>
      </pivotArea>
    </format>
    <format dxfId="647">
      <pivotArea dataOnly="0" labelOnly="1" fieldPosition="0">
        <references count="1">
          <reference field="0" count="50">
            <x v="1"/>
            <x v="19"/>
            <x v="25"/>
            <x v="26"/>
            <x v="38"/>
            <x v="42"/>
            <x v="51"/>
            <x v="76"/>
            <x v="81"/>
            <x v="86"/>
            <x v="99"/>
            <x v="129"/>
            <x v="132"/>
            <x v="135"/>
            <x v="139"/>
            <x v="140"/>
            <x v="143"/>
            <x v="146"/>
            <x v="169"/>
            <x v="192"/>
            <x v="204"/>
            <x v="212"/>
            <x v="228"/>
            <x v="232"/>
            <x v="245"/>
            <x v="273"/>
            <x v="277"/>
            <x v="284"/>
            <x v="286"/>
            <x v="295"/>
            <x v="306"/>
            <x v="321"/>
            <x v="335"/>
            <x v="345"/>
            <x v="348"/>
            <x v="357"/>
            <x v="376"/>
            <x v="377"/>
            <x v="383"/>
            <x v="397"/>
            <x v="398"/>
            <x v="411"/>
            <x v="425"/>
            <x v="430"/>
            <x v="439"/>
            <x v="448"/>
            <x v="486"/>
            <x v="489"/>
            <x v="499"/>
            <x v="542"/>
          </reference>
        </references>
      </pivotArea>
    </format>
    <format dxfId="646">
      <pivotArea dataOnly="0" labelOnly="1" fieldPosition="0">
        <references count="1">
          <reference field="0" count="50">
            <x v="3"/>
            <x v="4"/>
            <x v="17"/>
            <x v="20"/>
            <x v="37"/>
            <x v="43"/>
            <x v="46"/>
            <x v="53"/>
            <x v="62"/>
            <x v="78"/>
            <x v="113"/>
            <x v="114"/>
            <x v="128"/>
            <x v="136"/>
            <x v="144"/>
            <x v="156"/>
            <x v="161"/>
            <x v="171"/>
            <x v="182"/>
            <x v="187"/>
            <x v="206"/>
            <x v="213"/>
            <x v="221"/>
            <x v="225"/>
            <x v="249"/>
            <x v="266"/>
            <x v="297"/>
            <x v="316"/>
            <x v="318"/>
            <x v="336"/>
            <x v="340"/>
            <x v="363"/>
            <x v="374"/>
            <x v="406"/>
            <x v="413"/>
            <x v="415"/>
            <x v="432"/>
            <x v="450"/>
            <x v="458"/>
            <x v="476"/>
            <x v="477"/>
            <x v="478"/>
            <x v="484"/>
            <x v="485"/>
            <x v="505"/>
            <x v="517"/>
            <x v="518"/>
            <x v="526"/>
            <x v="538"/>
            <x v="561"/>
          </reference>
        </references>
      </pivotArea>
    </format>
    <format dxfId="645">
      <pivotArea dataOnly="0" labelOnly="1" fieldPosition="0">
        <references count="1">
          <reference field="0" count="50">
            <x v="21"/>
            <x v="24"/>
            <x v="35"/>
            <x v="48"/>
            <x v="54"/>
            <x v="60"/>
            <x v="66"/>
            <x v="67"/>
            <x v="82"/>
            <x v="100"/>
            <x v="131"/>
            <x v="138"/>
            <x v="150"/>
            <x v="158"/>
            <x v="177"/>
            <x v="178"/>
            <x v="183"/>
            <x v="184"/>
            <x v="185"/>
            <x v="190"/>
            <x v="197"/>
            <x v="199"/>
            <x v="258"/>
            <x v="268"/>
            <x v="282"/>
            <x v="288"/>
            <x v="293"/>
            <x v="301"/>
            <x v="303"/>
            <x v="308"/>
            <x v="317"/>
            <x v="325"/>
            <x v="329"/>
            <x v="333"/>
            <x v="365"/>
            <x v="408"/>
            <x v="418"/>
            <x v="420"/>
            <x v="424"/>
            <x v="428"/>
            <x v="429"/>
            <x v="487"/>
            <x v="495"/>
            <x v="512"/>
            <x v="516"/>
            <x v="522"/>
            <x v="527"/>
            <x v="547"/>
            <x v="554"/>
            <x v="566"/>
          </reference>
        </references>
      </pivotArea>
    </format>
    <format dxfId="644">
      <pivotArea dataOnly="0" labelOnly="1" fieldPosition="0">
        <references count="1">
          <reference field="0" count="50">
            <x v="0"/>
            <x v="11"/>
            <x v="27"/>
            <x v="75"/>
            <x v="85"/>
            <x v="90"/>
            <x v="95"/>
            <x v="109"/>
            <x v="117"/>
            <x v="137"/>
            <x v="151"/>
            <x v="153"/>
            <x v="195"/>
            <x v="211"/>
            <x v="219"/>
            <x v="222"/>
            <x v="234"/>
            <x v="244"/>
            <x v="281"/>
            <x v="305"/>
            <x v="307"/>
            <x v="310"/>
            <x v="319"/>
            <x v="320"/>
            <x v="323"/>
            <x v="337"/>
            <x v="347"/>
            <x v="352"/>
            <x v="356"/>
            <x v="368"/>
            <x v="381"/>
            <x v="389"/>
            <x v="392"/>
            <x v="393"/>
            <x v="401"/>
            <x v="419"/>
            <x v="421"/>
            <x v="426"/>
            <x v="435"/>
            <x v="446"/>
            <x v="475"/>
            <x v="481"/>
            <x v="501"/>
            <x v="502"/>
            <x v="521"/>
            <x v="536"/>
            <x v="543"/>
            <x v="555"/>
            <x v="560"/>
            <x v="563"/>
          </reference>
        </references>
      </pivotArea>
    </format>
    <format dxfId="643">
      <pivotArea dataOnly="0" labelOnly="1" fieldPosition="0">
        <references count="1">
          <reference field="0" count="50">
            <x v="8"/>
            <x v="9"/>
            <x v="12"/>
            <x v="13"/>
            <x v="22"/>
            <x v="55"/>
            <x v="58"/>
            <x v="63"/>
            <x v="70"/>
            <x v="79"/>
            <x v="105"/>
            <x v="107"/>
            <x v="111"/>
            <x v="124"/>
            <x v="125"/>
            <x v="174"/>
            <x v="179"/>
            <x v="181"/>
            <x v="198"/>
            <x v="227"/>
            <x v="231"/>
            <x v="237"/>
            <x v="242"/>
            <x v="246"/>
            <x v="256"/>
            <x v="257"/>
            <x v="264"/>
            <x v="296"/>
            <x v="299"/>
            <x v="313"/>
            <x v="324"/>
            <x v="339"/>
            <x v="364"/>
            <x v="379"/>
            <x v="390"/>
            <x v="399"/>
            <x v="412"/>
            <x v="433"/>
            <x v="434"/>
            <x v="453"/>
            <x v="461"/>
            <x v="467"/>
            <x v="468"/>
            <x v="482"/>
            <x v="506"/>
            <x v="509"/>
            <x v="525"/>
            <x v="534"/>
            <x v="545"/>
            <x v="552"/>
          </reference>
        </references>
      </pivotArea>
    </format>
    <format dxfId="642">
      <pivotArea dataOnly="0" labelOnly="1" fieldPosition="0">
        <references count="1">
          <reference field="0" count="50">
            <x v="10"/>
            <x v="32"/>
            <x v="49"/>
            <x v="50"/>
            <x v="77"/>
            <x v="92"/>
            <x v="98"/>
            <x v="118"/>
            <x v="148"/>
            <x v="157"/>
            <x v="168"/>
            <x v="172"/>
            <x v="176"/>
            <x v="189"/>
            <x v="194"/>
            <x v="200"/>
            <x v="202"/>
            <x v="203"/>
            <x v="220"/>
            <x v="241"/>
            <x v="243"/>
            <x v="251"/>
            <x v="252"/>
            <x v="267"/>
            <x v="285"/>
            <x v="322"/>
            <x v="338"/>
            <x v="343"/>
            <x v="346"/>
            <x v="360"/>
            <x v="369"/>
            <x v="378"/>
            <x v="380"/>
            <x v="409"/>
            <x v="417"/>
            <x v="457"/>
            <x v="474"/>
            <x v="479"/>
            <x v="480"/>
            <x v="483"/>
            <x v="488"/>
            <x v="493"/>
            <x v="504"/>
            <x v="514"/>
            <x v="515"/>
            <x v="524"/>
            <x v="532"/>
            <x v="549"/>
            <x v="551"/>
            <x v="562"/>
          </reference>
        </references>
      </pivotArea>
    </format>
    <format dxfId="641">
      <pivotArea dataOnly="0" labelOnly="1" fieldPosition="0">
        <references count="1">
          <reference field="0" count="50">
            <x v="2"/>
            <x v="7"/>
            <x v="16"/>
            <x v="18"/>
            <x v="40"/>
            <x v="41"/>
            <x v="44"/>
            <x v="88"/>
            <x v="93"/>
            <x v="96"/>
            <x v="97"/>
            <x v="108"/>
            <x v="120"/>
            <x v="123"/>
            <x v="127"/>
            <x v="154"/>
            <x v="207"/>
            <x v="235"/>
            <x v="250"/>
            <x v="255"/>
            <x v="259"/>
            <x v="265"/>
            <x v="271"/>
            <x v="274"/>
            <x v="283"/>
            <x v="287"/>
            <x v="304"/>
            <x v="311"/>
            <x v="315"/>
            <x v="331"/>
            <x v="334"/>
            <x v="342"/>
            <x v="355"/>
            <x v="362"/>
            <x v="373"/>
            <x v="388"/>
            <x v="403"/>
            <x v="405"/>
            <x v="407"/>
            <x v="410"/>
            <x v="416"/>
            <x v="443"/>
            <x v="451"/>
            <x v="459"/>
            <x v="471"/>
            <x v="472"/>
            <x v="491"/>
            <x v="507"/>
            <x v="519"/>
            <x v="529"/>
          </reference>
        </references>
      </pivotArea>
    </format>
    <format dxfId="640">
      <pivotArea dataOnly="0" labelOnly="1" fieldPosition="0">
        <references count="1">
          <reference field="0" count="50">
            <x v="39"/>
            <x v="45"/>
            <x v="52"/>
            <x v="69"/>
            <x v="73"/>
            <x v="80"/>
            <x v="94"/>
            <x v="102"/>
            <x v="115"/>
            <x v="119"/>
            <x v="130"/>
            <x v="142"/>
            <x v="147"/>
            <x v="159"/>
            <x v="166"/>
            <x v="186"/>
            <x v="209"/>
            <x v="216"/>
            <x v="230"/>
            <x v="248"/>
            <x v="254"/>
            <x v="260"/>
            <x v="272"/>
            <x v="290"/>
            <x v="300"/>
            <x v="302"/>
            <x v="327"/>
            <x v="344"/>
            <x v="349"/>
            <x v="353"/>
            <x v="367"/>
            <x v="372"/>
            <x v="385"/>
            <x v="386"/>
            <x v="395"/>
            <x v="396"/>
            <x v="404"/>
            <x v="422"/>
            <x v="431"/>
            <x v="436"/>
            <x v="437"/>
            <x v="447"/>
            <x v="449"/>
            <x v="465"/>
            <x v="466"/>
            <x v="473"/>
            <x v="500"/>
            <x v="511"/>
            <x v="520"/>
            <x v="556"/>
          </reference>
        </references>
      </pivotArea>
    </format>
    <format dxfId="639">
      <pivotArea dataOnly="0" labelOnly="1" fieldPosition="0">
        <references count="1">
          <reference field="0" count="50">
            <x v="23"/>
            <x v="30"/>
            <x v="61"/>
            <x v="64"/>
            <x v="72"/>
            <x v="83"/>
            <x v="87"/>
            <x v="101"/>
            <x v="112"/>
            <x v="122"/>
            <x v="133"/>
            <x v="145"/>
            <x v="152"/>
            <x v="155"/>
            <x v="160"/>
            <x v="163"/>
            <x v="164"/>
            <x v="175"/>
            <x v="191"/>
            <x v="193"/>
            <x v="214"/>
            <x v="215"/>
            <x v="238"/>
            <x v="263"/>
            <x v="278"/>
            <x v="279"/>
            <x v="289"/>
            <x v="298"/>
            <x v="326"/>
            <x v="330"/>
            <x v="350"/>
            <x v="382"/>
            <x v="384"/>
            <x v="387"/>
            <x v="394"/>
            <x v="402"/>
            <x v="414"/>
            <x v="438"/>
            <x v="444"/>
            <x v="445"/>
            <x v="452"/>
            <x v="462"/>
            <x v="463"/>
            <x v="464"/>
            <x v="503"/>
            <x v="508"/>
            <x v="531"/>
            <x v="541"/>
            <x v="546"/>
            <x v="565"/>
          </reference>
        </references>
      </pivotArea>
    </format>
    <format dxfId="638">
      <pivotArea dataOnly="0" labelOnly="1" fieldPosition="0">
        <references count="1">
          <reference field="0" count="50">
            <x v="5"/>
            <x v="6"/>
            <x v="14"/>
            <x v="15"/>
            <x v="31"/>
            <x v="33"/>
            <x v="34"/>
            <x v="47"/>
            <x v="59"/>
            <x v="65"/>
            <x v="71"/>
            <x v="84"/>
            <x v="116"/>
            <x v="162"/>
            <x v="165"/>
            <x v="167"/>
            <x v="173"/>
            <x v="188"/>
            <x v="196"/>
            <x v="208"/>
            <x v="210"/>
            <x v="218"/>
            <x v="223"/>
            <x v="262"/>
            <x v="269"/>
            <x v="275"/>
            <x v="280"/>
            <x v="292"/>
            <x v="294"/>
            <x v="309"/>
            <x v="332"/>
            <x v="341"/>
            <x v="359"/>
            <x v="370"/>
            <x v="391"/>
            <x v="440"/>
            <x v="454"/>
            <x v="456"/>
            <x v="460"/>
            <x v="492"/>
            <x v="494"/>
            <x v="496"/>
            <x v="528"/>
            <x v="530"/>
            <x v="535"/>
            <x v="540"/>
            <x v="553"/>
            <x v="557"/>
            <x v="558"/>
            <x v="559"/>
          </reference>
        </references>
      </pivotArea>
    </format>
    <format dxfId="637">
      <pivotArea dataOnly="0" labelOnly="1" fieldPosition="0">
        <references count="1">
          <reference field="0" count="19">
            <x v="103"/>
            <x v="104"/>
            <x v="106"/>
            <x v="201"/>
            <x v="217"/>
            <x v="229"/>
            <x v="240"/>
            <x v="270"/>
            <x v="361"/>
            <x v="371"/>
            <x v="375"/>
            <x v="455"/>
            <x v="469"/>
            <x v="497"/>
            <x v="510"/>
            <x v="513"/>
            <x v="537"/>
            <x v="548"/>
            <x v="568"/>
          </reference>
        </references>
      </pivotArea>
    </format>
    <format dxfId="636">
      <pivotArea dataOnly="0" labelOnly="1" grandRow="1" outline="0" fieldPosition="0"/>
    </format>
    <format dxfId="635">
      <pivotArea dataOnly="0" labelOnly="1" fieldPosition="0">
        <references count="2">
          <reference field="0" count="1" selected="0">
            <x v="490"/>
          </reference>
          <reference field="1" count="1">
            <x v="20"/>
          </reference>
        </references>
      </pivotArea>
    </format>
    <format dxfId="634">
      <pivotArea dataOnly="0" labelOnly="1" fieldPosition="0">
        <references count="2">
          <reference field="0" count="1" selected="0">
            <x v="180"/>
          </reference>
          <reference field="1" count="1">
            <x v="16"/>
          </reference>
        </references>
      </pivotArea>
    </format>
    <format dxfId="633">
      <pivotArea dataOnly="0" labelOnly="1" fieldPosition="0">
        <references count="2">
          <reference field="0" count="1" selected="0">
            <x v="423"/>
          </reference>
          <reference field="1" count="1">
            <x v="7"/>
          </reference>
        </references>
      </pivotArea>
    </format>
    <format dxfId="632">
      <pivotArea dataOnly="0" labelOnly="1" fieldPosition="0">
        <references count="2">
          <reference field="0" count="1" selected="0">
            <x v="366"/>
          </reference>
          <reference field="1" count="1">
            <x v="13"/>
          </reference>
        </references>
      </pivotArea>
    </format>
    <format dxfId="631">
      <pivotArea dataOnly="0" labelOnly="1" fieldPosition="0">
        <references count="2">
          <reference field="0" count="1" selected="0">
            <x v="29"/>
          </reference>
          <reference field="1" count="1">
            <x v="17"/>
          </reference>
        </references>
      </pivotArea>
    </format>
    <format dxfId="630">
      <pivotArea dataOnly="0" labelOnly="1" fieldPosition="0">
        <references count="2">
          <reference field="0" count="1" selected="0">
            <x v="261"/>
          </reference>
          <reference field="1" count="1">
            <x v="2"/>
          </reference>
        </references>
      </pivotArea>
    </format>
    <format dxfId="629">
      <pivotArea dataOnly="0" labelOnly="1" fieldPosition="0">
        <references count="2">
          <reference field="0" count="1" selected="0">
            <x v="328"/>
          </reference>
          <reference field="1" count="1">
            <x v="23"/>
          </reference>
        </references>
      </pivotArea>
    </format>
    <format dxfId="628">
      <pivotArea dataOnly="0" labelOnly="1" fieldPosition="0">
        <references count="2">
          <reference field="0" count="1" selected="0">
            <x v="544"/>
          </reference>
          <reference field="1" count="1">
            <x v="22"/>
          </reference>
        </references>
      </pivotArea>
    </format>
    <format dxfId="627">
      <pivotArea dataOnly="0" labelOnly="1" fieldPosition="0">
        <references count="2">
          <reference field="0" count="1" selected="0">
            <x v="68"/>
          </reference>
          <reference field="1" count="1">
            <x v="8"/>
          </reference>
        </references>
      </pivotArea>
    </format>
    <format dxfId="626">
      <pivotArea dataOnly="0" labelOnly="1" fieldPosition="0">
        <references count="2">
          <reference field="0" count="1" selected="0">
            <x v="224"/>
          </reference>
          <reference field="1" count="1">
            <x v="19"/>
          </reference>
        </references>
      </pivotArea>
    </format>
    <format dxfId="625">
      <pivotArea dataOnly="0" labelOnly="1" fieldPosition="0">
        <references count="2">
          <reference field="0" count="1" selected="0">
            <x v="441"/>
          </reference>
          <reference field="1" count="1">
            <x v="21"/>
          </reference>
        </references>
      </pivotArea>
    </format>
    <format dxfId="624">
      <pivotArea dataOnly="0" labelOnly="1" fieldPosition="0">
        <references count="2">
          <reference field="0" count="1" selected="0">
            <x v="141"/>
          </reference>
          <reference field="1" count="1">
            <x v="23"/>
          </reference>
        </references>
      </pivotArea>
    </format>
    <format dxfId="623">
      <pivotArea dataOnly="0" labelOnly="1" fieldPosition="0">
        <references count="2">
          <reference field="0" count="1" selected="0">
            <x v="354"/>
          </reference>
          <reference field="1" count="1">
            <x v="3"/>
          </reference>
        </references>
      </pivotArea>
    </format>
    <format dxfId="622">
      <pivotArea dataOnly="0" labelOnly="1" fieldPosition="0">
        <references count="2">
          <reference field="0" count="1" selected="0">
            <x v="110"/>
          </reference>
          <reference field="1" count="1">
            <x v="16"/>
          </reference>
        </references>
      </pivotArea>
    </format>
    <format dxfId="621">
      <pivotArea dataOnly="0" labelOnly="1" fieldPosition="0">
        <references count="2">
          <reference field="0" count="1" selected="0">
            <x v="28"/>
          </reference>
          <reference field="1" count="1">
            <x v="6"/>
          </reference>
        </references>
      </pivotArea>
    </format>
    <format dxfId="620">
      <pivotArea dataOnly="0" labelOnly="1" fieldPosition="0">
        <references count="2">
          <reference field="0" count="1" selected="0">
            <x v="351"/>
          </reference>
          <reference field="1" count="1">
            <x v="6"/>
          </reference>
        </references>
      </pivotArea>
    </format>
    <format dxfId="619">
      <pivotArea dataOnly="0" labelOnly="1" fieldPosition="0">
        <references count="2">
          <reference field="0" count="1" selected="0">
            <x v="567"/>
          </reference>
          <reference field="1" count="1">
            <x v="18"/>
          </reference>
        </references>
      </pivotArea>
    </format>
    <format dxfId="618">
      <pivotArea dataOnly="0" labelOnly="1" fieldPosition="0">
        <references count="2">
          <reference field="0" count="1" selected="0">
            <x v="498"/>
          </reference>
          <reference field="1" count="1">
            <x v="9"/>
          </reference>
        </references>
      </pivotArea>
    </format>
    <format dxfId="617">
      <pivotArea dataOnly="0" labelOnly="1" fieldPosition="0">
        <references count="2">
          <reference field="0" count="1" selected="0">
            <x v="312"/>
          </reference>
          <reference field="1" count="1">
            <x v="19"/>
          </reference>
        </references>
      </pivotArea>
    </format>
    <format dxfId="616">
      <pivotArea dataOnly="0" labelOnly="1" fieldPosition="0">
        <references count="2">
          <reference field="0" count="1" selected="0">
            <x v="358"/>
          </reference>
          <reference field="1" count="1">
            <x v="13"/>
          </reference>
        </references>
      </pivotArea>
    </format>
    <format dxfId="615">
      <pivotArea dataOnly="0" labelOnly="1" fieldPosition="0">
        <references count="2">
          <reference field="0" count="1" selected="0">
            <x v="550"/>
          </reference>
          <reference field="1" count="1">
            <x v="26"/>
          </reference>
        </references>
      </pivotArea>
    </format>
    <format dxfId="614">
      <pivotArea dataOnly="0" labelOnly="1" fieldPosition="0">
        <references count="2">
          <reference field="0" count="1" selected="0">
            <x v="170"/>
          </reference>
          <reference field="1" count="1">
            <x v="21"/>
          </reference>
        </references>
      </pivotArea>
    </format>
    <format dxfId="613">
      <pivotArea dataOnly="0" labelOnly="1" fieldPosition="0">
        <references count="2">
          <reference field="0" count="1" selected="0">
            <x v="523"/>
          </reference>
          <reference field="1" count="1">
            <x v="0"/>
          </reference>
        </references>
      </pivotArea>
    </format>
    <format dxfId="612">
      <pivotArea dataOnly="0" labelOnly="1" fieldPosition="0">
        <references count="2">
          <reference field="0" count="1" selected="0">
            <x v="149"/>
          </reference>
          <reference field="1" count="1">
            <x v="5"/>
          </reference>
        </references>
      </pivotArea>
    </format>
    <format dxfId="611">
      <pivotArea dataOnly="0" labelOnly="1" fieldPosition="0">
        <references count="2">
          <reference field="0" count="1" selected="0">
            <x v="74"/>
          </reference>
          <reference field="1" count="1">
            <x v="1"/>
          </reference>
        </references>
      </pivotArea>
    </format>
    <format dxfId="610">
      <pivotArea dataOnly="0" labelOnly="1" fieldPosition="0">
        <references count="2">
          <reference field="0" count="1" selected="0">
            <x v="539"/>
          </reference>
          <reference field="1" count="1">
            <x v="15"/>
          </reference>
        </references>
      </pivotArea>
    </format>
    <format dxfId="609">
      <pivotArea dataOnly="0" labelOnly="1" fieldPosition="0">
        <references count="2">
          <reference field="0" count="1" selected="0">
            <x v="276"/>
          </reference>
          <reference field="1" count="1">
            <x v="22"/>
          </reference>
        </references>
      </pivotArea>
    </format>
    <format dxfId="608">
      <pivotArea dataOnly="0" labelOnly="1" fieldPosition="0">
        <references count="2">
          <reference field="0" count="1" selected="0">
            <x v="126"/>
          </reference>
          <reference field="1" count="1">
            <x v="26"/>
          </reference>
        </references>
      </pivotArea>
    </format>
    <format dxfId="607">
      <pivotArea dataOnly="0" labelOnly="1" fieldPosition="0">
        <references count="2">
          <reference field="0" count="1" selected="0">
            <x v="564"/>
          </reference>
          <reference field="1" count="1">
            <x v="25"/>
          </reference>
        </references>
      </pivotArea>
    </format>
    <format dxfId="606">
      <pivotArea dataOnly="0" labelOnly="1" fieldPosition="0">
        <references count="2">
          <reference field="0" count="1" selected="0">
            <x v="205"/>
          </reference>
          <reference field="1" count="1">
            <x v="14"/>
          </reference>
        </references>
      </pivotArea>
    </format>
    <format dxfId="605">
      <pivotArea dataOnly="0" labelOnly="1" fieldPosition="0">
        <references count="2">
          <reference field="0" count="1" selected="0">
            <x v="239"/>
          </reference>
          <reference field="1" count="1">
            <x v="12"/>
          </reference>
        </references>
      </pivotArea>
    </format>
    <format dxfId="604">
      <pivotArea dataOnly="0" labelOnly="1" fieldPosition="0">
        <references count="2">
          <reference field="0" count="1" selected="0">
            <x v="56"/>
          </reference>
          <reference field="1" count="1">
            <x v="27"/>
          </reference>
        </references>
      </pivotArea>
    </format>
    <format dxfId="603">
      <pivotArea dataOnly="0" labelOnly="1" fieldPosition="0">
        <references count="2">
          <reference field="0" count="1" selected="0">
            <x v="253"/>
          </reference>
          <reference field="1" count="1">
            <x v="2"/>
          </reference>
        </references>
      </pivotArea>
    </format>
    <format dxfId="602">
      <pivotArea dataOnly="0" labelOnly="1" fieldPosition="0">
        <references count="2">
          <reference field="0" count="1" selected="0">
            <x v="247"/>
          </reference>
          <reference field="1" count="1">
            <x v="14"/>
          </reference>
        </references>
      </pivotArea>
    </format>
    <format dxfId="601">
      <pivotArea dataOnly="0" labelOnly="1" fieldPosition="0">
        <references count="2">
          <reference field="0" count="1" selected="0">
            <x v="134"/>
          </reference>
          <reference field="1" count="1">
            <x v="25"/>
          </reference>
        </references>
      </pivotArea>
    </format>
    <format dxfId="600">
      <pivotArea dataOnly="0" labelOnly="1" fieldPosition="0">
        <references count="2">
          <reference field="0" count="1" selected="0">
            <x v="427"/>
          </reference>
          <reference field="1" count="1">
            <x v="12"/>
          </reference>
        </references>
      </pivotArea>
    </format>
    <format dxfId="599">
      <pivotArea dataOnly="0" labelOnly="1" fieldPosition="0">
        <references count="2">
          <reference field="0" count="1" selected="0">
            <x v="233"/>
          </reference>
          <reference field="1" count="1">
            <x v="20"/>
          </reference>
        </references>
      </pivotArea>
    </format>
    <format dxfId="598">
      <pivotArea dataOnly="0" labelOnly="1" fieldPosition="0">
        <references count="2">
          <reference field="0" count="1" selected="0">
            <x v="314"/>
          </reference>
          <reference field="1" count="1">
            <x v="12"/>
          </reference>
        </references>
      </pivotArea>
    </format>
    <format dxfId="597">
      <pivotArea dataOnly="0" labelOnly="1" fieldPosition="0">
        <references count="2">
          <reference field="0" count="1" selected="0">
            <x v="236"/>
          </reference>
          <reference field="1" count="1">
            <x v="7"/>
          </reference>
        </references>
      </pivotArea>
    </format>
    <format dxfId="596">
      <pivotArea dataOnly="0" labelOnly="1" fieldPosition="0">
        <references count="2">
          <reference field="0" count="1" selected="0">
            <x v="533"/>
          </reference>
          <reference field="1" count="1">
            <x v="18"/>
          </reference>
        </references>
      </pivotArea>
    </format>
    <format dxfId="595">
      <pivotArea dataOnly="0" labelOnly="1" fieldPosition="0">
        <references count="2">
          <reference field="0" count="1" selected="0">
            <x v="89"/>
          </reference>
          <reference field="1" count="1">
            <x v="18"/>
          </reference>
        </references>
      </pivotArea>
    </format>
    <format dxfId="594">
      <pivotArea dataOnly="0" labelOnly="1" fieldPosition="0">
        <references count="2">
          <reference field="0" count="1" selected="0">
            <x v="470"/>
          </reference>
          <reference field="1" count="1">
            <x v="27"/>
          </reference>
        </references>
      </pivotArea>
    </format>
    <format dxfId="593">
      <pivotArea dataOnly="0" labelOnly="1" fieldPosition="0">
        <references count="2">
          <reference field="0" count="1" selected="0">
            <x v="57"/>
          </reference>
          <reference field="1" count="1">
            <x v="3"/>
          </reference>
        </references>
      </pivotArea>
    </format>
    <format dxfId="592">
      <pivotArea dataOnly="0" labelOnly="1" fieldPosition="0">
        <references count="2">
          <reference field="0" count="1" selected="0">
            <x v="226"/>
          </reference>
          <reference field="1" count="1">
            <x v="10"/>
          </reference>
        </references>
      </pivotArea>
    </format>
    <format dxfId="591">
      <pivotArea dataOnly="0" labelOnly="1" fieldPosition="0">
        <references count="2">
          <reference field="0" count="1" selected="0">
            <x v="121"/>
          </reference>
          <reference field="1" count="1">
            <x v="5"/>
          </reference>
        </references>
      </pivotArea>
    </format>
    <format dxfId="590">
      <pivotArea dataOnly="0" labelOnly="1" fieldPosition="0">
        <references count="2">
          <reference field="0" count="1" selected="0">
            <x v="291"/>
          </reference>
          <reference field="1" count="1">
            <x v="29"/>
          </reference>
        </references>
      </pivotArea>
    </format>
    <format dxfId="589">
      <pivotArea dataOnly="0" labelOnly="1" fieldPosition="0">
        <references count="2">
          <reference field="0" count="1" selected="0">
            <x v="91"/>
          </reference>
          <reference field="1" count="1">
            <x v="4"/>
          </reference>
        </references>
      </pivotArea>
    </format>
    <format dxfId="588">
      <pivotArea dataOnly="0" labelOnly="1" fieldPosition="0">
        <references count="2">
          <reference field="0" count="1" selected="0">
            <x v="400"/>
          </reference>
          <reference field="1" count="1">
            <x v="3"/>
          </reference>
        </references>
      </pivotArea>
    </format>
    <format dxfId="587">
      <pivotArea dataOnly="0" labelOnly="1" fieldPosition="0">
        <references count="2">
          <reference field="0" count="1" selected="0">
            <x v="36"/>
          </reference>
          <reference field="1" count="1">
            <x v="13"/>
          </reference>
        </references>
      </pivotArea>
    </format>
    <format dxfId="586">
      <pivotArea dataOnly="0" labelOnly="1" fieldPosition="0">
        <references count="2">
          <reference field="0" count="1" selected="0">
            <x v="442"/>
          </reference>
          <reference field="1" count="1">
            <x v="11"/>
          </reference>
        </references>
      </pivotArea>
    </format>
    <format dxfId="585">
      <pivotArea dataOnly="0" labelOnly="1" fieldPosition="0">
        <references count="2">
          <reference field="0" count="1" selected="0">
            <x v="345"/>
          </reference>
          <reference field="1" count="1">
            <x v="2"/>
          </reference>
        </references>
      </pivotArea>
    </format>
    <format dxfId="584">
      <pivotArea dataOnly="0" labelOnly="1" fieldPosition="0">
        <references count="2">
          <reference field="0" count="1" selected="0">
            <x v="486"/>
          </reference>
          <reference field="1" count="1">
            <x v="27"/>
          </reference>
        </references>
      </pivotArea>
    </format>
    <format dxfId="583">
      <pivotArea dataOnly="0" labelOnly="1" fieldPosition="0">
        <references count="2">
          <reference field="0" count="1" selected="0">
            <x v="26"/>
          </reference>
          <reference field="1" count="1">
            <x v="24"/>
          </reference>
        </references>
      </pivotArea>
    </format>
    <format dxfId="582">
      <pivotArea dataOnly="0" labelOnly="1" fieldPosition="0">
        <references count="2">
          <reference field="0" count="1" selected="0">
            <x v="140"/>
          </reference>
          <reference field="1" count="1">
            <x v="14"/>
          </reference>
        </references>
      </pivotArea>
    </format>
    <format dxfId="581">
      <pivotArea dataOnly="0" labelOnly="1" fieldPosition="0">
        <references count="2">
          <reference field="0" count="1" selected="0">
            <x v="19"/>
          </reference>
          <reference field="1" count="1">
            <x v="10"/>
          </reference>
        </references>
      </pivotArea>
    </format>
    <format dxfId="580">
      <pivotArea dataOnly="0" labelOnly="1" fieldPosition="0">
        <references count="2">
          <reference field="0" count="1" selected="0">
            <x v="146"/>
          </reference>
          <reference field="1" count="1">
            <x v="25"/>
          </reference>
        </references>
      </pivotArea>
    </format>
    <format dxfId="579">
      <pivotArea dataOnly="0" labelOnly="1" fieldPosition="0">
        <references count="2">
          <reference field="0" count="1" selected="0">
            <x v="357"/>
          </reference>
          <reference field="1" count="1">
            <x v="28"/>
          </reference>
        </references>
      </pivotArea>
    </format>
    <format dxfId="578">
      <pivotArea dataOnly="0" labelOnly="1" fieldPosition="0">
        <references count="2">
          <reference field="0" count="1" selected="0">
            <x v="277"/>
          </reference>
          <reference field="1" count="1">
            <x v="28"/>
          </reference>
        </references>
      </pivotArea>
    </format>
    <format dxfId="577">
      <pivotArea dataOnly="0" labelOnly="1" fieldPosition="0">
        <references count="2">
          <reference field="0" count="1" selected="0">
            <x v="228"/>
          </reference>
          <reference field="1" count="1">
            <x v="0"/>
          </reference>
        </references>
      </pivotArea>
    </format>
    <format dxfId="576">
      <pivotArea dataOnly="0" labelOnly="1" fieldPosition="0">
        <references count="2">
          <reference field="0" count="1" selected="0">
            <x v="76"/>
          </reference>
          <reference field="1" count="1">
            <x v="1"/>
          </reference>
        </references>
      </pivotArea>
    </format>
    <format dxfId="575">
      <pivotArea dataOnly="0" labelOnly="1" fieldPosition="0">
        <references count="2">
          <reference field="0" count="1" selected="0">
            <x v="306"/>
          </reference>
          <reference field="1" count="1">
            <x v="17"/>
          </reference>
        </references>
      </pivotArea>
    </format>
    <format dxfId="574">
      <pivotArea dataOnly="0" labelOnly="1" fieldPosition="0">
        <references count="2">
          <reference field="0" count="1" selected="0">
            <x v="542"/>
          </reference>
          <reference field="1" count="1">
            <x v="11"/>
          </reference>
        </references>
      </pivotArea>
    </format>
    <format dxfId="573">
      <pivotArea dataOnly="0" labelOnly="1" fieldPosition="0">
        <references count="2">
          <reference field="0" count="1" selected="0">
            <x v="169"/>
          </reference>
          <reference field="1" count="1">
            <x v="5"/>
          </reference>
        </references>
      </pivotArea>
    </format>
    <format dxfId="572">
      <pivotArea dataOnly="0" labelOnly="1" fieldPosition="0">
        <references count="2">
          <reference field="0" count="1" selected="0">
            <x v="425"/>
          </reference>
          <reference field="1" count="1">
            <x v="4"/>
          </reference>
        </references>
      </pivotArea>
    </format>
    <format dxfId="571">
      <pivotArea dataOnly="0" labelOnly="1" fieldPosition="0">
        <references count="2">
          <reference field="0" count="1" selected="0">
            <x v="489"/>
          </reference>
          <reference field="1" count="1">
            <x v="24"/>
          </reference>
        </references>
      </pivotArea>
    </format>
    <format dxfId="570">
      <pivotArea dataOnly="0" labelOnly="1" fieldPosition="0">
        <references count="2">
          <reference field="0" count="1" selected="0">
            <x v="99"/>
          </reference>
          <reference field="1" count="1">
            <x v="28"/>
          </reference>
        </references>
      </pivotArea>
    </format>
    <format dxfId="569">
      <pivotArea dataOnly="0" labelOnly="1" fieldPosition="0">
        <references count="2">
          <reference field="0" count="1" selected="0">
            <x v="397"/>
          </reference>
          <reference field="1" count="1">
            <x v="7"/>
          </reference>
        </references>
      </pivotArea>
    </format>
    <format dxfId="568">
      <pivotArea dataOnly="0" labelOnly="1" fieldPosition="0">
        <references count="2">
          <reference field="0" count="1" selected="0">
            <x v="38"/>
          </reference>
          <reference field="1" count="1">
            <x v="15"/>
          </reference>
        </references>
      </pivotArea>
    </format>
    <format dxfId="567">
      <pivotArea dataOnly="0" labelOnly="1" fieldPosition="0">
        <references count="2">
          <reference field="0" count="1" selected="0">
            <x v="430"/>
          </reference>
          <reference field="1" count="1">
            <x v="19"/>
          </reference>
        </references>
      </pivotArea>
    </format>
    <format dxfId="566">
      <pivotArea dataOnly="0" labelOnly="1" fieldPosition="0">
        <references count="2">
          <reference field="0" count="1" selected="0">
            <x v="25"/>
          </reference>
          <reference field="1" count="1">
            <x v="15"/>
          </reference>
        </references>
      </pivotArea>
    </format>
    <format dxfId="565">
      <pivotArea dataOnly="0" labelOnly="1" fieldPosition="0">
        <references count="2">
          <reference field="0" count="1" selected="0">
            <x v="212"/>
          </reference>
          <reference field="1" count="1">
            <x v="8"/>
          </reference>
        </references>
      </pivotArea>
    </format>
    <format dxfId="564">
      <pivotArea dataOnly="0" labelOnly="1" fieldPosition="0">
        <references count="2">
          <reference field="0" count="1" selected="0">
            <x v="398"/>
          </reference>
          <reference field="1" count="1">
            <x v="19"/>
          </reference>
        </references>
      </pivotArea>
    </format>
    <format dxfId="563">
      <pivotArea dataOnly="0" labelOnly="1" fieldPosition="0">
        <references count="2">
          <reference field="0" count="1" selected="0">
            <x v="132"/>
          </reference>
          <reference field="1" count="1">
            <x v="18"/>
          </reference>
        </references>
      </pivotArea>
    </format>
    <format dxfId="562">
      <pivotArea dataOnly="0" labelOnly="1" fieldPosition="0">
        <references count="2">
          <reference field="0" count="1" selected="0">
            <x v="273"/>
          </reference>
          <reference field="1" count="1">
            <x v="9"/>
          </reference>
        </references>
      </pivotArea>
    </format>
    <format dxfId="561">
      <pivotArea dataOnly="0" labelOnly="1" fieldPosition="0">
        <references count="2">
          <reference field="0" count="1" selected="0">
            <x v="377"/>
          </reference>
          <reference field="1" count="1">
            <x v="25"/>
          </reference>
        </references>
      </pivotArea>
    </format>
    <format dxfId="560">
      <pivotArea dataOnly="0" labelOnly="1" fieldPosition="0">
        <references count="2">
          <reference field="0" count="1" selected="0">
            <x v="192"/>
          </reference>
          <reference field="1" count="1">
            <x v="27"/>
          </reference>
        </references>
      </pivotArea>
    </format>
    <format dxfId="559">
      <pivotArea dataOnly="0" labelOnly="1" fieldPosition="0">
        <references count="2">
          <reference field="0" count="1" selected="0">
            <x v="129"/>
          </reference>
          <reference field="1" count="1">
            <x v="5"/>
          </reference>
        </references>
      </pivotArea>
    </format>
    <format dxfId="558">
      <pivotArea dataOnly="0" labelOnly="1" fieldPosition="0">
        <references count="2">
          <reference field="0" count="1" selected="0">
            <x v="51"/>
          </reference>
          <reference field="1" count="1">
            <x v="23"/>
          </reference>
        </references>
      </pivotArea>
    </format>
    <format dxfId="557">
      <pivotArea dataOnly="0" labelOnly="1" fieldPosition="0">
        <references count="2">
          <reference field="0" count="1" selected="0">
            <x v="135"/>
          </reference>
          <reference field="1" count="1">
            <x v="24"/>
          </reference>
        </references>
      </pivotArea>
    </format>
    <format dxfId="556">
      <pivotArea dataOnly="0" labelOnly="1" fieldPosition="0">
        <references count="2">
          <reference field="0" count="1" selected="0">
            <x v="335"/>
          </reference>
          <reference field="1" count="1">
            <x v="28"/>
          </reference>
        </references>
      </pivotArea>
    </format>
    <format dxfId="555">
      <pivotArea dataOnly="0" labelOnly="1" fieldPosition="0">
        <references count="2">
          <reference field="0" count="1" selected="0">
            <x v="204"/>
          </reference>
          <reference field="1" count="1">
            <x v="12"/>
          </reference>
        </references>
      </pivotArea>
    </format>
    <format dxfId="554">
      <pivotArea dataOnly="0" labelOnly="1" fieldPosition="0">
        <references count="2">
          <reference field="0" count="1" selected="0">
            <x v="139"/>
          </reference>
          <reference field="1" count="1">
            <x v="2"/>
          </reference>
        </references>
      </pivotArea>
    </format>
    <format dxfId="553">
      <pivotArea dataOnly="0" labelOnly="1" fieldPosition="0">
        <references count="2">
          <reference field="0" count="1" selected="0">
            <x v="376"/>
          </reference>
          <reference field="1" count="1">
            <x v="8"/>
          </reference>
        </references>
      </pivotArea>
    </format>
    <format dxfId="552">
      <pivotArea dataOnly="0" labelOnly="1" fieldPosition="0">
        <references count="2">
          <reference field="0" count="1" selected="0">
            <x v="143"/>
          </reference>
          <reference field="1" count="1">
            <x v="26"/>
          </reference>
        </references>
      </pivotArea>
    </format>
    <format dxfId="551">
      <pivotArea dataOnly="0" labelOnly="1" fieldPosition="0">
        <references count="2">
          <reference field="0" count="1" selected="0">
            <x v="232"/>
          </reference>
          <reference field="1" count="1">
            <x v="21"/>
          </reference>
        </references>
      </pivotArea>
    </format>
    <format dxfId="550">
      <pivotArea dataOnly="0" labelOnly="1" fieldPosition="0">
        <references count="2">
          <reference field="0" count="1" selected="0">
            <x v="448"/>
          </reference>
          <reference field="1" count="1">
            <x v="22"/>
          </reference>
        </references>
      </pivotArea>
    </format>
    <format dxfId="549">
      <pivotArea dataOnly="0" labelOnly="1" fieldPosition="0">
        <references count="2">
          <reference field="0" count="1" selected="0">
            <x v="286"/>
          </reference>
          <reference field="1" count="1">
            <x v="28"/>
          </reference>
        </references>
      </pivotArea>
    </format>
    <format dxfId="548">
      <pivotArea dataOnly="0" labelOnly="1" fieldPosition="0">
        <references count="2">
          <reference field="0" count="1" selected="0">
            <x v="42"/>
          </reference>
          <reference field="1" count="1">
            <x v="11"/>
          </reference>
        </references>
      </pivotArea>
    </format>
    <format dxfId="547">
      <pivotArea dataOnly="0" labelOnly="1" fieldPosition="0">
        <references count="2">
          <reference field="0" count="1" selected="0">
            <x v="411"/>
          </reference>
          <reference field="1" count="1">
            <x v="11"/>
          </reference>
        </references>
      </pivotArea>
    </format>
    <format dxfId="546">
      <pivotArea dataOnly="0" labelOnly="1" fieldPosition="0">
        <references count="2">
          <reference field="0" count="1" selected="0">
            <x v="86"/>
          </reference>
          <reference field="1" count="1">
            <x v="7"/>
          </reference>
        </references>
      </pivotArea>
    </format>
    <format dxfId="545">
      <pivotArea dataOnly="0" labelOnly="1" fieldPosition="0">
        <references count="2">
          <reference field="0" count="1" selected="0">
            <x v="245"/>
          </reference>
          <reference field="1" count="1">
            <x v="22"/>
          </reference>
        </references>
      </pivotArea>
    </format>
    <format dxfId="544">
      <pivotArea dataOnly="0" labelOnly="1" fieldPosition="0">
        <references count="2">
          <reference field="0" count="1" selected="0">
            <x v="284"/>
          </reference>
          <reference field="1" count="1">
            <x v="9"/>
          </reference>
        </references>
      </pivotArea>
    </format>
    <format dxfId="543">
      <pivotArea dataOnly="0" labelOnly="1" fieldPosition="0">
        <references count="2">
          <reference field="0" count="1" selected="0">
            <x v="383"/>
          </reference>
          <reference field="1" count="1">
            <x v="3"/>
          </reference>
        </references>
      </pivotArea>
    </format>
    <format dxfId="542">
      <pivotArea dataOnly="0" labelOnly="1" fieldPosition="0">
        <references count="2">
          <reference field="0" count="1" selected="0">
            <x v="321"/>
          </reference>
          <reference field="1" count="1">
            <x v="22"/>
          </reference>
        </references>
      </pivotArea>
    </format>
    <format dxfId="541">
      <pivotArea dataOnly="0" labelOnly="1" fieldPosition="0">
        <references count="2">
          <reference field="0" count="1" selected="0">
            <x v="81"/>
          </reference>
          <reference field="1" count="1">
            <x v="20"/>
          </reference>
        </references>
      </pivotArea>
    </format>
    <format dxfId="540">
      <pivotArea dataOnly="0" labelOnly="1" fieldPosition="0">
        <references count="2">
          <reference field="0" count="1" selected="0">
            <x v="348"/>
          </reference>
          <reference field="1" count="1">
            <x v="16"/>
          </reference>
        </references>
      </pivotArea>
    </format>
    <format dxfId="539">
      <pivotArea dataOnly="0" labelOnly="1" fieldPosition="0">
        <references count="2">
          <reference field="0" count="1" selected="0">
            <x v="1"/>
          </reference>
          <reference field="1" count="1">
            <x v="7"/>
          </reference>
        </references>
      </pivotArea>
    </format>
    <format dxfId="538">
      <pivotArea dataOnly="0" labelOnly="1" fieldPosition="0">
        <references count="2">
          <reference field="0" count="1" selected="0">
            <x v="499"/>
          </reference>
          <reference field="1" count="1">
            <x v="26"/>
          </reference>
        </references>
      </pivotArea>
    </format>
    <format dxfId="537">
      <pivotArea dataOnly="0" labelOnly="1" fieldPosition="0">
        <references count="2">
          <reference field="0" count="1" selected="0">
            <x v="439"/>
          </reference>
          <reference field="1" count="1">
            <x v="6"/>
          </reference>
        </references>
      </pivotArea>
    </format>
    <format dxfId="536">
      <pivotArea dataOnly="0" labelOnly="1" fieldPosition="0">
        <references count="2">
          <reference field="0" count="1" selected="0">
            <x v="295"/>
          </reference>
          <reference field="1" count="1">
            <x v="4"/>
          </reference>
        </references>
      </pivotArea>
    </format>
    <format dxfId="535">
      <pivotArea dataOnly="0" labelOnly="1" fieldPosition="0">
        <references count="2">
          <reference field="0" count="1" selected="0">
            <x v="458"/>
          </reference>
          <reference field="1" count="1">
            <x v="22"/>
          </reference>
        </references>
      </pivotArea>
    </format>
    <format dxfId="534">
      <pivotArea dataOnly="0" labelOnly="1" fieldPosition="0">
        <references count="2">
          <reference field="0" count="1" selected="0">
            <x v="221"/>
          </reference>
          <reference field="1" count="1">
            <x v="27"/>
          </reference>
        </references>
      </pivotArea>
    </format>
    <format dxfId="533">
      <pivotArea dataOnly="0" labelOnly="1" fieldPosition="0">
        <references count="2">
          <reference field="0" count="1" selected="0">
            <x v="182"/>
          </reference>
          <reference field="1" count="1">
            <x v="27"/>
          </reference>
        </references>
      </pivotArea>
    </format>
    <format dxfId="532">
      <pivotArea dataOnly="0" labelOnly="1" fieldPosition="0">
        <references count="2">
          <reference field="0" count="1" selected="0">
            <x v="266"/>
          </reference>
          <reference field="1" count="1">
            <x v="24"/>
          </reference>
        </references>
      </pivotArea>
    </format>
    <format dxfId="531">
      <pivotArea dataOnly="0" labelOnly="1" fieldPosition="0">
        <references count="2">
          <reference field="0" count="1" selected="0">
            <x v="128"/>
          </reference>
          <reference field="1" count="1">
            <x v="24"/>
          </reference>
        </references>
      </pivotArea>
    </format>
    <format dxfId="530">
      <pivotArea dataOnly="0" labelOnly="1" fieldPosition="0">
        <references count="2">
          <reference field="0" count="1" selected="0">
            <x v="450"/>
          </reference>
          <reference field="1" count="1">
            <x v="2"/>
          </reference>
        </references>
      </pivotArea>
    </format>
    <format dxfId="529">
      <pivotArea dataOnly="0" labelOnly="1" fieldPosition="0">
        <references count="2">
          <reference field="0" count="1" selected="0">
            <x v="415"/>
          </reference>
          <reference field="1" count="1">
            <x v="17"/>
          </reference>
        </references>
      </pivotArea>
    </format>
    <format dxfId="528">
      <pivotArea dataOnly="0" labelOnly="1" fieldPosition="0">
        <references count="2">
          <reference field="0" count="1" selected="0">
            <x v="161"/>
          </reference>
          <reference field="1" count="1">
            <x v="0"/>
          </reference>
        </references>
      </pivotArea>
    </format>
    <format dxfId="527">
      <pivotArea dataOnly="0" labelOnly="1" fieldPosition="0">
        <references count="2">
          <reference field="0" count="1" selected="0">
            <x v="20"/>
          </reference>
          <reference field="1" count="1">
            <x v="10"/>
          </reference>
        </references>
      </pivotArea>
    </format>
    <format dxfId="526">
      <pivotArea dataOnly="0" labelOnly="1" fieldPosition="0">
        <references count="2">
          <reference field="0" count="1" selected="0">
            <x v="171"/>
          </reference>
          <reference field="1" count="1">
            <x v="10"/>
          </reference>
        </references>
      </pivotArea>
    </format>
    <format dxfId="525">
      <pivotArea dataOnly="0" labelOnly="1" fieldPosition="0">
        <references count="2">
          <reference field="0" count="1" selected="0">
            <x v="526"/>
          </reference>
          <reference field="1" count="1">
            <x v="3"/>
          </reference>
        </references>
      </pivotArea>
    </format>
    <format dxfId="524">
      <pivotArea dataOnly="0" labelOnly="1" fieldPosition="0">
        <references count="2">
          <reference field="0" count="1" selected="0">
            <x v="340"/>
          </reference>
          <reference field="1" count="1">
            <x v="6"/>
          </reference>
        </references>
      </pivotArea>
    </format>
    <format dxfId="523">
      <pivotArea dataOnly="0" labelOnly="1" fieldPosition="0">
        <references count="2">
          <reference field="0" count="1" selected="0">
            <x v="518"/>
          </reference>
          <reference field="1" count="1">
            <x v="8"/>
          </reference>
        </references>
      </pivotArea>
    </format>
    <format dxfId="522">
      <pivotArea dataOnly="0" labelOnly="1" fieldPosition="0">
        <references count="2">
          <reference field="0" count="1" selected="0">
            <x v="144"/>
          </reference>
          <reference field="1" count="1">
            <x v="10"/>
          </reference>
        </references>
      </pivotArea>
    </format>
    <format dxfId="521">
      <pivotArea dataOnly="0" labelOnly="1" fieldPosition="0">
        <references count="2">
          <reference field="0" count="1" selected="0">
            <x v="46"/>
          </reference>
          <reference field="1" count="1">
            <x v="16"/>
          </reference>
        </references>
      </pivotArea>
    </format>
    <format dxfId="520">
      <pivotArea dataOnly="0" labelOnly="1" fieldPosition="0">
        <references count="2">
          <reference field="0" count="1" selected="0">
            <x v="517"/>
          </reference>
          <reference field="1" count="1">
            <x v="8"/>
          </reference>
        </references>
      </pivotArea>
    </format>
    <format dxfId="519">
      <pivotArea dataOnly="0" labelOnly="1" fieldPosition="0">
        <references count="2">
          <reference field="0" count="1" selected="0">
            <x v="297"/>
          </reference>
          <reference field="1" count="1">
            <x v="19"/>
          </reference>
        </references>
      </pivotArea>
    </format>
    <format dxfId="518">
      <pivotArea dataOnly="0" labelOnly="1" fieldPosition="0">
        <references count="2">
          <reference field="0" count="1" selected="0">
            <x v="249"/>
          </reference>
          <reference field="1" count="1">
            <x v="5"/>
          </reference>
        </references>
      </pivotArea>
    </format>
    <format dxfId="517">
      <pivotArea dataOnly="0" labelOnly="1" fieldPosition="0">
        <references count="2">
          <reference field="0" count="1" selected="0">
            <x v="432"/>
          </reference>
          <reference field="1" count="1">
            <x v="0"/>
          </reference>
        </references>
      </pivotArea>
    </format>
    <format dxfId="516">
      <pivotArea dataOnly="0" labelOnly="1" fieldPosition="0">
        <references count="2">
          <reference field="0" count="1" selected="0">
            <x v="478"/>
          </reference>
          <reference field="1" count="1">
            <x v="7"/>
          </reference>
        </references>
      </pivotArea>
    </format>
    <format dxfId="515">
      <pivotArea dataOnly="0" labelOnly="1" fieldPosition="0">
        <references count="2">
          <reference field="0" count="1" selected="0">
            <x v="413"/>
          </reference>
          <reference field="1" count="1">
            <x v="6"/>
          </reference>
        </references>
      </pivotArea>
    </format>
    <format dxfId="514">
      <pivotArea dataOnly="0" labelOnly="1" fieldPosition="0">
        <references count="2">
          <reference field="0" count="1" selected="0">
            <x v="136"/>
          </reference>
          <reference field="1" count="1">
            <x v="8"/>
          </reference>
        </references>
      </pivotArea>
    </format>
    <format dxfId="513">
      <pivotArea dataOnly="0" labelOnly="1" fieldPosition="0">
        <references count="2">
          <reference field="0" count="1" selected="0">
            <x v="477"/>
          </reference>
          <reference field="1" count="1">
            <x v="13"/>
          </reference>
        </references>
      </pivotArea>
    </format>
    <format dxfId="512">
      <pivotArea dataOnly="0" labelOnly="1" fieldPosition="0">
        <references count="2">
          <reference field="0" count="1" selected="0">
            <x v="62"/>
          </reference>
          <reference field="1" count="1">
            <x v="16"/>
          </reference>
        </references>
      </pivotArea>
    </format>
    <format dxfId="511">
      <pivotArea dataOnly="0" labelOnly="1" fieldPosition="0">
        <references count="2">
          <reference field="0" count="1" selected="0">
            <x v="17"/>
          </reference>
          <reference field="1" count="1">
            <x v="29"/>
          </reference>
        </references>
      </pivotArea>
    </format>
    <format dxfId="510">
      <pivotArea dataOnly="0" labelOnly="1" fieldPosition="0">
        <references count="2">
          <reference field="0" count="1" selected="0">
            <x v="406"/>
          </reference>
          <reference field="1" count="1">
            <x v="21"/>
          </reference>
        </references>
      </pivotArea>
    </format>
    <format dxfId="509">
      <pivotArea dataOnly="0" labelOnly="1" fieldPosition="0">
        <references count="2">
          <reference field="0" count="1" selected="0">
            <x v="374"/>
          </reference>
          <reference field="1" count="1">
            <x v="29"/>
          </reference>
        </references>
      </pivotArea>
    </format>
    <format dxfId="508">
      <pivotArea dataOnly="0" labelOnly="1" fieldPosition="0">
        <references count="2">
          <reference field="0" count="1" selected="0">
            <x v="318"/>
          </reference>
          <reference field="1" count="1">
            <x v="26"/>
          </reference>
        </references>
      </pivotArea>
    </format>
    <format dxfId="507">
      <pivotArea dataOnly="0" labelOnly="1" fieldPosition="0">
        <references count="2">
          <reference field="0" count="1" selected="0">
            <x v="485"/>
          </reference>
          <reference field="1" count="1">
            <x v="24"/>
          </reference>
        </references>
      </pivotArea>
    </format>
    <format dxfId="506">
      <pivotArea dataOnly="0" labelOnly="1" fieldPosition="0">
        <references count="2">
          <reference field="0" count="1" selected="0">
            <x v="113"/>
          </reference>
          <reference field="1" count="1">
            <x v="1"/>
          </reference>
        </references>
      </pivotArea>
    </format>
    <format dxfId="505">
      <pivotArea dataOnly="0" labelOnly="1" fieldPosition="0">
        <references count="2">
          <reference field="0" count="1" selected="0">
            <x v="561"/>
          </reference>
          <reference field="1" count="1">
            <x v="0"/>
          </reference>
        </references>
      </pivotArea>
    </format>
    <format dxfId="504">
      <pivotArea dataOnly="0" labelOnly="1" fieldPosition="0">
        <references count="2">
          <reference field="0" count="1" selected="0">
            <x v="484"/>
          </reference>
          <reference field="1" count="1">
            <x v="14"/>
          </reference>
        </references>
      </pivotArea>
    </format>
    <format dxfId="503">
      <pivotArea dataOnly="0" labelOnly="1" fieldPosition="0">
        <references count="2">
          <reference field="0" count="1" selected="0">
            <x v="538"/>
          </reference>
          <reference field="1" count="1">
            <x v="5"/>
          </reference>
        </references>
      </pivotArea>
    </format>
    <format dxfId="502">
      <pivotArea dataOnly="0" labelOnly="1" fieldPosition="0">
        <references count="2">
          <reference field="0" count="1" selected="0">
            <x v="363"/>
          </reference>
          <reference field="1" count="1">
            <x v="22"/>
          </reference>
        </references>
      </pivotArea>
    </format>
    <format dxfId="501">
      <pivotArea dataOnly="0" labelOnly="1" fieldPosition="0">
        <references count="2">
          <reference field="0" count="1" selected="0">
            <x v="316"/>
          </reference>
          <reference field="1" count="1">
            <x v="25"/>
          </reference>
        </references>
      </pivotArea>
    </format>
    <format dxfId="500">
      <pivotArea dataOnly="0" labelOnly="1" fieldPosition="0">
        <references count="2">
          <reference field="0" count="1" selected="0">
            <x v="43"/>
          </reference>
          <reference field="1" count="1">
            <x v="29"/>
          </reference>
        </references>
      </pivotArea>
    </format>
    <format dxfId="499">
      <pivotArea dataOnly="0" labelOnly="1" fieldPosition="0">
        <references count="2">
          <reference field="0" count="1" selected="0">
            <x v="187"/>
          </reference>
          <reference field="1" count="1">
            <x v="26"/>
          </reference>
        </references>
      </pivotArea>
    </format>
    <format dxfId="498">
      <pivotArea dataOnly="0" labelOnly="1" fieldPosition="0">
        <references count="2">
          <reference field="0" count="1" selected="0">
            <x v="37"/>
          </reference>
          <reference field="1" count="1">
            <x v="4"/>
          </reference>
        </references>
      </pivotArea>
    </format>
    <format dxfId="497">
      <pivotArea dataOnly="0" labelOnly="1" fieldPosition="0">
        <references count="2">
          <reference field="0" count="1" selected="0">
            <x v="114"/>
          </reference>
          <reference field="1" count="1">
            <x v="6"/>
          </reference>
        </references>
      </pivotArea>
    </format>
    <format dxfId="496">
      <pivotArea dataOnly="0" labelOnly="1" fieldPosition="0">
        <references count="2">
          <reference field="0" count="1" selected="0">
            <x v="213"/>
          </reference>
          <reference field="1" count="1">
            <x v="17"/>
          </reference>
        </references>
      </pivotArea>
    </format>
    <format dxfId="495">
      <pivotArea dataOnly="0" labelOnly="1" fieldPosition="0">
        <references count="2">
          <reference field="0" count="1" selected="0">
            <x v="206"/>
          </reference>
          <reference field="1" count="1">
            <x v="10"/>
          </reference>
        </references>
      </pivotArea>
    </format>
    <format dxfId="494">
      <pivotArea dataOnly="0" labelOnly="1" fieldPosition="0">
        <references count="2">
          <reference field="0" count="1" selected="0">
            <x v="156"/>
          </reference>
          <reference field="1" count="1">
            <x v="1"/>
          </reference>
        </references>
      </pivotArea>
    </format>
    <format dxfId="493">
      <pivotArea dataOnly="0" labelOnly="1" fieldPosition="0">
        <references count="2">
          <reference field="0" count="1" selected="0">
            <x v="78"/>
          </reference>
          <reference field="1" count="1">
            <x v="0"/>
          </reference>
        </references>
      </pivotArea>
    </format>
    <format dxfId="492">
      <pivotArea dataOnly="0" labelOnly="1" fieldPosition="0">
        <references count="2">
          <reference field="0" count="1" selected="0">
            <x v="505"/>
          </reference>
          <reference field="1" count="1">
            <x v="10"/>
          </reference>
        </references>
      </pivotArea>
    </format>
    <format dxfId="491">
      <pivotArea dataOnly="0" labelOnly="1" fieldPosition="0">
        <references count="2">
          <reference field="0" count="1" selected="0">
            <x v="476"/>
          </reference>
          <reference field="1" count="1">
            <x v="17"/>
          </reference>
        </references>
      </pivotArea>
    </format>
    <format dxfId="490">
      <pivotArea dataOnly="0" labelOnly="1" fieldPosition="0">
        <references count="2">
          <reference field="0" count="1" selected="0">
            <x v="3"/>
          </reference>
          <reference field="1" count="1">
            <x v="11"/>
          </reference>
        </references>
      </pivotArea>
    </format>
    <format dxfId="489">
      <pivotArea dataOnly="0" labelOnly="1" fieldPosition="0">
        <references count="2">
          <reference field="0" count="1" selected="0">
            <x v="4"/>
          </reference>
          <reference field="1" count="1">
            <x v="20"/>
          </reference>
        </references>
      </pivotArea>
    </format>
    <format dxfId="488">
      <pivotArea dataOnly="0" labelOnly="1" fieldPosition="0">
        <references count="2">
          <reference field="0" count="1" selected="0">
            <x v="336"/>
          </reference>
          <reference field="1" count="1">
            <x v="29"/>
          </reference>
        </references>
      </pivotArea>
    </format>
    <format dxfId="487">
      <pivotArea dataOnly="0" labelOnly="1" fieldPosition="0">
        <references count="2">
          <reference field="0" count="1" selected="0">
            <x v="225"/>
          </reference>
          <reference field="1" count="1">
            <x v="8"/>
          </reference>
        </references>
      </pivotArea>
    </format>
    <format dxfId="486">
      <pivotArea dataOnly="0" labelOnly="1" fieldPosition="0">
        <references count="2">
          <reference field="0" count="1" selected="0">
            <x v="53"/>
          </reference>
          <reference field="1" count="1">
            <x v="9"/>
          </reference>
        </references>
      </pivotArea>
    </format>
    <format dxfId="485">
      <pivotArea dataOnly="0" labelOnly="1" fieldPosition="0">
        <references count="2">
          <reference field="0" count="1" selected="0">
            <x v="150"/>
          </reference>
          <reference field="1" count="1">
            <x v="17"/>
          </reference>
        </references>
      </pivotArea>
    </format>
    <format dxfId="484">
      <pivotArea dataOnly="0" labelOnly="1" fieldPosition="0">
        <references count="2">
          <reference field="0" count="1" selected="0">
            <x v="100"/>
          </reference>
          <reference field="1" count="1">
            <x v="29"/>
          </reference>
        </references>
      </pivotArea>
    </format>
    <format dxfId="483">
      <pivotArea dataOnly="0" labelOnly="1" fieldPosition="0">
        <references count="2">
          <reference field="0" count="1" selected="0">
            <x v="268"/>
          </reference>
          <reference field="1" count="1">
            <x v="26"/>
          </reference>
        </references>
      </pivotArea>
    </format>
    <format dxfId="482">
      <pivotArea dataOnly="0" labelOnly="1" fieldPosition="0">
        <references count="2">
          <reference field="0" count="1" selected="0">
            <x v="522"/>
          </reference>
          <reference field="1" count="1">
            <x v="24"/>
          </reference>
        </references>
      </pivotArea>
    </format>
    <format dxfId="481">
      <pivotArea dataOnly="0" labelOnly="1" fieldPosition="0">
        <references count="2">
          <reference field="0" count="1" selected="0">
            <x v="197"/>
          </reference>
          <reference field="1" count="1">
            <x v="20"/>
          </reference>
        </references>
      </pivotArea>
    </format>
    <format dxfId="480">
      <pivotArea dataOnly="0" labelOnly="1" fieldPosition="0">
        <references count="2">
          <reference field="0" count="1" selected="0">
            <x v="554"/>
          </reference>
          <reference field="1" count="1">
            <x v="28"/>
          </reference>
        </references>
      </pivotArea>
    </format>
    <format dxfId="479">
      <pivotArea dataOnly="0" labelOnly="1" fieldPosition="0">
        <references count="2">
          <reference field="0" count="1" selected="0">
            <x v="67"/>
          </reference>
          <reference field="1" count="1">
            <x v="9"/>
          </reference>
        </references>
      </pivotArea>
    </format>
    <format dxfId="478">
      <pivotArea dataOnly="0" labelOnly="1" fieldPosition="0">
        <references count="2">
          <reference field="0" count="1" selected="0">
            <x v="301"/>
          </reference>
          <reference field="1" count="1">
            <x v="2"/>
          </reference>
        </references>
      </pivotArea>
    </format>
    <format dxfId="477">
      <pivotArea dataOnly="0" labelOnly="1" fieldPosition="0">
        <references count="2">
          <reference field="0" count="1" selected="0">
            <x v="177"/>
          </reference>
          <reference field="1" count="1">
            <x v="16"/>
          </reference>
        </references>
      </pivotArea>
    </format>
    <format dxfId="476">
      <pivotArea dataOnly="0" labelOnly="1" fieldPosition="0">
        <references count="2">
          <reference field="0" count="1" selected="0">
            <x v="516"/>
          </reference>
          <reference field="1" count="1">
            <x v="8"/>
          </reference>
        </references>
      </pivotArea>
    </format>
    <format dxfId="475">
      <pivotArea dataOnly="0" labelOnly="1" fieldPosition="0">
        <references count="2">
          <reference field="0" count="1" selected="0">
            <x v="495"/>
          </reference>
          <reference field="1" count="1">
            <x v="6"/>
          </reference>
        </references>
      </pivotArea>
    </format>
    <format dxfId="474">
      <pivotArea dataOnly="0" labelOnly="1" fieldPosition="0">
        <references count="2">
          <reference field="0" count="1" selected="0">
            <x v="158"/>
          </reference>
          <reference field="1" count="1">
            <x v="15"/>
          </reference>
        </references>
      </pivotArea>
    </format>
    <format dxfId="473">
      <pivotArea dataOnly="0" labelOnly="1" fieldPosition="0">
        <references count="2">
          <reference field="0" count="1" selected="0">
            <x v="185"/>
          </reference>
          <reference field="1" count="1">
            <x v="22"/>
          </reference>
        </references>
      </pivotArea>
    </format>
    <format dxfId="472">
      <pivotArea dataOnly="0" labelOnly="1" fieldPosition="0">
        <references count="2">
          <reference field="0" count="1" selected="0">
            <x v="60"/>
          </reference>
          <reference field="1" count="1">
            <x v="28"/>
          </reference>
        </references>
      </pivotArea>
    </format>
    <format dxfId="471">
      <pivotArea dataOnly="0" labelOnly="1" fieldPosition="0">
        <references count="2">
          <reference field="0" count="1" selected="0">
            <x v="288"/>
          </reference>
          <reference field="1" count="1">
            <x v="18"/>
          </reference>
        </references>
      </pivotArea>
    </format>
    <format dxfId="470">
      <pivotArea dataOnly="0" labelOnly="1" fieldPosition="0">
        <references count="2">
          <reference field="0" count="1" selected="0">
            <x v="48"/>
          </reference>
          <reference field="1" count="1">
            <x v="12"/>
          </reference>
        </references>
      </pivotArea>
    </format>
    <format dxfId="469">
      <pivotArea dataOnly="0" labelOnly="1" fieldPosition="0">
        <references count="2">
          <reference field="0" count="1" selected="0">
            <x v="424"/>
          </reference>
          <reference field="1" count="1">
            <x v="15"/>
          </reference>
        </references>
      </pivotArea>
    </format>
    <format dxfId="468">
      <pivotArea dataOnly="0" labelOnly="1" fieldPosition="0">
        <references count="2">
          <reference field="0" count="1" selected="0">
            <x v="54"/>
          </reference>
          <reference field="1" count="1">
            <x v="18"/>
          </reference>
        </references>
      </pivotArea>
    </format>
    <format dxfId="467">
      <pivotArea dataOnly="0" labelOnly="1" fieldPosition="0">
        <references count="2">
          <reference field="0" count="1" selected="0">
            <x v="325"/>
          </reference>
          <reference field="1" count="1">
            <x v="1"/>
          </reference>
        </references>
      </pivotArea>
    </format>
    <format dxfId="466">
      <pivotArea dataOnly="0" labelOnly="1" fieldPosition="0">
        <references count="2">
          <reference field="0" count="1" selected="0">
            <x v="512"/>
          </reference>
          <reference field="1" count="1">
            <x v="15"/>
          </reference>
        </references>
      </pivotArea>
    </format>
    <format dxfId="465">
      <pivotArea dataOnly="0" labelOnly="1" fieldPosition="0">
        <references count="2">
          <reference field="0" count="1" selected="0">
            <x v="184"/>
          </reference>
          <reference field="1" count="1">
            <x v="23"/>
          </reference>
        </references>
      </pivotArea>
    </format>
    <format dxfId="464">
      <pivotArea dataOnly="0" labelOnly="1" fieldPosition="0">
        <references count="2">
          <reference field="0" count="1" selected="0">
            <x v="428"/>
          </reference>
          <reference field="1" count="1">
            <x v="11"/>
          </reference>
        </references>
      </pivotArea>
    </format>
    <format dxfId="463">
      <pivotArea dataOnly="0" labelOnly="1" fieldPosition="0">
        <references count="2">
          <reference field="0" count="1" selected="0">
            <x v="429"/>
          </reference>
          <reference field="1" count="1">
            <x v="27"/>
          </reference>
        </references>
      </pivotArea>
    </format>
    <format dxfId="462">
      <pivotArea dataOnly="0" labelOnly="1" fieldPosition="0">
        <references count="2">
          <reference field="0" count="1" selected="0">
            <x v="258"/>
          </reference>
          <reference field="1" count="1">
            <x v="14"/>
          </reference>
        </references>
      </pivotArea>
    </format>
    <format dxfId="461">
      <pivotArea dataOnly="0" labelOnly="1" fieldPosition="0">
        <references count="2">
          <reference field="0" count="1" selected="0">
            <x v="282"/>
          </reference>
          <reference field="1" count="1">
            <x v="25"/>
          </reference>
        </references>
      </pivotArea>
    </format>
    <format dxfId="460">
      <pivotArea dataOnly="0" labelOnly="1" fieldPosition="0">
        <references count="2">
          <reference field="0" count="1" selected="0">
            <x v="183"/>
          </reference>
          <reference field="1" count="1">
            <x v="3"/>
          </reference>
        </references>
      </pivotArea>
    </format>
    <format dxfId="459">
      <pivotArea dataOnly="0" labelOnly="1" fieldPosition="0">
        <references count="2">
          <reference field="0" count="1" selected="0">
            <x v="131"/>
          </reference>
          <reference field="1" count="1">
            <x v="1"/>
          </reference>
        </references>
      </pivotArea>
    </format>
    <format dxfId="458">
      <pivotArea dataOnly="0" labelOnly="1" fieldPosition="0">
        <references count="2">
          <reference field="0" count="1" selected="0">
            <x v="333"/>
          </reference>
          <reference field="1" count="1">
            <x v="16"/>
          </reference>
        </references>
      </pivotArea>
    </format>
    <format dxfId="457">
      <pivotArea dataOnly="0" labelOnly="1" fieldPosition="0">
        <references count="2">
          <reference field="0" count="1" selected="0">
            <x v="293"/>
          </reference>
          <reference field="1" count="1">
            <x v="18"/>
          </reference>
        </references>
      </pivotArea>
    </format>
    <format dxfId="456">
      <pivotArea dataOnly="0" labelOnly="1" fieldPosition="0">
        <references count="2">
          <reference field="0" count="1" selected="0">
            <x v="418"/>
          </reference>
          <reference field="1" count="1">
            <x v="1"/>
          </reference>
        </references>
      </pivotArea>
    </format>
    <format dxfId="455">
      <pivotArea dataOnly="0" labelOnly="1" fieldPosition="0">
        <references count="2">
          <reference field="0" count="1" selected="0">
            <x v="190"/>
          </reference>
          <reference field="1" count="1">
            <x v="18"/>
          </reference>
        </references>
      </pivotArea>
    </format>
    <format dxfId="454">
      <pivotArea dataOnly="0" labelOnly="1" fieldPosition="0">
        <references count="2">
          <reference field="0" count="1" selected="0">
            <x v="527"/>
          </reference>
          <reference field="1" count="1">
            <x v="1"/>
          </reference>
        </references>
      </pivotArea>
    </format>
    <format dxfId="453">
      <pivotArea dataOnly="0" labelOnly="1" fieldPosition="0">
        <references count="2">
          <reference field="0" count="1" selected="0">
            <x v="199"/>
          </reference>
          <reference field="1" count="1">
            <x v="20"/>
          </reference>
        </references>
      </pivotArea>
    </format>
    <format dxfId="452">
      <pivotArea dataOnly="0" labelOnly="1" fieldPosition="0">
        <references count="2">
          <reference field="0" count="1" selected="0">
            <x v="547"/>
          </reference>
          <reference field="1" count="1">
            <x v="23"/>
          </reference>
        </references>
      </pivotArea>
    </format>
    <format dxfId="451">
      <pivotArea dataOnly="0" labelOnly="1" fieldPosition="0">
        <references count="2">
          <reference field="0" count="1" selected="0">
            <x v="138"/>
          </reference>
          <reference field="1" count="1">
            <x v="12"/>
          </reference>
        </references>
      </pivotArea>
    </format>
    <format dxfId="450">
      <pivotArea dataOnly="0" labelOnly="1" fieldPosition="0">
        <references count="2">
          <reference field="0" count="1" selected="0">
            <x v="35"/>
          </reference>
          <reference field="1" count="1">
            <x v="8"/>
          </reference>
        </references>
      </pivotArea>
    </format>
    <format dxfId="449">
      <pivotArea dataOnly="0" labelOnly="1" fieldPosition="0">
        <references count="2">
          <reference field="0" count="1" selected="0">
            <x v="365"/>
          </reference>
          <reference field="1" count="1">
            <x v="20"/>
          </reference>
        </references>
      </pivotArea>
    </format>
    <format dxfId="448">
      <pivotArea dataOnly="0" labelOnly="1" fieldPosition="0">
        <references count="2">
          <reference field="0" count="1" selected="0">
            <x v="308"/>
          </reference>
          <reference field="1" count="1">
            <x v="22"/>
          </reference>
        </references>
      </pivotArea>
    </format>
    <format dxfId="447">
      <pivotArea dataOnly="0" labelOnly="1" fieldPosition="0">
        <references count="2">
          <reference field="0" count="1" selected="0">
            <x v="317"/>
          </reference>
          <reference field="1" count="1">
            <x v="18"/>
          </reference>
        </references>
      </pivotArea>
    </format>
    <format dxfId="446">
      <pivotArea dataOnly="0" labelOnly="1" fieldPosition="0">
        <references count="2">
          <reference field="0" count="1" selected="0">
            <x v="566"/>
          </reference>
          <reference field="1" count="1">
            <x v="1"/>
          </reference>
        </references>
      </pivotArea>
    </format>
    <format dxfId="445">
      <pivotArea dataOnly="0" labelOnly="1" fieldPosition="0">
        <references count="2">
          <reference field="0" count="1" selected="0">
            <x v="82"/>
          </reference>
          <reference field="1" count="1">
            <x v="27"/>
          </reference>
        </references>
      </pivotArea>
    </format>
    <format dxfId="444">
      <pivotArea dataOnly="0" labelOnly="1" fieldPosition="0">
        <references count="2">
          <reference field="0" count="1" selected="0">
            <x v="24"/>
          </reference>
          <reference field="1" count="1">
            <x v="11"/>
          </reference>
        </references>
      </pivotArea>
    </format>
    <format dxfId="443">
      <pivotArea dataOnly="0" labelOnly="1" fieldPosition="0">
        <references count="2">
          <reference field="0" count="1" selected="0">
            <x v="303"/>
          </reference>
          <reference field="1" count="1">
            <x v="26"/>
          </reference>
        </references>
      </pivotArea>
    </format>
    <format dxfId="442">
      <pivotArea dataOnly="0" labelOnly="1" fieldPosition="0">
        <references count="2">
          <reference field="0" count="1" selected="0">
            <x v="420"/>
          </reference>
          <reference field="1" count="1">
            <x v="3"/>
          </reference>
        </references>
      </pivotArea>
    </format>
    <format dxfId="441">
      <pivotArea dataOnly="0" labelOnly="1" fieldPosition="0">
        <references count="2">
          <reference field="0" count="1" selected="0">
            <x v="487"/>
          </reference>
          <reference field="1" count="1">
            <x v="14"/>
          </reference>
        </references>
      </pivotArea>
    </format>
    <format dxfId="440">
      <pivotArea dataOnly="0" labelOnly="1" fieldPosition="0">
        <references count="2">
          <reference field="0" count="1" selected="0">
            <x v="178"/>
          </reference>
          <reference field="1" count="1">
            <x v="0"/>
          </reference>
        </references>
      </pivotArea>
    </format>
    <format dxfId="439">
      <pivotArea dataOnly="0" labelOnly="1" fieldPosition="0">
        <references count="2">
          <reference field="0" count="1" selected="0">
            <x v="329"/>
          </reference>
          <reference field="1" count="1">
            <x v="4"/>
          </reference>
        </references>
      </pivotArea>
    </format>
    <format dxfId="438">
      <pivotArea dataOnly="0" labelOnly="1" fieldPosition="0">
        <references count="2">
          <reference field="0" count="1" selected="0">
            <x v="66"/>
          </reference>
          <reference field="1" count="1">
            <x v="29"/>
          </reference>
        </references>
      </pivotArea>
    </format>
    <format dxfId="437">
      <pivotArea dataOnly="0" labelOnly="1" fieldPosition="0">
        <references count="2">
          <reference field="0" count="1" selected="0">
            <x v="408"/>
          </reference>
          <reference field="1" count="1">
            <x v="9"/>
          </reference>
        </references>
      </pivotArea>
    </format>
    <format dxfId="436">
      <pivotArea dataOnly="0" labelOnly="1" fieldPosition="0">
        <references count="2">
          <reference field="0" count="1" selected="0">
            <x v="21"/>
          </reference>
          <reference field="1" count="1">
            <x v="12"/>
          </reference>
        </references>
      </pivotArea>
    </format>
    <format dxfId="435">
      <pivotArea dataOnly="0" labelOnly="1" fieldPosition="0">
        <references count="2">
          <reference field="0" count="1" selected="0">
            <x v="392"/>
          </reference>
          <reference field="1" count="1">
            <x v="6"/>
          </reference>
        </references>
      </pivotArea>
    </format>
    <format dxfId="434">
      <pivotArea dataOnly="0" labelOnly="1" fieldPosition="0">
        <references count="2">
          <reference field="0" count="1" selected="0">
            <x v="347"/>
          </reference>
          <reference field="1" count="1">
            <x v="28"/>
          </reference>
        </references>
      </pivotArea>
    </format>
    <format dxfId="433">
      <pivotArea dataOnly="0" labelOnly="1" fieldPosition="0">
        <references count="2">
          <reference field="0" count="1" selected="0">
            <x v="234"/>
          </reference>
          <reference field="1" count="1">
            <x v="1"/>
          </reference>
        </references>
      </pivotArea>
    </format>
    <format dxfId="432">
      <pivotArea dataOnly="0" labelOnly="1" fieldPosition="0">
        <references count="2">
          <reference field="0" count="1" selected="0">
            <x v="521"/>
          </reference>
          <reference field="1" count="1">
            <x v="1"/>
          </reference>
        </references>
      </pivotArea>
    </format>
    <format dxfId="431">
      <pivotArea dataOnly="0" labelOnly="1" fieldPosition="0">
        <references count="2">
          <reference field="0" count="1" selected="0">
            <x v="401"/>
          </reference>
          <reference field="1" count="1">
            <x v="19"/>
          </reference>
        </references>
      </pivotArea>
    </format>
    <format dxfId="430">
      <pivotArea dataOnly="0" labelOnly="1" fieldPosition="0">
        <references count="2">
          <reference field="0" count="1" selected="0">
            <x v="95"/>
          </reference>
          <reference field="1" count="1">
            <x v="21"/>
          </reference>
        </references>
      </pivotArea>
    </format>
    <format dxfId="429">
      <pivotArea dataOnly="0" labelOnly="1" fieldPosition="0">
        <references count="2">
          <reference field="0" count="1" selected="0">
            <x v="421"/>
          </reference>
          <reference field="1" count="1">
            <x v="17"/>
          </reference>
        </references>
      </pivotArea>
    </format>
    <format dxfId="428">
      <pivotArea dataOnly="0" labelOnly="1" fieldPosition="0">
        <references count="2">
          <reference field="0" count="1" selected="0">
            <x v="393"/>
          </reference>
          <reference field="1" count="1">
            <x v="5"/>
          </reference>
        </references>
      </pivotArea>
    </format>
    <format dxfId="427">
      <pivotArea dataOnly="0" labelOnly="1" fieldPosition="0">
        <references count="2">
          <reference field="0" count="1" selected="0">
            <x v="536"/>
          </reference>
          <reference field="1" count="1">
            <x v="29"/>
          </reference>
        </references>
      </pivotArea>
    </format>
    <format dxfId="426">
      <pivotArea dataOnly="0" labelOnly="1" fieldPosition="0">
        <references count="2">
          <reference field="0" count="1" selected="0">
            <x v="27"/>
          </reference>
          <reference field="1" count="1">
            <x v="21"/>
          </reference>
        </references>
      </pivotArea>
    </format>
    <format dxfId="425">
      <pivotArea dataOnly="0" labelOnly="1" fieldPosition="0">
        <references count="2">
          <reference field="0" count="1" selected="0">
            <x v="75"/>
          </reference>
          <reference field="1" count="1">
            <x v="10"/>
          </reference>
        </references>
      </pivotArea>
    </format>
    <format dxfId="424">
      <pivotArea dataOnly="0" labelOnly="1" fieldPosition="0">
        <references count="2">
          <reference field="0" count="1" selected="0">
            <x v="419"/>
          </reference>
          <reference field="1" count="1">
            <x v="23"/>
          </reference>
        </references>
      </pivotArea>
    </format>
    <format dxfId="423">
      <pivotArea dataOnly="0" labelOnly="1" fieldPosition="0">
        <references count="2">
          <reference field="0" count="1" selected="0">
            <x v="319"/>
          </reference>
          <reference field="1" count="1">
            <x v="15"/>
          </reference>
        </references>
      </pivotArea>
    </format>
    <format dxfId="422">
      <pivotArea dataOnly="0" labelOnly="1" fieldPosition="0">
        <references count="2">
          <reference field="0" count="1" selected="0">
            <x v="563"/>
          </reference>
          <reference field="1" count="1">
            <x v="14"/>
          </reference>
        </references>
      </pivotArea>
    </format>
    <format dxfId="421">
      <pivotArea dataOnly="0" labelOnly="1" fieldPosition="0">
        <references count="2">
          <reference field="0" count="1" selected="0">
            <x v="0"/>
          </reference>
          <reference field="1" count="1">
            <x v="27"/>
          </reference>
        </references>
      </pivotArea>
    </format>
    <format dxfId="420">
      <pivotArea dataOnly="0" labelOnly="1" fieldPosition="0">
        <references count="2">
          <reference field="0" count="1" selected="0">
            <x v="426"/>
          </reference>
          <reference field="1" count="1">
            <x v="1"/>
          </reference>
        </references>
      </pivotArea>
    </format>
    <format dxfId="419">
      <pivotArea dataOnly="0" labelOnly="1" fieldPosition="0">
        <references count="2">
          <reference field="0" count="1" selected="0">
            <x v="475"/>
          </reference>
          <reference field="1" count="1">
            <x v="23"/>
          </reference>
        </references>
      </pivotArea>
    </format>
    <format dxfId="418">
      <pivotArea dataOnly="0" labelOnly="1" fieldPosition="0">
        <references count="2">
          <reference field="0" count="1" selected="0">
            <x v="555"/>
          </reference>
          <reference field="1" count="1">
            <x v="21"/>
          </reference>
        </references>
      </pivotArea>
    </format>
    <format dxfId="417">
      <pivotArea dataOnly="0" labelOnly="1" fieldPosition="0">
        <references count="2">
          <reference field="0" count="1" selected="0">
            <x v="109"/>
          </reference>
          <reference field="1" count="1">
            <x v="13"/>
          </reference>
        </references>
      </pivotArea>
    </format>
    <format dxfId="416">
      <pivotArea dataOnly="0" labelOnly="1" fieldPosition="0">
        <references count="2">
          <reference field="0" count="1" selected="0">
            <x v="502"/>
          </reference>
          <reference field="1" count="1">
            <x v="11"/>
          </reference>
        </references>
      </pivotArea>
    </format>
    <format dxfId="415">
      <pivotArea dataOnly="0" labelOnly="1" fieldPosition="0">
        <references count="2">
          <reference field="0" count="1" selected="0">
            <x v="560"/>
          </reference>
          <reference field="1" count="1">
            <x v="18"/>
          </reference>
        </references>
      </pivotArea>
    </format>
    <format dxfId="414">
      <pivotArea dataOnly="0" labelOnly="1" fieldPosition="0">
        <references count="2">
          <reference field="0" count="1" selected="0">
            <x v="337"/>
          </reference>
          <reference field="1" count="1">
            <x v="1"/>
          </reference>
        </references>
      </pivotArea>
    </format>
    <format dxfId="413">
      <pivotArea dataOnly="0" labelOnly="1" fieldPosition="0">
        <references count="2">
          <reference field="0" count="1" selected="0">
            <x v="381"/>
          </reference>
          <reference field="1" count="1">
            <x v="29"/>
          </reference>
        </references>
      </pivotArea>
    </format>
    <format dxfId="412">
      <pivotArea dataOnly="0" labelOnly="1" fieldPosition="0">
        <references count="2">
          <reference field="0" count="1" selected="0">
            <x v="446"/>
          </reference>
          <reference field="1" count="1">
            <x v="4"/>
          </reference>
        </references>
      </pivotArea>
    </format>
    <format dxfId="411">
      <pivotArea dataOnly="0" labelOnly="1" fieldPosition="0">
        <references count="2">
          <reference field="0" count="1" selected="0">
            <x v="305"/>
          </reference>
          <reference field="1" count="1">
            <x v="7"/>
          </reference>
        </references>
      </pivotArea>
    </format>
    <format dxfId="410">
      <pivotArea dataOnly="0" labelOnly="1" fieldPosition="0">
        <references count="2">
          <reference field="0" count="1" selected="0">
            <x v="11"/>
          </reference>
          <reference field="1" count="1">
            <x v="2"/>
          </reference>
        </references>
      </pivotArea>
    </format>
    <format dxfId="409">
      <pivotArea dataOnly="0" labelOnly="1" fieldPosition="0">
        <references count="2">
          <reference field="0" count="1" selected="0">
            <x v="153"/>
          </reference>
          <reference field="1" count="1">
            <x v="9"/>
          </reference>
        </references>
      </pivotArea>
    </format>
    <format dxfId="408">
      <pivotArea dataOnly="0" labelOnly="1" fieldPosition="0">
        <references count="2">
          <reference field="0" count="1" selected="0">
            <x v="244"/>
          </reference>
          <reference field="1" count="1">
            <x v="22"/>
          </reference>
        </references>
      </pivotArea>
    </format>
    <format dxfId="407">
      <pivotArea dataOnly="0" labelOnly="1" fieldPosition="0">
        <references count="2">
          <reference field="0" count="1" selected="0">
            <x v="90"/>
          </reference>
          <reference field="1" count="1">
            <x v="0"/>
          </reference>
        </references>
      </pivotArea>
    </format>
    <format dxfId="406">
      <pivotArea dataOnly="0" labelOnly="1" fieldPosition="0">
        <references count="2">
          <reference field="0" count="1" selected="0">
            <x v="368"/>
          </reference>
          <reference field="1" count="1">
            <x v="14"/>
          </reference>
        </references>
      </pivotArea>
    </format>
    <format dxfId="405">
      <pivotArea dataOnly="0" labelOnly="1" fieldPosition="0">
        <references count="2">
          <reference field="0" count="1" selected="0">
            <x v="281"/>
          </reference>
          <reference field="1" count="1">
            <x v="28"/>
          </reference>
        </references>
      </pivotArea>
    </format>
    <format dxfId="404">
      <pivotArea dataOnly="0" labelOnly="1" fieldPosition="0">
        <references count="2">
          <reference field="0" count="1" selected="0">
            <x v="310"/>
          </reference>
          <reference field="1" count="1">
            <x v="3"/>
          </reference>
        </references>
      </pivotArea>
    </format>
    <format dxfId="403">
      <pivotArea dataOnly="0" labelOnly="1" fieldPosition="0">
        <references count="2">
          <reference field="0" count="1" selected="0">
            <x v="307"/>
          </reference>
          <reference field="1" count="1">
            <x v="29"/>
          </reference>
        </references>
      </pivotArea>
    </format>
    <format dxfId="402">
      <pivotArea dataOnly="0" labelOnly="1" fieldPosition="0">
        <references count="2">
          <reference field="0" count="1" selected="0">
            <x v="85"/>
          </reference>
          <reference field="1" count="1">
            <x v="26"/>
          </reference>
        </references>
      </pivotArea>
    </format>
    <format dxfId="401">
      <pivotArea dataOnly="0" labelOnly="1" fieldPosition="0">
        <references count="2">
          <reference field="0" count="1" selected="0">
            <x v="501"/>
          </reference>
          <reference field="1" count="1">
            <x v="28"/>
          </reference>
        </references>
      </pivotArea>
    </format>
    <format dxfId="400">
      <pivotArea dataOnly="0" labelOnly="1" fieldPosition="0">
        <references count="2">
          <reference field="0" count="1" selected="0">
            <x v="352"/>
          </reference>
          <reference field="1" count="1">
            <x v="29"/>
          </reference>
        </references>
      </pivotArea>
    </format>
    <format dxfId="399">
      <pivotArea dataOnly="0" labelOnly="1" fieldPosition="0">
        <references count="2">
          <reference field="0" count="1" selected="0">
            <x v="320"/>
          </reference>
          <reference field="1" count="1">
            <x v="18"/>
          </reference>
        </references>
      </pivotArea>
    </format>
    <format dxfId="398">
      <pivotArea dataOnly="0" labelOnly="1" fieldPosition="0">
        <references count="2">
          <reference field="0" count="1" selected="0">
            <x v="195"/>
          </reference>
          <reference field="1" count="1">
            <x v="28"/>
          </reference>
        </references>
      </pivotArea>
    </format>
    <format dxfId="397">
      <pivotArea dataOnly="0" labelOnly="1" fieldPosition="0">
        <references count="2">
          <reference field="0" count="1" selected="0">
            <x v="211"/>
          </reference>
          <reference field="1" count="1">
            <x v="6"/>
          </reference>
        </references>
      </pivotArea>
    </format>
    <format dxfId="396">
      <pivotArea dataOnly="0" labelOnly="1" fieldPosition="0">
        <references count="2">
          <reference field="0" count="1" selected="0">
            <x v="323"/>
          </reference>
          <reference field="1" count="1">
            <x v="21"/>
          </reference>
        </references>
      </pivotArea>
    </format>
    <format dxfId="395">
      <pivotArea dataOnly="0" labelOnly="1" fieldPosition="0">
        <references count="2">
          <reference field="0" count="1" selected="0">
            <x v="543"/>
          </reference>
          <reference field="1" count="1">
            <x v="1"/>
          </reference>
        </references>
      </pivotArea>
    </format>
    <format dxfId="394">
      <pivotArea dataOnly="0" labelOnly="1" fieldPosition="0">
        <references count="2">
          <reference field="0" count="1" selected="0">
            <x v="117"/>
          </reference>
          <reference field="1" count="1">
            <x v="6"/>
          </reference>
        </references>
      </pivotArea>
    </format>
    <format dxfId="393">
      <pivotArea dataOnly="0" labelOnly="1" fieldPosition="0">
        <references count="2">
          <reference field="0" count="1" selected="0">
            <x v="151"/>
          </reference>
          <reference field="1" count="1">
            <x v="13"/>
          </reference>
        </references>
      </pivotArea>
    </format>
    <format dxfId="392">
      <pivotArea dataOnly="0" labelOnly="1" fieldPosition="0">
        <references count="2">
          <reference field="0" count="1" selected="0">
            <x v="137"/>
          </reference>
          <reference field="1" count="1">
            <x v="6"/>
          </reference>
        </references>
      </pivotArea>
    </format>
    <format dxfId="391">
      <pivotArea dataOnly="0" labelOnly="1" fieldPosition="0">
        <references count="2">
          <reference field="0" count="1" selected="0">
            <x v="435"/>
          </reference>
          <reference field="1" count="1">
            <x v="22"/>
          </reference>
        </references>
      </pivotArea>
    </format>
    <format dxfId="390">
      <pivotArea dataOnly="0" labelOnly="1" fieldPosition="0">
        <references count="2">
          <reference field="0" count="1" selected="0">
            <x v="219"/>
          </reference>
          <reference field="1" count="1">
            <x v="15"/>
          </reference>
        </references>
      </pivotArea>
    </format>
    <format dxfId="389">
      <pivotArea dataOnly="0" labelOnly="1" fieldPosition="0">
        <references count="2">
          <reference field="0" count="1" selected="0">
            <x v="389"/>
          </reference>
          <reference field="1" count="1">
            <x v="4"/>
          </reference>
        </references>
      </pivotArea>
    </format>
    <format dxfId="388">
      <pivotArea dataOnly="0" labelOnly="1" fieldPosition="0">
        <references count="2">
          <reference field="0" count="1" selected="0">
            <x v="222"/>
          </reference>
          <reference field="1" count="1">
            <x v="27"/>
          </reference>
        </references>
      </pivotArea>
    </format>
    <format dxfId="387">
      <pivotArea dataOnly="0" labelOnly="1" fieldPosition="0">
        <references count="2">
          <reference field="0" count="1" selected="0">
            <x v="481"/>
          </reference>
          <reference field="1" count="1">
            <x v="2"/>
          </reference>
        </references>
      </pivotArea>
    </format>
    <format dxfId="386">
      <pivotArea dataOnly="0" labelOnly="1" fieldPosition="0">
        <references count="2">
          <reference field="0" count="1" selected="0">
            <x v="356"/>
          </reference>
          <reference field="1" count="1">
            <x v="0"/>
          </reference>
        </references>
      </pivotArea>
    </format>
    <format dxfId="385">
      <pivotArea dataOnly="0" labelOnly="1" fieldPosition="0">
        <references count="2">
          <reference field="0" count="1" selected="0">
            <x v="246"/>
          </reference>
          <reference field="1" count="1">
            <x v="27"/>
          </reference>
        </references>
      </pivotArea>
    </format>
    <format dxfId="384">
      <pivotArea dataOnly="0" labelOnly="1" fieldPosition="0">
        <references count="2">
          <reference field="0" count="1" selected="0">
            <x v="79"/>
          </reference>
          <reference field="1" count="1">
            <x v="20"/>
          </reference>
        </references>
      </pivotArea>
    </format>
    <format dxfId="383">
      <pivotArea dataOnly="0" labelOnly="1" fieldPosition="0">
        <references count="2">
          <reference field="0" count="1" selected="0">
            <x v="256"/>
          </reference>
          <reference field="1" count="1">
            <x v="18"/>
          </reference>
        </references>
      </pivotArea>
    </format>
    <format dxfId="382">
      <pivotArea dataOnly="0" labelOnly="1" fieldPosition="0">
        <references count="2">
          <reference field="0" count="1" selected="0">
            <x v="58"/>
          </reference>
          <reference field="1" count="1">
            <x v="6"/>
          </reference>
        </references>
      </pivotArea>
    </format>
    <format dxfId="381">
      <pivotArea dataOnly="0" labelOnly="1" fieldPosition="0">
        <references count="2">
          <reference field="0" count="1" selected="0">
            <x v="324"/>
          </reference>
          <reference field="1" count="1">
            <x v="25"/>
          </reference>
        </references>
      </pivotArea>
    </format>
    <format dxfId="380">
      <pivotArea dataOnly="0" labelOnly="1" fieldPosition="0">
        <references count="2">
          <reference field="0" count="1" selected="0">
            <x v="107"/>
          </reference>
          <reference field="1" count="1">
            <x v="24"/>
          </reference>
        </references>
      </pivotArea>
    </format>
    <format dxfId="379">
      <pivotArea dataOnly="0" labelOnly="1" fieldPosition="0">
        <references count="2">
          <reference field="0" count="1" selected="0">
            <x v="55"/>
          </reference>
          <reference field="1" count="1">
            <x v="14"/>
          </reference>
        </references>
      </pivotArea>
    </format>
    <format dxfId="378">
      <pivotArea dataOnly="0" labelOnly="1" fieldPosition="0">
        <references count="2">
          <reference field="0" count="1" selected="0">
            <x v="63"/>
          </reference>
          <reference field="1" count="1">
            <x v="18"/>
          </reference>
        </references>
      </pivotArea>
    </format>
    <format dxfId="377">
      <pivotArea dataOnly="0" labelOnly="1" fieldPosition="0">
        <references count="2">
          <reference field="0" count="1" selected="0">
            <x v="231"/>
          </reference>
          <reference field="1" count="1">
            <x v="4"/>
          </reference>
        </references>
      </pivotArea>
    </format>
    <format dxfId="376">
      <pivotArea dataOnly="0" labelOnly="1" fieldPosition="0">
        <references count="2">
          <reference field="0" count="1" selected="0">
            <x v="506"/>
          </reference>
          <reference field="1" count="1">
            <x v="16"/>
          </reference>
        </references>
      </pivotArea>
    </format>
    <format dxfId="375">
      <pivotArea dataOnly="0" labelOnly="1" fieldPosition="0">
        <references count="2">
          <reference field="0" count="1" selected="0">
            <x v="399"/>
          </reference>
          <reference field="1" count="1">
            <x v="17"/>
          </reference>
        </references>
      </pivotArea>
    </format>
    <format dxfId="374">
      <pivotArea dataOnly="0" labelOnly="1" fieldPosition="0">
        <references count="2">
          <reference field="0" count="1" selected="0">
            <x v="453"/>
          </reference>
          <reference field="1" count="1">
            <x v="7"/>
          </reference>
        </references>
      </pivotArea>
    </format>
    <format dxfId="373">
      <pivotArea dataOnly="0" labelOnly="1" fieldPosition="0">
        <references count="2">
          <reference field="0" count="1" selected="0">
            <x v="461"/>
          </reference>
          <reference field="1" count="1">
            <x v="9"/>
          </reference>
        </references>
      </pivotArea>
    </format>
    <format dxfId="372">
      <pivotArea dataOnly="0" labelOnly="1" fieldPosition="0">
        <references count="2">
          <reference field="0" count="1" selected="0">
            <x v="70"/>
          </reference>
          <reference field="1" count="1">
            <x v="6"/>
          </reference>
        </references>
      </pivotArea>
    </format>
    <format dxfId="371">
      <pivotArea dataOnly="0" labelOnly="1" fieldPosition="0">
        <references count="2">
          <reference field="0" count="1" selected="0">
            <x v="124"/>
          </reference>
          <reference field="1" count="1">
            <x v="15"/>
          </reference>
        </references>
      </pivotArea>
    </format>
    <format dxfId="370">
      <pivotArea dataOnly="0" labelOnly="1" fieldPosition="0">
        <references count="2">
          <reference field="0" count="1" selected="0">
            <x v="125"/>
          </reference>
          <reference field="1" count="1">
            <x v="1"/>
          </reference>
        </references>
      </pivotArea>
    </format>
    <format dxfId="369">
      <pivotArea dataOnly="0" labelOnly="1" fieldPosition="0">
        <references count="2">
          <reference field="0" count="1" selected="0">
            <x v="545"/>
          </reference>
          <reference field="1" count="1">
            <x v="1"/>
          </reference>
        </references>
      </pivotArea>
    </format>
    <format dxfId="368">
      <pivotArea dataOnly="0" labelOnly="1" fieldPosition="0">
        <references count="2">
          <reference field="0" count="1" selected="0">
            <x v="339"/>
          </reference>
          <reference field="1" count="1">
            <x v="3"/>
          </reference>
        </references>
      </pivotArea>
    </format>
    <format dxfId="367">
      <pivotArea dataOnly="0" labelOnly="1" fieldPosition="0">
        <references count="2">
          <reference field="0" count="1" selected="0">
            <x v="509"/>
          </reference>
          <reference field="1" count="1">
            <x v="0"/>
          </reference>
        </references>
      </pivotArea>
    </format>
    <format dxfId="366">
      <pivotArea dataOnly="0" labelOnly="1" fieldPosition="0">
        <references count="2">
          <reference field="0" count="1" selected="0">
            <x v="313"/>
          </reference>
          <reference field="1" count="1">
            <x v="18"/>
          </reference>
        </references>
      </pivotArea>
    </format>
    <format dxfId="365">
      <pivotArea dataOnly="0" labelOnly="1" fieldPosition="0">
        <references count="2">
          <reference field="0" count="1" selected="0">
            <x v="364"/>
          </reference>
          <reference field="1" count="1">
            <x v="4"/>
          </reference>
        </references>
      </pivotArea>
    </format>
    <format dxfId="364">
      <pivotArea dataOnly="0" labelOnly="1" fieldPosition="0">
        <references count="2">
          <reference field="0" count="1" selected="0">
            <x v="9"/>
          </reference>
          <reference field="1" count="1">
            <x v="29"/>
          </reference>
        </references>
      </pivotArea>
    </format>
    <format dxfId="363">
      <pivotArea dataOnly="0" labelOnly="1" fieldPosition="0">
        <references count="2">
          <reference field="0" count="1" selected="0">
            <x v="434"/>
          </reference>
          <reference field="1" count="1">
            <x v="28"/>
          </reference>
        </references>
      </pivotArea>
    </format>
    <format dxfId="362">
      <pivotArea dataOnly="0" labelOnly="1" fieldPosition="0">
        <references count="2">
          <reference field="0" count="1" selected="0">
            <x v="390"/>
          </reference>
          <reference field="1" count="1">
            <x v="24"/>
          </reference>
        </references>
      </pivotArea>
    </format>
    <format dxfId="361">
      <pivotArea dataOnly="0" labelOnly="1" fieldPosition="0">
        <references count="2">
          <reference field="0" count="1" selected="0">
            <x v="174"/>
          </reference>
          <reference field="1" count="1">
            <x v="0"/>
          </reference>
        </references>
      </pivotArea>
    </format>
    <format dxfId="360">
      <pivotArea dataOnly="0" labelOnly="1" fieldPosition="0">
        <references count="2">
          <reference field="0" count="1" selected="0">
            <x v="8"/>
          </reference>
          <reference field="1" count="1">
            <x v="16"/>
          </reference>
        </references>
      </pivotArea>
    </format>
    <format dxfId="359">
      <pivotArea dataOnly="0" labelOnly="1" fieldPosition="0">
        <references count="2">
          <reference field="0" count="1" selected="0">
            <x v="296"/>
          </reference>
          <reference field="1" count="1">
            <x v="3"/>
          </reference>
        </references>
      </pivotArea>
    </format>
    <format dxfId="358">
      <pivotArea dataOnly="0" labelOnly="1" fieldPosition="0">
        <references count="2">
          <reference field="0" count="1" selected="0">
            <x v="467"/>
          </reference>
          <reference field="1" count="1">
            <x v="29"/>
          </reference>
        </references>
      </pivotArea>
    </format>
    <format dxfId="357">
      <pivotArea dataOnly="0" labelOnly="1" fieldPosition="0">
        <references count="2">
          <reference field="0" count="1" selected="0">
            <x v="111"/>
          </reference>
          <reference field="1" count="1">
            <x v="3"/>
          </reference>
        </references>
      </pivotArea>
    </format>
    <format dxfId="356">
      <pivotArea dataOnly="0" labelOnly="1" fieldPosition="0">
        <references count="2">
          <reference field="0" count="1" selected="0">
            <x v="12"/>
          </reference>
          <reference field="1" count="1">
            <x v="15"/>
          </reference>
        </references>
      </pivotArea>
    </format>
    <format dxfId="355">
      <pivotArea dataOnly="0" labelOnly="1" fieldPosition="0">
        <references count="2">
          <reference field="0" count="1" selected="0">
            <x v="468"/>
          </reference>
          <reference field="1" count="1">
            <x v="22"/>
          </reference>
        </references>
      </pivotArea>
    </format>
    <format dxfId="354">
      <pivotArea dataOnly="0" labelOnly="1" fieldPosition="0">
        <references count="2">
          <reference field="0" count="1" selected="0">
            <x v="22"/>
          </reference>
          <reference field="1" count="1">
            <x v="22"/>
          </reference>
        </references>
      </pivotArea>
    </format>
    <format dxfId="353">
      <pivotArea dataOnly="0" labelOnly="1" fieldPosition="0">
        <references count="2">
          <reference field="0" count="1" selected="0">
            <x v="179"/>
          </reference>
          <reference field="1" count="1">
            <x v="14"/>
          </reference>
        </references>
      </pivotArea>
    </format>
    <format dxfId="352">
      <pivotArea dataOnly="0" labelOnly="1" fieldPosition="0">
        <references count="2">
          <reference field="0" count="1" selected="0">
            <x v="534"/>
          </reference>
          <reference field="1" count="1">
            <x v="21"/>
          </reference>
        </references>
      </pivotArea>
    </format>
    <format dxfId="351">
      <pivotArea dataOnly="0" labelOnly="1" fieldPosition="0">
        <references count="2">
          <reference field="0" count="1" selected="0">
            <x v="412"/>
          </reference>
          <reference field="1" count="1">
            <x v="5"/>
          </reference>
        </references>
      </pivotArea>
    </format>
    <format dxfId="350">
      <pivotArea dataOnly="0" labelOnly="1" fieldPosition="0">
        <references count="2">
          <reference field="0" count="1" selected="0">
            <x v="181"/>
          </reference>
          <reference field="1" count="1">
            <x v="21"/>
          </reference>
        </references>
      </pivotArea>
    </format>
    <format dxfId="349">
      <pivotArea dataOnly="0" labelOnly="1" fieldPosition="0">
        <references count="2">
          <reference field="0" count="1" selected="0">
            <x v="482"/>
          </reference>
          <reference field="1" count="1">
            <x v="5"/>
          </reference>
        </references>
      </pivotArea>
    </format>
    <format dxfId="348">
      <pivotArea dataOnly="0" labelOnly="1" fieldPosition="0">
        <references count="2">
          <reference field="0" count="1" selected="0">
            <x v="525"/>
          </reference>
          <reference field="1" count="1">
            <x v="4"/>
          </reference>
        </references>
      </pivotArea>
    </format>
    <format dxfId="347">
      <pivotArea dataOnly="0" labelOnly="1" fieldPosition="0">
        <references count="2">
          <reference field="0" count="1" selected="0">
            <x v="552"/>
          </reference>
          <reference field="1" count="1">
            <x v="0"/>
          </reference>
        </references>
      </pivotArea>
    </format>
    <format dxfId="346">
      <pivotArea dataOnly="0" labelOnly="1" fieldPosition="0">
        <references count="2">
          <reference field="0" count="1" selected="0">
            <x v="105"/>
          </reference>
          <reference field="1" count="1">
            <x v="0"/>
          </reference>
        </references>
      </pivotArea>
    </format>
    <format dxfId="345">
      <pivotArea dataOnly="0" labelOnly="1" fieldPosition="0">
        <references count="2">
          <reference field="0" count="1" selected="0">
            <x v="227"/>
          </reference>
          <reference field="1" count="1">
            <x v="22"/>
          </reference>
        </references>
      </pivotArea>
    </format>
    <format dxfId="344">
      <pivotArea dataOnly="0" labelOnly="1" fieldPosition="0">
        <references count="2">
          <reference field="0" count="1" selected="0">
            <x v="237"/>
          </reference>
          <reference field="1" count="1">
            <x v="27"/>
          </reference>
        </references>
      </pivotArea>
    </format>
    <format dxfId="343">
      <pivotArea dataOnly="0" labelOnly="1" fieldPosition="0">
        <references count="2">
          <reference field="0" count="1" selected="0">
            <x v="242"/>
          </reference>
          <reference field="1" count="1">
            <x v="27"/>
          </reference>
        </references>
      </pivotArea>
    </format>
    <format dxfId="342">
      <pivotArea dataOnly="0" labelOnly="1" fieldPosition="0">
        <references count="2">
          <reference field="0" count="1" selected="0">
            <x v="299"/>
          </reference>
          <reference field="1" count="1">
            <x v="3"/>
          </reference>
        </references>
      </pivotArea>
    </format>
    <format dxfId="341">
      <pivotArea dataOnly="0" labelOnly="1" fieldPosition="0">
        <references count="2">
          <reference field="0" count="1" selected="0">
            <x v="13"/>
          </reference>
          <reference field="1" count="1">
            <x v="20"/>
          </reference>
        </references>
      </pivotArea>
    </format>
    <format dxfId="340">
      <pivotArea dataOnly="0" labelOnly="1" fieldPosition="0">
        <references count="2">
          <reference field="0" count="1" selected="0">
            <x v="379"/>
          </reference>
          <reference field="1" count="1">
            <x v="3"/>
          </reference>
        </references>
      </pivotArea>
    </format>
    <format dxfId="339">
      <pivotArea dataOnly="0" labelOnly="1" fieldPosition="0">
        <references count="2">
          <reference field="0" count="1" selected="0">
            <x v="198"/>
          </reference>
          <reference field="1" count="1">
            <x v="11"/>
          </reference>
        </references>
      </pivotArea>
    </format>
    <format dxfId="338">
      <pivotArea dataOnly="0" labelOnly="1" fieldPosition="0">
        <references count="2">
          <reference field="0" count="1" selected="0">
            <x v="257"/>
          </reference>
          <reference field="1" count="1">
            <x v="3"/>
          </reference>
        </references>
      </pivotArea>
    </format>
    <format dxfId="337">
      <pivotArea dataOnly="0" labelOnly="1" fieldPosition="0">
        <references count="2">
          <reference field="0" count="1" selected="0">
            <x v="264"/>
          </reference>
          <reference field="1" count="1">
            <x v="22"/>
          </reference>
        </references>
      </pivotArea>
    </format>
    <format dxfId="336">
      <pivotArea dataOnly="0" labelOnly="1" fieldPosition="0">
        <references count="2">
          <reference field="0" count="1" selected="0">
            <x v="433"/>
          </reference>
          <reference field="1" count="1">
            <x v="27"/>
          </reference>
        </references>
      </pivotArea>
    </format>
    <format dxfId="335">
      <pivotArea dataOnly="0" labelOnly="1" fieldPosition="0">
        <references count="2">
          <reference field="0" count="1" selected="0">
            <x v="32"/>
          </reference>
          <reference field="1" count="1">
            <x v="18"/>
          </reference>
        </references>
      </pivotArea>
    </format>
    <format dxfId="334">
      <pivotArea dataOnly="0" labelOnly="1" fieldPosition="0">
        <references count="2">
          <reference field="0" count="1" selected="0">
            <x v="252"/>
          </reference>
          <reference field="1" count="1">
            <x v="14"/>
          </reference>
        </references>
      </pivotArea>
    </format>
    <format dxfId="333">
      <pivotArea dataOnly="0" labelOnly="1" fieldPosition="0">
        <references count="2">
          <reference field="0" count="1" selected="0">
            <x v="479"/>
          </reference>
          <reference field="1" count="1">
            <x v="23"/>
          </reference>
        </references>
      </pivotArea>
    </format>
    <format dxfId="332">
      <pivotArea dataOnly="0" labelOnly="1" fieldPosition="0">
        <references count="2">
          <reference field="0" count="1" selected="0">
            <x v="77"/>
          </reference>
          <reference field="1" count="1">
            <x v="19"/>
          </reference>
        </references>
      </pivotArea>
    </format>
    <format dxfId="331">
      <pivotArea dataOnly="0" labelOnly="1" fieldPosition="0">
        <references count="2">
          <reference field="0" count="1" selected="0">
            <x v="220"/>
          </reference>
          <reference field="1" count="1">
            <x v="25"/>
          </reference>
        </references>
      </pivotArea>
    </format>
    <format dxfId="330">
      <pivotArea dataOnly="0" labelOnly="1" fieldPosition="0">
        <references count="2">
          <reference field="0" count="1" selected="0">
            <x v="49"/>
          </reference>
          <reference field="1" count="1">
            <x v="23"/>
          </reference>
        </references>
      </pivotArea>
    </format>
    <format dxfId="329">
      <pivotArea dataOnly="0" labelOnly="1" fieldPosition="0">
        <references count="2">
          <reference field="0" count="1" selected="0">
            <x v="251"/>
          </reference>
          <reference field="1" count="1">
            <x v="13"/>
          </reference>
        </references>
      </pivotArea>
    </format>
    <format dxfId="328">
      <pivotArea dataOnly="0" labelOnly="1" fieldPosition="0">
        <references count="2">
          <reference field="0" count="1" selected="0">
            <x v="168"/>
          </reference>
          <reference field="1" count="1">
            <x v="22"/>
          </reference>
        </references>
      </pivotArea>
    </format>
    <format dxfId="327">
      <pivotArea dataOnly="0" labelOnly="1" fieldPosition="0">
        <references count="2">
          <reference field="0" count="1" selected="0">
            <x v="92"/>
          </reference>
          <reference field="1" count="1">
            <x v="23"/>
          </reference>
        </references>
      </pivotArea>
    </format>
    <format dxfId="326">
      <pivotArea dataOnly="0" labelOnly="1" fieldPosition="0">
        <references count="2">
          <reference field="0" count="1" selected="0">
            <x v="118"/>
          </reference>
          <reference field="1" count="1">
            <x v="3"/>
          </reference>
        </references>
      </pivotArea>
    </format>
    <format dxfId="325">
      <pivotArea dataOnly="0" labelOnly="1" fieldPosition="0">
        <references count="2">
          <reference field="0" count="1" selected="0">
            <x v="378"/>
          </reference>
          <reference field="1" count="1">
            <x v="22"/>
          </reference>
        </references>
      </pivotArea>
    </format>
    <format dxfId="324">
      <pivotArea dataOnly="0" labelOnly="1" fieldPosition="0">
        <references count="2">
          <reference field="0" count="1" selected="0">
            <x v="360"/>
          </reference>
          <reference field="1" count="1">
            <x v="18"/>
          </reference>
        </references>
      </pivotArea>
    </format>
    <format dxfId="323">
      <pivotArea dataOnly="0" labelOnly="1" fieldPosition="0">
        <references count="2">
          <reference field="0" count="1" selected="0">
            <x v="549"/>
          </reference>
          <reference field="1" count="1">
            <x v="23"/>
          </reference>
        </references>
      </pivotArea>
    </format>
    <format dxfId="322">
      <pivotArea dataOnly="0" labelOnly="1" fieldPosition="0">
        <references count="2">
          <reference field="0" count="1" selected="0">
            <x v="524"/>
          </reference>
          <reference field="1" count="1">
            <x v="9"/>
          </reference>
        </references>
      </pivotArea>
    </format>
    <format dxfId="321">
      <pivotArea dataOnly="0" labelOnly="1" fieldPosition="0">
        <references count="2">
          <reference field="0" count="1" selected="0">
            <x v="457"/>
          </reference>
          <reference field="1" count="1">
            <x v="19"/>
          </reference>
        </references>
      </pivotArea>
    </format>
    <format dxfId="320">
      <pivotArea dataOnly="0" labelOnly="1" fieldPosition="0">
        <references count="2">
          <reference field="0" count="1" selected="0">
            <x v="380"/>
          </reference>
          <reference field="1" count="1">
            <x v="8"/>
          </reference>
        </references>
      </pivotArea>
    </format>
    <format dxfId="319">
      <pivotArea dataOnly="0" labelOnly="1" fieldPosition="0">
        <references count="2">
          <reference field="0" count="1" selected="0">
            <x v="551"/>
          </reference>
          <reference field="1" count="1">
            <x v="14"/>
          </reference>
        </references>
      </pivotArea>
    </format>
    <format dxfId="318">
      <pivotArea dataOnly="0" labelOnly="1" fieldPosition="0">
        <references count="2">
          <reference field="0" count="1" selected="0">
            <x v="148"/>
          </reference>
          <reference field="1" count="1">
            <x v="24"/>
          </reference>
        </references>
      </pivotArea>
    </format>
    <format dxfId="317">
      <pivotArea dataOnly="0" labelOnly="1" fieldPosition="0">
        <references count="2">
          <reference field="0" count="1" selected="0">
            <x v="532"/>
          </reference>
          <reference field="1" count="1">
            <x v="25"/>
          </reference>
        </references>
      </pivotArea>
    </format>
    <format dxfId="316">
      <pivotArea dataOnly="0" labelOnly="1" fieldPosition="0">
        <references count="2">
          <reference field="0" count="1" selected="0">
            <x v="488"/>
          </reference>
          <reference field="1" count="1">
            <x v="3"/>
          </reference>
        </references>
      </pivotArea>
    </format>
    <format dxfId="315">
      <pivotArea dataOnly="0" labelOnly="1" fieldPosition="0">
        <references count="2">
          <reference field="0" count="1" selected="0">
            <x v="504"/>
          </reference>
          <reference field="1" count="1">
            <x v="4"/>
          </reference>
        </references>
      </pivotArea>
    </format>
    <format dxfId="314">
      <pivotArea dataOnly="0" labelOnly="1" fieldPosition="0">
        <references count="2">
          <reference field="0" count="1" selected="0">
            <x v="514"/>
          </reference>
          <reference field="1" count="1">
            <x v="11"/>
          </reference>
        </references>
      </pivotArea>
    </format>
    <format dxfId="313">
      <pivotArea dataOnly="0" labelOnly="1" fieldPosition="0">
        <references count="2">
          <reference field="0" count="1" selected="0">
            <x v="176"/>
          </reference>
          <reference field="1" count="1">
            <x v="9"/>
          </reference>
        </references>
      </pivotArea>
    </format>
    <format dxfId="312">
      <pivotArea dataOnly="0" labelOnly="1" fieldPosition="0">
        <references count="2">
          <reference field="0" count="1" selected="0">
            <x v="10"/>
          </reference>
          <reference field="1" count="1">
            <x v="20"/>
          </reference>
        </references>
      </pivotArea>
    </format>
    <format dxfId="311">
      <pivotArea dataOnly="0" labelOnly="1" fieldPosition="0">
        <references count="2">
          <reference field="0" count="1" selected="0">
            <x v="189"/>
          </reference>
          <reference field="1" count="1">
            <x v="15"/>
          </reference>
        </references>
      </pivotArea>
    </format>
    <format dxfId="310">
      <pivotArea dataOnly="0" labelOnly="1" fieldPosition="0">
        <references count="2">
          <reference field="0" count="1" selected="0">
            <x v="562"/>
          </reference>
          <reference field="1" count="1">
            <x v="4"/>
          </reference>
        </references>
      </pivotArea>
    </format>
    <format dxfId="309">
      <pivotArea dataOnly="0" labelOnly="1" fieldPosition="0">
        <references count="2">
          <reference field="0" count="1" selected="0">
            <x v="343"/>
          </reference>
          <reference field="1" count="1">
            <x v="12"/>
          </reference>
        </references>
      </pivotArea>
    </format>
    <format dxfId="308">
      <pivotArea dataOnly="0" labelOnly="1" fieldPosition="0">
        <references count="2">
          <reference field="0" count="1" selected="0">
            <x v="172"/>
          </reference>
          <reference field="1" count="1">
            <x v="13"/>
          </reference>
        </references>
      </pivotArea>
    </format>
    <format dxfId="307">
      <pivotArea dataOnly="0" labelOnly="1" fieldPosition="0">
        <references count="2">
          <reference field="0" count="1" selected="0">
            <x v="338"/>
          </reference>
          <reference field="1" count="1">
            <x v="28"/>
          </reference>
        </references>
      </pivotArea>
    </format>
    <format dxfId="306">
      <pivotArea dataOnly="0" labelOnly="1" fieldPosition="0">
        <references count="2">
          <reference field="0" count="1" selected="0">
            <x v="474"/>
          </reference>
          <reference field="1" count="1">
            <x v="8"/>
          </reference>
        </references>
      </pivotArea>
    </format>
    <format dxfId="305">
      <pivotArea dataOnly="0" labelOnly="1" fieldPosition="0">
        <references count="2">
          <reference field="0" count="1" selected="0">
            <x v="322"/>
          </reference>
          <reference field="1" count="1">
            <x v="20"/>
          </reference>
        </references>
      </pivotArea>
    </format>
    <format dxfId="304">
      <pivotArea dataOnly="0" labelOnly="1" fieldPosition="0">
        <references count="2">
          <reference field="0" count="1" selected="0">
            <x v="267"/>
          </reference>
          <reference field="1" count="1">
            <x v="18"/>
          </reference>
        </references>
      </pivotArea>
    </format>
    <format dxfId="303">
      <pivotArea dataOnly="0" labelOnly="1" fieldPosition="0">
        <references count="2">
          <reference field="0" count="1" selected="0">
            <x v="483"/>
          </reference>
          <reference field="1" count="1">
            <x v="26"/>
          </reference>
        </references>
      </pivotArea>
    </format>
    <format dxfId="302">
      <pivotArea dataOnly="0" labelOnly="1" fieldPosition="0">
        <references count="2">
          <reference field="0" count="1" selected="0">
            <x v="157"/>
          </reference>
          <reference field="1" count="1">
            <x v="15"/>
          </reference>
        </references>
      </pivotArea>
    </format>
    <format dxfId="301">
      <pivotArea dataOnly="0" labelOnly="1" fieldPosition="0">
        <references count="2">
          <reference field="0" count="1" selected="0">
            <x v="50"/>
          </reference>
          <reference field="1" count="1">
            <x v="17"/>
          </reference>
        </references>
      </pivotArea>
    </format>
    <format dxfId="300">
      <pivotArea dataOnly="0" labelOnly="1" fieldPosition="0">
        <references count="2">
          <reference field="0" count="1" selected="0">
            <x v="285"/>
          </reference>
          <reference field="1" count="1">
            <x v="27"/>
          </reference>
        </references>
      </pivotArea>
    </format>
    <format dxfId="299">
      <pivotArea dataOnly="0" labelOnly="1" fieldPosition="0">
        <references count="2">
          <reference field="0" count="1" selected="0">
            <x v="480"/>
          </reference>
          <reference field="1" count="1">
            <x v="16"/>
          </reference>
        </references>
      </pivotArea>
    </format>
    <format dxfId="298">
      <pivotArea dataOnly="0" labelOnly="1" fieldPosition="0">
        <references count="2">
          <reference field="0" count="1" selected="0">
            <x v="194"/>
          </reference>
          <reference field="1" count="1">
            <x v="5"/>
          </reference>
        </references>
      </pivotArea>
    </format>
    <format dxfId="297">
      <pivotArea dataOnly="0" labelOnly="1" fieldPosition="0">
        <references count="2">
          <reference field="0" count="1" selected="0">
            <x v="243"/>
          </reference>
          <reference field="1" count="1">
            <x v="11"/>
          </reference>
        </references>
      </pivotArea>
    </format>
    <format dxfId="296">
      <pivotArea dataOnly="0" labelOnly="1" fieldPosition="0">
        <references count="2">
          <reference field="0" count="1" selected="0">
            <x v="369"/>
          </reference>
          <reference field="1" count="1">
            <x v="2"/>
          </reference>
        </references>
      </pivotArea>
    </format>
    <format dxfId="295">
      <pivotArea dataOnly="0" labelOnly="1" fieldPosition="0">
        <references count="2">
          <reference field="0" count="1" selected="0">
            <x v="409"/>
          </reference>
          <reference field="1" count="1">
            <x v="0"/>
          </reference>
        </references>
      </pivotArea>
    </format>
    <format dxfId="294">
      <pivotArea dataOnly="0" labelOnly="1" fieldPosition="0">
        <references count="2">
          <reference field="0" count="1" selected="0">
            <x v="417"/>
          </reference>
          <reference field="1" count="1">
            <x v="10"/>
          </reference>
        </references>
      </pivotArea>
    </format>
    <format dxfId="293">
      <pivotArea dataOnly="0" labelOnly="1" fieldPosition="0">
        <references count="2">
          <reference field="0" count="1" selected="0">
            <x v="203"/>
          </reference>
          <reference field="1" count="1">
            <x v="3"/>
          </reference>
        </references>
      </pivotArea>
    </format>
    <format dxfId="292">
      <pivotArea dataOnly="0" labelOnly="1" fieldPosition="0">
        <references count="2">
          <reference field="0" count="1" selected="0">
            <x v="241"/>
          </reference>
          <reference field="1" count="1">
            <x v="11"/>
          </reference>
        </references>
      </pivotArea>
    </format>
    <format dxfId="291">
      <pivotArea dataOnly="0" labelOnly="1" fieldPosition="0">
        <references count="2">
          <reference field="0" count="1" selected="0">
            <x v="200"/>
          </reference>
          <reference field="1" count="1">
            <x v="22"/>
          </reference>
        </references>
      </pivotArea>
    </format>
    <format dxfId="290">
      <pivotArea dataOnly="0" labelOnly="1" fieldPosition="0">
        <references count="2">
          <reference field="0" count="1" selected="0">
            <x v="202"/>
          </reference>
          <reference field="1" count="1">
            <x v="8"/>
          </reference>
        </references>
      </pivotArea>
    </format>
    <format dxfId="289">
      <pivotArea dataOnly="0" labelOnly="1" fieldPosition="0">
        <references count="2">
          <reference field="0" count="1" selected="0">
            <x v="98"/>
          </reference>
          <reference field="1" count="1">
            <x v="23"/>
          </reference>
        </references>
      </pivotArea>
    </format>
    <format dxfId="288">
      <pivotArea dataOnly="0" labelOnly="1" fieldPosition="0">
        <references count="2">
          <reference field="0" count="1" selected="0">
            <x v="493"/>
          </reference>
          <reference field="1" count="1">
            <x v="8"/>
          </reference>
        </references>
      </pivotArea>
    </format>
    <format dxfId="287">
      <pivotArea dataOnly="0" labelOnly="1" fieldPosition="0">
        <references count="2">
          <reference field="0" count="1" selected="0">
            <x v="346"/>
          </reference>
          <reference field="1" count="1">
            <x v="15"/>
          </reference>
        </references>
      </pivotArea>
    </format>
    <format dxfId="286">
      <pivotArea dataOnly="0" labelOnly="1" fieldPosition="0">
        <references count="2">
          <reference field="0" count="1" selected="0">
            <x v="515"/>
          </reference>
          <reference field="1" count="1">
            <x v="3"/>
          </reference>
        </references>
      </pivotArea>
    </format>
    <format dxfId="285">
      <pivotArea dataOnly="0" labelOnly="1" fieldPosition="0">
        <references count="2">
          <reference field="0" count="1" selected="0">
            <x v="96"/>
          </reference>
          <reference field="1" count="1">
            <x v="27"/>
          </reference>
        </references>
      </pivotArea>
    </format>
    <format dxfId="284">
      <pivotArea dataOnly="0" labelOnly="1" fieldPosition="0">
        <references count="2">
          <reference field="0" count="1" selected="0">
            <x v="259"/>
          </reference>
          <reference field="1" count="1">
            <x v="20"/>
          </reference>
        </references>
      </pivotArea>
    </format>
    <format dxfId="283">
      <pivotArea dataOnly="0" labelOnly="1" fieldPosition="0">
        <references count="2">
          <reference field="0" count="1" selected="0">
            <x v="88"/>
          </reference>
          <reference field="1" count="1">
            <x v="5"/>
          </reference>
        </references>
      </pivotArea>
    </format>
    <format dxfId="282">
      <pivotArea dataOnly="0" labelOnly="1" fieldPosition="0">
        <references count="2">
          <reference field="0" count="1" selected="0">
            <x v="472"/>
          </reference>
          <reference field="1" count="1">
            <x v="24"/>
          </reference>
        </references>
      </pivotArea>
    </format>
    <format dxfId="281">
      <pivotArea dataOnly="0" labelOnly="1" fieldPosition="0">
        <references count="2">
          <reference field="0" count="1" selected="0">
            <x v="7"/>
          </reference>
          <reference field="1" count="1">
            <x v="22"/>
          </reference>
        </references>
      </pivotArea>
    </format>
    <format dxfId="280">
      <pivotArea dataOnly="0" labelOnly="1" fieldPosition="0">
        <references count="2">
          <reference field="0" count="1" selected="0">
            <x v="459"/>
          </reference>
          <reference field="1" count="1">
            <x v="11"/>
          </reference>
        </references>
      </pivotArea>
    </format>
    <format dxfId="279">
      <pivotArea dataOnly="0" labelOnly="1" fieldPosition="0">
        <references count="2">
          <reference field="0" count="1" selected="0">
            <x v="407"/>
          </reference>
          <reference field="1" count="1">
            <x v="6"/>
          </reference>
        </references>
      </pivotArea>
    </format>
    <format dxfId="278">
      <pivotArea dataOnly="0" labelOnly="1" fieldPosition="0">
        <references count="2">
          <reference field="0" count="1" selected="0">
            <x v="410"/>
          </reference>
          <reference field="1" count="1">
            <x v="3"/>
          </reference>
        </references>
      </pivotArea>
    </format>
    <format dxfId="277">
      <pivotArea dataOnly="0" labelOnly="1" fieldPosition="0">
        <references count="2">
          <reference field="0" count="1" selected="0">
            <x v="355"/>
          </reference>
          <reference field="1" count="1">
            <x v="19"/>
          </reference>
        </references>
      </pivotArea>
    </format>
    <format dxfId="276">
      <pivotArea dataOnly="0" labelOnly="1" fieldPosition="0">
        <references count="2">
          <reference field="0" count="1" selected="0">
            <x v="120"/>
          </reference>
          <reference field="1" count="1">
            <x v="1"/>
          </reference>
        </references>
      </pivotArea>
    </format>
    <format dxfId="275">
      <pivotArea dataOnly="0" labelOnly="1" fieldPosition="0">
        <references count="2">
          <reference field="0" count="1" selected="0">
            <x v="287"/>
          </reference>
          <reference field="1" count="1">
            <x v="13"/>
          </reference>
        </references>
      </pivotArea>
    </format>
    <format dxfId="274">
      <pivotArea dataOnly="0" labelOnly="1" fieldPosition="0">
        <references count="2">
          <reference field="0" count="1" selected="0">
            <x v="491"/>
          </reference>
          <reference field="1" count="1">
            <x v="13"/>
          </reference>
        </references>
      </pivotArea>
    </format>
    <format dxfId="273">
      <pivotArea dataOnly="0" labelOnly="1" fieldPosition="0">
        <references count="2">
          <reference field="0" count="1" selected="0">
            <x v="2"/>
          </reference>
          <reference field="1" count="1">
            <x v="10"/>
          </reference>
        </references>
      </pivotArea>
    </format>
    <format dxfId="272">
      <pivotArea dataOnly="0" labelOnly="1" fieldPosition="0">
        <references count="2">
          <reference field="0" count="1" selected="0">
            <x v="127"/>
          </reference>
          <reference field="1" count="1">
            <x v="5"/>
          </reference>
        </references>
      </pivotArea>
    </format>
    <format dxfId="271">
      <pivotArea dataOnly="0" labelOnly="1" fieldPosition="0">
        <references count="2">
          <reference field="0" count="1" selected="0">
            <x v="265"/>
          </reference>
          <reference field="1" count="1">
            <x v="10"/>
          </reference>
        </references>
      </pivotArea>
    </format>
    <format dxfId="270">
      <pivotArea dataOnly="0" labelOnly="1" fieldPosition="0">
        <references count="2">
          <reference field="0" count="1" selected="0">
            <x v="283"/>
          </reference>
          <reference field="1" count="1">
            <x v="21"/>
          </reference>
        </references>
      </pivotArea>
    </format>
    <format dxfId="269">
      <pivotArea dataOnly="0" labelOnly="1" fieldPosition="0">
        <references count="2">
          <reference field="0" count="1" selected="0">
            <x v="315"/>
          </reference>
          <reference field="1" count="1">
            <x v="0"/>
          </reference>
        </references>
      </pivotArea>
    </format>
    <format dxfId="268">
      <pivotArea dataOnly="0" labelOnly="1" fieldPosition="0">
        <references count="2">
          <reference field="0" count="1" selected="0">
            <x v="331"/>
          </reference>
          <reference field="1" count="1">
            <x v="15"/>
          </reference>
        </references>
      </pivotArea>
    </format>
    <format dxfId="267">
      <pivotArea dataOnly="0" labelOnly="1" fieldPosition="0">
        <references count="2">
          <reference field="0" count="1" selected="0">
            <x v="40"/>
          </reference>
          <reference field="1" count="1">
            <x v="11"/>
          </reference>
        </references>
      </pivotArea>
    </format>
    <format dxfId="266">
      <pivotArea dataOnly="0" labelOnly="1" fieldPosition="0">
        <references count="2">
          <reference field="0" count="1" selected="0">
            <x v="342"/>
          </reference>
          <reference field="1" count="1">
            <x v="0"/>
          </reference>
        </references>
      </pivotArea>
    </format>
    <format dxfId="265">
      <pivotArea dataOnly="0" labelOnly="1" fieldPosition="0">
        <references count="2">
          <reference field="0" count="1" selected="0">
            <x v="235"/>
          </reference>
          <reference field="1" count="1">
            <x v="18"/>
          </reference>
        </references>
      </pivotArea>
    </format>
    <format dxfId="264">
      <pivotArea dataOnly="0" labelOnly="1" fieldPosition="0">
        <references count="2">
          <reference field="0" count="1" selected="0">
            <x v="443"/>
          </reference>
          <reference field="1" count="1">
            <x v="16"/>
          </reference>
        </references>
      </pivotArea>
    </format>
    <format dxfId="263">
      <pivotArea dataOnly="0" labelOnly="1" fieldPosition="0">
        <references count="2">
          <reference field="0" count="1" selected="0">
            <x v="405"/>
          </reference>
          <reference field="1" count="1">
            <x v="23"/>
          </reference>
        </references>
      </pivotArea>
    </format>
    <format dxfId="262">
      <pivotArea dataOnly="0" labelOnly="1" fieldPosition="0">
        <references count="2">
          <reference field="0" count="1" selected="0">
            <x v="207"/>
          </reference>
          <reference field="1" count="1">
            <x v="24"/>
          </reference>
        </references>
      </pivotArea>
    </format>
    <format dxfId="261">
      <pivotArea dataOnly="0" labelOnly="1" fieldPosition="0">
        <references count="2">
          <reference field="0" count="1" selected="0">
            <x v="16"/>
          </reference>
          <reference field="1" count="1">
            <x v="22"/>
          </reference>
        </references>
      </pivotArea>
    </format>
    <format dxfId="260">
      <pivotArea dataOnly="0" labelOnly="1" fieldPosition="0">
        <references count="2">
          <reference field="0" count="1" selected="0">
            <x v="403"/>
          </reference>
          <reference field="1" count="1">
            <x v="19"/>
          </reference>
        </references>
      </pivotArea>
    </format>
    <format dxfId="259">
      <pivotArea dataOnly="0" labelOnly="1" fieldPosition="0">
        <references count="2">
          <reference field="0" count="1" selected="0">
            <x v="44"/>
          </reference>
          <reference field="1" count="1">
            <x v="26"/>
          </reference>
        </references>
      </pivotArea>
    </format>
    <format dxfId="258">
      <pivotArea dataOnly="0" labelOnly="1" fieldPosition="0">
        <references count="2">
          <reference field="0" count="1" selected="0">
            <x v="250"/>
          </reference>
          <reference field="1" count="1">
            <x v="5"/>
          </reference>
        </references>
      </pivotArea>
    </format>
    <format dxfId="257">
      <pivotArea dataOnly="0" labelOnly="1" fieldPosition="0">
        <references count="2">
          <reference field="0" count="1" selected="0">
            <x v="416"/>
          </reference>
          <reference field="1" count="1">
            <x v="2"/>
          </reference>
        </references>
      </pivotArea>
    </format>
    <format dxfId="256">
      <pivotArea dataOnly="0" labelOnly="1" fieldPosition="0">
        <references count="2">
          <reference field="0" count="1" selected="0">
            <x v="311"/>
          </reference>
          <reference field="1" count="1">
            <x v="6"/>
          </reference>
        </references>
      </pivotArea>
    </format>
    <format dxfId="255">
      <pivotArea dataOnly="0" labelOnly="1" fieldPosition="0">
        <references count="2">
          <reference field="0" count="1" selected="0">
            <x v="373"/>
          </reference>
          <reference field="1" count="1">
            <x v="26"/>
          </reference>
        </references>
      </pivotArea>
    </format>
    <format dxfId="254">
      <pivotArea dataOnly="0" labelOnly="1" fieldPosition="0">
        <references count="2">
          <reference field="0" count="1" selected="0">
            <x v="18"/>
          </reference>
          <reference field="1" count="1">
            <x v="8"/>
          </reference>
        </references>
      </pivotArea>
    </format>
    <format dxfId="253">
      <pivotArea dataOnly="0" labelOnly="1" fieldPosition="0">
        <references count="2">
          <reference field="0" count="1" selected="0">
            <x v="41"/>
          </reference>
          <reference field="1" count="1">
            <x v="12"/>
          </reference>
        </references>
      </pivotArea>
    </format>
    <format dxfId="252">
      <pivotArea dataOnly="0" labelOnly="1" fieldPosition="0">
        <references count="2">
          <reference field="0" count="1" selected="0">
            <x v="362"/>
          </reference>
          <reference field="1" count="1">
            <x v="8"/>
          </reference>
        </references>
      </pivotArea>
    </format>
    <format dxfId="251">
      <pivotArea dataOnly="0" labelOnly="1" fieldPosition="0">
        <references count="2">
          <reference field="0" count="1" selected="0">
            <x v="529"/>
          </reference>
          <reference field="1" count="1">
            <x v="21"/>
          </reference>
        </references>
      </pivotArea>
    </format>
    <format dxfId="250">
      <pivotArea dataOnly="0" labelOnly="1" fieldPosition="0">
        <references count="2">
          <reference field="0" count="1" selected="0">
            <x v="255"/>
          </reference>
          <reference field="1" count="1">
            <x v="29"/>
          </reference>
        </references>
      </pivotArea>
    </format>
    <format dxfId="249">
      <pivotArea dataOnly="0" labelOnly="1" fieldPosition="0">
        <references count="2">
          <reference field="0" count="1" selected="0">
            <x v="274"/>
          </reference>
          <reference field="1" count="1">
            <x v="10"/>
          </reference>
        </references>
      </pivotArea>
    </format>
    <format dxfId="248">
      <pivotArea dataOnly="0" labelOnly="1" fieldPosition="0">
        <references count="2">
          <reference field="0" count="1" selected="0">
            <x v="97"/>
          </reference>
          <reference field="1" count="1">
            <x v="27"/>
          </reference>
        </references>
      </pivotArea>
    </format>
    <format dxfId="247">
      <pivotArea dataOnly="0" labelOnly="1" fieldPosition="0">
        <references count="2">
          <reference field="0" count="1" selected="0">
            <x v="507"/>
          </reference>
          <reference field="1" count="1">
            <x v="28"/>
          </reference>
        </references>
      </pivotArea>
    </format>
    <format dxfId="246">
      <pivotArea dataOnly="0" labelOnly="1" fieldPosition="0">
        <references count="2">
          <reference field="0" count="1" selected="0">
            <x v="154"/>
          </reference>
          <reference field="1" count="1">
            <x v="12"/>
          </reference>
        </references>
      </pivotArea>
    </format>
    <format dxfId="245">
      <pivotArea dataOnly="0" labelOnly="1" fieldPosition="0">
        <references count="2">
          <reference field="0" count="1" selected="0">
            <x v="123"/>
          </reference>
          <reference field="1" count="1">
            <x v="10"/>
          </reference>
        </references>
      </pivotArea>
    </format>
    <format dxfId="244">
      <pivotArea dataOnly="0" labelOnly="1" fieldPosition="0">
        <references count="2">
          <reference field="0" count="1" selected="0">
            <x v="451"/>
          </reference>
          <reference field="1" count="1">
            <x v="15"/>
          </reference>
        </references>
      </pivotArea>
    </format>
    <format dxfId="243">
      <pivotArea dataOnly="0" labelOnly="1" fieldPosition="0">
        <references count="2">
          <reference field="0" count="1" selected="0">
            <x v="93"/>
          </reference>
          <reference field="1" count="1">
            <x v="28"/>
          </reference>
        </references>
      </pivotArea>
    </format>
    <format dxfId="242">
      <pivotArea dataOnly="0" labelOnly="1" fieldPosition="0">
        <references count="2">
          <reference field="0" count="1" selected="0">
            <x v="304"/>
          </reference>
          <reference field="1" count="1">
            <x v="4"/>
          </reference>
        </references>
      </pivotArea>
    </format>
    <format dxfId="241">
      <pivotArea dataOnly="0" labelOnly="1" fieldPosition="0">
        <references count="2">
          <reference field="0" count="1" selected="0">
            <x v="471"/>
          </reference>
          <reference field="1" count="1">
            <x v="17"/>
          </reference>
        </references>
      </pivotArea>
    </format>
    <format dxfId="240">
      <pivotArea dataOnly="0" labelOnly="1" fieldPosition="0">
        <references count="2">
          <reference field="0" count="1" selected="0">
            <x v="108"/>
          </reference>
          <reference field="1" count="1">
            <x v="4"/>
          </reference>
        </references>
      </pivotArea>
    </format>
    <format dxfId="239">
      <pivotArea dataOnly="0" labelOnly="1" fieldPosition="0">
        <references count="2">
          <reference field="0" count="1" selected="0">
            <x v="388"/>
          </reference>
          <reference field="1" count="1">
            <x v="23"/>
          </reference>
        </references>
      </pivotArea>
    </format>
    <format dxfId="238">
      <pivotArea dataOnly="0" labelOnly="1" fieldPosition="0">
        <references count="2">
          <reference field="0" count="1" selected="0">
            <x v="334"/>
          </reference>
          <reference field="1" count="1">
            <x v="9"/>
          </reference>
        </references>
      </pivotArea>
    </format>
    <format dxfId="237">
      <pivotArea dataOnly="0" labelOnly="1" fieldPosition="0">
        <references count="2">
          <reference field="0" count="1" selected="0">
            <x v="271"/>
          </reference>
          <reference field="1" count="1">
            <x v="21"/>
          </reference>
        </references>
      </pivotArea>
    </format>
    <format dxfId="236">
      <pivotArea dataOnly="0" labelOnly="1" fieldPosition="0">
        <references count="2">
          <reference field="0" count="1" selected="0">
            <x v="519"/>
          </reference>
          <reference field="1" count="1">
            <x v="11"/>
          </reference>
        </references>
      </pivotArea>
    </format>
    <format dxfId="235">
      <pivotArea dataOnly="0" labelOnly="1" fieldPosition="0">
        <references count="2">
          <reference field="0" count="1" selected="0">
            <x v="353"/>
          </reference>
          <reference field="1" count="1">
            <x v="14"/>
          </reference>
        </references>
      </pivotArea>
    </format>
    <format dxfId="234">
      <pivotArea dataOnly="0" labelOnly="1" fieldPosition="0">
        <references count="2">
          <reference field="0" count="1" selected="0">
            <x v="465"/>
          </reference>
          <reference field="1" count="1">
            <x v="10"/>
          </reference>
        </references>
      </pivotArea>
    </format>
    <format dxfId="233">
      <pivotArea dataOnly="0" labelOnly="1" fieldPosition="0">
        <references count="2">
          <reference field="0" count="1" selected="0">
            <x v="80"/>
          </reference>
          <reference field="1" count="1">
            <x v="26"/>
          </reference>
        </references>
      </pivotArea>
    </format>
    <format dxfId="232">
      <pivotArea dataOnly="0" labelOnly="1" fieldPosition="0">
        <references count="2">
          <reference field="0" count="1" selected="0">
            <x v="386"/>
          </reference>
          <reference field="1" count="1">
            <x v="14"/>
          </reference>
        </references>
      </pivotArea>
    </format>
    <format dxfId="231">
      <pivotArea dataOnly="0" labelOnly="1" fieldPosition="0">
        <references count="2">
          <reference field="0" count="1" selected="0">
            <x v="466"/>
          </reference>
          <reference field="1" count="1">
            <x v="22"/>
          </reference>
        </references>
      </pivotArea>
    </format>
    <format dxfId="230">
      <pivotArea dataOnly="0" labelOnly="1" fieldPosition="0">
        <references count="2">
          <reference field="0" count="1" selected="0">
            <x v="511"/>
          </reference>
          <reference field="1" count="1">
            <x v="17"/>
          </reference>
        </references>
      </pivotArea>
    </format>
    <format dxfId="229">
      <pivotArea dataOnly="0" labelOnly="1" fieldPosition="0">
        <references count="2">
          <reference field="0" count="1" selected="0">
            <x v="404"/>
          </reference>
          <reference field="1" count="1">
            <x v="18"/>
          </reference>
        </references>
      </pivotArea>
    </format>
    <format dxfId="228">
      <pivotArea dataOnly="0" labelOnly="1" fieldPosition="0">
        <references count="2">
          <reference field="0" count="1" selected="0">
            <x v="272"/>
          </reference>
          <reference field="1" count="1">
            <x v="4"/>
          </reference>
        </references>
      </pivotArea>
    </format>
    <format dxfId="227">
      <pivotArea dataOnly="0" labelOnly="1" fieldPosition="0">
        <references count="2">
          <reference field="0" count="1" selected="0">
            <x v="396"/>
          </reference>
          <reference field="1" count="1">
            <x v="28"/>
          </reference>
        </references>
      </pivotArea>
    </format>
    <format dxfId="226">
      <pivotArea dataOnly="0" labelOnly="1" fieldPosition="0">
        <references count="2">
          <reference field="0" count="1" selected="0">
            <x v="115"/>
          </reference>
          <reference field="1" count="1">
            <x v="18"/>
          </reference>
        </references>
      </pivotArea>
    </format>
    <format dxfId="225">
      <pivotArea dataOnly="0" labelOnly="1" fieldPosition="0">
        <references count="2">
          <reference field="0" count="1" selected="0">
            <x v="344"/>
          </reference>
          <reference field="1" count="1">
            <x v="24"/>
          </reference>
        </references>
      </pivotArea>
    </format>
    <format dxfId="224">
      <pivotArea dataOnly="0" labelOnly="1" fieldPosition="0">
        <references count="2">
          <reference field="0" count="1" selected="0">
            <x v="327"/>
          </reference>
          <reference field="1" count="1">
            <x v="6"/>
          </reference>
        </references>
      </pivotArea>
    </format>
    <format dxfId="223">
      <pivotArea dataOnly="0" labelOnly="1" fieldPosition="0">
        <references count="2">
          <reference field="0" count="1" selected="0">
            <x v="147"/>
          </reference>
          <reference field="1" count="1">
            <x v="0"/>
          </reference>
        </references>
      </pivotArea>
    </format>
    <format dxfId="222">
      <pivotArea dataOnly="0" labelOnly="1" fieldPosition="0">
        <references count="2">
          <reference field="0" count="1" selected="0">
            <x v="73"/>
          </reference>
          <reference field="1" count="1">
            <x v="14"/>
          </reference>
        </references>
      </pivotArea>
    </format>
    <format dxfId="221">
      <pivotArea dataOnly="0" labelOnly="1" fieldPosition="0">
        <references count="2">
          <reference field="0" count="1" selected="0">
            <x v="436"/>
          </reference>
          <reference field="1" count="1">
            <x v="23"/>
          </reference>
        </references>
      </pivotArea>
    </format>
    <format dxfId="220">
      <pivotArea dataOnly="0" labelOnly="1" fieldPosition="0">
        <references count="2">
          <reference field="0" count="1" selected="0">
            <x v="159"/>
          </reference>
          <reference field="1" count="1">
            <x v="24"/>
          </reference>
        </references>
      </pivotArea>
    </format>
    <format dxfId="219">
      <pivotArea dataOnly="0" labelOnly="1" fieldPosition="0">
        <references count="2">
          <reference field="0" count="1" selected="0">
            <x v="556"/>
          </reference>
          <reference field="1" count="1">
            <x v="3"/>
          </reference>
        </references>
      </pivotArea>
    </format>
    <format dxfId="218">
      <pivotArea dataOnly="0" labelOnly="1" fieldPosition="0">
        <references count="2">
          <reference field="0" count="1" selected="0">
            <x v="520"/>
          </reference>
          <reference field="1" count="1">
            <x v="2"/>
          </reference>
        </references>
      </pivotArea>
    </format>
    <format dxfId="217">
      <pivotArea dataOnly="0" labelOnly="1" fieldPosition="0">
        <references count="2">
          <reference field="0" count="1" selected="0">
            <x v="449"/>
          </reference>
          <reference field="1" count="1">
            <x v="8"/>
          </reference>
        </references>
      </pivotArea>
    </format>
    <format dxfId="216">
      <pivotArea dataOnly="0" labelOnly="1" fieldPosition="0">
        <references count="2">
          <reference field="0" count="1" selected="0">
            <x v="248"/>
          </reference>
          <reference field="1" count="1">
            <x v="13"/>
          </reference>
        </references>
      </pivotArea>
    </format>
    <format dxfId="215">
      <pivotArea dataOnly="0" labelOnly="1" fieldPosition="0">
        <references count="2">
          <reference field="0" count="1" selected="0">
            <x v="290"/>
          </reference>
          <reference field="1" count="1">
            <x v="12"/>
          </reference>
        </references>
      </pivotArea>
    </format>
    <format dxfId="214">
      <pivotArea dataOnly="0" labelOnly="1" fieldPosition="0">
        <references count="2">
          <reference field="0" count="1" selected="0">
            <x v="395"/>
          </reference>
          <reference field="1" count="1">
            <x v="1"/>
          </reference>
        </references>
      </pivotArea>
    </format>
    <format dxfId="213">
      <pivotArea dataOnly="0" labelOnly="1" fieldPosition="0">
        <references count="2">
          <reference field="0" count="1" selected="0">
            <x v="186"/>
          </reference>
          <reference field="1" count="1">
            <x v="9"/>
          </reference>
        </references>
      </pivotArea>
    </format>
    <format dxfId="212">
      <pivotArea dataOnly="0" labelOnly="1" fieldPosition="0">
        <references count="2">
          <reference field="0" count="1" selected="0">
            <x v="69"/>
          </reference>
          <reference field="1" count="1">
            <x v="21"/>
          </reference>
        </references>
      </pivotArea>
    </format>
    <format dxfId="211">
      <pivotArea dataOnly="0" labelOnly="1" fieldPosition="0">
        <references count="2">
          <reference field="0" count="1" selected="0">
            <x v="230"/>
          </reference>
          <reference field="1" count="1">
            <x v="7"/>
          </reference>
        </references>
      </pivotArea>
    </format>
    <format dxfId="210">
      <pivotArea dataOnly="0" labelOnly="1" fieldPosition="0">
        <references count="2">
          <reference field="0" count="1" selected="0">
            <x v="254"/>
          </reference>
          <reference field="1" count="1">
            <x v="17"/>
          </reference>
        </references>
      </pivotArea>
    </format>
    <format dxfId="209">
      <pivotArea dataOnly="0" labelOnly="1" fieldPosition="0">
        <references count="2">
          <reference field="0" count="1" selected="0">
            <x v="300"/>
          </reference>
          <reference field="1" count="1">
            <x v="15"/>
          </reference>
        </references>
      </pivotArea>
    </format>
    <format dxfId="208">
      <pivotArea dataOnly="0" labelOnly="1" fieldPosition="0">
        <references count="2">
          <reference field="0" count="1" selected="0">
            <x v="372"/>
          </reference>
          <reference field="1" count="1">
            <x v="3"/>
          </reference>
        </references>
      </pivotArea>
    </format>
    <format dxfId="207">
      <pivotArea dataOnly="0" labelOnly="1" fieldPosition="0">
        <references count="2">
          <reference field="0" count="1" selected="0">
            <x v="473"/>
          </reference>
          <reference field="1" count="1">
            <x v="8"/>
          </reference>
        </references>
      </pivotArea>
    </format>
    <format dxfId="206">
      <pivotArea dataOnly="0" labelOnly="1" fieldPosition="0">
        <references count="2">
          <reference field="0" count="1" selected="0">
            <x v="422"/>
          </reference>
          <reference field="1" count="1">
            <x v="12"/>
          </reference>
        </references>
      </pivotArea>
    </format>
    <format dxfId="205">
      <pivotArea dataOnly="0" labelOnly="1" fieldPosition="0">
        <references count="2">
          <reference field="0" count="1" selected="0">
            <x v="94"/>
          </reference>
          <reference field="1" count="1">
            <x v="29"/>
          </reference>
        </references>
      </pivotArea>
    </format>
    <format dxfId="204">
      <pivotArea dataOnly="0" labelOnly="1" fieldPosition="0">
        <references count="2">
          <reference field="0" count="1" selected="0">
            <x v="349"/>
          </reference>
          <reference field="1" count="1">
            <x v="22"/>
          </reference>
        </references>
      </pivotArea>
    </format>
    <format dxfId="203">
      <pivotArea dataOnly="0" labelOnly="1" fieldPosition="0">
        <references count="2">
          <reference field="0" count="1" selected="0">
            <x v="431"/>
          </reference>
          <reference field="1" count="1">
            <x v="6"/>
          </reference>
        </references>
      </pivotArea>
    </format>
    <format dxfId="202">
      <pivotArea dataOnly="0" labelOnly="1" fieldPosition="0">
        <references count="2">
          <reference field="0" count="1" selected="0">
            <x v="500"/>
          </reference>
          <reference field="1" count="1">
            <x v="10"/>
          </reference>
        </references>
      </pivotArea>
    </format>
    <format dxfId="201">
      <pivotArea dataOnly="0" labelOnly="1" fieldPosition="0">
        <references count="2">
          <reference field="0" count="1" selected="0">
            <x v="52"/>
          </reference>
          <reference field="1" count="1">
            <x v="20"/>
          </reference>
        </references>
      </pivotArea>
    </format>
    <format dxfId="200">
      <pivotArea dataOnly="0" labelOnly="1" fieldPosition="0">
        <references count="2">
          <reference field="0" count="1" selected="0">
            <x v="437"/>
          </reference>
          <reference field="1" count="1">
            <x v="20"/>
          </reference>
        </references>
      </pivotArea>
    </format>
    <format dxfId="199">
      <pivotArea dataOnly="0" labelOnly="1" fieldPosition="0">
        <references count="2">
          <reference field="0" count="1" selected="0">
            <x v="142"/>
          </reference>
          <reference field="1" count="1">
            <x v="25"/>
          </reference>
        </references>
      </pivotArea>
    </format>
    <format dxfId="198">
      <pivotArea dataOnly="0" labelOnly="1" fieldPosition="0">
        <references count="2">
          <reference field="0" count="1" selected="0">
            <x v="447"/>
          </reference>
          <reference field="1" count="1">
            <x v="12"/>
          </reference>
        </references>
      </pivotArea>
    </format>
    <format dxfId="197">
      <pivotArea dataOnly="0" labelOnly="1" fieldPosition="0">
        <references count="2">
          <reference field="0" count="1" selected="0">
            <x v="385"/>
          </reference>
          <reference field="1" count="1">
            <x v="13"/>
          </reference>
        </references>
      </pivotArea>
    </format>
    <format dxfId="196">
      <pivotArea dataOnly="0" labelOnly="1" fieldPosition="0">
        <references count="2">
          <reference field="0" count="1" selected="0">
            <x v="45"/>
          </reference>
          <reference field="1" count="1">
            <x v="26"/>
          </reference>
        </references>
      </pivotArea>
    </format>
    <format dxfId="195">
      <pivotArea dataOnly="0" labelOnly="1" fieldPosition="0">
        <references count="2">
          <reference field="0" count="1" selected="0">
            <x v="102"/>
          </reference>
          <reference field="1" count="1">
            <x v="5"/>
          </reference>
        </references>
      </pivotArea>
    </format>
    <format dxfId="194">
      <pivotArea dataOnly="0" labelOnly="1" fieldPosition="0">
        <references count="2">
          <reference field="0" count="1" selected="0">
            <x v="166"/>
          </reference>
          <reference field="1" count="1">
            <x v="5"/>
          </reference>
        </references>
      </pivotArea>
    </format>
    <format dxfId="193">
      <pivotArea dataOnly="0" labelOnly="1" fieldPosition="0">
        <references count="2">
          <reference field="0" count="1" selected="0">
            <x v="130"/>
          </reference>
          <reference field="1" count="1">
            <x v="7"/>
          </reference>
        </references>
      </pivotArea>
    </format>
    <format dxfId="192">
      <pivotArea dataOnly="0" labelOnly="1" fieldPosition="0">
        <references count="2">
          <reference field="0" count="1" selected="0">
            <x v="209"/>
          </reference>
          <reference field="1" count="1">
            <x v="9"/>
          </reference>
        </references>
      </pivotArea>
    </format>
    <format dxfId="191">
      <pivotArea dataOnly="0" labelOnly="1" fieldPosition="0">
        <references count="2">
          <reference field="0" count="1" selected="0">
            <x v="39"/>
          </reference>
          <reference field="1" count="1">
            <x v="2"/>
          </reference>
        </references>
      </pivotArea>
    </format>
    <format dxfId="190">
      <pivotArea dataOnly="0" labelOnly="1" fieldPosition="0">
        <references count="2">
          <reference field="0" count="1" selected="0">
            <x v="302"/>
          </reference>
          <reference field="1" count="1">
            <x v="29"/>
          </reference>
        </references>
      </pivotArea>
    </format>
    <format dxfId="189">
      <pivotArea dataOnly="0" labelOnly="1" fieldPosition="0">
        <references count="2">
          <reference field="0" count="1" selected="0">
            <x v="216"/>
          </reference>
          <reference field="1" count="1">
            <x v="10"/>
          </reference>
        </references>
      </pivotArea>
    </format>
    <format dxfId="188">
      <pivotArea dataOnly="0" labelOnly="1" fieldPosition="0">
        <references count="2">
          <reference field="0" count="1" selected="0">
            <x v="260"/>
          </reference>
          <reference field="1" count="1">
            <x v="5"/>
          </reference>
        </references>
      </pivotArea>
    </format>
    <format dxfId="187">
      <pivotArea dataOnly="0" labelOnly="1" fieldPosition="0">
        <references count="2">
          <reference field="0" count="1" selected="0">
            <x v="367"/>
          </reference>
          <reference field="1" count="1">
            <x v="17"/>
          </reference>
        </references>
      </pivotArea>
    </format>
    <format dxfId="186">
      <pivotArea dataOnly="0" labelOnly="1" fieldPosition="0">
        <references count="2">
          <reference field="0" count="1" selected="0">
            <x v="119"/>
          </reference>
          <reference field="1" count="1">
            <x v="7"/>
          </reference>
        </references>
      </pivotArea>
    </format>
    <format dxfId="185">
      <pivotArea dataOnly="0" labelOnly="1" fieldPosition="0">
        <references count="2">
          <reference field="0" count="1" selected="0">
            <x v="152"/>
          </reference>
          <reference field="1" count="1">
            <x v="25"/>
          </reference>
        </references>
      </pivotArea>
    </format>
    <format dxfId="184">
      <pivotArea dataOnly="0" labelOnly="1" fieldPosition="0">
        <references count="2">
          <reference field="0" count="1" selected="0">
            <x v="101"/>
          </reference>
          <reference field="1" count="1">
            <x v="21"/>
          </reference>
        </references>
      </pivotArea>
    </format>
    <format dxfId="183">
      <pivotArea dataOnly="0" labelOnly="1" fieldPosition="0">
        <references count="2">
          <reference field="0" count="1" selected="0">
            <x v="163"/>
          </reference>
          <reference field="1" count="1">
            <x v="18"/>
          </reference>
        </references>
      </pivotArea>
    </format>
    <format dxfId="182">
      <pivotArea dataOnly="0" labelOnly="1" fieldPosition="0">
        <references count="2">
          <reference field="0" count="1" selected="0">
            <x v="64"/>
          </reference>
          <reference field="1" count="1">
            <x v="27"/>
          </reference>
        </references>
      </pivotArea>
    </format>
    <format dxfId="181">
      <pivotArea dataOnly="0" labelOnly="1" fieldPosition="0">
        <references count="2">
          <reference field="0" count="1" selected="0">
            <x v="23"/>
          </reference>
          <reference field="1" count="1">
            <x v="16"/>
          </reference>
        </references>
      </pivotArea>
    </format>
    <format dxfId="180">
      <pivotArea dataOnly="0" labelOnly="1" fieldPosition="0">
        <references count="2">
          <reference field="0" count="1" selected="0">
            <x v="193"/>
          </reference>
          <reference field="1" count="1">
            <x v="25"/>
          </reference>
        </references>
      </pivotArea>
    </format>
    <format dxfId="179">
      <pivotArea dataOnly="0" labelOnly="1" fieldPosition="0">
        <references count="2">
          <reference field="0" count="1" selected="0">
            <x v="238"/>
          </reference>
          <reference field="1" count="1">
            <x v="16"/>
          </reference>
        </references>
      </pivotArea>
    </format>
    <format dxfId="178">
      <pivotArea dataOnly="0" labelOnly="1" fieldPosition="0">
        <references count="2">
          <reference field="0" count="1" selected="0">
            <x v="112"/>
          </reference>
          <reference field="1" count="1">
            <x v="23"/>
          </reference>
        </references>
      </pivotArea>
    </format>
    <format dxfId="177">
      <pivotArea dataOnly="0" labelOnly="1" fieldPosition="0">
        <references count="2">
          <reference field="0" count="1" selected="0">
            <x v="414"/>
          </reference>
          <reference field="1" count="1">
            <x v="10"/>
          </reference>
        </references>
      </pivotArea>
    </format>
    <format dxfId="176">
      <pivotArea dataOnly="0" labelOnly="1" fieldPosition="0">
        <references count="2">
          <reference field="0" count="1" selected="0">
            <x v="330"/>
          </reference>
          <reference field="1" count="1">
            <x v="9"/>
          </reference>
        </references>
      </pivotArea>
    </format>
    <format dxfId="175">
      <pivotArea dataOnly="0" labelOnly="1" fieldPosition="0">
        <references count="2">
          <reference field="0" count="1" selected="0">
            <x v="72"/>
          </reference>
          <reference field="1" count="1">
            <x v="13"/>
          </reference>
        </references>
      </pivotArea>
    </format>
    <format dxfId="174">
      <pivotArea dataOnly="0" labelOnly="1" fieldPosition="0">
        <references count="2">
          <reference field="0" count="1" selected="0">
            <x v="164"/>
          </reference>
          <reference field="1" count="1">
            <x v="28"/>
          </reference>
        </references>
      </pivotArea>
    </format>
    <format dxfId="173">
      <pivotArea dataOnly="0" labelOnly="1" fieldPosition="0">
        <references count="2">
          <reference field="0" count="1" selected="0">
            <x v="565"/>
          </reference>
          <reference field="1" count="1">
            <x v="7"/>
          </reference>
        </references>
      </pivotArea>
    </format>
    <format dxfId="172">
      <pivotArea dataOnly="0" labelOnly="1" fieldPosition="0">
        <references count="2">
          <reference field="0" count="1" selected="0">
            <x v="133"/>
          </reference>
          <reference field="1" count="1">
            <x v="19"/>
          </reference>
        </references>
      </pivotArea>
    </format>
    <format dxfId="171">
      <pivotArea dataOnly="0" labelOnly="1" fieldPosition="0">
        <references count="2">
          <reference field="0" count="1" selected="0">
            <x v="350"/>
          </reference>
          <reference field="1" count="1">
            <x v="18"/>
          </reference>
        </references>
      </pivotArea>
    </format>
    <format dxfId="170">
      <pivotArea dataOnly="0" labelOnly="1" fieldPosition="0">
        <references count="2">
          <reference field="0" count="1" selected="0">
            <x v="462"/>
          </reference>
          <reference field="1" count="1">
            <x v="24"/>
          </reference>
        </references>
      </pivotArea>
    </format>
    <format dxfId="169">
      <pivotArea dataOnly="0" labelOnly="1" fieldPosition="0">
        <references count="2">
          <reference field="0" count="1" selected="0">
            <x v="508"/>
          </reference>
          <reference field="1" count="1">
            <x v="24"/>
          </reference>
        </references>
      </pivotArea>
    </format>
    <format dxfId="168">
      <pivotArea dataOnly="0" labelOnly="1" fieldPosition="0">
        <references count="2">
          <reference field="0" count="1" selected="0">
            <x v="438"/>
          </reference>
          <reference field="1" count="1">
            <x v="19"/>
          </reference>
        </references>
      </pivotArea>
    </format>
    <format dxfId="167">
      <pivotArea dataOnly="0" labelOnly="1" fieldPosition="0">
        <references count="2">
          <reference field="0" count="1" selected="0">
            <x v="394"/>
          </reference>
          <reference field="1" count="1">
            <x v="13"/>
          </reference>
        </references>
      </pivotArea>
    </format>
    <format dxfId="166">
      <pivotArea dataOnly="0" labelOnly="1" fieldPosition="0">
        <references count="2">
          <reference field="0" count="1" selected="0">
            <x v="175"/>
          </reference>
          <reference field="1" count="1">
            <x v="21"/>
          </reference>
        </references>
      </pivotArea>
    </format>
    <format dxfId="165">
      <pivotArea dataOnly="0" labelOnly="1" fieldPosition="0">
        <references count="2">
          <reference field="0" count="1" selected="0">
            <x v="452"/>
          </reference>
          <reference field="1" count="1">
            <x v="16"/>
          </reference>
        </references>
      </pivotArea>
    </format>
    <format dxfId="164">
      <pivotArea dataOnly="0" labelOnly="1" fieldPosition="0">
        <references count="2">
          <reference field="0" count="1" selected="0">
            <x v="541"/>
          </reference>
          <reference field="1" count="1">
            <x v="16"/>
          </reference>
        </references>
      </pivotArea>
    </format>
    <format dxfId="163">
      <pivotArea dataOnly="0" labelOnly="1" fieldPosition="0">
        <references count="2">
          <reference field="0" count="1" selected="0">
            <x v="384"/>
          </reference>
          <reference field="1" count="1">
            <x v="25"/>
          </reference>
        </references>
      </pivotArea>
    </format>
    <format dxfId="162">
      <pivotArea dataOnly="0" labelOnly="1" fieldPosition="0">
        <references count="2">
          <reference field="0" count="1" selected="0">
            <x v="503"/>
          </reference>
          <reference field="1" count="1">
            <x v="3"/>
          </reference>
        </references>
      </pivotArea>
    </format>
    <format dxfId="161">
      <pivotArea dataOnly="0" labelOnly="1" fieldPosition="0">
        <references count="2">
          <reference field="0" count="1" selected="0">
            <x v="463"/>
          </reference>
          <reference field="1" count="1">
            <x v="11"/>
          </reference>
        </references>
      </pivotArea>
    </format>
    <format dxfId="160">
      <pivotArea dataOnly="0" labelOnly="1" fieldPosition="0">
        <references count="2">
          <reference field="0" count="1" selected="0">
            <x v="326"/>
          </reference>
          <reference field="1" count="1">
            <x v="15"/>
          </reference>
        </references>
      </pivotArea>
    </format>
    <format dxfId="159">
      <pivotArea dataOnly="0" labelOnly="1" fieldPosition="0">
        <references count="2">
          <reference field="0" count="1" selected="0">
            <x v="122"/>
          </reference>
          <reference field="1" count="1">
            <x v="26"/>
          </reference>
        </references>
      </pivotArea>
    </format>
    <format dxfId="158">
      <pivotArea dataOnly="0" labelOnly="1" fieldPosition="0">
        <references count="2">
          <reference field="0" count="1" selected="0">
            <x v="464"/>
          </reference>
          <reference field="1" count="1">
            <x v="1"/>
          </reference>
        </references>
      </pivotArea>
    </format>
    <format dxfId="157">
      <pivotArea dataOnly="0" labelOnly="1" fieldPosition="0">
        <references count="2">
          <reference field="0" count="1" selected="0">
            <x v="298"/>
          </reference>
          <reference field="1" count="1">
            <x v="17"/>
          </reference>
        </references>
      </pivotArea>
    </format>
    <format dxfId="156">
      <pivotArea dataOnly="0" labelOnly="1" fieldPosition="0">
        <references count="2">
          <reference field="0" count="1" selected="0">
            <x v="191"/>
          </reference>
          <reference field="1" count="1">
            <x v="7"/>
          </reference>
        </references>
      </pivotArea>
    </format>
    <format dxfId="155">
      <pivotArea dataOnly="0" labelOnly="1" fieldPosition="0">
        <references count="2">
          <reference field="0" count="1" selected="0">
            <x v="215"/>
          </reference>
          <reference field="1" count="1">
            <x v="25"/>
          </reference>
        </references>
      </pivotArea>
    </format>
    <format dxfId="154">
      <pivotArea dataOnly="0" labelOnly="1" fieldPosition="0">
        <references count="2">
          <reference field="0" count="1" selected="0">
            <x v="444"/>
          </reference>
          <reference field="1" count="1">
            <x v="9"/>
          </reference>
        </references>
      </pivotArea>
    </format>
    <format dxfId="153">
      <pivotArea dataOnly="0" labelOnly="1" fieldPosition="0">
        <references count="2">
          <reference field="0" count="1" selected="0">
            <x v="214"/>
          </reference>
          <reference field="1" count="1">
            <x v="28"/>
          </reference>
        </references>
      </pivotArea>
    </format>
    <format dxfId="152">
      <pivotArea dataOnly="0" labelOnly="1" fieldPosition="0">
        <references count="2">
          <reference field="0" count="1" selected="0">
            <x v="30"/>
          </reference>
          <reference field="1" count="1">
            <x v="29"/>
          </reference>
        </references>
      </pivotArea>
    </format>
    <format dxfId="151">
      <pivotArea dataOnly="0" labelOnly="1" fieldPosition="0">
        <references count="2">
          <reference field="0" count="1" selected="0">
            <x v="531"/>
          </reference>
          <reference field="1" count="1">
            <x v="13"/>
          </reference>
        </references>
      </pivotArea>
    </format>
    <format dxfId="150">
      <pivotArea dataOnly="0" labelOnly="1" fieldPosition="0">
        <references count="2">
          <reference field="0" count="1" selected="0">
            <x v="145"/>
          </reference>
          <reference field="1" count="1">
            <x v="20"/>
          </reference>
        </references>
      </pivotArea>
    </format>
    <format dxfId="149">
      <pivotArea dataOnly="0" labelOnly="1" fieldPosition="0">
        <references count="2">
          <reference field="0" count="1" selected="0">
            <x v="279"/>
          </reference>
          <reference field="1" count="1">
            <x v="29"/>
          </reference>
        </references>
      </pivotArea>
    </format>
    <format dxfId="148">
      <pivotArea dataOnly="0" labelOnly="1" fieldPosition="0">
        <references count="2">
          <reference field="0" count="1" selected="0">
            <x v="87"/>
          </reference>
          <reference field="1" count="1">
            <x v="13"/>
          </reference>
        </references>
      </pivotArea>
    </format>
    <format dxfId="147">
      <pivotArea dataOnly="0" labelOnly="1" fieldPosition="0">
        <references count="2">
          <reference field="0" count="1" selected="0">
            <x v="278"/>
          </reference>
          <reference field="1" count="1">
            <x v="14"/>
          </reference>
        </references>
      </pivotArea>
    </format>
    <format dxfId="146">
      <pivotArea dataOnly="0" labelOnly="1" fieldPosition="0">
        <references count="2">
          <reference field="0" count="1" selected="0">
            <x v="402"/>
          </reference>
          <reference field="1" count="1">
            <x v="2"/>
          </reference>
        </references>
      </pivotArea>
    </format>
    <format dxfId="145">
      <pivotArea dataOnly="0" labelOnly="1" fieldPosition="0">
        <references count="2">
          <reference field="0" count="1" selected="0">
            <x v="382"/>
          </reference>
          <reference field="1" count="1">
            <x v="19"/>
          </reference>
        </references>
      </pivotArea>
    </format>
    <format dxfId="144">
      <pivotArea dataOnly="0" labelOnly="1" fieldPosition="0">
        <references count="2">
          <reference field="0" count="1" selected="0">
            <x v="387"/>
          </reference>
          <reference field="1" count="1">
            <x v="25"/>
          </reference>
        </references>
      </pivotArea>
    </format>
    <format dxfId="143">
      <pivotArea dataOnly="0" labelOnly="1" fieldPosition="0">
        <references count="2">
          <reference field="0" count="1" selected="0">
            <x v="61"/>
          </reference>
          <reference field="1" count="1">
            <x v="13"/>
          </reference>
        </references>
      </pivotArea>
    </format>
    <format dxfId="142">
      <pivotArea dataOnly="0" labelOnly="1" fieldPosition="0">
        <references count="2">
          <reference field="0" count="1" selected="0">
            <x v="445"/>
          </reference>
          <reference field="1" count="1">
            <x v="12"/>
          </reference>
        </references>
      </pivotArea>
    </format>
    <format dxfId="141">
      <pivotArea dataOnly="0" labelOnly="1" fieldPosition="0">
        <references count="2">
          <reference field="0" count="1" selected="0">
            <x v="155"/>
          </reference>
          <reference field="1" count="1">
            <x v="2"/>
          </reference>
        </references>
      </pivotArea>
    </format>
    <format dxfId="140">
      <pivotArea dataOnly="0" labelOnly="1" fieldPosition="0">
        <references count="2">
          <reference field="0" count="1" selected="0">
            <x v="546"/>
          </reference>
          <reference field="1" count="1">
            <x v="23"/>
          </reference>
        </references>
      </pivotArea>
    </format>
    <format dxfId="139">
      <pivotArea dataOnly="0" labelOnly="1" fieldPosition="0">
        <references count="2">
          <reference field="0" count="1" selected="0">
            <x v="263"/>
          </reference>
          <reference field="1" count="1">
            <x v="2"/>
          </reference>
        </references>
      </pivotArea>
    </format>
    <format dxfId="138">
      <pivotArea dataOnly="0" labelOnly="1" fieldPosition="0">
        <references count="2">
          <reference field="0" count="1" selected="0">
            <x v="83"/>
          </reference>
          <reference field="1" count="1">
            <x v="4"/>
          </reference>
        </references>
      </pivotArea>
    </format>
    <format dxfId="137">
      <pivotArea dataOnly="0" labelOnly="1" fieldPosition="0">
        <references count="2">
          <reference field="0" count="1" selected="0">
            <x v="160"/>
          </reference>
          <reference field="1" count="1">
            <x v="6"/>
          </reference>
        </references>
      </pivotArea>
    </format>
    <format dxfId="136">
      <pivotArea dataOnly="0" labelOnly="1" fieldPosition="0">
        <references count="2">
          <reference field="0" count="1" selected="0">
            <x v="289"/>
          </reference>
          <reference field="1" count="1">
            <x v="26"/>
          </reference>
        </references>
      </pivotArea>
    </format>
    <format dxfId="135">
      <pivotArea dataOnly="0" labelOnly="1" fieldPosition="0">
        <references count="2">
          <reference field="0" count="1" selected="0">
            <x v="280"/>
          </reference>
          <reference field="1" count="1">
            <x v="11"/>
          </reference>
        </references>
      </pivotArea>
    </format>
    <format dxfId="134">
      <pivotArea dataOnly="0" labelOnly="1" fieldPosition="0">
        <references count="2">
          <reference field="0" count="1" selected="0">
            <x v="167"/>
          </reference>
          <reference field="1" count="1">
            <x v="11"/>
          </reference>
        </references>
      </pivotArea>
    </format>
    <format dxfId="133">
      <pivotArea dataOnly="0" labelOnly="1" fieldPosition="0">
        <references count="2">
          <reference field="0" count="1" selected="0">
            <x v="540"/>
          </reference>
          <reference field="1" count="1">
            <x v="19"/>
          </reference>
        </references>
      </pivotArea>
    </format>
    <format dxfId="132">
      <pivotArea dataOnly="0" labelOnly="1" fieldPosition="0">
        <references count="2">
          <reference field="0" count="1" selected="0">
            <x v="294"/>
          </reference>
          <reference field="1" count="1">
            <x v="15"/>
          </reference>
        </references>
      </pivotArea>
    </format>
    <format dxfId="131">
      <pivotArea dataOnly="0" labelOnly="1" fieldPosition="0">
        <references count="2">
          <reference field="0" count="1" selected="0">
            <x v="6"/>
          </reference>
          <reference field="1" count="1">
            <x v="4"/>
          </reference>
        </references>
      </pivotArea>
    </format>
    <format dxfId="130">
      <pivotArea dataOnly="0" labelOnly="1" fieldPosition="0">
        <references count="2">
          <reference field="0" count="1" selected="0">
            <x v="33"/>
          </reference>
          <reference field="1" count="1">
            <x v="19"/>
          </reference>
        </references>
      </pivotArea>
    </format>
    <format dxfId="129">
      <pivotArea dataOnly="0" labelOnly="1" fieldPosition="0">
        <references count="2">
          <reference field="0" count="1" selected="0">
            <x v="341"/>
          </reference>
          <reference field="1" count="1">
            <x v="12"/>
          </reference>
        </references>
      </pivotArea>
    </format>
    <format dxfId="128">
      <pivotArea dataOnly="0" labelOnly="1" fieldPosition="0">
        <references count="2">
          <reference field="0" count="1" selected="0">
            <x v="173"/>
          </reference>
          <reference field="1" count="1">
            <x v="27"/>
          </reference>
        </references>
      </pivotArea>
    </format>
    <format dxfId="127">
      <pivotArea dataOnly="0" labelOnly="1" fieldPosition="0">
        <references count="2">
          <reference field="0" count="1" selected="0">
            <x v="47"/>
          </reference>
          <reference field="1" count="1">
            <x v="8"/>
          </reference>
        </references>
      </pivotArea>
    </format>
    <format dxfId="126">
      <pivotArea dataOnly="0" labelOnly="1" fieldPosition="0">
        <references count="2">
          <reference field="0" count="1" selected="0">
            <x v="528"/>
          </reference>
          <reference field="1" count="1">
            <x v="12"/>
          </reference>
        </references>
      </pivotArea>
    </format>
    <format dxfId="125">
      <pivotArea dataOnly="0" labelOnly="1" fieldPosition="0">
        <references count="2">
          <reference field="0" count="1" selected="0">
            <x v="218"/>
          </reference>
          <reference field="1" count="1">
            <x v="4"/>
          </reference>
        </references>
      </pivotArea>
    </format>
    <format dxfId="124">
      <pivotArea dataOnly="0" labelOnly="1" fieldPosition="0">
        <references count="2">
          <reference field="0" count="1" selected="0">
            <x v="162"/>
          </reference>
          <reference field="1" count="1">
            <x v="4"/>
          </reference>
        </references>
      </pivotArea>
    </format>
    <format dxfId="123">
      <pivotArea dataOnly="0" labelOnly="1" fieldPosition="0">
        <references count="2">
          <reference field="0" count="1" selected="0">
            <x v="5"/>
          </reference>
          <reference field="1" count="1">
            <x v="20"/>
          </reference>
        </references>
      </pivotArea>
    </format>
    <format dxfId="122">
      <pivotArea dataOnly="0" labelOnly="1" fieldPosition="0">
        <references count="2">
          <reference field="0" count="1" selected="0">
            <x v="269"/>
          </reference>
          <reference field="1" count="1">
            <x v="16"/>
          </reference>
        </references>
      </pivotArea>
    </format>
    <format dxfId="121">
      <pivotArea dataOnly="0" labelOnly="1" fieldPosition="0">
        <references count="2">
          <reference field="0" count="1" selected="0">
            <x v="553"/>
          </reference>
          <reference field="1" count="1">
            <x v="7"/>
          </reference>
        </references>
      </pivotArea>
    </format>
    <format dxfId="120">
      <pivotArea dataOnly="0" labelOnly="1" fieldPosition="0">
        <references count="2">
          <reference field="0" count="1" selected="0">
            <x v="440"/>
          </reference>
          <reference field="1" count="1">
            <x v="19"/>
          </reference>
        </references>
      </pivotArea>
    </format>
    <format dxfId="119">
      <pivotArea dataOnly="0" labelOnly="1" fieldPosition="0">
        <references count="2">
          <reference field="0" count="1" selected="0">
            <x v="14"/>
          </reference>
          <reference field="1" count="1">
            <x v="20"/>
          </reference>
        </references>
      </pivotArea>
    </format>
    <format dxfId="118">
      <pivotArea dataOnly="0" labelOnly="1" fieldPosition="0">
        <references count="2">
          <reference field="0" count="1" selected="0">
            <x v="535"/>
          </reference>
          <reference field="1" count="1">
            <x v="5"/>
          </reference>
        </references>
      </pivotArea>
    </format>
    <format dxfId="117">
      <pivotArea dataOnly="0" labelOnly="1" fieldPosition="0">
        <references count="2">
          <reference field="0" count="1" selected="0">
            <x v="456"/>
          </reference>
          <reference field="1" count="1">
            <x v="7"/>
          </reference>
        </references>
      </pivotArea>
    </format>
    <format dxfId="116">
      <pivotArea dataOnly="0" labelOnly="1" fieldPosition="0">
        <references count="2">
          <reference field="0" count="1" selected="0">
            <x v="165"/>
          </reference>
          <reference field="1" count="1">
            <x v="4"/>
          </reference>
        </references>
      </pivotArea>
    </format>
    <format dxfId="115">
      <pivotArea dataOnly="0" labelOnly="1" fieldPosition="0">
        <references count="2">
          <reference field="0" count="1" selected="0">
            <x v="15"/>
          </reference>
          <reference field="1" count="1">
            <x v="13"/>
          </reference>
        </references>
      </pivotArea>
    </format>
    <format dxfId="114">
      <pivotArea dataOnly="0" labelOnly="1" fieldPosition="0">
        <references count="2">
          <reference field="0" count="1" selected="0">
            <x v="454"/>
          </reference>
          <reference field="1" count="1">
            <x v="22"/>
          </reference>
        </references>
      </pivotArea>
    </format>
    <format dxfId="113">
      <pivotArea dataOnly="0" labelOnly="1" fieldPosition="0">
        <references count="2">
          <reference field="0" count="1" selected="0">
            <x v="292"/>
          </reference>
          <reference field="1" count="1">
            <x v="2"/>
          </reference>
        </references>
      </pivotArea>
    </format>
    <format dxfId="112">
      <pivotArea dataOnly="0" labelOnly="1" fieldPosition="0">
        <references count="2">
          <reference field="0" count="1" selected="0">
            <x v="558"/>
          </reference>
          <reference field="1" count="1">
            <x v="14"/>
          </reference>
        </references>
      </pivotArea>
    </format>
    <format dxfId="111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110">
      <pivotArea dataOnly="0" labelOnly="1" fieldPosition="0">
        <references count="2">
          <reference field="0" count="1" selected="0">
            <x v="208"/>
          </reference>
          <reference field="1" count="1">
            <x v="10"/>
          </reference>
        </references>
      </pivotArea>
    </format>
    <format dxfId="109">
      <pivotArea dataOnly="0" labelOnly="1" fieldPosition="0">
        <references count="2">
          <reference field="0" count="1" selected="0">
            <x v="359"/>
          </reference>
          <reference field="1" count="1">
            <x v="17"/>
          </reference>
        </references>
      </pivotArea>
    </format>
    <format dxfId="108">
      <pivotArea dataOnly="0" labelOnly="1" fieldPosition="0">
        <references count="2">
          <reference field="0" count="1" selected="0">
            <x v="391"/>
          </reference>
          <reference field="1" count="1">
            <x v="19"/>
          </reference>
        </references>
      </pivotArea>
    </format>
    <format dxfId="107">
      <pivotArea dataOnly="0" labelOnly="1" fieldPosition="0">
        <references count="2">
          <reference field="0" count="1" selected="0">
            <x v="492"/>
          </reference>
          <reference field="1" count="1">
            <x v="24"/>
          </reference>
        </references>
      </pivotArea>
    </format>
    <format dxfId="106">
      <pivotArea dataOnly="0" labelOnly="1" fieldPosition="0">
        <references count="2">
          <reference field="0" count="1" selected="0">
            <x v="332"/>
          </reference>
          <reference field="1" count="1">
            <x v="19"/>
          </reference>
        </references>
      </pivotArea>
    </format>
    <format dxfId="105">
      <pivotArea dataOnly="0" labelOnly="1" fieldPosition="0">
        <references count="2">
          <reference field="0" count="1" selected="0">
            <x v="460"/>
          </reference>
          <reference field="1" count="1">
            <x v="13"/>
          </reference>
        </references>
      </pivotArea>
    </format>
    <format dxfId="104">
      <pivotArea dataOnly="0" labelOnly="1" fieldPosition="0">
        <references count="2">
          <reference field="0" count="1" selected="0">
            <x v="262"/>
          </reference>
          <reference field="1" count="1">
            <x v="6"/>
          </reference>
        </references>
      </pivotArea>
    </format>
    <format dxfId="103">
      <pivotArea dataOnly="0" labelOnly="1" fieldPosition="0">
        <references count="2">
          <reference field="0" count="1" selected="0">
            <x v="210"/>
          </reference>
          <reference field="1" count="1">
            <x v="0"/>
          </reference>
        </references>
      </pivotArea>
    </format>
    <format dxfId="102">
      <pivotArea dataOnly="0" labelOnly="1" fieldPosition="0">
        <references count="2">
          <reference field="0" count="1" selected="0">
            <x v="71"/>
          </reference>
          <reference field="1" count="1">
            <x v="12"/>
          </reference>
        </references>
      </pivotArea>
    </format>
    <format dxfId="101">
      <pivotArea dataOnly="0" labelOnly="1" fieldPosition="0">
        <references count="2">
          <reference field="0" count="1" selected="0">
            <x v="84"/>
          </reference>
          <reference field="1" count="1">
            <x v="16"/>
          </reference>
        </references>
      </pivotArea>
    </format>
    <format dxfId="100">
      <pivotArea dataOnly="0" labelOnly="1" fieldPosition="0">
        <references count="2">
          <reference field="0" count="1" selected="0">
            <x v="496"/>
          </reference>
          <reference field="1" count="1">
            <x v="7"/>
          </reference>
        </references>
      </pivotArea>
    </format>
    <format dxfId="99">
      <pivotArea dataOnly="0" labelOnly="1" fieldPosition="0">
        <references count="2">
          <reference field="0" count="1" selected="0">
            <x v="530"/>
          </reference>
          <reference field="1" count="1">
            <x v="7"/>
          </reference>
        </references>
      </pivotArea>
    </format>
    <format dxfId="98">
      <pivotArea dataOnly="0" labelOnly="1" fieldPosition="0">
        <references count="2">
          <reference field="0" count="1" selected="0">
            <x v="494"/>
          </reference>
          <reference field="1" count="1">
            <x v="25"/>
          </reference>
        </references>
      </pivotArea>
    </format>
    <format dxfId="97">
      <pivotArea dataOnly="0" labelOnly="1" fieldPosition="0">
        <references count="2">
          <reference field="0" count="1" selected="0">
            <x v="223"/>
          </reference>
          <reference field="1" count="1">
            <x v="23"/>
          </reference>
        </references>
      </pivotArea>
    </format>
    <format dxfId="96">
      <pivotArea dataOnly="0" labelOnly="1" fieldPosition="0">
        <references count="2">
          <reference field="0" count="1" selected="0">
            <x v="557"/>
          </reference>
          <reference field="1" count="1">
            <x v="2"/>
          </reference>
        </references>
      </pivotArea>
    </format>
    <format dxfId="95">
      <pivotArea dataOnly="0" labelOnly="1" fieldPosition="0">
        <references count="2">
          <reference field="0" count="1" selected="0">
            <x v="559"/>
          </reference>
          <reference field="1" count="1">
            <x v="9"/>
          </reference>
        </references>
      </pivotArea>
    </format>
    <format dxfId="94">
      <pivotArea dataOnly="0" labelOnly="1" fieldPosition="0">
        <references count="2">
          <reference field="0" count="1" selected="0">
            <x v="370"/>
          </reference>
          <reference field="1" count="1">
            <x v="5"/>
          </reference>
        </references>
      </pivotArea>
    </format>
    <format dxfId="93">
      <pivotArea dataOnly="0" labelOnly="1" fieldPosition="0">
        <references count="2">
          <reference field="0" count="1" selected="0">
            <x v="59"/>
          </reference>
          <reference field="1" count="1">
            <x v="9"/>
          </reference>
        </references>
      </pivotArea>
    </format>
    <format dxfId="92">
      <pivotArea dataOnly="0" labelOnly="1" fieldPosition="0">
        <references count="2">
          <reference field="0" count="1" selected="0">
            <x v="116"/>
          </reference>
          <reference field="1" count="1">
            <x v="8"/>
          </reference>
        </references>
      </pivotArea>
    </format>
    <format dxfId="91">
      <pivotArea dataOnly="0" labelOnly="1" fieldPosition="0">
        <references count="2">
          <reference field="0" count="1" selected="0">
            <x v="65"/>
          </reference>
          <reference field="1" count="1">
            <x v="24"/>
          </reference>
        </references>
      </pivotArea>
    </format>
    <format dxfId="90">
      <pivotArea dataOnly="0" labelOnly="1" fieldPosition="0">
        <references count="2">
          <reference field="0" count="1" selected="0">
            <x v="196"/>
          </reference>
          <reference field="1" count="1">
            <x v="25"/>
          </reference>
        </references>
      </pivotArea>
    </format>
    <format dxfId="89">
      <pivotArea dataOnly="0" labelOnly="1" fieldPosition="0">
        <references count="2">
          <reference field="0" count="1" selected="0">
            <x v="309"/>
          </reference>
          <reference field="1" count="1">
            <x v="24"/>
          </reference>
        </references>
      </pivotArea>
    </format>
    <format dxfId="88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87">
      <pivotArea dataOnly="0" labelOnly="1" fieldPosition="0">
        <references count="2">
          <reference field="0" count="1" selected="0">
            <x v="188"/>
          </reference>
          <reference field="1" count="1">
            <x v="26"/>
          </reference>
        </references>
      </pivotArea>
    </format>
    <format dxfId="86">
      <pivotArea dataOnly="0" labelOnly="1" fieldPosition="0">
        <references count="2">
          <reference field="0" count="1" selected="0">
            <x v="275"/>
          </reference>
          <reference field="1" count="1">
            <x v="17"/>
          </reference>
        </references>
      </pivotArea>
    </format>
    <format dxfId="85">
      <pivotArea dataOnly="0" labelOnly="1" fieldPosition="0">
        <references count="2">
          <reference field="0" count="1" selected="0">
            <x v="455"/>
          </reference>
          <reference field="1" count="1">
            <x v="17"/>
          </reference>
        </references>
      </pivotArea>
    </format>
    <format dxfId="84">
      <pivotArea dataOnly="0" labelOnly="1" fieldPosition="0">
        <references count="2">
          <reference field="0" count="1" selected="0">
            <x v="104"/>
          </reference>
          <reference field="1" count="1">
            <x v="27"/>
          </reference>
        </references>
      </pivotArea>
    </format>
    <format dxfId="83">
      <pivotArea dataOnly="0" labelOnly="1" fieldPosition="0">
        <references count="2">
          <reference field="0" count="1" selected="0">
            <x v="548"/>
          </reference>
          <reference field="1" count="1">
            <x v="27"/>
          </reference>
        </references>
      </pivotArea>
    </format>
    <format dxfId="82">
      <pivotArea dataOnly="0" labelOnly="1" fieldPosition="0">
        <references count="2">
          <reference field="0" count="1" selected="0">
            <x v="361"/>
          </reference>
          <reference field="1" count="1">
            <x v="16"/>
          </reference>
        </references>
      </pivotArea>
    </format>
    <format dxfId="81">
      <pivotArea dataOnly="0" labelOnly="1" fieldPosition="0">
        <references count="2">
          <reference field="0" count="1" selected="0">
            <x v="497"/>
          </reference>
          <reference field="1" count="1">
            <x v="16"/>
          </reference>
        </references>
      </pivotArea>
    </format>
    <format dxfId="80">
      <pivotArea dataOnly="0" labelOnly="1" fieldPosition="0">
        <references count="2">
          <reference field="0" count="1" selected="0">
            <x v="240"/>
          </reference>
          <reference field="1" count="1">
            <x v="11"/>
          </reference>
        </references>
      </pivotArea>
    </format>
    <format dxfId="79">
      <pivotArea dataOnly="0" labelOnly="1" fieldPosition="0">
        <references count="2">
          <reference field="0" count="1" selected="0">
            <x v="103"/>
          </reference>
          <reference field="1" count="1">
            <x v="1"/>
          </reference>
        </references>
      </pivotArea>
    </format>
    <format dxfId="78">
      <pivotArea dataOnly="0" labelOnly="1" fieldPosition="0">
        <references count="2">
          <reference field="0" count="1" selected="0">
            <x v="537"/>
          </reference>
          <reference field="1" count="1">
            <x v="17"/>
          </reference>
        </references>
      </pivotArea>
    </format>
    <format dxfId="77">
      <pivotArea dataOnly="0" labelOnly="1" fieldPosition="0">
        <references count="2">
          <reference field="0" count="1" selected="0">
            <x v="375"/>
          </reference>
          <reference field="1" count="1">
            <x v="20"/>
          </reference>
        </references>
      </pivotArea>
    </format>
    <format dxfId="76">
      <pivotArea dataOnly="0" labelOnly="1" fieldPosition="0">
        <references count="2">
          <reference field="0" count="1" selected="0">
            <x v="106"/>
          </reference>
          <reference field="1" count="1">
            <x v="17"/>
          </reference>
        </references>
      </pivotArea>
    </format>
    <format dxfId="75">
      <pivotArea dataOnly="0" labelOnly="1" fieldPosition="0">
        <references count="2">
          <reference field="0" count="1" selected="0">
            <x v="513"/>
          </reference>
          <reference field="1" count="1">
            <x v="25"/>
          </reference>
        </references>
      </pivotArea>
    </format>
    <format dxfId="74">
      <pivotArea dataOnly="0" labelOnly="1" fieldPosition="0">
        <references count="2">
          <reference field="0" count="1" selected="0">
            <x v="510"/>
          </reference>
          <reference field="1" count="1">
            <x v="25"/>
          </reference>
        </references>
      </pivotArea>
    </format>
    <format dxfId="73">
      <pivotArea dataOnly="0" labelOnly="1" fieldPosition="0">
        <references count="2">
          <reference field="0" count="1" selected="0">
            <x v="568"/>
          </reference>
          <reference field="1" count="1">
            <x v="14"/>
          </reference>
        </references>
      </pivotArea>
    </format>
    <format dxfId="72">
      <pivotArea dataOnly="0" labelOnly="1" fieldPosition="0">
        <references count="2">
          <reference field="0" count="1" selected="0">
            <x v="371"/>
          </reference>
          <reference field="1" count="1">
            <x v="21"/>
          </reference>
        </references>
      </pivotArea>
    </format>
    <format dxfId="71">
      <pivotArea dataOnly="0" labelOnly="1" fieldPosition="0">
        <references count="2">
          <reference field="0" count="1" selected="0">
            <x v="469"/>
          </reference>
          <reference field="1" count="1">
            <x v="26"/>
          </reference>
        </references>
      </pivotArea>
    </format>
    <format dxfId="70">
      <pivotArea dataOnly="0" labelOnly="1" fieldPosition="0">
        <references count="2">
          <reference field="0" count="1" selected="0">
            <x v="270"/>
          </reference>
          <reference field="1" count="1">
            <x v="17"/>
          </reference>
        </references>
      </pivotArea>
    </format>
    <format dxfId="69">
      <pivotArea dataOnly="0" labelOnly="1" fieldPosition="0">
        <references count="2">
          <reference field="0" count="1" selected="0">
            <x v="217"/>
          </reference>
          <reference field="1" count="1">
            <x v="11"/>
          </reference>
        </references>
      </pivotArea>
    </format>
    <format dxfId="68">
      <pivotArea dataOnly="0" labelOnly="1" fieldPosition="0">
        <references count="2">
          <reference field="0" count="1" selected="0">
            <x v="229"/>
          </reference>
          <reference field="1" count="1">
            <x v="29"/>
          </reference>
        </references>
      </pivotArea>
    </format>
    <format dxfId="67">
      <pivotArea dataOnly="0" labelOnly="1" fieldPosition="0">
        <references count="2">
          <reference field="0" count="1" selected="0">
            <x v="201"/>
          </reference>
          <reference field="1" count="1">
            <x v="15"/>
          </reference>
        </references>
      </pivotArea>
    </format>
    <format dxfId="66">
      <pivotArea dataOnly="0" labelOnly="1" outline="0" axis="axisValues" fieldPosition="0"/>
    </format>
  </formats>
  <chartFormats count="16">
    <chartFormat chart="1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490"/>
          </reference>
          <reference field="1" count="1" selected="0">
            <x v="20"/>
          </reference>
        </references>
      </pivotArea>
    </chartFormat>
    <chartFormat chart="1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0"/>
          </reference>
          <reference field="1" count="1" selected="0">
            <x v="16"/>
          </reference>
        </references>
      </pivotArea>
    </chartFormat>
    <chartFormat chart="1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423"/>
          </reference>
          <reference field="1" count="1" selected="0">
            <x v="7"/>
          </reference>
        </references>
      </pivotArea>
    </chartFormat>
    <chartFormat chart="1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366"/>
          </reference>
          <reference field="1" count="1" selected="0">
            <x v="13"/>
          </reference>
        </references>
      </pivotArea>
    </chartFormat>
    <chartFormat chart="1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7"/>
          </reference>
        </references>
      </pivotArea>
    </chartFormat>
    <chartFormat chart="1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61"/>
          </reference>
          <reference field="1" count="1" selected="0">
            <x v="2"/>
          </reference>
        </references>
      </pivotArea>
    </chartFormat>
    <chartFormat chart="1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328"/>
          </reference>
          <reference field="1" count="1" selected="0">
            <x v="23"/>
          </reference>
        </references>
      </pivotArea>
    </chartFormat>
    <chartFormat chart="1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544"/>
          </reference>
          <reference field="1" count="1" selected="0">
            <x v="22"/>
          </reference>
        </references>
      </pivotArea>
    </chartFormat>
    <chartFormat chart="1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8"/>
          </reference>
        </references>
      </pivotArea>
    </chartFormat>
    <chartFormat chart="1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4"/>
          </reference>
          <reference field="1" count="1" selected="0">
            <x v="19"/>
          </reference>
        </references>
      </pivotArea>
    </chartFormat>
    <chartFormat chart="1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441"/>
          </reference>
          <reference field="1" count="1" selected="0">
            <x v="21"/>
          </reference>
        </references>
      </pivotArea>
    </chartFormat>
    <chartFormat chart="1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1"/>
          </reference>
          <reference field="1" count="1" selected="0">
            <x v="23"/>
          </reference>
        </references>
      </pivotArea>
    </chartFormat>
    <chartFormat chart="1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354"/>
          </reference>
          <reference field="1" count="1" selected="0">
            <x v="3"/>
          </reference>
        </references>
      </pivotArea>
    </chartFormat>
    <chartFormat chart="1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0"/>
          </reference>
          <reference field="1" count="1" selected="0">
            <x v="16"/>
          </reference>
        </references>
      </pivotArea>
    </chartFormat>
    <chartFormat chart="1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1C0DE-EDCC-4C95-BBEE-67D763CBBD86}" name="Tableau croisé dynamique17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12:B28" firstHeaderRow="1" firstDataRow="1" firstDataCol="1"/>
  <pivotFields count="69">
    <pivotField axis="axisRow" showAll="0" measureFilter="1" sortType="descending">
      <items count="570">
        <item x="561"/>
        <item x="140"/>
        <item x="177"/>
        <item x="366"/>
        <item x="11"/>
        <item x="184"/>
        <item x="264"/>
        <item x="93"/>
        <item x="170"/>
        <item x="557"/>
        <item x="489"/>
        <item x="493"/>
        <item x="387"/>
        <item x="179"/>
        <item x="175"/>
        <item x="509"/>
        <item x="263"/>
        <item x="367"/>
        <item x="70"/>
        <item x="324"/>
        <item x="549"/>
        <item x="115"/>
        <item x="490"/>
        <item x="469"/>
        <item x="36"/>
        <item x="224"/>
        <item x="37"/>
        <item x="456"/>
        <item x="445"/>
        <item x="6"/>
        <item x="103"/>
        <item x="555"/>
        <item x="301"/>
        <item x="455"/>
        <item x="217"/>
        <item x="67"/>
        <item x="248"/>
        <item x="435"/>
        <item x="498"/>
        <item x="386"/>
        <item x="531"/>
        <item x="246"/>
        <item x="365"/>
        <item x="299"/>
        <item x="265"/>
        <item x="7"/>
        <item x="102"/>
        <item x="326"/>
        <item x="424"/>
        <item x="462"/>
        <item x="523"/>
        <item x="84"/>
        <item x="107"/>
        <item x="285"/>
        <item x="259"/>
        <item x="566"/>
        <item x="164"/>
        <item x="396"/>
        <item x="565"/>
        <item x="226"/>
        <item x="546"/>
        <item x="527"/>
        <item x="173"/>
        <item x="159"/>
        <item x="277"/>
        <item x="426"/>
        <item x="149"/>
        <item x="297"/>
        <item x="345"/>
        <item x="58"/>
        <item x="13"/>
        <item x="521"/>
        <item x="505"/>
        <item x="105"/>
        <item x="548"/>
        <item x="251"/>
        <item x="494"/>
        <item x="305"/>
        <item x="0"/>
        <item x="44"/>
        <item x="252"/>
        <item x="125"/>
        <item x="51"/>
        <item x="111"/>
        <item x="120"/>
        <item x="272"/>
        <item x="227"/>
        <item x="186"/>
        <item x="289"/>
        <item x="228"/>
        <item x="86"/>
        <item x="130"/>
        <item x="106"/>
        <item x="161"/>
        <item x="225"/>
        <item x="550"/>
        <item x="415"/>
        <item x="346"/>
        <item x="54"/>
        <item x="567"/>
        <item x="218"/>
        <item x="343"/>
        <item x="402"/>
        <item x="342"/>
        <item x="437"/>
        <item x="500"/>
        <item x="381"/>
        <item x="292"/>
        <item x="554"/>
        <item x="378"/>
        <item x="72"/>
        <item x="279"/>
        <item x="495"/>
        <item x="542"/>
        <item x="539"/>
        <item x="209"/>
        <item x="483"/>
        <item x="332"/>
        <item x="64"/>
        <item x="364"/>
        <item x="171"/>
        <item x="421"/>
        <item x="204"/>
        <item x="474"/>
        <item x="433"/>
        <item x="348"/>
        <item x="20"/>
        <item x="57"/>
        <item x="499"/>
        <item x="110"/>
        <item x="534"/>
        <item x="395"/>
        <item x="329"/>
        <item x="476"/>
        <item x="429"/>
        <item x="313"/>
        <item x="87"/>
        <item x="354"/>
        <item x="43"/>
        <item x="169"/>
        <item x="113"/>
        <item x="47"/>
        <item x="260"/>
        <item x="38"/>
        <item x="234"/>
        <item x="2"/>
        <item x="307"/>
        <item x="132"/>
        <item x="191"/>
        <item x="221"/>
        <item x="147"/>
        <item x="508"/>
        <item x="309"/>
        <item x="65"/>
        <item x="460"/>
        <item x="97"/>
        <item x="486"/>
        <item x="68"/>
        <item x="266"/>
        <item x="358"/>
        <item x="144"/>
        <item x="451"/>
        <item x="271"/>
        <item x="339"/>
        <item x="397"/>
        <item x="440"/>
        <item x="540"/>
        <item x="183"/>
        <item x="48"/>
        <item x="196"/>
        <item x="29"/>
        <item x="33"/>
        <item x="377"/>
        <item x="416"/>
        <item x="432"/>
        <item x="240"/>
        <item x="138"/>
        <item x="502"/>
        <item x="418"/>
        <item x="158"/>
        <item x="298"/>
        <item x="511"/>
        <item x="401"/>
        <item x="468"/>
        <item x="464"/>
        <item x="167"/>
        <item x="447"/>
        <item x="310"/>
        <item x="278"/>
        <item x="503"/>
        <item x="459"/>
        <item x="69"/>
        <item x="41"/>
        <item x="558"/>
        <item x="311"/>
        <item x="337"/>
        <item x="518"/>
        <item x="564"/>
        <item x="529"/>
        <item x="255"/>
        <item x="197"/>
        <item x="398"/>
        <item x="32"/>
        <item x="150"/>
        <item x="327"/>
        <item x="333"/>
        <item x="330"/>
        <item x="533"/>
        <item x="441"/>
        <item x="514"/>
        <item x="15"/>
        <item x="101"/>
        <item x="353"/>
        <item x="317"/>
        <item x="59"/>
        <item x="452"/>
        <item x="192"/>
        <item x="53"/>
        <item x="492"/>
        <item x="399"/>
        <item x="92"/>
        <item x="156"/>
        <item x="281"/>
        <item x="118"/>
        <item x="315"/>
        <item x="239"/>
        <item x="472"/>
        <item x="450"/>
        <item x="83"/>
        <item x="319"/>
        <item x="322"/>
        <item x="471"/>
        <item x="254"/>
        <item x="66"/>
        <item x="290"/>
        <item x="131"/>
        <item x="544"/>
        <item x="408"/>
        <item x="478"/>
        <item x="160"/>
        <item x="18"/>
        <item x="372"/>
        <item x="481"/>
        <item x="112"/>
        <item x="172"/>
        <item x="168"/>
        <item x="257"/>
        <item x="99"/>
        <item x="273"/>
        <item x="190"/>
        <item x="89"/>
        <item x="394"/>
        <item x="94"/>
        <item x="373"/>
        <item x="123"/>
        <item x="302"/>
        <item x="10"/>
        <item x="357"/>
        <item x="244"/>
        <item x="517"/>
        <item x="250"/>
        <item x="211"/>
        <item x="49"/>
        <item x="193"/>
        <item x="280"/>
        <item x="121"/>
        <item x="454"/>
        <item x="157"/>
        <item x="496"/>
        <item x="318"/>
        <item x="412"/>
        <item x="78"/>
        <item x="230"/>
        <item x="81"/>
        <item x="504"/>
        <item x="198"/>
        <item x="443"/>
        <item x="35"/>
        <item x="385"/>
        <item x="434"/>
        <item x="185"/>
        <item x="379"/>
        <item x="188"/>
        <item x="270"/>
        <item x="148"/>
        <item x="275"/>
        <item x="109"/>
        <item x="201"/>
        <item x="430"/>
        <item x="446"/>
        <item x="422"/>
        <item x="134"/>
        <item x="245"/>
        <item x="522"/>
        <item x="355"/>
        <item x="91"/>
        <item x="383"/>
        <item x="325"/>
        <item x="563"/>
        <item x="436"/>
        <item x="181"/>
        <item x="262"/>
        <item x="166"/>
        <item x="370"/>
        <item x="316"/>
        <item x="491"/>
        <item x="507"/>
        <item x="4"/>
        <item x="371"/>
        <item x="321"/>
        <item x="116"/>
        <item x="482"/>
        <item x="457"/>
        <item x="448"/>
        <item x="375"/>
        <item x="34"/>
        <item x="253"/>
        <item x="276"/>
        <item x="288"/>
        <item x="71"/>
        <item x="389"/>
        <item x="19"/>
        <item x="413"/>
        <item x="287"/>
        <item x="216"/>
        <item x="242"/>
        <item x="261"/>
        <item x="543"/>
        <item x="537"/>
        <item x="9"/>
        <item x="516"/>
        <item x="219"/>
        <item x="30"/>
        <item x="359"/>
        <item x="136"/>
        <item x="23"/>
        <item x="205"/>
        <item x="223"/>
        <item x="356"/>
        <item x="568"/>
        <item x="163"/>
        <item x="427"/>
        <item x="12"/>
        <item x="95"/>
        <item x="17"/>
        <item x="535"/>
        <item x="249"/>
        <item x="114"/>
        <item x="243"/>
        <item x="202"/>
        <item x="530"/>
        <item x="560"/>
        <item x="363"/>
        <item x="510"/>
        <item x="425"/>
        <item x="85"/>
        <item x="222"/>
        <item x="233"/>
        <item x="506"/>
        <item x="513"/>
        <item x="524"/>
        <item x="308"/>
        <item x="155"/>
        <item x="61"/>
        <item x="40"/>
        <item x="411"/>
        <item x="258"/>
        <item x="562"/>
        <item x="545"/>
        <item x="135"/>
        <item x="488"/>
        <item x="176"/>
        <item x="526"/>
        <item x="180"/>
        <item x="294"/>
        <item x="403"/>
        <item x="207"/>
        <item x="405"/>
        <item x="352"/>
        <item x="236"/>
        <item x="551"/>
        <item x="82"/>
        <item x="340"/>
        <item x="133"/>
        <item x="165"/>
        <item x="374"/>
        <item x="127"/>
        <item x="229"/>
        <item x="3"/>
        <item x="350"/>
        <item x="124"/>
        <item x="117"/>
        <item x="267"/>
        <item x="392"/>
        <item x="286"/>
        <item x="475"/>
        <item x="241"/>
        <item x="108"/>
        <item x="27"/>
        <item x="46"/>
        <item x="328"/>
        <item x="479"/>
        <item x="484"/>
        <item x="532"/>
        <item x="497"/>
        <item x="442"/>
        <item x="512"/>
        <item x="75"/>
        <item x="414"/>
        <item x="361"/>
        <item x="119"/>
        <item x="439"/>
        <item x="423"/>
        <item x="470"/>
        <item x="320"/>
        <item x="182"/>
        <item x="391"/>
        <item x="210"/>
        <item x="145"/>
        <item x="16"/>
        <item x="256"/>
        <item x="390"/>
        <item x="42"/>
        <item x="404"/>
        <item x="77"/>
        <item x="79"/>
        <item x="400"/>
        <item x="5"/>
        <item x="45"/>
        <item x="52"/>
        <item x="126"/>
        <item x="306"/>
        <item x="88"/>
        <item x="56"/>
        <item x="14"/>
        <item x="407"/>
        <item x="212"/>
        <item x="461"/>
        <item x="351"/>
        <item x="73"/>
        <item x="199"/>
        <item x="303"/>
        <item x="25"/>
        <item x="269"/>
        <item x="194"/>
        <item x="384"/>
        <item x="519"/>
        <item x="21"/>
        <item x="417"/>
        <item x="467"/>
        <item x="304"/>
        <item x="369"/>
        <item x="541"/>
        <item x="376"/>
        <item x="153"/>
        <item x="142"/>
        <item x="444"/>
        <item x="420"/>
        <item x="28"/>
        <item x="151"/>
        <item x="300"/>
        <item x="208"/>
        <item x="559"/>
        <item x="480"/>
        <item x="556"/>
        <item x="552"/>
        <item x="362"/>
        <item x="368"/>
        <item x="152"/>
        <item x="63"/>
        <item x="360"/>
        <item x="410"/>
        <item x="465"/>
        <item x="178"/>
        <item x="382"/>
        <item x="341"/>
        <item x="282"/>
        <item x="22"/>
        <item x="235"/>
        <item x="60"/>
        <item x="473"/>
        <item x="438"/>
        <item x="55"/>
        <item x="146"/>
        <item x="501"/>
        <item x="485"/>
        <item x="231"/>
        <item x="237"/>
        <item x="380"/>
        <item x="200"/>
        <item x="128"/>
        <item x="232"/>
        <item x="76"/>
        <item x="238"/>
        <item x="187"/>
        <item x="431"/>
        <item x="428"/>
        <item x="515"/>
        <item x="284"/>
        <item x="335"/>
        <item x="8"/>
        <item x="98"/>
        <item x="122"/>
        <item x="528"/>
        <item x="466"/>
        <item x="293"/>
        <item x="80"/>
        <item x="463"/>
        <item x="129"/>
        <item x="553"/>
        <item x="323"/>
        <item x="203"/>
        <item x="268"/>
        <item x="220"/>
        <item x="247"/>
        <item x="139"/>
        <item x="409"/>
        <item x="100"/>
        <item x="388"/>
        <item x="334"/>
        <item x="195"/>
        <item x="520"/>
        <item x="162"/>
        <item x="349"/>
        <item x="393"/>
        <item x="143"/>
        <item x="62"/>
        <item x="331"/>
        <item x="296"/>
        <item x="419"/>
        <item x="31"/>
        <item x="206"/>
        <item x="24"/>
        <item x="189"/>
        <item x="525"/>
        <item x="477"/>
        <item x="312"/>
        <item x="538"/>
        <item x="406"/>
        <item x="1"/>
        <item x="50"/>
        <item x="141"/>
        <item x="39"/>
        <item x="74"/>
        <item x="174"/>
        <item x="344"/>
        <item x="314"/>
        <item x="154"/>
        <item x="90"/>
        <item x="26"/>
        <item x="547"/>
        <item x="104"/>
        <item x="449"/>
        <item x="453"/>
        <item x="487"/>
        <item x="274"/>
        <item x="283"/>
        <item x="213"/>
        <item x="338"/>
        <item x="347"/>
        <item x="215"/>
        <item x="295"/>
        <item x="536"/>
        <item x="458"/>
        <item x="96"/>
        <item x="214"/>
        <item x="291"/>
        <item x="137"/>
        <item x="3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numFmtId="2" showAll="0"/>
    <pivotField dataField="1" showAll="0"/>
  </pivotFields>
  <rowFields count="1">
    <field x="0"/>
  </rowFields>
  <rowItems count="16">
    <i>
      <x v="181"/>
    </i>
    <i>
      <x v="521"/>
    </i>
    <i>
      <x v="495"/>
    </i>
    <i>
      <x v="350"/>
    </i>
    <i>
      <x v="26"/>
    </i>
    <i>
      <x v="22"/>
    </i>
    <i>
      <x v="43"/>
    </i>
    <i>
      <x v="113"/>
    </i>
    <i>
      <x v="480"/>
    </i>
    <i>
      <x v="10"/>
    </i>
    <i>
      <x v="167"/>
    </i>
    <i>
      <x v="304"/>
    </i>
    <i>
      <x v="21"/>
    </i>
    <i>
      <x v="470"/>
    </i>
    <i>
      <x v="483"/>
    </i>
    <i t="grand">
      <x/>
    </i>
  </rowItems>
  <colItems count="1">
    <i/>
  </colItems>
  <dataFields count="1">
    <dataField name="Moyenne de AST/TOV" fld="68" subtotal="average" baseField="0" baseItem="0"/>
  </dataFields>
  <formats count="9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15">
            <x v="10"/>
            <x v="21"/>
            <x v="22"/>
            <x v="26"/>
            <x v="43"/>
            <x v="113"/>
            <x v="167"/>
            <x v="181"/>
            <x v="304"/>
            <x v="350"/>
            <x v="470"/>
            <x v="480"/>
            <x v="483"/>
            <x v="495"/>
            <x v="521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D9319-7601-4711-B712-6654C07BE6A3}" name="Tableau croisé dynamique22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Equipe">
  <location ref="A117:C133" firstHeaderRow="0" firstDataRow="1" firstDataCol="1"/>
  <pivotFields count="69">
    <pivotField showAll="0"/>
    <pivotField axis="axisRow" showAll="0" measureFilter="1" sortType="descending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dataField="1" numFmtId="2" showAll="0"/>
    <pivotField dataField="1" showAll="0"/>
  </pivotFields>
  <rowFields count="1">
    <field x="1"/>
  </rowFields>
  <rowItems count="16">
    <i>
      <x v="4"/>
    </i>
    <i>
      <x v="25"/>
    </i>
    <i>
      <x v="5"/>
    </i>
    <i>
      <x v="20"/>
    </i>
    <i>
      <x v="14"/>
    </i>
    <i>
      <x v="23"/>
    </i>
    <i>
      <x v="2"/>
    </i>
    <i>
      <x v="9"/>
    </i>
    <i>
      <x v="8"/>
    </i>
    <i>
      <x v="11"/>
    </i>
    <i>
      <x/>
    </i>
    <i>
      <x v="26"/>
    </i>
    <i>
      <x v="7"/>
    </i>
    <i>
      <x v="19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Passes / Minute (AST/Min)" fld="67" baseField="1" baseItem="5" numFmtId="2"/>
    <dataField name="Ratio passes / pertes (AST/TOV)" fld="68" subtotal="average" baseField="1" baseItem="0"/>
  </dataFields>
  <formats count="7">
    <format dxfId="45">
      <pivotArea outline="0" collapsedLevelsAreSubtotals="1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15">
            <x v="0"/>
            <x v="2"/>
            <x v="4"/>
            <x v="5"/>
            <x v="7"/>
            <x v="8"/>
            <x v="9"/>
            <x v="11"/>
            <x v="14"/>
            <x v="15"/>
            <x v="19"/>
            <x v="20"/>
            <x v="23"/>
            <x v="25"/>
            <x v="26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874D2-D6CD-46E4-B9ED-F4721E3E05F0}" name="Tableau croisé dynamique2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 rowHeaderCaption="Joueurs">
  <location ref="A42:C58" firstHeaderRow="0" firstDataRow="1" firstDataCol="1"/>
  <pivotFields count="69">
    <pivotField axis="axisRow" showAll="0" measureFilter="1" sortType="descending">
      <items count="570">
        <item x="561"/>
        <item x="140"/>
        <item x="177"/>
        <item x="366"/>
        <item x="11"/>
        <item x="184"/>
        <item x="264"/>
        <item x="93"/>
        <item x="170"/>
        <item x="557"/>
        <item x="489"/>
        <item x="493"/>
        <item x="387"/>
        <item x="179"/>
        <item x="175"/>
        <item x="509"/>
        <item x="263"/>
        <item x="367"/>
        <item x="70"/>
        <item x="324"/>
        <item x="549"/>
        <item x="115"/>
        <item x="490"/>
        <item x="469"/>
        <item x="36"/>
        <item x="224"/>
        <item x="37"/>
        <item x="456"/>
        <item x="445"/>
        <item x="6"/>
        <item x="103"/>
        <item x="555"/>
        <item x="301"/>
        <item x="455"/>
        <item x="217"/>
        <item x="67"/>
        <item x="248"/>
        <item x="435"/>
        <item x="498"/>
        <item x="386"/>
        <item x="531"/>
        <item x="246"/>
        <item x="365"/>
        <item x="299"/>
        <item x="265"/>
        <item x="7"/>
        <item x="102"/>
        <item x="326"/>
        <item x="424"/>
        <item x="462"/>
        <item x="523"/>
        <item x="84"/>
        <item x="107"/>
        <item x="285"/>
        <item x="259"/>
        <item x="566"/>
        <item x="164"/>
        <item x="396"/>
        <item x="565"/>
        <item x="226"/>
        <item x="546"/>
        <item x="527"/>
        <item x="173"/>
        <item x="159"/>
        <item x="277"/>
        <item x="426"/>
        <item x="149"/>
        <item x="297"/>
        <item x="345"/>
        <item x="58"/>
        <item x="13"/>
        <item x="521"/>
        <item x="505"/>
        <item x="105"/>
        <item x="548"/>
        <item x="251"/>
        <item x="494"/>
        <item x="305"/>
        <item x="0"/>
        <item x="44"/>
        <item x="252"/>
        <item x="125"/>
        <item x="51"/>
        <item x="111"/>
        <item x="120"/>
        <item x="272"/>
        <item x="227"/>
        <item x="186"/>
        <item x="289"/>
        <item x="228"/>
        <item x="86"/>
        <item x="130"/>
        <item x="106"/>
        <item x="161"/>
        <item x="225"/>
        <item x="550"/>
        <item x="415"/>
        <item x="346"/>
        <item x="54"/>
        <item x="567"/>
        <item x="218"/>
        <item x="343"/>
        <item x="402"/>
        <item x="342"/>
        <item x="437"/>
        <item x="500"/>
        <item x="381"/>
        <item x="292"/>
        <item x="554"/>
        <item x="378"/>
        <item x="72"/>
        <item x="279"/>
        <item x="495"/>
        <item x="542"/>
        <item x="539"/>
        <item x="209"/>
        <item x="483"/>
        <item x="332"/>
        <item x="64"/>
        <item x="364"/>
        <item x="171"/>
        <item x="421"/>
        <item x="204"/>
        <item x="474"/>
        <item x="433"/>
        <item x="348"/>
        <item x="20"/>
        <item x="57"/>
        <item x="499"/>
        <item x="110"/>
        <item x="534"/>
        <item x="395"/>
        <item x="329"/>
        <item x="476"/>
        <item x="429"/>
        <item x="313"/>
        <item x="87"/>
        <item x="354"/>
        <item x="43"/>
        <item x="169"/>
        <item x="113"/>
        <item x="47"/>
        <item x="260"/>
        <item x="38"/>
        <item x="234"/>
        <item x="2"/>
        <item x="307"/>
        <item x="132"/>
        <item x="191"/>
        <item x="221"/>
        <item x="147"/>
        <item x="508"/>
        <item x="309"/>
        <item x="65"/>
        <item x="460"/>
        <item x="97"/>
        <item x="486"/>
        <item x="68"/>
        <item x="266"/>
        <item x="358"/>
        <item x="144"/>
        <item x="451"/>
        <item x="271"/>
        <item x="339"/>
        <item x="397"/>
        <item x="440"/>
        <item x="540"/>
        <item x="183"/>
        <item x="48"/>
        <item x="196"/>
        <item x="29"/>
        <item x="33"/>
        <item x="377"/>
        <item x="416"/>
        <item x="432"/>
        <item x="240"/>
        <item x="138"/>
        <item x="502"/>
        <item x="418"/>
        <item x="158"/>
        <item x="298"/>
        <item x="511"/>
        <item x="401"/>
        <item x="468"/>
        <item x="464"/>
        <item x="167"/>
        <item x="447"/>
        <item x="310"/>
        <item x="278"/>
        <item x="503"/>
        <item x="459"/>
        <item x="69"/>
        <item x="41"/>
        <item x="558"/>
        <item x="311"/>
        <item x="337"/>
        <item x="518"/>
        <item x="564"/>
        <item x="529"/>
        <item x="255"/>
        <item x="197"/>
        <item x="398"/>
        <item x="32"/>
        <item x="150"/>
        <item x="327"/>
        <item x="333"/>
        <item x="330"/>
        <item x="533"/>
        <item x="441"/>
        <item x="514"/>
        <item x="15"/>
        <item x="101"/>
        <item x="353"/>
        <item x="317"/>
        <item x="59"/>
        <item x="452"/>
        <item x="192"/>
        <item x="53"/>
        <item x="492"/>
        <item x="399"/>
        <item x="92"/>
        <item x="156"/>
        <item x="281"/>
        <item x="118"/>
        <item x="315"/>
        <item x="239"/>
        <item x="472"/>
        <item x="450"/>
        <item x="83"/>
        <item x="319"/>
        <item x="322"/>
        <item x="471"/>
        <item x="254"/>
        <item x="66"/>
        <item x="290"/>
        <item x="131"/>
        <item x="544"/>
        <item x="408"/>
        <item x="478"/>
        <item x="160"/>
        <item x="18"/>
        <item x="372"/>
        <item x="481"/>
        <item x="112"/>
        <item x="172"/>
        <item x="168"/>
        <item x="257"/>
        <item x="99"/>
        <item x="273"/>
        <item x="190"/>
        <item x="89"/>
        <item x="394"/>
        <item x="94"/>
        <item x="373"/>
        <item x="123"/>
        <item x="302"/>
        <item x="10"/>
        <item x="357"/>
        <item x="244"/>
        <item x="517"/>
        <item x="250"/>
        <item x="211"/>
        <item x="49"/>
        <item x="193"/>
        <item x="280"/>
        <item x="121"/>
        <item x="454"/>
        <item x="157"/>
        <item x="496"/>
        <item x="318"/>
        <item x="412"/>
        <item x="78"/>
        <item x="230"/>
        <item x="81"/>
        <item x="504"/>
        <item x="198"/>
        <item x="443"/>
        <item x="35"/>
        <item x="385"/>
        <item x="434"/>
        <item x="185"/>
        <item x="379"/>
        <item x="188"/>
        <item x="270"/>
        <item x="148"/>
        <item x="275"/>
        <item x="109"/>
        <item x="201"/>
        <item x="430"/>
        <item x="446"/>
        <item x="422"/>
        <item x="134"/>
        <item x="245"/>
        <item x="522"/>
        <item x="355"/>
        <item x="91"/>
        <item x="383"/>
        <item x="325"/>
        <item x="563"/>
        <item x="436"/>
        <item x="181"/>
        <item x="262"/>
        <item x="166"/>
        <item x="370"/>
        <item x="316"/>
        <item x="491"/>
        <item x="507"/>
        <item x="4"/>
        <item x="371"/>
        <item x="321"/>
        <item x="116"/>
        <item x="482"/>
        <item x="457"/>
        <item x="448"/>
        <item x="375"/>
        <item x="34"/>
        <item x="253"/>
        <item x="276"/>
        <item x="288"/>
        <item x="71"/>
        <item x="389"/>
        <item x="19"/>
        <item x="413"/>
        <item x="287"/>
        <item x="216"/>
        <item x="242"/>
        <item x="261"/>
        <item x="543"/>
        <item x="537"/>
        <item x="9"/>
        <item x="516"/>
        <item x="219"/>
        <item x="30"/>
        <item x="359"/>
        <item x="136"/>
        <item x="23"/>
        <item x="205"/>
        <item x="223"/>
        <item x="356"/>
        <item x="568"/>
        <item x="163"/>
        <item x="427"/>
        <item x="12"/>
        <item x="95"/>
        <item x="17"/>
        <item x="535"/>
        <item x="249"/>
        <item x="114"/>
        <item x="243"/>
        <item x="202"/>
        <item x="530"/>
        <item x="560"/>
        <item x="363"/>
        <item x="510"/>
        <item x="425"/>
        <item x="85"/>
        <item x="222"/>
        <item x="233"/>
        <item x="506"/>
        <item x="513"/>
        <item x="524"/>
        <item x="308"/>
        <item x="155"/>
        <item x="61"/>
        <item x="40"/>
        <item x="411"/>
        <item x="258"/>
        <item x="562"/>
        <item x="545"/>
        <item x="135"/>
        <item x="488"/>
        <item x="176"/>
        <item x="526"/>
        <item x="180"/>
        <item x="294"/>
        <item x="403"/>
        <item x="207"/>
        <item x="405"/>
        <item x="352"/>
        <item x="236"/>
        <item x="551"/>
        <item x="82"/>
        <item x="340"/>
        <item x="133"/>
        <item x="165"/>
        <item x="374"/>
        <item x="127"/>
        <item x="229"/>
        <item x="3"/>
        <item x="350"/>
        <item x="124"/>
        <item x="117"/>
        <item x="267"/>
        <item x="392"/>
        <item x="286"/>
        <item x="475"/>
        <item x="241"/>
        <item x="108"/>
        <item x="27"/>
        <item x="46"/>
        <item x="328"/>
        <item x="479"/>
        <item x="484"/>
        <item x="532"/>
        <item x="497"/>
        <item x="442"/>
        <item x="512"/>
        <item x="75"/>
        <item x="414"/>
        <item x="361"/>
        <item x="119"/>
        <item x="439"/>
        <item x="423"/>
        <item x="470"/>
        <item x="320"/>
        <item x="182"/>
        <item x="391"/>
        <item x="210"/>
        <item x="145"/>
        <item x="16"/>
        <item x="256"/>
        <item x="390"/>
        <item x="42"/>
        <item x="404"/>
        <item x="77"/>
        <item x="79"/>
        <item x="400"/>
        <item x="5"/>
        <item x="45"/>
        <item x="52"/>
        <item x="126"/>
        <item x="306"/>
        <item x="88"/>
        <item x="56"/>
        <item x="14"/>
        <item x="407"/>
        <item x="212"/>
        <item x="461"/>
        <item x="351"/>
        <item x="73"/>
        <item x="199"/>
        <item x="303"/>
        <item x="25"/>
        <item x="269"/>
        <item x="194"/>
        <item x="384"/>
        <item x="519"/>
        <item x="21"/>
        <item x="417"/>
        <item x="467"/>
        <item x="304"/>
        <item x="369"/>
        <item x="541"/>
        <item x="376"/>
        <item x="153"/>
        <item x="142"/>
        <item x="444"/>
        <item x="420"/>
        <item x="28"/>
        <item x="151"/>
        <item x="300"/>
        <item x="208"/>
        <item x="559"/>
        <item x="480"/>
        <item x="556"/>
        <item x="552"/>
        <item x="362"/>
        <item x="368"/>
        <item x="152"/>
        <item x="63"/>
        <item x="360"/>
        <item x="410"/>
        <item x="465"/>
        <item x="178"/>
        <item x="382"/>
        <item x="341"/>
        <item x="282"/>
        <item x="22"/>
        <item x="235"/>
        <item x="60"/>
        <item x="473"/>
        <item x="438"/>
        <item x="55"/>
        <item x="146"/>
        <item x="501"/>
        <item x="485"/>
        <item x="231"/>
        <item x="237"/>
        <item x="380"/>
        <item x="200"/>
        <item x="128"/>
        <item x="232"/>
        <item x="76"/>
        <item x="238"/>
        <item x="187"/>
        <item x="431"/>
        <item x="428"/>
        <item x="515"/>
        <item x="284"/>
        <item x="335"/>
        <item x="8"/>
        <item x="98"/>
        <item x="122"/>
        <item x="528"/>
        <item x="466"/>
        <item x="293"/>
        <item x="80"/>
        <item x="463"/>
        <item x="129"/>
        <item x="553"/>
        <item x="323"/>
        <item x="203"/>
        <item x="268"/>
        <item x="220"/>
        <item x="247"/>
        <item x="139"/>
        <item x="409"/>
        <item x="100"/>
        <item x="388"/>
        <item x="334"/>
        <item x="195"/>
        <item x="520"/>
        <item x="162"/>
        <item x="349"/>
        <item x="393"/>
        <item x="143"/>
        <item x="62"/>
        <item x="331"/>
        <item x="296"/>
        <item x="419"/>
        <item x="31"/>
        <item x="206"/>
        <item x="24"/>
        <item x="189"/>
        <item x="525"/>
        <item x="477"/>
        <item x="312"/>
        <item x="538"/>
        <item x="406"/>
        <item x="1"/>
        <item x="50"/>
        <item x="141"/>
        <item x="39"/>
        <item x="74"/>
        <item x="174"/>
        <item x="344"/>
        <item x="314"/>
        <item x="154"/>
        <item x="90"/>
        <item x="26"/>
        <item x="547"/>
        <item x="104"/>
        <item x="449"/>
        <item x="453"/>
        <item x="487"/>
        <item x="274"/>
        <item x="283"/>
        <item x="213"/>
        <item x="338"/>
        <item x="347"/>
        <item x="215"/>
        <item x="295"/>
        <item x="536"/>
        <item x="458"/>
        <item x="96"/>
        <item x="214"/>
        <item x="291"/>
        <item x="137"/>
        <item x="3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10" showAll="0"/>
    <pivotField numFmtId="10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dataField="1" numFmtId="2" showAll="0"/>
    <pivotField dataField="1" showAll="0"/>
  </pivotFields>
  <rowFields count="1">
    <field x="0"/>
  </rowFields>
  <rowItems count="16">
    <i>
      <x v="181"/>
    </i>
    <i>
      <x v="521"/>
    </i>
    <i>
      <x v="495"/>
    </i>
    <i>
      <x v="350"/>
    </i>
    <i>
      <x v="26"/>
    </i>
    <i>
      <x v="22"/>
    </i>
    <i>
      <x v="43"/>
    </i>
    <i>
      <x v="113"/>
    </i>
    <i>
      <x v="480"/>
    </i>
    <i>
      <x v="10"/>
    </i>
    <i>
      <x v="167"/>
    </i>
    <i>
      <x v="304"/>
    </i>
    <i>
      <x v="21"/>
    </i>
    <i>
      <x v="470"/>
    </i>
    <i>
      <x v="483"/>
    </i>
    <i t="grand">
      <x/>
    </i>
  </rowItems>
  <colFields count="1">
    <field x="-2"/>
  </colFields>
  <colItems count="2">
    <i>
      <x/>
    </i>
    <i i="1">
      <x v="1"/>
    </i>
  </colItems>
  <dataFields count="2">
    <dataField name="(AST/TOV)" fld="68" subtotal="average" baseField="0" baseItem="0"/>
    <dataField name=" (AST/Min)" fld="67" baseField="0" baseItem="0" numFmtId="2"/>
  </dataFields>
  <formats count="11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15">
            <x v="10"/>
            <x v="21"/>
            <x v="22"/>
            <x v="26"/>
            <x v="43"/>
            <x v="113"/>
            <x v="167"/>
            <x v="181"/>
            <x v="304"/>
            <x v="350"/>
            <x v="470"/>
            <x v="480"/>
            <x v="483"/>
            <x v="495"/>
            <x v="521"/>
          </reference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collapsedLevelsAreSubtotals="1" fieldPosition="0">
        <references count="1">
          <reference field="0" count="15">
            <x v="10"/>
            <x v="21"/>
            <x v="22"/>
            <x v="26"/>
            <x v="43"/>
            <x v="113"/>
            <x v="167"/>
            <x v="181"/>
            <x v="304"/>
            <x v="350"/>
            <x v="470"/>
            <x v="480"/>
            <x v="483"/>
            <x v="495"/>
            <x v="521"/>
          </reference>
        </references>
      </pivotArea>
    </format>
    <format dxfId="49">
      <pivotArea dataOnly="0" labelOnly="1" fieldPosition="0">
        <references count="1">
          <reference field="0" count="15">
            <x v="10"/>
            <x v="21"/>
            <x v="22"/>
            <x v="26"/>
            <x v="43"/>
            <x v="113"/>
            <x v="167"/>
            <x v="181"/>
            <x v="304"/>
            <x v="350"/>
            <x v="470"/>
            <x v="480"/>
            <x v="483"/>
            <x v="495"/>
            <x v="521"/>
          </reference>
        </references>
      </pivotArea>
    </format>
    <format dxfId="4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7">
      <pivotArea field="0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2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18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35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52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49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981FC-BBFB-4EE2-AA7F-AD98BA740E5C}" name="Tableau croisé dynamique5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Joueurs">
  <location ref="A42:B58" firstHeaderRow="1" firstDataRow="1" firstDataCol="1"/>
  <pivotFields count="70">
    <pivotField axis="axisRow" showAll="0" measureFilter="1" sortType="descending">
      <items count="271">
        <item x="184"/>
        <item x="250"/>
        <item x="140"/>
        <item x="152"/>
        <item x="153"/>
        <item x="265"/>
        <item x="125"/>
        <item x="34"/>
        <item x="56"/>
        <item x="136"/>
        <item x="109"/>
        <item x="117"/>
        <item x="43"/>
        <item x="107"/>
        <item x="144"/>
        <item x="2"/>
        <item x="209"/>
        <item x="24"/>
        <item x="195"/>
        <item x="11"/>
        <item x="229"/>
        <item x="248"/>
        <item x="68"/>
        <item x="98"/>
        <item x="223"/>
        <item x="205"/>
        <item x="145"/>
        <item x="143"/>
        <item x="234"/>
        <item x="185"/>
        <item x="25"/>
        <item x="27"/>
        <item x="114"/>
        <item x="29"/>
        <item x="232"/>
        <item x="128"/>
        <item x="255"/>
        <item x="160"/>
        <item x="110"/>
        <item x="41"/>
        <item x="10"/>
        <item x="122"/>
        <item x="238"/>
        <item x="30"/>
        <item x="239"/>
        <item x="259"/>
        <item x="228"/>
        <item x="134"/>
        <item x="159"/>
        <item x="251"/>
        <item x="178"/>
        <item x="76"/>
        <item x="180"/>
        <item x="230"/>
        <item x="256"/>
        <item x="38"/>
        <item x="87"/>
        <item x="51"/>
        <item x="221"/>
        <item x="235"/>
        <item x="138"/>
        <item x="267"/>
        <item x="5"/>
        <item x="66"/>
        <item x="75"/>
        <item x="111"/>
        <item x="19"/>
        <item x="57"/>
        <item x="3"/>
        <item x="92"/>
        <item x="36"/>
        <item x="32"/>
        <item x="210"/>
        <item x="54"/>
        <item x="158"/>
        <item x="123"/>
        <item x="91"/>
        <item x="129"/>
        <item x="21"/>
        <item x="63"/>
        <item x="88"/>
        <item x="73"/>
        <item x="171"/>
        <item x="105"/>
        <item x="146"/>
        <item x="42"/>
        <item x="187"/>
        <item x="163"/>
        <item x="168"/>
        <item x="104"/>
        <item x="53"/>
        <item x="124"/>
        <item x="260"/>
        <item x="119"/>
        <item x="162"/>
        <item x="157"/>
        <item x="186"/>
        <item x="12"/>
        <item x="174"/>
        <item x="142"/>
        <item x="14"/>
        <item x="201"/>
        <item x="206"/>
        <item x="147"/>
        <item x="252"/>
        <item x="39"/>
        <item x="84"/>
        <item x="9"/>
        <item x="214"/>
        <item x="268"/>
        <item x="52"/>
        <item x="85"/>
        <item x="33"/>
        <item x="182"/>
        <item x="4"/>
        <item x="261"/>
        <item x="236"/>
        <item x="263"/>
        <item x="58"/>
        <item x="40"/>
        <item x="219"/>
        <item x="254"/>
        <item x="65"/>
        <item x="83"/>
        <item x="13"/>
        <item x="173"/>
        <item x="226"/>
        <item x="200"/>
        <item x="137"/>
        <item x="231"/>
        <item x="217"/>
        <item x="172"/>
        <item x="253"/>
        <item x="245"/>
        <item x="215"/>
        <item x="211"/>
        <item x="90"/>
        <item x="199"/>
        <item x="72"/>
        <item x="106"/>
        <item x="1"/>
        <item x="103"/>
        <item x="100"/>
        <item x="249"/>
        <item x="197"/>
        <item x="55"/>
        <item x="207"/>
        <item x="243"/>
        <item x="257"/>
        <item x="26"/>
        <item x="237"/>
        <item x="15"/>
        <item x="118"/>
        <item x="188"/>
        <item x="78"/>
        <item x="247"/>
        <item x="45"/>
        <item x="97"/>
        <item x="101"/>
        <item x="48"/>
        <item x="149"/>
        <item x="179"/>
        <item x="246"/>
        <item x="74"/>
        <item x="93"/>
        <item x="130"/>
        <item x="266"/>
        <item x="233"/>
        <item x="269"/>
        <item x="175"/>
        <item x="99"/>
        <item x="126"/>
        <item x="127"/>
        <item x="177"/>
        <item x="181"/>
        <item x="31"/>
        <item x="80"/>
        <item x="131"/>
        <item x="183"/>
        <item x="203"/>
        <item x="44"/>
        <item x="82"/>
        <item x="240"/>
        <item x="213"/>
        <item x="176"/>
        <item x="71"/>
        <item x="216"/>
        <item x="18"/>
        <item x="0"/>
        <item x="135"/>
        <item x="86"/>
        <item x="161"/>
        <item x="155"/>
        <item x="224"/>
        <item x="60"/>
        <item x="102"/>
        <item x="59"/>
        <item x="108"/>
        <item x="220"/>
        <item x="198"/>
        <item x="79"/>
        <item x="202"/>
        <item x="20"/>
        <item x="242"/>
        <item x="46"/>
        <item x="262"/>
        <item x="96"/>
        <item x="166"/>
        <item x="139"/>
        <item x="8"/>
        <item x="81"/>
        <item x="264"/>
        <item x="121"/>
        <item x="164"/>
        <item x="22"/>
        <item x="165"/>
        <item x="208"/>
        <item x="47"/>
        <item x="154"/>
        <item x="241"/>
        <item x="89"/>
        <item x="222"/>
        <item x="113"/>
        <item x="218"/>
        <item x="120"/>
        <item x="35"/>
        <item x="112"/>
        <item x="77"/>
        <item x="193"/>
        <item x="169"/>
        <item x="194"/>
        <item x="151"/>
        <item x="132"/>
        <item x="70"/>
        <item x="148"/>
        <item x="258"/>
        <item x="50"/>
        <item x="17"/>
        <item x="227"/>
        <item x="69"/>
        <item x="49"/>
        <item x="64"/>
        <item x="191"/>
        <item x="189"/>
        <item x="62"/>
        <item x="192"/>
        <item x="150"/>
        <item x="225"/>
        <item x="67"/>
        <item x="37"/>
        <item x="23"/>
        <item x="6"/>
        <item x="204"/>
        <item x="115"/>
        <item x="156"/>
        <item x="196"/>
        <item x="7"/>
        <item x="28"/>
        <item x="212"/>
        <item x="94"/>
        <item x="61"/>
        <item x="170"/>
        <item x="244"/>
        <item x="141"/>
        <item x="133"/>
        <item x="95"/>
        <item x="116"/>
        <item x="190"/>
        <item x="16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16">
    <i>
      <x v="78"/>
    </i>
    <i>
      <x v="5"/>
    </i>
    <i>
      <x v="16"/>
    </i>
    <i>
      <x v="165"/>
    </i>
    <i>
      <x v="243"/>
    </i>
    <i>
      <x v="38"/>
    </i>
    <i>
      <x v="242"/>
    </i>
    <i>
      <x v="157"/>
    </i>
    <i>
      <x v="61"/>
    </i>
    <i>
      <x v="234"/>
    </i>
    <i>
      <x v="132"/>
    </i>
    <i>
      <x v="161"/>
    </i>
    <i>
      <x v="216"/>
    </i>
    <i>
      <x v="255"/>
    </i>
    <i>
      <x v="120"/>
    </i>
    <i t="grand">
      <x/>
    </i>
  </rowItems>
  <colItems count="1">
    <i/>
  </colItems>
  <dataFields count="1">
    <dataField name="Interceptions (STL) / Min" fld="55" subtotal="average" baseField="0" baseItem="0" numFmtId="2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15">
            <x v="5"/>
            <x v="16"/>
            <x v="38"/>
            <x v="61"/>
            <x v="78"/>
            <x v="120"/>
            <x v="132"/>
            <x v="157"/>
            <x v="161"/>
            <x v="165"/>
            <x v="216"/>
            <x v="234"/>
            <x v="242"/>
            <x v="243"/>
            <x v="255"/>
          </reference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43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42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34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16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5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ABA5E-419C-467D-8FE0-930E486FE8FB}" name="Tableau croisé dynamique4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 rowHeaderCaption="Joueurs">
  <location ref="A78:B94" firstHeaderRow="1" firstDataRow="1" firstDataCol="1"/>
  <pivotFields count="70">
    <pivotField axis="axisRow" showAll="0" measureFilter="1" sortType="descending">
      <items count="271">
        <item x="184"/>
        <item x="250"/>
        <item x="140"/>
        <item x="152"/>
        <item x="153"/>
        <item x="265"/>
        <item x="125"/>
        <item x="34"/>
        <item x="56"/>
        <item x="136"/>
        <item x="109"/>
        <item x="117"/>
        <item x="43"/>
        <item x="107"/>
        <item x="144"/>
        <item x="2"/>
        <item x="209"/>
        <item x="24"/>
        <item x="195"/>
        <item x="11"/>
        <item x="229"/>
        <item x="248"/>
        <item x="68"/>
        <item x="98"/>
        <item x="223"/>
        <item x="205"/>
        <item x="145"/>
        <item x="143"/>
        <item x="234"/>
        <item x="185"/>
        <item x="25"/>
        <item x="27"/>
        <item x="114"/>
        <item x="29"/>
        <item x="232"/>
        <item x="128"/>
        <item x="255"/>
        <item x="160"/>
        <item x="110"/>
        <item x="41"/>
        <item x="10"/>
        <item x="122"/>
        <item x="238"/>
        <item x="30"/>
        <item x="239"/>
        <item x="259"/>
        <item x="228"/>
        <item x="134"/>
        <item x="159"/>
        <item x="251"/>
        <item x="178"/>
        <item x="76"/>
        <item x="180"/>
        <item x="230"/>
        <item x="256"/>
        <item x="38"/>
        <item x="87"/>
        <item x="51"/>
        <item x="221"/>
        <item x="235"/>
        <item x="138"/>
        <item x="267"/>
        <item x="5"/>
        <item x="66"/>
        <item x="75"/>
        <item x="111"/>
        <item x="19"/>
        <item x="57"/>
        <item x="3"/>
        <item x="92"/>
        <item x="36"/>
        <item x="32"/>
        <item x="210"/>
        <item x="54"/>
        <item x="158"/>
        <item x="123"/>
        <item x="91"/>
        <item x="129"/>
        <item x="21"/>
        <item x="63"/>
        <item x="88"/>
        <item x="73"/>
        <item x="171"/>
        <item x="105"/>
        <item x="146"/>
        <item x="42"/>
        <item x="187"/>
        <item x="163"/>
        <item x="168"/>
        <item x="104"/>
        <item x="53"/>
        <item x="124"/>
        <item x="260"/>
        <item x="119"/>
        <item x="162"/>
        <item x="157"/>
        <item x="186"/>
        <item x="12"/>
        <item x="174"/>
        <item x="142"/>
        <item x="14"/>
        <item x="201"/>
        <item x="206"/>
        <item x="147"/>
        <item x="252"/>
        <item x="39"/>
        <item x="84"/>
        <item x="9"/>
        <item x="214"/>
        <item x="268"/>
        <item x="52"/>
        <item x="85"/>
        <item x="33"/>
        <item x="182"/>
        <item x="4"/>
        <item x="261"/>
        <item x="236"/>
        <item x="263"/>
        <item x="58"/>
        <item x="40"/>
        <item x="219"/>
        <item x="254"/>
        <item x="65"/>
        <item x="83"/>
        <item x="13"/>
        <item x="173"/>
        <item x="226"/>
        <item x="200"/>
        <item x="137"/>
        <item x="231"/>
        <item x="217"/>
        <item x="172"/>
        <item x="253"/>
        <item x="245"/>
        <item x="215"/>
        <item x="211"/>
        <item x="90"/>
        <item x="199"/>
        <item x="72"/>
        <item x="106"/>
        <item x="1"/>
        <item x="103"/>
        <item x="100"/>
        <item x="249"/>
        <item x="197"/>
        <item x="55"/>
        <item x="207"/>
        <item x="243"/>
        <item x="257"/>
        <item x="26"/>
        <item x="237"/>
        <item x="15"/>
        <item x="118"/>
        <item x="188"/>
        <item x="78"/>
        <item x="247"/>
        <item x="45"/>
        <item x="97"/>
        <item x="101"/>
        <item x="48"/>
        <item x="149"/>
        <item x="179"/>
        <item x="246"/>
        <item x="74"/>
        <item x="93"/>
        <item x="130"/>
        <item x="266"/>
        <item x="233"/>
        <item x="269"/>
        <item x="175"/>
        <item x="99"/>
        <item x="126"/>
        <item x="127"/>
        <item x="177"/>
        <item x="181"/>
        <item x="31"/>
        <item x="80"/>
        <item x="131"/>
        <item x="183"/>
        <item x="203"/>
        <item x="44"/>
        <item x="82"/>
        <item x="240"/>
        <item x="213"/>
        <item x="176"/>
        <item x="71"/>
        <item x="216"/>
        <item x="18"/>
        <item x="0"/>
        <item x="135"/>
        <item x="86"/>
        <item x="161"/>
        <item x="155"/>
        <item x="224"/>
        <item x="60"/>
        <item x="102"/>
        <item x="59"/>
        <item x="108"/>
        <item x="220"/>
        <item x="198"/>
        <item x="79"/>
        <item x="202"/>
        <item x="20"/>
        <item x="242"/>
        <item x="46"/>
        <item x="262"/>
        <item x="96"/>
        <item x="166"/>
        <item x="139"/>
        <item x="8"/>
        <item x="81"/>
        <item x="264"/>
        <item x="121"/>
        <item x="164"/>
        <item x="22"/>
        <item x="165"/>
        <item x="208"/>
        <item x="47"/>
        <item x="154"/>
        <item x="241"/>
        <item x="89"/>
        <item x="222"/>
        <item x="113"/>
        <item x="218"/>
        <item x="120"/>
        <item x="35"/>
        <item x="112"/>
        <item x="77"/>
        <item x="193"/>
        <item x="169"/>
        <item x="194"/>
        <item x="151"/>
        <item x="132"/>
        <item x="70"/>
        <item x="148"/>
        <item x="258"/>
        <item x="50"/>
        <item x="17"/>
        <item x="227"/>
        <item x="69"/>
        <item x="49"/>
        <item x="64"/>
        <item x="191"/>
        <item x="189"/>
        <item x="62"/>
        <item x="192"/>
        <item x="150"/>
        <item x="225"/>
        <item x="67"/>
        <item x="37"/>
        <item x="23"/>
        <item x="6"/>
        <item x="204"/>
        <item x="115"/>
        <item x="156"/>
        <item x="196"/>
        <item x="7"/>
        <item x="28"/>
        <item x="212"/>
        <item x="94"/>
        <item x="61"/>
        <item x="170"/>
        <item x="244"/>
        <item x="141"/>
        <item x="133"/>
        <item x="95"/>
        <item x="116"/>
        <item x="190"/>
        <item x="16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0"/>
  </rowFields>
  <rowItems count="16">
    <i>
      <x v="261"/>
    </i>
    <i>
      <x v="53"/>
    </i>
    <i>
      <x v="72"/>
    </i>
    <i>
      <x v="263"/>
    </i>
    <i>
      <x v="132"/>
    </i>
    <i>
      <x v="96"/>
    </i>
    <i>
      <x v="86"/>
    </i>
    <i>
      <x v="194"/>
    </i>
    <i>
      <x v="14"/>
    </i>
    <i>
      <x v="267"/>
    </i>
    <i>
      <x v="30"/>
    </i>
    <i>
      <x v="218"/>
    </i>
    <i>
      <x v="6"/>
    </i>
    <i>
      <x v="179"/>
    </i>
    <i>
      <x v="79"/>
    </i>
    <i t="grand">
      <x/>
    </i>
  </rowItems>
  <colItems count="1">
    <i/>
  </colItems>
  <dataFields count="1">
    <dataField name="Contres (BLK) / Min" fld="56" subtotal="average" baseField="0" baseItem="0" numFmtId="2"/>
  </dataFields>
  <formats count="8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15">
            <x v="6"/>
            <x v="14"/>
            <x v="30"/>
            <x v="53"/>
            <x v="72"/>
            <x v="79"/>
            <x v="86"/>
            <x v="96"/>
            <x v="132"/>
            <x v="179"/>
            <x v="194"/>
            <x v="218"/>
            <x v="261"/>
            <x v="263"/>
            <x v="267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6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6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3CA20-04AF-4A81-8D2D-F998DF061CD6}" name="Tableau croisé dynamique2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116:B132" firstHeaderRow="1" firstDataRow="1" firstDataCol="1"/>
  <pivotFields count="71">
    <pivotField axis="axisRow" showAll="0" measureFilter="1" sortType="descending">
      <items count="271">
        <item x="137"/>
        <item x="209"/>
        <item x="96"/>
        <item x="210"/>
        <item x="208"/>
        <item x="249"/>
        <item x="104"/>
        <item x="26"/>
        <item x="90"/>
        <item x="153"/>
        <item x="173"/>
        <item x="74"/>
        <item x="39"/>
        <item x="140"/>
        <item x="50"/>
        <item x="1"/>
        <item x="186"/>
        <item x="24"/>
        <item x="202"/>
        <item x="31"/>
        <item x="261"/>
        <item x="268"/>
        <item x="62"/>
        <item x="142"/>
        <item x="161"/>
        <item x="192"/>
        <item x="100"/>
        <item x="139"/>
        <item x="215"/>
        <item x="129"/>
        <item x="80"/>
        <item x="122"/>
        <item x="98"/>
        <item x="8"/>
        <item x="256"/>
        <item x="76"/>
        <item x="224"/>
        <item x="128"/>
        <item x="197"/>
        <item x="145"/>
        <item x="55"/>
        <item x="60"/>
        <item x="226"/>
        <item x="22"/>
        <item x="255"/>
        <item x="269"/>
        <item x="177"/>
        <item x="63"/>
        <item x="151"/>
        <item x="203"/>
        <item x="150"/>
        <item x="28"/>
        <item x="141"/>
        <item x="152"/>
        <item x="264"/>
        <item x="21"/>
        <item x="191"/>
        <item x="25"/>
        <item x="263"/>
        <item x="196"/>
        <item x="73"/>
        <item x="207"/>
        <item x="14"/>
        <item x="56"/>
        <item x="88"/>
        <item x="126"/>
        <item x="52"/>
        <item x="45"/>
        <item x="5"/>
        <item x="79"/>
        <item x="77"/>
        <item x="42"/>
        <item x="240"/>
        <item x="16"/>
        <item x="144"/>
        <item x="205"/>
        <item x="181"/>
        <item x="119"/>
        <item x="75"/>
        <item x="46"/>
        <item x="27"/>
        <item x="108"/>
        <item x="230"/>
        <item x="117"/>
        <item x="124"/>
        <item x="3"/>
        <item x="222"/>
        <item x="127"/>
        <item x="164"/>
        <item x="133"/>
        <item x="82"/>
        <item x="227"/>
        <item x="260"/>
        <item x="179"/>
        <item x="175"/>
        <item x="135"/>
        <item x="242"/>
        <item x="40"/>
        <item x="61"/>
        <item x="154"/>
        <item x="85"/>
        <item x="199"/>
        <item x="232"/>
        <item x="114"/>
        <item x="235"/>
        <item x="17"/>
        <item x="95"/>
        <item x="12"/>
        <item x="162"/>
        <item x="201"/>
        <item x="23"/>
        <item x="136"/>
        <item x="30"/>
        <item x="214"/>
        <item x="9"/>
        <item x="244"/>
        <item x="231"/>
        <item x="211"/>
        <item x="19"/>
        <item x="71"/>
        <item x="258"/>
        <item x="251"/>
        <item x="34"/>
        <item x="116"/>
        <item x="4"/>
        <item x="165"/>
        <item x="245"/>
        <item x="180"/>
        <item x="91"/>
        <item x="134"/>
        <item x="198"/>
        <item x="109"/>
        <item x="250"/>
        <item x="147"/>
        <item x="248"/>
        <item x="184"/>
        <item x="35"/>
        <item x="195"/>
        <item x="81"/>
        <item x="223"/>
        <item x="78"/>
        <item x="156"/>
        <item x="121"/>
        <item x="253"/>
        <item x="190"/>
        <item x="49"/>
        <item x="206"/>
        <item x="236"/>
        <item x="233"/>
        <item x="10"/>
        <item x="123"/>
        <item x="94"/>
        <item x="89"/>
        <item x="187"/>
        <item x="99"/>
        <item x="241"/>
        <item x="167"/>
        <item x="171"/>
        <item x="112"/>
        <item x="18"/>
        <item x="159"/>
        <item x="131"/>
        <item x="259"/>
        <item x="66"/>
        <item x="83"/>
        <item x="228"/>
        <item x="266"/>
        <item x="118"/>
        <item x="254"/>
        <item x="155"/>
        <item x="92"/>
        <item x="53"/>
        <item x="189"/>
        <item x="59"/>
        <item x="101"/>
        <item x="15"/>
        <item x="149"/>
        <item x="32"/>
        <item x="194"/>
        <item x="239"/>
        <item x="41"/>
        <item x="69"/>
        <item x="166"/>
        <item x="262"/>
        <item x="157"/>
        <item x="138"/>
        <item x="229"/>
        <item x="33"/>
        <item x="29"/>
        <item x="193"/>
        <item x="48"/>
        <item x="182"/>
        <item x="143"/>
        <item x="247"/>
        <item x="68"/>
        <item x="97"/>
        <item x="65"/>
        <item x="146"/>
        <item x="216"/>
        <item x="188"/>
        <item x="132"/>
        <item x="265"/>
        <item x="2"/>
        <item x="225"/>
        <item x="38"/>
        <item x="243"/>
        <item x="47"/>
        <item x="113"/>
        <item x="168"/>
        <item x="43"/>
        <item x="87"/>
        <item x="267"/>
        <item x="110"/>
        <item x="57"/>
        <item x="20"/>
        <item x="200"/>
        <item x="170"/>
        <item x="64"/>
        <item x="204"/>
        <item x="252"/>
        <item x="72"/>
        <item x="213"/>
        <item x="54"/>
        <item x="218"/>
        <item x="160"/>
        <item x="106"/>
        <item x="130"/>
        <item x="86"/>
        <item x="221"/>
        <item x="185"/>
        <item x="220"/>
        <item x="120"/>
        <item x="111"/>
        <item x="51"/>
        <item x="125"/>
        <item x="238"/>
        <item x="44"/>
        <item x="0"/>
        <item x="237"/>
        <item x="105"/>
        <item x="13"/>
        <item x="58"/>
        <item x="148"/>
        <item x="158"/>
        <item x="172"/>
        <item x="219"/>
        <item x="163"/>
        <item x="257"/>
        <item x="107"/>
        <item x="84"/>
        <item x="102"/>
        <item x="7"/>
        <item x="234"/>
        <item x="67"/>
        <item x="212"/>
        <item x="103"/>
        <item x="6"/>
        <item x="37"/>
        <item x="217"/>
        <item x="36"/>
        <item x="115"/>
        <item x="70"/>
        <item x="246"/>
        <item x="174"/>
        <item x="178"/>
        <item x="169"/>
        <item x="93"/>
        <item x="183"/>
        <item x="11"/>
        <item x="17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0"/>
  </rowFields>
  <rowItems count="16">
    <i>
      <x v="263"/>
    </i>
    <i>
      <x v="72"/>
    </i>
    <i>
      <x v="162"/>
    </i>
    <i>
      <x v="261"/>
    </i>
    <i>
      <x v="42"/>
    </i>
    <i>
      <x v="267"/>
    </i>
    <i>
      <x v="131"/>
    </i>
    <i>
      <x v="106"/>
    </i>
    <i>
      <x v="182"/>
    </i>
    <i>
      <x v="94"/>
    </i>
    <i>
      <x v="14"/>
    </i>
    <i>
      <x v="148"/>
    </i>
    <i>
      <x v="97"/>
    </i>
    <i>
      <x v="71"/>
    </i>
    <i>
      <x v="198"/>
    </i>
    <i t="grand">
      <x/>
    </i>
  </rowItems>
  <colItems count="1">
    <i/>
  </colItems>
  <dataFields count="1">
    <dataField name="Moyenne de Def Impact Score" fld="70" subtotal="average" baseField="0" baseItem="0" numFmtId="2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15">
            <x v="14"/>
            <x v="42"/>
            <x v="71"/>
            <x v="72"/>
            <x v="94"/>
            <x v="97"/>
            <x v="106"/>
            <x v="131"/>
            <x v="148"/>
            <x v="162"/>
            <x v="182"/>
            <x v="198"/>
            <x v="261"/>
            <x v="263"/>
            <x v="267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6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6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5F4C8-C062-4028-BCC9-120C9768EECA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Joueur">
  <location ref="A3:B19" firstHeaderRow="1" firstDataRow="1" firstDataCol="1"/>
  <pivotFields count="70">
    <pivotField axis="axisRow" showAll="0" measureFilter="1" sortType="de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2" showAll="0"/>
    <pivotField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0"/>
  </rowFields>
  <rowItems count="16">
    <i>
      <x v="434"/>
    </i>
    <i>
      <x v="130"/>
    </i>
    <i>
      <x v="22"/>
    </i>
    <i>
      <x v="535"/>
    </i>
    <i>
      <x v="417"/>
    </i>
    <i>
      <x v="473"/>
    </i>
    <i>
      <x v="282"/>
    </i>
    <i>
      <x v="500"/>
    </i>
    <i>
      <x v="334"/>
    </i>
    <i>
      <x v="554"/>
    </i>
    <i>
      <x v="508"/>
    </i>
    <i>
      <x v="80"/>
    </i>
    <i>
      <x v="146"/>
    </i>
    <i>
      <x v="148"/>
    </i>
    <i>
      <x v="90"/>
    </i>
    <i t="grand">
      <x/>
    </i>
  </rowItems>
  <colItems count="1">
    <i/>
  </colItems>
  <dataFields count="1">
    <dataField name="Rebonds (REB) /Min" fld="69" subtotal="average" baseField="0" baseItem="0" numFmtId="2"/>
  </dataFields>
  <formats count="8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15">
            <x v="22"/>
            <x v="80"/>
            <x v="90"/>
            <x v="130"/>
            <x v="146"/>
            <x v="148"/>
            <x v="282"/>
            <x v="334"/>
            <x v="417"/>
            <x v="434"/>
            <x v="473"/>
            <x v="500"/>
            <x v="508"/>
            <x v="535"/>
            <x v="554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field="0" type="button" dataOnly="0" labelOnly="1" outline="0" axis="axisRow" fieldPosition="0"/>
    </format>
    <format dxfId="22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1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7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8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0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5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3D685-10EF-42B5-B070-49F3E214FF09}" name="Tableau1" displayName="Tableau1" ref="A10:BV579" totalsRowShown="0" headerRowDxfId="895" dataDxfId="893" headerRowBorderDxfId="894" tableBorderDxfId="892" totalsRowBorderDxfId="891">
  <sortState xmlns:xlrd2="http://schemas.microsoft.com/office/spreadsheetml/2017/richdata2" ref="A11:BV579">
    <sortCondition descending="1" ref="AT11:AT579"/>
  </sortState>
  <tableColumns count="74">
    <tableColumn id="1" xr3:uid="{F5729AA4-C142-4042-8FC3-C8A6FC52C711}" name="Player" dataDxfId="890"/>
    <tableColumn id="2" xr3:uid="{EF43C839-CF96-438C-BF37-4A39379E2ED1}" name="Team" dataDxfId="889"/>
    <tableColumn id="3" xr3:uid="{EF731F28-2FD1-4806-9CAE-B6C9246FA7DB}" name="Age" dataDxfId="888"/>
    <tableColumn id="4" xr3:uid="{7BDE0F2A-BA4B-4533-9742-45C966F6DD7E}" name="GP" dataDxfId="887"/>
    <tableColumn id="5" xr3:uid="{4B37FD9F-CE5C-4445-918C-32488D68766C}" name="W" dataDxfId="886"/>
    <tableColumn id="6" xr3:uid="{127C2EB9-B99B-4981-89F1-FB514BEBEFAF}" name="L" dataDxfId="885"/>
    <tableColumn id="7" xr3:uid="{D2CC32B8-EDA7-4226-842D-F8A7D3430845}" name="Min" dataDxfId="884"/>
    <tableColumn id="8" xr3:uid="{89766C88-1EFB-4FBA-A281-C735A81AB232}" name="PTS" dataDxfId="883"/>
    <tableColumn id="9" xr3:uid="{926C9927-47C1-4978-A088-5B27E5415228}" name="FGM" dataDxfId="882"/>
    <tableColumn id="10" xr3:uid="{5000F444-D919-495A-9AF6-6D60919823D0}" name="FGA" dataDxfId="881"/>
    <tableColumn id="11" xr3:uid="{9EF83DCE-345C-4574-8D6A-FBF92E711512}" name="FG%" dataDxfId="880"/>
    <tableColumn id="12" xr3:uid="{33E29DC1-AB05-4873-A4FE-0BC1BE34E242}" name="15:00" dataDxfId="879"/>
    <tableColumn id="13" xr3:uid="{ED1D6B9F-D080-47AB-BF91-988593414F7F}" name="3PA" dataDxfId="878"/>
    <tableColumn id="14" xr3:uid="{F3AE4BB2-142A-4BC6-B50C-A77E529EB2E8}" name="3P%" dataDxfId="877"/>
    <tableColumn id="15" xr3:uid="{2972B19A-7778-4174-8176-7B029B951BCC}" name="FTM" dataDxfId="876"/>
    <tableColumn id="16" xr3:uid="{E27107CB-98E9-4D47-8110-718193BAE57C}" name="FTA" dataDxfId="875"/>
    <tableColumn id="17" xr3:uid="{2E339719-9138-498E-85CF-E01FFD4FBABC}" name="FT%" dataDxfId="874"/>
    <tableColumn id="18" xr3:uid="{1477C0B5-CDD1-4880-A973-C15668C3396E}" name="OREB" dataDxfId="873"/>
    <tableColumn id="19" xr3:uid="{3C80D811-72D9-427F-9199-1C62CAC11AC6}" name="DREB" dataDxfId="872"/>
    <tableColumn id="20" xr3:uid="{F88B27CA-B61E-4F24-9186-2D091E81655C}" name="REB" dataDxfId="871"/>
    <tableColumn id="21" xr3:uid="{52EBFC4F-313E-4152-ABD6-6819CAE32378}" name="AST" dataDxfId="870"/>
    <tableColumn id="22" xr3:uid="{66B29774-CB2D-468A-BE63-3A22021EA0B6}" name="TOV" dataDxfId="869"/>
    <tableColumn id="23" xr3:uid="{86C42260-2B4C-409F-A653-DDFD4FD5A8E2}" name="STL" dataDxfId="868"/>
    <tableColumn id="24" xr3:uid="{29B9B437-915D-4ED0-9932-C2454691B816}" name="BLK" dataDxfId="867"/>
    <tableColumn id="25" xr3:uid="{D3D8BEE8-2129-4042-81B0-8EA7DDD366D1}" name="PF" dataDxfId="866"/>
    <tableColumn id="26" xr3:uid="{3B9AE51E-339E-4569-86CE-705BE1A1F0C9}" name="FP" dataDxfId="865"/>
    <tableColumn id="27" xr3:uid="{F4DC1749-0D52-4D75-83AD-F310C52F281B}" name="DD2" dataDxfId="864"/>
    <tableColumn id="28" xr3:uid="{89B311FE-CB34-449E-8B91-1A9CD60A6DB5}" name="TD3" dataDxfId="863"/>
    <tableColumn id="29" xr3:uid="{E1B5787D-0D67-48AB-A14C-F31F36EBD02D}" name="+/-" dataDxfId="862"/>
    <tableColumn id="30" xr3:uid="{3B084E7D-7155-447C-9486-806D3A86D947}" name="OFFRTG" dataDxfId="861"/>
    <tableColumn id="31" xr3:uid="{F380CAEB-159B-4495-AE4C-520702ED5805}" name="DEFRTG" dataDxfId="860"/>
    <tableColumn id="32" xr3:uid="{9D4BB57E-7FFD-4091-B8A2-678316A591B4}" name="NETRTG" dataDxfId="859"/>
    <tableColumn id="33" xr3:uid="{148A45E4-D28C-4E5A-8C0C-C40C1F873D70}" name="AST%" dataDxfId="858"/>
    <tableColumn id="34" xr3:uid="{09073A27-C8B7-4345-BA29-D5BA680D8494}" name="AST/TO" dataDxfId="857"/>
    <tableColumn id="35" xr3:uid="{B5D9B75D-849A-4777-AB62-38FA865B15C2}" name="AST RATIO" dataDxfId="856"/>
    <tableColumn id="36" xr3:uid="{398672CE-D4C8-4FC4-9E57-8C01DCF6582E}" name="OREB%" dataDxfId="855"/>
    <tableColumn id="37" xr3:uid="{17E16EF5-53AB-4AD3-8B02-FBEA1E253DDA}" name="DREB%" dataDxfId="854"/>
    <tableColumn id="38" xr3:uid="{AB6E26AD-7C63-4F9A-A74C-8C131CFCAFEF}" name="REB%" dataDxfId="853"/>
    <tableColumn id="39" xr3:uid="{D8B228CE-13F3-4437-9B73-EF023B47A27A}" name="TO RATIO" dataDxfId="852"/>
    <tableColumn id="40" xr3:uid="{B6C3D807-733C-4A4E-B007-1778CA5484E9}" name="EFG%" dataDxfId="851"/>
    <tableColumn id="41" xr3:uid="{D1A45321-E74F-4086-AED9-6B4B2D41F03A}" name="TS%" dataDxfId="850"/>
    <tableColumn id="42" xr3:uid="{6FAB18EF-E8AD-46EB-A335-5C118C8FF047}" name="USG%" dataDxfId="849"/>
    <tableColumn id="43" xr3:uid="{AF8E6330-76DF-46EB-A62C-1F7A1AEC2B0D}" name="PACE" dataDxfId="848"/>
    <tableColumn id="44" xr3:uid="{D0258B2E-12B2-4625-98FB-ED444D54B395}" name="PIE" dataDxfId="847"/>
    <tableColumn id="45" xr3:uid="{DDFE7F5F-C2E2-4139-9E5F-30B739BBA5B8}" name="POSS" dataDxfId="846"/>
    <tableColumn id="46" xr3:uid="{AD82F2C2-C56C-4DA6-BA1A-FE310F5423D0}" name="PTS_pg" dataDxfId="845">
      <calculatedColumnFormula>H11/D11</calculatedColumnFormula>
    </tableColumn>
    <tableColumn id="47" xr3:uid="{CB44BD60-D9E5-4613-9EE0-FA8385188AA1}" name="AST_pg" dataDxfId="844">
      <calculatedColumnFormula>U11/D11</calculatedColumnFormula>
    </tableColumn>
    <tableColumn id="48" xr3:uid="{B75618A8-8F0B-431D-99F7-E5B8BFBDE989}" name="REB_pg" dataDxfId="843">
      <calculatedColumnFormula>T11/D11</calculatedColumnFormula>
    </tableColumn>
    <tableColumn id="49" xr3:uid="{F4DA3CA1-FCD9-466E-9423-636847C6708B}" name="OREB_pg" dataDxfId="842">
      <calculatedColumnFormula>R11/D11</calculatedColumnFormula>
    </tableColumn>
    <tableColumn id="50" xr3:uid="{E3764484-89E0-4C8D-9D25-472721A0C260}" name="DREB_pg" dataDxfId="841">
      <calculatedColumnFormula>S11/D11</calculatedColumnFormula>
    </tableColumn>
    <tableColumn id="51" xr3:uid="{C6FB56E4-B447-411F-8987-F3252888892C}" name="STL_pg" dataDxfId="840">
      <calculatedColumnFormula>W11/D11</calculatedColumnFormula>
    </tableColumn>
    <tableColumn id="52" xr3:uid="{BF66BB04-0504-4C51-A0B7-7D8805A48B47}" name="BLK_pg" dataDxfId="839">
      <calculatedColumnFormula>X11/D11</calculatedColumnFormula>
    </tableColumn>
    <tableColumn id="53" xr3:uid="{8A2D5A7E-ED48-4C3A-BBA4-716B5F2998B0}" name="TOV_pg" dataDxfId="838">
      <calculatedColumnFormula>V11/D11</calculatedColumnFormula>
    </tableColumn>
    <tableColumn id="54" xr3:uid="{C758BCC2-E371-4494-9157-A0FFC8AAD1DB}" name="PTS_pg/Min" dataDxfId="837">
      <calculatedColumnFormula>IF(G11&gt;0,AT11/G11,"")</calculatedColumnFormula>
    </tableColumn>
    <tableColumn id="55" xr3:uid="{F6E77866-C882-4096-B208-7321E0D18C88}" name="AST_pg/TOV_pg" dataDxfId="836">
      <calculatedColumnFormula>IF(BA11&gt;0,AU11/BA11,"")</calculatedColumnFormula>
    </tableColumn>
    <tableColumn id="56" xr3:uid="{97ACC850-FF37-4AA5-B573-296C12BD93B9}" name="STL_pg/Min" dataDxfId="835">
      <calculatedColumnFormula>IF(G11&gt;0,AY11/G11,"")</calculatedColumnFormula>
    </tableColumn>
    <tableColumn id="57" xr3:uid="{2451F741-E8BE-4C1D-98C4-4AD74DEFF539}" name="BLK_pg/Min" dataDxfId="834">
      <calculatedColumnFormula>IF(G11&gt;0,AZ11/G11,"")</calculatedColumnFormula>
    </tableColumn>
    <tableColumn id="58" xr3:uid="{99546118-2198-48B7-9479-87D69EF65777}" name="OREB_pg/Min" dataDxfId="833">
      <calculatedColumnFormula>IF(G11&gt;0,AW11/G11,"")</calculatedColumnFormula>
    </tableColumn>
    <tableColumn id="59" xr3:uid="{908642E8-A1A3-4961-9BBD-246EE670E819}" name="DREB_pg/Min" dataDxfId="832">
      <calculatedColumnFormula xml:space="preserve"> IF(G11&gt;0,AX11/G11,"")</calculatedColumnFormula>
    </tableColumn>
    <tableColumn id="60" xr3:uid="{6B7A5D31-E3E9-44FB-B9BE-B2AEC212F353}" name="Classe_Min" dataDxfId="831">
      <calculatedColumnFormula>IF(G11&lt;10,"&lt;10 min",IF(G11&lt;20,"10–19 min",IF(G11&lt;30,"20–29 min",IF(G11&lt;40,"30–39 min","40+ min"))))</calculatedColumnFormula>
    </tableColumn>
    <tableColumn id="61" xr3:uid="{84A210D4-0427-4016-AC07-A3824D71FFD1}" name="Classe_Age" dataDxfId="830">
      <calculatedColumnFormula>IF(C11&lt;23,"18–22",IF(C11&lt;28,"23–27",IF(C11&lt;33,"28–32","33+")))</calculatedColumnFormula>
    </tableColumn>
    <tableColumn id="62" xr3:uid="{20565E68-7683-4CA8-A21E-1AE7B2944A46}" name="EFG%_corr" dataDxfId="829">
      <calculatedColumnFormula>AN11/100</calculatedColumnFormula>
    </tableColumn>
    <tableColumn id="63" xr3:uid="{E4227D20-8BEB-4874-B5D9-FFC30692996F}" name="TS%_corr" dataDxfId="828">
      <calculatedColumnFormula>AO11/100</calculatedColumnFormula>
    </tableColumn>
    <tableColumn id="64" xr3:uid="{88CC106C-EB5E-493E-9C10-6763F4613F9F}" name="FGA_norm" dataDxfId="827">
      <calculatedColumnFormula>J11/(MAX($J$11:$J$579))</calculatedColumnFormula>
    </tableColumn>
    <tableColumn id="65" xr3:uid="{22ED9383-65E3-46AB-A225-4941CD7A6598}" name="Filtre joueur" dataDxfId="826">
      <calculatedColumnFormula>IF(AND(G11&gt;=30,J11&gt;=500),"Conserver","Écarter")</calculatedColumnFormula>
    </tableColumn>
    <tableColumn id="66" xr3:uid="{194E4307-0AA2-4AFA-A6FD-ED225FB3A4B2}" name="PTG_pg_Norm" dataDxfId="825">
      <calculatedColumnFormula>AT11/(MAX($AT$11:$AT$579))</calculatedColumnFormula>
    </tableColumn>
    <tableColumn id="67" xr3:uid="{4549D6DB-475D-4935-BA32-B216FEC1F6B6}" name="Min_tot" dataDxfId="824">
      <calculatedColumnFormula>G11*D11</calculatedColumnFormula>
    </tableColumn>
    <tableColumn id="68" xr3:uid="{38006846-1788-4AAA-9EC1-71A0BB953E85}" name="AST/Min" dataDxfId="823">
      <calculatedColumnFormula>IF(BO11&gt;0,U11/BO11,"")</calculatedColumnFormula>
    </tableColumn>
    <tableColumn id="69" xr3:uid="{87202703-2A1C-4B7C-A787-20878A889580}" name="AST/TOV" dataDxfId="822">
      <calculatedColumnFormula>IF(V11&gt;0,U11/V11,0)</calculatedColumnFormula>
    </tableColumn>
    <tableColumn id="70" xr3:uid="{0C3AF721-A54B-4213-8050-BFABA19EE3F6}" name="REB_pg/Min" dataDxfId="821">
      <calculatedColumnFormula>IF(G11&gt;0,AV11/G11,"")</calculatedColumnFormula>
    </tableColumn>
    <tableColumn id="71" xr3:uid="{F4581F2A-D66E-4972-AC8E-91FB6EB8468E}" name="Def Impact Score" dataDxfId="820">
      <calculatedColumnFormula>AVERAGE(Tableau1[[#This Row],[STL_pg/Min]],Tableau1[[#This Row],[BLK_pg/Min]],Tableau1[[#This Row],[REB_pg/Min]])</calculatedColumnFormula>
    </tableColumn>
    <tableColumn id="72" xr3:uid="{67D03CE7-4E9D-41E9-8624-430AB716A229}" name="Moy. Gén. Réussite Tirs" dataDxfId="819">
      <calculatedColumnFormula>AVERAGE(Tableau1[FG%])</calculatedColumnFormula>
    </tableColumn>
    <tableColumn id="73" xr3:uid="{7BCCC5B3-84DD-411D-B502-24A25984BDE2}" name="Moy. Gén. Réussite 3 Points" dataDxfId="818">
      <calculatedColumnFormula>AVERAGE(Tableau1[3P%])</calculatedColumnFormula>
    </tableColumn>
    <tableColumn id="74" xr3:uid="{CF7A6FFF-F99C-4F58-ADEA-47C0428935A8}" name="Moy. Gén. Réussite Lancers Francs" dataDxfId="817">
      <calculatedColumnFormula>AVERAGE(Tableau1[FT%])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39E7EF-9AD9-4DF7-A7B3-B0E5F22D5949}" name="Tableau2" displayName="Tableau2" ref="A584:BR854" totalsRowShown="0" headerRowDxfId="816" headerRowBorderDxfId="815" tableBorderDxfId="814" totalsRowBorderDxfId="813">
  <autoFilter ref="A584:BR854" xr:uid="{8039E7EF-9AD9-4DF7-A7B3-B0E5F22D5949}"/>
  <sortState xmlns:xlrd2="http://schemas.microsoft.com/office/spreadsheetml/2017/richdata2" ref="A585:BR854">
    <sortCondition descending="1" ref="BO585:BO854"/>
  </sortState>
  <tableColumns count="70">
    <tableColumn id="1" xr3:uid="{E0785EB5-60CA-4646-AEB6-206010D60A0C}" name="Player" dataDxfId="812"/>
    <tableColumn id="2" xr3:uid="{82A382AA-3C94-4F07-88EB-D1B3F6046C2F}" name="Team" dataDxfId="811"/>
    <tableColumn id="3" xr3:uid="{603D203A-44E4-4CD8-BDFB-1FC73684E325}" name="Age" dataDxfId="810"/>
    <tableColumn id="4" xr3:uid="{5FEB99DA-1C22-4A9D-830A-D4F529A8766D}" name="GP" dataDxfId="809"/>
    <tableColumn id="5" xr3:uid="{9E1E1661-E3FC-458B-A9D5-695FA14088C2}" name="W" dataDxfId="808"/>
    <tableColumn id="6" xr3:uid="{87F71CFD-F59A-446D-AE77-9409BB1294C0}" name="L" dataDxfId="807"/>
    <tableColumn id="7" xr3:uid="{9BA3CFA4-EC85-49AF-A944-BAC1B3AB9ED8}" name="Min" dataDxfId="806"/>
    <tableColumn id="8" xr3:uid="{3A5D2F32-2CF5-406D-86EB-5D7A1965FB4E}" name="PTS" dataDxfId="805"/>
    <tableColumn id="9" xr3:uid="{A08330B3-E053-46B3-B549-EA29BE2DA7CC}" name="FGM" dataDxfId="804"/>
    <tableColumn id="10" xr3:uid="{95867C7E-01BF-4397-B936-8B21ADCE1AF6}" name="FGA" dataDxfId="803"/>
    <tableColumn id="11" xr3:uid="{EA80BF35-C9A8-4D18-BDDF-4FEC6EC726CD}" name="FG%" dataDxfId="802"/>
    <tableColumn id="12" xr3:uid="{8F6C765F-8AFE-47A5-B1CD-C52D6D1E96CF}" name="15:00" dataDxfId="801"/>
    <tableColumn id="13" xr3:uid="{9BB26882-0D51-4745-9B08-773942633282}" name="3PA" dataDxfId="800"/>
    <tableColumn id="14" xr3:uid="{58CFFED9-DD41-4504-83B7-0E7EEC146FAC}" name="3P%" dataDxfId="799"/>
    <tableColumn id="15" xr3:uid="{C22B2D7B-9D3A-445D-9DEC-CE8F15AA3582}" name="FTM" dataDxfId="798"/>
    <tableColumn id="16" xr3:uid="{B96200B9-B00C-431C-8863-9354DD8E138A}" name="FTA" dataDxfId="797"/>
    <tableColumn id="17" xr3:uid="{607094A8-D3A4-435C-B5E9-8E0C2D5CD25C}" name="FT%" dataDxfId="796"/>
    <tableColumn id="18" xr3:uid="{C0C32744-25EA-487A-8758-EC7B526975F3}" name="OREB" dataDxfId="795"/>
    <tableColumn id="19" xr3:uid="{5A07CDD7-20AC-4005-A360-1B59AB9B3B67}" name="DREB" dataDxfId="794"/>
    <tableColumn id="20" xr3:uid="{B73B35B8-A1EF-411A-8CF2-20F9C285C2E5}" name="REB" dataDxfId="793"/>
    <tableColumn id="21" xr3:uid="{CF497EEF-1FB6-4C27-B74B-5CACC290AFCB}" name="AST" dataDxfId="792"/>
    <tableColumn id="22" xr3:uid="{2B40A403-AD19-4114-9C0A-A012153836D2}" name="TOV" dataDxfId="791"/>
    <tableColumn id="23" xr3:uid="{75B845BD-6117-4F91-B789-BADB84780BA9}" name="STL" dataDxfId="790"/>
    <tableColumn id="24" xr3:uid="{597D16F3-5338-40C1-83E7-7F7AEAABDC62}" name="BLK" dataDxfId="789"/>
    <tableColumn id="25" xr3:uid="{A366FD9A-467F-47CC-9690-BD4F04723B46}" name="PF" dataDxfId="788"/>
    <tableColumn id="26" xr3:uid="{1F48D51D-6EEB-48EB-AEBD-07AE2BF819DF}" name="FP" dataDxfId="787"/>
    <tableColumn id="27" xr3:uid="{D2CC4A54-9538-49B1-8836-44A5401695B5}" name="DD2" dataDxfId="786"/>
    <tableColumn id="28" xr3:uid="{F313CEC3-2395-4E77-A2D9-7FF22F3D9F0D}" name="TD3" dataDxfId="785"/>
    <tableColumn id="29" xr3:uid="{08B755E3-C456-416D-96ED-FD6D24A2B9B4}" name="+/-" dataDxfId="784"/>
    <tableColumn id="30" xr3:uid="{11992C25-0AA6-47E9-ADB2-CA1AC374DDC4}" name="OFFRTG" dataDxfId="783"/>
    <tableColumn id="31" xr3:uid="{AF610BE5-AF40-48C0-9A3B-31F7438FA74F}" name="DEFRTG" dataDxfId="782"/>
    <tableColumn id="32" xr3:uid="{1AE35A9D-178E-4239-B9D1-AF61784A8EF1}" name="NETRTG" dataDxfId="781"/>
    <tableColumn id="33" xr3:uid="{D3D2DF32-E319-42E8-9ADD-E5E21A152204}" name="AST%" dataDxfId="780"/>
    <tableColumn id="34" xr3:uid="{99C031C4-3842-4FFA-AE20-A7FC2F84B4FF}" name="AST/TO" dataDxfId="779"/>
    <tableColumn id="35" xr3:uid="{24B171B0-1952-4B71-A3FF-299E8E9F33B1}" name="AST RATIO" dataDxfId="778"/>
    <tableColumn id="36" xr3:uid="{27542D78-C2E9-4649-B93B-FE011C4A4037}" name="OREB%" dataDxfId="777"/>
    <tableColumn id="37" xr3:uid="{69ED4CF6-C896-41BE-AE9A-522A260D1185}" name="DREB%" dataDxfId="776"/>
    <tableColumn id="38" xr3:uid="{A8CB91EB-720C-4E00-A479-ECE0D759E5EA}" name="REB%" dataDxfId="775"/>
    <tableColumn id="39" xr3:uid="{75D2C393-0AE8-41FE-849B-44863D32EE59}" name="TO RATIO" dataDxfId="774"/>
    <tableColumn id="40" xr3:uid="{116533BA-7D76-440E-8CC9-936ECC50EBE8}" name="EFG%" dataDxfId="773"/>
    <tableColumn id="41" xr3:uid="{69E7DF89-A1B6-43B3-834E-27DEE679D851}" name="TS%" dataDxfId="772"/>
    <tableColumn id="42" xr3:uid="{2CC74D45-F637-4B40-9E3A-B00A4BBC222D}" name="USG%" dataDxfId="771"/>
    <tableColumn id="43" xr3:uid="{6DE91696-D050-4245-AA64-1E74DE2B885E}" name="PACE" dataDxfId="770"/>
    <tableColumn id="44" xr3:uid="{70DF0143-4FF2-432E-A77C-77D90BF38794}" name="PIE" dataDxfId="769"/>
    <tableColumn id="45" xr3:uid="{8D0FC0C4-D1E1-4BCF-9276-257E5B519245}" name="POSS" dataDxfId="768"/>
    <tableColumn id="46" xr3:uid="{90706E4E-2A53-4568-A5F3-D1DE833CBDF1}" name="PTS_pg" dataDxfId="767"/>
    <tableColumn id="47" xr3:uid="{AD8A7B1E-FA42-4751-8B8F-84B1C73FDDE1}" name="AST_pg" dataDxfId="766"/>
    <tableColumn id="48" xr3:uid="{19708EBD-4C9D-457B-AEB9-5ED7E62B7F7F}" name="REB_pg" dataDxfId="765"/>
    <tableColumn id="49" xr3:uid="{499645BD-233C-43E5-8EF3-71B064404F7E}" name="OREB_pg" dataDxfId="764"/>
    <tableColumn id="50" xr3:uid="{36F16B01-208B-4861-8467-2BFEDDA4369C}" name="DREB_pg" dataDxfId="763"/>
    <tableColumn id="51" xr3:uid="{CBD6CA75-AF99-40F8-9747-D6F295326A0D}" name="STL_pg" dataDxfId="762"/>
    <tableColumn id="52" xr3:uid="{AA517819-511F-4EBF-BAAA-B54E38D231C9}" name="BLK_pg" dataDxfId="761"/>
    <tableColumn id="53" xr3:uid="{A19CCEF8-CB25-4E48-BB2E-1F7F26656EC6}" name="TOV_pg" dataDxfId="760"/>
    <tableColumn id="54" xr3:uid="{65A36B70-7EEC-4367-A001-F2B4DBEE1474}" name="PTS_pg/Min" dataDxfId="759"/>
    <tableColumn id="55" xr3:uid="{6414EB2F-63D3-499C-B398-AF36AD248FBE}" name="AST_pg/TOV_pg" dataDxfId="758"/>
    <tableColumn id="56" xr3:uid="{857AF730-7044-4279-9537-3F3E30A65950}" name="STL_pg/Min" dataDxfId="757"/>
    <tableColumn id="57" xr3:uid="{B250279E-E834-46FE-937F-04EFD853E396}" name="BLK_pg/Min" dataDxfId="756"/>
    <tableColumn id="58" xr3:uid="{B1917FDA-845C-4D0F-B82E-38560C36FB56}" name="OREB_pg/Min" dataDxfId="755"/>
    <tableColumn id="59" xr3:uid="{D5157EC5-2AFB-41F0-AB8D-EBB43FDCA746}" name="DREB_pg/Min" dataDxfId="754"/>
    <tableColumn id="60" xr3:uid="{0331DCF2-2695-4253-96B5-1FFB417D0B8D}" name="Classe_Min" dataDxfId="753"/>
    <tableColumn id="61" xr3:uid="{C0020A55-E456-4482-BF73-6491BE33D228}" name="Classe_Age" dataDxfId="752"/>
    <tableColumn id="62" xr3:uid="{CC8F6335-1725-4F2B-A9CF-4EB8BDF41D7F}" name="EFG%_corr" dataDxfId="751"/>
    <tableColumn id="63" xr3:uid="{412CE657-1F20-483F-AA75-1487E83EAD99}" name="TS%_corr" dataDxfId="750"/>
    <tableColumn id="64" xr3:uid="{B6EEE2F4-0BA7-45CE-9B78-5B69F13ACCB3}" name="FGA_norm" dataDxfId="749"/>
    <tableColumn id="65" xr3:uid="{E2AF09A7-04E7-4BA4-B1FD-72A17B8AB7A0}" name="Filtre joueur" dataDxfId="748"/>
    <tableColumn id="66" xr3:uid="{45027DB1-AB0B-4CBD-8ADA-AC3E7C0584E8}" name="PTG_pg_Norm" dataDxfId="747"/>
    <tableColumn id="67" xr3:uid="{1D2C65CA-7682-44C5-A6F9-FEF20F9A7B8E}" name="Min_tot" dataDxfId="746"/>
    <tableColumn id="68" xr3:uid="{CA859C1B-645A-4BE4-8665-E774ED8C8CB1}" name="AST/Min" dataDxfId="745"/>
    <tableColumn id="69" xr3:uid="{68757E3D-370D-4CFE-9F34-406364B84E18}" name="AST/TOV" dataDxfId="744"/>
    <tableColumn id="70" xr3:uid="{FBEE2B98-7C6E-467C-89BA-DEB89A9DE750}" name="REB_pg/Min" dataDxfId="7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1139" Type="http://schemas.openxmlformats.org/officeDocument/2006/relationships/printerSettings" Target="../printerSettings/printerSettings4.bin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1139" Type="http://schemas.openxmlformats.org/officeDocument/2006/relationships/printerSettings" Target="../printerSettings/printerSettings5.bin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1141" Type="http://schemas.openxmlformats.org/officeDocument/2006/relationships/table" Target="../tables/table2.xm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1140" Type="http://schemas.openxmlformats.org/officeDocument/2006/relationships/table" Target="../tables/table1.xm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13.bin"/><Relationship Id="rId4" Type="http://schemas.openxmlformats.org/officeDocument/2006/relationships/pivotTable" Target="../pivotTables/pivot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0625-D5AD-417F-AA1F-4858254C018E}">
  <dimension ref="A6:K14"/>
  <sheetViews>
    <sheetView showGridLines="0" workbookViewId="0">
      <selection activeCell="L10" sqref="L10"/>
    </sheetView>
  </sheetViews>
  <sheetFormatPr baseColWidth="10" defaultRowHeight="13.2"/>
  <sheetData>
    <row r="6" spans="1:11" ht="28.2">
      <c r="A6" s="201" t="s">
        <v>1604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</row>
    <row r="8" spans="1:11" ht="17.399999999999999">
      <c r="A8" s="3"/>
      <c r="B8" s="3"/>
      <c r="C8" s="131" t="s">
        <v>1605</v>
      </c>
      <c r="D8" s="131"/>
      <c r="E8" s="131"/>
      <c r="F8" s="131"/>
      <c r="G8" s="131"/>
      <c r="H8" s="131"/>
      <c r="I8" s="131"/>
      <c r="J8" s="131"/>
      <c r="K8" s="3"/>
    </row>
    <row r="10" spans="1:11">
      <c r="A10" s="204" t="s">
        <v>1607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</row>
    <row r="14" spans="1:11">
      <c r="A14" s="203" t="s">
        <v>1606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</row>
  </sheetData>
  <mergeCells count="3">
    <mergeCell ref="A6:K6"/>
    <mergeCell ref="A14:K14"/>
    <mergeCell ref="A10:K10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4EEF-6769-4F00-8E1C-386DED2ED97B}">
  <dimension ref="A1:K29"/>
  <sheetViews>
    <sheetView showGridLines="0" topLeftCell="A7" workbookViewId="0">
      <selection activeCell="H12" sqref="H12"/>
    </sheetView>
  </sheetViews>
  <sheetFormatPr baseColWidth="10" defaultRowHeight="17.399999999999999"/>
  <cols>
    <col min="1" max="16384" width="11.5546875" style="133"/>
  </cols>
  <sheetData>
    <row r="1" spans="1:11">
      <c r="A1" s="205" t="s">
        <v>1609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3" spans="1:11">
      <c r="A3" s="133" t="s">
        <v>1612</v>
      </c>
    </row>
    <row r="5" spans="1:11">
      <c r="A5" s="133" t="s">
        <v>1626</v>
      </c>
    </row>
    <row r="6" spans="1:11">
      <c r="A6" s="133" t="s">
        <v>1627</v>
      </c>
    </row>
    <row r="8" spans="1:11">
      <c r="A8" s="133" t="s">
        <v>1613</v>
      </c>
    </row>
    <row r="9" spans="1:11">
      <c r="A9" s="133" t="s">
        <v>1628</v>
      </c>
    </row>
    <row r="11" spans="1:11">
      <c r="A11" s="133" t="s">
        <v>1608</v>
      </c>
    </row>
    <row r="12" spans="1:11" ht="8.4" customHeight="1"/>
    <row r="13" spans="1:11">
      <c r="A13" s="133" t="s">
        <v>1614</v>
      </c>
    </row>
    <row r="14" spans="1:11">
      <c r="A14" s="133" t="s">
        <v>1615</v>
      </c>
    </row>
    <row r="15" spans="1:11">
      <c r="A15" s="133" t="s">
        <v>1616</v>
      </c>
    </row>
    <row r="16" spans="1:11">
      <c r="A16" s="133" t="s">
        <v>1617</v>
      </c>
    </row>
    <row r="17" spans="1:2" ht="12.6" customHeight="1"/>
    <row r="18" spans="1:2">
      <c r="A18" s="133" t="s">
        <v>1618</v>
      </c>
    </row>
    <row r="19" spans="1:2">
      <c r="A19" s="133" t="s">
        <v>1619</v>
      </c>
    </row>
    <row r="20" spans="1:2">
      <c r="A20" s="133" t="s">
        <v>1620</v>
      </c>
    </row>
    <row r="21" spans="1:2">
      <c r="A21" s="136" t="s">
        <v>1621</v>
      </c>
    </row>
    <row r="22" spans="1:2" ht="12.6" customHeight="1">
      <c r="A22" s="134"/>
    </row>
    <row r="23" spans="1:2">
      <c r="B23" s="135" t="s">
        <v>1622</v>
      </c>
    </row>
    <row r="24" spans="1:2">
      <c r="B24" s="135" t="s">
        <v>1610</v>
      </c>
    </row>
    <row r="25" spans="1:2">
      <c r="B25" s="135" t="s">
        <v>1611</v>
      </c>
    </row>
    <row r="27" spans="1:2">
      <c r="A27" s="133" t="s">
        <v>1624</v>
      </c>
    </row>
    <row r="28" spans="1:2">
      <c r="A28" s="133" t="s">
        <v>1623</v>
      </c>
    </row>
    <row r="29" spans="1:2">
      <c r="A29" s="133" t="s">
        <v>1625</v>
      </c>
    </row>
  </sheetData>
  <mergeCells count="1">
    <mergeCell ref="A1:K1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564A-AB63-482B-9186-BEACE8FB2A6D}">
  <dimension ref="A1:K67"/>
  <sheetViews>
    <sheetView showGridLines="0" workbookViewId="0">
      <selection activeCell="M5" sqref="M5"/>
    </sheetView>
  </sheetViews>
  <sheetFormatPr baseColWidth="10" defaultRowHeight="13.2"/>
  <sheetData>
    <row r="1" spans="1:11" ht="24.6">
      <c r="A1" s="206" t="s">
        <v>1629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</row>
    <row r="4" spans="1:11" ht="17.399999999999999">
      <c r="A4" s="133" t="s">
        <v>1630</v>
      </c>
      <c r="B4" s="133"/>
    </row>
    <row r="5" spans="1:11" ht="17.399999999999999">
      <c r="A5" s="133" t="s">
        <v>1631</v>
      </c>
      <c r="B5" s="133"/>
    </row>
    <row r="6" spans="1:11" ht="17.399999999999999">
      <c r="A6" s="133"/>
      <c r="B6" s="133"/>
    </row>
    <row r="7" spans="1:11" ht="17.399999999999999">
      <c r="A7" s="133" t="s">
        <v>1632</v>
      </c>
      <c r="B7" s="133"/>
    </row>
    <row r="8" spans="1:11" ht="17.399999999999999">
      <c r="A8" s="133" t="s">
        <v>1633</v>
      </c>
      <c r="B8" s="133"/>
    </row>
    <row r="9" spans="1:11" ht="17.399999999999999">
      <c r="A9" s="133"/>
      <c r="B9" s="133"/>
    </row>
    <row r="10" spans="1:11" ht="17.399999999999999">
      <c r="A10" s="133"/>
      <c r="B10" s="133"/>
    </row>
    <row r="11" spans="1:11" ht="17.399999999999999">
      <c r="A11" s="137" t="s">
        <v>1637</v>
      </c>
      <c r="B11" s="133"/>
      <c r="C11" s="133"/>
    </row>
    <row r="12" spans="1:11" ht="17.399999999999999">
      <c r="A12" s="133"/>
      <c r="B12" s="133"/>
      <c r="C12" s="133"/>
    </row>
    <row r="13" spans="1:11" ht="17.399999999999999">
      <c r="A13" s="133" t="s">
        <v>1634</v>
      </c>
      <c r="B13" s="133"/>
      <c r="C13" s="133"/>
    </row>
    <row r="14" spans="1:11" ht="17.399999999999999">
      <c r="A14" s="133" t="s">
        <v>1635</v>
      </c>
      <c r="B14" s="133"/>
      <c r="C14" s="133"/>
    </row>
    <row r="15" spans="1:11" ht="17.399999999999999">
      <c r="A15" s="134"/>
      <c r="B15" s="133"/>
      <c r="C15" s="133"/>
    </row>
    <row r="16" spans="1:11" ht="17.399999999999999">
      <c r="B16" s="135" t="s">
        <v>1638</v>
      </c>
      <c r="C16" s="133"/>
    </row>
    <row r="17" spans="1:3" ht="17.399999999999999">
      <c r="B17" s="135" t="s">
        <v>1639</v>
      </c>
      <c r="C17" s="133"/>
    </row>
    <row r="18" spans="1:3" ht="17.399999999999999">
      <c r="B18" s="135" t="s">
        <v>1640</v>
      </c>
      <c r="C18" s="133"/>
    </row>
    <row r="19" spans="1:3" ht="18">
      <c r="B19" s="133"/>
      <c r="C19" s="139" t="s">
        <v>1641</v>
      </c>
    </row>
    <row r="20" spans="1:3" ht="18">
      <c r="A20" s="138"/>
      <c r="B20" s="133"/>
      <c r="C20" s="139" t="s">
        <v>1642</v>
      </c>
    </row>
    <row r="21" spans="1:3" ht="17.399999999999999">
      <c r="B21" s="133"/>
      <c r="C21" s="133"/>
    </row>
    <row r="22" spans="1:3" ht="17.399999999999999">
      <c r="A22" s="133" t="s">
        <v>1636</v>
      </c>
      <c r="B22" s="133"/>
      <c r="C22" s="133"/>
    </row>
    <row r="25" spans="1:3" ht="17.399999999999999">
      <c r="A25" s="137" t="s">
        <v>1643</v>
      </c>
    </row>
    <row r="26" spans="1:3" ht="17.399999999999999">
      <c r="A26" s="133"/>
    </row>
    <row r="27" spans="1:3" ht="17.399999999999999">
      <c r="A27" s="133" t="s">
        <v>1644</v>
      </c>
    </row>
    <row r="28" spans="1:3" ht="17.399999999999999">
      <c r="A28" s="136" t="s">
        <v>1650</v>
      </c>
    </row>
    <row r="29" spans="1:3" ht="8.4" customHeight="1">
      <c r="A29" s="136"/>
    </row>
    <row r="30" spans="1:3" ht="17.399999999999999">
      <c r="A30" s="141" t="s">
        <v>1645</v>
      </c>
    </row>
    <row r="31" spans="1:3" ht="17.399999999999999">
      <c r="A31" s="141" t="s">
        <v>1649</v>
      </c>
    </row>
    <row r="32" spans="1:3" ht="17.399999999999999">
      <c r="A32" s="141" t="s">
        <v>1646</v>
      </c>
    </row>
    <row r="33" spans="1:1" ht="17.399999999999999">
      <c r="A33" s="141" t="s">
        <v>1648</v>
      </c>
    </row>
    <row r="34" spans="1:1" ht="17.399999999999999">
      <c r="A34" s="141" t="s">
        <v>1647</v>
      </c>
    </row>
    <row r="36" spans="1:1" ht="17.399999999999999">
      <c r="A36" s="133"/>
    </row>
    <row r="37" spans="1:1" ht="17.399999999999999">
      <c r="A37" s="133" t="s">
        <v>1651</v>
      </c>
    </row>
    <row r="38" spans="1:1" ht="17.399999999999999">
      <c r="A38" s="133" t="s">
        <v>1652</v>
      </c>
    </row>
    <row r="39" spans="1:1" ht="17.399999999999999">
      <c r="A39" s="133" t="s">
        <v>1653</v>
      </c>
    </row>
    <row r="42" spans="1:1" ht="17.399999999999999">
      <c r="A42" s="137" t="s">
        <v>1654</v>
      </c>
    </row>
    <row r="43" spans="1:1" ht="17.399999999999999">
      <c r="A43" s="133"/>
    </row>
    <row r="44" spans="1:1" ht="17.399999999999999">
      <c r="A44" s="133" t="s">
        <v>1655</v>
      </c>
    </row>
    <row r="45" spans="1:1" ht="17.399999999999999">
      <c r="A45" s="136" t="s">
        <v>1656</v>
      </c>
    </row>
    <row r="46" spans="1:1" ht="10.8" customHeight="1">
      <c r="A46" s="134"/>
    </row>
    <row r="47" spans="1:1" ht="17.399999999999999">
      <c r="A47" s="142" t="s">
        <v>1657</v>
      </c>
    </row>
    <row r="48" spans="1:1" ht="17.399999999999999">
      <c r="A48" s="142" t="s">
        <v>1658</v>
      </c>
    </row>
    <row r="49" spans="1:1" ht="17.399999999999999">
      <c r="A49" s="142" t="s">
        <v>1659</v>
      </c>
    </row>
    <row r="50" spans="1:1" ht="17.399999999999999">
      <c r="A50" s="133"/>
    </row>
    <row r="51" spans="1:1" ht="17.399999999999999">
      <c r="A51" s="133" t="s">
        <v>1660</v>
      </c>
    </row>
    <row r="52" spans="1:1" ht="17.399999999999999">
      <c r="A52" s="133" t="s">
        <v>1661</v>
      </c>
    </row>
    <row r="53" spans="1:1" ht="17.399999999999999">
      <c r="A53" s="133" t="s">
        <v>1662</v>
      </c>
    </row>
    <row r="54" spans="1:1" ht="17.399999999999999">
      <c r="A54" s="133" t="s">
        <v>1663</v>
      </c>
    </row>
    <row r="57" spans="1:1" ht="17.399999999999999">
      <c r="A57" s="137" t="s">
        <v>1664</v>
      </c>
    </row>
    <row r="58" spans="1:1" ht="17.399999999999999">
      <c r="A58" s="133"/>
    </row>
    <row r="59" spans="1:1" ht="17.399999999999999">
      <c r="A59" s="133" t="s">
        <v>1665</v>
      </c>
    </row>
    <row r="60" spans="1:1" ht="11.4" customHeight="1">
      <c r="A60" s="134"/>
    </row>
    <row r="61" spans="1:1" ht="18">
      <c r="A61" s="143" t="s">
        <v>1666</v>
      </c>
    </row>
    <row r="62" spans="1:1" ht="18">
      <c r="A62" s="143" t="s">
        <v>1667</v>
      </c>
    </row>
    <row r="63" spans="1:1" ht="18">
      <c r="A63" s="143" t="s">
        <v>1668</v>
      </c>
    </row>
    <row r="64" spans="1:1" ht="17.399999999999999">
      <c r="A64" s="133"/>
    </row>
    <row r="65" spans="1:1" ht="17.399999999999999">
      <c r="A65" s="133" t="s">
        <v>1669</v>
      </c>
    </row>
    <row r="66" spans="1:1" ht="17.399999999999999">
      <c r="A66" s="133" t="s">
        <v>1670</v>
      </c>
    </row>
    <row r="67" spans="1:1" ht="17.399999999999999">
      <c r="A67" s="133" t="s">
        <v>1671</v>
      </c>
    </row>
  </sheetData>
  <mergeCells count="1">
    <mergeCell ref="A1:K1"/>
  </mergeCells>
  <pageMargins left="0.7" right="0.7" top="0.75" bottom="0.75" header="0.3" footer="0.3"/>
  <pageSetup paperSize="9" orientation="landscape" r:id="rId1"/>
  <rowBreaks count="1" manualBreakCount="1">
    <brk id="2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89"/>
  <sheetViews>
    <sheetView topLeftCell="AV1" zoomScaleNormal="100" workbookViewId="0">
      <pane ySplit="1" topLeftCell="A2" activePane="bottomLeft" state="frozen"/>
      <selection pane="bottomLeft" activeCell="AT1" sqref="AT1:AT1048576"/>
    </sheetView>
  </sheetViews>
  <sheetFormatPr baseColWidth="10" defaultColWidth="12.6640625" defaultRowHeight="15.75" customHeight="1"/>
  <cols>
    <col min="1" max="1" width="18" customWidth="1"/>
    <col min="2" max="2" width="7.33203125" bestFit="1" customWidth="1"/>
    <col min="3" max="7" width="6.44140625" customWidth="1"/>
    <col min="8" max="8" width="9.33203125" customWidth="1"/>
    <col min="9" max="9" width="6.44140625" customWidth="1"/>
    <col min="10" max="10" width="7.5546875" bestFit="1" customWidth="1"/>
    <col min="11" max="11" width="6.44140625" customWidth="1"/>
    <col min="12" max="12" width="6.44140625" hidden="1" customWidth="1"/>
    <col min="13" max="19" width="6.44140625" customWidth="1"/>
    <col min="20" max="20" width="7.5546875" bestFit="1" customWidth="1"/>
    <col min="21" max="21" width="6.44140625" customWidth="1"/>
    <col min="22" max="22" width="5.33203125" customWidth="1"/>
    <col min="23" max="24" width="6.44140625" customWidth="1"/>
    <col min="25" max="31" width="6.44140625" hidden="1" customWidth="1"/>
    <col min="32" max="33" width="6.44140625" customWidth="1"/>
    <col min="34" max="34" width="6.88671875" bestFit="1" customWidth="1"/>
    <col min="35" max="41" width="6.44140625" customWidth="1"/>
    <col min="42" max="45" width="6.44140625" hidden="1" customWidth="1"/>
    <col min="46" max="46" width="6.21875" bestFit="1" customWidth="1"/>
    <col min="47" max="47" width="7" bestFit="1" customWidth="1"/>
    <col min="48" max="48" width="6.44140625" customWidth="1"/>
    <col min="49" max="49" width="7" bestFit="1" customWidth="1"/>
    <col min="50" max="50" width="8" bestFit="1" customWidth="1"/>
    <col min="51" max="51" width="6.109375" bestFit="1" customWidth="1"/>
    <col min="52" max="52" width="6.33203125" bestFit="1" customWidth="1"/>
    <col min="53" max="53" width="6.44140625" customWidth="1"/>
    <col min="54" max="54" width="9.21875" bestFit="1" customWidth="1"/>
    <col min="55" max="55" width="12.21875" bestFit="1" customWidth="1"/>
    <col min="56" max="56" width="9.109375" bestFit="1" customWidth="1"/>
    <col min="57" max="57" width="9.21875" bestFit="1" customWidth="1"/>
    <col min="58" max="58" width="10.33203125" bestFit="1" customWidth="1"/>
    <col min="59" max="59" width="10.21875" bestFit="1" customWidth="1"/>
    <col min="60" max="60" width="9.44140625" bestFit="1" customWidth="1"/>
    <col min="61" max="61" width="8.88671875" bestFit="1" customWidth="1"/>
    <col min="62" max="64" width="8.88671875" customWidth="1"/>
    <col min="65" max="65" width="9.44140625" bestFit="1" customWidth="1"/>
    <col min="66" max="66" width="10.88671875" bestFit="1" customWidth="1"/>
    <col min="67" max="67" width="7.5546875" bestFit="1" customWidth="1"/>
    <col min="68" max="68" width="6.6640625" bestFit="1" customWidth="1"/>
    <col min="69" max="69" width="7.109375" bestFit="1" customWidth="1"/>
    <col min="70" max="70" width="9.21875" bestFit="1" customWidth="1"/>
  </cols>
  <sheetData>
    <row r="1" spans="1:70" s="3" customFormat="1" ht="13.2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>
        <v>0.625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6" t="str">
        <f>"+/-"</f>
        <v>+/-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9" t="s">
        <v>1279</v>
      </c>
      <c r="AU1" s="9" t="s">
        <v>1280</v>
      </c>
      <c r="AV1" s="9" t="s">
        <v>1281</v>
      </c>
      <c r="AW1" s="9" t="s">
        <v>1282</v>
      </c>
      <c r="AX1" s="9" t="s">
        <v>1283</v>
      </c>
      <c r="AY1" s="9" t="s">
        <v>1284</v>
      </c>
      <c r="AZ1" s="9" t="s">
        <v>1285</v>
      </c>
      <c r="BA1" s="9" t="s">
        <v>1286</v>
      </c>
      <c r="BB1" s="10" t="s">
        <v>1287</v>
      </c>
      <c r="BC1" s="10" t="s">
        <v>1288</v>
      </c>
      <c r="BD1" s="10" t="s">
        <v>1289</v>
      </c>
      <c r="BE1" s="10" t="s">
        <v>1290</v>
      </c>
      <c r="BF1" s="10" t="s">
        <v>1291</v>
      </c>
      <c r="BG1" s="10" t="s">
        <v>1292</v>
      </c>
      <c r="BH1" s="57" t="s">
        <v>1319</v>
      </c>
      <c r="BI1" s="57" t="s">
        <v>1328</v>
      </c>
      <c r="BJ1" s="59" t="s">
        <v>1431</v>
      </c>
      <c r="BK1" s="59" t="s">
        <v>1432</v>
      </c>
      <c r="BL1" s="59" t="s">
        <v>1433</v>
      </c>
      <c r="BM1" s="61" t="s">
        <v>1430</v>
      </c>
      <c r="BN1" s="63" t="s">
        <v>1597</v>
      </c>
      <c r="BO1" s="63" t="s">
        <v>1444</v>
      </c>
      <c r="BP1" s="63" t="s">
        <v>1445</v>
      </c>
      <c r="BQ1" s="63" t="s">
        <v>1428</v>
      </c>
      <c r="BR1" s="10" t="s">
        <v>1488</v>
      </c>
    </row>
    <row r="2" spans="1:70" ht="13.2">
      <c r="A2" s="11" t="s">
        <v>1278</v>
      </c>
      <c r="B2" s="12" t="s">
        <v>43</v>
      </c>
      <c r="C2" s="13">
        <v>26</v>
      </c>
      <c r="D2" s="13">
        <v>76</v>
      </c>
      <c r="E2" s="13">
        <v>63</v>
      </c>
      <c r="F2" s="13">
        <v>13</v>
      </c>
      <c r="G2" s="13">
        <v>34.200000000000003</v>
      </c>
      <c r="H2" s="14">
        <v>2485</v>
      </c>
      <c r="I2" s="15">
        <v>859</v>
      </c>
      <c r="J2" s="15">
        <v>1657</v>
      </c>
      <c r="K2" s="14">
        <v>51.9</v>
      </c>
      <c r="L2" s="15">
        <v>160</v>
      </c>
      <c r="M2" s="15">
        <v>433</v>
      </c>
      <c r="N2" s="14">
        <v>37.5</v>
      </c>
      <c r="O2" s="14">
        <v>600</v>
      </c>
      <c r="P2" s="14">
        <v>669</v>
      </c>
      <c r="Q2" s="14">
        <v>89.8</v>
      </c>
      <c r="R2" s="15">
        <v>68</v>
      </c>
      <c r="S2" s="15">
        <v>312</v>
      </c>
      <c r="T2" s="15">
        <v>380</v>
      </c>
      <c r="U2" s="15">
        <v>486</v>
      </c>
      <c r="V2" s="68">
        <v>182</v>
      </c>
      <c r="W2" s="15">
        <v>129</v>
      </c>
      <c r="X2" s="15">
        <v>76</v>
      </c>
      <c r="Y2" s="15">
        <v>167</v>
      </c>
      <c r="Z2" s="14">
        <v>4112</v>
      </c>
      <c r="AA2" s="14">
        <v>6</v>
      </c>
      <c r="AB2" s="14">
        <v>0</v>
      </c>
      <c r="AC2" s="13">
        <v>12.1</v>
      </c>
      <c r="AD2" s="13">
        <v>122.4</v>
      </c>
      <c r="AE2" s="13">
        <v>105.7</v>
      </c>
      <c r="AF2" s="13">
        <v>16.7</v>
      </c>
      <c r="AG2" s="13">
        <v>29.9</v>
      </c>
      <c r="AH2" s="13">
        <v>2.66</v>
      </c>
      <c r="AI2" s="13">
        <v>18.7</v>
      </c>
      <c r="AJ2" s="13">
        <v>2.5</v>
      </c>
      <c r="AK2" s="13">
        <v>11.2</v>
      </c>
      <c r="AL2" s="13">
        <v>6.9</v>
      </c>
      <c r="AM2" s="13">
        <v>7</v>
      </c>
      <c r="AN2" s="13">
        <v>56.9</v>
      </c>
      <c r="AO2" s="13">
        <v>63.7</v>
      </c>
      <c r="AP2" s="13">
        <v>33.6</v>
      </c>
      <c r="AQ2" s="13">
        <v>101.91</v>
      </c>
      <c r="AR2" s="13">
        <v>19.899999999999999</v>
      </c>
      <c r="AS2" s="13">
        <v>5514</v>
      </c>
      <c r="AT2" s="16">
        <f t="shared" ref="AT2:AT65" si="0">H2/D2</f>
        <v>32.69736842105263</v>
      </c>
      <c r="AU2" s="16">
        <f t="shared" ref="AU2:AU65" si="1">U2/D2</f>
        <v>6.3947368421052628</v>
      </c>
      <c r="AV2" s="17">
        <f t="shared" ref="AV2:AV65" si="2">T2/D2</f>
        <v>5</v>
      </c>
      <c r="AW2" s="17">
        <f t="shared" ref="AW2:AW65" si="3">R2/D2</f>
        <v>0.89473684210526316</v>
      </c>
      <c r="AX2" s="17">
        <f t="shared" ref="AX2:AX65" si="4">S2/D2</f>
        <v>4.1052631578947372</v>
      </c>
      <c r="AY2" s="17">
        <f t="shared" ref="AY2:AY65" si="5">W2/D2</f>
        <v>1.6973684210526316</v>
      </c>
      <c r="AZ2" s="17">
        <f t="shared" ref="AZ2:AZ65" si="6">X2/D2</f>
        <v>1</v>
      </c>
      <c r="BA2" s="17">
        <f t="shared" ref="BA2:BA65" si="7">V2/D2</f>
        <v>2.3947368421052633</v>
      </c>
      <c r="BB2" s="18">
        <f t="shared" ref="BB2:BB65" si="8">IF(G2&gt;0,AT2/G2,"")</f>
        <v>0.95606340412434587</v>
      </c>
      <c r="BC2" s="18">
        <f t="shared" ref="BC2:BC65" si="9">IF(BA2&gt;0,AU2/BA2,"")</f>
        <v>2.6703296703296702</v>
      </c>
      <c r="BD2" s="18">
        <f t="shared" ref="BD2:BD65" si="10">IF(G2&gt;0,AY2/G2,"")</f>
        <v>4.9630655586334255E-2</v>
      </c>
      <c r="BE2" s="18">
        <f t="shared" ref="BE2:BE65" si="11">IF(G2&gt;0,AZ2/G2,"")</f>
        <v>2.9239766081871343E-2</v>
      </c>
      <c r="BF2" s="18">
        <f t="shared" ref="BF2:BF65" si="12">IF(G2&gt;0,AW2/G2,"")</f>
        <v>2.6161895967990147E-2</v>
      </c>
      <c r="BG2" s="18">
        <f t="shared" ref="BG2:BG65" si="13" xml:space="preserve"> IF(G2&gt;0,AX2/G2,"")</f>
        <v>0.12003693444136658</v>
      </c>
      <c r="BH2" s="58" t="str">
        <f t="shared" ref="BH2:BH65" si="14">IF(G2&lt;10,"&lt;10 min",IF(G2&lt;20,"10–19 min",IF(G2&lt;30,"20–29 min",IF(G2&lt;40,"30–39 min","40+ min"))))</f>
        <v>30–39 min</v>
      </c>
      <c r="BI2" s="58" t="str">
        <f t="shared" ref="BI2:BI65" si="15">IF(C2&lt;23,"18–22",IF(C2&lt;28,"23–27",IF(C2&lt;33,"28–32","33+")))</f>
        <v>23–27</v>
      </c>
      <c r="BJ2" s="60">
        <f t="shared" ref="BJ2:BJ65" si="16">AN2/100</f>
        <v>0.56899999999999995</v>
      </c>
      <c r="BK2" s="60">
        <f t="shared" ref="BK2:BK65" si="17">AO2/100</f>
        <v>0.63700000000000001</v>
      </c>
      <c r="BL2" s="60">
        <f t="shared" ref="BL2:BL65" si="18">J2/(MAX($J$2:$J$570))</f>
        <v>1</v>
      </c>
      <c r="BM2" s="62" t="str">
        <f t="shared" ref="BM2:BM65" si="19">IF(AND(G2&gt;=30,J2&gt;=500),"Conserver","Écarter")</f>
        <v>Conserver</v>
      </c>
      <c r="BN2" s="64">
        <f t="shared" ref="BN2:BN65" si="20">AT2/(MAX($AT$2:$AT$570))</f>
        <v>1</v>
      </c>
      <c r="BO2" s="64">
        <f t="shared" ref="BO2:BO65" si="21">G2*D2</f>
        <v>2599.2000000000003</v>
      </c>
      <c r="BP2" s="65">
        <f t="shared" ref="BP2:BP65" si="22">IF(BO2&gt;0,U2/BO2,"")</f>
        <v>0.18698060941828254</v>
      </c>
      <c r="BQ2" s="65">
        <f t="shared" ref="BQ2:BQ65" si="23">IF(V2&gt;0,U2/V2,0)</f>
        <v>2.6703296703296702</v>
      </c>
      <c r="BR2" s="18">
        <f t="shared" ref="BR2:BR65" si="24">IF(G2&gt;0,AV2/G2,"")</f>
        <v>0.14619883040935672</v>
      </c>
    </row>
    <row r="3" spans="1:70" ht="13.2">
      <c r="A3" s="12" t="s">
        <v>48</v>
      </c>
      <c r="B3" s="12" t="s">
        <v>49</v>
      </c>
      <c r="C3" s="13">
        <v>30</v>
      </c>
      <c r="D3" s="13">
        <v>67</v>
      </c>
      <c r="E3" s="13">
        <v>40</v>
      </c>
      <c r="F3" s="13">
        <v>27</v>
      </c>
      <c r="G3" s="13">
        <v>34.200000000000003</v>
      </c>
      <c r="H3" s="14">
        <v>2037</v>
      </c>
      <c r="I3" s="15">
        <v>791</v>
      </c>
      <c r="J3" s="15">
        <v>1320</v>
      </c>
      <c r="K3" s="14">
        <v>60.1</v>
      </c>
      <c r="L3" s="15">
        <v>13</v>
      </c>
      <c r="M3" s="15">
        <v>60</v>
      </c>
      <c r="N3" s="14">
        <v>22.2</v>
      </c>
      <c r="O3" s="14">
        <v>436</v>
      </c>
      <c r="P3" s="14">
        <v>710</v>
      </c>
      <c r="Q3" s="14">
        <v>61.7</v>
      </c>
      <c r="R3" s="15">
        <v>147</v>
      </c>
      <c r="S3" s="15">
        <v>650</v>
      </c>
      <c r="T3" s="15">
        <v>797</v>
      </c>
      <c r="U3" s="15">
        <v>436</v>
      </c>
      <c r="V3" s="68">
        <v>208</v>
      </c>
      <c r="W3" s="15">
        <v>60</v>
      </c>
      <c r="X3" s="15">
        <v>80</v>
      </c>
      <c r="Y3" s="15">
        <v>154</v>
      </c>
      <c r="Z3" s="14">
        <v>3846</v>
      </c>
      <c r="AA3" s="14">
        <v>55</v>
      </c>
      <c r="AB3" s="14">
        <v>11</v>
      </c>
      <c r="AC3" s="13">
        <v>5</v>
      </c>
      <c r="AD3" s="13">
        <v>118.9</v>
      </c>
      <c r="AE3" s="13">
        <v>111.7</v>
      </c>
      <c r="AF3" s="13">
        <v>7.2</v>
      </c>
      <c r="AG3" s="13">
        <v>33.9</v>
      </c>
      <c r="AH3" s="13">
        <v>2.1</v>
      </c>
      <c r="AI3" s="13">
        <v>19.2</v>
      </c>
      <c r="AJ3" s="13">
        <v>6.7</v>
      </c>
      <c r="AK3" s="13">
        <v>26.6</v>
      </c>
      <c r="AL3" s="13">
        <v>17.2</v>
      </c>
      <c r="AM3" s="13">
        <v>9.1</v>
      </c>
      <c r="AN3" s="13">
        <v>60.7</v>
      </c>
      <c r="AO3" s="13">
        <v>62.5</v>
      </c>
      <c r="AP3" s="13">
        <v>34.6</v>
      </c>
      <c r="AQ3" s="13">
        <v>100.18</v>
      </c>
      <c r="AR3" s="13">
        <v>21</v>
      </c>
      <c r="AS3" s="13">
        <v>4772</v>
      </c>
      <c r="AT3" s="16">
        <f t="shared" si="0"/>
        <v>30.402985074626866</v>
      </c>
      <c r="AU3" s="16">
        <f t="shared" si="1"/>
        <v>6.5074626865671643</v>
      </c>
      <c r="AV3" s="17">
        <f t="shared" si="2"/>
        <v>11.895522388059701</v>
      </c>
      <c r="AW3" s="17">
        <f t="shared" si="3"/>
        <v>2.1940298507462686</v>
      </c>
      <c r="AX3" s="17">
        <f t="shared" si="4"/>
        <v>9.7014925373134329</v>
      </c>
      <c r="AY3" s="17">
        <f t="shared" si="5"/>
        <v>0.89552238805970152</v>
      </c>
      <c r="AZ3" s="17">
        <f t="shared" si="6"/>
        <v>1.1940298507462686</v>
      </c>
      <c r="BA3" s="17">
        <f t="shared" si="7"/>
        <v>3.1044776119402986</v>
      </c>
      <c r="BB3" s="18">
        <f t="shared" si="8"/>
        <v>0.88897617177271526</v>
      </c>
      <c r="BC3" s="18">
        <f t="shared" si="9"/>
        <v>2.0961538461538463</v>
      </c>
      <c r="BD3" s="18">
        <f t="shared" si="10"/>
        <v>2.6184865147944488E-2</v>
      </c>
      <c r="BE3" s="18">
        <f t="shared" si="11"/>
        <v>3.4913153530592642E-2</v>
      </c>
      <c r="BF3" s="18">
        <f t="shared" si="12"/>
        <v>6.4152919612463985E-2</v>
      </c>
      <c r="BG3" s="18">
        <f t="shared" si="13"/>
        <v>0.28366937243606527</v>
      </c>
      <c r="BH3" s="58" t="str">
        <f t="shared" si="14"/>
        <v>30–39 min</v>
      </c>
      <c r="BI3" s="58" t="str">
        <f t="shared" si="15"/>
        <v>28–32</v>
      </c>
      <c r="BJ3" s="60">
        <f t="shared" si="16"/>
        <v>0.60699999999999998</v>
      </c>
      <c r="BK3" s="60">
        <f t="shared" si="17"/>
        <v>0.625</v>
      </c>
      <c r="BL3" s="60">
        <f t="shared" si="18"/>
        <v>0.79662039831019915</v>
      </c>
      <c r="BM3" s="62" t="str">
        <f t="shared" si="19"/>
        <v>Conserver</v>
      </c>
      <c r="BN3" s="64">
        <f t="shared" si="20"/>
        <v>0.92982972461635494</v>
      </c>
      <c r="BO3" s="64">
        <f t="shared" si="21"/>
        <v>2291.4</v>
      </c>
      <c r="BP3" s="65">
        <f t="shared" si="22"/>
        <v>0.19027668674172993</v>
      </c>
      <c r="BQ3" s="65">
        <f t="shared" si="23"/>
        <v>2.0961538461538463</v>
      </c>
      <c r="BR3" s="18">
        <f t="shared" si="24"/>
        <v>0.34782229204852927</v>
      </c>
    </row>
    <row r="4" spans="1:70" ht="13.2">
      <c r="A4" s="12" t="s">
        <v>46</v>
      </c>
      <c r="B4" s="12" t="s">
        <v>47</v>
      </c>
      <c r="C4" s="13">
        <v>30</v>
      </c>
      <c r="D4" s="13">
        <v>70</v>
      </c>
      <c r="E4" s="13">
        <v>46</v>
      </c>
      <c r="F4" s="13">
        <v>24</v>
      </c>
      <c r="G4" s="13">
        <v>36.700000000000003</v>
      </c>
      <c r="H4" s="14">
        <v>2072</v>
      </c>
      <c r="I4" s="15">
        <v>784</v>
      </c>
      <c r="J4" s="15">
        <v>1365</v>
      </c>
      <c r="K4" s="14">
        <v>57.6</v>
      </c>
      <c r="L4" s="15">
        <v>140</v>
      </c>
      <c r="M4" s="15">
        <v>329</v>
      </c>
      <c r="N4" s="14">
        <v>41.7</v>
      </c>
      <c r="O4" s="14">
        <v>364</v>
      </c>
      <c r="P4" s="14">
        <v>448</v>
      </c>
      <c r="Q4" s="14">
        <v>80</v>
      </c>
      <c r="R4" s="15">
        <v>203</v>
      </c>
      <c r="S4" s="15">
        <v>693</v>
      </c>
      <c r="T4" s="15">
        <v>889</v>
      </c>
      <c r="U4" s="15">
        <v>714</v>
      </c>
      <c r="V4" s="68">
        <v>231</v>
      </c>
      <c r="W4" s="15">
        <v>126</v>
      </c>
      <c r="X4" s="15">
        <v>42</v>
      </c>
      <c r="Y4" s="15">
        <v>161</v>
      </c>
      <c r="Z4" s="14">
        <v>4501</v>
      </c>
      <c r="AA4" s="14">
        <v>59</v>
      </c>
      <c r="AB4" s="14">
        <v>34</v>
      </c>
      <c r="AC4" s="13">
        <v>8.5</v>
      </c>
      <c r="AD4" s="13">
        <v>125.6</v>
      </c>
      <c r="AE4" s="13">
        <v>115.1</v>
      </c>
      <c r="AF4" s="13">
        <v>10.5</v>
      </c>
      <c r="AG4" s="13">
        <v>39.799999999999997</v>
      </c>
      <c r="AH4" s="13">
        <v>3.11</v>
      </c>
      <c r="AI4" s="13">
        <v>28.7</v>
      </c>
      <c r="AJ4" s="13">
        <v>8.3000000000000007</v>
      </c>
      <c r="AK4" s="13">
        <v>25.2</v>
      </c>
      <c r="AL4" s="13">
        <v>17.3</v>
      </c>
      <c r="AM4" s="13">
        <v>9.1999999999999993</v>
      </c>
      <c r="AN4" s="13">
        <v>62.7</v>
      </c>
      <c r="AO4" s="13">
        <v>66.3</v>
      </c>
      <c r="AP4" s="13">
        <v>28.5</v>
      </c>
      <c r="AQ4" s="13">
        <v>101.99</v>
      </c>
      <c r="AR4" s="13">
        <v>20.6</v>
      </c>
      <c r="AS4" s="13">
        <v>5471</v>
      </c>
      <c r="AT4" s="16">
        <f t="shared" si="0"/>
        <v>29.6</v>
      </c>
      <c r="AU4" s="16">
        <f t="shared" si="1"/>
        <v>10.199999999999999</v>
      </c>
      <c r="AV4" s="17">
        <f t="shared" si="2"/>
        <v>12.7</v>
      </c>
      <c r="AW4" s="17">
        <f t="shared" si="3"/>
        <v>2.9</v>
      </c>
      <c r="AX4" s="17">
        <f t="shared" si="4"/>
        <v>9.9</v>
      </c>
      <c r="AY4" s="17">
        <f t="shared" si="5"/>
        <v>1.8</v>
      </c>
      <c r="AZ4" s="17">
        <f t="shared" si="6"/>
        <v>0.6</v>
      </c>
      <c r="BA4" s="17">
        <f t="shared" si="7"/>
        <v>3.3</v>
      </c>
      <c r="BB4" s="18">
        <f t="shared" si="8"/>
        <v>0.80653950953678477</v>
      </c>
      <c r="BC4" s="18">
        <f t="shared" si="9"/>
        <v>3.0909090909090908</v>
      </c>
      <c r="BD4" s="18">
        <f t="shared" si="10"/>
        <v>4.9046321525885554E-2</v>
      </c>
      <c r="BE4" s="18">
        <f t="shared" si="11"/>
        <v>1.6348773841961851E-2</v>
      </c>
      <c r="BF4" s="18">
        <f t="shared" si="12"/>
        <v>7.9019073569482276E-2</v>
      </c>
      <c r="BG4" s="18">
        <f t="shared" si="13"/>
        <v>0.26975476839237056</v>
      </c>
      <c r="BH4" s="58" t="str">
        <f t="shared" si="14"/>
        <v>30–39 min</v>
      </c>
      <c r="BI4" s="58" t="str">
        <f t="shared" si="15"/>
        <v>28–32</v>
      </c>
      <c r="BJ4" s="60">
        <f t="shared" si="16"/>
        <v>0.627</v>
      </c>
      <c r="BK4" s="60">
        <f t="shared" si="17"/>
        <v>0.66299999999999992</v>
      </c>
      <c r="BL4" s="60">
        <f t="shared" si="18"/>
        <v>0.82377791188895599</v>
      </c>
      <c r="BM4" s="62" t="str">
        <f t="shared" si="19"/>
        <v>Conserver</v>
      </c>
      <c r="BN4" s="64">
        <f t="shared" si="20"/>
        <v>0.90527162977867215</v>
      </c>
      <c r="BO4" s="64">
        <f t="shared" si="21"/>
        <v>2569</v>
      </c>
      <c r="BP4" s="65">
        <f t="shared" si="22"/>
        <v>0.27792915531335149</v>
      </c>
      <c r="BQ4" s="65">
        <f t="shared" si="23"/>
        <v>3.0909090909090908</v>
      </c>
      <c r="BR4" s="18">
        <f t="shared" si="24"/>
        <v>0.34604904632152583</v>
      </c>
    </row>
    <row r="5" spans="1:70" ht="13.2">
      <c r="A5" s="12" t="s">
        <v>106</v>
      </c>
      <c r="B5" s="12" t="s">
        <v>107</v>
      </c>
      <c r="C5" s="13">
        <v>26</v>
      </c>
      <c r="D5" s="13">
        <v>50</v>
      </c>
      <c r="E5" s="13">
        <v>31</v>
      </c>
      <c r="F5" s="13">
        <v>19</v>
      </c>
      <c r="G5" s="13">
        <v>35.4</v>
      </c>
      <c r="H5" s="14">
        <v>1410</v>
      </c>
      <c r="I5" s="15">
        <v>460</v>
      </c>
      <c r="J5" s="15">
        <v>1025</v>
      </c>
      <c r="K5" s="14">
        <v>45</v>
      </c>
      <c r="L5" s="15">
        <v>175</v>
      </c>
      <c r="M5" s="15">
        <v>480</v>
      </c>
      <c r="N5" s="14">
        <v>36.799999999999997</v>
      </c>
      <c r="O5" s="14">
        <v>310</v>
      </c>
      <c r="P5" s="14">
        <v>395</v>
      </c>
      <c r="Q5" s="14">
        <v>78.2</v>
      </c>
      <c r="R5" s="15">
        <v>40</v>
      </c>
      <c r="S5" s="15">
        <v>370</v>
      </c>
      <c r="T5" s="15">
        <v>410</v>
      </c>
      <c r="U5" s="15">
        <v>385</v>
      </c>
      <c r="V5" s="68">
        <v>180</v>
      </c>
      <c r="W5" s="15">
        <v>90</v>
      </c>
      <c r="X5" s="15">
        <v>20</v>
      </c>
      <c r="Y5" s="15">
        <v>125</v>
      </c>
      <c r="Z5" s="14">
        <v>2625</v>
      </c>
      <c r="AA5" s="14">
        <v>21</v>
      </c>
      <c r="AB5" s="14">
        <v>5</v>
      </c>
      <c r="AC5" s="13">
        <v>6.9</v>
      </c>
      <c r="AD5" s="13">
        <v>119.6</v>
      </c>
      <c r="AE5" s="13">
        <v>110.5</v>
      </c>
      <c r="AF5" s="13">
        <v>9.1</v>
      </c>
      <c r="AG5" s="13">
        <v>34.200000000000003</v>
      </c>
      <c r="AH5" s="13">
        <v>2.14</v>
      </c>
      <c r="AI5" s="13">
        <v>21.8</v>
      </c>
      <c r="AJ5" s="13">
        <v>2.2999999999999998</v>
      </c>
      <c r="AK5" s="13">
        <v>19.8</v>
      </c>
      <c r="AL5" s="13">
        <v>11.2</v>
      </c>
      <c r="AM5" s="13">
        <v>10.199999999999999</v>
      </c>
      <c r="AN5" s="13">
        <v>53.6</v>
      </c>
      <c r="AO5" s="13">
        <v>58.7</v>
      </c>
      <c r="AP5" s="13">
        <v>32.799999999999997</v>
      </c>
      <c r="AQ5" s="13">
        <v>100.22</v>
      </c>
      <c r="AR5" s="13">
        <v>17</v>
      </c>
      <c r="AS5" s="13">
        <v>3696</v>
      </c>
      <c r="AT5" s="16">
        <f t="shared" si="0"/>
        <v>28.2</v>
      </c>
      <c r="AU5" s="16">
        <f t="shared" si="1"/>
        <v>7.7</v>
      </c>
      <c r="AV5" s="17">
        <f t="shared" si="2"/>
        <v>8.1999999999999993</v>
      </c>
      <c r="AW5" s="17">
        <f t="shared" si="3"/>
        <v>0.8</v>
      </c>
      <c r="AX5" s="17">
        <f t="shared" si="4"/>
        <v>7.4</v>
      </c>
      <c r="AY5" s="17">
        <f t="shared" si="5"/>
        <v>1.8</v>
      </c>
      <c r="AZ5" s="17">
        <f t="shared" si="6"/>
        <v>0.4</v>
      </c>
      <c r="BA5" s="17">
        <f t="shared" si="7"/>
        <v>3.6</v>
      </c>
      <c r="BB5" s="18">
        <f t="shared" si="8"/>
        <v>0.79661016949152541</v>
      </c>
      <c r="BC5" s="18">
        <f t="shared" si="9"/>
        <v>2.1388888888888888</v>
      </c>
      <c r="BD5" s="18">
        <f t="shared" si="10"/>
        <v>5.0847457627118647E-2</v>
      </c>
      <c r="BE5" s="18">
        <f t="shared" si="11"/>
        <v>1.1299435028248589E-2</v>
      </c>
      <c r="BF5" s="18">
        <f t="shared" si="12"/>
        <v>2.2598870056497179E-2</v>
      </c>
      <c r="BG5" s="18">
        <f t="shared" si="13"/>
        <v>0.20903954802259889</v>
      </c>
      <c r="BH5" s="58" t="str">
        <f t="shared" si="14"/>
        <v>30–39 min</v>
      </c>
      <c r="BI5" s="58" t="str">
        <f t="shared" si="15"/>
        <v>23–27</v>
      </c>
      <c r="BJ5" s="60">
        <f t="shared" si="16"/>
        <v>0.53600000000000003</v>
      </c>
      <c r="BK5" s="60">
        <f t="shared" si="17"/>
        <v>0.58700000000000008</v>
      </c>
      <c r="BL5" s="60">
        <f t="shared" si="18"/>
        <v>0.61858780929390467</v>
      </c>
      <c r="BM5" s="62" t="str">
        <f t="shared" si="19"/>
        <v>Conserver</v>
      </c>
      <c r="BN5" s="64">
        <f t="shared" si="20"/>
        <v>0.8624547283702213</v>
      </c>
      <c r="BO5" s="64">
        <f t="shared" si="21"/>
        <v>1770</v>
      </c>
      <c r="BP5" s="65">
        <f t="shared" si="22"/>
        <v>0.2175141242937853</v>
      </c>
      <c r="BQ5" s="65">
        <f t="shared" si="23"/>
        <v>2.1388888888888888</v>
      </c>
      <c r="BR5" s="18">
        <f t="shared" si="24"/>
        <v>0.23163841807909605</v>
      </c>
    </row>
    <row r="6" spans="1:70" ht="13.2">
      <c r="A6" s="12" t="s">
        <v>44</v>
      </c>
      <c r="B6" s="12" t="s">
        <v>45</v>
      </c>
      <c r="C6" s="13">
        <v>23</v>
      </c>
      <c r="D6" s="13">
        <v>79</v>
      </c>
      <c r="E6" s="13">
        <v>48</v>
      </c>
      <c r="F6" s="13">
        <v>31</v>
      </c>
      <c r="G6" s="13">
        <v>36.299999999999997</v>
      </c>
      <c r="H6" s="14">
        <v>2180</v>
      </c>
      <c r="I6" s="15">
        <v>719</v>
      </c>
      <c r="J6" s="15">
        <v>1612</v>
      </c>
      <c r="K6" s="14">
        <v>44.7</v>
      </c>
      <c r="L6" s="15">
        <v>324</v>
      </c>
      <c r="M6" s="15">
        <v>814</v>
      </c>
      <c r="N6" s="14">
        <v>39.5</v>
      </c>
      <c r="O6" s="14">
        <v>419</v>
      </c>
      <c r="P6" s="14">
        <v>498</v>
      </c>
      <c r="Q6" s="14">
        <v>83.7</v>
      </c>
      <c r="R6" s="15">
        <v>63</v>
      </c>
      <c r="S6" s="15">
        <v>387</v>
      </c>
      <c r="T6" s="15">
        <v>450</v>
      </c>
      <c r="U6" s="15">
        <v>356</v>
      </c>
      <c r="V6" s="68">
        <v>253</v>
      </c>
      <c r="W6" s="15">
        <v>95</v>
      </c>
      <c r="X6" s="15">
        <v>47</v>
      </c>
      <c r="Y6" s="15">
        <v>150</v>
      </c>
      <c r="Z6" s="14">
        <v>3429</v>
      </c>
      <c r="AA6" s="14">
        <v>7</v>
      </c>
      <c r="AB6" s="14">
        <v>0</v>
      </c>
      <c r="AC6" s="13">
        <v>3.7</v>
      </c>
      <c r="AD6" s="13">
        <v>116.2</v>
      </c>
      <c r="AE6" s="13">
        <v>111.4</v>
      </c>
      <c r="AF6" s="13">
        <v>4.8</v>
      </c>
      <c r="AG6" s="13">
        <v>20.9</v>
      </c>
      <c r="AH6" s="13">
        <v>1.44</v>
      </c>
      <c r="AI6" s="13">
        <v>14.8</v>
      </c>
      <c r="AJ6" s="13">
        <v>2.1</v>
      </c>
      <c r="AK6" s="13">
        <v>13.1</v>
      </c>
      <c r="AL6" s="13">
        <v>7.7</v>
      </c>
      <c r="AM6" s="13">
        <v>10.3</v>
      </c>
      <c r="AN6" s="13">
        <v>54.7</v>
      </c>
      <c r="AO6" s="13">
        <v>59.5</v>
      </c>
      <c r="AP6" s="13">
        <v>30.7</v>
      </c>
      <c r="AQ6" s="13">
        <v>98.27</v>
      </c>
      <c r="AR6" s="13">
        <v>14</v>
      </c>
      <c r="AS6" s="13">
        <v>5883</v>
      </c>
      <c r="AT6" s="16">
        <f t="shared" si="0"/>
        <v>27.594936708860761</v>
      </c>
      <c r="AU6" s="16">
        <f t="shared" si="1"/>
        <v>4.5063291139240507</v>
      </c>
      <c r="AV6" s="17">
        <f t="shared" si="2"/>
        <v>5.6962025316455698</v>
      </c>
      <c r="AW6" s="17">
        <f t="shared" si="3"/>
        <v>0.79746835443037978</v>
      </c>
      <c r="AX6" s="17">
        <f t="shared" si="4"/>
        <v>4.8987341772151902</v>
      </c>
      <c r="AY6" s="17">
        <f t="shared" si="5"/>
        <v>1.2025316455696202</v>
      </c>
      <c r="AZ6" s="17">
        <f t="shared" si="6"/>
        <v>0.59493670886075944</v>
      </c>
      <c r="BA6" s="17">
        <f t="shared" si="7"/>
        <v>3.2025316455696204</v>
      </c>
      <c r="BB6" s="18">
        <f t="shared" si="8"/>
        <v>0.76019109390800998</v>
      </c>
      <c r="BC6" s="18">
        <f t="shared" si="9"/>
        <v>1.4071146245059287</v>
      </c>
      <c r="BD6" s="18">
        <f t="shared" si="10"/>
        <v>3.3127593541862815E-2</v>
      </c>
      <c r="BE6" s="18">
        <f t="shared" si="11"/>
        <v>1.6389441015447918E-2</v>
      </c>
      <c r="BF6" s="18">
        <f t="shared" si="12"/>
        <v>2.1968825190919555E-2</v>
      </c>
      <c r="BG6" s="18">
        <f t="shared" si="13"/>
        <v>0.13495135474422013</v>
      </c>
      <c r="BH6" s="58" t="str">
        <f t="shared" si="14"/>
        <v>30–39 min</v>
      </c>
      <c r="BI6" s="58" t="str">
        <f t="shared" si="15"/>
        <v>23–27</v>
      </c>
      <c r="BJ6" s="60">
        <f t="shared" si="16"/>
        <v>0.54700000000000004</v>
      </c>
      <c r="BK6" s="60">
        <f t="shared" si="17"/>
        <v>0.59499999999999997</v>
      </c>
      <c r="BL6" s="60">
        <f t="shared" si="18"/>
        <v>0.97284248642124316</v>
      </c>
      <c r="BM6" s="62" t="str">
        <f t="shared" si="19"/>
        <v>Conserver</v>
      </c>
      <c r="BN6" s="64">
        <f t="shared" si="20"/>
        <v>0.84394977459694887</v>
      </c>
      <c r="BO6" s="64">
        <f t="shared" si="21"/>
        <v>2867.7</v>
      </c>
      <c r="BP6" s="65">
        <f t="shared" si="22"/>
        <v>0.12414129790424383</v>
      </c>
      <c r="BQ6" s="65">
        <f t="shared" si="23"/>
        <v>1.4071146245059289</v>
      </c>
      <c r="BR6" s="18">
        <f t="shared" si="24"/>
        <v>0.15692017993513968</v>
      </c>
    </row>
    <row r="7" spans="1:70" ht="13.2">
      <c r="A7" s="12" t="s">
        <v>50</v>
      </c>
      <c r="B7" s="12" t="s">
        <v>51</v>
      </c>
      <c r="C7" s="13">
        <v>27</v>
      </c>
      <c r="D7" s="13">
        <v>72</v>
      </c>
      <c r="E7" s="13">
        <v>53</v>
      </c>
      <c r="F7" s="13">
        <v>19</v>
      </c>
      <c r="G7" s="13">
        <v>36.4</v>
      </c>
      <c r="H7" s="14">
        <v>1930</v>
      </c>
      <c r="I7" s="15">
        <v>662</v>
      </c>
      <c r="J7" s="15">
        <v>1462</v>
      </c>
      <c r="K7" s="14">
        <v>45.2</v>
      </c>
      <c r="L7" s="15">
        <v>252</v>
      </c>
      <c r="M7" s="15">
        <v>727</v>
      </c>
      <c r="N7" s="14">
        <v>34.299999999999997</v>
      </c>
      <c r="O7" s="14">
        <v>360</v>
      </c>
      <c r="P7" s="14">
        <v>439</v>
      </c>
      <c r="Q7" s="14">
        <v>81.400000000000006</v>
      </c>
      <c r="R7" s="15">
        <v>50</v>
      </c>
      <c r="S7" s="15">
        <v>576</v>
      </c>
      <c r="T7" s="15">
        <v>626</v>
      </c>
      <c r="U7" s="15">
        <v>432</v>
      </c>
      <c r="V7" s="68">
        <v>209</v>
      </c>
      <c r="W7" s="15">
        <v>79</v>
      </c>
      <c r="X7" s="15">
        <v>36</v>
      </c>
      <c r="Y7" s="15">
        <v>158</v>
      </c>
      <c r="Z7" s="14">
        <v>3456</v>
      </c>
      <c r="AA7" s="14">
        <v>31</v>
      </c>
      <c r="AB7" s="14">
        <v>2</v>
      </c>
      <c r="AC7" s="13">
        <v>7.4</v>
      </c>
      <c r="AD7" s="13">
        <v>119.6</v>
      </c>
      <c r="AE7" s="13">
        <v>109.8</v>
      </c>
      <c r="AF7" s="13">
        <v>9.8000000000000007</v>
      </c>
      <c r="AG7" s="13">
        <v>26.6</v>
      </c>
      <c r="AH7" s="13">
        <v>2.6</v>
      </c>
      <c r="AI7" s="13">
        <v>18.899999999999999</v>
      </c>
      <c r="AJ7" s="13">
        <v>1.7</v>
      </c>
      <c r="AK7" s="13">
        <v>20.6</v>
      </c>
      <c r="AL7" s="13">
        <v>11.2</v>
      </c>
      <c r="AM7" s="13">
        <v>9.1999999999999993</v>
      </c>
      <c r="AN7" s="13">
        <v>53.7</v>
      </c>
      <c r="AO7" s="13">
        <v>58.2</v>
      </c>
      <c r="AP7" s="13">
        <v>30.1</v>
      </c>
      <c r="AQ7" s="13">
        <v>98.14</v>
      </c>
      <c r="AR7" s="13">
        <v>15.8</v>
      </c>
      <c r="AS7" s="13">
        <v>5368</v>
      </c>
      <c r="AT7" s="16">
        <f t="shared" si="0"/>
        <v>26.805555555555557</v>
      </c>
      <c r="AU7" s="16">
        <f t="shared" si="1"/>
        <v>6</v>
      </c>
      <c r="AV7" s="17">
        <f t="shared" si="2"/>
        <v>8.6944444444444446</v>
      </c>
      <c r="AW7" s="17">
        <f t="shared" si="3"/>
        <v>0.69444444444444442</v>
      </c>
      <c r="AX7" s="17">
        <f t="shared" si="4"/>
        <v>8</v>
      </c>
      <c r="AY7" s="17">
        <f t="shared" si="5"/>
        <v>1.0972222222222223</v>
      </c>
      <c r="AZ7" s="17">
        <f t="shared" si="6"/>
        <v>0.5</v>
      </c>
      <c r="BA7" s="17">
        <f t="shared" si="7"/>
        <v>2.9027777777777777</v>
      </c>
      <c r="BB7" s="18">
        <f t="shared" si="8"/>
        <v>0.73641636141636146</v>
      </c>
      <c r="BC7" s="18">
        <f t="shared" si="9"/>
        <v>2.0669856459330145</v>
      </c>
      <c r="BD7" s="18">
        <f t="shared" si="10"/>
        <v>3.0143467643467647E-2</v>
      </c>
      <c r="BE7" s="18">
        <f t="shared" si="11"/>
        <v>1.3736263736263736E-2</v>
      </c>
      <c r="BF7" s="18">
        <f t="shared" si="12"/>
        <v>1.907814407814408E-2</v>
      </c>
      <c r="BG7" s="18">
        <f t="shared" si="13"/>
        <v>0.21978021978021978</v>
      </c>
      <c r="BH7" s="58" t="str">
        <f t="shared" si="14"/>
        <v>30–39 min</v>
      </c>
      <c r="BI7" s="58" t="str">
        <f t="shared" si="15"/>
        <v>23–27</v>
      </c>
      <c r="BJ7" s="60">
        <f t="shared" si="16"/>
        <v>0.53700000000000003</v>
      </c>
      <c r="BK7" s="60">
        <f t="shared" si="17"/>
        <v>0.58200000000000007</v>
      </c>
      <c r="BL7" s="60">
        <f t="shared" si="18"/>
        <v>0.88231744115872057</v>
      </c>
      <c r="BM7" s="62" t="str">
        <f t="shared" si="19"/>
        <v>Conserver</v>
      </c>
      <c r="BN7" s="64">
        <f t="shared" si="20"/>
        <v>0.81980773530069317</v>
      </c>
      <c r="BO7" s="64">
        <f t="shared" si="21"/>
        <v>2620.7999999999997</v>
      </c>
      <c r="BP7" s="65">
        <f t="shared" si="22"/>
        <v>0.16483516483516486</v>
      </c>
      <c r="BQ7" s="65">
        <f t="shared" si="23"/>
        <v>2.0669856459330145</v>
      </c>
      <c r="BR7" s="18">
        <f t="shared" si="24"/>
        <v>0.23885836385836387</v>
      </c>
    </row>
    <row r="8" spans="1:70" ht="13.2">
      <c r="A8" s="12" t="s">
        <v>78</v>
      </c>
      <c r="B8" s="12" t="s">
        <v>79</v>
      </c>
      <c r="C8" s="13">
        <v>36</v>
      </c>
      <c r="D8" s="13">
        <v>62</v>
      </c>
      <c r="E8" s="13">
        <v>33</v>
      </c>
      <c r="F8" s="13">
        <v>29</v>
      </c>
      <c r="G8" s="13">
        <v>36.5</v>
      </c>
      <c r="H8" s="14">
        <v>1649</v>
      </c>
      <c r="I8" s="15">
        <v>589</v>
      </c>
      <c r="J8" s="15">
        <v>1122</v>
      </c>
      <c r="K8" s="14">
        <v>52.7</v>
      </c>
      <c r="L8" s="15">
        <v>161</v>
      </c>
      <c r="M8" s="15">
        <v>372</v>
      </c>
      <c r="N8" s="14">
        <v>43</v>
      </c>
      <c r="O8" s="14">
        <v>304</v>
      </c>
      <c r="P8" s="14">
        <v>360</v>
      </c>
      <c r="Q8" s="14">
        <v>83.9</v>
      </c>
      <c r="R8" s="15">
        <v>25</v>
      </c>
      <c r="S8" s="15">
        <v>353</v>
      </c>
      <c r="T8" s="15">
        <v>372</v>
      </c>
      <c r="U8" s="15">
        <v>260</v>
      </c>
      <c r="V8" s="68">
        <v>192</v>
      </c>
      <c r="W8" s="15">
        <v>50</v>
      </c>
      <c r="X8" s="15">
        <v>74</v>
      </c>
      <c r="Y8" s="15">
        <v>105</v>
      </c>
      <c r="Z8" s="14">
        <v>2678</v>
      </c>
      <c r="AA8" s="14">
        <v>5</v>
      </c>
      <c r="AB8" s="14">
        <v>0</v>
      </c>
      <c r="AC8" s="13">
        <v>-0.6</v>
      </c>
      <c r="AD8" s="13">
        <v>116.5</v>
      </c>
      <c r="AE8" s="13">
        <v>117.4</v>
      </c>
      <c r="AF8" s="13">
        <v>-1</v>
      </c>
      <c r="AG8" s="13">
        <v>18.8</v>
      </c>
      <c r="AH8" s="13">
        <v>1.38</v>
      </c>
      <c r="AI8" s="13">
        <v>15.2</v>
      </c>
      <c r="AJ8" s="13">
        <v>1.1000000000000001</v>
      </c>
      <c r="AK8" s="13">
        <v>14.7</v>
      </c>
      <c r="AL8" s="13">
        <v>8.4</v>
      </c>
      <c r="AM8" s="13">
        <v>11</v>
      </c>
      <c r="AN8" s="13">
        <v>59.8</v>
      </c>
      <c r="AO8" s="13">
        <v>64.2</v>
      </c>
      <c r="AP8" s="13">
        <v>28.3</v>
      </c>
      <c r="AQ8" s="13">
        <v>99.49</v>
      </c>
      <c r="AR8" s="13">
        <v>14.2</v>
      </c>
      <c r="AS8" s="13">
        <v>4697</v>
      </c>
      <c r="AT8" s="16">
        <f t="shared" si="0"/>
        <v>26.596774193548388</v>
      </c>
      <c r="AU8" s="16">
        <f t="shared" si="1"/>
        <v>4.193548387096774</v>
      </c>
      <c r="AV8" s="17">
        <f t="shared" si="2"/>
        <v>6</v>
      </c>
      <c r="AW8" s="17">
        <f t="shared" si="3"/>
        <v>0.40322580645161288</v>
      </c>
      <c r="AX8" s="17">
        <f t="shared" si="4"/>
        <v>5.693548387096774</v>
      </c>
      <c r="AY8" s="17">
        <f t="shared" si="5"/>
        <v>0.80645161290322576</v>
      </c>
      <c r="AZ8" s="17">
        <f t="shared" si="6"/>
        <v>1.1935483870967742</v>
      </c>
      <c r="BA8" s="17">
        <f t="shared" si="7"/>
        <v>3.096774193548387</v>
      </c>
      <c r="BB8" s="18">
        <f t="shared" si="8"/>
        <v>0.72867874502872299</v>
      </c>
      <c r="BC8" s="18">
        <f t="shared" si="9"/>
        <v>1.3541666666666667</v>
      </c>
      <c r="BD8" s="18">
        <f t="shared" si="10"/>
        <v>2.209456473707468E-2</v>
      </c>
      <c r="BE8" s="18">
        <f t="shared" si="11"/>
        <v>3.2699955810870526E-2</v>
      </c>
      <c r="BF8" s="18">
        <f t="shared" si="12"/>
        <v>1.104728236853734E-2</v>
      </c>
      <c r="BG8" s="18">
        <f t="shared" si="13"/>
        <v>0.15598762704374725</v>
      </c>
      <c r="BH8" s="58" t="str">
        <f t="shared" si="14"/>
        <v>30–39 min</v>
      </c>
      <c r="BI8" s="58" t="str">
        <f t="shared" si="15"/>
        <v>33+</v>
      </c>
      <c r="BJ8" s="60">
        <f t="shared" si="16"/>
        <v>0.59799999999999998</v>
      </c>
      <c r="BK8" s="60">
        <f t="shared" si="17"/>
        <v>0.64200000000000002</v>
      </c>
      <c r="BL8" s="60">
        <f t="shared" si="18"/>
        <v>0.67712733856366925</v>
      </c>
      <c r="BM8" s="62" t="str">
        <f t="shared" si="19"/>
        <v>Conserver</v>
      </c>
      <c r="BN8" s="64">
        <f t="shared" si="20"/>
        <v>0.81342247030570525</v>
      </c>
      <c r="BO8" s="64">
        <f t="shared" si="21"/>
        <v>2263</v>
      </c>
      <c r="BP8" s="65">
        <f t="shared" si="22"/>
        <v>0.11489173663278833</v>
      </c>
      <c r="BQ8" s="65">
        <f t="shared" si="23"/>
        <v>1.3541666666666667</v>
      </c>
      <c r="BR8" s="18">
        <f t="shared" si="24"/>
        <v>0.16438356164383561</v>
      </c>
    </row>
    <row r="9" spans="1:70" ht="13.2">
      <c r="A9" s="12" t="s">
        <v>114</v>
      </c>
      <c r="B9" s="12" t="s">
        <v>115</v>
      </c>
      <c r="C9" s="13">
        <v>24</v>
      </c>
      <c r="D9" s="13">
        <v>52</v>
      </c>
      <c r="E9" s="13">
        <v>20</v>
      </c>
      <c r="F9" s="13">
        <v>32</v>
      </c>
      <c r="G9" s="13">
        <v>37.700000000000003</v>
      </c>
      <c r="H9" s="14">
        <v>1368</v>
      </c>
      <c r="I9" s="15">
        <v>478</v>
      </c>
      <c r="J9" s="15">
        <v>1092</v>
      </c>
      <c r="K9" s="14">
        <v>43.7</v>
      </c>
      <c r="L9" s="15">
        <v>161</v>
      </c>
      <c r="M9" s="15">
        <v>478</v>
      </c>
      <c r="N9" s="14">
        <v>33.700000000000003</v>
      </c>
      <c r="O9" s="14">
        <v>255</v>
      </c>
      <c r="P9" s="14">
        <v>291</v>
      </c>
      <c r="Q9" s="14">
        <v>87.9</v>
      </c>
      <c r="R9" s="15">
        <v>16</v>
      </c>
      <c r="S9" s="15">
        <v>161</v>
      </c>
      <c r="T9" s="15">
        <v>172</v>
      </c>
      <c r="U9" s="15">
        <v>317</v>
      </c>
      <c r="V9" s="68">
        <v>125</v>
      </c>
      <c r="W9" s="15">
        <v>94</v>
      </c>
      <c r="X9" s="15">
        <v>21</v>
      </c>
      <c r="Y9" s="15">
        <v>114</v>
      </c>
      <c r="Z9" s="14">
        <v>2267</v>
      </c>
      <c r="AA9" s="14">
        <v>8</v>
      </c>
      <c r="AB9" s="14">
        <v>1</v>
      </c>
      <c r="AC9" s="13">
        <v>-2.4</v>
      </c>
      <c r="AD9" s="13">
        <v>113.8</v>
      </c>
      <c r="AE9" s="13">
        <v>117.4</v>
      </c>
      <c r="AF9" s="13">
        <v>-3.5</v>
      </c>
      <c r="AG9" s="13">
        <v>27.6</v>
      </c>
      <c r="AH9" s="13">
        <v>2.56</v>
      </c>
      <c r="AI9" s="13">
        <v>19.2</v>
      </c>
      <c r="AJ9" s="13">
        <v>0.7</v>
      </c>
      <c r="AK9" s="13">
        <v>8.6999999999999993</v>
      </c>
      <c r="AL9" s="13">
        <v>4.5</v>
      </c>
      <c r="AM9" s="13">
        <v>7.5</v>
      </c>
      <c r="AN9" s="13">
        <v>51.1</v>
      </c>
      <c r="AO9" s="13">
        <v>56.2</v>
      </c>
      <c r="AP9" s="13">
        <v>29.3</v>
      </c>
      <c r="AQ9" s="13">
        <v>98.34</v>
      </c>
      <c r="AR9" s="13">
        <v>12.7</v>
      </c>
      <c r="AS9" s="13">
        <v>4024</v>
      </c>
      <c r="AT9" s="16">
        <f t="shared" si="0"/>
        <v>26.307692307692307</v>
      </c>
      <c r="AU9" s="16">
        <f t="shared" si="1"/>
        <v>6.0961538461538458</v>
      </c>
      <c r="AV9" s="17">
        <f t="shared" si="2"/>
        <v>3.3076923076923075</v>
      </c>
      <c r="AW9" s="17">
        <f t="shared" si="3"/>
        <v>0.30769230769230771</v>
      </c>
      <c r="AX9" s="17">
        <f t="shared" si="4"/>
        <v>3.0961538461538463</v>
      </c>
      <c r="AY9" s="17">
        <f t="shared" si="5"/>
        <v>1.8076923076923077</v>
      </c>
      <c r="AZ9" s="17">
        <f t="shared" si="6"/>
        <v>0.40384615384615385</v>
      </c>
      <c r="BA9" s="17">
        <f t="shared" si="7"/>
        <v>2.4038461538461537</v>
      </c>
      <c r="BB9" s="18">
        <f t="shared" si="8"/>
        <v>0.69781677208732906</v>
      </c>
      <c r="BC9" s="18">
        <f t="shared" si="9"/>
        <v>2.536</v>
      </c>
      <c r="BD9" s="18">
        <f t="shared" si="10"/>
        <v>4.7949398082024072E-2</v>
      </c>
      <c r="BE9" s="18">
        <f t="shared" si="11"/>
        <v>1.0712099571516016E-2</v>
      </c>
      <c r="BF9" s="18">
        <f t="shared" si="12"/>
        <v>8.1615996735360137E-3</v>
      </c>
      <c r="BG9" s="18">
        <f t="shared" si="13"/>
        <v>8.2126096714956132E-2</v>
      </c>
      <c r="BH9" s="58" t="str">
        <f t="shared" si="14"/>
        <v>30–39 min</v>
      </c>
      <c r="BI9" s="58" t="str">
        <f t="shared" si="15"/>
        <v>23–27</v>
      </c>
      <c r="BJ9" s="60">
        <f t="shared" si="16"/>
        <v>0.51100000000000001</v>
      </c>
      <c r="BK9" s="60">
        <f t="shared" si="17"/>
        <v>0.56200000000000006</v>
      </c>
      <c r="BL9" s="60">
        <f t="shared" si="18"/>
        <v>0.65902232951116479</v>
      </c>
      <c r="BM9" s="62" t="str">
        <f t="shared" si="19"/>
        <v>Conserver</v>
      </c>
      <c r="BN9" s="64">
        <f t="shared" si="20"/>
        <v>0.80458133415879896</v>
      </c>
      <c r="BO9" s="64">
        <f t="shared" si="21"/>
        <v>1960.4</v>
      </c>
      <c r="BP9" s="65">
        <f t="shared" si="22"/>
        <v>0.16170169353193226</v>
      </c>
      <c r="BQ9" s="65">
        <f t="shared" si="23"/>
        <v>2.536</v>
      </c>
      <c r="BR9" s="18">
        <f t="shared" si="24"/>
        <v>8.7737196490512134E-2</v>
      </c>
    </row>
    <row r="10" spans="1:70" ht="13.2">
      <c r="A10" s="12" t="s">
        <v>58</v>
      </c>
      <c r="B10" s="12" t="s">
        <v>59</v>
      </c>
      <c r="C10" s="13">
        <v>23</v>
      </c>
      <c r="D10" s="13">
        <v>70</v>
      </c>
      <c r="E10" s="13">
        <v>38</v>
      </c>
      <c r="F10" s="13">
        <v>32</v>
      </c>
      <c r="G10" s="13">
        <v>35</v>
      </c>
      <c r="H10" s="14">
        <v>1827</v>
      </c>
      <c r="I10" s="15">
        <v>686</v>
      </c>
      <c r="J10" s="15">
        <v>1456</v>
      </c>
      <c r="K10" s="14">
        <v>46.9</v>
      </c>
      <c r="L10" s="15">
        <v>147</v>
      </c>
      <c r="M10" s="15">
        <v>420</v>
      </c>
      <c r="N10" s="14">
        <v>35.6</v>
      </c>
      <c r="O10" s="14">
        <v>315</v>
      </c>
      <c r="P10" s="14">
        <v>371</v>
      </c>
      <c r="Q10" s="14">
        <v>84.6</v>
      </c>
      <c r="R10" s="15">
        <v>56</v>
      </c>
      <c r="S10" s="15">
        <v>371</v>
      </c>
      <c r="T10" s="15">
        <v>427</v>
      </c>
      <c r="U10" s="15">
        <v>637</v>
      </c>
      <c r="V10" s="68">
        <v>308</v>
      </c>
      <c r="W10" s="15">
        <v>70</v>
      </c>
      <c r="X10" s="15">
        <v>56</v>
      </c>
      <c r="Y10" s="15">
        <v>196</v>
      </c>
      <c r="Z10" s="14">
        <v>3360</v>
      </c>
      <c r="AA10" s="14">
        <v>31</v>
      </c>
      <c r="AB10" s="14">
        <v>9</v>
      </c>
      <c r="AC10" s="13">
        <v>2.5</v>
      </c>
      <c r="AD10" s="13">
        <v>115</v>
      </c>
      <c r="AE10" s="13">
        <v>112.2</v>
      </c>
      <c r="AF10" s="13">
        <v>2.8</v>
      </c>
      <c r="AG10" s="13">
        <v>40.9</v>
      </c>
      <c r="AH10" s="13">
        <v>2.06</v>
      </c>
      <c r="AI10" s="13">
        <v>25</v>
      </c>
      <c r="AJ10" s="13">
        <v>2.2999999999999998</v>
      </c>
      <c r="AK10" s="13">
        <v>14.7</v>
      </c>
      <c r="AL10" s="13">
        <v>8.6</v>
      </c>
      <c r="AM10" s="13">
        <v>12.1</v>
      </c>
      <c r="AN10" s="13">
        <v>52.1</v>
      </c>
      <c r="AO10" s="13">
        <v>56.5</v>
      </c>
      <c r="AP10" s="13">
        <v>32.299999999999997</v>
      </c>
      <c r="AQ10" s="13">
        <v>101.57</v>
      </c>
      <c r="AR10" s="13">
        <v>15.2</v>
      </c>
      <c r="AS10" s="13">
        <v>5201</v>
      </c>
      <c r="AT10" s="16">
        <f t="shared" si="0"/>
        <v>26.1</v>
      </c>
      <c r="AU10" s="16">
        <f t="shared" si="1"/>
        <v>9.1</v>
      </c>
      <c r="AV10" s="17">
        <f t="shared" si="2"/>
        <v>6.1</v>
      </c>
      <c r="AW10" s="17">
        <f t="shared" si="3"/>
        <v>0.8</v>
      </c>
      <c r="AX10" s="17">
        <f t="shared" si="4"/>
        <v>5.3</v>
      </c>
      <c r="AY10" s="17">
        <f t="shared" si="5"/>
        <v>1</v>
      </c>
      <c r="AZ10" s="17">
        <f t="shared" si="6"/>
        <v>0.8</v>
      </c>
      <c r="BA10" s="17">
        <f t="shared" si="7"/>
        <v>4.4000000000000004</v>
      </c>
      <c r="BB10" s="18">
        <f t="shared" si="8"/>
        <v>0.74571428571428577</v>
      </c>
      <c r="BC10" s="18">
        <f t="shared" si="9"/>
        <v>2.0681818181818179</v>
      </c>
      <c r="BD10" s="18">
        <f t="shared" si="10"/>
        <v>2.8571428571428571E-2</v>
      </c>
      <c r="BE10" s="18">
        <f t="shared" si="11"/>
        <v>2.2857142857142857E-2</v>
      </c>
      <c r="BF10" s="18">
        <f t="shared" si="12"/>
        <v>2.2857142857142857E-2</v>
      </c>
      <c r="BG10" s="18">
        <f t="shared" si="13"/>
        <v>0.15142857142857141</v>
      </c>
      <c r="BH10" s="58" t="str">
        <f t="shared" si="14"/>
        <v>30–39 min</v>
      </c>
      <c r="BI10" s="58" t="str">
        <f t="shared" si="15"/>
        <v>23–27</v>
      </c>
      <c r="BJ10" s="60">
        <f t="shared" si="16"/>
        <v>0.52100000000000002</v>
      </c>
      <c r="BK10" s="60">
        <f t="shared" si="17"/>
        <v>0.56499999999999995</v>
      </c>
      <c r="BL10" s="60">
        <f t="shared" si="18"/>
        <v>0.87869643934821973</v>
      </c>
      <c r="BM10" s="62" t="str">
        <f t="shared" si="19"/>
        <v>Conserver</v>
      </c>
      <c r="BN10" s="64">
        <f t="shared" si="20"/>
        <v>0.79822937625754531</v>
      </c>
      <c r="BO10" s="64">
        <f t="shared" si="21"/>
        <v>2450</v>
      </c>
      <c r="BP10" s="65">
        <f t="shared" si="22"/>
        <v>0.26</v>
      </c>
      <c r="BQ10" s="65">
        <f t="shared" si="23"/>
        <v>2.0681818181818183</v>
      </c>
      <c r="BR10" s="18">
        <f t="shared" si="24"/>
        <v>0.17428571428571427</v>
      </c>
    </row>
    <row r="11" spans="1:70" ht="13.2">
      <c r="A11" s="12" t="s">
        <v>76</v>
      </c>
      <c r="B11" s="12" t="s">
        <v>77</v>
      </c>
      <c r="C11" s="13">
        <v>28</v>
      </c>
      <c r="D11" s="13">
        <v>65</v>
      </c>
      <c r="E11" s="13">
        <v>40</v>
      </c>
      <c r="F11" s="13">
        <v>25</v>
      </c>
      <c r="G11" s="13">
        <v>35.4</v>
      </c>
      <c r="H11" s="14">
        <v>1690</v>
      </c>
      <c r="I11" s="15">
        <v>585</v>
      </c>
      <c r="J11" s="15">
        <v>1203</v>
      </c>
      <c r="K11" s="14">
        <v>48.8</v>
      </c>
      <c r="L11" s="15">
        <v>150</v>
      </c>
      <c r="M11" s="15">
        <v>397</v>
      </c>
      <c r="N11" s="14">
        <v>38.299999999999997</v>
      </c>
      <c r="O11" s="14">
        <v>371</v>
      </c>
      <c r="P11" s="14">
        <v>449</v>
      </c>
      <c r="Q11" s="14">
        <v>82.1</v>
      </c>
      <c r="R11" s="15">
        <v>26</v>
      </c>
      <c r="S11" s="15">
        <v>163</v>
      </c>
      <c r="T11" s="15">
        <v>189</v>
      </c>
      <c r="U11" s="15">
        <v>475</v>
      </c>
      <c r="V11" s="68">
        <v>163</v>
      </c>
      <c r="W11" s="15">
        <v>59</v>
      </c>
      <c r="X11" s="15">
        <v>7</v>
      </c>
      <c r="Y11" s="15">
        <v>137</v>
      </c>
      <c r="Z11" s="14">
        <v>2665</v>
      </c>
      <c r="AA11" s="14">
        <v>14</v>
      </c>
      <c r="AB11" s="14">
        <v>0</v>
      </c>
      <c r="AC11" s="13">
        <v>2.2000000000000002</v>
      </c>
      <c r="AD11" s="13">
        <v>118.3</v>
      </c>
      <c r="AE11" s="13">
        <v>115.7</v>
      </c>
      <c r="AF11" s="13">
        <v>2.6</v>
      </c>
      <c r="AG11" s="13">
        <v>31.8</v>
      </c>
      <c r="AH11" s="13">
        <v>2.9</v>
      </c>
      <c r="AI11" s="13">
        <v>23.5</v>
      </c>
      <c r="AJ11" s="13">
        <v>1.2</v>
      </c>
      <c r="AK11" s="13">
        <v>7.2</v>
      </c>
      <c r="AL11" s="13">
        <v>4.2</v>
      </c>
      <c r="AM11" s="13">
        <v>8.1</v>
      </c>
      <c r="AN11" s="13">
        <v>55.1</v>
      </c>
      <c r="AO11" s="13">
        <v>60.5</v>
      </c>
      <c r="AP11" s="13">
        <v>28.9</v>
      </c>
      <c r="AQ11" s="13">
        <v>97.79</v>
      </c>
      <c r="AR11" s="13">
        <v>13.8</v>
      </c>
      <c r="AS11" s="13">
        <v>4697</v>
      </c>
      <c r="AT11" s="16">
        <f t="shared" si="0"/>
        <v>26</v>
      </c>
      <c r="AU11" s="16">
        <f t="shared" si="1"/>
        <v>7.3076923076923075</v>
      </c>
      <c r="AV11" s="17">
        <f t="shared" si="2"/>
        <v>2.9076923076923076</v>
      </c>
      <c r="AW11" s="17">
        <f t="shared" si="3"/>
        <v>0.4</v>
      </c>
      <c r="AX11" s="17">
        <f t="shared" si="4"/>
        <v>2.5076923076923077</v>
      </c>
      <c r="AY11" s="17">
        <f t="shared" si="5"/>
        <v>0.90769230769230769</v>
      </c>
      <c r="AZ11" s="17">
        <f t="shared" si="6"/>
        <v>0.1076923076923077</v>
      </c>
      <c r="BA11" s="17">
        <f t="shared" si="7"/>
        <v>2.5076923076923077</v>
      </c>
      <c r="BB11" s="18">
        <f t="shared" si="8"/>
        <v>0.7344632768361582</v>
      </c>
      <c r="BC11" s="18">
        <f t="shared" si="9"/>
        <v>2.9141104294478528</v>
      </c>
      <c r="BD11" s="18">
        <f t="shared" si="10"/>
        <v>2.5641025641025644E-2</v>
      </c>
      <c r="BE11" s="18">
        <f t="shared" si="11"/>
        <v>3.0421555845284664E-3</v>
      </c>
      <c r="BF11" s="18">
        <f t="shared" si="12"/>
        <v>1.1299435028248589E-2</v>
      </c>
      <c r="BG11" s="18">
        <f t="shared" si="13"/>
        <v>7.0838765754019997E-2</v>
      </c>
      <c r="BH11" s="58" t="str">
        <f t="shared" si="14"/>
        <v>30–39 min</v>
      </c>
      <c r="BI11" s="58" t="str">
        <f t="shared" si="15"/>
        <v>28–32</v>
      </c>
      <c r="BJ11" s="60">
        <f t="shared" si="16"/>
        <v>0.55100000000000005</v>
      </c>
      <c r="BK11" s="60">
        <f t="shared" si="17"/>
        <v>0.60499999999999998</v>
      </c>
      <c r="BL11" s="60">
        <f t="shared" si="18"/>
        <v>0.72601086300543149</v>
      </c>
      <c r="BM11" s="62" t="str">
        <f t="shared" si="19"/>
        <v>Conserver</v>
      </c>
      <c r="BN11" s="64">
        <f t="shared" si="20"/>
        <v>0.79517102615694168</v>
      </c>
      <c r="BO11" s="64">
        <f t="shared" si="21"/>
        <v>2301</v>
      </c>
      <c r="BP11" s="65">
        <f t="shared" si="22"/>
        <v>0.20643198609300303</v>
      </c>
      <c r="BQ11" s="65">
        <f t="shared" si="23"/>
        <v>2.9141104294478528</v>
      </c>
      <c r="BR11" s="18">
        <f t="shared" si="24"/>
        <v>8.2138200782268578E-2</v>
      </c>
    </row>
    <row r="12" spans="1:70" ht="13.2">
      <c r="A12" s="12" t="s">
        <v>156</v>
      </c>
      <c r="B12" s="12" t="s">
        <v>157</v>
      </c>
      <c r="C12" s="13">
        <v>22</v>
      </c>
      <c r="D12" s="13">
        <v>46</v>
      </c>
      <c r="E12" s="13">
        <v>21</v>
      </c>
      <c r="F12" s="13">
        <v>25</v>
      </c>
      <c r="G12" s="13">
        <v>34.4</v>
      </c>
      <c r="H12" s="14">
        <v>1191</v>
      </c>
      <c r="I12" s="15">
        <v>414</v>
      </c>
      <c r="J12" s="15">
        <v>911</v>
      </c>
      <c r="K12" s="14">
        <v>45.2</v>
      </c>
      <c r="L12" s="15">
        <v>87</v>
      </c>
      <c r="M12" s="15">
        <v>271</v>
      </c>
      <c r="N12" s="14">
        <v>32</v>
      </c>
      <c r="O12" s="14">
        <v>281</v>
      </c>
      <c r="P12" s="14">
        <v>386</v>
      </c>
      <c r="Q12" s="14">
        <v>72.7</v>
      </c>
      <c r="R12" s="15">
        <v>51</v>
      </c>
      <c r="S12" s="15">
        <v>294</v>
      </c>
      <c r="T12" s="15">
        <v>345</v>
      </c>
      <c r="U12" s="15">
        <v>221</v>
      </c>
      <c r="V12" s="68">
        <v>138</v>
      </c>
      <c r="W12" s="15">
        <v>37</v>
      </c>
      <c r="X12" s="15">
        <v>28</v>
      </c>
      <c r="Y12" s="15">
        <v>97</v>
      </c>
      <c r="Z12" s="14">
        <v>1992</v>
      </c>
      <c r="AA12" s="14">
        <v>11</v>
      </c>
      <c r="AB12" s="14">
        <v>0</v>
      </c>
      <c r="AC12" s="13">
        <v>-0.5</v>
      </c>
      <c r="AD12" s="13">
        <v>109.1</v>
      </c>
      <c r="AE12" s="13">
        <v>109.6</v>
      </c>
      <c r="AF12" s="13">
        <v>-0.6</v>
      </c>
      <c r="AG12" s="13">
        <v>26.2</v>
      </c>
      <c r="AH12" s="13">
        <v>1.61</v>
      </c>
      <c r="AI12" s="13">
        <v>15.3</v>
      </c>
      <c r="AJ12" s="13">
        <v>3.1</v>
      </c>
      <c r="AK12" s="13">
        <v>19.2</v>
      </c>
      <c r="AL12" s="13">
        <v>10.8</v>
      </c>
      <c r="AM12" s="13">
        <v>9.5</v>
      </c>
      <c r="AN12" s="13">
        <v>50</v>
      </c>
      <c r="AO12" s="13">
        <v>55.1</v>
      </c>
      <c r="AP12" s="13">
        <v>33</v>
      </c>
      <c r="AQ12" s="13">
        <v>97.29</v>
      </c>
      <c r="AR12" s="13">
        <v>15.7</v>
      </c>
      <c r="AS12" s="13">
        <v>3204</v>
      </c>
      <c r="AT12" s="16">
        <f t="shared" si="0"/>
        <v>25.891304347826086</v>
      </c>
      <c r="AU12" s="16">
        <f t="shared" si="1"/>
        <v>4.8043478260869561</v>
      </c>
      <c r="AV12" s="17">
        <f t="shared" si="2"/>
        <v>7.5</v>
      </c>
      <c r="AW12" s="17">
        <f t="shared" si="3"/>
        <v>1.1086956521739131</v>
      </c>
      <c r="AX12" s="17">
        <f t="shared" si="4"/>
        <v>6.3913043478260869</v>
      </c>
      <c r="AY12" s="17">
        <f t="shared" si="5"/>
        <v>0.80434782608695654</v>
      </c>
      <c r="AZ12" s="17">
        <f t="shared" si="6"/>
        <v>0.60869565217391308</v>
      </c>
      <c r="BA12" s="17">
        <f t="shared" si="7"/>
        <v>3</v>
      </c>
      <c r="BB12" s="18">
        <f t="shared" si="8"/>
        <v>0.7526541961577351</v>
      </c>
      <c r="BC12" s="18">
        <f t="shared" si="9"/>
        <v>1.6014492753623186</v>
      </c>
      <c r="BD12" s="18">
        <f t="shared" si="10"/>
        <v>2.3382204246713854E-2</v>
      </c>
      <c r="BE12" s="18">
        <f t="shared" si="11"/>
        <v>1.7694641051567241E-2</v>
      </c>
      <c r="BF12" s="18">
        <f t="shared" si="12"/>
        <v>3.2229524772497471E-2</v>
      </c>
      <c r="BG12" s="18">
        <f t="shared" si="13"/>
        <v>0.18579373104145602</v>
      </c>
      <c r="BH12" s="58" t="str">
        <f t="shared" si="14"/>
        <v>30–39 min</v>
      </c>
      <c r="BI12" s="58" t="str">
        <f t="shared" si="15"/>
        <v>18–22</v>
      </c>
      <c r="BJ12" s="60">
        <f t="shared" si="16"/>
        <v>0.5</v>
      </c>
      <c r="BK12" s="60">
        <f t="shared" si="17"/>
        <v>0.55100000000000005</v>
      </c>
      <c r="BL12" s="60">
        <f t="shared" si="18"/>
        <v>0.54978877489438749</v>
      </c>
      <c r="BM12" s="62" t="str">
        <f t="shared" si="19"/>
        <v>Conserver</v>
      </c>
      <c r="BN12" s="64">
        <f t="shared" si="20"/>
        <v>0.79184673256932903</v>
      </c>
      <c r="BO12" s="64">
        <f t="shared" si="21"/>
        <v>1582.3999999999999</v>
      </c>
      <c r="BP12" s="65">
        <f t="shared" si="22"/>
        <v>0.13966127401415573</v>
      </c>
      <c r="BQ12" s="65">
        <f t="shared" si="23"/>
        <v>1.6014492753623188</v>
      </c>
      <c r="BR12" s="18">
        <f t="shared" si="24"/>
        <v>0.21802325581395349</v>
      </c>
    </row>
    <row r="13" spans="1:70" ht="13.2">
      <c r="A13" s="19" t="s">
        <v>52</v>
      </c>
      <c r="B13" s="12" t="s">
        <v>53</v>
      </c>
      <c r="C13" s="13">
        <v>28</v>
      </c>
      <c r="D13" s="13">
        <v>75</v>
      </c>
      <c r="E13" s="13">
        <v>35</v>
      </c>
      <c r="F13" s="13">
        <v>40</v>
      </c>
      <c r="G13" s="13">
        <v>37.299999999999997</v>
      </c>
      <c r="H13" s="14">
        <v>1920</v>
      </c>
      <c r="I13" s="15">
        <v>653</v>
      </c>
      <c r="J13" s="15">
        <v>1418</v>
      </c>
      <c r="K13" s="14">
        <v>46.1</v>
      </c>
      <c r="L13" s="15">
        <v>180</v>
      </c>
      <c r="M13" s="15">
        <v>548</v>
      </c>
      <c r="N13" s="14">
        <v>33.200000000000003</v>
      </c>
      <c r="O13" s="14">
        <v>435</v>
      </c>
      <c r="P13" s="14">
        <v>480</v>
      </c>
      <c r="Q13" s="14">
        <v>89.4</v>
      </c>
      <c r="R13" s="15">
        <v>75</v>
      </c>
      <c r="S13" s="15">
        <v>233</v>
      </c>
      <c r="T13" s="15">
        <v>308</v>
      </c>
      <c r="U13" s="15">
        <v>533</v>
      </c>
      <c r="V13" s="68">
        <v>218</v>
      </c>
      <c r="W13" s="15">
        <v>68</v>
      </c>
      <c r="X13" s="15">
        <v>15</v>
      </c>
      <c r="Y13" s="15">
        <v>195</v>
      </c>
      <c r="Z13" s="14">
        <v>3113</v>
      </c>
      <c r="AA13" s="14">
        <v>16</v>
      </c>
      <c r="AB13" s="14">
        <v>0</v>
      </c>
      <c r="AC13" s="13">
        <v>-2.4</v>
      </c>
      <c r="AD13" s="13">
        <v>115.3</v>
      </c>
      <c r="AE13" s="13">
        <v>118.5</v>
      </c>
      <c r="AF13" s="13">
        <v>-3.2</v>
      </c>
      <c r="AG13" s="13">
        <v>30.1</v>
      </c>
      <c r="AH13" s="13">
        <v>2.4</v>
      </c>
      <c r="AI13" s="13">
        <v>22.4</v>
      </c>
      <c r="AJ13" s="13">
        <v>2.8</v>
      </c>
      <c r="AK13" s="13">
        <v>8</v>
      </c>
      <c r="AL13" s="13">
        <v>5.5</v>
      </c>
      <c r="AM13" s="13">
        <v>9.3000000000000007</v>
      </c>
      <c r="AN13" s="13">
        <v>52.5</v>
      </c>
      <c r="AO13" s="13">
        <v>58.9</v>
      </c>
      <c r="AP13" s="13">
        <v>28.5</v>
      </c>
      <c r="AQ13" s="13">
        <v>98.72</v>
      </c>
      <c r="AR13" s="13">
        <v>12.2</v>
      </c>
      <c r="AS13" s="13">
        <v>5752</v>
      </c>
      <c r="AT13" s="16">
        <f t="shared" si="0"/>
        <v>25.6</v>
      </c>
      <c r="AU13" s="16">
        <f t="shared" si="1"/>
        <v>7.1066666666666665</v>
      </c>
      <c r="AV13" s="17">
        <f t="shared" si="2"/>
        <v>4.1066666666666665</v>
      </c>
      <c r="AW13" s="17">
        <f t="shared" si="3"/>
        <v>1</v>
      </c>
      <c r="AX13" s="17">
        <f t="shared" si="4"/>
        <v>3.1066666666666665</v>
      </c>
      <c r="AY13" s="17">
        <f t="shared" si="5"/>
        <v>0.90666666666666662</v>
      </c>
      <c r="AZ13" s="17">
        <f t="shared" si="6"/>
        <v>0.2</v>
      </c>
      <c r="BA13" s="17">
        <f t="shared" si="7"/>
        <v>2.9066666666666667</v>
      </c>
      <c r="BB13" s="18">
        <f t="shared" si="8"/>
        <v>0.6863270777479894</v>
      </c>
      <c r="BC13" s="18">
        <f t="shared" si="9"/>
        <v>2.4449541284403669</v>
      </c>
      <c r="BD13" s="18">
        <f t="shared" si="10"/>
        <v>2.4307417336907954E-2</v>
      </c>
      <c r="BE13" s="18">
        <f t="shared" si="11"/>
        <v>5.3619302949061672E-3</v>
      </c>
      <c r="BF13" s="18">
        <f t="shared" si="12"/>
        <v>2.6809651474530832E-2</v>
      </c>
      <c r="BG13" s="18">
        <f t="shared" si="13"/>
        <v>8.3288650580875784E-2</v>
      </c>
      <c r="BH13" s="58" t="str">
        <f t="shared" si="14"/>
        <v>30–39 min</v>
      </c>
      <c r="BI13" s="58" t="str">
        <f t="shared" si="15"/>
        <v>28–32</v>
      </c>
      <c r="BJ13" s="60">
        <f t="shared" si="16"/>
        <v>0.52500000000000002</v>
      </c>
      <c r="BK13" s="60">
        <f t="shared" si="17"/>
        <v>0.58899999999999997</v>
      </c>
      <c r="BL13" s="60">
        <f t="shared" si="18"/>
        <v>0.85576342788171389</v>
      </c>
      <c r="BM13" s="62" t="str">
        <f t="shared" si="19"/>
        <v>Conserver</v>
      </c>
      <c r="BN13" s="64">
        <f t="shared" si="20"/>
        <v>0.78293762575452719</v>
      </c>
      <c r="BO13" s="64">
        <f t="shared" si="21"/>
        <v>2797.5</v>
      </c>
      <c r="BP13" s="65">
        <f t="shared" si="22"/>
        <v>0.1905272564789991</v>
      </c>
      <c r="BQ13" s="65">
        <f t="shared" si="23"/>
        <v>2.4449541284403669</v>
      </c>
      <c r="BR13" s="18">
        <f t="shared" si="24"/>
        <v>0.11009830205540662</v>
      </c>
    </row>
    <row r="14" spans="1:70" ht="13.2">
      <c r="A14" s="12" t="s">
        <v>160</v>
      </c>
      <c r="B14" s="12" t="s">
        <v>161</v>
      </c>
      <c r="C14" s="13">
        <v>23</v>
      </c>
      <c r="D14" s="13">
        <v>47</v>
      </c>
      <c r="E14" s="13">
        <v>16</v>
      </c>
      <c r="F14" s="13">
        <v>31</v>
      </c>
      <c r="G14" s="13">
        <v>32</v>
      </c>
      <c r="H14" s="14">
        <v>1184</v>
      </c>
      <c r="I14" s="15">
        <v>404</v>
      </c>
      <c r="J14" s="15">
        <v>1001</v>
      </c>
      <c r="K14" s="14">
        <v>40.5</v>
      </c>
      <c r="L14" s="15">
        <v>179</v>
      </c>
      <c r="M14" s="15">
        <v>526</v>
      </c>
      <c r="N14" s="14">
        <v>33.9</v>
      </c>
      <c r="O14" s="14">
        <v>193</v>
      </c>
      <c r="P14" s="14">
        <v>230</v>
      </c>
      <c r="Q14" s="14">
        <v>84.3</v>
      </c>
      <c r="R14" s="15">
        <v>47</v>
      </c>
      <c r="S14" s="15">
        <v>183</v>
      </c>
      <c r="T14" s="15">
        <v>230</v>
      </c>
      <c r="U14" s="15">
        <v>348</v>
      </c>
      <c r="V14" s="68">
        <v>169</v>
      </c>
      <c r="W14" s="15">
        <v>52</v>
      </c>
      <c r="X14" s="15">
        <v>14</v>
      </c>
      <c r="Y14" s="15">
        <v>155</v>
      </c>
      <c r="Z14" s="14">
        <v>2016</v>
      </c>
      <c r="AA14" s="14">
        <v>13</v>
      </c>
      <c r="AB14" s="14">
        <v>0</v>
      </c>
      <c r="AC14" s="13">
        <v>-2.8</v>
      </c>
      <c r="AD14" s="13">
        <v>112.7</v>
      </c>
      <c r="AE14" s="13">
        <v>116.5</v>
      </c>
      <c r="AF14" s="13">
        <v>-3.9</v>
      </c>
      <c r="AG14" s="13">
        <v>39</v>
      </c>
      <c r="AH14" s="13">
        <v>2.0699999999999998</v>
      </c>
      <c r="AI14" s="13">
        <v>21.5</v>
      </c>
      <c r="AJ14" s="13">
        <v>2.8</v>
      </c>
      <c r="AK14" s="13">
        <v>12.1</v>
      </c>
      <c r="AL14" s="13">
        <v>7.2</v>
      </c>
      <c r="AM14" s="13">
        <v>10.4</v>
      </c>
      <c r="AN14" s="13">
        <v>49.4</v>
      </c>
      <c r="AO14" s="13">
        <v>53.6</v>
      </c>
      <c r="AP14" s="13">
        <v>34.200000000000003</v>
      </c>
      <c r="AQ14" s="13">
        <v>101.33</v>
      </c>
      <c r="AR14" s="13">
        <v>12.7</v>
      </c>
      <c r="AS14" s="13">
        <v>3173</v>
      </c>
      <c r="AT14" s="16">
        <f t="shared" si="0"/>
        <v>25.191489361702128</v>
      </c>
      <c r="AU14" s="16">
        <f t="shared" si="1"/>
        <v>7.4042553191489358</v>
      </c>
      <c r="AV14" s="17">
        <f t="shared" si="2"/>
        <v>4.8936170212765955</v>
      </c>
      <c r="AW14" s="17">
        <f t="shared" si="3"/>
        <v>1</v>
      </c>
      <c r="AX14" s="17">
        <f t="shared" si="4"/>
        <v>3.8936170212765959</v>
      </c>
      <c r="AY14" s="17">
        <f t="shared" si="5"/>
        <v>1.1063829787234043</v>
      </c>
      <c r="AZ14" s="17">
        <f t="shared" si="6"/>
        <v>0.2978723404255319</v>
      </c>
      <c r="BA14" s="17">
        <f t="shared" si="7"/>
        <v>3.5957446808510638</v>
      </c>
      <c r="BB14" s="18">
        <f t="shared" si="8"/>
        <v>0.78723404255319152</v>
      </c>
      <c r="BC14" s="18">
        <f t="shared" si="9"/>
        <v>2.059171597633136</v>
      </c>
      <c r="BD14" s="18">
        <f t="shared" si="10"/>
        <v>3.4574468085106384E-2</v>
      </c>
      <c r="BE14" s="18">
        <f t="shared" si="11"/>
        <v>9.3085106382978719E-3</v>
      </c>
      <c r="BF14" s="18">
        <f t="shared" si="12"/>
        <v>3.125E-2</v>
      </c>
      <c r="BG14" s="18">
        <f t="shared" si="13"/>
        <v>0.12167553191489362</v>
      </c>
      <c r="BH14" s="58" t="str">
        <f t="shared" si="14"/>
        <v>30–39 min</v>
      </c>
      <c r="BI14" s="58" t="str">
        <f t="shared" si="15"/>
        <v>23–27</v>
      </c>
      <c r="BJ14" s="60">
        <f t="shared" si="16"/>
        <v>0.49399999999999999</v>
      </c>
      <c r="BK14" s="60">
        <f t="shared" si="17"/>
        <v>0.53600000000000003</v>
      </c>
      <c r="BL14" s="60">
        <f t="shared" si="18"/>
        <v>0.60410380205190106</v>
      </c>
      <c r="BM14" s="62" t="str">
        <f t="shared" si="19"/>
        <v>Conserver</v>
      </c>
      <c r="BN14" s="64">
        <f t="shared" si="20"/>
        <v>0.77044394023716778</v>
      </c>
      <c r="BO14" s="64">
        <f t="shared" si="21"/>
        <v>1504</v>
      </c>
      <c r="BP14" s="65">
        <f t="shared" si="22"/>
        <v>0.23138297872340424</v>
      </c>
      <c r="BQ14" s="65">
        <f t="shared" si="23"/>
        <v>2.059171597633136</v>
      </c>
      <c r="BR14" s="18">
        <f t="shared" si="24"/>
        <v>0.15292553191489361</v>
      </c>
    </row>
    <row r="15" spans="1:70" ht="13.2">
      <c r="A15" s="12" t="s">
        <v>98</v>
      </c>
      <c r="B15" s="12" t="s">
        <v>99</v>
      </c>
      <c r="C15" s="13">
        <v>34</v>
      </c>
      <c r="D15" s="13">
        <v>58</v>
      </c>
      <c r="E15" s="13">
        <v>32</v>
      </c>
      <c r="F15" s="13">
        <v>26</v>
      </c>
      <c r="G15" s="13">
        <v>36.1</v>
      </c>
      <c r="H15" s="14">
        <v>1444</v>
      </c>
      <c r="I15" s="15">
        <v>447</v>
      </c>
      <c r="J15" s="15">
        <v>992</v>
      </c>
      <c r="K15" s="14">
        <v>44.8</v>
      </c>
      <c r="L15" s="15">
        <v>197</v>
      </c>
      <c r="M15" s="15">
        <v>522</v>
      </c>
      <c r="N15" s="14">
        <v>37.6</v>
      </c>
      <c r="O15" s="14">
        <v>360</v>
      </c>
      <c r="P15" s="14">
        <v>394</v>
      </c>
      <c r="Q15" s="14">
        <v>92.1</v>
      </c>
      <c r="R15" s="15">
        <v>29</v>
      </c>
      <c r="S15" s="15">
        <v>244</v>
      </c>
      <c r="T15" s="15">
        <v>273</v>
      </c>
      <c r="U15" s="15">
        <v>412</v>
      </c>
      <c r="V15" s="68">
        <v>162</v>
      </c>
      <c r="W15" s="15">
        <v>70</v>
      </c>
      <c r="X15" s="15">
        <v>12</v>
      </c>
      <c r="Y15" s="15">
        <v>99</v>
      </c>
      <c r="Z15" s="14">
        <v>2465</v>
      </c>
      <c r="AA15" s="14">
        <v>14</v>
      </c>
      <c r="AB15" s="14">
        <v>2</v>
      </c>
      <c r="AC15" s="13">
        <v>0.9</v>
      </c>
      <c r="AD15" s="13">
        <v>115.3</v>
      </c>
      <c r="AE15" s="13">
        <v>114.6</v>
      </c>
      <c r="AF15" s="13">
        <v>0.7</v>
      </c>
      <c r="AG15" s="13">
        <v>29.9</v>
      </c>
      <c r="AH15" s="13">
        <v>2.5299999999999998</v>
      </c>
      <c r="AI15" s="13">
        <v>23.8</v>
      </c>
      <c r="AJ15" s="13">
        <v>1.4</v>
      </c>
      <c r="AK15" s="13">
        <v>10.8</v>
      </c>
      <c r="AL15" s="13">
        <v>6.3</v>
      </c>
      <c r="AM15" s="13">
        <v>9.4</v>
      </c>
      <c r="AN15" s="13">
        <v>54.7</v>
      </c>
      <c r="AO15" s="13">
        <v>62.1</v>
      </c>
      <c r="AP15" s="13">
        <v>26.9</v>
      </c>
      <c r="AQ15" s="13">
        <v>100.86</v>
      </c>
      <c r="AR15" s="13">
        <v>14.4</v>
      </c>
      <c r="AS15" s="13">
        <v>4407</v>
      </c>
      <c r="AT15" s="16">
        <f t="shared" si="0"/>
        <v>24.896551724137932</v>
      </c>
      <c r="AU15" s="16">
        <f t="shared" si="1"/>
        <v>7.1034482758620694</v>
      </c>
      <c r="AV15" s="17">
        <f t="shared" si="2"/>
        <v>4.7068965517241379</v>
      </c>
      <c r="AW15" s="17">
        <f t="shared" si="3"/>
        <v>0.5</v>
      </c>
      <c r="AX15" s="17">
        <f t="shared" si="4"/>
        <v>4.2068965517241379</v>
      </c>
      <c r="AY15" s="17">
        <f t="shared" si="5"/>
        <v>1.2068965517241379</v>
      </c>
      <c r="AZ15" s="17">
        <f t="shared" si="6"/>
        <v>0.20689655172413793</v>
      </c>
      <c r="BA15" s="17">
        <f t="shared" si="7"/>
        <v>2.7931034482758621</v>
      </c>
      <c r="BB15" s="18">
        <f t="shared" si="8"/>
        <v>0.68965517241379315</v>
      </c>
      <c r="BC15" s="18">
        <f t="shared" si="9"/>
        <v>2.5432098765432101</v>
      </c>
      <c r="BD15" s="18">
        <f t="shared" si="10"/>
        <v>3.3432037443881936E-2</v>
      </c>
      <c r="BE15" s="18">
        <f t="shared" si="11"/>
        <v>5.7312064189511888E-3</v>
      </c>
      <c r="BF15" s="18">
        <f t="shared" si="12"/>
        <v>1.3850415512465374E-2</v>
      </c>
      <c r="BG15" s="18">
        <f t="shared" si="13"/>
        <v>0.11653453051867417</v>
      </c>
      <c r="BH15" s="58" t="str">
        <f t="shared" si="14"/>
        <v>30–39 min</v>
      </c>
      <c r="BI15" s="58" t="str">
        <f t="shared" si="15"/>
        <v>33+</v>
      </c>
      <c r="BJ15" s="60">
        <f t="shared" si="16"/>
        <v>0.54700000000000004</v>
      </c>
      <c r="BK15" s="60">
        <f t="shared" si="17"/>
        <v>0.621</v>
      </c>
      <c r="BL15" s="60">
        <f t="shared" si="18"/>
        <v>0.59867229933614963</v>
      </c>
      <c r="BM15" s="62" t="str">
        <f t="shared" si="19"/>
        <v>Conserver</v>
      </c>
      <c r="BN15" s="64">
        <f t="shared" si="20"/>
        <v>0.76142371470200521</v>
      </c>
      <c r="BO15" s="64">
        <f t="shared" si="21"/>
        <v>2093.8000000000002</v>
      </c>
      <c r="BP15" s="65">
        <f t="shared" si="22"/>
        <v>0.19677142038399081</v>
      </c>
      <c r="BQ15" s="65">
        <f t="shared" si="23"/>
        <v>2.5432098765432101</v>
      </c>
      <c r="BR15" s="18">
        <f t="shared" si="24"/>
        <v>0.13038494603113954</v>
      </c>
    </row>
    <row r="16" spans="1:70" ht="13.2">
      <c r="A16" s="12" t="s">
        <v>142</v>
      </c>
      <c r="B16" s="12" t="s">
        <v>143</v>
      </c>
      <c r="C16" s="13">
        <v>32</v>
      </c>
      <c r="D16" s="13">
        <v>51</v>
      </c>
      <c r="E16" s="13">
        <v>30</v>
      </c>
      <c r="F16" s="13">
        <v>21</v>
      </c>
      <c r="G16" s="13">
        <v>33.4</v>
      </c>
      <c r="H16" s="14">
        <v>1260</v>
      </c>
      <c r="I16" s="15">
        <v>469</v>
      </c>
      <c r="J16" s="15">
        <v>908</v>
      </c>
      <c r="K16" s="14">
        <v>51.6</v>
      </c>
      <c r="L16" s="15">
        <v>36</v>
      </c>
      <c r="M16" s="15">
        <v>122</v>
      </c>
      <c r="N16" s="14">
        <v>28.2</v>
      </c>
      <c r="O16" s="14">
        <v>286</v>
      </c>
      <c r="P16" s="14">
        <v>367</v>
      </c>
      <c r="Q16" s="14">
        <v>77.5</v>
      </c>
      <c r="R16" s="15">
        <v>133</v>
      </c>
      <c r="S16" s="15">
        <v>454</v>
      </c>
      <c r="T16" s="15">
        <v>592</v>
      </c>
      <c r="U16" s="15">
        <v>179</v>
      </c>
      <c r="V16" s="68">
        <v>112</v>
      </c>
      <c r="W16" s="15">
        <v>61</v>
      </c>
      <c r="X16" s="15">
        <v>112</v>
      </c>
      <c r="Y16" s="15">
        <v>97</v>
      </c>
      <c r="Z16" s="14">
        <v>2637</v>
      </c>
      <c r="AA16" s="14">
        <v>36</v>
      </c>
      <c r="AB16" s="14">
        <v>1</v>
      </c>
      <c r="AC16" s="13">
        <v>0.5</v>
      </c>
      <c r="AD16" s="13">
        <v>113.3</v>
      </c>
      <c r="AE16" s="13">
        <v>112.9</v>
      </c>
      <c r="AF16" s="13">
        <v>0.5</v>
      </c>
      <c r="AG16" s="13">
        <v>18.2</v>
      </c>
      <c r="AH16" s="13">
        <v>1.6</v>
      </c>
      <c r="AI16" s="13">
        <v>13.3</v>
      </c>
      <c r="AJ16" s="13">
        <v>8.3000000000000007</v>
      </c>
      <c r="AK16" s="13">
        <v>25.4</v>
      </c>
      <c r="AL16" s="13">
        <v>17.3</v>
      </c>
      <c r="AM16" s="13">
        <v>8.3000000000000007</v>
      </c>
      <c r="AN16" s="13">
        <v>53.6</v>
      </c>
      <c r="AO16" s="13">
        <v>58.8</v>
      </c>
      <c r="AP16" s="13">
        <v>30.1</v>
      </c>
      <c r="AQ16" s="13">
        <v>98.83</v>
      </c>
      <c r="AR16" s="13">
        <v>17.899999999999999</v>
      </c>
      <c r="AS16" s="13">
        <v>3515</v>
      </c>
      <c r="AT16" s="16">
        <f t="shared" si="0"/>
        <v>24.705882352941178</v>
      </c>
      <c r="AU16" s="16">
        <f t="shared" si="1"/>
        <v>3.5098039215686274</v>
      </c>
      <c r="AV16" s="17">
        <f t="shared" si="2"/>
        <v>11.607843137254902</v>
      </c>
      <c r="AW16" s="17">
        <f t="shared" si="3"/>
        <v>2.607843137254902</v>
      </c>
      <c r="AX16" s="17">
        <f t="shared" si="4"/>
        <v>8.9019607843137258</v>
      </c>
      <c r="AY16" s="17">
        <f t="shared" si="5"/>
        <v>1.196078431372549</v>
      </c>
      <c r="AZ16" s="17">
        <f t="shared" si="6"/>
        <v>2.1960784313725492</v>
      </c>
      <c r="BA16" s="17">
        <f t="shared" si="7"/>
        <v>2.1960784313725492</v>
      </c>
      <c r="BB16" s="18">
        <f t="shared" si="8"/>
        <v>0.73969707643536464</v>
      </c>
      <c r="BC16" s="18">
        <f t="shared" si="9"/>
        <v>1.5982142857142856</v>
      </c>
      <c r="BD16" s="18">
        <f t="shared" si="10"/>
        <v>3.5810731478220031E-2</v>
      </c>
      <c r="BE16" s="18">
        <f t="shared" si="11"/>
        <v>6.5750851238699087E-2</v>
      </c>
      <c r="BF16" s="18">
        <f t="shared" si="12"/>
        <v>7.8079135845955147E-2</v>
      </c>
      <c r="BG16" s="18">
        <f t="shared" si="13"/>
        <v>0.26652577198544092</v>
      </c>
      <c r="BH16" s="58" t="str">
        <f t="shared" si="14"/>
        <v>30–39 min</v>
      </c>
      <c r="BI16" s="58" t="str">
        <f t="shared" si="15"/>
        <v>28–32</v>
      </c>
      <c r="BJ16" s="60">
        <f t="shared" si="16"/>
        <v>0.53600000000000003</v>
      </c>
      <c r="BK16" s="60">
        <f t="shared" si="17"/>
        <v>0.58799999999999997</v>
      </c>
      <c r="BL16" s="60">
        <f t="shared" si="18"/>
        <v>0.54797827398913701</v>
      </c>
      <c r="BM16" s="62" t="str">
        <f t="shared" si="19"/>
        <v>Conserver</v>
      </c>
      <c r="BN16" s="64">
        <f t="shared" si="20"/>
        <v>0.75559237779618893</v>
      </c>
      <c r="BO16" s="64">
        <f t="shared" si="21"/>
        <v>1703.3999999999999</v>
      </c>
      <c r="BP16" s="65">
        <f t="shared" si="22"/>
        <v>0.1050839497475637</v>
      </c>
      <c r="BQ16" s="65">
        <f t="shared" si="23"/>
        <v>1.5982142857142858</v>
      </c>
      <c r="BR16" s="18">
        <f t="shared" si="24"/>
        <v>0.34754021369026655</v>
      </c>
    </row>
    <row r="17" spans="1:70" ht="13.2">
      <c r="A17" s="12" t="s">
        <v>148</v>
      </c>
      <c r="B17" s="12" t="s">
        <v>149</v>
      </c>
      <c r="C17" s="13">
        <v>33</v>
      </c>
      <c r="D17" s="13">
        <v>50</v>
      </c>
      <c r="E17" s="13">
        <v>28</v>
      </c>
      <c r="F17" s="13">
        <v>22</v>
      </c>
      <c r="G17" s="13">
        <v>36.1</v>
      </c>
      <c r="H17" s="14">
        <v>1235</v>
      </c>
      <c r="I17" s="15">
        <v>445</v>
      </c>
      <c r="J17" s="15">
        <v>945</v>
      </c>
      <c r="K17" s="14">
        <v>47.3</v>
      </c>
      <c r="L17" s="15">
        <v>145</v>
      </c>
      <c r="M17" s="15">
        <v>360</v>
      </c>
      <c r="N17" s="14">
        <v>40.1</v>
      </c>
      <c r="O17" s="14">
        <v>195</v>
      </c>
      <c r="P17" s="14">
        <v>215</v>
      </c>
      <c r="Q17" s="14">
        <v>91.6</v>
      </c>
      <c r="R17" s="15">
        <v>60</v>
      </c>
      <c r="S17" s="15">
        <v>180</v>
      </c>
      <c r="T17" s="15">
        <v>240</v>
      </c>
      <c r="U17" s="15">
        <v>230</v>
      </c>
      <c r="V17" s="68">
        <v>110</v>
      </c>
      <c r="W17" s="15">
        <v>65</v>
      </c>
      <c r="X17" s="15">
        <v>25</v>
      </c>
      <c r="Y17" s="15">
        <v>100</v>
      </c>
      <c r="Z17" s="14">
        <v>2025</v>
      </c>
      <c r="AA17" s="14">
        <v>0</v>
      </c>
      <c r="AB17" s="14">
        <v>0</v>
      </c>
      <c r="AC17" s="13">
        <v>2.5</v>
      </c>
      <c r="AD17" s="13">
        <v>116.5</v>
      </c>
      <c r="AE17" s="13">
        <v>113.9</v>
      </c>
      <c r="AF17" s="13">
        <v>2.6</v>
      </c>
      <c r="AG17" s="13">
        <v>19.8</v>
      </c>
      <c r="AH17" s="13">
        <v>2.08</v>
      </c>
      <c r="AI17" s="13">
        <v>16.899999999999999</v>
      </c>
      <c r="AJ17" s="13">
        <v>3.3</v>
      </c>
      <c r="AK17" s="13">
        <v>9.3000000000000007</v>
      </c>
      <c r="AL17" s="13">
        <v>6.4</v>
      </c>
      <c r="AM17" s="13">
        <v>8.1</v>
      </c>
      <c r="AN17" s="13">
        <v>54.9</v>
      </c>
      <c r="AO17" s="13">
        <v>59.4</v>
      </c>
      <c r="AP17" s="13">
        <v>26.4</v>
      </c>
      <c r="AQ17" s="13">
        <v>99.98</v>
      </c>
      <c r="AR17" s="13">
        <v>12.9</v>
      </c>
      <c r="AS17" s="13">
        <v>3768</v>
      </c>
      <c r="AT17" s="16">
        <f t="shared" si="0"/>
        <v>24.7</v>
      </c>
      <c r="AU17" s="16">
        <f t="shared" si="1"/>
        <v>4.5999999999999996</v>
      </c>
      <c r="AV17" s="17">
        <f t="shared" si="2"/>
        <v>4.8</v>
      </c>
      <c r="AW17" s="17">
        <f t="shared" si="3"/>
        <v>1.2</v>
      </c>
      <c r="AX17" s="17">
        <f t="shared" si="4"/>
        <v>3.6</v>
      </c>
      <c r="AY17" s="17">
        <f t="shared" si="5"/>
        <v>1.3</v>
      </c>
      <c r="AZ17" s="17">
        <f t="shared" si="6"/>
        <v>0.5</v>
      </c>
      <c r="BA17" s="17">
        <f t="shared" si="7"/>
        <v>2.2000000000000002</v>
      </c>
      <c r="BB17" s="18">
        <f t="shared" si="8"/>
        <v>0.68421052631578938</v>
      </c>
      <c r="BC17" s="18">
        <f t="shared" si="9"/>
        <v>2.0909090909090904</v>
      </c>
      <c r="BD17" s="18">
        <f t="shared" si="10"/>
        <v>3.6011080332409975E-2</v>
      </c>
      <c r="BE17" s="18">
        <f t="shared" si="11"/>
        <v>1.3850415512465374E-2</v>
      </c>
      <c r="BF17" s="18">
        <f t="shared" si="12"/>
        <v>3.3240997229916892E-2</v>
      </c>
      <c r="BG17" s="18">
        <f t="shared" si="13"/>
        <v>9.9722991689750698E-2</v>
      </c>
      <c r="BH17" s="58" t="str">
        <f t="shared" si="14"/>
        <v>30–39 min</v>
      </c>
      <c r="BI17" s="58" t="str">
        <f t="shared" si="15"/>
        <v>33+</v>
      </c>
      <c r="BJ17" s="60">
        <f t="shared" si="16"/>
        <v>0.54899999999999993</v>
      </c>
      <c r="BK17" s="60">
        <f t="shared" si="17"/>
        <v>0.59399999999999997</v>
      </c>
      <c r="BL17" s="60">
        <f t="shared" si="18"/>
        <v>0.57030778515389258</v>
      </c>
      <c r="BM17" s="62" t="str">
        <f t="shared" si="19"/>
        <v>Conserver</v>
      </c>
      <c r="BN17" s="64">
        <f t="shared" si="20"/>
        <v>0.75541247484909457</v>
      </c>
      <c r="BO17" s="64">
        <f t="shared" si="21"/>
        <v>1805</v>
      </c>
      <c r="BP17" s="65">
        <f t="shared" si="22"/>
        <v>0.12742382271468145</v>
      </c>
      <c r="BQ17" s="65">
        <f t="shared" si="23"/>
        <v>2.0909090909090908</v>
      </c>
      <c r="BR17" s="18">
        <f t="shared" si="24"/>
        <v>0.13296398891966757</v>
      </c>
    </row>
    <row r="18" spans="1:70" ht="13.2">
      <c r="A18" s="12" t="s">
        <v>322</v>
      </c>
      <c r="B18" s="12" t="s">
        <v>323</v>
      </c>
      <c r="C18" s="13">
        <v>24</v>
      </c>
      <c r="D18" s="13">
        <v>30</v>
      </c>
      <c r="E18" s="13">
        <v>10</v>
      </c>
      <c r="F18" s="13">
        <v>20</v>
      </c>
      <c r="G18" s="13">
        <v>28.6</v>
      </c>
      <c r="H18" s="14">
        <v>738</v>
      </c>
      <c r="I18" s="15">
        <v>288</v>
      </c>
      <c r="J18" s="15">
        <v>507</v>
      </c>
      <c r="K18" s="14">
        <v>56.7</v>
      </c>
      <c r="L18" s="15">
        <v>3</v>
      </c>
      <c r="M18" s="15">
        <v>12</v>
      </c>
      <c r="N18" s="14">
        <v>23.1</v>
      </c>
      <c r="O18" s="14">
        <v>159</v>
      </c>
      <c r="P18" s="14">
        <v>240</v>
      </c>
      <c r="Q18" s="14">
        <v>65.599999999999994</v>
      </c>
      <c r="R18" s="15">
        <v>75</v>
      </c>
      <c r="S18" s="15">
        <v>141</v>
      </c>
      <c r="T18" s="15">
        <v>216</v>
      </c>
      <c r="U18" s="15">
        <v>159</v>
      </c>
      <c r="V18" s="68">
        <v>90</v>
      </c>
      <c r="W18" s="15">
        <v>36</v>
      </c>
      <c r="X18" s="15">
        <v>27</v>
      </c>
      <c r="Y18" s="15">
        <v>81</v>
      </c>
      <c r="Z18" s="14">
        <v>1338</v>
      </c>
      <c r="AA18" s="14">
        <v>8</v>
      </c>
      <c r="AB18" s="14">
        <v>2</v>
      </c>
      <c r="AC18" s="13">
        <v>-1.4</v>
      </c>
      <c r="AD18" s="13">
        <v>113.7</v>
      </c>
      <c r="AE18" s="13">
        <v>115.5</v>
      </c>
      <c r="AF18" s="13">
        <v>-1.8</v>
      </c>
      <c r="AG18" s="13">
        <v>32.5</v>
      </c>
      <c r="AH18" s="13">
        <v>1.77</v>
      </c>
      <c r="AI18" s="13">
        <v>18.5</v>
      </c>
      <c r="AJ18" s="13">
        <v>8</v>
      </c>
      <c r="AK18" s="13">
        <v>15.2</v>
      </c>
      <c r="AL18" s="13">
        <v>11.6</v>
      </c>
      <c r="AM18" s="13">
        <v>10.5</v>
      </c>
      <c r="AN18" s="13">
        <v>57</v>
      </c>
      <c r="AO18" s="13">
        <v>60</v>
      </c>
      <c r="AP18" s="13">
        <v>32.5</v>
      </c>
      <c r="AQ18" s="13">
        <v>103.3</v>
      </c>
      <c r="AR18" s="13">
        <v>16.7</v>
      </c>
      <c r="AS18" s="13">
        <v>1841</v>
      </c>
      <c r="AT18" s="16">
        <f t="shared" si="0"/>
        <v>24.6</v>
      </c>
      <c r="AU18" s="16">
        <f t="shared" si="1"/>
        <v>5.3</v>
      </c>
      <c r="AV18" s="17">
        <f t="shared" si="2"/>
        <v>7.2</v>
      </c>
      <c r="AW18" s="17">
        <f t="shared" si="3"/>
        <v>2.5</v>
      </c>
      <c r="AX18" s="17">
        <f t="shared" si="4"/>
        <v>4.7</v>
      </c>
      <c r="AY18" s="17">
        <f t="shared" si="5"/>
        <v>1.2</v>
      </c>
      <c r="AZ18" s="17">
        <f t="shared" si="6"/>
        <v>0.9</v>
      </c>
      <c r="BA18" s="17">
        <f t="shared" si="7"/>
        <v>3</v>
      </c>
      <c r="BB18" s="18">
        <f t="shared" si="8"/>
        <v>0.8601398601398601</v>
      </c>
      <c r="BC18" s="18">
        <f t="shared" si="9"/>
        <v>1.7666666666666666</v>
      </c>
      <c r="BD18" s="18">
        <f t="shared" si="10"/>
        <v>4.1958041958041953E-2</v>
      </c>
      <c r="BE18" s="18">
        <f t="shared" si="11"/>
        <v>3.1468531468531465E-2</v>
      </c>
      <c r="BF18" s="18">
        <f t="shared" si="12"/>
        <v>8.7412587412587409E-2</v>
      </c>
      <c r="BG18" s="18">
        <f t="shared" si="13"/>
        <v>0.16433566433566432</v>
      </c>
      <c r="BH18" s="58" t="str">
        <f t="shared" si="14"/>
        <v>20–29 min</v>
      </c>
      <c r="BI18" s="58" t="str">
        <f t="shared" si="15"/>
        <v>23–27</v>
      </c>
      <c r="BJ18" s="60">
        <f t="shared" si="16"/>
        <v>0.56999999999999995</v>
      </c>
      <c r="BK18" s="60">
        <f t="shared" si="17"/>
        <v>0.6</v>
      </c>
      <c r="BL18" s="60">
        <f t="shared" si="18"/>
        <v>0.30597465298732651</v>
      </c>
      <c r="BM18" s="62" t="str">
        <f t="shared" si="19"/>
        <v>Écarter</v>
      </c>
      <c r="BN18" s="64">
        <f t="shared" si="20"/>
        <v>0.75235412474849106</v>
      </c>
      <c r="BO18" s="64">
        <f t="shared" si="21"/>
        <v>858</v>
      </c>
      <c r="BP18" s="65">
        <f t="shared" si="22"/>
        <v>0.18531468531468531</v>
      </c>
      <c r="BQ18" s="65">
        <f t="shared" si="23"/>
        <v>1.7666666666666666</v>
      </c>
      <c r="BR18" s="18">
        <f t="shared" si="24"/>
        <v>0.25174825174825172</v>
      </c>
    </row>
    <row r="19" spans="1:70" ht="13.2">
      <c r="A19" s="12" t="s">
        <v>68</v>
      </c>
      <c r="B19" s="12" t="s">
        <v>69</v>
      </c>
      <c r="C19" s="13">
        <v>37</v>
      </c>
      <c r="D19" s="13">
        <v>70</v>
      </c>
      <c r="E19" s="13">
        <v>41</v>
      </c>
      <c r="F19" s="13">
        <v>29</v>
      </c>
      <c r="G19" s="13">
        <v>32.200000000000003</v>
      </c>
      <c r="H19" s="14">
        <v>1715</v>
      </c>
      <c r="I19" s="15">
        <v>567</v>
      </c>
      <c r="J19" s="15">
        <v>1260</v>
      </c>
      <c r="K19" s="14">
        <v>44.8</v>
      </c>
      <c r="L19" s="15">
        <v>308</v>
      </c>
      <c r="M19" s="15">
        <v>784</v>
      </c>
      <c r="N19" s="14">
        <v>39.700000000000003</v>
      </c>
      <c r="O19" s="14">
        <v>280</v>
      </c>
      <c r="P19" s="14">
        <v>301</v>
      </c>
      <c r="Q19" s="14">
        <v>93.3</v>
      </c>
      <c r="R19" s="15">
        <v>42</v>
      </c>
      <c r="S19" s="15">
        <v>273</v>
      </c>
      <c r="T19" s="15">
        <v>308</v>
      </c>
      <c r="U19" s="15">
        <v>420</v>
      </c>
      <c r="V19" s="68">
        <v>203</v>
      </c>
      <c r="W19" s="15">
        <v>77</v>
      </c>
      <c r="X19" s="15">
        <v>28</v>
      </c>
      <c r="Y19" s="15">
        <v>98</v>
      </c>
      <c r="Z19" s="14">
        <v>2849</v>
      </c>
      <c r="AA19" s="14">
        <v>9</v>
      </c>
      <c r="AB19" s="14">
        <v>0</v>
      </c>
      <c r="AC19" s="13">
        <v>4.3</v>
      </c>
      <c r="AD19" s="13">
        <v>118.4</v>
      </c>
      <c r="AE19" s="13">
        <v>112.7</v>
      </c>
      <c r="AF19" s="13">
        <v>5.7</v>
      </c>
      <c r="AG19" s="13">
        <v>28.4</v>
      </c>
      <c r="AH19" s="13">
        <v>2.11</v>
      </c>
      <c r="AI19" s="13">
        <v>21.1</v>
      </c>
      <c r="AJ19" s="13">
        <v>1.7</v>
      </c>
      <c r="AK19" s="13">
        <v>11.8</v>
      </c>
      <c r="AL19" s="13">
        <v>6.6</v>
      </c>
      <c r="AM19" s="13">
        <v>10</v>
      </c>
      <c r="AN19" s="13">
        <v>57.2</v>
      </c>
      <c r="AO19" s="13">
        <v>61.8</v>
      </c>
      <c r="AP19" s="13">
        <v>28.6</v>
      </c>
      <c r="AQ19" s="13">
        <v>101.72</v>
      </c>
      <c r="AR19" s="13">
        <v>14.5</v>
      </c>
      <c r="AS19" s="13">
        <v>4785</v>
      </c>
      <c r="AT19" s="16">
        <f t="shared" si="0"/>
        <v>24.5</v>
      </c>
      <c r="AU19" s="16">
        <f t="shared" si="1"/>
        <v>6</v>
      </c>
      <c r="AV19" s="17">
        <f t="shared" si="2"/>
        <v>4.4000000000000004</v>
      </c>
      <c r="AW19" s="17">
        <f t="shared" si="3"/>
        <v>0.6</v>
      </c>
      <c r="AX19" s="17">
        <f t="shared" si="4"/>
        <v>3.9</v>
      </c>
      <c r="AY19" s="17">
        <f t="shared" si="5"/>
        <v>1.1000000000000001</v>
      </c>
      <c r="AZ19" s="17">
        <f t="shared" si="6"/>
        <v>0.4</v>
      </c>
      <c r="BA19" s="17">
        <f t="shared" si="7"/>
        <v>2.9</v>
      </c>
      <c r="BB19" s="18">
        <f t="shared" si="8"/>
        <v>0.76086956521739124</v>
      </c>
      <c r="BC19" s="18">
        <f t="shared" si="9"/>
        <v>2.0689655172413794</v>
      </c>
      <c r="BD19" s="18">
        <f t="shared" si="10"/>
        <v>3.4161490683229816E-2</v>
      </c>
      <c r="BE19" s="18">
        <f t="shared" si="11"/>
        <v>1.2422360248447204E-2</v>
      </c>
      <c r="BF19" s="18">
        <f t="shared" si="12"/>
        <v>1.8633540372670804E-2</v>
      </c>
      <c r="BG19" s="18">
        <f t="shared" si="13"/>
        <v>0.12111801242236024</v>
      </c>
      <c r="BH19" s="58" t="str">
        <f t="shared" si="14"/>
        <v>30–39 min</v>
      </c>
      <c r="BI19" s="58" t="str">
        <f t="shared" si="15"/>
        <v>33+</v>
      </c>
      <c r="BJ19" s="60">
        <f t="shared" si="16"/>
        <v>0.57200000000000006</v>
      </c>
      <c r="BK19" s="60">
        <f t="shared" si="17"/>
        <v>0.61799999999999999</v>
      </c>
      <c r="BL19" s="60">
        <f t="shared" si="18"/>
        <v>0.76041038020519014</v>
      </c>
      <c r="BM19" s="62" t="str">
        <f t="shared" si="19"/>
        <v>Conserver</v>
      </c>
      <c r="BN19" s="64">
        <f t="shared" si="20"/>
        <v>0.74929577464788732</v>
      </c>
      <c r="BO19" s="64">
        <f t="shared" si="21"/>
        <v>2254</v>
      </c>
      <c r="BP19" s="65">
        <f t="shared" si="22"/>
        <v>0.18633540372670807</v>
      </c>
      <c r="BQ19" s="65">
        <f t="shared" si="23"/>
        <v>2.0689655172413794</v>
      </c>
      <c r="BR19" s="18">
        <f t="shared" si="24"/>
        <v>0.13664596273291926</v>
      </c>
    </row>
    <row r="20" spans="1:70" ht="13.2">
      <c r="A20" s="12" t="s">
        <v>62</v>
      </c>
      <c r="B20" s="12" t="s">
        <v>63</v>
      </c>
      <c r="C20" s="13">
        <v>29</v>
      </c>
      <c r="D20" s="13">
        <v>72</v>
      </c>
      <c r="E20" s="13">
        <v>46</v>
      </c>
      <c r="F20" s="13">
        <v>26</v>
      </c>
      <c r="G20" s="13">
        <v>35</v>
      </c>
      <c r="H20" s="14">
        <v>1757</v>
      </c>
      <c r="I20" s="15">
        <v>641</v>
      </c>
      <c r="J20" s="15">
        <v>1217</v>
      </c>
      <c r="K20" s="14">
        <v>52.6</v>
      </c>
      <c r="L20" s="15">
        <v>144</v>
      </c>
      <c r="M20" s="15">
        <v>338</v>
      </c>
      <c r="N20" s="14">
        <v>42</v>
      </c>
      <c r="O20" s="14">
        <v>338</v>
      </c>
      <c r="P20" s="14">
        <v>410</v>
      </c>
      <c r="Q20" s="14">
        <v>82.9</v>
      </c>
      <c r="R20" s="15">
        <v>209</v>
      </c>
      <c r="S20" s="15">
        <v>706</v>
      </c>
      <c r="T20" s="15">
        <v>922</v>
      </c>
      <c r="U20" s="15">
        <v>223</v>
      </c>
      <c r="V20" s="68">
        <v>194</v>
      </c>
      <c r="W20" s="15">
        <v>72</v>
      </c>
      <c r="X20" s="15">
        <v>50</v>
      </c>
      <c r="Y20" s="15">
        <v>252</v>
      </c>
      <c r="Z20" s="14">
        <v>3370</v>
      </c>
      <c r="AA20" s="14">
        <v>58</v>
      </c>
      <c r="AB20" s="14">
        <v>1</v>
      </c>
      <c r="AC20" s="13">
        <v>5.3</v>
      </c>
      <c r="AD20" s="13">
        <v>119.4</v>
      </c>
      <c r="AE20" s="13">
        <v>112.7</v>
      </c>
      <c r="AF20" s="13">
        <v>6.8</v>
      </c>
      <c r="AG20" s="13">
        <v>13</v>
      </c>
      <c r="AH20" s="13">
        <v>1.1599999999999999</v>
      </c>
      <c r="AI20" s="13">
        <v>12.4</v>
      </c>
      <c r="AJ20" s="13">
        <v>8.6999999999999993</v>
      </c>
      <c r="AK20" s="13">
        <v>28.4</v>
      </c>
      <c r="AL20" s="13">
        <v>18.7</v>
      </c>
      <c r="AM20" s="13">
        <v>10.7</v>
      </c>
      <c r="AN20" s="13">
        <v>58.4</v>
      </c>
      <c r="AO20" s="13">
        <v>63</v>
      </c>
      <c r="AP20" s="13">
        <v>26.5</v>
      </c>
      <c r="AQ20" s="13">
        <v>99.25</v>
      </c>
      <c r="AR20" s="13">
        <v>16.100000000000001</v>
      </c>
      <c r="AS20" s="13">
        <v>5215</v>
      </c>
      <c r="AT20" s="16">
        <f t="shared" si="0"/>
        <v>24.402777777777779</v>
      </c>
      <c r="AU20" s="16">
        <f t="shared" si="1"/>
        <v>3.0972222222222223</v>
      </c>
      <c r="AV20" s="17">
        <f t="shared" si="2"/>
        <v>12.805555555555555</v>
      </c>
      <c r="AW20" s="17">
        <f t="shared" si="3"/>
        <v>2.9027777777777777</v>
      </c>
      <c r="AX20" s="17">
        <f t="shared" si="4"/>
        <v>9.8055555555555554</v>
      </c>
      <c r="AY20" s="17">
        <f t="shared" si="5"/>
        <v>1</v>
      </c>
      <c r="AZ20" s="17">
        <f t="shared" si="6"/>
        <v>0.69444444444444442</v>
      </c>
      <c r="BA20" s="17">
        <f t="shared" si="7"/>
        <v>2.6944444444444446</v>
      </c>
      <c r="BB20" s="18">
        <f t="shared" si="8"/>
        <v>0.6972222222222223</v>
      </c>
      <c r="BC20" s="18">
        <f t="shared" si="9"/>
        <v>1.1494845360824741</v>
      </c>
      <c r="BD20" s="18">
        <f t="shared" si="10"/>
        <v>2.8571428571428571E-2</v>
      </c>
      <c r="BE20" s="18">
        <f t="shared" si="11"/>
        <v>1.984126984126984E-2</v>
      </c>
      <c r="BF20" s="18">
        <f t="shared" si="12"/>
        <v>8.2936507936507933E-2</v>
      </c>
      <c r="BG20" s="18">
        <f t="shared" si="13"/>
        <v>0.28015873015873016</v>
      </c>
      <c r="BH20" s="58" t="str">
        <f t="shared" si="14"/>
        <v>30–39 min</v>
      </c>
      <c r="BI20" s="58" t="str">
        <f t="shared" si="15"/>
        <v>28–32</v>
      </c>
      <c r="BJ20" s="60">
        <f t="shared" si="16"/>
        <v>0.58399999999999996</v>
      </c>
      <c r="BK20" s="60">
        <f t="shared" si="17"/>
        <v>0.63</v>
      </c>
      <c r="BL20" s="60">
        <f t="shared" si="18"/>
        <v>0.73445986722993362</v>
      </c>
      <c r="BM20" s="62" t="str">
        <f t="shared" si="19"/>
        <v>Conserver</v>
      </c>
      <c r="BN20" s="64">
        <f t="shared" si="20"/>
        <v>0.74632237871674501</v>
      </c>
      <c r="BO20" s="64">
        <f t="shared" si="21"/>
        <v>2520</v>
      </c>
      <c r="BP20" s="65">
        <f t="shared" si="22"/>
        <v>8.8492063492063497E-2</v>
      </c>
      <c r="BQ20" s="65">
        <f t="shared" si="23"/>
        <v>1.1494845360824741</v>
      </c>
      <c r="BR20" s="18">
        <f t="shared" si="24"/>
        <v>0.36587301587301585</v>
      </c>
    </row>
    <row r="21" spans="1:70" ht="13.2">
      <c r="A21" s="12" t="s">
        <v>72</v>
      </c>
      <c r="B21" s="12" t="s">
        <v>73</v>
      </c>
      <c r="C21" s="13">
        <v>40</v>
      </c>
      <c r="D21" s="13">
        <v>70</v>
      </c>
      <c r="E21" s="13">
        <v>44</v>
      </c>
      <c r="F21" s="13">
        <v>26</v>
      </c>
      <c r="G21" s="13">
        <v>34.9</v>
      </c>
      <c r="H21" s="14">
        <v>1708</v>
      </c>
      <c r="I21" s="15">
        <v>651</v>
      </c>
      <c r="J21" s="15">
        <v>1267</v>
      </c>
      <c r="K21" s="14">
        <v>51.3</v>
      </c>
      <c r="L21" s="15">
        <v>147</v>
      </c>
      <c r="M21" s="15">
        <v>399</v>
      </c>
      <c r="N21" s="14">
        <v>37.6</v>
      </c>
      <c r="O21" s="14">
        <v>259</v>
      </c>
      <c r="P21" s="14">
        <v>329</v>
      </c>
      <c r="Q21" s="14">
        <v>78.2</v>
      </c>
      <c r="R21" s="15">
        <v>70</v>
      </c>
      <c r="S21" s="15">
        <v>476</v>
      </c>
      <c r="T21" s="15">
        <v>546</v>
      </c>
      <c r="U21" s="15">
        <v>574</v>
      </c>
      <c r="V21" s="68">
        <v>259</v>
      </c>
      <c r="W21" s="15">
        <v>70</v>
      </c>
      <c r="X21" s="15">
        <v>42</v>
      </c>
      <c r="Y21" s="15">
        <v>98</v>
      </c>
      <c r="Z21" s="14">
        <v>3297</v>
      </c>
      <c r="AA21" s="14">
        <v>32</v>
      </c>
      <c r="AB21" s="14">
        <v>10</v>
      </c>
      <c r="AC21" s="13">
        <v>-0.8</v>
      </c>
      <c r="AD21" s="13">
        <v>112.7</v>
      </c>
      <c r="AE21" s="13">
        <v>114</v>
      </c>
      <c r="AF21" s="13">
        <v>-1.3</v>
      </c>
      <c r="AG21" s="13">
        <v>39.5</v>
      </c>
      <c r="AH21" s="13">
        <v>2.21</v>
      </c>
      <c r="AI21" s="13">
        <v>25.6</v>
      </c>
      <c r="AJ21" s="13">
        <v>3.1</v>
      </c>
      <c r="AK21" s="13">
        <v>18.7</v>
      </c>
      <c r="AL21" s="13">
        <v>11.2</v>
      </c>
      <c r="AM21" s="13">
        <v>11.6</v>
      </c>
      <c r="AN21" s="13">
        <v>57.1</v>
      </c>
      <c r="AO21" s="13">
        <v>60.4</v>
      </c>
      <c r="AP21" s="13">
        <v>29.1</v>
      </c>
      <c r="AQ21" s="13">
        <v>100.62</v>
      </c>
      <c r="AR21" s="13">
        <v>16.899999999999999</v>
      </c>
      <c r="AS21" s="13">
        <v>5129</v>
      </c>
      <c r="AT21" s="16">
        <f t="shared" si="0"/>
        <v>24.4</v>
      </c>
      <c r="AU21" s="16">
        <f t="shared" si="1"/>
        <v>8.1999999999999993</v>
      </c>
      <c r="AV21" s="17">
        <f t="shared" si="2"/>
        <v>7.8</v>
      </c>
      <c r="AW21" s="17">
        <f t="shared" si="3"/>
        <v>1</v>
      </c>
      <c r="AX21" s="17">
        <f t="shared" si="4"/>
        <v>6.8</v>
      </c>
      <c r="AY21" s="17">
        <f t="shared" si="5"/>
        <v>1</v>
      </c>
      <c r="AZ21" s="17">
        <f t="shared" si="6"/>
        <v>0.6</v>
      </c>
      <c r="BA21" s="17">
        <f t="shared" si="7"/>
        <v>3.7</v>
      </c>
      <c r="BB21" s="18">
        <f t="shared" si="8"/>
        <v>0.69914040114613174</v>
      </c>
      <c r="BC21" s="18">
        <f t="shared" si="9"/>
        <v>2.2162162162162158</v>
      </c>
      <c r="BD21" s="18">
        <f t="shared" si="10"/>
        <v>2.865329512893983E-2</v>
      </c>
      <c r="BE21" s="18">
        <f t="shared" si="11"/>
        <v>1.7191977077363897E-2</v>
      </c>
      <c r="BF21" s="18">
        <f t="shared" si="12"/>
        <v>2.865329512893983E-2</v>
      </c>
      <c r="BG21" s="18">
        <f t="shared" si="13"/>
        <v>0.19484240687679083</v>
      </c>
      <c r="BH21" s="58" t="str">
        <f t="shared" si="14"/>
        <v>30–39 min</v>
      </c>
      <c r="BI21" s="58" t="str">
        <f t="shared" si="15"/>
        <v>33+</v>
      </c>
      <c r="BJ21" s="60">
        <f t="shared" si="16"/>
        <v>0.57100000000000006</v>
      </c>
      <c r="BK21" s="60">
        <f t="shared" si="17"/>
        <v>0.60399999999999998</v>
      </c>
      <c r="BL21" s="60">
        <f t="shared" si="18"/>
        <v>0.76463488231744114</v>
      </c>
      <c r="BM21" s="62" t="str">
        <f t="shared" si="19"/>
        <v>Conserver</v>
      </c>
      <c r="BN21" s="64">
        <f t="shared" si="20"/>
        <v>0.7462374245472837</v>
      </c>
      <c r="BO21" s="64">
        <f t="shared" si="21"/>
        <v>2443</v>
      </c>
      <c r="BP21" s="65">
        <f t="shared" si="22"/>
        <v>0.23495702005730659</v>
      </c>
      <c r="BQ21" s="65">
        <f t="shared" si="23"/>
        <v>2.2162162162162162</v>
      </c>
      <c r="BR21" s="18">
        <f t="shared" si="24"/>
        <v>0.22349570200573066</v>
      </c>
    </row>
    <row r="22" spans="1:70" ht="13.2">
      <c r="A22" s="12" t="s">
        <v>182</v>
      </c>
      <c r="B22" s="12" t="s">
        <v>183</v>
      </c>
      <c r="C22" s="13">
        <v>21</v>
      </c>
      <c r="D22" s="13">
        <v>46</v>
      </c>
      <c r="E22" s="13">
        <v>21</v>
      </c>
      <c r="F22" s="13">
        <v>25</v>
      </c>
      <c r="G22" s="13">
        <v>33.200000000000003</v>
      </c>
      <c r="H22" s="14">
        <v>1118</v>
      </c>
      <c r="I22" s="15">
        <v>409</v>
      </c>
      <c r="J22" s="15">
        <v>856</v>
      </c>
      <c r="K22" s="14">
        <v>47.6</v>
      </c>
      <c r="L22" s="15">
        <v>143</v>
      </c>
      <c r="M22" s="15">
        <v>405</v>
      </c>
      <c r="N22" s="14">
        <v>35.200000000000003</v>
      </c>
      <c r="O22" s="14">
        <v>156</v>
      </c>
      <c r="P22" s="14">
        <v>189</v>
      </c>
      <c r="Q22" s="14">
        <v>83.6</v>
      </c>
      <c r="R22" s="15">
        <v>83</v>
      </c>
      <c r="S22" s="15">
        <v>423</v>
      </c>
      <c r="T22" s="15">
        <v>506</v>
      </c>
      <c r="U22" s="15">
        <v>170</v>
      </c>
      <c r="V22" s="68">
        <v>147</v>
      </c>
      <c r="W22" s="15">
        <v>51</v>
      </c>
      <c r="X22" s="15">
        <v>175</v>
      </c>
      <c r="Y22" s="15">
        <v>106</v>
      </c>
      <c r="Z22" s="14">
        <v>2512</v>
      </c>
      <c r="AA22" s="14">
        <v>28</v>
      </c>
      <c r="AB22" s="14">
        <v>1</v>
      </c>
      <c r="AC22" s="13">
        <v>2.2000000000000002</v>
      </c>
      <c r="AD22" s="13">
        <v>112.5</v>
      </c>
      <c r="AE22" s="13">
        <v>110</v>
      </c>
      <c r="AF22" s="13">
        <v>2.5</v>
      </c>
      <c r="AG22" s="13">
        <v>18.399999999999999</v>
      </c>
      <c r="AH22" s="13">
        <v>1.1299999999999999</v>
      </c>
      <c r="AI22" s="13">
        <v>13.4</v>
      </c>
      <c r="AJ22" s="13">
        <v>5.4</v>
      </c>
      <c r="AK22" s="13">
        <v>25.5</v>
      </c>
      <c r="AL22" s="13">
        <v>15.9</v>
      </c>
      <c r="AM22" s="13">
        <v>11.9</v>
      </c>
      <c r="AN22" s="13">
        <v>55.9</v>
      </c>
      <c r="AO22" s="13">
        <v>59.4</v>
      </c>
      <c r="AP22" s="13">
        <v>30</v>
      </c>
      <c r="AQ22" s="13">
        <v>101</v>
      </c>
      <c r="AR22" s="13">
        <v>16.8</v>
      </c>
      <c r="AS22" s="13">
        <v>3223</v>
      </c>
      <c r="AT22" s="16">
        <f t="shared" si="0"/>
        <v>24.304347826086957</v>
      </c>
      <c r="AU22" s="16">
        <f t="shared" si="1"/>
        <v>3.6956521739130435</v>
      </c>
      <c r="AV22" s="17">
        <f t="shared" si="2"/>
        <v>11</v>
      </c>
      <c r="AW22" s="17">
        <f t="shared" si="3"/>
        <v>1.8043478260869565</v>
      </c>
      <c r="AX22" s="17">
        <f t="shared" si="4"/>
        <v>9.195652173913043</v>
      </c>
      <c r="AY22" s="17">
        <f t="shared" si="5"/>
        <v>1.1086956521739131</v>
      </c>
      <c r="AZ22" s="17">
        <f t="shared" si="6"/>
        <v>3.8043478260869565</v>
      </c>
      <c r="BA22" s="17">
        <f t="shared" si="7"/>
        <v>3.1956521739130435</v>
      </c>
      <c r="BB22" s="18">
        <f t="shared" si="8"/>
        <v>0.7320586694604504</v>
      </c>
      <c r="BC22" s="18">
        <f t="shared" si="9"/>
        <v>1.1564625850340136</v>
      </c>
      <c r="BD22" s="18">
        <f t="shared" si="10"/>
        <v>3.3394447354635932E-2</v>
      </c>
      <c r="BE22" s="18">
        <f t="shared" si="11"/>
        <v>0.1145887899423782</v>
      </c>
      <c r="BF22" s="18">
        <f t="shared" si="12"/>
        <v>5.434782608695652E-2</v>
      </c>
      <c r="BG22" s="18">
        <f t="shared" si="13"/>
        <v>0.27697747511786269</v>
      </c>
      <c r="BH22" s="58" t="str">
        <f t="shared" si="14"/>
        <v>30–39 min</v>
      </c>
      <c r="BI22" s="58" t="str">
        <f t="shared" si="15"/>
        <v>18–22</v>
      </c>
      <c r="BJ22" s="60">
        <f t="shared" si="16"/>
        <v>0.55899999999999994</v>
      </c>
      <c r="BK22" s="60">
        <f t="shared" si="17"/>
        <v>0.59399999999999997</v>
      </c>
      <c r="BL22" s="60">
        <f t="shared" si="18"/>
        <v>0.51659625829812916</v>
      </c>
      <c r="BM22" s="62" t="str">
        <f t="shared" si="19"/>
        <v>Conserver</v>
      </c>
      <c r="BN22" s="64">
        <f t="shared" si="20"/>
        <v>0.74331204619018465</v>
      </c>
      <c r="BO22" s="64">
        <f t="shared" si="21"/>
        <v>1527.2</v>
      </c>
      <c r="BP22" s="65">
        <f t="shared" si="22"/>
        <v>0.11131482451545312</v>
      </c>
      <c r="BQ22" s="65">
        <f t="shared" si="23"/>
        <v>1.1564625850340136</v>
      </c>
      <c r="BR22" s="18">
        <f t="shared" si="24"/>
        <v>0.33132530120481923</v>
      </c>
    </row>
    <row r="23" spans="1:70" ht="13.2">
      <c r="A23" s="12" t="s">
        <v>96</v>
      </c>
      <c r="B23" s="12" t="s">
        <v>97</v>
      </c>
      <c r="C23" s="13">
        <v>23</v>
      </c>
      <c r="D23" s="13">
        <v>60</v>
      </c>
      <c r="E23" s="13">
        <v>33</v>
      </c>
      <c r="F23" s="13">
        <v>27</v>
      </c>
      <c r="G23" s="13">
        <v>33.700000000000003</v>
      </c>
      <c r="H23" s="14">
        <v>1452</v>
      </c>
      <c r="I23" s="15">
        <v>540</v>
      </c>
      <c r="J23" s="15">
        <v>1164</v>
      </c>
      <c r="K23" s="14">
        <v>46.3</v>
      </c>
      <c r="L23" s="15">
        <v>102</v>
      </c>
      <c r="M23" s="15">
        <v>354</v>
      </c>
      <c r="N23" s="14">
        <v>29.5</v>
      </c>
      <c r="O23" s="14">
        <v>270</v>
      </c>
      <c r="P23" s="14">
        <v>312</v>
      </c>
      <c r="Q23" s="14">
        <v>87.1</v>
      </c>
      <c r="R23" s="15">
        <v>54</v>
      </c>
      <c r="S23" s="15">
        <v>288</v>
      </c>
      <c r="T23" s="15">
        <v>342</v>
      </c>
      <c r="U23" s="15">
        <v>282</v>
      </c>
      <c r="V23" s="68">
        <v>138</v>
      </c>
      <c r="W23" s="15">
        <v>78</v>
      </c>
      <c r="X23" s="15">
        <v>24</v>
      </c>
      <c r="Y23" s="15">
        <v>150</v>
      </c>
      <c r="Z23" s="14">
        <v>2436</v>
      </c>
      <c r="AA23" s="14">
        <v>3</v>
      </c>
      <c r="AB23" s="14">
        <v>0</v>
      </c>
      <c r="AC23" s="13">
        <v>4.0999999999999996</v>
      </c>
      <c r="AD23" s="13">
        <v>111.8</v>
      </c>
      <c r="AE23" s="13">
        <v>105.8</v>
      </c>
      <c r="AF23" s="13">
        <v>6</v>
      </c>
      <c r="AG23" s="13">
        <v>24.7</v>
      </c>
      <c r="AH23" s="13">
        <v>2.06</v>
      </c>
      <c r="AI23" s="13">
        <v>16.5</v>
      </c>
      <c r="AJ23" s="13">
        <v>2.7</v>
      </c>
      <c r="AK23" s="13">
        <v>14.6</v>
      </c>
      <c r="AL23" s="13">
        <v>8.5</v>
      </c>
      <c r="AM23" s="13">
        <v>8</v>
      </c>
      <c r="AN23" s="13">
        <v>50.7</v>
      </c>
      <c r="AO23" s="13">
        <v>55.8</v>
      </c>
      <c r="AP23" s="13">
        <v>30.6</v>
      </c>
      <c r="AQ23" s="13">
        <v>97.65</v>
      </c>
      <c r="AR23" s="13">
        <v>15.3</v>
      </c>
      <c r="AS23" s="13">
        <v>4116</v>
      </c>
      <c r="AT23" s="16">
        <f t="shared" si="0"/>
        <v>24.2</v>
      </c>
      <c r="AU23" s="16">
        <f t="shared" si="1"/>
        <v>4.7</v>
      </c>
      <c r="AV23" s="17">
        <f t="shared" si="2"/>
        <v>5.7</v>
      </c>
      <c r="AW23" s="17">
        <f t="shared" si="3"/>
        <v>0.9</v>
      </c>
      <c r="AX23" s="17">
        <f t="shared" si="4"/>
        <v>4.8</v>
      </c>
      <c r="AY23" s="17">
        <f t="shared" si="5"/>
        <v>1.3</v>
      </c>
      <c r="AZ23" s="17">
        <f t="shared" si="6"/>
        <v>0.4</v>
      </c>
      <c r="BA23" s="17">
        <f t="shared" si="7"/>
        <v>2.2999999999999998</v>
      </c>
      <c r="BB23" s="18">
        <f t="shared" si="8"/>
        <v>0.71810089020771506</v>
      </c>
      <c r="BC23" s="18">
        <f t="shared" si="9"/>
        <v>2.0434782608695654</v>
      </c>
      <c r="BD23" s="18">
        <f t="shared" si="10"/>
        <v>3.857566765578635E-2</v>
      </c>
      <c r="BE23" s="18">
        <f t="shared" si="11"/>
        <v>1.1869436201780416E-2</v>
      </c>
      <c r="BF23" s="18">
        <f t="shared" si="12"/>
        <v>2.6706231454005934E-2</v>
      </c>
      <c r="BG23" s="18">
        <f t="shared" si="13"/>
        <v>0.14243323442136496</v>
      </c>
      <c r="BH23" s="58" t="str">
        <f t="shared" si="14"/>
        <v>30–39 min</v>
      </c>
      <c r="BI23" s="58" t="str">
        <f t="shared" si="15"/>
        <v>23–27</v>
      </c>
      <c r="BJ23" s="60">
        <f t="shared" si="16"/>
        <v>0.50700000000000001</v>
      </c>
      <c r="BK23" s="60">
        <f t="shared" si="17"/>
        <v>0.55799999999999994</v>
      </c>
      <c r="BL23" s="60">
        <f t="shared" si="18"/>
        <v>0.70247435123717561</v>
      </c>
      <c r="BM23" s="62" t="str">
        <f t="shared" si="19"/>
        <v>Conserver</v>
      </c>
      <c r="BN23" s="64">
        <f t="shared" si="20"/>
        <v>0.74012072434607645</v>
      </c>
      <c r="BO23" s="64">
        <f t="shared" si="21"/>
        <v>2022.0000000000002</v>
      </c>
      <c r="BP23" s="65">
        <f t="shared" si="22"/>
        <v>0.13946587537091987</v>
      </c>
      <c r="BQ23" s="65">
        <f t="shared" si="23"/>
        <v>2.0434782608695654</v>
      </c>
      <c r="BR23" s="18">
        <f t="shared" si="24"/>
        <v>0.1691394658753709</v>
      </c>
    </row>
    <row r="24" spans="1:70" ht="13.2">
      <c r="A24" s="12" t="s">
        <v>56</v>
      </c>
      <c r="B24" s="12" t="s">
        <v>57</v>
      </c>
      <c r="C24" s="13">
        <v>26</v>
      </c>
      <c r="D24" s="13">
        <v>76</v>
      </c>
      <c r="E24" s="13">
        <v>36</v>
      </c>
      <c r="F24" s="13">
        <v>40</v>
      </c>
      <c r="G24" s="13">
        <v>36</v>
      </c>
      <c r="H24" s="14">
        <v>1839</v>
      </c>
      <c r="I24" s="15">
        <v>562</v>
      </c>
      <c r="J24" s="15">
        <v>1376</v>
      </c>
      <c r="K24" s="14">
        <v>41.1</v>
      </c>
      <c r="L24" s="15">
        <v>220</v>
      </c>
      <c r="M24" s="15">
        <v>638</v>
      </c>
      <c r="N24" s="14">
        <v>34</v>
      </c>
      <c r="O24" s="14">
        <v>494</v>
      </c>
      <c r="P24" s="14">
        <v>562</v>
      </c>
      <c r="Q24" s="14">
        <v>87.5</v>
      </c>
      <c r="R24" s="15">
        <v>38</v>
      </c>
      <c r="S24" s="15">
        <v>198</v>
      </c>
      <c r="T24" s="15">
        <v>236</v>
      </c>
      <c r="U24" s="15">
        <v>882</v>
      </c>
      <c r="V24" s="68">
        <v>357</v>
      </c>
      <c r="W24" s="15">
        <v>91</v>
      </c>
      <c r="X24" s="15">
        <v>15</v>
      </c>
      <c r="Y24" s="15">
        <v>144</v>
      </c>
      <c r="Z24" s="14">
        <v>3397</v>
      </c>
      <c r="AA24" s="14">
        <v>51</v>
      </c>
      <c r="AB24" s="14">
        <v>0</v>
      </c>
      <c r="AC24" s="13">
        <v>0.4</v>
      </c>
      <c r="AD24" s="13">
        <v>115.2</v>
      </c>
      <c r="AE24" s="13">
        <v>114.6</v>
      </c>
      <c r="AF24" s="13">
        <v>0.6</v>
      </c>
      <c r="AG24" s="13">
        <v>45.2</v>
      </c>
      <c r="AH24" s="13">
        <v>2.48</v>
      </c>
      <c r="AI24" s="13">
        <v>30.9</v>
      </c>
      <c r="AJ24" s="13">
        <v>1.2</v>
      </c>
      <c r="AK24" s="13">
        <v>7.2</v>
      </c>
      <c r="AL24" s="13">
        <v>4.2</v>
      </c>
      <c r="AM24" s="13">
        <v>12.5</v>
      </c>
      <c r="AN24" s="13">
        <v>49.1</v>
      </c>
      <c r="AO24" s="13">
        <v>56.7</v>
      </c>
      <c r="AP24" s="13">
        <v>28.5</v>
      </c>
      <c r="AQ24" s="13">
        <v>105.51</v>
      </c>
      <c r="AR24" s="13">
        <v>12.9</v>
      </c>
      <c r="AS24" s="13">
        <v>6020</v>
      </c>
      <c r="AT24" s="16">
        <f t="shared" si="0"/>
        <v>24.19736842105263</v>
      </c>
      <c r="AU24" s="16">
        <f t="shared" si="1"/>
        <v>11.605263157894736</v>
      </c>
      <c r="AV24" s="17">
        <f t="shared" si="2"/>
        <v>3.1052631578947367</v>
      </c>
      <c r="AW24" s="17">
        <f t="shared" si="3"/>
        <v>0.5</v>
      </c>
      <c r="AX24" s="17">
        <f t="shared" si="4"/>
        <v>2.6052631578947367</v>
      </c>
      <c r="AY24" s="17">
        <f t="shared" si="5"/>
        <v>1.1973684210526316</v>
      </c>
      <c r="AZ24" s="17">
        <f t="shared" si="6"/>
        <v>0.19736842105263158</v>
      </c>
      <c r="BA24" s="17">
        <f t="shared" si="7"/>
        <v>4.6973684210526319</v>
      </c>
      <c r="BB24" s="18">
        <f t="shared" si="8"/>
        <v>0.67214912280701755</v>
      </c>
      <c r="BC24" s="18">
        <f t="shared" si="9"/>
        <v>2.4705882352941173</v>
      </c>
      <c r="BD24" s="18">
        <f t="shared" si="10"/>
        <v>3.3260233918128657E-2</v>
      </c>
      <c r="BE24" s="18">
        <f t="shared" si="11"/>
        <v>5.4824561403508769E-3</v>
      </c>
      <c r="BF24" s="18">
        <f t="shared" si="12"/>
        <v>1.3888888888888888E-2</v>
      </c>
      <c r="BG24" s="18">
        <f t="shared" si="13"/>
        <v>7.2368421052631582E-2</v>
      </c>
      <c r="BH24" s="58" t="str">
        <f t="shared" si="14"/>
        <v>30–39 min</v>
      </c>
      <c r="BI24" s="58" t="str">
        <f t="shared" si="15"/>
        <v>23–27</v>
      </c>
      <c r="BJ24" s="60">
        <f t="shared" si="16"/>
        <v>0.49099999999999999</v>
      </c>
      <c r="BK24" s="60">
        <f t="shared" si="17"/>
        <v>0.56700000000000006</v>
      </c>
      <c r="BL24" s="60">
        <f t="shared" si="18"/>
        <v>0.83041641520820764</v>
      </c>
      <c r="BM24" s="62" t="str">
        <f t="shared" si="19"/>
        <v>Conserver</v>
      </c>
      <c r="BN24" s="64">
        <f t="shared" si="20"/>
        <v>0.74004024144869218</v>
      </c>
      <c r="BO24" s="64">
        <f t="shared" si="21"/>
        <v>2736</v>
      </c>
      <c r="BP24" s="65">
        <f t="shared" si="22"/>
        <v>0.32236842105263158</v>
      </c>
      <c r="BQ24" s="65">
        <f t="shared" si="23"/>
        <v>2.4705882352941178</v>
      </c>
      <c r="BR24" s="18">
        <f t="shared" si="24"/>
        <v>8.6257309941520463E-2</v>
      </c>
    </row>
    <row r="25" spans="1:70" ht="13.2">
      <c r="A25" s="12" t="s">
        <v>74</v>
      </c>
      <c r="B25" s="12" t="s">
        <v>75</v>
      </c>
      <c r="C25" s="13">
        <v>28</v>
      </c>
      <c r="D25" s="13">
        <v>71</v>
      </c>
      <c r="E25" s="13">
        <v>55</v>
      </c>
      <c r="F25" s="13">
        <v>16</v>
      </c>
      <c r="G25" s="13">
        <v>31.4</v>
      </c>
      <c r="H25" s="14">
        <v>1704</v>
      </c>
      <c r="I25" s="15">
        <v>582</v>
      </c>
      <c r="J25" s="15">
        <v>1321</v>
      </c>
      <c r="K25" s="14">
        <v>44.3</v>
      </c>
      <c r="L25" s="15">
        <v>234</v>
      </c>
      <c r="M25" s="15">
        <v>632</v>
      </c>
      <c r="N25" s="14">
        <v>36.799999999999997</v>
      </c>
      <c r="O25" s="14">
        <v>298</v>
      </c>
      <c r="P25" s="14">
        <v>362</v>
      </c>
      <c r="Q25" s="14">
        <v>82.3</v>
      </c>
      <c r="R25" s="15">
        <v>57</v>
      </c>
      <c r="S25" s="15">
        <v>263</v>
      </c>
      <c r="T25" s="15">
        <v>320</v>
      </c>
      <c r="U25" s="15">
        <v>355</v>
      </c>
      <c r="V25" s="68">
        <v>149</v>
      </c>
      <c r="W25" s="15">
        <v>92</v>
      </c>
      <c r="X25" s="15">
        <v>14</v>
      </c>
      <c r="Y25" s="15">
        <v>142</v>
      </c>
      <c r="Z25" s="14">
        <v>2805</v>
      </c>
      <c r="AA25" s="14">
        <v>6</v>
      </c>
      <c r="AB25" s="14">
        <v>0</v>
      </c>
      <c r="AC25" s="13">
        <v>7.4</v>
      </c>
      <c r="AD25" s="13">
        <v>119.7</v>
      </c>
      <c r="AE25" s="13">
        <v>109.1</v>
      </c>
      <c r="AF25" s="13">
        <v>10.5</v>
      </c>
      <c r="AG25" s="13">
        <v>23.8</v>
      </c>
      <c r="AH25" s="13">
        <v>2.38</v>
      </c>
      <c r="AI25" s="13">
        <v>18</v>
      </c>
      <c r="AJ25" s="13">
        <v>2.5</v>
      </c>
      <c r="AK25" s="13">
        <v>11.2</v>
      </c>
      <c r="AL25" s="13">
        <v>6.9</v>
      </c>
      <c r="AM25" s="13">
        <v>7.6</v>
      </c>
      <c r="AN25" s="13">
        <v>53.1</v>
      </c>
      <c r="AO25" s="13">
        <v>57.5</v>
      </c>
      <c r="AP25" s="13">
        <v>29.8</v>
      </c>
      <c r="AQ25" s="13">
        <v>102.21</v>
      </c>
      <c r="AR25" s="13">
        <v>13.7</v>
      </c>
      <c r="AS25" s="13">
        <v>4762</v>
      </c>
      <c r="AT25" s="16">
        <f t="shared" si="0"/>
        <v>24</v>
      </c>
      <c r="AU25" s="16">
        <f t="shared" si="1"/>
        <v>5</v>
      </c>
      <c r="AV25" s="17">
        <f t="shared" si="2"/>
        <v>4.507042253521127</v>
      </c>
      <c r="AW25" s="17">
        <f t="shared" si="3"/>
        <v>0.80281690140845074</v>
      </c>
      <c r="AX25" s="17">
        <f t="shared" si="4"/>
        <v>3.704225352112676</v>
      </c>
      <c r="AY25" s="17">
        <f t="shared" si="5"/>
        <v>1.295774647887324</v>
      </c>
      <c r="AZ25" s="17">
        <f t="shared" si="6"/>
        <v>0.19718309859154928</v>
      </c>
      <c r="BA25" s="17">
        <f t="shared" si="7"/>
        <v>2.0985915492957745</v>
      </c>
      <c r="BB25" s="18">
        <f t="shared" si="8"/>
        <v>0.76433121019108285</v>
      </c>
      <c r="BC25" s="18">
        <f t="shared" si="9"/>
        <v>2.3825503355704698</v>
      </c>
      <c r="BD25" s="18">
        <f t="shared" si="10"/>
        <v>4.1266708531443444E-2</v>
      </c>
      <c r="BE25" s="18">
        <f t="shared" si="11"/>
        <v>6.2797165156544361E-3</v>
      </c>
      <c r="BF25" s="18">
        <f t="shared" si="12"/>
        <v>2.556741724230735E-2</v>
      </c>
      <c r="BG25" s="18">
        <f t="shared" si="13"/>
        <v>0.11796896025836548</v>
      </c>
      <c r="BH25" s="58" t="str">
        <f t="shared" si="14"/>
        <v>30–39 min</v>
      </c>
      <c r="BI25" s="58" t="str">
        <f t="shared" si="15"/>
        <v>28–32</v>
      </c>
      <c r="BJ25" s="60">
        <f t="shared" si="16"/>
        <v>0.53100000000000003</v>
      </c>
      <c r="BK25" s="60">
        <f t="shared" si="17"/>
        <v>0.57499999999999996</v>
      </c>
      <c r="BL25" s="60">
        <f t="shared" si="18"/>
        <v>0.79722389861194931</v>
      </c>
      <c r="BM25" s="62" t="str">
        <f t="shared" si="19"/>
        <v>Conserver</v>
      </c>
      <c r="BN25" s="64">
        <f t="shared" si="20"/>
        <v>0.7340040241448692</v>
      </c>
      <c r="BO25" s="64">
        <f t="shared" si="21"/>
        <v>2229.4</v>
      </c>
      <c r="BP25" s="65">
        <f t="shared" si="22"/>
        <v>0.15923566878980891</v>
      </c>
      <c r="BQ25" s="65">
        <f t="shared" si="23"/>
        <v>2.3825503355704698</v>
      </c>
      <c r="BR25" s="18">
        <f t="shared" si="24"/>
        <v>0.14353637750067283</v>
      </c>
    </row>
    <row r="26" spans="1:70" ht="13.2">
      <c r="A26" s="12" t="s">
        <v>416</v>
      </c>
      <c r="B26" s="12" t="s">
        <v>417</v>
      </c>
      <c r="C26" s="13">
        <v>23</v>
      </c>
      <c r="D26" s="13">
        <v>25</v>
      </c>
      <c r="E26" s="13">
        <v>8</v>
      </c>
      <c r="F26" s="13">
        <v>17</v>
      </c>
      <c r="G26" s="13">
        <v>31.2</v>
      </c>
      <c r="H26" s="14">
        <v>600</v>
      </c>
      <c r="I26" s="15">
        <v>200</v>
      </c>
      <c r="J26" s="15">
        <v>455</v>
      </c>
      <c r="K26" s="14">
        <v>43.8</v>
      </c>
      <c r="L26" s="15">
        <v>68</v>
      </c>
      <c r="M26" s="15">
        <v>195</v>
      </c>
      <c r="N26" s="14">
        <v>34.9</v>
      </c>
      <c r="O26" s="14">
        <v>133</v>
      </c>
      <c r="P26" s="14">
        <v>150</v>
      </c>
      <c r="Q26" s="14">
        <v>88.1</v>
      </c>
      <c r="R26" s="15">
        <v>15</v>
      </c>
      <c r="S26" s="15">
        <v>68</v>
      </c>
      <c r="T26" s="15">
        <v>83</v>
      </c>
      <c r="U26" s="15">
        <v>95</v>
      </c>
      <c r="V26" s="68">
        <v>63</v>
      </c>
      <c r="W26" s="15">
        <v>15</v>
      </c>
      <c r="X26" s="15">
        <v>3</v>
      </c>
      <c r="Y26" s="15">
        <v>45</v>
      </c>
      <c r="Z26" s="14">
        <v>828</v>
      </c>
      <c r="AA26" s="14">
        <v>1</v>
      </c>
      <c r="AB26" s="14">
        <v>0</v>
      </c>
      <c r="AC26" s="13">
        <v>-3.7</v>
      </c>
      <c r="AD26" s="13">
        <v>114.9</v>
      </c>
      <c r="AE26" s="13">
        <v>120.6</v>
      </c>
      <c r="AF26" s="13">
        <v>-5.7</v>
      </c>
      <c r="AG26" s="13">
        <v>21.7</v>
      </c>
      <c r="AH26" s="13">
        <v>1.52</v>
      </c>
      <c r="AI26" s="13">
        <v>14</v>
      </c>
      <c r="AJ26" s="13">
        <v>2</v>
      </c>
      <c r="AK26" s="13">
        <v>8.9</v>
      </c>
      <c r="AL26" s="13">
        <v>5.4</v>
      </c>
      <c r="AM26" s="13">
        <v>9.1999999999999993</v>
      </c>
      <c r="AN26" s="13">
        <v>51.3</v>
      </c>
      <c r="AO26" s="13">
        <v>57.5</v>
      </c>
      <c r="AP26" s="13">
        <v>32.799999999999997</v>
      </c>
      <c r="AQ26" s="13">
        <v>96.1</v>
      </c>
      <c r="AR26" s="13">
        <v>12.2</v>
      </c>
      <c r="AS26" s="13">
        <v>1563</v>
      </c>
      <c r="AT26" s="16">
        <f t="shared" si="0"/>
        <v>24</v>
      </c>
      <c r="AU26" s="16">
        <f t="shared" si="1"/>
        <v>3.8</v>
      </c>
      <c r="AV26" s="17">
        <f t="shared" si="2"/>
        <v>3.32</v>
      </c>
      <c r="AW26" s="17">
        <f t="shared" si="3"/>
        <v>0.6</v>
      </c>
      <c r="AX26" s="17">
        <f t="shared" si="4"/>
        <v>2.72</v>
      </c>
      <c r="AY26" s="17">
        <f t="shared" si="5"/>
        <v>0.6</v>
      </c>
      <c r="AZ26" s="17">
        <f t="shared" si="6"/>
        <v>0.12</v>
      </c>
      <c r="BA26" s="17">
        <f t="shared" si="7"/>
        <v>2.52</v>
      </c>
      <c r="BB26" s="18">
        <f t="shared" si="8"/>
        <v>0.76923076923076927</v>
      </c>
      <c r="BC26" s="18">
        <f t="shared" si="9"/>
        <v>1.5079365079365079</v>
      </c>
      <c r="BD26" s="18">
        <f t="shared" si="10"/>
        <v>1.9230769230769232E-2</v>
      </c>
      <c r="BE26" s="18">
        <f t="shared" si="11"/>
        <v>3.8461538461538459E-3</v>
      </c>
      <c r="BF26" s="18">
        <f t="shared" si="12"/>
        <v>1.9230769230769232E-2</v>
      </c>
      <c r="BG26" s="18">
        <f t="shared" si="13"/>
        <v>8.7179487179487189E-2</v>
      </c>
      <c r="BH26" s="58" t="str">
        <f t="shared" si="14"/>
        <v>30–39 min</v>
      </c>
      <c r="BI26" s="58" t="str">
        <f t="shared" si="15"/>
        <v>23–27</v>
      </c>
      <c r="BJ26" s="60">
        <f t="shared" si="16"/>
        <v>0.51300000000000001</v>
      </c>
      <c r="BK26" s="60">
        <f t="shared" si="17"/>
        <v>0.57499999999999996</v>
      </c>
      <c r="BL26" s="60">
        <f t="shared" si="18"/>
        <v>0.27459263729631866</v>
      </c>
      <c r="BM26" s="62" t="str">
        <f t="shared" si="19"/>
        <v>Écarter</v>
      </c>
      <c r="BN26" s="64">
        <f t="shared" si="20"/>
        <v>0.7340040241448692</v>
      </c>
      <c r="BO26" s="64">
        <f t="shared" si="21"/>
        <v>780</v>
      </c>
      <c r="BP26" s="65">
        <f t="shared" si="22"/>
        <v>0.12179487179487179</v>
      </c>
      <c r="BQ26" s="65">
        <f t="shared" si="23"/>
        <v>1.5079365079365079</v>
      </c>
      <c r="BR26" s="18">
        <f t="shared" si="24"/>
        <v>0.10641025641025641</v>
      </c>
    </row>
    <row r="27" spans="1:70" ht="13.2">
      <c r="A27" s="12" t="s">
        <v>54</v>
      </c>
      <c r="B27" s="12" t="s">
        <v>55</v>
      </c>
      <c r="C27" s="13">
        <v>25</v>
      </c>
      <c r="D27" s="13">
        <v>77</v>
      </c>
      <c r="E27" s="13">
        <v>37</v>
      </c>
      <c r="F27" s="13">
        <v>40</v>
      </c>
      <c r="G27" s="13">
        <v>35.4</v>
      </c>
      <c r="H27" s="14">
        <v>1840</v>
      </c>
      <c r="I27" s="15">
        <v>655</v>
      </c>
      <c r="J27" s="15">
        <v>1378</v>
      </c>
      <c r="K27" s="14">
        <v>47.2</v>
      </c>
      <c r="L27" s="15">
        <v>254</v>
      </c>
      <c r="M27" s="15">
        <v>670</v>
      </c>
      <c r="N27" s="14">
        <v>37.5</v>
      </c>
      <c r="O27" s="14">
        <v>285</v>
      </c>
      <c r="P27" s="14">
        <v>323</v>
      </c>
      <c r="Q27" s="14">
        <v>87.8</v>
      </c>
      <c r="R27" s="15">
        <v>39</v>
      </c>
      <c r="S27" s="15">
        <v>362</v>
      </c>
      <c r="T27" s="15">
        <v>400</v>
      </c>
      <c r="U27" s="15">
        <v>424</v>
      </c>
      <c r="V27" s="68">
        <v>200</v>
      </c>
      <c r="W27" s="15">
        <v>69</v>
      </c>
      <c r="X27" s="15">
        <v>15</v>
      </c>
      <c r="Y27" s="15">
        <v>85</v>
      </c>
      <c r="Z27" s="14">
        <v>3018</v>
      </c>
      <c r="AA27" s="14">
        <v>9</v>
      </c>
      <c r="AB27" s="14">
        <v>0</v>
      </c>
      <c r="AC27" s="13">
        <v>1.3</v>
      </c>
      <c r="AD27" s="13">
        <v>113.9</v>
      </c>
      <c r="AE27" s="13">
        <v>112.6</v>
      </c>
      <c r="AF27" s="13">
        <v>1.3</v>
      </c>
      <c r="AG27" s="13">
        <v>25.4</v>
      </c>
      <c r="AH27" s="13">
        <v>2.14</v>
      </c>
      <c r="AI27" s="13">
        <v>20</v>
      </c>
      <c r="AJ27" s="13">
        <v>1.3</v>
      </c>
      <c r="AK27" s="13">
        <v>13.2</v>
      </c>
      <c r="AL27" s="13">
        <v>7.3</v>
      </c>
      <c r="AM27" s="13">
        <v>9.3000000000000007</v>
      </c>
      <c r="AN27" s="13">
        <v>56.3</v>
      </c>
      <c r="AO27" s="13">
        <v>60.5</v>
      </c>
      <c r="AP27" s="13">
        <v>27.1</v>
      </c>
      <c r="AQ27" s="13">
        <v>97.78</v>
      </c>
      <c r="AR27" s="13">
        <v>13.9</v>
      </c>
      <c r="AS27" s="13">
        <v>5564</v>
      </c>
      <c r="AT27" s="16">
        <f t="shared" si="0"/>
        <v>23.896103896103895</v>
      </c>
      <c r="AU27" s="16">
        <f t="shared" si="1"/>
        <v>5.5064935064935066</v>
      </c>
      <c r="AV27" s="17">
        <f t="shared" si="2"/>
        <v>5.1948051948051948</v>
      </c>
      <c r="AW27" s="17">
        <f t="shared" si="3"/>
        <v>0.50649350649350644</v>
      </c>
      <c r="AX27" s="17">
        <f t="shared" si="4"/>
        <v>4.7012987012987013</v>
      </c>
      <c r="AY27" s="17">
        <f t="shared" si="5"/>
        <v>0.89610389610389607</v>
      </c>
      <c r="AZ27" s="17">
        <f t="shared" si="6"/>
        <v>0.19480519480519481</v>
      </c>
      <c r="BA27" s="17">
        <f t="shared" si="7"/>
        <v>2.5974025974025974</v>
      </c>
      <c r="BB27" s="18">
        <f t="shared" si="8"/>
        <v>0.67503118350575975</v>
      </c>
      <c r="BC27" s="18">
        <f t="shared" si="9"/>
        <v>2.12</v>
      </c>
      <c r="BD27" s="18">
        <f t="shared" si="10"/>
        <v>2.5313669381465991E-2</v>
      </c>
      <c r="BE27" s="18">
        <f t="shared" si="11"/>
        <v>5.5029716046665206E-3</v>
      </c>
      <c r="BF27" s="18">
        <f t="shared" si="12"/>
        <v>1.430772617213295E-2</v>
      </c>
      <c r="BG27" s="18">
        <f t="shared" si="13"/>
        <v>0.13280504805928536</v>
      </c>
      <c r="BH27" s="58" t="str">
        <f t="shared" si="14"/>
        <v>30–39 min</v>
      </c>
      <c r="BI27" s="58" t="str">
        <f t="shared" si="15"/>
        <v>23–27</v>
      </c>
      <c r="BJ27" s="60">
        <f t="shared" si="16"/>
        <v>0.56299999999999994</v>
      </c>
      <c r="BK27" s="60">
        <f t="shared" si="17"/>
        <v>0.60499999999999998</v>
      </c>
      <c r="BL27" s="60">
        <f t="shared" si="18"/>
        <v>0.83162341581170796</v>
      </c>
      <c r="BM27" s="62" t="str">
        <f t="shared" si="19"/>
        <v>Conserver</v>
      </c>
      <c r="BN27" s="64">
        <f t="shared" si="20"/>
        <v>0.73082651754683947</v>
      </c>
      <c r="BO27" s="64">
        <f t="shared" si="21"/>
        <v>2725.7999999999997</v>
      </c>
      <c r="BP27" s="65">
        <f t="shared" si="22"/>
        <v>0.15555066402524031</v>
      </c>
      <c r="BQ27" s="65">
        <f t="shared" si="23"/>
        <v>2.12</v>
      </c>
      <c r="BR27" s="18">
        <f t="shared" si="24"/>
        <v>0.14674590945777388</v>
      </c>
    </row>
    <row r="28" spans="1:70" ht="13.2">
      <c r="A28" s="12" t="s">
        <v>532</v>
      </c>
      <c r="B28" s="12" t="s">
        <v>533</v>
      </c>
      <c r="C28" s="13">
        <v>31</v>
      </c>
      <c r="D28" s="13">
        <v>19</v>
      </c>
      <c r="E28" s="13">
        <v>8</v>
      </c>
      <c r="F28" s="13">
        <v>11</v>
      </c>
      <c r="G28" s="13">
        <v>30.2</v>
      </c>
      <c r="H28" s="14">
        <v>452</v>
      </c>
      <c r="I28" s="15">
        <v>141</v>
      </c>
      <c r="J28" s="15">
        <v>315</v>
      </c>
      <c r="K28" s="14">
        <v>44.4</v>
      </c>
      <c r="L28" s="15">
        <v>23</v>
      </c>
      <c r="M28" s="15">
        <v>78</v>
      </c>
      <c r="N28" s="14">
        <v>29.9</v>
      </c>
      <c r="O28" s="14">
        <v>148</v>
      </c>
      <c r="P28" s="14">
        <v>169</v>
      </c>
      <c r="Q28" s="14">
        <v>88.2</v>
      </c>
      <c r="R28" s="15">
        <v>36</v>
      </c>
      <c r="S28" s="15">
        <v>120</v>
      </c>
      <c r="T28" s="15">
        <v>156</v>
      </c>
      <c r="U28" s="15">
        <v>86</v>
      </c>
      <c r="V28" s="68">
        <v>63</v>
      </c>
      <c r="W28" s="15">
        <v>13</v>
      </c>
      <c r="X28" s="15">
        <v>17</v>
      </c>
      <c r="Y28" s="15">
        <v>42</v>
      </c>
      <c r="Z28" s="14">
        <v>800</v>
      </c>
      <c r="AA28" s="14">
        <v>7</v>
      </c>
      <c r="AB28" s="14">
        <v>1</v>
      </c>
      <c r="AC28" s="13">
        <v>-3</v>
      </c>
      <c r="AD28" s="13">
        <v>104</v>
      </c>
      <c r="AE28" s="13">
        <v>109.5</v>
      </c>
      <c r="AF28" s="13">
        <v>-5.5</v>
      </c>
      <c r="AG28" s="13">
        <v>28.6</v>
      </c>
      <c r="AH28" s="13">
        <v>1.37</v>
      </c>
      <c r="AI28" s="13">
        <v>15.8</v>
      </c>
      <c r="AJ28" s="13">
        <v>6.2</v>
      </c>
      <c r="AK28" s="13">
        <v>20.7</v>
      </c>
      <c r="AL28" s="13">
        <v>13.4</v>
      </c>
      <c r="AM28" s="13">
        <v>11.5</v>
      </c>
      <c r="AN28" s="13">
        <v>48.1</v>
      </c>
      <c r="AO28" s="13">
        <v>58</v>
      </c>
      <c r="AP28" s="13">
        <v>34.200000000000003</v>
      </c>
      <c r="AQ28" s="13">
        <v>99.95</v>
      </c>
      <c r="AR28" s="13">
        <v>16.899999999999999</v>
      </c>
      <c r="AS28" s="13">
        <v>1200</v>
      </c>
      <c r="AT28" s="16">
        <f t="shared" si="0"/>
        <v>23.789473684210527</v>
      </c>
      <c r="AU28" s="16">
        <f t="shared" si="1"/>
        <v>4.5263157894736841</v>
      </c>
      <c r="AV28" s="17">
        <f t="shared" si="2"/>
        <v>8.2105263157894743</v>
      </c>
      <c r="AW28" s="17">
        <f t="shared" si="3"/>
        <v>1.8947368421052631</v>
      </c>
      <c r="AX28" s="17">
        <f t="shared" si="4"/>
        <v>6.3157894736842106</v>
      </c>
      <c r="AY28" s="17">
        <f t="shared" si="5"/>
        <v>0.68421052631578949</v>
      </c>
      <c r="AZ28" s="17">
        <f t="shared" si="6"/>
        <v>0.89473684210526316</v>
      </c>
      <c r="BA28" s="17">
        <f t="shared" si="7"/>
        <v>3.3157894736842106</v>
      </c>
      <c r="BB28" s="18">
        <f t="shared" si="8"/>
        <v>0.78773091669571282</v>
      </c>
      <c r="BC28" s="18">
        <f t="shared" si="9"/>
        <v>1.3650793650793649</v>
      </c>
      <c r="BD28" s="18">
        <f t="shared" si="10"/>
        <v>2.265597769257581E-2</v>
      </c>
      <c r="BE28" s="18">
        <f t="shared" si="11"/>
        <v>2.9627047751829907E-2</v>
      </c>
      <c r="BF28" s="18">
        <f t="shared" si="12"/>
        <v>6.2739630533286864E-2</v>
      </c>
      <c r="BG28" s="18">
        <f t="shared" si="13"/>
        <v>0.20913210177762287</v>
      </c>
      <c r="BH28" s="58" t="str">
        <f t="shared" si="14"/>
        <v>30–39 min</v>
      </c>
      <c r="BI28" s="58" t="str">
        <f t="shared" si="15"/>
        <v>28–32</v>
      </c>
      <c r="BJ28" s="60">
        <f t="shared" si="16"/>
        <v>0.48100000000000004</v>
      </c>
      <c r="BK28" s="60">
        <f t="shared" si="17"/>
        <v>0.57999999999999996</v>
      </c>
      <c r="BL28" s="60">
        <f t="shared" si="18"/>
        <v>0.19010259505129753</v>
      </c>
      <c r="BM28" s="62" t="str">
        <f t="shared" si="19"/>
        <v>Écarter</v>
      </c>
      <c r="BN28" s="64">
        <f t="shared" si="20"/>
        <v>0.72756539235412476</v>
      </c>
      <c r="BO28" s="64">
        <f t="shared" si="21"/>
        <v>573.79999999999995</v>
      </c>
      <c r="BP28" s="65">
        <f t="shared" si="22"/>
        <v>0.14987800627396305</v>
      </c>
      <c r="BQ28" s="65">
        <f t="shared" si="23"/>
        <v>1.3650793650793651</v>
      </c>
      <c r="BR28" s="18">
        <f t="shared" si="24"/>
        <v>0.27187173231090977</v>
      </c>
    </row>
    <row r="29" spans="1:70" ht="13.2">
      <c r="A29" s="12" t="s">
        <v>92</v>
      </c>
      <c r="B29" s="12" t="s">
        <v>93</v>
      </c>
      <c r="C29" s="13">
        <v>27</v>
      </c>
      <c r="D29" s="13">
        <v>62</v>
      </c>
      <c r="E29" s="13">
        <v>27</v>
      </c>
      <c r="F29" s="13">
        <v>35</v>
      </c>
      <c r="G29" s="13">
        <v>36.1</v>
      </c>
      <c r="H29" s="14">
        <v>1457</v>
      </c>
      <c r="I29" s="15">
        <v>539</v>
      </c>
      <c r="J29" s="15">
        <v>1166</v>
      </c>
      <c r="K29" s="14">
        <v>46.3</v>
      </c>
      <c r="L29" s="15">
        <v>118</v>
      </c>
      <c r="M29" s="15">
        <v>378</v>
      </c>
      <c r="N29" s="14">
        <v>31</v>
      </c>
      <c r="O29" s="14">
        <v>260</v>
      </c>
      <c r="P29" s="14">
        <v>316</v>
      </c>
      <c r="Q29" s="14">
        <v>82.7</v>
      </c>
      <c r="R29" s="15">
        <v>56</v>
      </c>
      <c r="S29" s="15">
        <v>242</v>
      </c>
      <c r="T29" s="15">
        <v>298</v>
      </c>
      <c r="U29" s="15">
        <v>391</v>
      </c>
      <c r="V29" s="68">
        <v>174</v>
      </c>
      <c r="W29" s="15">
        <v>93</v>
      </c>
      <c r="X29" s="15">
        <v>25</v>
      </c>
      <c r="Y29" s="15">
        <v>161</v>
      </c>
      <c r="Z29" s="14">
        <v>2579</v>
      </c>
      <c r="AA29" s="14">
        <v>9</v>
      </c>
      <c r="AB29" s="14">
        <v>0</v>
      </c>
      <c r="AC29" s="13">
        <v>-1.1000000000000001</v>
      </c>
      <c r="AD29" s="13">
        <v>113.7</v>
      </c>
      <c r="AE29" s="13">
        <v>114.9</v>
      </c>
      <c r="AF29" s="13">
        <v>-1.2</v>
      </c>
      <c r="AG29" s="13">
        <v>26.2</v>
      </c>
      <c r="AH29" s="13">
        <v>2.25</v>
      </c>
      <c r="AI29" s="13">
        <v>21</v>
      </c>
      <c r="AJ29" s="13">
        <v>2.2999999999999998</v>
      </c>
      <c r="AK29" s="13">
        <v>10.6</v>
      </c>
      <c r="AL29" s="13">
        <v>6.4</v>
      </c>
      <c r="AM29" s="13">
        <v>9.3000000000000007</v>
      </c>
      <c r="AN29" s="13">
        <v>51.4</v>
      </c>
      <c r="AO29" s="13">
        <v>56</v>
      </c>
      <c r="AP29" s="13">
        <v>27.4</v>
      </c>
      <c r="AQ29" s="13">
        <v>102.22</v>
      </c>
      <c r="AR29" s="13">
        <v>11.9</v>
      </c>
      <c r="AS29" s="13">
        <v>4768</v>
      </c>
      <c r="AT29" s="16">
        <f t="shared" si="0"/>
        <v>23.5</v>
      </c>
      <c r="AU29" s="16">
        <f t="shared" si="1"/>
        <v>6.306451612903226</v>
      </c>
      <c r="AV29" s="17">
        <f t="shared" si="2"/>
        <v>4.806451612903226</v>
      </c>
      <c r="AW29" s="17">
        <f t="shared" si="3"/>
        <v>0.90322580645161288</v>
      </c>
      <c r="AX29" s="17">
        <f t="shared" si="4"/>
        <v>3.903225806451613</v>
      </c>
      <c r="AY29" s="17">
        <f t="shared" si="5"/>
        <v>1.5</v>
      </c>
      <c r="AZ29" s="17">
        <f t="shared" si="6"/>
        <v>0.40322580645161288</v>
      </c>
      <c r="BA29" s="17">
        <f t="shared" si="7"/>
        <v>2.806451612903226</v>
      </c>
      <c r="BB29" s="18">
        <f t="shared" si="8"/>
        <v>0.65096952908587258</v>
      </c>
      <c r="BC29" s="18">
        <f t="shared" si="9"/>
        <v>2.2471264367816093</v>
      </c>
      <c r="BD29" s="18">
        <f t="shared" si="10"/>
        <v>4.1551246537396121E-2</v>
      </c>
      <c r="BE29" s="18">
        <f t="shared" si="11"/>
        <v>1.1169689929407558E-2</v>
      </c>
      <c r="BF29" s="18">
        <f t="shared" si="12"/>
        <v>2.5020105441872931E-2</v>
      </c>
      <c r="BG29" s="18">
        <f t="shared" si="13"/>
        <v>0.10812259851666517</v>
      </c>
      <c r="BH29" s="58" t="str">
        <f t="shared" si="14"/>
        <v>30–39 min</v>
      </c>
      <c r="BI29" s="58" t="str">
        <f t="shared" si="15"/>
        <v>23–27</v>
      </c>
      <c r="BJ29" s="60">
        <f t="shared" si="16"/>
        <v>0.51400000000000001</v>
      </c>
      <c r="BK29" s="60">
        <f t="shared" si="17"/>
        <v>0.56000000000000005</v>
      </c>
      <c r="BL29" s="60">
        <f t="shared" si="18"/>
        <v>0.70368135184067593</v>
      </c>
      <c r="BM29" s="62" t="str">
        <f t="shared" si="19"/>
        <v>Conserver</v>
      </c>
      <c r="BN29" s="64">
        <f t="shared" si="20"/>
        <v>0.71871227364185108</v>
      </c>
      <c r="BO29" s="64">
        <f t="shared" si="21"/>
        <v>2238.2000000000003</v>
      </c>
      <c r="BP29" s="65">
        <f t="shared" si="22"/>
        <v>0.17469395049593422</v>
      </c>
      <c r="BQ29" s="65">
        <f t="shared" si="23"/>
        <v>2.2471264367816093</v>
      </c>
      <c r="BR29" s="18">
        <f t="shared" si="24"/>
        <v>0.13314270395853811</v>
      </c>
    </row>
    <row r="30" spans="1:70" ht="13.2">
      <c r="A30" s="12" t="s">
        <v>64</v>
      </c>
      <c r="B30" s="12" t="s">
        <v>65</v>
      </c>
      <c r="C30" s="13">
        <v>30</v>
      </c>
      <c r="D30" s="13">
        <v>74</v>
      </c>
      <c r="E30" s="13">
        <v>32</v>
      </c>
      <c r="F30" s="13">
        <v>42</v>
      </c>
      <c r="G30" s="13">
        <v>35.200000000000003</v>
      </c>
      <c r="H30" s="14">
        <v>1724</v>
      </c>
      <c r="I30" s="15">
        <v>622</v>
      </c>
      <c r="J30" s="15">
        <v>1221</v>
      </c>
      <c r="K30" s="14">
        <v>51.1</v>
      </c>
      <c r="L30" s="15">
        <v>237</v>
      </c>
      <c r="M30" s="15">
        <v>533</v>
      </c>
      <c r="N30" s="14">
        <v>44.6</v>
      </c>
      <c r="O30" s="14">
        <v>237</v>
      </c>
      <c r="P30" s="14">
        <v>289</v>
      </c>
      <c r="Q30" s="14">
        <v>82.5</v>
      </c>
      <c r="R30" s="15">
        <v>22</v>
      </c>
      <c r="S30" s="15">
        <v>296</v>
      </c>
      <c r="T30" s="15">
        <v>318</v>
      </c>
      <c r="U30" s="15">
        <v>311</v>
      </c>
      <c r="V30" s="68">
        <v>207</v>
      </c>
      <c r="W30" s="15">
        <v>59</v>
      </c>
      <c r="X30" s="15">
        <v>15</v>
      </c>
      <c r="Y30" s="15">
        <v>118</v>
      </c>
      <c r="Z30" s="14">
        <v>2568</v>
      </c>
      <c r="AA30" s="14">
        <v>6</v>
      </c>
      <c r="AB30" s="14">
        <v>0</v>
      </c>
      <c r="AC30" s="13">
        <v>-0.9</v>
      </c>
      <c r="AD30" s="13">
        <v>115.4</v>
      </c>
      <c r="AE30" s="13">
        <v>116.8</v>
      </c>
      <c r="AF30" s="13">
        <v>-1.4</v>
      </c>
      <c r="AG30" s="13">
        <v>17.8</v>
      </c>
      <c r="AH30" s="13">
        <v>1.49</v>
      </c>
      <c r="AI30" s="13">
        <v>16.7</v>
      </c>
      <c r="AJ30" s="13">
        <v>0.9</v>
      </c>
      <c r="AK30" s="13">
        <v>10.7</v>
      </c>
      <c r="AL30" s="13">
        <v>5.9</v>
      </c>
      <c r="AM30" s="13">
        <v>11.2</v>
      </c>
      <c r="AN30" s="13">
        <v>60.9</v>
      </c>
      <c r="AO30" s="13">
        <v>63.9</v>
      </c>
      <c r="AP30" s="13">
        <v>25.1</v>
      </c>
      <c r="AQ30" s="13">
        <v>101.28</v>
      </c>
      <c r="AR30" s="13">
        <v>11.5</v>
      </c>
      <c r="AS30" s="13">
        <v>5493</v>
      </c>
      <c r="AT30" s="16">
        <f t="shared" si="0"/>
        <v>23.297297297297298</v>
      </c>
      <c r="AU30" s="16">
        <f t="shared" si="1"/>
        <v>4.2027027027027026</v>
      </c>
      <c r="AV30" s="17">
        <f t="shared" si="2"/>
        <v>4.2972972972972974</v>
      </c>
      <c r="AW30" s="17">
        <f t="shared" si="3"/>
        <v>0.29729729729729731</v>
      </c>
      <c r="AX30" s="17">
        <f t="shared" si="4"/>
        <v>4</v>
      </c>
      <c r="AY30" s="17">
        <f t="shared" si="5"/>
        <v>0.79729729729729726</v>
      </c>
      <c r="AZ30" s="17">
        <f t="shared" si="6"/>
        <v>0.20270270270270271</v>
      </c>
      <c r="BA30" s="17">
        <f t="shared" si="7"/>
        <v>2.7972972972972974</v>
      </c>
      <c r="BB30" s="18">
        <f t="shared" si="8"/>
        <v>0.66185503685503688</v>
      </c>
      <c r="BC30" s="18">
        <f t="shared" si="9"/>
        <v>1.5024154589371981</v>
      </c>
      <c r="BD30" s="18">
        <f t="shared" si="10"/>
        <v>2.2650491400491399E-2</v>
      </c>
      <c r="BE30" s="18">
        <f t="shared" si="11"/>
        <v>5.7585995085995085E-3</v>
      </c>
      <c r="BF30" s="18">
        <f t="shared" si="12"/>
        <v>8.4459459459459464E-3</v>
      </c>
      <c r="BG30" s="18">
        <f t="shared" si="13"/>
        <v>0.11363636363636363</v>
      </c>
      <c r="BH30" s="58" t="str">
        <f t="shared" si="14"/>
        <v>30–39 min</v>
      </c>
      <c r="BI30" s="58" t="str">
        <f t="shared" si="15"/>
        <v>28–32</v>
      </c>
      <c r="BJ30" s="60">
        <f t="shared" si="16"/>
        <v>0.60899999999999999</v>
      </c>
      <c r="BK30" s="60">
        <f t="shared" si="17"/>
        <v>0.63900000000000001</v>
      </c>
      <c r="BL30" s="60">
        <f t="shared" si="18"/>
        <v>0.73687386843693425</v>
      </c>
      <c r="BM30" s="62" t="str">
        <f t="shared" si="19"/>
        <v>Conserver</v>
      </c>
      <c r="BN30" s="64">
        <f t="shared" si="20"/>
        <v>0.71251291532981675</v>
      </c>
      <c r="BO30" s="64">
        <f t="shared" si="21"/>
        <v>2604.8000000000002</v>
      </c>
      <c r="BP30" s="65">
        <f t="shared" si="22"/>
        <v>0.11939496314496313</v>
      </c>
      <c r="BQ30" s="65">
        <f t="shared" si="23"/>
        <v>1.5024154589371981</v>
      </c>
      <c r="BR30" s="18">
        <f t="shared" si="24"/>
        <v>0.12208230958230958</v>
      </c>
    </row>
    <row r="31" spans="1:70" ht="13.2">
      <c r="A31" s="12" t="s">
        <v>164</v>
      </c>
      <c r="B31" s="12" t="s">
        <v>165</v>
      </c>
      <c r="C31" s="13">
        <v>25</v>
      </c>
      <c r="D31" s="13">
        <v>50</v>
      </c>
      <c r="E31" s="13">
        <v>30</v>
      </c>
      <c r="F31" s="13">
        <v>20</v>
      </c>
      <c r="G31" s="13">
        <v>30.4</v>
      </c>
      <c r="H31" s="14">
        <v>1160</v>
      </c>
      <c r="I31" s="15">
        <v>405</v>
      </c>
      <c r="J31" s="15">
        <v>890</v>
      </c>
      <c r="K31" s="14">
        <v>45.4</v>
      </c>
      <c r="L31" s="15">
        <v>90</v>
      </c>
      <c r="M31" s="15">
        <v>285</v>
      </c>
      <c r="N31" s="14">
        <v>30.9</v>
      </c>
      <c r="O31" s="14">
        <v>265</v>
      </c>
      <c r="P31" s="14">
        <v>320</v>
      </c>
      <c r="Q31" s="14">
        <v>82.4</v>
      </c>
      <c r="R31" s="15">
        <v>35</v>
      </c>
      <c r="S31" s="15">
        <v>170</v>
      </c>
      <c r="T31" s="15">
        <v>205</v>
      </c>
      <c r="U31" s="15">
        <v>365</v>
      </c>
      <c r="V31" s="68">
        <v>185</v>
      </c>
      <c r="W31" s="15">
        <v>60</v>
      </c>
      <c r="X31" s="15">
        <v>10</v>
      </c>
      <c r="Y31" s="15">
        <v>115</v>
      </c>
      <c r="Z31" s="14">
        <v>1985</v>
      </c>
      <c r="AA31" s="14">
        <v>13</v>
      </c>
      <c r="AB31" s="14">
        <v>1</v>
      </c>
      <c r="AC31" s="13">
        <v>4.5</v>
      </c>
      <c r="AD31" s="13">
        <v>116.4</v>
      </c>
      <c r="AE31" s="13">
        <v>109.6</v>
      </c>
      <c r="AF31" s="13">
        <v>6.8</v>
      </c>
      <c r="AG31" s="13">
        <v>35.5</v>
      </c>
      <c r="AH31" s="13">
        <v>1.97</v>
      </c>
      <c r="AI31" s="13">
        <v>23.1</v>
      </c>
      <c r="AJ31" s="13">
        <v>2.1</v>
      </c>
      <c r="AK31" s="13">
        <v>10.1</v>
      </c>
      <c r="AL31" s="13">
        <v>6.2</v>
      </c>
      <c r="AM31" s="13">
        <v>11.8</v>
      </c>
      <c r="AN31" s="13">
        <v>50.4</v>
      </c>
      <c r="AO31" s="13">
        <v>56.3</v>
      </c>
      <c r="AP31" s="13">
        <v>31.2</v>
      </c>
      <c r="AQ31" s="13">
        <v>105.74</v>
      </c>
      <c r="AR31" s="13">
        <v>14.1</v>
      </c>
      <c r="AS31" s="13">
        <v>3346</v>
      </c>
      <c r="AT31" s="16">
        <f t="shared" si="0"/>
        <v>23.2</v>
      </c>
      <c r="AU31" s="16">
        <f t="shared" si="1"/>
        <v>7.3</v>
      </c>
      <c r="AV31" s="17">
        <f t="shared" si="2"/>
        <v>4.0999999999999996</v>
      </c>
      <c r="AW31" s="17">
        <f t="shared" si="3"/>
        <v>0.7</v>
      </c>
      <c r="AX31" s="17">
        <f t="shared" si="4"/>
        <v>3.4</v>
      </c>
      <c r="AY31" s="17">
        <f t="shared" si="5"/>
        <v>1.2</v>
      </c>
      <c r="AZ31" s="17">
        <f t="shared" si="6"/>
        <v>0.2</v>
      </c>
      <c r="BA31" s="17">
        <f t="shared" si="7"/>
        <v>3.7</v>
      </c>
      <c r="BB31" s="18">
        <f t="shared" si="8"/>
        <v>0.76315789473684215</v>
      </c>
      <c r="BC31" s="18">
        <f t="shared" si="9"/>
        <v>1.9729729729729728</v>
      </c>
      <c r="BD31" s="18">
        <f t="shared" si="10"/>
        <v>3.9473684210526314E-2</v>
      </c>
      <c r="BE31" s="18">
        <f t="shared" si="11"/>
        <v>6.5789473684210531E-3</v>
      </c>
      <c r="BF31" s="18">
        <f t="shared" si="12"/>
        <v>2.3026315789473683E-2</v>
      </c>
      <c r="BG31" s="18">
        <f t="shared" si="13"/>
        <v>0.1118421052631579</v>
      </c>
      <c r="BH31" s="58" t="str">
        <f t="shared" si="14"/>
        <v>30–39 min</v>
      </c>
      <c r="BI31" s="58" t="str">
        <f t="shared" si="15"/>
        <v>23–27</v>
      </c>
      <c r="BJ31" s="60">
        <f t="shared" si="16"/>
        <v>0.504</v>
      </c>
      <c r="BK31" s="60">
        <f t="shared" si="17"/>
        <v>0.56299999999999994</v>
      </c>
      <c r="BL31" s="60">
        <f t="shared" si="18"/>
        <v>0.53711526855763425</v>
      </c>
      <c r="BM31" s="62" t="str">
        <f t="shared" si="19"/>
        <v>Conserver</v>
      </c>
      <c r="BN31" s="64">
        <f t="shared" si="20"/>
        <v>0.70953722334004021</v>
      </c>
      <c r="BO31" s="64">
        <f t="shared" si="21"/>
        <v>1520</v>
      </c>
      <c r="BP31" s="65">
        <f t="shared" si="22"/>
        <v>0.24013157894736842</v>
      </c>
      <c r="BQ31" s="65">
        <f t="shared" si="23"/>
        <v>1.972972972972973</v>
      </c>
      <c r="BR31" s="18">
        <f t="shared" si="24"/>
        <v>0.13486842105263158</v>
      </c>
    </row>
    <row r="32" spans="1:70" ht="13.2">
      <c r="A32" s="12" t="s">
        <v>60</v>
      </c>
      <c r="B32" s="12" t="s">
        <v>61</v>
      </c>
      <c r="C32" s="13">
        <v>35</v>
      </c>
      <c r="D32" s="13">
        <v>79</v>
      </c>
      <c r="E32" s="13">
        <v>50</v>
      </c>
      <c r="F32" s="13">
        <v>29</v>
      </c>
      <c r="G32" s="13">
        <v>35.299999999999997</v>
      </c>
      <c r="H32" s="14">
        <v>1801</v>
      </c>
      <c r="I32" s="15">
        <v>529</v>
      </c>
      <c r="J32" s="15">
        <v>1296</v>
      </c>
      <c r="K32" s="14">
        <v>41</v>
      </c>
      <c r="L32" s="15">
        <v>237</v>
      </c>
      <c r="M32" s="15">
        <v>672</v>
      </c>
      <c r="N32" s="14">
        <v>35.200000000000003</v>
      </c>
      <c r="O32" s="14">
        <v>506</v>
      </c>
      <c r="P32" s="14">
        <v>577</v>
      </c>
      <c r="Q32" s="14">
        <v>87.4</v>
      </c>
      <c r="R32" s="15">
        <v>55</v>
      </c>
      <c r="S32" s="15">
        <v>403</v>
      </c>
      <c r="T32" s="15">
        <v>458</v>
      </c>
      <c r="U32" s="15">
        <v>687</v>
      </c>
      <c r="V32" s="68">
        <v>340</v>
      </c>
      <c r="W32" s="15">
        <v>119</v>
      </c>
      <c r="X32" s="15">
        <v>55</v>
      </c>
      <c r="Y32" s="15">
        <v>166</v>
      </c>
      <c r="Z32" s="14">
        <v>3555</v>
      </c>
      <c r="AA32" s="14">
        <v>38</v>
      </c>
      <c r="AB32" s="14">
        <v>3</v>
      </c>
      <c r="AC32" s="13">
        <v>4.4000000000000004</v>
      </c>
      <c r="AD32" s="13">
        <v>115.4</v>
      </c>
      <c r="AE32" s="13">
        <v>109.2</v>
      </c>
      <c r="AF32" s="13">
        <v>6.2</v>
      </c>
      <c r="AG32" s="13">
        <v>36.5</v>
      </c>
      <c r="AH32" s="13">
        <v>2.0099999999999998</v>
      </c>
      <c r="AI32" s="13">
        <v>26.9</v>
      </c>
      <c r="AJ32" s="13">
        <v>2</v>
      </c>
      <c r="AK32" s="13">
        <v>14.3</v>
      </c>
      <c r="AL32" s="13">
        <v>8.3000000000000007</v>
      </c>
      <c r="AM32" s="13">
        <v>13.4</v>
      </c>
      <c r="AN32" s="13">
        <v>50.1</v>
      </c>
      <c r="AO32" s="13">
        <v>58.2</v>
      </c>
      <c r="AP32" s="13">
        <v>28.6</v>
      </c>
      <c r="AQ32" s="13">
        <v>98.82</v>
      </c>
      <c r="AR32" s="13">
        <v>14.5</v>
      </c>
      <c r="AS32" s="13">
        <v>5737</v>
      </c>
      <c r="AT32" s="16">
        <f t="shared" si="0"/>
        <v>22.797468354430379</v>
      </c>
      <c r="AU32" s="16">
        <f t="shared" si="1"/>
        <v>8.6962025316455698</v>
      </c>
      <c r="AV32" s="17">
        <f t="shared" si="2"/>
        <v>5.7974683544303796</v>
      </c>
      <c r="AW32" s="17">
        <f t="shared" si="3"/>
        <v>0.69620253164556967</v>
      </c>
      <c r="AX32" s="17">
        <f t="shared" si="4"/>
        <v>5.1012658227848098</v>
      </c>
      <c r="AY32" s="17">
        <f t="shared" si="5"/>
        <v>1.5063291139240507</v>
      </c>
      <c r="AZ32" s="17">
        <f t="shared" si="6"/>
        <v>0.69620253164556967</v>
      </c>
      <c r="BA32" s="17">
        <f t="shared" si="7"/>
        <v>4.3037974683544302</v>
      </c>
      <c r="BB32" s="18">
        <f t="shared" si="8"/>
        <v>0.6458206332699824</v>
      </c>
      <c r="BC32" s="18">
        <f t="shared" si="9"/>
        <v>2.0205882352941176</v>
      </c>
      <c r="BD32" s="18">
        <f t="shared" si="10"/>
        <v>4.2672212859038265E-2</v>
      </c>
      <c r="BE32" s="18">
        <f t="shared" si="11"/>
        <v>1.9722451321404242E-2</v>
      </c>
      <c r="BF32" s="18">
        <f t="shared" si="12"/>
        <v>1.9722451321404242E-2</v>
      </c>
      <c r="BG32" s="18">
        <f t="shared" si="13"/>
        <v>0.14451177968228923</v>
      </c>
      <c r="BH32" s="58" t="str">
        <f t="shared" si="14"/>
        <v>30–39 min</v>
      </c>
      <c r="BI32" s="58" t="str">
        <f t="shared" si="15"/>
        <v>33+</v>
      </c>
      <c r="BJ32" s="60">
        <f t="shared" si="16"/>
        <v>0.501</v>
      </c>
      <c r="BK32" s="60">
        <f t="shared" si="17"/>
        <v>0.58200000000000007</v>
      </c>
      <c r="BL32" s="60">
        <f t="shared" si="18"/>
        <v>0.78213639106819555</v>
      </c>
      <c r="BM32" s="62" t="str">
        <f t="shared" si="19"/>
        <v>Conserver</v>
      </c>
      <c r="BN32" s="64">
        <f t="shared" si="20"/>
        <v>0.69722639635280037</v>
      </c>
      <c r="BO32" s="64">
        <f t="shared" si="21"/>
        <v>2788.7</v>
      </c>
      <c r="BP32" s="65">
        <f t="shared" si="22"/>
        <v>0.24635134650554022</v>
      </c>
      <c r="BQ32" s="65">
        <f t="shared" si="23"/>
        <v>2.0205882352941176</v>
      </c>
      <c r="BR32" s="18">
        <f t="shared" si="24"/>
        <v>0.1642342310036935</v>
      </c>
    </row>
    <row r="33" spans="1:70" ht="13.2">
      <c r="A33" s="12" t="s">
        <v>578</v>
      </c>
      <c r="B33" s="12" t="s">
        <v>579</v>
      </c>
      <c r="C33" s="13">
        <v>27</v>
      </c>
      <c r="D33" s="13">
        <v>18</v>
      </c>
      <c r="E33" s="13">
        <v>5</v>
      </c>
      <c r="F33" s="13">
        <v>13</v>
      </c>
      <c r="G33" s="13">
        <v>33.1</v>
      </c>
      <c r="H33" s="14">
        <v>400</v>
      </c>
      <c r="I33" s="15">
        <v>155</v>
      </c>
      <c r="J33" s="15">
        <v>333</v>
      </c>
      <c r="K33" s="14">
        <v>46.5</v>
      </c>
      <c r="L33" s="15">
        <v>43</v>
      </c>
      <c r="M33" s="15">
        <v>115</v>
      </c>
      <c r="N33" s="14">
        <v>37.4</v>
      </c>
      <c r="O33" s="14">
        <v>47</v>
      </c>
      <c r="P33" s="14">
        <v>56</v>
      </c>
      <c r="Q33" s="14">
        <v>85.5</v>
      </c>
      <c r="R33" s="15">
        <v>16</v>
      </c>
      <c r="S33" s="15">
        <v>83</v>
      </c>
      <c r="T33" s="15">
        <v>101</v>
      </c>
      <c r="U33" s="15">
        <v>94</v>
      </c>
      <c r="V33" s="68">
        <v>68</v>
      </c>
      <c r="W33" s="15">
        <v>16</v>
      </c>
      <c r="X33" s="15">
        <v>11</v>
      </c>
      <c r="Y33" s="15">
        <v>45</v>
      </c>
      <c r="Z33" s="14">
        <v>671</v>
      </c>
      <c r="AA33" s="14">
        <v>0</v>
      </c>
      <c r="AB33" s="14">
        <v>0</v>
      </c>
      <c r="AC33" s="13">
        <v>-7.1</v>
      </c>
      <c r="AD33" s="13">
        <v>107</v>
      </c>
      <c r="AE33" s="13">
        <v>117.7</v>
      </c>
      <c r="AF33" s="13">
        <v>-10.7</v>
      </c>
      <c r="AG33" s="13">
        <v>28</v>
      </c>
      <c r="AH33" s="13">
        <v>1.35</v>
      </c>
      <c r="AI33" s="13">
        <v>18</v>
      </c>
      <c r="AJ33" s="13">
        <v>2.7</v>
      </c>
      <c r="AK33" s="13">
        <v>14</v>
      </c>
      <c r="AL33" s="13">
        <v>8.3000000000000007</v>
      </c>
      <c r="AM33" s="13">
        <v>13.3</v>
      </c>
      <c r="AN33" s="13">
        <v>53</v>
      </c>
      <c r="AO33" s="13">
        <v>56</v>
      </c>
      <c r="AP33" s="13">
        <v>30.5</v>
      </c>
      <c r="AQ33" s="13">
        <v>97.49</v>
      </c>
      <c r="AR33" s="13">
        <v>12.2</v>
      </c>
      <c r="AS33" s="13">
        <v>1209</v>
      </c>
      <c r="AT33" s="16">
        <f t="shared" si="0"/>
        <v>22.222222222222221</v>
      </c>
      <c r="AU33" s="16">
        <f t="shared" si="1"/>
        <v>5.2222222222222223</v>
      </c>
      <c r="AV33" s="17">
        <f t="shared" si="2"/>
        <v>5.6111111111111107</v>
      </c>
      <c r="AW33" s="17">
        <f t="shared" si="3"/>
        <v>0.88888888888888884</v>
      </c>
      <c r="AX33" s="17">
        <f t="shared" si="4"/>
        <v>4.6111111111111107</v>
      </c>
      <c r="AY33" s="17">
        <f t="shared" si="5"/>
        <v>0.88888888888888884</v>
      </c>
      <c r="AZ33" s="17">
        <f t="shared" si="6"/>
        <v>0.61111111111111116</v>
      </c>
      <c r="BA33" s="17">
        <f t="shared" si="7"/>
        <v>3.7777777777777777</v>
      </c>
      <c r="BB33" s="18">
        <f t="shared" si="8"/>
        <v>0.67136623027861697</v>
      </c>
      <c r="BC33" s="18">
        <f t="shared" si="9"/>
        <v>1.3823529411764706</v>
      </c>
      <c r="BD33" s="18">
        <f t="shared" si="10"/>
        <v>2.6854649211144676E-2</v>
      </c>
      <c r="BE33" s="18">
        <f t="shared" si="11"/>
        <v>1.8462571332661968E-2</v>
      </c>
      <c r="BF33" s="18">
        <f t="shared" si="12"/>
        <v>2.6854649211144676E-2</v>
      </c>
      <c r="BG33" s="18">
        <f t="shared" si="13"/>
        <v>0.13930849278281301</v>
      </c>
      <c r="BH33" s="58" t="str">
        <f t="shared" si="14"/>
        <v>30–39 min</v>
      </c>
      <c r="BI33" s="58" t="str">
        <f t="shared" si="15"/>
        <v>23–27</v>
      </c>
      <c r="BJ33" s="60">
        <f t="shared" si="16"/>
        <v>0.53</v>
      </c>
      <c r="BK33" s="60">
        <f t="shared" si="17"/>
        <v>0.56000000000000005</v>
      </c>
      <c r="BL33" s="60">
        <f t="shared" si="18"/>
        <v>0.20096560048280024</v>
      </c>
      <c r="BM33" s="62" t="str">
        <f t="shared" si="19"/>
        <v>Écarter</v>
      </c>
      <c r="BN33" s="64">
        <f t="shared" si="20"/>
        <v>0.67963335568969374</v>
      </c>
      <c r="BO33" s="64">
        <f t="shared" si="21"/>
        <v>595.80000000000007</v>
      </c>
      <c r="BP33" s="65">
        <f t="shared" si="22"/>
        <v>0.15777106411547498</v>
      </c>
      <c r="BQ33" s="65">
        <f t="shared" si="23"/>
        <v>1.3823529411764706</v>
      </c>
      <c r="BR33" s="18">
        <f t="shared" si="24"/>
        <v>0.16951997314535078</v>
      </c>
    </row>
    <row r="34" spans="1:70" ht="13.2">
      <c r="A34" s="12" t="s">
        <v>110</v>
      </c>
      <c r="B34" s="12" t="s">
        <v>111</v>
      </c>
      <c r="C34" s="13">
        <v>28</v>
      </c>
      <c r="D34" s="13">
        <v>63</v>
      </c>
      <c r="E34" s="13">
        <v>46</v>
      </c>
      <c r="F34" s="13">
        <v>17</v>
      </c>
      <c r="G34" s="13">
        <v>34.299999999999997</v>
      </c>
      <c r="H34" s="14">
        <v>1399</v>
      </c>
      <c r="I34" s="15">
        <v>517</v>
      </c>
      <c r="J34" s="15">
        <v>1115</v>
      </c>
      <c r="K34" s="14">
        <v>46.3</v>
      </c>
      <c r="L34" s="15">
        <v>113</v>
      </c>
      <c r="M34" s="15">
        <v>359</v>
      </c>
      <c r="N34" s="14">
        <v>32.4</v>
      </c>
      <c r="O34" s="14">
        <v>246</v>
      </c>
      <c r="P34" s="14">
        <v>321</v>
      </c>
      <c r="Q34" s="14">
        <v>76.400000000000006</v>
      </c>
      <c r="R34" s="15">
        <v>82</v>
      </c>
      <c r="S34" s="15">
        <v>284</v>
      </c>
      <c r="T34" s="15">
        <v>365</v>
      </c>
      <c r="U34" s="15">
        <v>284</v>
      </c>
      <c r="V34" s="68">
        <v>164</v>
      </c>
      <c r="W34" s="15">
        <v>76</v>
      </c>
      <c r="X34" s="15">
        <v>19</v>
      </c>
      <c r="Y34" s="15">
        <v>151</v>
      </c>
      <c r="Z34" s="14">
        <v>2381</v>
      </c>
      <c r="AA34" s="14">
        <v>5</v>
      </c>
      <c r="AB34" s="14">
        <v>0</v>
      </c>
      <c r="AC34" s="13">
        <v>6.4</v>
      </c>
      <c r="AD34" s="13">
        <v>121.1</v>
      </c>
      <c r="AE34" s="13">
        <v>111.7</v>
      </c>
      <c r="AF34" s="13">
        <v>9.5</v>
      </c>
      <c r="AG34" s="13">
        <v>20.399999999999999</v>
      </c>
      <c r="AH34" s="13">
        <v>1.77</v>
      </c>
      <c r="AI34" s="13">
        <v>16.8</v>
      </c>
      <c r="AJ34" s="13">
        <v>3.7</v>
      </c>
      <c r="AK34" s="13">
        <v>12.6</v>
      </c>
      <c r="AL34" s="13">
        <v>8.1999999999999993</v>
      </c>
      <c r="AM34" s="13">
        <v>9.5</v>
      </c>
      <c r="AN34" s="13">
        <v>51.5</v>
      </c>
      <c r="AO34" s="13">
        <v>55.5</v>
      </c>
      <c r="AP34" s="13">
        <v>28.2</v>
      </c>
      <c r="AQ34" s="13">
        <v>98.57</v>
      </c>
      <c r="AR34" s="13">
        <v>11.4</v>
      </c>
      <c r="AS34" s="13">
        <v>4424</v>
      </c>
      <c r="AT34" s="16">
        <f t="shared" si="0"/>
        <v>22.206349206349206</v>
      </c>
      <c r="AU34" s="16">
        <f t="shared" si="1"/>
        <v>4.5079365079365079</v>
      </c>
      <c r="AV34" s="17">
        <f t="shared" si="2"/>
        <v>5.7936507936507935</v>
      </c>
      <c r="AW34" s="17">
        <f t="shared" si="3"/>
        <v>1.3015873015873016</v>
      </c>
      <c r="AX34" s="17">
        <f t="shared" si="4"/>
        <v>4.5079365079365079</v>
      </c>
      <c r="AY34" s="17">
        <f t="shared" si="5"/>
        <v>1.2063492063492063</v>
      </c>
      <c r="AZ34" s="17">
        <f t="shared" si="6"/>
        <v>0.30158730158730157</v>
      </c>
      <c r="BA34" s="17">
        <f t="shared" si="7"/>
        <v>2.6031746031746033</v>
      </c>
      <c r="BB34" s="18">
        <f t="shared" si="8"/>
        <v>0.64741542875653668</v>
      </c>
      <c r="BC34" s="18">
        <f t="shared" si="9"/>
        <v>1.7317073170731707</v>
      </c>
      <c r="BD34" s="18">
        <f t="shared" si="10"/>
        <v>3.5170530797352953E-2</v>
      </c>
      <c r="BE34" s="18">
        <f t="shared" si="11"/>
        <v>8.7926326993382382E-3</v>
      </c>
      <c r="BF34" s="18">
        <f t="shared" si="12"/>
        <v>3.7947151649775558E-2</v>
      </c>
      <c r="BG34" s="18">
        <f t="shared" si="13"/>
        <v>0.13142672034800315</v>
      </c>
      <c r="BH34" s="58" t="str">
        <f t="shared" si="14"/>
        <v>30–39 min</v>
      </c>
      <c r="BI34" s="58" t="str">
        <f t="shared" si="15"/>
        <v>28–32</v>
      </c>
      <c r="BJ34" s="60">
        <f t="shared" si="16"/>
        <v>0.51500000000000001</v>
      </c>
      <c r="BK34" s="60">
        <f t="shared" si="17"/>
        <v>0.55500000000000005</v>
      </c>
      <c r="BL34" s="60">
        <f t="shared" si="18"/>
        <v>0.67290283645141824</v>
      </c>
      <c r="BM34" s="62" t="str">
        <f t="shared" si="19"/>
        <v>Conserver</v>
      </c>
      <c r="BN34" s="64">
        <f t="shared" si="20"/>
        <v>0.67914790329277253</v>
      </c>
      <c r="BO34" s="64">
        <f t="shared" si="21"/>
        <v>2160.8999999999996</v>
      </c>
      <c r="BP34" s="65">
        <f t="shared" si="22"/>
        <v>0.13142672034800318</v>
      </c>
      <c r="BQ34" s="65">
        <f t="shared" si="23"/>
        <v>1.7317073170731707</v>
      </c>
      <c r="BR34" s="18">
        <f t="shared" si="24"/>
        <v>0.16891110185570829</v>
      </c>
    </row>
    <row r="35" spans="1:70" ht="13.2">
      <c r="A35" s="20" t="s">
        <v>80</v>
      </c>
      <c r="B35" s="12" t="s">
        <v>81</v>
      </c>
      <c r="C35" s="13">
        <v>25</v>
      </c>
      <c r="D35" s="13">
        <v>74</v>
      </c>
      <c r="E35" s="13">
        <v>42</v>
      </c>
      <c r="F35" s="13">
        <v>32</v>
      </c>
      <c r="G35" s="13">
        <v>29.8</v>
      </c>
      <c r="H35" s="14">
        <v>1643</v>
      </c>
      <c r="I35" s="15">
        <v>592</v>
      </c>
      <c r="J35" s="15">
        <v>1214</v>
      </c>
      <c r="K35" s="14">
        <v>48.8</v>
      </c>
      <c r="L35" s="15">
        <v>148</v>
      </c>
      <c r="M35" s="15">
        <v>392</v>
      </c>
      <c r="N35" s="14">
        <v>37.5</v>
      </c>
      <c r="O35" s="14">
        <v>311</v>
      </c>
      <c r="P35" s="14">
        <v>400</v>
      </c>
      <c r="Q35" s="14">
        <v>78.099999999999994</v>
      </c>
      <c r="R35" s="15">
        <v>89</v>
      </c>
      <c r="S35" s="15">
        <v>326</v>
      </c>
      <c r="T35" s="15">
        <v>414</v>
      </c>
      <c r="U35" s="15">
        <v>148</v>
      </c>
      <c r="V35" s="68">
        <v>155</v>
      </c>
      <c r="W35" s="15">
        <v>89</v>
      </c>
      <c r="X35" s="15">
        <v>111</v>
      </c>
      <c r="Y35" s="15">
        <v>259</v>
      </c>
      <c r="Z35" s="14">
        <v>2827</v>
      </c>
      <c r="AA35" s="14">
        <v>6</v>
      </c>
      <c r="AB35" s="14">
        <v>0</v>
      </c>
      <c r="AC35" s="13">
        <v>4.5</v>
      </c>
      <c r="AD35" s="13">
        <v>115.2</v>
      </c>
      <c r="AE35" s="13">
        <v>108.8</v>
      </c>
      <c r="AF35" s="13">
        <v>6.4</v>
      </c>
      <c r="AG35" s="13">
        <v>10.199999999999999</v>
      </c>
      <c r="AH35" s="13">
        <v>0.97</v>
      </c>
      <c r="AI35" s="13">
        <v>8.8000000000000007</v>
      </c>
      <c r="AJ35" s="13">
        <v>3.8</v>
      </c>
      <c r="AK35" s="13">
        <v>13.4</v>
      </c>
      <c r="AL35" s="13">
        <v>8.6999999999999993</v>
      </c>
      <c r="AM35" s="13">
        <v>9.1</v>
      </c>
      <c r="AN35" s="13">
        <v>54.8</v>
      </c>
      <c r="AO35" s="13">
        <v>59.1</v>
      </c>
      <c r="AP35" s="13">
        <v>27.4</v>
      </c>
      <c r="AQ35" s="13">
        <v>105.56</v>
      </c>
      <c r="AR35" s="13">
        <v>12.4</v>
      </c>
      <c r="AS35" s="13">
        <v>4863</v>
      </c>
      <c r="AT35" s="16">
        <f t="shared" si="0"/>
        <v>22.202702702702702</v>
      </c>
      <c r="AU35" s="16">
        <f t="shared" si="1"/>
        <v>2</v>
      </c>
      <c r="AV35" s="17">
        <f t="shared" si="2"/>
        <v>5.5945945945945947</v>
      </c>
      <c r="AW35" s="17">
        <f t="shared" si="3"/>
        <v>1.2027027027027026</v>
      </c>
      <c r="AX35" s="17">
        <f t="shared" si="4"/>
        <v>4.4054054054054053</v>
      </c>
      <c r="AY35" s="17">
        <f t="shared" si="5"/>
        <v>1.2027027027027026</v>
      </c>
      <c r="AZ35" s="17">
        <f t="shared" si="6"/>
        <v>1.5</v>
      </c>
      <c r="BA35" s="17">
        <f t="shared" si="7"/>
        <v>2.0945945945945947</v>
      </c>
      <c r="BB35" s="18">
        <f t="shared" si="8"/>
        <v>0.74505713767458726</v>
      </c>
      <c r="BC35" s="18">
        <f t="shared" si="9"/>
        <v>0.95483870967741924</v>
      </c>
      <c r="BD35" s="18">
        <f t="shared" si="10"/>
        <v>4.0359151097406128E-2</v>
      </c>
      <c r="BE35" s="18">
        <f t="shared" si="11"/>
        <v>5.0335570469798654E-2</v>
      </c>
      <c r="BF35" s="18">
        <f t="shared" si="12"/>
        <v>4.0359151097406128E-2</v>
      </c>
      <c r="BG35" s="18">
        <f t="shared" si="13"/>
        <v>0.1478323961545438</v>
      </c>
      <c r="BH35" s="58" t="str">
        <f t="shared" si="14"/>
        <v>20–29 min</v>
      </c>
      <c r="BI35" s="58" t="str">
        <f t="shared" si="15"/>
        <v>23–27</v>
      </c>
      <c r="BJ35" s="60">
        <f t="shared" si="16"/>
        <v>0.54799999999999993</v>
      </c>
      <c r="BK35" s="60">
        <f t="shared" si="17"/>
        <v>0.59099999999999997</v>
      </c>
      <c r="BL35" s="60">
        <f t="shared" si="18"/>
        <v>0.73264936632468314</v>
      </c>
      <c r="BM35" s="62" t="str">
        <f t="shared" si="19"/>
        <v>Écarter</v>
      </c>
      <c r="BN35" s="64">
        <f t="shared" si="20"/>
        <v>0.67903638044483117</v>
      </c>
      <c r="BO35" s="64">
        <f t="shared" si="21"/>
        <v>2205.2000000000003</v>
      </c>
      <c r="BP35" s="65">
        <f t="shared" si="22"/>
        <v>6.711409395973153E-2</v>
      </c>
      <c r="BQ35" s="65">
        <f t="shared" si="23"/>
        <v>0.95483870967741935</v>
      </c>
      <c r="BR35" s="18">
        <f t="shared" si="24"/>
        <v>0.18773807364411391</v>
      </c>
    </row>
    <row r="36" spans="1:70" ht="13.2">
      <c r="A36" s="12" t="s">
        <v>70</v>
      </c>
      <c r="B36" s="12" t="s">
        <v>71</v>
      </c>
      <c r="C36" s="13">
        <v>35</v>
      </c>
      <c r="D36" s="13">
        <v>77</v>
      </c>
      <c r="E36" s="13">
        <v>38</v>
      </c>
      <c r="F36" s="13">
        <v>39</v>
      </c>
      <c r="G36" s="13">
        <v>35.9</v>
      </c>
      <c r="H36" s="14">
        <v>1709</v>
      </c>
      <c r="I36" s="15">
        <v>624</v>
      </c>
      <c r="J36" s="15">
        <v>1309</v>
      </c>
      <c r="K36" s="14">
        <v>47.7</v>
      </c>
      <c r="L36" s="15">
        <v>85</v>
      </c>
      <c r="M36" s="15">
        <v>254</v>
      </c>
      <c r="N36" s="14">
        <v>32.799999999999997</v>
      </c>
      <c r="O36" s="14">
        <v>377</v>
      </c>
      <c r="P36" s="14">
        <v>439</v>
      </c>
      <c r="Q36" s="14">
        <v>85.7</v>
      </c>
      <c r="R36" s="15">
        <v>46</v>
      </c>
      <c r="S36" s="15">
        <v>246</v>
      </c>
      <c r="T36" s="15">
        <v>300</v>
      </c>
      <c r="U36" s="15">
        <v>339</v>
      </c>
      <c r="V36" s="68">
        <v>108</v>
      </c>
      <c r="W36" s="15">
        <v>62</v>
      </c>
      <c r="X36" s="15">
        <v>31</v>
      </c>
      <c r="Y36" s="15">
        <v>146</v>
      </c>
      <c r="Z36" s="14">
        <v>2757</v>
      </c>
      <c r="AA36" s="14">
        <v>3</v>
      </c>
      <c r="AB36" s="14">
        <v>0</v>
      </c>
      <c r="AC36" s="13">
        <v>1.4</v>
      </c>
      <c r="AD36" s="13">
        <v>116.8</v>
      </c>
      <c r="AE36" s="13">
        <v>115.3</v>
      </c>
      <c r="AF36" s="13">
        <v>1.5</v>
      </c>
      <c r="AG36" s="13">
        <v>18.2</v>
      </c>
      <c r="AH36" s="13">
        <v>3.26</v>
      </c>
      <c r="AI36" s="13">
        <v>17.7</v>
      </c>
      <c r="AJ36" s="13">
        <v>1.8</v>
      </c>
      <c r="AK36" s="13">
        <v>9</v>
      </c>
      <c r="AL36" s="13">
        <v>5.4</v>
      </c>
      <c r="AM36" s="13">
        <v>5.4</v>
      </c>
      <c r="AN36" s="13">
        <v>50.9</v>
      </c>
      <c r="AO36" s="13">
        <v>56.9</v>
      </c>
      <c r="AP36" s="13">
        <v>24.4</v>
      </c>
      <c r="AQ36" s="13">
        <v>99.35</v>
      </c>
      <c r="AR36" s="13">
        <v>11.2</v>
      </c>
      <c r="AS36" s="13">
        <v>5740</v>
      </c>
      <c r="AT36" s="16">
        <f t="shared" si="0"/>
        <v>22.194805194805195</v>
      </c>
      <c r="AU36" s="16">
        <f t="shared" si="1"/>
        <v>4.4025974025974026</v>
      </c>
      <c r="AV36" s="17">
        <f t="shared" si="2"/>
        <v>3.8961038961038961</v>
      </c>
      <c r="AW36" s="17">
        <f t="shared" si="3"/>
        <v>0.59740259740259738</v>
      </c>
      <c r="AX36" s="17">
        <f t="shared" si="4"/>
        <v>3.1948051948051948</v>
      </c>
      <c r="AY36" s="17">
        <f t="shared" si="5"/>
        <v>0.80519480519480524</v>
      </c>
      <c r="AZ36" s="17">
        <f t="shared" si="6"/>
        <v>0.40259740259740262</v>
      </c>
      <c r="BA36" s="17">
        <f t="shared" si="7"/>
        <v>1.4025974025974026</v>
      </c>
      <c r="BB36" s="18">
        <f t="shared" si="8"/>
        <v>0.61823969901964337</v>
      </c>
      <c r="BC36" s="18">
        <f t="shared" si="9"/>
        <v>3.1388888888888888</v>
      </c>
      <c r="BD36" s="18">
        <f t="shared" si="10"/>
        <v>2.2428824657236914E-2</v>
      </c>
      <c r="BE36" s="18">
        <f t="shared" si="11"/>
        <v>1.1214412328618457E-2</v>
      </c>
      <c r="BF36" s="18">
        <f t="shared" si="12"/>
        <v>1.6640740874724162E-2</v>
      </c>
      <c r="BG36" s="18">
        <f t="shared" si="13"/>
        <v>8.8991788156133567E-2</v>
      </c>
      <c r="BH36" s="58" t="str">
        <f t="shared" si="14"/>
        <v>30–39 min</v>
      </c>
      <c r="BI36" s="58" t="str">
        <f t="shared" si="15"/>
        <v>33+</v>
      </c>
      <c r="BJ36" s="60">
        <f t="shared" si="16"/>
        <v>0.50900000000000001</v>
      </c>
      <c r="BK36" s="60">
        <f t="shared" si="17"/>
        <v>0.56899999999999995</v>
      </c>
      <c r="BL36" s="60">
        <f t="shared" si="18"/>
        <v>0.78998189499094751</v>
      </c>
      <c r="BM36" s="62" t="str">
        <f t="shared" si="19"/>
        <v>Conserver</v>
      </c>
      <c r="BN36" s="64">
        <f t="shared" si="20"/>
        <v>0.67879484700410253</v>
      </c>
      <c r="BO36" s="64">
        <f t="shared" si="21"/>
        <v>2764.2999999999997</v>
      </c>
      <c r="BP36" s="65">
        <f t="shared" si="22"/>
        <v>0.12263502514198894</v>
      </c>
      <c r="BQ36" s="65">
        <f t="shared" si="23"/>
        <v>3.1388888888888888</v>
      </c>
      <c r="BR36" s="18">
        <f t="shared" si="24"/>
        <v>0.1085265709221141</v>
      </c>
    </row>
    <row r="37" spans="1:70" ht="13.2">
      <c r="A37" s="12" t="s">
        <v>136</v>
      </c>
      <c r="B37" s="12" t="s">
        <v>137</v>
      </c>
      <c r="C37" s="13">
        <v>32</v>
      </c>
      <c r="D37" s="13">
        <v>60</v>
      </c>
      <c r="E37" s="13">
        <v>39</v>
      </c>
      <c r="F37" s="13">
        <v>21</v>
      </c>
      <c r="G37" s="13">
        <v>32.6</v>
      </c>
      <c r="H37" s="14">
        <v>1308</v>
      </c>
      <c r="I37" s="15">
        <v>456</v>
      </c>
      <c r="J37" s="15">
        <v>948</v>
      </c>
      <c r="K37" s="14">
        <v>48.4</v>
      </c>
      <c r="L37" s="15">
        <v>180</v>
      </c>
      <c r="M37" s="15">
        <v>426</v>
      </c>
      <c r="N37" s="14">
        <v>41.8</v>
      </c>
      <c r="O37" s="14">
        <v>216</v>
      </c>
      <c r="P37" s="14">
        <v>264</v>
      </c>
      <c r="Q37" s="14">
        <v>80.400000000000006</v>
      </c>
      <c r="R37" s="15">
        <v>24</v>
      </c>
      <c r="S37" s="15">
        <v>168</v>
      </c>
      <c r="T37" s="15">
        <v>192</v>
      </c>
      <c r="U37" s="15">
        <v>126</v>
      </c>
      <c r="V37" s="68">
        <v>108</v>
      </c>
      <c r="W37" s="15">
        <v>72</v>
      </c>
      <c r="X37" s="15">
        <v>12</v>
      </c>
      <c r="Y37" s="15">
        <v>114</v>
      </c>
      <c r="Z37" s="14">
        <v>1860</v>
      </c>
      <c r="AA37" s="14">
        <v>1</v>
      </c>
      <c r="AB37" s="14">
        <v>0</v>
      </c>
      <c r="AC37" s="13">
        <v>5.9</v>
      </c>
      <c r="AD37" s="13">
        <v>116.2</v>
      </c>
      <c r="AE37" s="13">
        <v>107.4</v>
      </c>
      <c r="AF37" s="13">
        <v>8.8000000000000007</v>
      </c>
      <c r="AG37" s="13">
        <v>9.6</v>
      </c>
      <c r="AH37" s="13">
        <v>1.1599999999999999</v>
      </c>
      <c r="AI37" s="13">
        <v>9.6999999999999993</v>
      </c>
      <c r="AJ37" s="13">
        <v>1.1000000000000001</v>
      </c>
      <c r="AK37" s="13">
        <v>8.5</v>
      </c>
      <c r="AL37" s="13">
        <v>4.9000000000000004</v>
      </c>
      <c r="AM37" s="13">
        <v>8.4</v>
      </c>
      <c r="AN37" s="13">
        <v>57.8</v>
      </c>
      <c r="AO37" s="13">
        <v>61.5</v>
      </c>
      <c r="AP37" s="13">
        <v>25.5</v>
      </c>
      <c r="AQ37" s="13">
        <v>99.69</v>
      </c>
      <c r="AR37" s="13">
        <v>11</v>
      </c>
      <c r="AS37" s="13">
        <v>4063</v>
      </c>
      <c r="AT37" s="16">
        <f t="shared" si="0"/>
        <v>21.8</v>
      </c>
      <c r="AU37" s="16">
        <f t="shared" si="1"/>
        <v>2.1</v>
      </c>
      <c r="AV37" s="17">
        <f t="shared" si="2"/>
        <v>3.2</v>
      </c>
      <c r="AW37" s="17">
        <f t="shared" si="3"/>
        <v>0.4</v>
      </c>
      <c r="AX37" s="17">
        <f t="shared" si="4"/>
        <v>2.8</v>
      </c>
      <c r="AY37" s="17">
        <f t="shared" si="5"/>
        <v>1.2</v>
      </c>
      <c r="AZ37" s="17">
        <f t="shared" si="6"/>
        <v>0.2</v>
      </c>
      <c r="BA37" s="17">
        <f t="shared" si="7"/>
        <v>1.8</v>
      </c>
      <c r="BB37" s="18">
        <f t="shared" si="8"/>
        <v>0.66871165644171782</v>
      </c>
      <c r="BC37" s="18">
        <f t="shared" si="9"/>
        <v>1.1666666666666667</v>
      </c>
      <c r="BD37" s="18">
        <f t="shared" si="10"/>
        <v>3.6809815950920241E-2</v>
      </c>
      <c r="BE37" s="18">
        <f t="shared" si="11"/>
        <v>6.1349693251533744E-3</v>
      </c>
      <c r="BF37" s="18">
        <f t="shared" si="12"/>
        <v>1.2269938650306749E-2</v>
      </c>
      <c r="BG37" s="18">
        <f t="shared" si="13"/>
        <v>8.5889570552147229E-2</v>
      </c>
      <c r="BH37" s="58" t="str">
        <f t="shared" si="14"/>
        <v>30–39 min</v>
      </c>
      <c r="BI37" s="58" t="str">
        <f t="shared" si="15"/>
        <v>28–32</v>
      </c>
      <c r="BJ37" s="60">
        <f t="shared" si="16"/>
        <v>0.57799999999999996</v>
      </c>
      <c r="BK37" s="60">
        <f t="shared" si="17"/>
        <v>0.61499999999999999</v>
      </c>
      <c r="BL37" s="60">
        <f t="shared" si="18"/>
        <v>0.57211828605914306</v>
      </c>
      <c r="BM37" s="62" t="str">
        <f t="shared" si="19"/>
        <v>Conserver</v>
      </c>
      <c r="BN37" s="64">
        <f t="shared" si="20"/>
        <v>0.66672032193158959</v>
      </c>
      <c r="BO37" s="64">
        <f t="shared" si="21"/>
        <v>1956</v>
      </c>
      <c r="BP37" s="65">
        <f t="shared" si="22"/>
        <v>6.4417177914110432E-2</v>
      </c>
      <c r="BQ37" s="65">
        <f t="shared" si="23"/>
        <v>1.1666666666666667</v>
      </c>
      <c r="BR37" s="18">
        <f t="shared" si="24"/>
        <v>9.815950920245399E-2</v>
      </c>
    </row>
    <row r="38" spans="1:70" ht="13.2">
      <c r="A38" s="12" t="s">
        <v>88</v>
      </c>
      <c r="B38" s="12" t="s">
        <v>89</v>
      </c>
      <c r="C38" s="13">
        <v>24</v>
      </c>
      <c r="D38" s="13">
        <v>69</v>
      </c>
      <c r="E38" s="13">
        <v>55</v>
      </c>
      <c r="F38" s="13">
        <v>14</v>
      </c>
      <c r="G38" s="13">
        <v>32.4</v>
      </c>
      <c r="H38" s="14">
        <v>1490</v>
      </c>
      <c r="I38" s="15">
        <v>566</v>
      </c>
      <c r="J38" s="15">
        <v>1166</v>
      </c>
      <c r="K38" s="14">
        <v>48.4</v>
      </c>
      <c r="L38" s="15">
        <v>124</v>
      </c>
      <c r="M38" s="15">
        <v>338</v>
      </c>
      <c r="N38" s="14">
        <v>36.5</v>
      </c>
      <c r="O38" s="14">
        <v>235</v>
      </c>
      <c r="P38" s="14">
        <v>297</v>
      </c>
      <c r="Q38" s="14">
        <v>78.900000000000006</v>
      </c>
      <c r="R38" s="15">
        <v>62</v>
      </c>
      <c r="S38" s="15">
        <v>311</v>
      </c>
      <c r="T38" s="15">
        <v>366</v>
      </c>
      <c r="U38" s="15">
        <v>352</v>
      </c>
      <c r="V38" s="68">
        <v>152</v>
      </c>
      <c r="W38" s="15">
        <v>110</v>
      </c>
      <c r="X38" s="15">
        <v>48</v>
      </c>
      <c r="Y38" s="15">
        <v>159</v>
      </c>
      <c r="Z38" s="14">
        <v>2788</v>
      </c>
      <c r="AA38" s="14">
        <v>3</v>
      </c>
      <c r="AB38" s="14">
        <v>0</v>
      </c>
      <c r="AC38" s="13">
        <v>6.6</v>
      </c>
      <c r="AD38" s="13">
        <v>116.7</v>
      </c>
      <c r="AE38" s="13">
        <v>106.5</v>
      </c>
      <c r="AF38" s="13">
        <v>10.199999999999999</v>
      </c>
      <c r="AG38" s="13">
        <v>23.4</v>
      </c>
      <c r="AH38" s="13">
        <v>2.37</v>
      </c>
      <c r="AI38" s="13">
        <v>19.7</v>
      </c>
      <c r="AJ38" s="13">
        <v>2.6</v>
      </c>
      <c r="AK38" s="13">
        <v>13.1</v>
      </c>
      <c r="AL38" s="13">
        <v>7.9</v>
      </c>
      <c r="AM38" s="13">
        <v>8.3000000000000007</v>
      </c>
      <c r="AN38" s="13">
        <v>53.7</v>
      </c>
      <c r="AO38" s="13">
        <v>57.3</v>
      </c>
      <c r="AP38" s="13">
        <v>27</v>
      </c>
      <c r="AQ38" s="13">
        <v>102.44</v>
      </c>
      <c r="AR38" s="13">
        <v>13.8</v>
      </c>
      <c r="AS38" s="13">
        <v>4760</v>
      </c>
      <c r="AT38" s="16">
        <f t="shared" si="0"/>
        <v>21.594202898550726</v>
      </c>
      <c r="AU38" s="16">
        <f t="shared" si="1"/>
        <v>5.1014492753623184</v>
      </c>
      <c r="AV38" s="17">
        <f t="shared" si="2"/>
        <v>5.3043478260869561</v>
      </c>
      <c r="AW38" s="17">
        <f t="shared" si="3"/>
        <v>0.89855072463768115</v>
      </c>
      <c r="AX38" s="17">
        <f t="shared" si="4"/>
        <v>4.5072463768115938</v>
      </c>
      <c r="AY38" s="17">
        <f t="shared" si="5"/>
        <v>1.5942028985507246</v>
      </c>
      <c r="AZ38" s="17">
        <f t="shared" si="6"/>
        <v>0.69565217391304346</v>
      </c>
      <c r="BA38" s="17">
        <f t="shared" si="7"/>
        <v>2.2028985507246377</v>
      </c>
      <c r="BB38" s="18">
        <f t="shared" si="8"/>
        <v>0.66648774378242981</v>
      </c>
      <c r="BC38" s="18">
        <f t="shared" si="9"/>
        <v>2.3157894736842102</v>
      </c>
      <c r="BD38" s="18">
        <f t="shared" si="10"/>
        <v>4.9203793165145823E-2</v>
      </c>
      <c r="BE38" s="18">
        <f t="shared" si="11"/>
        <v>2.147074610842727E-2</v>
      </c>
      <c r="BF38" s="18">
        <f t="shared" si="12"/>
        <v>2.7733047056718554E-2</v>
      </c>
      <c r="BG38" s="18">
        <f t="shared" si="13"/>
        <v>0.139112542494185</v>
      </c>
      <c r="BH38" s="58" t="str">
        <f t="shared" si="14"/>
        <v>30–39 min</v>
      </c>
      <c r="BI38" s="58" t="str">
        <f t="shared" si="15"/>
        <v>23–27</v>
      </c>
      <c r="BJ38" s="60">
        <f t="shared" si="16"/>
        <v>0.53700000000000003</v>
      </c>
      <c r="BK38" s="60">
        <f t="shared" si="17"/>
        <v>0.57299999999999995</v>
      </c>
      <c r="BL38" s="60">
        <f t="shared" si="18"/>
        <v>0.70368135184067593</v>
      </c>
      <c r="BM38" s="62" t="str">
        <f t="shared" si="19"/>
        <v>Conserver</v>
      </c>
      <c r="BN38" s="64">
        <f t="shared" si="20"/>
        <v>0.66042632607237639</v>
      </c>
      <c r="BO38" s="64">
        <f t="shared" si="21"/>
        <v>2235.6</v>
      </c>
      <c r="BP38" s="65">
        <f t="shared" si="22"/>
        <v>0.15745213812846665</v>
      </c>
      <c r="BQ38" s="65">
        <f t="shared" si="23"/>
        <v>2.3157894736842106</v>
      </c>
      <c r="BR38" s="18">
        <f t="shared" si="24"/>
        <v>0.16371443907675792</v>
      </c>
    </row>
    <row r="39" spans="1:70" ht="13.2">
      <c r="A39" s="12" t="s">
        <v>288</v>
      </c>
      <c r="B39" s="12" t="s">
        <v>289</v>
      </c>
      <c r="C39" s="13">
        <v>33</v>
      </c>
      <c r="D39" s="13">
        <v>37</v>
      </c>
      <c r="E39" s="13">
        <v>26</v>
      </c>
      <c r="F39" s="13">
        <v>11</v>
      </c>
      <c r="G39" s="13">
        <v>31.9</v>
      </c>
      <c r="H39" s="14">
        <v>796</v>
      </c>
      <c r="I39" s="15">
        <v>311</v>
      </c>
      <c r="J39" s="15">
        <v>622</v>
      </c>
      <c r="K39" s="14">
        <v>49.8</v>
      </c>
      <c r="L39" s="15">
        <v>78</v>
      </c>
      <c r="M39" s="15">
        <v>189</v>
      </c>
      <c r="N39" s="14">
        <v>41.1</v>
      </c>
      <c r="O39" s="14">
        <v>96</v>
      </c>
      <c r="P39" s="14">
        <v>122</v>
      </c>
      <c r="Q39" s="14">
        <v>81</v>
      </c>
      <c r="R39" s="15">
        <v>33</v>
      </c>
      <c r="S39" s="15">
        <v>185</v>
      </c>
      <c r="T39" s="15">
        <v>218</v>
      </c>
      <c r="U39" s="15">
        <v>115</v>
      </c>
      <c r="V39" s="68">
        <v>70</v>
      </c>
      <c r="W39" s="15">
        <v>59</v>
      </c>
      <c r="X39" s="15">
        <v>19</v>
      </c>
      <c r="Y39" s="15">
        <v>56</v>
      </c>
      <c r="Z39" s="14">
        <v>1388</v>
      </c>
      <c r="AA39" s="14">
        <v>5</v>
      </c>
      <c r="AB39" s="14">
        <v>0</v>
      </c>
      <c r="AC39" s="13">
        <v>8</v>
      </c>
      <c r="AD39" s="13">
        <v>120.3</v>
      </c>
      <c r="AE39" s="13">
        <v>107.9</v>
      </c>
      <c r="AF39" s="13">
        <v>12.4</v>
      </c>
      <c r="AG39" s="13">
        <v>14.7</v>
      </c>
      <c r="AH39" s="13">
        <v>1.61</v>
      </c>
      <c r="AI39" s="13">
        <v>13.5</v>
      </c>
      <c r="AJ39" s="13">
        <v>3.3</v>
      </c>
      <c r="AK39" s="13">
        <v>15.8</v>
      </c>
      <c r="AL39" s="13">
        <v>9.8000000000000007</v>
      </c>
      <c r="AM39" s="13">
        <v>8.4</v>
      </c>
      <c r="AN39" s="13">
        <v>56</v>
      </c>
      <c r="AO39" s="13">
        <v>58.9</v>
      </c>
      <c r="AP39" s="13">
        <v>28</v>
      </c>
      <c r="AQ39" s="13">
        <v>97.26</v>
      </c>
      <c r="AR39" s="13">
        <v>13.4</v>
      </c>
      <c r="AS39" s="13">
        <v>2391</v>
      </c>
      <c r="AT39" s="16">
        <f t="shared" si="0"/>
        <v>21.513513513513512</v>
      </c>
      <c r="AU39" s="16">
        <f t="shared" si="1"/>
        <v>3.1081081081081079</v>
      </c>
      <c r="AV39" s="17">
        <f t="shared" si="2"/>
        <v>5.8918918918918921</v>
      </c>
      <c r="AW39" s="17">
        <f t="shared" si="3"/>
        <v>0.89189189189189189</v>
      </c>
      <c r="AX39" s="17">
        <f t="shared" si="4"/>
        <v>5</v>
      </c>
      <c r="AY39" s="17">
        <f t="shared" si="5"/>
        <v>1.5945945945945945</v>
      </c>
      <c r="AZ39" s="17">
        <f t="shared" si="6"/>
        <v>0.51351351351351349</v>
      </c>
      <c r="BA39" s="17">
        <f t="shared" si="7"/>
        <v>1.8918918918918919</v>
      </c>
      <c r="BB39" s="18">
        <f t="shared" si="8"/>
        <v>0.67440481233584681</v>
      </c>
      <c r="BC39" s="18">
        <f t="shared" si="9"/>
        <v>1.6428571428571428</v>
      </c>
      <c r="BD39" s="18">
        <f t="shared" si="10"/>
        <v>4.998729136660171E-2</v>
      </c>
      <c r="BE39" s="18">
        <f t="shared" si="11"/>
        <v>1.6097602304498856E-2</v>
      </c>
      <c r="BF39" s="18">
        <f t="shared" si="12"/>
        <v>2.7958993476234855E-2</v>
      </c>
      <c r="BG39" s="18">
        <f t="shared" si="13"/>
        <v>0.15673981191222572</v>
      </c>
      <c r="BH39" s="58" t="str">
        <f t="shared" si="14"/>
        <v>30–39 min</v>
      </c>
      <c r="BI39" s="58" t="str">
        <f t="shared" si="15"/>
        <v>33+</v>
      </c>
      <c r="BJ39" s="60">
        <f t="shared" si="16"/>
        <v>0.56000000000000005</v>
      </c>
      <c r="BK39" s="60">
        <f t="shared" si="17"/>
        <v>0.58899999999999997</v>
      </c>
      <c r="BL39" s="60">
        <f t="shared" si="18"/>
        <v>0.37537718768859385</v>
      </c>
      <c r="BM39" s="62" t="str">
        <f t="shared" si="19"/>
        <v>Conserver</v>
      </c>
      <c r="BN39" s="64">
        <f t="shared" si="20"/>
        <v>0.65795856218391424</v>
      </c>
      <c r="BO39" s="64">
        <f t="shared" si="21"/>
        <v>1180.3</v>
      </c>
      <c r="BP39" s="65">
        <f t="shared" si="22"/>
        <v>9.7432856053545708E-2</v>
      </c>
      <c r="BQ39" s="65">
        <f t="shared" si="23"/>
        <v>1.6428571428571428</v>
      </c>
      <c r="BR39" s="18">
        <f t="shared" si="24"/>
        <v>0.18469880538846056</v>
      </c>
    </row>
    <row r="40" spans="1:70" ht="13.2">
      <c r="A40" s="12" t="s">
        <v>102</v>
      </c>
      <c r="B40" s="12" t="s">
        <v>103</v>
      </c>
      <c r="C40" s="13">
        <v>28</v>
      </c>
      <c r="D40" s="13">
        <v>67</v>
      </c>
      <c r="E40" s="13">
        <v>41</v>
      </c>
      <c r="F40" s="13">
        <v>26</v>
      </c>
      <c r="G40" s="13">
        <v>36.1</v>
      </c>
      <c r="H40" s="14">
        <v>1434</v>
      </c>
      <c r="I40" s="15">
        <v>529</v>
      </c>
      <c r="J40" s="15">
        <v>1119</v>
      </c>
      <c r="K40" s="14">
        <v>47.4</v>
      </c>
      <c r="L40" s="15">
        <v>154</v>
      </c>
      <c r="M40" s="15">
        <v>395</v>
      </c>
      <c r="N40" s="14">
        <v>39.299999999999997</v>
      </c>
      <c r="O40" s="14">
        <v>221</v>
      </c>
      <c r="P40" s="14">
        <v>248</v>
      </c>
      <c r="Q40" s="14">
        <v>88.6</v>
      </c>
      <c r="R40" s="15">
        <v>47</v>
      </c>
      <c r="S40" s="15">
        <v>214</v>
      </c>
      <c r="T40" s="15">
        <v>261</v>
      </c>
      <c r="U40" s="15">
        <v>402</v>
      </c>
      <c r="V40" s="68">
        <v>141</v>
      </c>
      <c r="W40" s="15">
        <v>94</v>
      </c>
      <c r="X40" s="15">
        <v>34</v>
      </c>
      <c r="Y40" s="15">
        <v>127</v>
      </c>
      <c r="Z40" s="14">
        <v>2586</v>
      </c>
      <c r="AA40" s="14">
        <v>5</v>
      </c>
      <c r="AB40" s="14">
        <v>0</v>
      </c>
      <c r="AC40" s="13">
        <v>4.9000000000000004</v>
      </c>
      <c r="AD40" s="13">
        <v>122</v>
      </c>
      <c r="AE40" s="13">
        <v>115.5</v>
      </c>
      <c r="AF40" s="13">
        <v>6.5</v>
      </c>
      <c r="AG40" s="13">
        <v>22.3</v>
      </c>
      <c r="AH40" s="13">
        <v>2.92</v>
      </c>
      <c r="AI40" s="13">
        <v>22.9</v>
      </c>
      <c r="AJ40" s="13">
        <v>1.9</v>
      </c>
      <c r="AK40" s="13">
        <v>8.4</v>
      </c>
      <c r="AL40" s="13">
        <v>5.3</v>
      </c>
      <c r="AM40" s="13">
        <v>7.8</v>
      </c>
      <c r="AN40" s="13">
        <v>54.3</v>
      </c>
      <c r="AO40" s="13">
        <v>58.4</v>
      </c>
      <c r="AP40" s="13">
        <v>23.5</v>
      </c>
      <c r="AQ40" s="13">
        <v>100.72</v>
      </c>
      <c r="AR40" s="13">
        <v>11.1</v>
      </c>
      <c r="AS40" s="13">
        <v>5075</v>
      </c>
      <c r="AT40" s="16">
        <f t="shared" si="0"/>
        <v>21.402985074626866</v>
      </c>
      <c r="AU40" s="16">
        <f t="shared" si="1"/>
        <v>6</v>
      </c>
      <c r="AV40" s="17">
        <f t="shared" si="2"/>
        <v>3.8955223880597014</v>
      </c>
      <c r="AW40" s="17">
        <f t="shared" si="3"/>
        <v>0.70149253731343286</v>
      </c>
      <c r="AX40" s="17">
        <f t="shared" si="4"/>
        <v>3.1940298507462686</v>
      </c>
      <c r="AY40" s="17">
        <f t="shared" si="5"/>
        <v>1.4029850746268657</v>
      </c>
      <c r="AZ40" s="17">
        <f t="shared" si="6"/>
        <v>0.5074626865671642</v>
      </c>
      <c r="BA40" s="17">
        <f t="shared" si="7"/>
        <v>2.1044776119402986</v>
      </c>
      <c r="BB40" s="18">
        <f t="shared" si="8"/>
        <v>0.5928804729813536</v>
      </c>
      <c r="BC40" s="18">
        <f t="shared" si="9"/>
        <v>2.8510638297872339</v>
      </c>
      <c r="BD40" s="18">
        <f t="shared" si="10"/>
        <v>3.8863852482738659E-2</v>
      </c>
      <c r="BE40" s="18">
        <f t="shared" si="11"/>
        <v>1.4057138132054409E-2</v>
      </c>
      <c r="BF40" s="18">
        <f t="shared" si="12"/>
        <v>1.9431926241369329E-2</v>
      </c>
      <c r="BG40" s="18">
        <f t="shared" si="13"/>
        <v>8.8477281184107165E-2</v>
      </c>
      <c r="BH40" s="58" t="str">
        <f t="shared" si="14"/>
        <v>30–39 min</v>
      </c>
      <c r="BI40" s="58" t="str">
        <f t="shared" si="15"/>
        <v>28–32</v>
      </c>
      <c r="BJ40" s="60">
        <f t="shared" si="16"/>
        <v>0.54299999999999993</v>
      </c>
      <c r="BK40" s="60">
        <f t="shared" si="17"/>
        <v>0.58399999999999996</v>
      </c>
      <c r="BL40" s="60">
        <f t="shared" si="18"/>
        <v>0.67531683765841888</v>
      </c>
      <c r="BM40" s="62" t="str">
        <f t="shared" si="19"/>
        <v>Conserver</v>
      </c>
      <c r="BN40" s="64">
        <f t="shared" si="20"/>
        <v>0.65457821556202889</v>
      </c>
      <c r="BO40" s="64">
        <f t="shared" si="21"/>
        <v>2418.7000000000003</v>
      </c>
      <c r="BP40" s="65">
        <f t="shared" si="22"/>
        <v>0.16620498614958445</v>
      </c>
      <c r="BQ40" s="65">
        <f t="shared" si="23"/>
        <v>2.8510638297872339</v>
      </c>
      <c r="BR40" s="18">
        <f t="shared" si="24"/>
        <v>0.10790920742547649</v>
      </c>
    </row>
    <row r="41" spans="1:70" ht="13.2">
      <c r="A41" s="12" t="s">
        <v>176</v>
      </c>
      <c r="B41" s="12" t="s">
        <v>177</v>
      </c>
      <c r="C41" s="13">
        <v>24</v>
      </c>
      <c r="D41" s="13">
        <v>53</v>
      </c>
      <c r="E41" s="13">
        <v>14</v>
      </c>
      <c r="F41" s="13">
        <v>39</v>
      </c>
      <c r="G41" s="13">
        <v>35</v>
      </c>
      <c r="H41" s="14">
        <v>1124</v>
      </c>
      <c r="I41" s="15">
        <v>382</v>
      </c>
      <c r="J41" s="15">
        <v>837</v>
      </c>
      <c r="K41" s="14">
        <v>45.4</v>
      </c>
      <c r="L41" s="15">
        <v>159</v>
      </c>
      <c r="M41" s="15">
        <v>440</v>
      </c>
      <c r="N41" s="14">
        <v>36.1</v>
      </c>
      <c r="O41" s="14">
        <v>201</v>
      </c>
      <c r="P41" s="14">
        <v>228</v>
      </c>
      <c r="Q41" s="14">
        <v>88.7</v>
      </c>
      <c r="R41" s="15">
        <v>48</v>
      </c>
      <c r="S41" s="15">
        <v>223</v>
      </c>
      <c r="T41" s="15">
        <v>270</v>
      </c>
      <c r="U41" s="15">
        <v>186</v>
      </c>
      <c r="V41" s="68">
        <v>101</v>
      </c>
      <c r="W41" s="15">
        <v>58</v>
      </c>
      <c r="X41" s="15">
        <v>37</v>
      </c>
      <c r="Y41" s="15">
        <v>111</v>
      </c>
      <c r="Z41" s="14">
        <v>1908</v>
      </c>
      <c r="AA41" s="14">
        <v>2</v>
      </c>
      <c r="AB41" s="14">
        <v>0</v>
      </c>
      <c r="AC41" s="13">
        <v>-7.2</v>
      </c>
      <c r="AD41" s="13">
        <v>109</v>
      </c>
      <c r="AE41" s="13">
        <v>118.7</v>
      </c>
      <c r="AF41" s="13">
        <v>-9.6999999999999993</v>
      </c>
      <c r="AG41" s="13">
        <v>15.7</v>
      </c>
      <c r="AH41" s="13">
        <v>1.83</v>
      </c>
      <c r="AI41" s="13">
        <v>15.4</v>
      </c>
      <c r="AJ41" s="13">
        <v>2.4</v>
      </c>
      <c r="AK41" s="13">
        <v>11.7</v>
      </c>
      <c r="AL41" s="13">
        <v>6.9</v>
      </c>
      <c r="AM41" s="13">
        <v>8.4</v>
      </c>
      <c r="AN41" s="13">
        <v>54.8</v>
      </c>
      <c r="AO41" s="13">
        <v>59.8</v>
      </c>
      <c r="AP41" s="13">
        <v>22.9</v>
      </c>
      <c r="AQ41" s="13">
        <v>102.03</v>
      </c>
      <c r="AR41" s="13">
        <v>11</v>
      </c>
      <c r="AS41" s="13">
        <v>3941</v>
      </c>
      <c r="AT41" s="16">
        <f t="shared" si="0"/>
        <v>21.20754716981132</v>
      </c>
      <c r="AU41" s="16">
        <f t="shared" si="1"/>
        <v>3.5094339622641511</v>
      </c>
      <c r="AV41" s="17">
        <f t="shared" si="2"/>
        <v>5.0943396226415096</v>
      </c>
      <c r="AW41" s="17">
        <f t="shared" si="3"/>
        <v>0.90566037735849059</v>
      </c>
      <c r="AX41" s="17">
        <f t="shared" si="4"/>
        <v>4.2075471698113205</v>
      </c>
      <c r="AY41" s="17">
        <f t="shared" si="5"/>
        <v>1.0943396226415094</v>
      </c>
      <c r="AZ41" s="17">
        <f t="shared" si="6"/>
        <v>0.69811320754716977</v>
      </c>
      <c r="BA41" s="17">
        <f t="shared" si="7"/>
        <v>1.9056603773584906</v>
      </c>
      <c r="BB41" s="18">
        <f t="shared" si="8"/>
        <v>0.6059299191374663</v>
      </c>
      <c r="BC41" s="18">
        <f t="shared" si="9"/>
        <v>1.8415841584158417</v>
      </c>
      <c r="BD41" s="18">
        <f t="shared" si="10"/>
        <v>3.1266846361185985E-2</v>
      </c>
      <c r="BE41" s="18">
        <f t="shared" si="11"/>
        <v>1.9946091644204852E-2</v>
      </c>
      <c r="BF41" s="18">
        <f t="shared" si="12"/>
        <v>2.587601078167116E-2</v>
      </c>
      <c r="BG41" s="18">
        <f t="shared" si="13"/>
        <v>0.12021563342318059</v>
      </c>
      <c r="BH41" s="58" t="str">
        <f t="shared" si="14"/>
        <v>30–39 min</v>
      </c>
      <c r="BI41" s="58" t="str">
        <f t="shared" si="15"/>
        <v>23–27</v>
      </c>
      <c r="BJ41" s="60">
        <f t="shared" si="16"/>
        <v>0.54799999999999993</v>
      </c>
      <c r="BK41" s="60">
        <f t="shared" si="17"/>
        <v>0.59799999999999998</v>
      </c>
      <c r="BL41" s="60">
        <f t="shared" si="18"/>
        <v>0.50512975256487624</v>
      </c>
      <c r="BM41" s="62" t="str">
        <f t="shared" si="19"/>
        <v>Conserver</v>
      </c>
      <c r="BN41" s="64">
        <f t="shared" si="20"/>
        <v>0.64860104020348508</v>
      </c>
      <c r="BO41" s="64">
        <f t="shared" si="21"/>
        <v>1855</v>
      </c>
      <c r="BP41" s="65">
        <f t="shared" si="22"/>
        <v>0.10026954177897573</v>
      </c>
      <c r="BQ41" s="65">
        <f t="shared" si="23"/>
        <v>1.8415841584158417</v>
      </c>
      <c r="BR41" s="18">
        <f t="shared" si="24"/>
        <v>0.14555256064690028</v>
      </c>
    </row>
    <row r="42" spans="1:70" ht="13.2">
      <c r="A42" s="12" t="s">
        <v>162</v>
      </c>
      <c r="B42" s="12" t="s">
        <v>163</v>
      </c>
      <c r="C42" s="13">
        <v>33</v>
      </c>
      <c r="D42" s="13">
        <v>56</v>
      </c>
      <c r="E42" s="13">
        <v>17</v>
      </c>
      <c r="F42" s="13">
        <v>39</v>
      </c>
      <c r="G42" s="13">
        <v>32.700000000000003</v>
      </c>
      <c r="H42" s="14">
        <v>1182</v>
      </c>
      <c r="I42" s="15">
        <v>442</v>
      </c>
      <c r="J42" s="15">
        <v>1002</v>
      </c>
      <c r="K42" s="14">
        <v>44.4</v>
      </c>
      <c r="L42" s="15">
        <v>174</v>
      </c>
      <c r="M42" s="15">
        <v>459</v>
      </c>
      <c r="N42" s="14">
        <v>37.299999999999997</v>
      </c>
      <c r="O42" s="14">
        <v>123</v>
      </c>
      <c r="P42" s="14">
        <v>174</v>
      </c>
      <c r="Q42" s="14">
        <v>71.7</v>
      </c>
      <c r="R42" s="15">
        <v>45</v>
      </c>
      <c r="S42" s="15">
        <v>168</v>
      </c>
      <c r="T42" s="15">
        <v>213</v>
      </c>
      <c r="U42" s="15">
        <v>230</v>
      </c>
      <c r="V42" s="68">
        <v>106</v>
      </c>
      <c r="W42" s="15">
        <v>45</v>
      </c>
      <c r="X42" s="15">
        <v>22</v>
      </c>
      <c r="Y42" s="15">
        <v>123</v>
      </c>
      <c r="Z42" s="14">
        <v>1882</v>
      </c>
      <c r="AA42" s="14">
        <v>0</v>
      </c>
      <c r="AB42" s="14">
        <v>0</v>
      </c>
      <c r="AC42" s="13">
        <v>-5</v>
      </c>
      <c r="AD42" s="13">
        <v>112.3</v>
      </c>
      <c r="AE42" s="13">
        <v>119.4</v>
      </c>
      <c r="AF42" s="13">
        <v>-7.1</v>
      </c>
      <c r="AG42" s="13">
        <v>19.2</v>
      </c>
      <c r="AH42" s="13">
        <v>2.14</v>
      </c>
      <c r="AI42" s="13">
        <v>16.100000000000001</v>
      </c>
      <c r="AJ42" s="13">
        <v>2.2000000000000002</v>
      </c>
      <c r="AK42" s="13">
        <v>9.1</v>
      </c>
      <c r="AL42" s="13">
        <v>5.6</v>
      </c>
      <c r="AM42" s="13">
        <v>7.5</v>
      </c>
      <c r="AN42" s="13">
        <v>53</v>
      </c>
      <c r="AO42" s="13">
        <v>55</v>
      </c>
      <c r="AP42" s="13">
        <v>26.6</v>
      </c>
      <c r="AQ42" s="13">
        <v>101.56</v>
      </c>
      <c r="AR42" s="13">
        <v>9.6999999999999993</v>
      </c>
      <c r="AS42" s="13">
        <v>3874</v>
      </c>
      <c r="AT42" s="16">
        <f t="shared" si="0"/>
        <v>21.107142857142858</v>
      </c>
      <c r="AU42" s="16">
        <f t="shared" si="1"/>
        <v>4.1071428571428568</v>
      </c>
      <c r="AV42" s="17">
        <f t="shared" si="2"/>
        <v>3.8035714285714284</v>
      </c>
      <c r="AW42" s="17">
        <f t="shared" si="3"/>
        <v>0.8035714285714286</v>
      </c>
      <c r="AX42" s="17">
        <f t="shared" si="4"/>
        <v>3</v>
      </c>
      <c r="AY42" s="17">
        <f t="shared" si="5"/>
        <v>0.8035714285714286</v>
      </c>
      <c r="AZ42" s="17">
        <f t="shared" si="6"/>
        <v>0.39285714285714285</v>
      </c>
      <c r="BA42" s="17">
        <f t="shared" si="7"/>
        <v>1.8928571428571428</v>
      </c>
      <c r="BB42" s="18">
        <f t="shared" si="8"/>
        <v>0.64547837483617299</v>
      </c>
      <c r="BC42" s="18">
        <f t="shared" si="9"/>
        <v>2.1698113207547167</v>
      </c>
      <c r="BD42" s="18">
        <f t="shared" si="10"/>
        <v>2.4574049803407601E-2</v>
      </c>
      <c r="BE42" s="18">
        <f t="shared" si="11"/>
        <v>1.201397990388816E-2</v>
      </c>
      <c r="BF42" s="18">
        <f t="shared" si="12"/>
        <v>2.4574049803407601E-2</v>
      </c>
      <c r="BG42" s="18">
        <f t="shared" si="13"/>
        <v>9.1743119266055037E-2</v>
      </c>
      <c r="BH42" s="58" t="str">
        <f t="shared" si="14"/>
        <v>30–39 min</v>
      </c>
      <c r="BI42" s="58" t="str">
        <f t="shared" si="15"/>
        <v>33+</v>
      </c>
      <c r="BJ42" s="60">
        <f t="shared" si="16"/>
        <v>0.53</v>
      </c>
      <c r="BK42" s="60">
        <f t="shared" si="17"/>
        <v>0.55000000000000004</v>
      </c>
      <c r="BL42" s="60">
        <f t="shared" si="18"/>
        <v>0.60470730235365122</v>
      </c>
      <c r="BM42" s="62" t="str">
        <f t="shared" si="19"/>
        <v>Conserver</v>
      </c>
      <c r="BN42" s="64">
        <f t="shared" si="20"/>
        <v>0.64553032480597883</v>
      </c>
      <c r="BO42" s="64">
        <f t="shared" si="21"/>
        <v>1831.2000000000003</v>
      </c>
      <c r="BP42" s="65">
        <f t="shared" si="22"/>
        <v>0.12560069899519438</v>
      </c>
      <c r="BQ42" s="65">
        <f t="shared" si="23"/>
        <v>2.1698113207547172</v>
      </c>
      <c r="BR42" s="18">
        <f t="shared" si="24"/>
        <v>0.11631716906946263</v>
      </c>
    </row>
    <row r="43" spans="1:70" ht="13.2">
      <c r="A43" s="12" t="s">
        <v>150</v>
      </c>
      <c r="B43" s="12" t="s">
        <v>151</v>
      </c>
      <c r="C43" s="13">
        <v>24</v>
      </c>
      <c r="D43" s="13">
        <v>58</v>
      </c>
      <c r="E43" s="13">
        <v>23</v>
      </c>
      <c r="F43" s="13">
        <v>35</v>
      </c>
      <c r="G43" s="13">
        <v>32.200000000000003</v>
      </c>
      <c r="H43" s="14">
        <v>1224</v>
      </c>
      <c r="I43" s="15">
        <v>458</v>
      </c>
      <c r="J43" s="15">
        <v>980</v>
      </c>
      <c r="K43" s="14">
        <v>46.8</v>
      </c>
      <c r="L43" s="15">
        <v>104</v>
      </c>
      <c r="M43" s="15">
        <v>307</v>
      </c>
      <c r="N43" s="14">
        <v>35</v>
      </c>
      <c r="O43" s="14">
        <v>197</v>
      </c>
      <c r="P43" s="14">
        <v>313</v>
      </c>
      <c r="Q43" s="14">
        <v>63</v>
      </c>
      <c r="R43" s="15">
        <v>64</v>
      </c>
      <c r="S43" s="15">
        <v>307</v>
      </c>
      <c r="T43" s="15">
        <v>365</v>
      </c>
      <c r="U43" s="15">
        <v>313</v>
      </c>
      <c r="V43" s="68">
        <v>162</v>
      </c>
      <c r="W43" s="15">
        <v>46</v>
      </c>
      <c r="X43" s="15">
        <v>17</v>
      </c>
      <c r="Y43" s="15">
        <v>139</v>
      </c>
      <c r="Z43" s="14">
        <v>2158</v>
      </c>
      <c r="AA43" s="14">
        <v>10</v>
      </c>
      <c r="AB43" s="14">
        <v>2</v>
      </c>
      <c r="AC43" s="13">
        <v>-2.4</v>
      </c>
      <c r="AD43" s="13">
        <v>110.1</v>
      </c>
      <c r="AE43" s="13">
        <v>113.4</v>
      </c>
      <c r="AF43" s="13">
        <v>-3.4</v>
      </c>
      <c r="AG43" s="13">
        <v>25.7</v>
      </c>
      <c r="AH43" s="13">
        <v>1.9</v>
      </c>
      <c r="AI43" s="13">
        <v>19.600000000000001</v>
      </c>
      <c r="AJ43" s="13">
        <v>3.1</v>
      </c>
      <c r="AK43" s="13">
        <v>15.9</v>
      </c>
      <c r="AL43" s="13">
        <v>9.4</v>
      </c>
      <c r="AM43" s="13">
        <v>10.3</v>
      </c>
      <c r="AN43" s="13">
        <v>52.3</v>
      </c>
      <c r="AO43" s="13">
        <v>54.7</v>
      </c>
      <c r="AP43" s="13">
        <v>28</v>
      </c>
      <c r="AQ43" s="13">
        <v>102.74</v>
      </c>
      <c r="AR43" s="13">
        <v>12.1</v>
      </c>
      <c r="AS43" s="13">
        <v>3998</v>
      </c>
      <c r="AT43" s="16">
        <f t="shared" si="0"/>
        <v>21.103448275862068</v>
      </c>
      <c r="AU43" s="16">
        <f t="shared" si="1"/>
        <v>5.3965517241379306</v>
      </c>
      <c r="AV43" s="17">
        <f t="shared" si="2"/>
        <v>6.2931034482758621</v>
      </c>
      <c r="AW43" s="17">
        <f t="shared" si="3"/>
        <v>1.103448275862069</v>
      </c>
      <c r="AX43" s="17">
        <f t="shared" si="4"/>
        <v>5.2931034482758621</v>
      </c>
      <c r="AY43" s="17">
        <f t="shared" si="5"/>
        <v>0.7931034482758621</v>
      </c>
      <c r="AZ43" s="17">
        <f t="shared" si="6"/>
        <v>0.29310344827586204</v>
      </c>
      <c r="BA43" s="17">
        <f t="shared" si="7"/>
        <v>2.7931034482758621</v>
      </c>
      <c r="BB43" s="18">
        <f t="shared" si="8"/>
        <v>0.65538659241807662</v>
      </c>
      <c r="BC43" s="18">
        <f t="shared" si="9"/>
        <v>1.9320987654320987</v>
      </c>
      <c r="BD43" s="18">
        <f t="shared" si="10"/>
        <v>2.463054187192118E-2</v>
      </c>
      <c r="BE43" s="18">
        <f t="shared" si="11"/>
        <v>9.1025915613621739E-3</v>
      </c>
      <c r="BF43" s="18">
        <f t="shared" si="12"/>
        <v>3.4268579995716426E-2</v>
      </c>
      <c r="BG43" s="18">
        <f t="shared" si="13"/>
        <v>0.16438209466695222</v>
      </c>
      <c r="BH43" s="58" t="str">
        <f t="shared" si="14"/>
        <v>30–39 min</v>
      </c>
      <c r="BI43" s="58" t="str">
        <f t="shared" si="15"/>
        <v>23–27</v>
      </c>
      <c r="BJ43" s="60">
        <f t="shared" si="16"/>
        <v>0.52300000000000002</v>
      </c>
      <c r="BK43" s="60">
        <f t="shared" si="17"/>
        <v>0.54700000000000004</v>
      </c>
      <c r="BL43" s="60">
        <f t="shared" si="18"/>
        <v>0.59143029571514782</v>
      </c>
      <c r="BM43" s="62" t="str">
        <f t="shared" si="19"/>
        <v>Conserver</v>
      </c>
      <c r="BN43" s="64">
        <f t="shared" si="20"/>
        <v>0.64541733157566084</v>
      </c>
      <c r="BO43" s="64">
        <f t="shared" si="21"/>
        <v>1867.6000000000001</v>
      </c>
      <c r="BP43" s="65">
        <f t="shared" si="22"/>
        <v>0.16759477404155065</v>
      </c>
      <c r="BQ43" s="65">
        <f t="shared" si="23"/>
        <v>1.9320987654320987</v>
      </c>
      <c r="BR43" s="18">
        <f t="shared" si="24"/>
        <v>0.19543799528807024</v>
      </c>
    </row>
    <row r="44" spans="1:70" ht="13.2">
      <c r="A44" s="12" t="s">
        <v>66</v>
      </c>
      <c r="B44" s="12" t="s">
        <v>67</v>
      </c>
      <c r="C44" s="13">
        <v>23</v>
      </c>
      <c r="D44" s="13">
        <v>82</v>
      </c>
      <c r="E44" s="13">
        <v>52</v>
      </c>
      <c r="F44" s="13">
        <v>30</v>
      </c>
      <c r="G44" s="13">
        <v>32.9</v>
      </c>
      <c r="H44" s="14">
        <v>1722</v>
      </c>
      <c r="I44" s="15">
        <v>607</v>
      </c>
      <c r="J44" s="15">
        <v>1435</v>
      </c>
      <c r="K44" s="14">
        <v>42.3</v>
      </c>
      <c r="L44" s="15">
        <v>238</v>
      </c>
      <c r="M44" s="15">
        <v>664</v>
      </c>
      <c r="N44" s="14">
        <v>35.4</v>
      </c>
      <c r="O44" s="14">
        <v>271</v>
      </c>
      <c r="P44" s="14">
        <v>336</v>
      </c>
      <c r="Q44" s="14">
        <v>81.3</v>
      </c>
      <c r="R44" s="15">
        <v>41</v>
      </c>
      <c r="S44" s="15">
        <v>328</v>
      </c>
      <c r="T44" s="15">
        <v>377</v>
      </c>
      <c r="U44" s="15">
        <v>279</v>
      </c>
      <c r="V44" s="68">
        <v>205</v>
      </c>
      <c r="W44" s="15">
        <v>74</v>
      </c>
      <c r="X44" s="15">
        <v>25</v>
      </c>
      <c r="Y44" s="15">
        <v>123</v>
      </c>
      <c r="Z44" s="14">
        <v>2690</v>
      </c>
      <c r="AA44" s="14">
        <v>4</v>
      </c>
      <c r="AB44" s="14">
        <v>0</v>
      </c>
      <c r="AC44" s="13">
        <v>2</v>
      </c>
      <c r="AD44" s="13">
        <v>113.8</v>
      </c>
      <c r="AE44" s="13">
        <v>111.1</v>
      </c>
      <c r="AF44" s="13">
        <v>2.8</v>
      </c>
      <c r="AG44" s="13">
        <v>15.9</v>
      </c>
      <c r="AH44" s="13">
        <v>1.39</v>
      </c>
      <c r="AI44" s="13">
        <v>13.7</v>
      </c>
      <c r="AJ44" s="13">
        <v>1.5</v>
      </c>
      <c r="AK44" s="13">
        <v>12</v>
      </c>
      <c r="AL44" s="13">
        <v>6.5</v>
      </c>
      <c r="AM44" s="13">
        <v>9.9</v>
      </c>
      <c r="AN44" s="13">
        <v>50.5</v>
      </c>
      <c r="AO44" s="13">
        <v>54.4</v>
      </c>
      <c r="AP44" s="13">
        <v>26.7</v>
      </c>
      <c r="AQ44" s="13">
        <v>99.75</v>
      </c>
      <c r="AR44" s="13">
        <v>11.1</v>
      </c>
      <c r="AS44" s="13">
        <v>5610</v>
      </c>
      <c r="AT44" s="16">
        <f t="shared" si="0"/>
        <v>21</v>
      </c>
      <c r="AU44" s="16">
        <f t="shared" si="1"/>
        <v>3.4024390243902438</v>
      </c>
      <c r="AV44" s="17">
        <f t="shared" si="2"/>
        <v>4.5975609756097562</v>
      </c>
      <c r="AW44" s="17">
        <f t="shared" si="3"/>
        <v>0.5</v>
      </c>
      <c r="AX44" s="17">
        <f t="shared" si="4"/>
        <v>4</v>
      </c>
      <c r="AY44" s="17">
        <f t="shared" si="5"/>
        <v>0.90243902439024393</v>
      </c>
      <c r="AZ44" s="17">
        <f t="shared" si="6"/>
        <v>0.3048780487804878</v>
      </c>
      <c r="BA44" s="17">
        <f t="shared" si="7"/>
        <v>2.5</v>
      </c>
      <c r="BB44" s="18">
        <f t="shared" si="8"/>
        <v>0.63829787234042556</v>
      </c>
      <c r="BC44" s="18">
        <f t="shared" si="9"/>
        <v>1.3609756097560974</v>
      </c>
      <c r="BD44" s="18">
        <f t="shared" si="10"/>
        <v>2.7429757580250576E-2</v>
      </c>
      <c r="BE44" s="18">
        <f t="shared" si="11"/>
        <v>9.2668099933278965E-3</v>
      </c>
      <c r="BF44" s="18">
        <f t="shared" si="12"/>
        <v>1.5197568389057751E-2</v>
      </c>
      <c r="BG44" s="18">
        <f t="shared" si="13"/>
        <v>0.12158054711246201</v>
      </c>
      <c r="BH44" s="58" t="str">
        <f t="shared" si="14"/>
        <v>30–39 min</v>
      </c>
      <c r="BI44" s="58" t="str">
        <f t="shared" si="15"/>
        <v>23–27</v>
      </c>
      <c r="BJ44" s="60">
        <f t="shared" si="16"/>
        <v>0.505</v>
      </c>
      <c r="BK44" s="60">
        <f t="shared" si="17"/>
        <v>0.54400000000000004</v>
      </c>
      <c r="BL44" s="60">
        <f t="shared" si="18"/>
        <v>0.86602293301146649</v>
      </c>
      <c r="BM44" s="62" t="str">
        <f t="shared" si="19"/>
        <v>Conserver</v>
      </c>
      <c r="BN44" s="64">
        <f t="shared" si="20"/>
        <v>0.6422535211267606</v>
      </c>
      <c r="BO44" s="64">
        <f t="shared" si="21"/>
        <v>2697.7999999999997</v>
      </c>
      <c r="BP44" s="65">
        <f t="shared" si="22"/>
        <v>0.10341759952553933</v>
      </c>
      <c r="BQ44" s="65">
        <f t="shared" si="23"/>
        <v>1.3609756097560977</v>
      </c>
      <c r="BR44" s="18">
        <f t="shared" si="24"/>
        <v>0.13974349469938468</v>
      </c>
    </row>
    <row r="45" spans="1:70" ht="13.2">
      <c r="A45" s="12" t="s">
        <v>448</v>
      </c>
      <c r="B45" s="12" t="s">
        <v>449</v>
      </c>
      <c r="C45" s="13">
        <v>22</v>
      </c>
      <c r="D45" s="13">
        <v>27</v>
      </c>
      <c r="E45" s="13">
        <v>8</v>
      </c>
      <c r="F45" s="13">
        <v>19</v>
      </c>
      <c r="G45" s="13">
        <v>34.200000000000003</v>
      </c>
      <c r="H45" s="14">
        <v>567</v>
      </c>
      <c r="I45" s="15">
        <v>197</v>
      </c>
      <c r="J45" s="15">
        <v>491</v>
      </c>
      <c r="K45" s="14">
        <v>40.299999999999997</v>
      </c>
      <c r="L45" s="15">
        <v>105</v>
      </c>
      <c r="M45" s="15">
        <v>294</v>
      </c>
      <c r="N45" s="14">
        <v>35.5</v>
      </c>
      <c r="O45" s="14">
        <v>68</v>
      </c>
      <c r="P45" s="14">
        <v>78</v>
      </c>
      <c r="Q45" s="14">
        <v>86.1</v>
      </c>
      <c r="R45" s="15">
        <v>24</v>
      </c>
      <c r="S45" s="15">
        <v>105</v>
      </c>
      <c r="T45" s="15">
        <v>132</v>
      </c>
      <c r="U45" s="15">
        <v>97</v>
      </c>
      <c r="V45" s="68">
        <v>76</v>
      </c>
      <c r="W45" s="15">
        <v>30</v>
      </c>
      <c r="X45" s="15">
        <v>19</v>
      </c>
      <c r="Y45" s="15">
        <v>73</v>
      </c>
      <c r="Z45" s="14">
        <v>942</v>
      </c>
      <c r="AA45" s="14">
        <v>2</v>
      </c>
      <c r="AB45" s="14">
        <v>0</v>
      </c>
      <c r="AC45" s="13">
        <v>-4.5999999999999996</v>
      </c>
      <c r="AD45" s="13">
        <v>106.9</v>
      </c>
      <c r="AE45" s="13">
        <v>113.8</v>
      </c>
      <c r="AF45" s="13">
        <v>-6.8</v>
      </c>
      <c r="AG45" s="13">
        <v>18.2</v>
      </c>
      <c r="AH45" s="13">
        <v>1.29</v>
      </c>
      <c r="AI45" s="13">
        <v>14</v>
      </c>
      <c r="AJ45" s="13">
        <v>2.4</v>
      </c>
      <c r="AK45" s="13">
        <v>11.7</v>
      </c>
      <c r="AL45" s="13">
        <v>6.8</v>
      </c>
      <c r="AM45" s="13">
        <v>10.9</v>
      </c>
      <c r="AN45" s="13">
        <v>50.9</v>
      </c>
      <c r="AO45" s="13">
        <v>54</v>
      </c>
      <c r="AP45" s="13">
        <v>27</v>
      </c>
      <c r="AQ45" s="13">
        <v>98.77</v>
      </c>
      <c r="AR45" s="13">
        <v>10</v>
      </c>
      <c r="AS45" s="13">
        <v>1903</v>
      </c>
      <c r="AT45" s="16">
        <f t="shared" si="0"/>
        <v>21</v>
      </c>
      <c r="AU45" s="16">
        <f t="shared" si="1"/>
        <v>3.5925925925925926</v>
      </c>
      <c r="AV45" s="17">
        <f t="shared" si="2"/>
        <v>4.8888888888888893</v>
      </c>
      <c r="AW45" s="17">
        <f t="shared" si="3"/>
        <v>0.88888888888888884</v>
      </c>
      <c r="AX45" s="17">
        <f t="shared" si="4"/>
        <v>3.8888888888888888</v>
      </c>
      <c r="AY45" s="17">
        <f t="shared" si="5"/>
        <v>1.1111111111111112</v>
      </c>
      <c r="AZ45" s="17">
        <f t="shared" si="6"/>
        <v>0.70370370370370372</v>
      </c>
      <c r="BA45" s="17">
        <f t="shared" si="7"/>
        <v>2.8148148148148149</v>
      </c>
      <c r="BB45" s="18">
        <f t="shared" si="8"/>
        <v>0.61403508771929816</v>
      </c>
      <c r="BC45" s="18">
        <f t="shared" si="9"/>
        <v>1.2763157894736841</v>
      </c>
      <c r="BD45" s="18">
        <f t="shared" si="10"/>
        <v>3.2488628979857048E-2</v>
      </c>
      <c r="BE45" s="18">
        <f t="shared" si="11"/>
        <v>2.0576131687242798E-2</v>
      </c>
      <c r="BF45" s="18">
        <f t="shared" si="12"/>
        <v>2.5990903183885635E-2</v>
      </c>
      <c r="BG45" s="18">
        <f t="shared" si="13"/>
        <v>0.11371020142949967</v>
      </c>
      <c r="BH45" s="58" t="str">
        <f t="shared" si="14"/>
        <v>30–39 min</v>
      </c>
      <c r="BI45" s="58" t="str">
        <f t="shared" si="15"/>
        <v>18–22</v>
      </c>
      <c r="BJ45" s="60">
        <f t="shared" si="16"/>
        <v>0.50900000000000001</v>
      </c>
      <c r="BK45" s="60">
        <f t="shared" si="17"/>
        <v>0.54</v>
      </c>
      <c r="BL45" s="60">
        <f t="shared" si="18"/>
        <v>0.29631864815932407</v>
      </c>
      <c r="BM45" s="62" t="str">
        <f t="shared" si="19"/>
        <v>Écarter</v>
      </c>
      <c r="BN45" s="64">
        <f t="shared" si="20"/>
        <v>0.6422535211267606</v>
      </c>
      <c r="BO45" s="64">
        <f t="shared" si="21"/>
        <v>923.40000000000009</v>
      </c>
      <c r="BP45" s="65">
        <f t="shared" si="22"/>
        <v>0.10504656703487111</v>
      </c>
      <c r="BQ45" s="65">
        <f t="shared" si="23"/>
        <v>1.2763157894736843</v>
      </c>
      <c r="BR45" s="18">
        <f t="shared" si="24"/>
        <v>0.14294996751137101</v>
      </c>
    </row>
    <row r="46" spans="1:70" ht="13.2">
      <c r="A46" s="12" t="s">
        <v>84</v>
      </c>
      <c r="B46" s="12" t="s">
        <v>85</v>
      </c>
      <c r="C46" s="13">
        <v>25</v>
      </c>
      <c r="D46" s="13">
        <v>75</v>
      </c>
      <c r="E46" s="13">
        <v>60</v>
      </c>
      <c r="F46" s="13">
        <v>15</v>
      </c>
      <c r="G46" s="13">
        <v>30.7</v>
      </c>
      <c r="H46" s="14">
        <v>1545</v>
      </c>
      <c r="I46" s="15">
        <v>555</v>
      </c>
      <c r="J46" s="15">
        <v>1178</v>
      </c>
      <c r="K46" s="14">
        <v>47.2</v>
      </c>
      <c r="L46" s="15">
        <v>210</v>
      </c>
      <c r="M46" s="15">
        <v>533</v>
      </c>
      <c r="N46" s="14">
        <v>40.1</v>
      </c>
      <c r="O46" s="14">
        <v>225</v>
      </c>
      <c r="P46" s="14">
        <v>255</v>
      </c>
      <c r="Q46" s="14">
        <v>87.8</v>
      </c>
      <c r="R46" s="15">
        <v>45</v>
      </c>
      <c r="S46" s="15">
        <v>165</v>
      </c>
      <c r="T46" s="15">
        <v>218</v>
      </c>
      <c r="U46" s="15">
        <v>503</v>
      </c>
      <c r="V46" s="68">
        <v>188</v>
      </c>
      <c r="W46" s="15">
        <v>90</v>
      </c>
      <c r="X46" s="15">
        <v>8</v>
      </c>
      <c r="Y46" s="15">
        <v>143</v>
      </c>
      <c r="Z46" s="14">
        <v>2678</v>
      </c>
      <c r="AA46" s="14">
        <v>7</v>
      </c>
      <c r="AB46" s="14">
        <v>0</v>
      </c>
      <c r="AC46" s="13">
        <v>6.7</v>
      </c>
      <c r="AD46" s="13">
        <v>123.2</v>
      </c>
      <c r="AE46" s="13">
        <v>113.4</v>
      </c>
      <c r="AF46" s="13">
        <v>9.9</v>
      </c>
      <c r="AG46" s="13">
        <v>30.9</v>
      </c>
      <c r="AH46" s="13">
        <v>2.68</v>
      </c>
      <c r="AI46" s="13">
        <v>25.6</v>
      </c>
      <c r="AJ46" s="13">
        <v>2.1</v>
      </c>
      <c r="AK46" s="13">
        <v>6.8</v>
      </c>
      <c r="AL46" s="13">
        <v>4.5</v>
      </c>
      <c r="AM46" s="13">
        <v>9.6</v>
      </c>
      <c r="AN46" s="13">
        <v>56.2</v>
      </c>
      <c r="AO46" s="13">
        <v>60</v>
      </c>
      <c r="AP46" s="13">
        <v>26.5</v>
      </c>
      <c r="AQ46" s="13">
        <v>101.32</v>
      </c>
      <c r="AR46" s="13">
        <v>12.6</v>
      </c>
      <c r="AS46" s="13">
        <v>4865</v>
      </c>
      <c r="AT46" s="16">
        <f t="shared" si="0"/>
        <v>20.6</v>
      </c>
      <c r="AU46" s="16">
        <f t="shared" si="1"/>
        <v>6.706666666666667</v>
      </c>
      <c r="AV46" s="17">
        <f t="shared" si="2"/>
        <v>2.9066666666666667</v>
      </c>
      <c r="AW46" s="17">
        <f t="shared" si="3"/>
        <v>0.6</v>
      </c>
      <c r="AX46" s="17">
        <f t="shared" si="4"/>
        <v>2.2000000000000002</v>
      </c>
      <c r="AY46" s="17">
        <f t="shared" si="5"/>
        <v>1.2</v>
      </c>
      <c r="AZ46" s="17">
        <f t="shared" si="6"/>
        <v>0.10666666666666667</v>
      </c>
      <c r="BA46" s="17">
        <f t="shared" si="7"/>
        <v>2.5066666666666668</v>
      </c>
      <c r="BB46" s="18">
        <f t="shared" si="8"/>
        <v>0.67100977198697076</v>
      </c>
      <c r="BC46" s="18">
        <f t="shared" si="9"/>
        <v>2.6755319148936172</v>
      </c>
      <c r="BD46" s="18">
        <f t="shared" si="10"/>
        <v>3.9087947882736153E-2</v>
      </c>
      <c r="BE46" s="18">
        <f t="shared" si="11"/>
        <v>3.4744842562432141E-3</v>
      </c>
      <c r="BF46" s="18">
        <f t="shared" si="12"/>
        <v>1.9543973941368076E-2</v>
      </c>
      <c r="BG46" s="18">
        <f t="shared" si="13"/>
        <v>7.1661237785016291E-2</v>
      </c>
      <c r="BH46" s="58" t="str">
        <f t="shared" si="14"/>
        <v>30–39 min</v>
      </c>
      <c r="BI46" s="58" t="str">
        <f t="shared" si="15"/>
        <v>23–27</v>
      </c>
      <c r="BJ46" s="60">
        <f t="shared" si="16"/>
        <v>0.56200000000000006</v>
      </c>
      <c r="BK46" s="60">
        <f t="shared" si="17"/>
        <v>0.6</v>
      </c>
      <c r="BL46" s="60">
        <f t="shared" si="18"/>
        <v>0.71092335546167773</v>
      </c>
      <c r="BM46" s="62" t="str">
        <f t="shared" si="19"/>
        <v>Conserver</v>
      </c>
      <c r="BN46" s="64">
        <f t="shared" si="20"/>
        <v>0.6300201207243461</v>
      </c>
      <c r="BO46" s="64">
        <f t="shared" si="21"/>
        <v>2302.5</v>
      </c>
      <c r="BP46" s="65">
        <f t="shared" si="22"/>
        <v>0.21845819761129207</v>
      </c>
      <c r="BQ46" s="65">
        <f t="shared" si="23"/>
        <v>2.6755319148936172</v>
      </c>
      <c r="BR46" s="18">
        <f t="shared" si="24"/>
        <v>9.4679695982627585E-2</v>
      </c>
    </row>
    <row r="47" spans="1:70" ht="13.2">
      <c r="A47" s="12" t="s">
        <v>112</v>
      </c>
      <c r="B47" s="12" t="s">
        <v>113</v>
      </c>
      <c r="C47" s="13">
        <v>25</v>
      </c>
      <c r="D47" s="13">
        <v>68</v>
      </c>
      <c r="E47" s="13">
        <v>15</v>
      </c>
      <c r="F47" s="13">
        <v>53</v>
      </c>
      <c r="G47" s="13">
        <v>29.4</v>
      </c>
      <c r="H47" s="14">
        <v>1394</v>
      </c>
      <c r="I47" s="15">
        <v>456</v>
      </c>
      <c r="J47" s="15">
        <v>1054</v>
      </c>
      <c r="K47" s="14">
        <v>43.2</v>
      </c>
      <c r="L47" s="15">
        <v>238</v>
      </c>
      <c r="M47" s="15">
        <v>619</v>
      </c>
      <c r="N47" s="14">
        <v>37.799999999999997</v>
      </c>
      <c r="O47" s="14">
        <v>245</v>
      </c>
      <c r="P47" s="14">
        <v>272</v>
      </c>
      <c r="Q47" s="14">
        <v>88.3</v>
      </c>
      <c r="R47" s="15">
        <v>34</v>
      </c>
      <c r="S47" s="15">
        <v>170</v>
      </c>
      <c r="T47" s="15">
        <v>204</v>
      </c>
      <c r="U47" s="15">
        <v>306</v>
      </c>
      <c r="V47" s="68">
        <v>204</v>
      </c>
      <c r="W47" s="15">
        <v>88</v>
      </c>
      <c r="X47" s="15">
        <v>27</v>
      </c>
      <c r="Y47" s="15">
        <v>204</v>
      </c>
      <c r="Z47" s="14">
        <v>2224</v>
      </c>
      <c r="AA47" s="14">
        <v>1</v>
      </c>
      <c r="AB47" s="14">
        <v>0</v>
      </c>
      <c r="AC47" s="13">
        <v>-8.1999999999999993</v>
      </c>
      <c r="AD47" s="13">
        <v>104.8</v>
      </c>
      <c r="AE47" s="13">
        <v>117.9</v>
      </c>
      <c r="AF47" s="13">
        <v>-13.1</v>
      </c>
      <c r="AG47" s="13">
        <v>25.4</v>
      </c>
      <c r="AH47" s="13">
        <v>1.49</v>
      </c>
      <c r="AI47" s="13">
        <v>18</v>
      </c>
      <c r="AJ47" s="13">
        <v>1.4</v>
      </c>
      <c r="AK47" s="13">
        <v>8</v>
      </c>
      <c r="AL47" s="13">
        <v>4.5999999999999996</v>
      </c>
      <c r="AM47" s="13">
        <v>12.1</v>
      </c>
      <c r="AN47" s="13">
        <v>54.4</v>
      </c>
      <c r="AO47" s="13">
        <v>59.1</v>
      </c>
      <c r="AP47" s="13">
        <v>28.1</v>
      </c>
      <c r="AQ47" s="13">
        <v>103.95</v>
      </c>
      <c r="AR47" s="13">
        <v>10.7</v>
      </c>
      <c r="AS47" s="13">
        <v>4337</v>
      </c>
      <c r="AT47" s="16">
        <f t="shared" si="0"/>
        <v>20.5</v>
      </c>
      <c r="AU47" s="16">
        <f t="shared" si="1"/>
        <v>4.5</v>
      </c>
      <c r="AV47" s="17">
        <f t="shared" si="2"/>
        <v>3</v>
      </c>
      <c r="AW47" s="17">
        <f t="shared" si="3"/>
        <v>0.5</v>
      </c>
      <c r="AX47" s="17">
        <f t="shared" si="4"/>
        <v>2.5</v>
      </c>
      <c r="AY47" s="17">
        <f t="shared" si="5"/>
        <v>1.2941176470588236</v>
      </c>
      <c r="AZ47" s="17">
        <f t="shared" si="6"/>
        <v>0.39705882352941174</v>
      </c>
      <c r="BA47" s="17">
        <f t="shared" si="7"/>
        <v>3</v>
      </c>
      <c r="BB47" s="18">
        <f t="shared" si="8"/>
        <v>0.69727891156462585</v>
      </c>
      <c r="BC47" s="18">
        <f t="shared" si="9"/>
        <v>1.5</v>
      </c>
      <c r="BD47" s="18">
        <f t="shared" si="10"/>
        <v>4.4017607042817132E-2</v>
      </c>
      <c r="BE47" s="18">
        <f t="shared" si="11"/>
        <v>1.3505402160864346E-2</v>
      </c>
      <c r="BF47" s="18">
        <f t="shared" si="12"/>
        <v>1.7006802721088437E-2</v>
      </c>
      <c r="BG47" s="18">
        <f t="shared" si="13"/>
        <v>8.5034013605442174E-2</v>
      </c>
      <c r="BH47" s="58" t="str">
        <f t="shared" si="14"/>
        <v>20–29 min</v>
      </c>
      <c r="BI47" s="58" t="str">
        <f t="shared" si="15"/>
        <v>23–27</v>
      </c>
      <c r="BJ47" s="60">
        <f t="shared" si="16"/>
        <v>0.54400000000000004</v>
      </c>
      <c r="BK47" s="60">
        <f t="shared" si="17"/>
        <v>0.59099999999999997</v>
      </c>
      <c r="BL47" s="60">
        <f t="shared" si="18"/>
        <v>0.63608931804465907</v>
      </c>
      <c r="BM47" s="62" t="str">
        <f t="shared" si="19"/>
        <v>Écarter</v>
      </c>
      <c r="BN47" s="64">
        <f t="shared" si="20"/>
        <v>0.62696177062374248</v>
      </c>
      <c r="BO47" s="64">
        <f t="shared" si="21"/>
        <v>1999.1999999999998</v>
      </c>
      <c r="BP47" s="65">
        <f t="shared" si="22"/>
        <v>0.15306122448979592</v>
      </c>
      <c r="BQ47" s="65">
        <f t="shared" si="23"/>
        <v>1.5</v>
      </c>
      <c r="BR47" s="18">
        <f t="shared" si="24"/>
        <v>0.10204081632653061</v>
      </c>
    </row>
    <row r="48" spans="1:70" ht="13.2">
      <c r="A48" s="12" t="s">
        <v>86</v>
      </c>
      <c r="B48" s="12" t="s">
        <v>87</v>
      </c>
      <c r="C48" s="13">
        <v>25</v>
      </c>
      <c r="D48" s="13">
        <v>74</v>
      </c>
      <c r="E48" s="13">
        <v>35</v>
      </c>
      <c r="F48" s="13">
        <v>39</v>
      </c>
      <c r="G48" s="13">
        <v>33.1</v>
      </c>
      <c r="H48" s="14">
        <v>1510</v>
      </c>
      <c r="I48" s="15">
        <v>511</v>
      </c>
      <c r="J48" s="15">
        <v>1117</v>
      </c>
      <c r="K48" s="14">
        <v>45.3</v>
      </c>
      <c r="L48" s="15">
        <v>215</v>
      </c>
      <c r="M48" s="15">
        <v>585</v>
      </c>
      <c r="N48" s="14">
        <v>37</v>
      </c>
      <c r="O48" s="14">
        <v>274</v>
      </c>
      <c r="P48" s="14">
        <v>303</v>
      </c>
      <c r="Q48" s="14">
        <v>90.2</v>
      </c>
      <c r="R48" s="15">
        <v>22</v>
      </c>
      <c r="S48" s="15">
        <v>252</v>
      </c>
      <c r="T48" s="15">
        <v>274</v>
      </c>
      <c r="U48" s="15">
        <v>333</v>
      </c>
      <c r="V48" s="68">
        <v>178</v>
      </c>
      <c r="W48" s="15">
        <v>67</v>
      </c>
      <c r="X48" s="15">
        <v>15</v>
      </c>
      <c r="Y48" s="15">
        <v>155</v>
      </c>
      <c r="Z48" s="14">
        <v>2412</v>
      </c>
      <c r="AA48" s="14">
        <v>2</v>
      </c>
      <c r="AB48" s="14">
        <v>0</v>
      </c>
      <c r="AC48" s="13">
        <v>-1.9</v>
      </c>
      <c r="AD48" s="13">
        <v>111.5</v>
      </c>
      <c r="AE48" s="13">
        <v>113.9</v>
      </c>
      <c r="AF48" s="13">
        <v>-2.5</v>
      </c>
      <c r="AG48" s="13">
        <v>19.7</v>
      </c>
      <c r="AH48" s="13">
        <v>1.86</v>
      </c>
      <c r="AI48" s="13">
        <v>18.8</v>
      </c>
      <c r="AJ48" s="13">
        <v>1</v>
      </c>
      <c r="AK48" s="13">
        <v>9.5</v>
      </c>
      <c r="AL48" s="13">
        <v>5.3</v>
      </c>
      <c r="AM48" s="13">
        <v>10.1</v>
      </c>
      <c r="AN48" s="13">
        <v>55</v>
      </c>
      <c r="AO48" s="13">
        <v>60.1</v>
      </c>
      <c r="AP48" s="13">
        <v>23.7</v>
      </c>
      <c r="AQ48" s="13">
        <v>105.37</v>
      </c>
      <c r="AR48" s="13">
        <v>10.3</v>
      </c>
      <c r="AS48" s="13">
        <v>5375</v>
      </c>
      <c r="AT48" s="16">
        <f t="shared" si="0"/>
        <v>20.405405405405407</v>
      </c>
      <c r="AU48" s="16">
        <f t="shared" si="1"/>
        <v>4.5</v>
      </c>
      <c r="AV48" s="17">
        <f t="shared" si="2"/>
        <v>3.7027027027027026</v>
      </c>
      <c r="AW48" s="17">
        <f t="shared" si="3"/>
        <v>0.29729729729729731</v>
      </c>
      <c r="AX48" s="17">
        <f t="shared" si="4"/>
        <v>3.4054054054054053</v>
      </c>
      <c r="AY48" s="17">
        <f t="shared" si="5"/>
        <v>0.90540540540540537</v>
      </c>
      <c r="AZ48" s="17">
        <f t="shared" si="6"/>
        <v>0.20270270270270271</v>
      </c>
      <c r="BA48" s="17">
        <f t="shared" si="7"/>
        <v>2.4054054054054053</v>
      </c>
      <c r="BB48" s="18">
        <f t="shared" si="8"/>
        <v>0.61647750469502738</v>
      </c>
      <c r="BC48" s="18">
        <f t="shared" si="9"/>
        <v>1.8707865168539326</v>
      </c>
      <c r="BD48" s="18">
        <f t="shared" si="10"/>
        <v>2.7353637625540946E-2</v>
      </c>
      <c r="BE48" s="18">
        <f t="shared" si="11"/>
        <v>6.123948722136033E-3</v>
      </c>
      <c r="BF48" s="18">
        <f t="shared" si="12"/>
        <v>8.9817914591328492E-3</v>
      </c>
      <c r="BG48" s="18">
        <f t="shared" si="13"/>
        <v>0.10288233853188535</v>
      </c>
      <c r="BH48" s="58" t="str">
        <f t="shared" si="14"/>
        <v>30–39 min</v>
      </c>
      <c r="BI48" s="58" t="str">
        <f t="shared" si="15"/>
        <v>23–27</v>
      </c>
      <c r="BJ48" s="60">
        <f t="shared" si="16"/>
        <v>0.55000000000000004</v>
      </c>
      <c r="BK48" s="60">
        <f t="shared" si="17"/>
        <v>0.60099999999999998</v>
      </c>
      <c r="BL48" s="60">
        <f t="shared" si="18"/>
        <v>0.67410983705491856</v>
      </c>
      <c r="BM48" s="62" t="str">
        <f t="shared" si="19"/>
        <v>Conserver</v>
      </c>
      <c r="BN48" s="64">
        <f t="shared" si="20"/>
        <v>0.62406873674479313</v>
      </c>
      <c r="BO48" s="64">
        <f t="shared" si="21"/>
        <v>2449.4</v>
      </c>
      <c r="BP48" s="65">
        <f t="shared" si="22"/>
        <v>0.13595166163141995</v>
      </c>
      <c r="BQ48" s="65">
        <f t="shared" si="23"/>
        <v>1.8707865168539326</v>
      </c>
      <c r="BR48" s="18">
        <f t="shared" si="24"/>
        <v>0.1118641299910182</v>
      </c>
    </row>
    <row r="49" spans="1:70" ht="13.2">
      <c r="A49" s="12" t="s">
        <v>138</v>
      </c>
      <c r="B49" s="12" t="s">
        <v>139</v>
      </c>
      <c r="C49" s="13">
        <v>27</v>
      </c>
      <c r="D49" s="13">
        <v>64</v>
      </c>
      <c r="E49" s="13">
        <v>16</v>
      </c>
      <c r="F49" s="13">
        <v>48</v>
      </c>
      <c r="G49" s="13">
        <v>31.7</v>
      </c>
      <c r="H49" s="14">
        <v>1299</v>
      </c>
      <c r="I49" s="15">
        <v>467</v>
      </c>
      <c r="J49" s="15">
        <v>1088</v>
      </c>
      <c r="K49" s="14">
        <v>43.1</v>
      </c>
      <c r="L49" s="15">
        <v>141</v>
      </c>
      <c r="M49" s="15">
        <v>448</v>
      </c>
      <c r="N49" s="14">
        <v>31.3</v>
      </c>
      <c r="O49" s="14">
        <v>224</v>
      </c>
      <c r="P49" s="14">
        <v>256</v>
      </c>
      <c r="Q49" s="14">
        <v>87</v>
      </c>
      <c r="R49" s="15">
        <v>70</v>
      </c>
      <c r="S49" s="15">
        <v>410</v>
      </c>
      <c r="T49" s="15">
        <v>480</v>
      </c>
      <c r="U49" s="15">
        <v>250</v>
      </c>
      <c r="V49" s="68">
        <v>134</v>
      </c>
      <c r="W49" s="15">
        <v>45</v>
      </c>
      <c r="X49" s="15">
        <v>45</v>
      </c>
      <c r="Y49" s="15">
        <v>96</v>
      </c>
      <c r="Z49" s="14">
        <v>2381</v>
      </c>
      <c r="AA49" s="14">
        <v>14</v>
      </c>
      <c r="AB49" s="14">
        <v>1</v>
      </c>
      <c r="AC49" s="13">
        <v>-4</v>
      </c>
      <c r="AD49" s="13">
        <v>108.2</v>
      </c>
      <c r="AE49" s="13">
        <v>113.6</v>
      </c>
      <c r="AF49" s="13">
        <v>-5.5</v>
      </c>
      <c r="AG49" s="13">
        <v>20.3</v>
      </c>
      <c r="AH49" s="13">
        <v>1.82</v>
      </c>
      <c r="AI49" s="13">
        <v>15.7</v>
      </c>
      <c r="AJ49" s="13">
        <v>3.3</v>
      </c>
      <c r="AK49" s="13">
        <v>18.899999999999999</v>
      </c>
      <c r="AL49" s="13">
        <v>11</v>
      </c>
      <c r="AM49" s="13">
        <v>8.6</v>
      </c>
      <c r="AN49" s="13">
        <v>49.5</v>
      </c>
      <c r="AO49" s="13">
        <v>54.1</v>
      </c>
      <c r="AP49" s="13">
        <v>27.3</v>
      </c>
      <c r="AQ49" s="13">
        <v>100.58</v>
      </c>
      <c r="AR49" s="13">
        <v>13.5</v>
      </c>
      <c r="AS49" s="13">
        <v>4239</v>
      </c>
      <c r="AT49" s="16">
        <f t="shared" si="0"/>
        <v>20.296875</v>
      </c>
      <c r="AU49" s="16">
        <f t="shared" si="1"/>
        <v>3.90625</v>
      </c>
      <c r="AV49" s="17">
        <f t="shared" si="2"/>
        <v>7.5</v>
      </c>
      <c r="AW49" s="17">
        <f t="shared" si="3"/>
        <v>1.09375</v>
      </c>
      <c r="AX49" s="17">
        <f t="shared" si="4"/>
        <v>6.40625</v>
      </c>
      <c r="AY49" s="17">
        <f t="shared" si="5"/>
        <v>0.703125</v>
      </c>
      <c r="AZ49" s="17">
        <f t="shared" si="6"/>
        <v>0.703125</v>
      </c>
      <c r="BA49" s="17">
        <f t="shared" si="7"/>
        <v>2.09375</v>
      </c>
      <c r="BB49" s="18">
        <f t="shared" si="8"/>
        <v>0.64027996845425872</v>
      </c>
      <c r="BC49" s="18">
        <f t="shared" si="9"/>
        <v>1.8656716417910448</v>
      </c>
      <c r="BD49" s="18">
        <f t="shared" si="10"/>
        <v>2.2180599369085174E-2</v>
      </c>
      <c r="BE49" s="18">
        <f t="shared" si="11"/>
        <v>2.2180599369085174E-2</v>
      </c>
      <c r="BF49" s="18">
        <f t="shared" si="12"/>
        <v>3.4503154574132493E-2</v>
      </c>
      <c r="BG49" s="18">
        <f t="shared" si="13"/>
        <v>0.20208990536277602</v>
      </c>
      <c r="BH49" s="58" t="str">
        <f t="shared" si="14"/>
        <v>30–39 min</v>
      </c>
      <c r="BI49" s="58" t="str">
        <f t="shared" si="15"/>
        <v>23–27</v>
      </c>
      <c r="BJ49" s="60">
        <f t="shared" si="16"/>
        <v>0.495</v>
      </c>
      <c r="BK49" s="60">
        <f t="shared" si="17"/>
        <v>0.54100000000000004</v>
      </c>
      <c r="BL49" s="60">
        <f t="shared" si="18"/>
        <v>0.65660832830416416</v>
      </c>
      <c r="BM49" s="62" t="str">
        <f t="shared" si="19"/>
        <v>Conserver</v>
      </c>
      <c r="BN49" s="64">
        <f t="shared" si="20"/>
        <v>0.62074949698189141</v>
      </c>
      <c r="BO49" s="64">
        <f t="shared" si="21"/>
        <v>2028.8</v>
      </c>
      <c r="BP49" s="65">
        <f t="shared" si="22"/>
        <v>0.12322555205047318</v>
      </c>
      <c r="BQ49" s="65">
        <f t="shared" si="23"/>
        <v>1.8656716417910448</v>
      </c>
      <c r="BR49" s="18">
        <f t="shared" si="24"/>
        <v>0.23659305993690852</v>
      </c>
    </row>
    <row r="50" spans="1:70" ht="13.2">
      <c r="A50" s="12" t="s">
        <v>90</v>
      </c>
      <c r="B50" s="12" t="s">
        <v>91</v>
      </c>
      <c r="C50" s="13">
        <v>27</v>
      </c>
      <c r="D50" s="13">
        <v>73</v>
      </c>
      <c r="E50" s="13">
        <v>46</v>
      </c>
      <c r="F50" s="13">
        <v>27</v>
      </c>
      <c r="G50" s="13">
        <v>34.9</v>
      </c>
      <c r="H50" s="14">
        <v>1475</v>
      </c>
      <c r="I50" s="15">
        <v>475</v>
      </c>
      <c r="J50" s="15">
        <v>1037</v>
      </c>
      <c r="K50" s="14">
        <v>46</v>
      </c>
      <c r="L50" s="15">
        <v>197</v>
      </c>
      <c r="M50" s="15">
        <v>533</v>
      </c>
      <c r="N50" s="14">
        <v>37.700000000000003</v>
      </c>
      <c r="O50" s="14">
        <v>321</v>
      </c>
      <c r="P50" s="14">
        <v>365</v>
      </c>
      <c r="Q50" s="14">
        <v>87.7</v>
      </c>
      <c r="R50" s="15">
        <v>58</v>
      </c>
      <c r="S50" s="15">
        <v>270</v>
      </c>
      <c r="T50" s="15">
        <v>329</v>
      </c>
      <c r="U50" s="15">
        <v>423</v>
      </c>
      <c r="V50" s="68">
        <v>175</v>
      </c>
      <c r="W50" s="15">
        <v>80</v>
      </c>
      <c r="X50" s="15">
        <v>22</v>
      </c>
      <c r="Y50" s="15">
        <v>153</v>
      </c>
      <c r="Z50" s="14">
        <v>2635</v>
      </c>
      <c r="AA50" s="14">
        <v>9</v>
      </c>
      <c r="AB50" s="14">
        <v>1</v>
      </c>
      <c r="AC50" s="13">
        <v>2.7</v>
      </c>
      <c r="AD50" s="13">
        <v>117.1</v>
      </c>
      <c r="AE50" s="13">
        <v>113.3</v>
      </c>
      <c r="AF50" s="13">
        <v>3.8</v>
      </c>
      <c r="AG50" s="13">
        <v>24.1</v>
      </c>
      <c r="AH50" s="13">
        <v>2.38</v>
      </c>
      <c r="AI50" s="13">
        <v>23.6</v>
      </c>
      <c r="AJ50" s="13">
        <v>2.5</v>
      </c>
      <c r="AK50" s="13">
        <v>10.1</v>
      </c>
      <c r="AL50" s="13">
        <v>6.5</v>
      </c>
      <c r="AM50" s="13">
        <v>9.9</v>
      </c>
      <c r="AN50" s="13">
        <v>55.6</v>
      </c>
      <c r="AO50" s="13">
        <v>61.6</v>
      </c>
      <c r="AP50" s="13">
        <v>23</v>
      </c>
      <c r="AQ50" s="13">
        <v>99.86</v>
      </c>
      <c r="AR50" s="13">
        <v>11.8</v>
      </c>
      <c r="AS50" s="13">
        <v>5303</v>
      </c>
      <c r="AT50" s="16">
        <f t="shared" si="0"/>
        <v>20.205479452054796</v>
      </c>
      <c r="AU50" s="16">
        <f t="shared" si="1"/>
        <v>5.7945205479452051</v>
      </c>
      <c r="AV50" s="17">
        <f t="shared" si="2"/>
        <v>4.506849315068493</v>
      </c>
      <c r="AW50" s="17">
        <f t="shared" si="3"/>
        <v>0.79452054794520544</v>
      </c>
      <c r="AX50" s="17">
        <f t="shared" si="4"/>
        <v>3.6986301369863015</v>
      </c>
      <c r="AY50" s="17">
        <f t="shared" si="5"/>
        <v>1.095890410958904</v>
      </c>
      <c r="AZ50" s="17">
        <f t="shared" si="6"/>
        <v>0.30136986301369861</v>
      </c>
      <c r="BA50" s="17">
        <f t="shared" si="7"/>
        <v>2.3972602739726026</v>
      </c>
      <c r="BB50" s="18">
        <f t="shared" si="8"/>
        <v>0.57895356596145553</v>
      </c>
      <c r="BC50" s="18">
        <f t="shared" si="9"/>
        <v>2.4171428571428573</v>
      </c>
      <c r="BD50" s="18">
        <f t="shared" si="10"/>
        <v>3.1400871374180635E-2</v>
      </c>
      <c r="BE50" s="18">
        <f t="shared" si="11"/>
        <v>8.6352396278996744E-3</v>
      </c>
      <c r="BF50" s="18">
        <f t="shared" si="12"/>
        <v>2.2765631746280959E-2</v>
      </c>
      <c r="BG50" s="18">
        <f t="shared" si="13"/>
        <v>0.10597794088785964</v>
      </c>
      <c r="BH50" s="58" t="str">
        <f t="shared" si="14"/>
        <v>30–39 min</v>
      </c>
      <c r="BI50" s="58" t="str">
        <f t="shared" si="15"/>
        <v>23–27</v>
      </c>
      <c r="BJ50" s="60">
        <f t="shared" si="16"/>
        <v>0.55600000000000005</v>
      </c>
      <c r="BK50" s="60">
        <f t="shared" si="17"/>
        <v>0.61599999999999999</v>
      </c>
      <c r="BL50" s="60">
        <f t="shared" si="18"/>
        <v>0.62582981291490647</v>
      </c>
      <c r="BM50" s="62" t="str">
        <f t="shared" si="19"/>
        <v>Conserver</v>
      </c>
      <c r="BN50" s="64">
        <f t="shared" si="20"/>
        <v>0.61795430114936201</v>
      </c>
      <c r="BO50" s="64">
        <f t="shared" si="21"/>
        <v>2547.6999999999998</v>
      </c>
      <c r="BP50" s="65">
        <f t="shared" si="22"/>
        <v>0.16603210739098012</v>
      </c>
      <c r="BQ50" s="65">
        <f t="shared" si="23"/>
        <v>2.4171428571428573</v>
      </c>
      <c r="BR50" s="18">
        <f t="shared" si="24"/>
        <v>0.12913608352631786</v>
      </c>
    </row>
    <row r="51" spans="1:70" ht="13.2">
      <c r="A51" s="12" t="s">
        <v>82</v>
      </c>
      <c r="B51" s="12" t="s">
        <v>83</v>
      </c>
      <c r="C51" s="13">
        <v>31</v>
      </c>
      <c r="D51" s="13">
        <v>78</v>
      </c>
      <c r="E51" s="13">
        <v>47</v>
      </c>
      <c r="F51" s="13">
        <v>31</v>
      </c>
      <c r="G51" s="13">
        <v>32.700000000000003</v>
      </c>
      <c r="H51" s="14">
        <v>1576</v>
      </c>
      <c r="I51" s="15">
        <v>616</v>
      </c>
      <c r="J51" s="15">
        <v>1186</v>
      </c>
      <c r="K51" s="14">
        <v>51.9</v>
      </c>
      <c r="L51" s="15">
        <v>125</v>
      </c>
      <c r="M51" s="15">
        <v>328</v>
      </c>
      <c r="N51" s="14">
        <v>38.9</v>
      </c>
      <c r="O51" s="14">
        <v>226</v>
      </c>
      <c r="P51" s="14">
        <v>304</v>
      </c>
      <c r="Q51" s="14">
        <v>73.400000000000006</v>
      </c>
      <c r="R51" s="15">
        <v>133</v>
      </c>
      <c r="S51" s="15">
        <v>406</v>
      </c>
      <c r="T51" s="15">
        <v>538</v>
      </c>
      <c r="U51" s="15">
        <v>265</v>
      </c>
      <c r="V51" s="68">
        <v>109</v>
      </c>
      <c r="W51" s="15">
        <v>70</v>
      </c>
      <c r="X51" s="15">
        <v>39</v>
      </c>
      <c r="Y51" s="15">
        <v>187</v>
      </c>
      <c r="Z51" s="14">
        <v>2847</v>
      </c>
      <c r="AA51" s="14">
        <v>11</v>
      </c>
      <c r="AB51" s="14">
        <v>0</v>
      </c>
      <c r="AC51" s="13">
        <v>4</v>
      </c>
      <c r="AD51" s="13">
        <v>114.5</v>
      </c>
      <c r="AE51" s="13">
        <v>108.9</v>
      </c>
      <c r="AF51" s="13">
        <v>5.5</v>
      </c>
      <c r="AG51" s="13">
        <v>15.5</v>
      </c>
      <c r="AH51" s="13">
        <v>2.41</v>
      </c>
      <c r="AI51" s="13">
        <v>15.6</v>
      </c>
      <c r="AJ51" s="13">
        <v>5.3</v>
      </c>
      <c r="AK51" s="13">
        <v>15.4</v>
      </c>
      <c r="AL51" s="13">
        <v>10.4</v>
      </c>
      <c r="AM51" s="13">
        <v>6.5</v>
      </c>
      <c r="AN51" s="13">
        <v>57.2</v>
      </c>
      <c r="AO51" s="13">
        <v>59.9</v>
      </c>
      <c r="AP51" s="13">
        <v>23.7</v>
      </c>
      <c r="AQ51" s="13">
        <v>101.43</v>
      </c>
      <c r="AR51" s="13">
        <v>13</v>
      </c>
      <c r="AS51" s="13">
        <v>5390</v>
      </c>
      <c r="AT51" s="16">
        <f t="shared" si="0"/>
        <v>20.205128205128204</v>
      </c>
      <c r="AU51" s="16">
        <f t="shared" si="1"/>
        <v>3.3974358974358974</v>
      </c>
      <c r="AV51" s="17">
        <f t="shared" si="2"/>
        <v>6.8974358974358978</v>
      </c>
      <c r="AW51" s="17">
        <f t="shared" si="3"/>
        <v>1.7051282051282051</v>
      </c>
      <c r="AX51" s="17">
        <f t="shared" si="4"/>
        <v>5.2051282051282053</v>
      </c>
      <c r="AY51" s="17">
        <f t="shared" si="5"/>
        <v>0.89743589743589747</v>
      </c>
      <c r="AZ51" s="17">
        <f t="shared" si="6"/>
        <v>0.5</v>
      </c>
      <c r="BA51" s="17">
        <f t="shared" si="7"/>
        <v>1.3974358974358974</v>
      </c>
      <c r="BB51" s="18">
        <f t="shared" si="8"/>
        <v>0.61789382890300315</v>
      </c>
      <c r="BC51" s="18">
        <f t="shared" si="9"/>
        <v>2.431192660550459</v>
      </c>
      <c r="BD51" s="18">
        <f t="shared" si="10"/>
        <v>2.7444522857366892E-2</v>
      </c>
      <c r="BE51" s="18">
        <f t="shared" si="11"/>
        <v>1.5290519877675839E-2</v>
      </c>
      <c r="BF51" s="18">
        <f t="shared" si="12"/>
        <v>5.2144593428997091E-2</v>
      </c>
      <c r="BG51" s="18">
        <f t="shared" si="13"/>
        <v>0.15917823257272798</v>
      </c>
      <c r="BH51" s="58" t="str">
        <f t="shared" si="14"/>
        <v>30–39 min</v>
      </c>
      <c r="BI51" s="58" t="str">
        <f t="shared" si="15"/>
        <v>28–32</v>
      </c>
      <c r="BJ51" s="60">
        <f t="shared" si="16"/>
        <v>0.57200000000000006</v>
      </c>
      <c r="BK51" s="60">
        <f t="shared" si="17"/>
        <v>0.59899999999999998</v>
      </c>
      <c r="BL51" s="60">
        <f t="shared" si="18"/>
        <v>0.7157513578756789</v>
      </c>
      <c r="BM51" s="62" t="str">
        <f t="shared" si="19"/>
        <v>Conserver</v>
      </c>
      <c r="BN51" s="64">
        <f t="shared" si="20"/>
        <v>0.61794355878862917</v>
      </c>
      <c r="BO51" s="64">
        <f t="shared" si="21"/>
        <v>2550.6000000000004</v>
      </c>
      <c r="BP51" s="65">
        <f t="shared" si="22"/>
        <v>0.10389712224574608</v>
      </c>
      <c r="BQ51" s="65">
        <f t="shared" si="23"/>
        <v>2.4311926605504586</v>
      </c>
      <c r="BR51" s="18">
        <f t="shared" si="24"/>
        <v>0.21093076138947697</v>
      </c>
    </row>
    <row r="52" spans="1:70" ht="13.2">
      <c r="A52" s="12" t="s">
        <v>278</v>
      </c>
      <c r="B52" s="12" t="s">
        <v>279</v>
      </c>
      <c r="C52" s="13">
        <v>29</v>
      </c>
      <c r="D52" s="13">
        <v>42</v>
      </c>
      <c r="E52" s="13">
        <v>30</v>
      </c>
      <c r="F52" s="13">
        <v>12</v>
      </c>
      <c r="G52" s="13">
        <v>28.8</v>
      </c>
      <c r="H52" s="14">
        <v>819</v>
      </c>
      <c r="I52" s="15">
        <v>277</v>
      </c>
      <c r="J52" s="15">
        <v>575</v>
      </c>
      <c r="K52" s="14">
        <v>48.3</v>
      </c>
      <c r="L52" s="15">
        <v>105</v>
      </c>
      <c r="M52" s="15">
        <v>252</v>
      </c>
      <c r="N52" s="14">
        <v>41.2</v>
      </c>
      <c r="O52" s="14">
        <v>160</v>
      </c>
      <c r="P52" s="14">
        <v>197</v>
      </c>
      <c r="Q52" s="14">
        <v>80.900000000000006</v>
      </c>
      <c r="R52" s="15">
        <v>67</v>
      </c>
      <c r="S52" s="15">
        <v>214</v>
      </c>
      <c r="T52" s="15">
        <v>286</v>
      </c>
      <c r="U52" s="15">
        <v>88</v>
      </c>
      <c r="V52" s="68">
        <v>55</v>
      </c>
      <c r="W52" s="15">
        <v>29</v>
      </c>
      <c r="X52" s="15">
        <v>63</v>
      </c>
      <c r="Y52" s="15">
        <v>118</v>
      </c>
      <c r="Z52" s="14">
        <v>1520</v>
      </c>
      <c r="AA52" s="14">
        <v>6</v>
      </c>
      <c r="AB52" s="14">
        <v>0</v>
      </c>
      <c r="AC52" s="13">
        <v>4.0999999999999996</v>
      </c>
      <c r="AD52" s="13">
        <v>116.2</v>
      </c>
      <c r="AE52" s="13">
        <v>110.3</v>
      </c>
      <c r="AF52" s="13">
        <v>5.8</v>
      </c>
      <c r="AG52" s="13">
        <v>11.3</v>
      </c>
      <c r="AH52" s="13">
        <v>1.64</v>
      </c>
      <c r="AI52" s="13">
        <v>10.8</v>
      </c>
      <c r="AJ52" s="13">
        <v>5.4</v>
      </c>
      <c r="AK52" s="13">
        <v>16.3</v>
      </c>
      <c r="AL52" s="13">
        <v>11</v>
      </c>
      <c r="AM52" s="13">
        <v>6.6</v>
      </c>
      <c r="AN52" s="13">
        <v>57.2</v>
      </c>
      <c r="AO52" s="13">
        <v>61.8</v>
      </c>
      <c r="AP52" s="13">
        <v>25.3</v>
      </c>
      <c r="AQ52" s="13">
        <v>99.83</v>
      </c>
      <c r="AR52" s="13">
        <v>13.2</v>
      </c>
      <c r="AS52" s="13">
        <v>2528</v>
      </c>
      <c r="AT52" s="16">
        <f t="shared" si="0"/>
        <v>19.5</v>
      </c>
      <c r="AU52" s="16">
        <f t="shared" si="1"/>
        <v>2.0952380952380953</v>
      </c>
      <c r="AV52" s="17">
        <f t="shared" si="2"/>
        <v>6.8095238095238093</v>
      </c>
      <c r="AW52" s="17">
        <f t="shared" si="3"/>
        <v>1.5952380952380953</v>
      </c>
      <c r="AX52" s="17">
        <f t="shared" si="4"/>
        <v>5.0952380952380949</v>
      </c>
      <c r="AY52" s="17">
        <f t="shared" si="5"/>
        <v>0.69047619047619047</v>
      </c>
      <c r="AZ52" s="17">
        <f t="shared" si="6"/>
        <v>1.5</v>
      </c>
      <c r="BA52" s="17">
        <f t="shared" si="7"/>
        <v>1.3095238095238095</v>
      </c>
      <c r="BB52" s="18">
        <f t="shared" si="8"/>
        <v>0.67708333333333337</v>
      </c>
      <c r="BC52" s="18">
        <f t="shared" si="9"/>
        <v>1.6</v>
      </c>
      <c r="BD52" s="18">
        <f t="shared" si="10"/>
        <v>2.3974867724867725E-2</v>
      </c>
      <c r="BE52" s="18">
        <f t="shared" si="11"/>
        <v>5.2083333333333329E-2</v>
      </c>
      <c r="BF52" s="18">
        <f t="shared" si="12"/>
        <v>5.5390211640211642E-2</v>
      </c>
      <c r="BG52" s="18">
        <f t="shared" si="13"/>
        <v>0.17691798941798939</v>
      </c>
      <c r="BH52" s="58" t="str">
        <f t="shared" si="14"/>
        <v>20–29 min</v>
      </c>
      <c r="BI52" s="58" t="str">
        <f t="shared" si="15"/>
        <v>28–32</v>
      </c>
      <c r="BJ52" s="60">
        <f t="shared" si="16"/>
        <v>0.57200000000000006</v>
      </c>
      <c r="BK52" s="60">
        <f t="shared" si="17"/>
        <v>0.61799999999999999</v>
      </c>
      <c r="BL52" s="60">
        <f t="shared" si="18"/>
        <v>0.34701267350633674</v>
      </c>
      <c r="BM52" s="62" t="str">
        <f t="shared" si="19"/>
        <v>Écarter</v>
      </c>
      <c r="BN52" s="64">
        <f t="shared" si="20"/>
        <v>0.59637826961770624</v>
      </c>
      <c r="BO52" s="64">
        <f t="shared" si="21"/>
        <v>1209.6000000000001</v>
      </c>
      <c r="BP52" s="65">
        <f t="shared" si="22"/>
        <v>7.2751322751322747E-2</v>
      </c>
      <c r="BQ52" s="65">
        <f t="shared" si="23"/>
        <v>1.6</v>
      </c>
      <c r="BR52" s="18">
        <f t="shared" si="24"/>
        <v>0.23644179894179893</v>
      </c>
    </row>
    <row r="53" spans="1:70" ht="13.2">
      <c r="A53" s="12" t="s">
        <v>144</v>
      </c>
      <c r="B53" s="12" t="s">
        <v>145</v>
      </c>
      <c r="C53" s="13">
        <v>23</v>
      </c>
      <c r="D53" s="13">
        <v>65</v>
      </c>
      <c r="E53" s="13">
        <v>26</v>
      </c>
      <c r="F53" s="13">
        <v>39</v>
      </c>
      <c r="G53" s="13">
        <v>32.799999999999997</v>
      </c>
      <c r="H53" s="14">
        <v>1255</v>
      </c>
      <c r="I53" s="15">
        <v>475</v>
      </c>
      <c r="J53" s="15">
        <v>1066</v>
      </c>
      <c r="K53" s="14">
        <v>44.6</v>
      </c>
      <c r="L53" s="15">
        <v>78</v>
      </c>
      <c r="M53" s="15">
        <v>280</v>
      </c>
      <c r="N53" s="14">
        <v>27.1</v>
      </c>
      <c r="O53" s="14">
        <v>228</v>
      </c>
      <c r="P53" s="14">
        <v>299</v>
      </c>
      <c r="Q53" s="14">
        <v>75.5</v>
      </c>
      <c r="R53" s="15">
        <v>111</v>
      </c>
      <c r="S53" s="15">
        <v>390</v>
      </c>
      <c r="T53" s="15">
        <v>501</v>
      </c>
      <c r="U53" s="15">
        <v>377</v>
      </c>
      <c r="V53" s="68">
        <v>182</v>
      </c>
      <c r="W53" s="15">
        <v>91</v>
      </c>
      <c r="X53" s="15">
        <v>65</v>
      </c>
      <c r="Y53" s="15">
        <v>111</v>
      </c>
      <c r="Z53" s="14">
        <v>2704</v>
      </c>
      <c r="AA53" s="14">
        <v>26</v>
      </c>
      <c r="AB53" s="14">
        <v>1</v>
      </c>
      <c r="AC53" s="13">
        <v>-2</v>
      </c>
      <c r="AD53" s="13">
        <v>107.4</v>
      </c>
      <c r="AE53" s="13">
        <v>110.1</v>
      </c>
      <c r="AF53" s="13">
        <v>-2.7</v>
      </c>
      <c r="AG53" s="13">
        <v>27.9</v>
      </c>
      <c r="AH53" s="13">
        <v>2.04</v>
      </c>
      <c r="AI53" s="13">
        <v>21.5</v>
      </c>
      <c r="AJ53" s="13">
        <v>4.7</v>
      </c>
      <c r="AK53" s="13">
        <v>17.600000000000001</v>
      </c>
      <c r="AL53" s="13">
        <v>11.1</v>
      </c>
      <c r="AM53" s="13">
        <v>10.5</v>
      </c>
      <c r="AN53" s="13">
        <v>48.2</v>
      </c>
      <c r="AO53" s="13">
        <v>52.3</v>
      </c>
      <c r="AP53" s="13">
        <v>26.2</v>
      </c>
      <c r="AQ53" s="13">
        <v>102.48</v>
      </c>
      <c r="AR53" s="13">
        <v>13.9</v>
      </c>
      <c r="AS53" s="13">
        <v>4554</v>
      </c>
      <c r="AT53" s="16">
        <f t="shared" si="0"/>
        <v>19.307692307692307</v>
      </c>
      <c r="AU53" s="16">
        <f t="shared" si="1"/>
        <v>5.8</v>
      </c>
      <c r="AV53" s="17">
        <f t="shared" si="2"/>
        <v>7.7076923076923078</v>
      </c>
      <c r="AW53" s="17">
        <f t="shared" si="3"/>
        <v>1.7076923076923076</v>
      </c>
      <c r="AX53" s="17">
        <f t="shared" si="4"/>
        <v>6</v>
      </c>
      <c r="AY53" s="17">
        <f t="shared" si="5"/>
        <v>1.4</v>
      </c>
      <c r="AZ53" s="17">
        <f t="shared" si="6"/>
        <v>1</v>
      </c>
      <c r="BA53" s="17">
        <f t="shared" si="7"/>
        <v>2.8</v>
      </c>
      <c r="BB53" s="18">
        <f t="shared" si="8"/>
        <v>0.58864915572232646</v>
      </c>
      <c r="BC53" s="18">
        <f t="shared" si="9"/>
        <v>2.0714285714285716</v>
      </c>
      <c r="BD53" s="18">
        <f t="shared" si="10"/>
        <v>4.2682926829268296E-2</v>
      </c>
      <c r="BE53" s="18">
        <f t="shared" si="11"/>
        <v>3.0487804878048783E-2</v>
      </c>
      <c r="BF53" s="18">
        <f t="shared" si="12"/>
        <v>5.2063789868667922E-2</v>
      </c>
      <c r="BG53" s="18">
        <f t="shared" si="13"/>
        <v>0.18292682926829271</v>
      </c>
      <c r="BH53" s="58" t="str">
        <f t="shared" si="14"/>
        <v>30–39 min</v>
      </c>
      <c r="BI53" s="58" t="str">
        <f t="shared" si="15"/>
        <v>23–27</v>
      </c>
      <c r="BJ53" s="60">
        <f t="shared" si="16"/>
        <v>0.48200000000000004</v>
      </c>
      <c r="BK53" s="60">
        <f t="shared" si="17"/>
        <v>0.52300000000000002</v>
      </c>
      <c r="BL53" s="60">
        <f t="shared" si="18"/>
        <v>0.64333132166566087</v>
      </c>
      <c r="BM53" s="62" t="str">
        <f t="shared" si="19"/>
        <v>Conserver</v>
      </c>
      <c r="BN53" s="64">
        <f t="shared" si="20"/>
        <v>0.59049682711654539</v>
      </c>
      <c r="BO53" s="64">
        <f t="shared" si="21"/>
        <v>2132</v>
      </c>
      <c r="BP53" s="65">
        <f t="shared" si="22"/>
        <v>0.17682926829268292</v>
      </c>
      <c r="BQ53" s="65">
        <f t="shared" si="23"/>
        <v>2.0714285714285716</v>
      </c>
      <c r="BR53" s="18">
        <f t="shared" si="24"/>
        <v>0.23499061913696062</v>
      </c>
    </row>
    <row r="54" spans="1:70" ht="13.2">
      <c r="A54" s="12" t="s">
        <v>120</v>
      </c>
      <c r="B54" s="12" t="s">
        <v>121</v>
      </c>
      <c r="C54" s="13">
        <v>26</v>
      </c>
      <c r="D54" s="13">
        <v>70</v>
      </c>
      <c r="E54" s="13">
        <v>28</v>
      </c>
      <c r="F54" s="13">
        <v>42</v>
      </c>
      <c r="G54" s="13">
        <v>32.700000000000003</v>
      </c>
      <c r="H54" s="14">
        <v>1351</v>
      </c>
      <c r="I54" s="15">
        <v>476</v>
      </c>
      <c r="J54" s="15">
        <v>1127</v>
      </c>
      <c r="K54" s="14">
        <v>42.6</v>
      </c>
      <c r="L54" s="15">
        <v>217</v>
      </c>
      <c r="M54" s="15">
        <v>595</v>
      </c>
      <c r="N54" s="14">
        <v>36.299999999999997</v>
      </c>
      <c r="O54" s="14">
        <v>175</v>
      </c>
      <c r="P54" s="14">
        <v>196</v>
      </c>
      <c r="Q54" s="14">
        <v>90.2</v>
      </c>
      <c r="R54" s="15">
        <v>28</v>
      </c>
      <c r="S54" s="15">
        <v>161</v>
      </c>
      <c r="T54" s="15">
        <v>189</v>
      </c>
      <c r="U54" s="15">
        <v>336</v>
      </c>
      <c r="V54" s="68">
        <v>140</v>
      </c>
      <c r="W54" s="15">
        <v>63</v>
      </c>
      <c r="X54" s="15">
        <v>7</v>
      </c>
      <c r="Y54" s="15">
        <v>119</v>
      </c>
      <c r="Z54" s="14">
        <v>2135</v>
      </c>
      <c r="AA54" s="14">
        <v>2</v>
      </c>
      <c r="AB54" s="14">
        <v>0</v>
      </c>
      <c r="AC54" s="13">
        <v>-3.1</v>
      </c>
      <c r="AD54" s="13">
        <v>108.8</v>
      </c>
      <c r="AE54" s="13">
        <v>113.4</v>
      </c>
      <c r="AF54" s="13">
        <v>-4.5999999999999996</v>
      </c>
      <c r="AG54" s="13">
        <v>24.1</v>
      </c>
      <c r="AH54" s="13">
        <v>2.36</v>
      </c>
      <c r="AI54" s="13">
        <v>20.100000000000001</v>
      </c>
      <c r="AJ54" s="13">
        <v>1</v>
      </c>
      <c r="AK54" s="13">
        <v>6.9</v>
      </c>
      <c r="AL54" s="13">
        <v>3.9</v>
      </c>
      <c r="AM54" s="13">
        <v>8.5</v>
      </c>
      <c r="AN54" s="13">
        <v>52.1</v>
      </c>
      <c r="AO54" s="13">
        <v>55.7</v>
      </c>
      <c r="AP54" s="13">
        <v>24.1</v>
      </c>
      <c r="AQ54" s="13">
        <v>99.72</v>
      </c>
      <c r="AR54" s="13">
        <v>10.6</v>
      </c>
      <c r="AS54" s="13">
        <v>4760</v>
      </c>
      <c r="AT54" s="16">
        <f t="shared" si="0"/>
        <v>19.3</v>
      </c>
      <c r="AU54" s="16">
        <f t="shared" si="1"/>
        <v>4.8</v>
      </c>
      <c r="AV54" s="17">
        <f t="shared" si="2"/>
        <v>2.7</v>
      </c>
      <c r="AW54" s="17">
        <f t="shared" si="3"/>
        <v>0.4</v>
      </c>
      <c r="AX54" s="17">
        <f t="shared" si="4"/>
        <v>2.2999999999999998</v>
      </c>
      <c r="AY54" s="17">
        <f t="shared" si="5"/>
        <v>0.9</v>
      </c>
      <c r="AZ54" s="17">
        <f t="shared" si="6"/>
        <v>0.1</v>
      </c>
      <c r="BA54" s="17">
        <f t="shared" si="7"/>
        <v>2</v>
      </c>
      <c r="BB54" s="18">
        <f t="shared" si="8"/>
        <v>0.5902140672782874</v>
      </c>
      <c r="BC54" s="18">
        <f t="shared" si="9"/>
        <v>2.4</v>
      </c>
      <c r="BD54" s="18">
        <f t="shared" si="10"/>
        <v>2.7522935779816512E-2</v>
      </c>
      <c r="BE54" s="18">
        <f t="shared" si="11"/>
        <v>3.0581039755351682E-3</v>
      </c>
      <c r="BF54" s="18">
        <f t="shared" si="12"/>
        <v>1.2232415902140673E-2</v>
      </c>
      <c r="BG54" s="18">
        <f t="shared" si="13"/>
        <v>7.0336391437308854E-2</v>
      </c>
      <c r="BH54" s="58" t="str">
        <f t="shared" si="14"/>
        <v>30–39 min</v>
      </c>
      <c r="BI54" s="58" t="str">
        <f t="shared" si="15"/>
        <v>23–27</v>
      </c>
      <c r="BJ54" s="60">
        <f t="shared" si="16"/>
        <v>0.52100000000000002</v>
      </c>
      <c r="BK54" s="60">
        <f t="shared" si="17"/>
        <v>0.55700000000000005</v>
      </c>
      <c r="BL54" s="60">
        <f t="shared" si="18"/>
        <v>0.68014484007242004</v>
      </c>
      <c r="BM54" s="62" t="str">
        <f t="shared" si="19"/>
        <v>Conserver</v>
      </c>
      <c r="BN54" s="64">
        <f t="shared" si="20"/>
        <v>0.59026156941649899</v>
      </c>
      <c r="BO54" s="64">
        <f t="shared" si="21"/>
        <v>2289</v>
      </c>
      <c r="BP54" s="65">
        <f t="shared" si="22"/>
        <v>0.14678899082568808</v>
      </c>
      <c r="BQ54" s="65">
        <f t="shared" si="23"/>
        <v>2.4</v>
      </c>
      <c r="BR54" s="18">
        <f t="shared" si="24"/>
        <v>8.2568807339449546E-2</v>
      </c>
    </row>
    <row r="55" spans="1:70" ht="13.2">
      <c r="A55" s="12" t="s">
        <v>132</v>
      </c>
      <c r="B55" s="12" t="s">
        <v>133</v>
      </c>
      <c r="C55" s="13">
        <v>26</v>
      </c>
      <c r="D55" s="13">
        <v>69</v>
      </c>
      <c r="E55" s="13">
        <v>38</v>
      </c>
      <c r="F55" s="13">
        <v>31</v>
      </c>
      <c r="G55" s="13">
        <v>32</v>
      </c>
      <c r="H55" s="14">
        <v>1325</v>
      </c>
      <c r="I55" s="15">
        <v>490</v>
      </c>
      <c r="J55" s="15">
        <v>1021</v>
      </c>
      <c r="K55" s="14">
        <v>48.4</v>
      </c>
      <c r="L55" s="15">
        <v>166</v>
      </c>
      <c r="M55" s="15">
        <v>421</v>
      </c>
      <c r="N55" s="14">
        <v>39.200000000000003</v>
      </c>
      <c r="O55" s="14">
        <v>179</v>
      </c>
      <c r="P55" s="14">
        <v>200</v>
      </c>
      <c r="Q55" s="14">
        <v>89.4</v>
      </c>
      <c r="R55" s="15">
        <v>62</v>
      </c>
      <c r="S55" s="15">
        <v>359</v>
      </c>
      <c r="T55" s="15">
        <v>421</v>
      </c>
      <c r="U55" s="15">
        <v>366</v>
      </c>
      <c r="V55" s="68">
        <v>166</v>
      </c>
      <c r="W55" s="15">
        <v>83</v>
      </c>
      <c r="X55" s="15">
        <v>28</v>
      </c>
      <c r="Y55" s="15">
        <v>166</v>
      </c>
      <c r="Z55" s="14">
        <v>2539</v>
      </c>
      <c r="AA55" s="14">
        <v>10</v>
      </c>
      <c r="AB55" s="14">
        <v>1</v>
      </c>
      <c r="AC55" s="13">
        <v>2.1</v>
      </c>
      <c r="AD55" s="13">
        <v>116.1</v>
      </c>
      <c r="AE55" s="13">
        <v>113.3</v>
      </c>
      <c r="AF55" s="13">
        <v>2.8</v>
      </c>
      <c r="AG55" s="13">
        <v>23.5</v>
      </c>
      <c r="AH55" s="13">
        <v>2.1800000000000002</v>
      </c>
      <c r="AI55" s="13">
        <v>22.7</v>
      </c>
      <c r="AJ55" s="13">
        <v>2.6</v>
      </c>
      <c r="AK55" s="13">
        <v>15</v>
      </c>
      <c r="AL55" s="13">
        <v>8.8000000000000007</v>
      </c>
      <c r="AM55" s="13">
        <v>10.4</v>
      </c>
      <c r="AN55" s="13">
        <v>56.5</v>
      </c>
      <c r="AO55" s="13">
        <v>60</v>
      </c>
      <c r="AP55" s="13">
        <v>22.7</v>
      </c>
      <c r="AQ55" s="13">
        <v>104.58</v>
      </c>
      <c r="AR55" s="13">
        <v>13.1</v>
      </c>
      <c r="AS55" s="13">
        <v>4809</v>
      </c>
      <c r="AT55" s="16">
        <f t="shared" si="0"/>
        <v>19.202898550724637</v>
      </c>
      <c r="AU55" s="16">
        <f t="shared" si="1"/>
        <v>5.3043478260869561</v>
      </c>
      <c r="AV55" s="17">
        <f t="shared" si="2"/>
        <v>6.1014492753623184</v>
      </c>
      <c r="AW55" s="17">
        <f t="shared" si="3"/>
        <v>0.89855072463768115</v>
      </c>
      <c r="AX55" s="17">
        <f t="shared" si="4"/>
        <v>5.2028985507246377</v>
      </c>
      <c r="AY55" s="17">
        <f t="shared" si="5"/>
        <v>1.2028985507246377</v>
      </c>
      <c r="AZ55" s="17">
        <f t="shared" si="6"/>
        <v>0.40579710144927539</v>
      </c>
      <c r="BA55" s="17">
        <f t="shared" si="7"/>
        <v>2.4057971014492754</v>
      </c>
      <c r="BB55" s="18">
        <f t="shared" si="8"/>
        <v>0.6000905797101449</v>
      </c>
      <c r="BC55" s="18">
        <f t="shared" si="9"/>
        <v>2.2048192771084336</v>
      </c>
      <c r="BD55" s="18">
        <f t="shared" si="10"/>
        <v>3.7590579710144928E-2</v>
      </c>
      <c r="BE55" s="18">
        <f t="shared" si="11"/>
        <v>1.2681159420289856E-2</v>
      </c>
      <c r="BF55" s="18">
        <f t="shared" si="12"/>
        <v>2.8079710144927536E-2</v>
      </c>
      <c r="BG55" s="18">
        <f t="shared" si="13"/>
        <v>0.16259057971014493</v>
      </c>
      <c r="BH55" s="58" t="str">
        <f t="shared" si="14"/>
        <v>30–39 min</v>
      </c>
      <c r="BI55" s="58" t="str">
        <f t="shared" si="15"/>
        <v>23–27</v>
      </c>
      <c r="BJ55" s="60">
        <f t="shared" si="16"/>
        <v>0.56499999999999995</v>
      </c>
      <c r="BK55" s="60">
        <f t="shared" si="17"/>
        <v>0.6</v>
      </c>
      <c r="BL55" s="60">
        <f t="shared" si="18"/>
        <v>0.61617380808690403</v>
      </c>
      <c r="BM55" s="62" t="str">
        <f t="shared" si="19"/>
        <v>Conserver</v>
      </c>
      <c r="BN55" s="64">
        <f t="shared" si="20"/>
        <v>0.58729186714489834</v>
      </c>
      <c r="BO55" s="64">
        <f t="shared" si="21"/>
        <v>2208</v>
      </c>
      <c r="BP55" s="65">
        <f t="shared" si="22"/>
        <v>0.16576086956521738</v>
      </c>
      <c r="BQ55" s="65">
        <f t="shared" si="23"/>
        <v>2.2048192771084336</v>
      </c>
      <c r="BR55" s="18">
        <f t="shared" si="24"/>
        <v>0.19067028985507245</v>
      </c>
    </row>
    <row r="56" spans="1:70" ht="13.2">
      <c r="A56" s="12" t="s">
        <v>94</v>
      </c>
      <c r="B56" s="12" t="s">
        <v>95</v>
      </c>
      <c r="C56" s="13">
        <v>22</v>
      </c>
      <c r="D56" s="13">
        <v>76</v>
      </c>
      <c r="E56" s="13">
        <v>52</v>
      </c>
      <c r="F56" s="13">
        <v>24</v>
      </c>
      <c r="G56" s="13">
        <v>31.5</v>
      </c>
      <c r="H56" s="14">
        <v>1452</v>
      </c>
      <c r="I56" s="15">
        <v>570</v>
      </c>
      <c r="J56" s="15">
        <v>1140</v>
      </c>
      <c r="K56" s="14">
        <v>49.6</v>
      </c>
      <c r="L56" s="15">
        <v>23</v>
      </c>
      <c r="M56" s="15">
        <v>91</v>
      </c>
      <c r="N56" s="14">
        <v>23.3</v>
      </c>
      <c r="O56" s="14">
        <v>296</v>
      </c>
      <c r="P56" s="14">
        <v>426</v>
      </c>
      <c r="Q56" s="14">
        <v>69.2</v>
      </c>
      <c r="R56" s="15">
        <v>258</v>
      </c>
      <c r="S56" s="15">
        <v>524</v>
      </c>
      <c r="T56" s="15">
        <v>783</v>
      </c>
      <c r="U56" s="15">
        <v>372</v>
      </c>
      <c r="V56" s="68">
        <v>198</v>
      </c>
      <c r="W56" s="15">
        <v>84</v>
      </c>
      <c r="X56" s="15">
        <v>61</v>
      </c>
      <c r="Y56" s="15">
        <v>213</v>
      </c>
      <c r="Z56" s="14">
        <v>3192</v>
      </c>
      <c r="AA56" s="14">
        <v>45</v>
      </c>
      <c r="AB56" s="14">
        <v>4</v>
      </c>
      <c r="AC56" s="13">
        <v>5.4</v>
      </c>
      <c r="AD56" s="13">
        <v>114.9</v>
      </c>
      <c r="AE56" s="13">
        <v>107.4</v>
      </c>
      <c r="AF56" s="13">
        <v>7.6</v>
      </c>
      <c r="AG56" s="13">
        <v>23.8</v>
      </c>
      <c r="AH56" s="13">
        <v>1.92</v>
      </c>
      <c r="AI56" s="13">
        <v>19.600000000000001</v>
      </c>
      <c r="AJ56" s="13">
        <v>9.9</v>
      </c>
      <c r="AK56" s="13">
        <v>21</v>
      </c>
      <c r="AL56" s="13">
        <v>15.3</v>
      </c>
      <c r="AM56" s="13">
        <v>10.199999999999999</v>
      </c>
      <c r="AN56" s="13">
        <v>50.5</v>
      </c>
      <c r="AO56" s="13">
        <v>54.5</v>
      </c>
      <c r="AP56" s="13">
        <v>25.9</v>
      </c>
      <c r="AQ56" s="13">
        <v>99.47</v>
      </c>
      <c r="AR56" s="13">
        <v>15.3</v>
      </c>
      <c r="AS56" s="13">
        <v>4978</v>
      </c>
      <c r="AT56" s="16">
        <f t="shared" si="0"/>
        <v>19.105263157894736</v>
      </c>
      <c r="AU56" s="16">
        <f t="shared" si="1"/>
        <v>4.8947368421052628</v>
      </c>
      <c r="AV56" s="17">
        <f t="shared" si="2"/>
        <v>10.302631578947368</v>
      </c>
      <c r="AW56" s="17">
        <f t="shared" si="3"/>
        <v>3.3947368421052633</v>
      </c>
      <c r="AX56" s="17">
        <f t="shared" si="4"/>
        <v>6.8947368421052628</v>
      </c>
      <c r="AY56" s="17">
        <f t="shared" si="5"/>
        <v>1.1052631578947369</v>
      </c>
      <c r="AZ56" s="17">
        <f t="shared" si="6"/>
        <v>0.80263157894736847</v>
      </c>
      <c r="BA56" s="17">
        <f t="shared" si="7"/>
        <v>2.6052631578947367</v>
      </c>
      <c r="BB56" s="18">
        <f t="shared" si="8"/>
        <v>0.60651629072681701</v>
      </c>
      <c r="BC56" s="18">
        <f t="shared" si="9"/>
        <v>1.8787878787878787</v>
      </c>
      <c r="BD56" s="18">
        <f t="shared" si="10"/>
        <v>3.5087719298245619E-2</v>
      </c>
      <c r="BE56" s="18">
        <f t="shared" si="11"/>
        <v>2.5480367585630746E-2</v>
      </c>
      <c r="BF56" s="18">
        <f t="shared" si="12"/>
        <v>0.10776942355889725</v>
      </c>
      <c r="BG56" s="18">
        <f t="shared" si="13"/>
        <v>0.21888053467000834</v>
      </c>
      <c r="BH56" s="58" t="str">
        <f t="shared" si="14"/>
        <v>30–39 min</v>
      </c>
      <c r="BI56" s="58" t="str">
        <f t="shared" si="15"/>
        <v>18–22</v>
      </c>
      <c r="BJ56" s="60">
        <f t="shared" si="16"/>
        <v>0.505</v>
      </c>
      <c r="BK56" s="60">
        <f t="shared" si="17"/>
        <v>0.54500000000000004</v>
      </c>
      <c r="BL56" s="60">
        <f t="shared" si="18"/>
        <v>0.687990343995172</v>
      </c>
      <c r="BM56" s="62" t="str">
        <f t="shared" si="19"/>
        <v>Conserver</v>
      </c>
      <c r="BN56" s="64">
        <f t="shared" si="20"/>
        <v>0.58430583501006039</v>
      </c>
      <c r="BO56" s="64">
        <f t="shared" si="21"/>
        <v>2394</v>
      </c>
      <c r="BP56" s="65">
        <f t="shared" si="22"/>
        <v>0.15538847117794485</v>
      </c>
      <c r="BQ56" s="65">
        <f t="shared" si="23"/>
        <v>1.8787878787878789</v>
      </c>
      <c r="BR56" s="18">
        <f t="shared" si="24"/>
        <v>0.32706766917293234</v>
      </c>
    </row>
    <row r="57" spans="1:70" ht="13.2">
      <c r="A57" s="12" t="s">
        <v>126</v>
      </c>
      <c r="B57" s="12" t="s">
        <v>127</v>
      </c>
      <c r="C57" s="13">
        <v>29</v>
      </c>
      <c r="D57" s="13">
        <v>70</v>
      </c>
      <c r="E57" s="13">
        <v>36</v>
      </c>
      <c r="F57" s="13">
        <v>34</v>
      </c>
      <c r="G57" s="13">
        <v>34.700000000000003</v>
      </c>
      <c r="H57" s="14">
        <v>1337</v>
      </c>
      <c r="I57" s="15">
        <v>525</v>
      </c>
      <c r="J57" s="15">
        <v>896</v>
      </c>
      <c r="K57" s="14">
        <v>59</v>
      </c>
      <c r="L57" s="15">
        <v>63</v>
      </c>
      <c r="M57" s="15">
        <v>154</v>
      </c>
      <c r="N57" s="14">
        <v>41.7</v>
      </c>
      <c r="O57" s="14">
        <v>217</v>
      </c>
      <c r="P57" s="14">
        <v>287</v>
      </c>
      <c r="Q57" s="14">
        <v>75.400000000000006</v>
      </c>
      <c r="R57" s="15">
        <v>266</v>
      </c>
      <c r="S57" s="15">
        <v>707</v>
      </c>
      <c r="T57" s="15">
        <v>973</v>
      </c>
      <c r="U57" s="15">
        <v>420</v>
      </c>
      <c r="V57" s="68">
        <v>203</v>
      </c>
      <c r="W57" s="15">
        <v>49</v>
      </c>
      <c r="X57" s="15">
        <v>28</v>
      </c>
      <c r="Y57" s="15">
        <v>231</v>
      </c>
      <c r="Z57" s="14">
        <v>3157</v>
      </c>
      <c r="AA57" s="14">
        <v>61</v>
      </c>
      <c r="AB57" s="14">
        <v>10</v>
      </c>
      <c r="AC57" s="13">
        <v>2.1</v>
      </c>
      <c r="AD57" s="13">
        <v>116.5</v>
      </c>
      <c r="AE57" s="13">
        <v>113.9</v>
      </c>
      <c r="AF57" s="13">
        <v>2.6</v>
      </c>
      <c r="AG57" s="13">
        <v>25.1</v>
      </c>
      <c r="AH57" s="13">
        <v>2.09</v>
      </c>
      <c r="AI57" s="13">
        <v>25.7</v>
      </c>
      <c r="AJ57" s="13">
        <v>11</v>
      </c>
      <c r="AK57" s="13">
        <v>28.6</v>
      </c>
      <c r="AL57" s="13">
        <v>19.899999999999999</v>
      </c>
      <c r="AM57" s="13">
        <v>12.3</v>
      </c>
      <c r="AN57" s="13">
        <v>62.7</v>
      </c>
      <c r="AO57" s="13">
        <v>65.5</v>
      </c>
      <c r="AP57" s="13">
        <v>21.3</v>
      </c>
      <c r="AQ57" s="13">
        <v>99.78</v>
      </c>
      <c r="AR57" s="13">
        <v>16.399999999999999</v>
      </c>
      <c r="AS57" s="13">
        <v>5054</v>
      </c>
      <c r="AT57" s="16">
        <f t="shared" si="0"/>
        <v>19.100000000000001</v>
      </c>
      <c r="AU57" s="16">
        <f t="shared" si="1"/>
        <v>6</v>
      </c>
      <c r="AV57" s="17">
        <f t="shared" si="2"/>
        <v>13.9</v>
      </c>
      <c r="AW57" s="17">
        <f t="shared" si="3"/>
        <v>3.8</v>
      </c>
      <c r="AX57" s="17">
        <f t="shared" si="4"/>
        <v>10.1</v>
      </c>
      <c r="AY57" s="17">
        <f t="shared" si="5"/>
        <v>0.7</v>
      </c>
      <c r="AZ57" s="17">
        <f t="shared" si="6"/>
        <v>0.4</v>
      </c>
      <c r="BA57" s="17">
        <f t="shared" si="7"/>
        <v>2.9</v>
      </c>
      <c r="BB57" s="18">
        <f t="shared" si="8"/>
        <v>0.55043227665706052</v>
      </c>
      <c r="BC57" s="18">
        <f t="shared" si="9"/>
        <v>2.0689655172413794</v>
      </c>
      <c r="BD57" s="18">
        <f t="shared" si="10"/>
        <v>2.0172910662824204E-2</v>
      </c>
      <c r="BE57" s="18">
        <f t="shared" si="11"/>
        <v>1.1527377521613832E-2</v>
      </c>
      <c r="BF57" s="18">
        <f t="shared" si="12"/>
        <v>0.1095100864553314</v>
      </c>
      <c r="BG57" s="18">
        <f t="shared" si="13"/>
        <v>0.29106628242074922</v>
      </c>
      <c r="BH57" s="58" t="str">
        <f t="shared" si="14"/>
        <v>30–39 min</v>
      </c>
      <c r="BI57" s="58" t="str">
        <f t="shared" si="15"/>
        <v>28–32</v>
      </c>
      <c r="BJ57" s="60">
        <f t="shared" si="16"/>
        <v>0.627</v>
      </c>
      <c r="BK57" s="60">
        <f t="shared" si="17"/>
        <v>0.65500000000000003</v>
      </c>
      <c r="BL57" s="60">
        <f t="shared" si="18"/>
        <v>0.54073627036813521</v>
      </c>
      <c r="BM57" s="62" t="str">
        <f t="shared" si="19"/>
        <v>Conserver</v>
      </c>
      <c r="BN57" s="64">
        <f t="shared" si="20"/>
        <v>0.58414486921529185</v>
      </c>
      <c r="BO57" s="64">
        <f t="shared" si="21"/>
        <v>2429</v>
      </c>
      <c r="BP57" s="65">
        <f t="shared" si="22"/>
        <v>0.1729106628242075</v>
      </c>
      <c r="BQ57" s="65">
        <f t="shared" si="23"/>
        <v>2.0689655172413794</v>
      </c>
      <c r="BR57" s="18">
        <f t="shared" si="24"/>
        <v>0.40057636887608067</v>
      </c>
    </row>
    <row r="58" spans="1:70" ht="13.2">
      <c r="A58" s="12" t="s">
        <v>244</v>
      </c>
      <c r="B58" s="12" t="s">
        <v>245</v>
      </c>
      <c r="C58" s="13">
        <v>28</v>
      </c>
      <c r="D58" s="13">
        <v>47</v>
      </c>
      <c r="E58" s="13">
        <v>9</v>
      </c>
      <c r="F58" s="13">
        <v>38</v>
      </c>
      <c r="G58" s="13">
        <v>31.4</v>
      </c>
      <c r="H58" s="14">
        <v>893</v>
      </c>
      <c r="I58" s="15">
        <v>296</v>
      </c>
      <c r="J58" s="15">
        <v>700</v>
      </c>
      <c r="K58" s="14">
        <v>42.3</v>
      </c>
      <c r="L58" s="15">
        <v>136</v>
      </c>
      <c r="M58" s="15">
        <v>400</v>
      </c>
      <c r="N58" s="14">
        <v>34.6</v>
      </c>
      <c r="O58" s="14">
        <v>160</v>
      </c>
      <c r="P58" s="14">
        <v>183</v>
      </c>
      <c r="Q58" s="14">
        <v>87.6</v>
      </c>
      <c r="R58" s="15">
        <v>71</v>
      </c>
      <c r="S58" s="15">
        <v>207</v>
      </c>
      <c r="T58" s="15">
        <v>277</v>
      </c>
      <c r="U58" s="15">
        <v>71</v>
      </c>
      <c r="V58" s="68">
        <v>66</v>
      </c>
      <c r="W58" s="15">
        <v>33</v>
      </c>
      <c r="X58" s="15">
        <v>19</v>
      </c>
      <c r="Y58" s="15">
        <v>80</v>
      </c>
      <c r="Z58" s="14">
        <v>1415</v>
      </c>
      <c r="AA58" s="14">
        <v>5</v>
      </c>
      <c r="AB58" s="14">
        <v>0</v>
      </c>
      <c r="AC58" s="13">
        <v>-4</v>
      </c>
      <c r="AD58" s="13">
        <v>111.4</v>
      </c>
      <c r="AE58" s="13">
        <v>117.5</v>
      </c>
      <c r="AF58" s="13">
        <v>-6.1</v>
      </c>
      <c r="AG58" s="13">
        <v>7.4</v>
      </c>
      <c r="AH58" s="13">
        <v>1.06</v>
      </c>
      <c r="AI58" s="13">
        <v>7.7</v>
      </c>
      <c r="AJ58" s="13">
        <v>4.5999999999999996</v>
      </c>
      <c r="AK58" s="13">
        <v>13.4</v>
      </c>
      <c r="AL58" s="13">
        <v>9</v>
      </c>
      <c r="AM58" s="13">
        <v>7.2</v>
      </c>
      <c r="AN58" s="13">
        <v>52.1</v>
      </c>
      <c r="AO58" s="13">
        <v>57.1</v>
      </c>
      <c r="AP58" s="13">
        <v>23.1</v>
      </c>
      <c r="AQ58" s="13">
        <v>101.64</v>
      </c>
      <c r="AR58" s="13">
        <v>10.3</v>
      </c>
      <c r="AS58" s="13">
        <v>3127</v>
      </c>
      <c r="AT58" s="16">
        <f t="shared" si="0"/>
        <v>19</v>
      </c>
      <c r="AU58" s="16">
        <f t="shared" si="1"/>
        <v>1.5106382978723405</v>
      </c>
      <c r="AV58" s="17">
        <f t="shared" si="2"/>
        <v>5.8936170212765955</v>
      </c>
      <c r="AW58" s="17">
        <f t="shared" si="3"/>
        <v>1.5106382978723405</v>
      </c>
      <c r="AX58" s="17">
        <f t="shared" si="4"/>
        <v>4.4042553191489358</v>
      </c>
      <c r="AY58" s="17">
        <f t="shared" si="5"/>
        <v>0.7021276595744681</v>
      </c>
      <c r="AZ58" s="17">
        <f t="shared" si="6"/>
        <v>0.40425531914893614</v>
      </c>
      <c r="BA58" s="17">
        <f t="shared" si="7"/>
        <v>1.4042553191489362</v>
      </c>
      <c r="BB58" s="18">
        <f t="shared" si="8"/>
        <v>0.60509554140127386</v>
      </c>
      <c r="BC58" s="18">
        <f t="shared" si="9"/>
        <v>1.0757575757575757</v>
      </c>
      <c r="BD58" s="18">
        <f t="shared" si="10"/>
        <v>2.2360753489632745E-2</v>
      </c>
      <c r="BE58" s="18">
        <f t="shared" si="11"/>
        <v>1.2874373221303699E-2</v>
      </c>
      <c r="BF58" s="18">
        <f t="shared" si="12"/>
        <v>4.8109499932240146E-2</v>
      </c>
      <c r="BG58" s="18">
        <f t="shared" si="13"/>
        <v>0.14026290825315083</v>
      </c>
      <c r="BH58" s="58" t="str">
        <f t="shared" si="14"/>
        <v>30–39 min</v>
      </c>
      <c r="BI58" s="58" t="str">
        <f t="shared" si="15"/>
        <v>28–32</v>
      </c>
      <c r="BJ58" s="60">
        <f t="shared" si="16"/>
        <v>0.52100000000000002</v>
      </c>
      <c r="BK58" s="60">
        <f t="shared" si="17"/>
        <v>0.57100000000000006</v>
      </c>
      <c r="BL58" s="60">
        <f t="shared" si="18"/>
        <v>0.42245021122510562</v>
      </c>
      <c r="BM58" s="62" t="str">
        <f t="shared" si="19"/>
        <v>Conserver</v>
      </c>
      <c r="BN58" s="64">
        <f t="shared" si="20"/>
        <v>0.58108651911468812</v>
      </c>
      <c r="BO58" s="64">
        <f t="shared" si="21"/>
        <v>1475.8</v>
      </c>
      <c r="BP58" s="65">
        <f t="shared" si="22"/>
        <v>4.8109499932240139E-2</v>
      </c>
      <c r="BQ58" s="65">
        <f t="shared" si="23"/>
        <v>1.0757575757575757</v>
      </c>
      <c r="BR58" s="18">
        <f t="shared" si="24"/>
        <v>0.18769480959479604</v>
      </c>
    </row>
    <row r="59" spans="1:70" ht="13.2">
      <c r="A59" s="12" t="s">
        <v>310</v>
      </c>
      <c r="B59" s="12" t="s">
        <v>311</v>
      </c>
      <c r="C59" s="13">
        <v>27</v>
      </c>
      <c r="D59" s="13">
        <v>40</v>
      </c>
      <c r="E59" s="13">
        <v>12</v>
      </c>
      <c r="F59" s="13">
        <v>28</v>
      </c>
      <c r="G59" s="13">
        <v>30.5</v>
      </c>
      <c r="H59" s="14">
        <v>760</v>
      </c>
      <c r="I59" s="15">
        <v>280</v>
      </c>
      <c r="J59" s="15">
        <v>532</v>
      </c>
      <c r="K59" s="14">
        <v>52.7</v>
      </c>
      <c r="L59" s="15">
        <v>60</v>
      </c>
      <c r="M59" s="15">
        <v>148</v>
      </c>
      <c r="N59" s="14">
        <v>39.9</v>
      </c>
      <c r="O59" s="14">
        <v>140</v>
      </c>
      <c r="P59" s="14">
        <v>164</v>
      </c>
      <c r="Q59" s="14">
        <v>84.8</v>
      </c>
      <c r="R59" s="15">
        <v>88</v>
      </c>
      <c r="S59" s="15">
        <v>240</v>
      </c>
      <c r="T59" s="15">
        <v>328</v>
      </c>
      <c r="U59" s="15">
        <v>80</v>
      </c>
      <c r="V59" s="68">
        <v>104</v>
      </c>
      <c r="W59" s="15">
        <v>40</v>
      </c>
      <c r="X59" s="15">
        <v>40</v>
      </c>
      <c r="Y59" s="15">
        <v>116</v>
      </c>
      <c r="Z59" s="14">
        <v>1404</v>
      </c>
      <c r="AA59" s="14">
        <v>13</v>
      </c>
      <c r="AB59" s="14">
        <v>0</v>
      </c>
      <c r="AC59" s="13">
        <v>-0.4</v>
      </c>
      <c r="AD59" s="13">
        <v>112.4</v>
      </c>
      <c r="AE59" s="13">
        <v>113.3</v>
      </c>
      <c r="AF59" s="13">
        <v>-0.9</v>
      </c>
      <c r="AG59" s="13">
        <v>10.5</v>
      </c>
      <c r="AH59" s="13">
        <v>0.78</v>
      </c>
      <c r="AI59" s="13">
        <v>10.199999999999999</v>
      </c>
      <c r="AJ59" s="13">
        <v>7.3</v>
      </c>
      <c r="AK59" s="13">
        <v>17.899999999999999</v>
      </c>
      <c r="AL59" s="13">
        <v>12.8</v>
      </c>
      <c r="AM59" s="13">
        <v>13.2</v>
      </c>
      <c r="AN59" s="13">
        <v>58.3</v>
      </c>
      <c r="AO59" s="13">
        <v>62.8</v>
      </c>
      <c r="AP59" s="13">
        <v>23.4</v>
      </c>
      <c r="AQ59" s="13">
        <v>101.72</v>
      </c>
      <c r="AR59" s="13">
        <v>12.9</v>
      </c>
      <c r="AS59" s="13">
        <v>2590</v>
      </c>
      <c r="AT59" s="16">
        <f t="shared" si="0"/>
        <v>19</v>
      </c>
      <c r="AU59" s="16">
        <f t="shared" si="1"/>
        <v>2</v>
      </c>
      <c r="AV59" s="17">
        <f t="shared" si="2"/>
        <v>8.1999999999999993</v>
      </c>
      <c r="AW59" s="17">
        <f t="shared" si="3"/>
        <v>2.2000000000000002</v>
      </c>
      <c r="AX59" s="17">
        <f t="shared" si="4"/>
        <v>6</v>
      </c>
      <c r="AY59" s="17">
        <f t="shared" si="5"/>
        <v>1</v>
      </c>
      <c r="AZ59" s="17">
        <f t="shared" si="6"/>
        <v>1</v>
      </c>
      <c r="BA59" s="17">
        <f t="shared" si="7"/>
        <v>2.6</v>
      </c>
      <c r="BB59" s="18">
        <f t="shared" si="8"/>
        <v>0.62295081967213117</v>
      </c>
      <c r="BC59" s="18">
        <f t="shared" si="9"/>
        <v>0.76923076923076916</v>
      </c>
      <c r="BD59" s="18">
        <f t="shared" si="10"/>
        <v>3.2786885245901641E-2</v>
      </c>
      <c r="BE59" s="18">
        <f t="shared" si="11"/>
        <v>3.2786885245901641E-2</v>
      </c>
      <c r="BF59" s="18">
        <f t="shared" si="12"/>
        <v>7.2131147540983612E-2</v>
      </c>
      <c r="BG59" s="18">
        <f t="shared" si="13"/>
        <v>0.19672131147540983</v>
      </c>
      <c r="BH59" s="58" t="str">
        <f t="shared" si="14"/>
        <v>30–39 min</v>
      </c>
      <c r="BI59" s="58" t="str">
        <f t="shared" si="15"/>
        <v>23–27</v>
      </c>
      <c r="BJ59" s="60">
        <f t="shared" si="16"/>
        <v>0.58299999999999996</v>
      </c>
      <c r="BK59" s="60">
        <f t="shared" si="17"/>
        <v>0.628</v>
      </c>
      <c r="BL59" s="60">
        <f t="shared" si="18"/>
        <v>0.32106216053108028</v>
      </c>
      <c r="BM59" s="62" t="str">
        <f t="shared" si="19"/>
        <v>Conserver</v>
      </c>
      <c r="BN59" s="64">
        <f t="shared" si="20"/>
        <v>0.58108651911468812</v>
      </c>
      <c r="BO59" s="64">
        <f t="shared" si="21"/>
        <v>1220</v>
      </c>
      <c r="BP59" s="65">
        <f t="shared" si="22"/>
        <v>6.5573770491803282E-2</v>
      </c>
      <c r="BQ59" s="65">
        <f t="shared" si="23"/>
        <v>0.76923076923076927</v>
      </c>
      <c r="BR59" s="18">
        <f t="shared" si="24"/>
        <v>0.26885245901639343</v>
      </c>
    </row>
    <row r="60" spans="1:70" ht="13.2">
      <c r="A60" s="12" t="s">
        <v>368</v>
      </c>
      <c r="B60" s="12" t="s">
        <v>369</v>
      </c>
      <c r="C60" s="13">
        <v>23</v>
      </c>
      <c r="D60" s="13">
        <v>36</v>
      </c>
      <c r="E60" s="13">
        <v>18</v>
      </c>
      <c r="F60" s="13">
        <v>18</v>
      </c>
      <c r="G60" s="13">
        <v>35.700000000000003</v>
      </c>
      <c r="H60" s="14">
        <v>680</v>
      </c>
      <c r="I60" s="15">
        <v>270</v>
      </c>
      <c r="J60" s="15">
        <v>544</v>
      </c>
      <c r="K60" s="14">
        <v>50</v>
      </c>
      <c r="L60" s="15">
        <v>43</v>
      </c>
      <c r="M60" s="15">
        <v>140</v>
      </c>
      <c r="N60" s="14">
        <v>31.2</v>
      </c>
      <c r="O60" s="14">
        <v>94</v>
      </c>
      <c r="P60" s="14">
        <v>126</v>
      </c>
      <c r="Q60" s="14">
        <v>74.599999999999994</v>
      </c>
      <c r="R60" s="15">
        <v>61</v>
      </c>
      <c r="S60" s="15">
        <v>299</v>
      </c>
      <c r="T60" s="15">
        <v>360</v>
      </c>
      <c r="U60" s="15">
        <v>180</v>
      </c>
      <c r="V60" s="68">
        <v>104</v>
      </c>
      <c r="W60" s="15">
        <v>58</v>
      </c>
      <c r="X60" s="15">
        <v>36</v>
      </c>
      <c r="Y60" s="15">
        <v>68</v>
      </c>
      <c r="Z60" s="14">
        <v>1552</v>
      </c>
      <c r="AA60" s="14">
        <v>20</v>
      </c>
      <c r="AB60" s="14">
        <v>1</v>
      </c>
      <c r="AC60" s="13">
        <v>1.5</v>
      </c>
      <c r="AD60" s="13">
        <v>111.8</v>
      </c>
      <c r="AE60" s="13">
        <v>110.2</v>
      </c>
      <c r="AF60" s="13">
        <v>1.6</v>
      </c>
      <c r="AG60" s="13">
        <v>20.3</v>
      </c>
      <c r="AH60" s="13">
        <v>1.71</v>
      </c>
      <c r="AI60" s="13">
        <v>20.5</v>
      </c>
      <c r="AJ60" s="13">
        <v>4.5999999999999996</v>
      </c>
      <c r="AK60" s="13">
        <v>21.6</v>
      </c>
      <c r="AL60" s="13">
        <v>13.2</v>
      </c>
      <c r="AM60" s="13">
        <v>12</v>
      </c>
      <c r="AN60" s="13">
        <v>54.1</v>
      </c>
      <c r="AO60" s="13">
        <v>56.9</v>
      </c>
      <c r="AP60" s="13">
        <v>21.4</v>
      </c>
      <c r="AQ60" s="13">
        <v>106.68</v>
      </c>
      <c r="AR60" s="13">
        <v>13.5</v>
      </c>
      <c r="AS60" s="13">
        <v>2858</v>
      </c>
      <c r="AT60" s="16">
        <f t="shared" si="0"/>
        <v>18.888888888888889</v>
      </c>
      <c r="AU60" s="16">
        <f t="shared" si="1"/>
        <v>5</v>
      </c>
      <c r="AV60" s="17">
        <f t="shared" si="2"/>
        <v>10</v>
      </c>
      <c r="AW60" s="17">
        <f t="shared" si="3"/>
        <v>1.6944444444444444</v>
      </c>
      <c r="AX60" s="17">
        <f t="shared" si="4"/>
        <v>8.3055555555555554</v>
      </c>
      <c r="AY60" s="17">
        <f t="shared" si="5"/>
        <v>1.6111111111111112</v>
      </c>
      <c r="AZ60" s="17">
        <f t="shared" si="6"/>
        <v>1</v>
      </c>
      <c r="BA60" s="17">
        <f t="shared" si="7"/>
        <v>2.8888888888888888</v>
      </c>
      <c r="BB60" s="18">
        <f t="shared" si="8"/>
        <v>0.52910052910052907</v>
      </c>
      <c r="BC60" s="18">
        <f t="shared" si="9"/>
        <v>1.7307692307692308</v>
      </c>
      <c r="BD60" s="18">
        <f t="shared" si="10"/>
        <v>4.5129162776221594E-2</v>
      </c>
      <c r="BE60" s="18">
        <f t="shared" si="11"/>
        <v>2.8011204481792715E-2</v>
      </c>
      <c r="BF60" s="18">
        <f t="shared" si="12"/>
        <v>4.7463429816370986E-2</v>
      </c>
      <c r="BG60" s="18">
        <f t="shared" si="13"/>
        <v>0.23264861500155615</v>
      </c>
      <c r="BH60" s="58" t="str">
        <f t="shared" si="14"/>
        <v>30–39 min</v>
      </c>
      <c r="BI60" s="58" t="str">
        <f t="shared" si="15"/>
        <v>23–27</v>
      </c>
      <c r="BJ60" s="60">
        <f t="shared" si="16"/>
        <v>0.54100000000000004</v>
      </c>
      <c r="BK60" s="60">
        <f t="shared" si="17"/>
        <v>0.56899999999999995</v>
      </c>
      <c r="BL60" s="60">
        <f t="shared" si="18"/>
        <v>0.32830416415208208</v>
      </c>
      <c r="BM60" s="62" t="str">
        <f t="shared" si="19"/>
        <v>Conserver</v>
      </c>
      <c r="BN60" s="64">
        <f t="shared" si="20"/>
        <v>0.57768835233623972</v>
      </c>
      <c r="BO60" s="64">
        <f t="shared" si="21"/>
        <v>1285.2</v>
      </c>
      <c r="BP60" s="65">
        <f t="shared" si="22"/>
        <v>0.14005602240896359</v>
      </c>
      <c r="BQ60" s="65">
        <f t="shared" si="23"/>
        <v>1.7307692307692308</v>
      </c>
      <c r="BR60" s="18">
        <f t="shared" si="24"/>
        <v>0.28011204481792717</v>
      </c>
    </row>
    <row r="61" spans="1:70" ht="13.2">
      <c r="A61" s="12" t="s">
        <v>194</v>
      </c>
      <c r="B61" s="12" t="s">
        <v>195</v>
      </c>
      <c r="C61" s="13">
        <v>29</v>
      </c>
      <c r="D61" s="13">
        <v>57</v>
      </c>
      <c r="E61" s="13">
        <v>21</v>
      </c>
      <c r="F61" s="13">
        <v>36</v>
      </c>
      <c r="G61" s="13">
        <v>31.6</v>
      </c>
      <c r="H61" s="14">
        <v>1072</v>
      </c>
      <c r="I61" s="15">
        <v>353</v>
      </c>
      <c r="J61" s="15">
        <v>747</v>
      </c>
      <c r="K61" s="14">
        <v>47.5</v>
      </c>
      <c r="L61" s="15">
        <v>160</v>
      </c>
      <c r="M61" s="15">
        <v>410</v>
      </c>
      <c r="N61" s="14">
        <v>39</v>
      </c>
      <c r="O61" s="14">
        <v>200</v>
      </c>
      <c r="P61" s="14">
        <v>222</v>
      </c>
      <c r="Q61" s="14">
        <v>89.3</v>
      </c>
      <c r="R61" s="15">
        <v>51</v>
      </c>
      <c r="S61" s="15">
        <v>194</v>
      </c>
      <c r="T61" s="15">
        <v>245</v>
      </c>
      <c r="U61" s="15">
        <v>194</v>
      </c>
      <c r="V61" s="68">
        <v>97</v>
      </c>
      <c r="W61" s="15">
        <v>51</v>
      </c>
      <c r="X61" s="15">
        <v>23</v>
      </c>
      <c r="Y61" s="15">
        <v>103</v>
      </c>
      <c r="Z61" s="14">
        <v>1790</v>
      </c>
      <c r="AA61" s="14">
        <v>2</v>
      </c>
      <c r="AB61" s="14">
        <v>0</v>
      </c>
      <c r="AC61" s="13">
        <v>-3.5</v>
      </c>
      <c r="AD61" s="13">
        <v>110.9</v>
      </c>
      <c r="AE61" s="13">
        <v>116.7</v>
      </c>
      <c r="AF61" s="13">
        <v>-5.8</v>
      </c>
      <c r="AG61" s="13">
        <v>17.899999999999999</v>
      </c>
      <c r="AH61" s="13">
        <v>1.96</v>
      </c>
      <c r="AI61" s="13">
        <v>17.2</v>
      </c>
      <c r="AJ61" s="13">
        <v>3</v>
      </c>
      <c r="AK61" s="13">
        <v>11.3</v>
      </c>
      <c r="AL61" s="13">
        <v>7</v>
      </c>
      <c r="AM61" s="13">
        <v>8.8000000000000007</v>
      </c>
      <c r="AN61" s="13">
        <v>58.2</v>
      </c>
      <c r="AO61" s="13">
        <v>63.2</v>
      </c>
      <c r="AP61" s="13">
        <v>22.4</v>
      </c>
      <c r="AQ61" s="13">
        <v>97.41</v>
      </c>
      <c r="AR61" s="13">
        <v>12.4</v>
      </c>
      <c r="AS61" s="13">
        <v>3657</v>
      </c>
      <c r="AT61" s="16">
        <f t="shared" si="0"/>
        <v>18.807017543859651</v>
      </c>
      <c r="AU61" s="16">
        <f t="shared" si="1"/>
        <v>3.4035087719298245</v>
      </c>
      <c r="AV61" s="17">
        <f t="shared" si="2"/>
        <v>4.2982456140350873</v>
      </c>
      <c r="AW61" s="17">
        <f t="shared" si="3"/>
        <v>0.89473684210526316</v>
      </c>
      <c r="AX61" s="17">
        <f t="shared" si="4"/>
        <v>3.4035087719298245</v>
      </c>
      <c r="AY61" s="17">
        <f t="shared" si="5"/>
        <v>0.89473684210526316</v>
      </c>
      <c r="AZ61" s="17">
        <f t="shared" si="6"/>
        <v>0.40350877192982454</v>
      </c>
      <c r="BA61" s="17">
        <f t="shared" si="7"/>
        <v>1.7017543859649122</v>
      </c>
      <c r="BB61" s="18">
        <f t="shared" si="8"/>
        <v>0.5951587830335332</v>
      </c>
      <c r="BC61" s="18">
        <f t="shared" si="9"/>
        <v>2</v>
      </c>
      <c r="BD61" s="18">
        <f t="shared" si="10"/>
        <v>2.8314457028647568E-2</v>
      </c>
      <c r="BE61" s="18">
        <f t="shared" si="11"/>
        <v>1.2769264934488118E-2</v>
      </c>
      <c r="BF61" s="18">
        <f t="shared" si="12"/>
        <v>2.8314457028647568E-2</v>
      </c>
      <c r="BG61" s="18">
        <f t="shared" si="13"/>
        <v>0.1077059737952476</v>
      </c>
      <c r="BH61" s="58" t="str">
        <f t="shared" si="14"/>
        <v>30–39 min</v>
      </c>
      <c r="BI61" s="58" t="str">
        <f t="shared" si="15"/>
        <v>28–32</v>
      </c>
      <c r="BJ61" s="60">
        <f t="shared" si="16"/>
        <v>0.58200000000000007</v>
      </c>
      <c r="BK61" s="60">
        <f t="shared" si="17"/>
        <v>0.63200000000000001</v>
      </c>
      <c r="BL61" s="60">
        <f t="shared" si="18"/>
        <v>0.45081472540736273</v>
      </c>
      <c r="BM61" s="62" t="str">
        <f t="shared" si="19"/>
        <v>Conserver</v>
      </c>
      <c r="BN61" s="64">
        <f t="shared" si="20"/>
        <v>0.57518443997317248</v>
      </c>
      <c r="BO61" s="64">
        <f t="shared" si="21"/>
        <v>1801.2</v>
      </c>
      <c r="BP61" s="65">
        <f t="shared" si="22"/>
        <v>0.10770597379524761</v>
      </c>
      <c r="BQ61" s="65">
        <f t="shared" si="23"/>
        <v>2</v>
      </c>
      <c r="BR61" s="18">
        <f t="shared" si="24"/>
        <v>0.13602043082389517</v>
      </c>
    </row>
    <row r="62" spans="1:70" ht="13.2">
      <c r="A62" s="12" t="s">
        <v>140</v>
      </c>
      <c r="B62" s="12" t="s">
        <v>141</v>
      </c>
      <c r="C62" s="13">
        <v>30</v>
      </c>
      <c r="D62" s="13">
        <v>69</v>
      </c>
      <c r="E62" s="13">
        <v>44</v>
      </c>
      <c r="F62" s="13">
        <v>25</v>
      </c>
      <c r="G62" s="13">
        <v>32.299999999999997</v>
      </c>
      <c r="H62" s="14">
        <v>1290</v>
      </c>
      <c r="I62" s="15">
        <v>455</v>
      </c>
      <c r="J62" s="15">
        <v>938</v>
      </c>
      <c r="K62" s="14">
        <v>48.5</v>
      </c>
      <c r="L62" s="15">
        <v>110</v>
      </c>
      <c r="M62" s="15">
        <v>317</v>
      </c>
      <c r="N62" s="14">
        <v>34.4</v>
      </c>
      <c r="O62" s="14">
        <v>269</v>
      </c>
      <c r="P62" s="14">
        <v>338</v>
      </c>
      <c r="Q62" s="14">
        <v>80.599999999999994</v>
      </c>
      <c r="R62" s="15">
        <v>145</v>
      </c>
      <c r="S62" s="15">
        <v>345</v>
      </c>
      <c r="T62" s="15">
        <v>490</v>
      </c>
      <c r="U62" s="15">
        <v>324</v>
      </c>
      <c r="V62" s="68">
        <v>193</v>
      </c>
      <c r="W62" s="15">
        <v>48</v>
      </c>
      <c r="X62" s="15">
        <v>14</v>
      </c>
      <c r="Y62" s="15">
        <v>173</v>
      </c>
      <c r="Z62" s="14">
        <v>2353</v>
      </c>
      <c r="AA62" s="14">
        <v>14</v>
      </c>
      <c r="AB62" s="14">
        <v>0</v>
      </c>
      <c r="AC62" s="13">
        <v>2.4</v>
      </c>
      <c r="AD62" s="13">
        <v>115</v>
      </c>
      <c r="AE62" s="13">
        <v>111.6</v>
      </c>
      <c r="AF62" s="13">
        <v>3.4</v>
      </c>
      <c r="AG62" s="13">
        <v>22.8</v>
      </c>
      <c r="AH62" s="13">
        <v>1.65</v>
      </c>
      <c r="AI62" s="13">
        <v>20.100000000000001</v>
      </c>
      <c r="AJ62" s="13">
        <v>6.5</v>
      </c>
      <c r="AK62" s="13">
        <v>14.9</v>
      </c>
      <c r="AL62" s="13">
        <v>10.8</v>
      </c>
      <c r="AM62" s="13">
        <v>12.2</v>
      </c>
      <c r="AN62" s="13">
        <v>54.2</v>
      </c>
      <c r="AO62" s="13">
        <v>59.3</v>
      </c>
      <c r="AP62" s="13">
        <v>24.6</v>
      </c>
      <c r="AQ62" s="13">
        <v>98.45</v>
      </c>
      <c r="AR62" s="13">
        <v>12.4</v>
      </c>
      <c r="AS62" s="13">
        <v>4569</v>
      </c>
      <c r="AT62" s="16">
        <f t="shared" si="0"/>
        <v>18.695652173913043</v>
      </c>
      <c r="AU62" s="16">
        <f t="shared" si="1"/>
        <v>4.6956521739130439</v>
      </c>
      <c r="AV62" s="17">
        <f t="shared" si="2"/>
        <v>7.1014492753623184</v>
      </c>
      <c r="AW62" s="17">
        <f t="shared" si="3"/>
        <v>2.1014492753623188</v>
      </c>
      <c r="AX62" s="17">
        <f t="shared" si="4"/>
        <v>5</v>
      </c>
      <c r="AY62" s="17">
        <f t="shared" si="5"/>
        <v>0.69565217391304346</v>
      </c>
      <c r="AZ62" s="17">
        <f t="shared" si="6"/>
        <v>0.20289855072463769</v>
      </c>
      <c r="BA62" s="17">
        <f t="shared" si="7"/>
        <v>2.7971014492753623</v>
      </c>
      <c r="BB62" s="18">
        <f t="shared" si="8"/>
        <v>0.57881276080226141</v>
      </c>
      <c r="BC62" s="18">
        <f t="shared" si="9"/>
        <v>1.678756476683938</v>
      </c>
      <c r="BD62" s="18">
        <f t="shared" si="10"/>
        <v>2.1537219006595776E-2</v>
      </c>
      <c r="BE62" s="18">
        <f t="shared" si="11"/>
        <v>6.2816888769237685E-3</v>
      </c>
      <c r="BF62" s="18">
        <f t="shared" si="12"/>
        <v>6.5060349082424737E-2</v>
      </c>
      <c r="BG62" s="18">
        <f t="shared" si="13"/>
        <v>0.15479876160990713</v>
      </c>
      <c r="BH62" s="58" t="str">
        <f t="shared" si="14"/>
        <v>30–39 min</v>
      </c>
      <c r="BI62" s="58" t="str">
        <f t="shared" si="15"/>
        <v>28–32</v>
      </c>
      <c r="BJ62" s="60">
        <f t="shared" si="16"/>
        <v>0.54200000000000004</v>
      </c>
      <c r="BK62" s="60">
        <f t="shared" si="17"/>
        <v>0.59299999999999997</v>
      </c>
      <c r="BL62" s="60">
        <f t="shared" si="18"/>
        <v>0.56608328304164157</v>
      </c>
      <c r="BM62" s="62" t="str">
        <f t="shared" si="19"/>
        <v>Conserver</v>
      </c>
      <c r="BN62" s="64">
        <f t="shared" si="20"/>
        <v>0.57177849706937278</v>
      </c>
      <c r="BO62" s="64">
        <f t="shared" si="21"/>
        <v>2228.6999999999998</v>
      </c>
      <c r="BP62" s="65">
        <f t="shared" si="22"/>
        <v>0.14537622829452149</v>
      </c>
      <c r="BQ62" s="65">
        <f t="shared" si="23"/>
        <v>1.6787564766839378</v>
      </c>
      <c r="BR62" s="18">
        <f t="shared" si="24"/>
        <v>0.21985911069233185</v>
      </c>
    </row>
    <row r="63" spans="1:70" ht="13.2">
      <c r="A63" s="12" t="s">
        <v>116</v>
      </c>
      <c r="B63" s="12" t="s">
        <v>117</v>
      </c>
      <c r="C63" s="13">
        <v>25</v>
      </c>
      <c r="D63" s="13">
        <v>73</v>
      </c>
      <c r="E63" s="13">
        <v>46</v>
      </c>
      <c r="F63" s="13">
        <v>27</v>
      </c>
      <c r="G63" s="13">
        <v>33.6</v>
      </c>
      <c r="H63" s="14">
        <v>1358</v>
      </c>
      <c r="I63" s="15">
        <v>475</v>
      </c>
      <c r="J63" s="15">
        <v>1007</v>
      </c>
      <c r="K63" s="14">
        <v>47.3</v>
      </c>
      <c r="L63" s="15">
        <v>219</v>
      </c>
      <c r="M63" s="15">
        <v>562</v>
      </c>
      <c r="N63" s="14">
        <v>38.799999999999997</v>
      </c>
      <c r="O63" s="14">
        <v>190</v>
      </c>
      <c r="P63" s="14">
        <v>219</v>
      </c>
      <c r="Q63" s="14">
        <v>85.1</v>
      </c>
      <c r="R63" s="15">
        <v>44</v>
      </c>
      <c r="S63" s="15">
        <v>219</v>
      </c>
      <c r="T63" s="15">
        <v>256</v>
      </c>
      <c r="U63" s="15">
        <v>672</v>
      </c>
      <c r="V63" s="68">
        <v>117</v>
      </c>
      <c r="W63" s="15">
        <v>102</v>
      </c>
      <c r="X63" s="15">
        <v>51</v>
      </c>
      <c r="Y63" s="15">
        <v>95</v>
      </c>
      <c r="Z63" s="14">
        <v>3022</v>
      </c>
      <c r="AA63" s="14">
        <v>31</v>
      </c>
      <c r="AB63" s="14">
        <v>0</v>
      </c>
      <c r="AC63" s="13">
        <v>3</v>
      </c>
      <c r="AD63" s="13">
        <v>117.7</v>
      </c>
      <c r="AE63" s="13">
        <v>114.2</v>
      </c>
      <c r="AF63" s="13">
        <v>3.5</v>
      </c>
      <c r="AG63" s="13">
        <v>38.4</v>
      </c>
      <c r="AH63" s="13">
        <v>5.61</v>
      </c>
      <c r="AI63" s="13">
        <v>35.799999999999997</v>
      </c>
      <c r="AJ63" s="13">
        <v>1.7</v>
      </c>
      <c r="AK63" s="13">
        <v>8.6999999999999993</v>
      </c>
      <c r="AL63" s="13">
        <v>5.2</v>
      </c>
      <c r="AM63" s="13">
        <v>6.4</v>
      </c>
      <c r="AN63" s="13">
        <v>58.2</v>
      </c>
      <c r="AO63" s="13">
        <v>61.6</v>
      </c>
      <c r="AP63" s="13">
        <v>21</v>
      </c>
      <c r="AQ63" s="13">
        <v>100.82</v>
      </c>
      <c r="AR63" s="13">
        <v>14.3</v>
      </c>
      <c r="AS63" s="13">
        <v>5165</v>
      </c>
      <c r="AT63" s="16">
        <f t="shared" si="0"/>
        <v>18.602739726027398</v>
      </c>
      <c r="AU63" s="16">
        <f t="shared" si="1"/>
        <v>9.205479452054794</v>
      </c>
      <c r="AV63" s="17">
        <f t="shared" si="2"/>
        <v>3.506849315068493</v>
      </c>
      <c r="AW63" s="17">
        <f t="shared" si="3"/>
        <v>0.60273972602739723</v>
      </c>
      <c r="AX63" s="17">
        <f t="shared" si="4"/>
        <v>3</v>
      </c>
      <c r="AY63" s="17">
        <f t="shared" si="5"/>
        <v>1.3972602739726028</v>
      </c>
      <c r="AZ63" s="17">
        <f t="shared" si="6"/>
        <v>0.69863013698630139</v>
      </c>
      <c r="BA63" s="17">
        <f t="shared" si="7"/>
        <v>1.6027397260273972</v>
      </c>
      <c r="BB63" s="18">
        <f t="shared" si="8"/>
        <v>0.55365296803652964</v>
      </c>
      <c r="BC63" s="18">
        <f t="shared" si="9"/>
        <v>5.7435897435897436</v>
      </c>
      <c r="BD63" s="18">
        <f t="shared" si="10"/>
        <v>4.1585127201565555E-2</v>
      </c>
      <c r="BE63" s="18">
        <f t="shared" si="11"/>
        <v>2.0792563600782778E-2</v>
      </c>
      <c r="BF63" s="18">
        <f t="shared" si="12"/>
        <v>1.7938682322243965E-2</v>
      </c>
      <c r="BG63" s="18">
        <f t="shared" si="13"/>
        <v>8.9285714285714288E-2</v>
      </c>
      <c r="BH63" s="58" t="str">
        <f t="shared" si="14"/>
        <v>30–39 min</v>
      </c>
      <c r="BI63" s="58" t="str">
        <f t="shared" si="15"/>
        <v>23–27</v>
      </c>
      <c r="BJ63" s="60">
        <f t="shared" si="16"/>
        <v>0.58200000000000007</v>
      </c>
      <c r="BK63" s="60">
        <f t="shared" si="17"/>
        <v>0.61599999999999999</v>
      </c>
      <c r="BL63" s="60">
        <f t="shared" si="18"/>
        <v>0.60772480386240191</v>
      </c>
      <c r="BM63" s="62" t="str">
        <f t="shared" si="19"/>
        <v>Conserver</v>
      </c>
      <c r="BN63" s="64">
        <f t="shared" si="20"/>
        <v>0.56893690912598882</v>
      </c>
      <c r="BO63" s="64">
        <f t="shared" si="21"/>
        <v>2452.8000000000002</v>
      </c>
      <c r="BP63" s="65">
        <f t="shared" si="22"/>
        <v>0.27397260273972601</v>
      </c>
      <c r="BQ63" s="65">
        <f t="shared" si="23"/>
        <v>5.7435897435897436</v>
      </c>
      <c r="BR63" s="18">
        <f t="shared" si="24"/>
        <v>0.10437051532941943</v>
      </c>
    </row>
    <row r="64" spans="1:70" ht="13.2">
      <c r="A64" s="12" t="s">
        <v>134</v>
      </c>
      <c r="B64" s="12" t="s">
        <v>135</v>
      </c>
      <c r="C64" s="13">
        <v>23</v>
      </c>
      <c r="D64" s="13">
        <v>71</v>
      </c>
      <c r="E64" s="13">
        <v>58</v>
      </c>
      <c r="F64" s="13">
        <v>13</v>
      </c>
      <c r="G64" s="13">
        <v>30.5</v>
      </c>
      <c r="H64" s="14">
        <v>1314</v>
      </c>
      <c r="I64" s="15">
        <v>504</v>
      </c>
      <c r="J64" s="15">
        <v>909</v>
      </c>
      <c r="K64" s="14">
        <v>55.7</v>
      </c>
      <c r="L64" s="15">
        <v>85</v>
      </c>
      <c r="M64" s="15">
        <v>227</v>
      </c>
      <c r="N64" s="14">
        <v>37</v>
      </c>
      <c r="O64" s="14">
        <v>220</v>
      </c>
      <c r="P64" s="14">
        <v>305</v>
      </c>
      <c r="Q64" s="14">
        <v>72.5</v>
      </c>
      <c r="R64" s="15">
        <v>163</v>
      </c>
      <c r="S64" s="15">
        <v>497</v>
      </c>
      <c r="T64" s="15">
        <v>660</v>
      </c>
      <c r="U64" s="15">
        <v>227</v>
      </c>
      <c r="V64" s="68">
        <v>142</v>
      </c>
      <c r="W64" s="15">
        <v>64</v>
      </c>
      <c r="X64" s="15">
        <v>114</v>
      </c>
      <c r="Y64" s="15">
        <v>142</v>
      </c>
      <c r="Z64" s="14">
        <v>2826</v>
      </c>
      <c r="AA64" s="14">
        <v>37</v>
      </c>
      <c r="AB64" s="14">
        <v>0</v>
      </c>
      <c r="AC64" s="13">
        <v>7.7</v>
      </c>
      <c r="AD64" s="13">
        <v>120.5</v>
      </c>
      <c r="AE64" s="13">
        <v>108.6</v>
      </c>
      <c r="AF64" s="13">
        <v>11.9</v>
      </c>
      <c r="AG64" s="13">
        <v>14.9</v>
      </c>
      <c r="AH64" s="13">
        <v>1.56</v>
      </c>
      <c r="AI64" s="13">
        <v>16.100000000000001</v>
      </c>
      <c r="AJ64" s="13">
        <v>7.6</v>
      </c>
      <c r="AK64" s="13">
        <v>21.3</v>
      </c>
      <c r="AL64" s="13">
        <v>14.7</v>
      </c>
      <c r="AM64" s="13">
        <v>10.3</v>
      </c>
      <c r="AN64" s="13">
        <v>60.4</v>
      </c>
      <c r="AO64" s="13">
        <v>63.3</v>
      </c>
      <c r="AP64" s="13">
        <v>22.6</v>
      </c>
      <c r="AQ64" s="13">
        <v>102.16</v>
      </c>
      <c r="AR64" s="13">
        <v>15.1</v>
      </c>
      <c r="AS64" s="13">
        <v>4609</v>
      </c>
      <c r="AT64" s="16">
        <f t="shared" si="0"/>
        <v>18.507042253521128</v>
      </c>
      <c r="AU64" s="16">
        <f t="shared" si="1"/>
        <v>3.1971830985915495</v>
      </c>
      <c r="AV64" s="17">
        <f t="shared" si="2"/>
        <v>9.295774647887324</v>
      </c>
      <c r="AW64" s="17">
        <f t="shared" si="3"/>
        <v>2.295774647887324</v>
      </c>
      <c r="AX64" s="17">
        <f t="shared" si="4"/>
        <v>7</v>
      </c>
      <c r="AY64" s="17">
        <f t="shared" si="5"/>
        <v>0.90140845070422537</v>
      </c>
      <c r="AZ64" s="17">
        <f t="shared" si="6"/>
        <v>1.6056338028169015</v>
      </c>
      <c r="BA64" s="17">
        <f t="shared" si="7"/>
        <v>2</v>
      </c>
      <c r="BB64" s="18">
        <f t="shared" si="8"/>
        <v>0.60678827060725005</v>
      </c>
      <c r="BC64" s="18">
        <f t="shared" si="9"/>
        <v>1.5985915492957747</v>
      </c>
      <c r="BD64" s="18">
        <f t="shared" si="10"/>
        <v>2.9554375432925422E-2</v>
      </c>
      <c r="BE64" s="18">
        <f t="shared" si="11"/>
        <v>5.2643731239898413E-2</v>
      </c>
      <c r="BF64" s="18">
        <f t="shared" si="12"/>
        <v>7.5271299930731936E-2</v>
      </c>
      <c r="BG64" s="18">
        <f t="shared" si="13"/>
        <v>0.22950819672131148</v>
      </c>
      <c r="BH64" s="58" t="str">
        <f t="shared" si="14"/>
        <v>30–39 min</v>
      </c>
      <c r="BI64" s="58" t="str">
        <f t="shared" si="15"/>
        <v>23–27</v>
      </c>
      <c r="BJ64" s="60">
        <f t="shared" si="16"/>
        <v>0.60399999999999998</v>
      </c>
      <c r="BK64" s="60">
        <f t="shared" si="17"/>
        <v>0.63300000000000001</v>
      </c>
      <c r="BL64" s="60">
        <f t="shared" si="18"/>
        <v>0.54858177429088717</v>
      </c>
      <c r="BM64" s="62" t="str">
        <f t="shared" si="19"/>
        <v>Conserver</v>
      </c>
      <c r="BN64" s="64">
        <f t="shared" si="20"/>
        <v>0.56601014537931826</v>
      </c>
      <c r="BO64" s="64">
        <f t="shared" si="21"/>
        <v>2165.5</v>
      </c>
      <c r="BP64" s="65">
        <f t="shared" si="22"/>
        <v>0.10482567536365735</v>
      </c>
      <c r="BQ64" s="65">
        <f t="shared" si="23"/>
        <v>1.5985915492957747</v>
      </c>
      <c r="BR64" s="18">
        <f t="shared" si="24"/>
        <v>0.3047794966520434</v>
      </c>
    </row>
    <row r="65" spans="1:70" ht="13.2">
      <c r="A65" s="12" t="s">
        <v>118</v>
      </c>
      <c r="B65" s="12" t="s">
        <v>119</v>
      </c>
      <c r="C65" s="13">
        <v>34</v>
      </c>
      <c r="D65" s="13">
        <v>73</v>
      </c>
      <c r="E65" s="13">
        <v>34</v>
      </c>
      <c r="F65" s="13">
        <v>39</v>
      </c>
      <c r="G65" s="13">
        <v>31.2</v>
      </c>
      <c r="H65" s="14">
        <v>1351</v>
      </c>
      <c r="I65" s="15">
        <v>548</v>
      </c>
      <c r="J65" s="15">
        <v>1037</v>
      </c>
      <c r="K65" s="14">
        <v>53</v>
      </c>
      <c r="L65" s="15">
        <v>131</v>
      </c>
      <c r="M65" s="15">
        <v>321</v>
      </c>
      <c r="N65" s="14">
        <v>40.200000000000003</v>
      </c>
      <c r="O65" s="14">
        <v>117</v>
      </c>
      <c r="P65" s="14">
        <v>146</v>
      </c>
      <c r="Q65" s="14">
        <v>80.5</v>
      </c>
      <c r="R65" s="15">
        <v>175</v>
      </c>
      <c r="S65" s="15">
        <v>555</v>
      </c>
      <c r="T65" s="15">
        <v>737</v>
      </c>
      <c r="U65" s="15">
        <v>256</v>
      </c>
      <c r="V65" s="68">
        <v>117</v>
      </c>
      <c r="W65" s="15">
        <v>58</v>
      </c>
      <c r="X65" s="15">
        <v>51</v>
      </c>
      <c r="Y65" s="15">
        <v>161</v>
      </c>
      <c r="Z65" s="14">
        <v>2832</v>
      </c>
      <c r="AA65" s="14">
        <v>45</v>
      </c>
      <c r="AB65" s="14">
        <v>1</v>
      </c>
      <c r="AC65" s="13">
        <v>-1.3</v>
      </c>
      <c r="AD65" s="13">
        <v>113.6</v>
      </c>
      <c r="AE65" s="13">
        <v>116</v>
      </c>
      <c r="AF65" s="13">
        <v>-2.4</v>
      </c>
      <c r="AG65" s="13">
        <v>16.5</v>
      </c>
      <c r="AH65" s="13">
        <v>2.15</v>
      </c>
      <c r="AI65" s="13">
        <v>17.3</v>
      </c>
      <c r="AJ65" s="13">
        <v>7.6</v>
      </c>
      <c r="AK65" s="13">
        <v>22.8</v>
      </c>
      <c r="AL65" s="13">
        <v>15.4</v>
      </c>
      <c r="AM65" s="13">
        <v>8.1</v>
      </c>
      <c r="AN65" s="13">
        <v>59.2</v>
      </c>
      <c r="AO65" s="13">
        <v>61.1</v>
      </c>
      <c r="AP65" s="13">
        <v>22.1</v>
      </c>
      <c r="AQ65" s="13">
        <v>104.11</v>
      </c>
      <c r="AR65" s="13">
        <v>13.6</v>
      </c>
      <c r="AS65" s="13">
        <v>4950</v>
      </c>
      <c r="AT65" s="16">
        <f t="shared" si="0"/>
        <v>18.506849315068493</v>
      </c>
      <c r="AU65" s="16">
        <f t="shared" si="1"/>
        <v>3.506849315068493</v>
      </c>
      <c r="AV65" s="17">
        <f t="shared" si="2"/>
        <v>10.095890410958905</v>
      </c>
      <c r="AW65" s="17">
        <f t="shared" si="3"/>
        <v>2.3972602739726026</v>
      </c>
      <c r="AX65" s="17">
        <f t="shared" si="4"/>
        <v>7.602739726027397</v>
      </c>
      <c r="AY65" s="17">
        <f t="shared" si="5"/>
        <v>0.79452054794520544</v>
      </c>
      <c r="AZ65" s="17">
        <f t="shared" si="6"/>
        <v>0.69863013698630139</v>
      </c>
      <c r="BA65" s="17">
        <f t="shared" si="7"/>
        <v>1.6027397260273972</v>
      </c>
      <c r="BB65" s="18">
        <f t="shared" si="8"/>
        <v>0.59316824727783635</v>
      </c>
      <c r="BC65" s="18">
        <f t="shared" si="9"/>
        <v>2.1880341880341878</v>
      </c>
      <c r="BD65" s="18">
        <f t="shared" si="10"/>
        <v>2.5465402177730943E-2</v>
      </c>
      <c r="BE65" s="18">
        <f t="shared" si="11"/>
        <v>2.2391991570073762E-2</v>
      </c>
      <c r="BF65" s="18">
        <f t="shared" si="12"/>
        <v>7.6835265191429566E-2</v>
      </c>
      <c r="BG65" s="18">
        <f t="shared" si="13"/>
        <v>0.24367755532139093</v>
      </c>
      <c r="BH65" s="58" t="str">
        <f t="shared" si="14"/>
        <v>30–39 min</v>
      </c>
      <c r="BI65" s="58" t="str">
        <f t="shared" si="15"/>
        <v>33+</v>
      </c>
      <c r="BJ65" s="60">
        <f t="shared" si="16"/>
        <v>0.59200000000000008</v>
      </c>
      <c r="BK65" s="60">
        <f t="shared" si="17"/>
        <v>0.61099999999999999</v>
      </c>
      <c r="BL65" s="60">
        <f t="shared" si="18"/>
        <v>0.62582981291490647</v>
      </c>
      <c r="BM65" s="62" t="str">
        <f t="shared" si="19"/>
        <v>Conserver</v>
      </c>
      <c r="BN65" s="64">
        <f t="shared" si="20"/>
        <v>0.566004244645958</v>
      </c>
      <c r="BO65" s="64">
        <f t="shared" si="21"/>
        <v>2277.6</v>
      </c>
      <c r="BP65" s="65">
        <f t="shared" si="22"/>
        <v>0.11239901650860555</v>
      </c>
      <c r="BQ65" s="65">
        <f t="shared" si="23"/>
        <v>2.1880341880341883</v>
      </c>
      <c r="BR65" s="18">
        <f t="shared" si="24"/>
        <v>0.32358623112047774</v>
      </c>
    </row>
    <row r="66" spans="1:70" ht="13.2">
      <c r="A66" s="12" t="s">
        <v>130</v>
      </c>
      <c r="B66" s="12" t="s">
        <v>131</v>
      </c>
      <c r="C66" s="13">
        <v>22</v>
      </c>
      <c r="D66" s="13">
        <v>72</v>
      </c>
      <c r="E66" s="13">
        <v>32</v>
      </c>
      <c r="F66" s="13">
        <v>40</v>
      </c>
      <c r="G66" s="13">
        <v>31.3</v>
      </c>
      <c r="H66" s="14">
        <v>1332</v>
      </c>
      <c r="I66" s="15">
        <v>497</v>
      </c>
      <c r="J66" s="15">
        <v>1102</v>
      </c>
      <c r="K66" s="14">
        <v>45.2</v>
      </c>
      <c r="L66" s="15">
        <v>144</v>
      </c>
      <c r="M66" s="15">
        <v>475</v>
      </c>
      <c r="N66" s="14">
        <v>31.1</v>
      </c>
      <c r="O66" s="14">
        <v>187</v>
      </c>
      <c r="P66" s="14">
        <v>245</v>
      </c>
      <c r="Q66" s="14">
        <v>78.5</v>
      </c>
      <c r="R66" s="15">
        <v>65</v>
      </c>
      <c r="S66" s="15">
        <v>259</v>
      </c>
      <c r="T66" s="15">
        <v>324</v>
      </c>
      <c r="U66" s="15">
        <v>202</v>
      </c>
      <c r="V66" s="68">
        <v>151</v>
      </c>
      <c r="W66" s="15">
        <v>65</v>
      </c>
      <c r="X66" s="15">
        <v>14</v>
      </c>
      <c r="Y66" s="15">
        <v>122</v>
      </c>
      <c r="Z66" s="14">
        <v>2102</v>
      </c>
      <c r="AA66" s="14">
        <v>3</v>
      </c>
      <c r="AB66" s="14">
        <v>0</v>
      </c>
      <c r="AC66" s="13">
        <v>-1.9</v>
      </c>
      <c r="AD66" s="13">
        <v>111.4</v>
      </c>
      <c r="AE66" s="13">
        <v>114.4</v>
      </c>
      <c r="AF66" s="13">
        <v>-3</v>
      </c>
      <c r="AG66" s="13">
        <v>13.8</v>
      </c>
      <c r="AH66" s="13">
        <v>1.32</v>
      </c>
      <c r="AI66" s="13">
        <v>12.7</v>
      </c>
      <c r="AJ66" s="13">
        <v>2.9</v>
      </c>
      <c r="AK66" s="13">
        <v>11.4</v>
      </c>
      <c r="AL66" s="13">
        <v>7</v>
      </c>
      <c r="AM66" s="13">
        <v>9.6999999999999993</v>
      </c>
      <c r="AN66" s="13">
        <v>51.9</v>
      </c>
      <c r="AO66" s="13">
        <v>55.1</v>
      </c>
      <c r="AP66" s="13">
        <v>25</v>
      </c>
      <c r="AQ66" s="13">
        <v>99.88</v>
      </c>
      <c r="AR66" s="13">
        <v>10.199999999999999</v>
      </c>
      <c r="AS66" s="13">
        <v>4688</v>
      </c>
      <c r="AT66" s="16">
        <f t="shared" ref="AT66:AT129" si="25">H66/D66</f>
        <v>18.5</v>
      </c>
      <c r="AU66" s="16">
        <f t="shared" ref="AU66:AU129" si="26">U66/D66</f>
        <v>2.8055555555555554</v>
      </c>
      <c r="AV66" s="17">
        <f t="shared" ref="AV66:AV129" si="27">T66/D66</f>
        <v>4.5</v>
      </c>
      <c r="AW66" s="17">
        <f t="shared" ref="AW66:AW129" si="28">R66/D66</f>
        <v>0.90277777777777779</v>
      </c>
      <c r="AX66" s="17">
        <f t="shared" ref="AX66:AX129" si="29">S66/D66</f>
        <v>3.5972222222222223</v>
      </c>
      <c r="AY66" s="17">
        <f t="shared" ref="AY66:AY129" si="30">W66/D66</f>
        <v>0.90277777777777779</v>
      </c>
      <c r="AZ66" s="17">
        <f t="shared" ref="AZ66:AZ129" si="31">X66/D66</f>
        <v>0.19444444444444445</v>
      </c>
      <c r="BA66" s="17">
        <f t="shared" ref="BA66:BA129" si="32">V66/D66</f>
        <v>2.0972222222222223</v>
      </c>
      <c r="BB66" s="18">
        <f t="shared" ref="BB66:BB129" si="33">IF(G66&gt;0,AT66/G66,"")</f>
        <v>0.59105431309904155</v>
      </c>
      <c r="BC66" s="18">
        <f t="shared" ref="BC66:BC129" si="34">IF(BA66&gt;0,AU66/BA66,"")</f>
        <v>1.3377483443708609</v>
      </c>
      <c r="BD66" s="18">
        <f t="shared" ref="BD66:BD129" si="35">IF(G66&gt;0,AY66/G66,"")</f>
        <v>2.8842740504082358E-2</v>
      </c>
      <c r="BE66" s="18">
        <f t="shared" ref="BE66:BE129" si="36">IF(G66&gt;0,AZ66/G66,"")</f>
        <v>6.2122825701100464E-3</v>
      </c>
      <c r="BF66" s="18">
        <f t="shared" ref="BF66:BF129" si="37">IF(G66&gt;0,AW66/G66,"")</f>
        <v>2.8842740504082358E-2</v>
      </c>
      <c r="BG66" s="18">
        <f t="shared" ref="BG66:BG129" si="38" xml:space="preserve"> IF(G66&gt;0,AX66/G66,"")</f>
        <v>0.11492722754703585</v>
      </c>
      <c r="BH66" s="58" t="str">
        <f t="shared" ref="BH66:BH129" si="39">IF(G66&lt;10,"&lt;10 min",IF(G66&lt;20,"10–19 min",IF(G66&lt;30,"20–29 min",IF(G66&lt;40,"30–39 min","40+ min"))))</f>
        <v>30–39 min</v>
      </c>
      <c r="BI66" s="58" t="str">
        <f t="shared" ref="BI66:BI129" si="40">IF(C66&lt;23,"18–22",IF(C66&lt;28,"23–27",IF(C66&lt;33,"28–32","33+")))</f>
        <v>18–22</v>
      </c>
      <c r="BJ66" s="60">
        <f t="shared" ref="BJ66:BJ129" si="41">AN66/100</f>
        <v>0.51900000000000002</v>
      </c>
      <c r="BK66" s="60">
        <f t="shared" ref="BK66:BK129" si="42">AO66/100</f>
        <v>0.55100000000000005</v>
      </c>
      <c r="BL66" s="60">
        <f t="shared" ref="BL66:BL129" si="43">J66/(MAX($J$2:$J$570))</f>
        <v>0.66505733252866628</v>
      </c>
      <c r="BM66" s="62" t="str">
        <f t="shared" ref="BM66:BM129" si="44">IF(AND(G66&gt;=30,J66&gt;=500),"Conserver","Écarter")</f>
        <v>Conserver</v>
      </c>
      <c r="BN66" s="64">
        <f t="shared" ref="BN66:BN129" si="45">AT66/(MAX($AT$2:$AT$570))</f>
        <v>0.56579476861167</v>
      </c>
      <c r="BO66" s="64">
        <f t="shared" ref="BO66:BO129" si="46">G66*D66</f>
        <v>2253.6</v>
      </c>
      <c r="BP66" s="65">
        <f t="shared" ref="BP66:BP129" si="47">IF(BO66&gt;0,U66/BO66,"")</f>
        <v>8.9634362797302095E-2</v>
      </c>
      <c r="BQ66" s="65">
        <f t="shared" ref="BQ66:BQ129" si="48">IF(V66&gt;0,U66/V66,0)</f>
        <v>1.3377483443708609</v>
      </c>
      <c r="BR66" s="18">
        <f t="shared" ref="BR66:BR129" si="49">IF(G66&gt;0,AV66/G66,"")</f>
        <v>0.14376996805111822</v>
      </c>
    </row>
    <row r="67" spans="1:70" ht="13.2">
      <c r="A67" s="12" t="s">
        <v>168</v>
      </c>
      <c r="B67" s="12" t="s">
        <v>169</v>
      </c>
      <c r="C67" s="13">
        <v>26</v>
      </c>
      <c r="D67" s="13">
        <v>63</v>
      </c>
      <c r="E67" s="13">
        <v>14</v>
      </c>
      <c r="F67" s="13">
        <v>49</v>
      </c>
      <c r="G67" s="13">
        <v>27.9</v>
      </c>
      <c r="H67" s="14">
        <v>1159</v>
      </c>
      <c r="I67" s="15">
        <v>416</v>
      </c>
      <c r="J67" s="15">
        <v>869</v>
      </c>
      <c r="K67" s="14">
        <v>48</v>
      </c>
      <c r="L67" s="15">
        <v>107</v>
      </c>
      <c r="M67" s="15">
        <v>271</v>
      </c>
      <c r="N67" s="14">
        <v>40.6</v>
      </c>
      <c r="O67" s="14">
        <v>214</v>
      </c>
      <c r="P67" s="14">
        <v>252</v>
      </c>
      <c r="Q67" s="14">
        <v>86.5</v>
      </c>
      <c r="R67" s="15">
        <v>63</v>
      </c>
      <c r="S67" s="15">
        <v>113</v>
      </c>
      <c r="T67" s="15">
        <v>170</v>
      </c>
      <c r="U67" s="15">
        <v>265</v>
      </c>
      <c r="V67" s="68">
        <v>158</v>
      </c>
      <c r="W67" s="15">
        <v>44</v>
      </c>
      <c r="X67" s="15">
        <v>6</v>
      </c>
      <c r="Y67" s="15">
        <v>145</v>
      </c>
      <c r="Z67" s="14">
        <v>1758</v>
      </c>
      <c r="AA67" s="14">
        <v>2</v>
      </c>
      <c r="AB67" s="14">
        <v>0</v>
      </c>
      <c r="AC67" s="13">
        <v>-4.5</v>
      </c>
      <c r="AD67" s="13">
        <v>110.4</v>
      </c>
      <c r="AE67" s="13">
        <v>117.9</v>
      </c>
      <c r="AF67" s="13">
        <v>-7.5</v>
      </c>
      <c r="AG67" s="13">
        <v>24.6</v>
      </c>
      <c r="AH67" s="13">
        <v>1.65</v>
      </c>
      <c r="AI67" s="13">
        <v>18.899999999999999</v>
      </c>
      <c r="AJ67" s="13">
        <v>3.3</v>
      </c>
      <c r="AK67" s="13">
        <v>6</v>
      </c>
      <c r="AL67" s="13">
        <v>4.7</v>
      </c>
      <c r="AM67" s="13">
        <v>11.5</v>
      </c>
      <c r="AN67" s="13">
        <v>54.3</v>
      </c>
      <c r="AO67" s="13">
        <v>59.3</v>
      </c>
      <c r="AP67" s="13">
        <v>26.4</v>
      </c>
      <c r="AQ67" s="13">
        <v>101.38</v>
      </c>
      <c r="AR67" s="13">
        <v>10.6</v>
      </c>
      <c r="AS67" s="13">
        <v>3709</v>
      </c>
      <c r="AT67" s="16">
        <f t="shared" si="25"/>
        <v>18.396825396825395</v>
      </c>
      <c r="AU67" s="16">
        <f t="shared" si="26"/>
        <v>4.2063492063492065</v>
      </c>
      <c r="AV67" s="17">
        <f t="shared" si="27"/>
        <v>2.6984126984126986</v>
      </c>
      <c r="AW67" s="17">
        <f t="shared" si="28"/>
        <v>1</v>
      </c>
      <c r="AX67" s="17">
        <f t="shared" si="29"/>
        <v>1.7936507936507937</v>
      </c>
      <c r="AY67" s="17">
        <f t="shared" si="30"/>
        <v>0.69841269841269837</v>
      </c>
      <c r="AZ67" s="17">
        <f t="shared" si="31"/>
        <v>9.5238095238095233E-2</v>
      </c>
      <c r="BA67" s="17">
        <f t="shared" si="32"/>
        <v>2.5079365079365079</v>
      </c>
      <c r="BB67" s="18">
        <f t="shared" si="33"/>
        <v>0.65938442282528298</v>
      </c>
      <c r="BC67" s="18">
        <f t="shared" si="34"/>
        <v>1.6772151898734178</v>
      </c>
      <c r="BD67" s="18">
        <f t="shared" si="35"/>
        <v>2.5032713204756217E-2</v>
      </c>
      <c r="BE67" s="18">
        <f t="shared" si="36"/>
        <v>3.4135518006485747E-3</v>
      </c>
      <c r="BF67" s="18">
        <f t="shared" si="37"/>
        <v>3.5842293906810041E-2</v>
      </c>
      <c r="BG67" s="18">
        <f t="shared" si="38"/>
        <v>6.4288558912214827E-2</v>
      </c>
      <c r="BH67" s="58" t="str">
        <f t="shared" si="39"/>
        <v>20–29 min</v>
      </c>
      <c r="BI67" s="58" t="str">
        <f t="shared" si="40"/>
        <v>23–27</v>
      </c>
      <c r="BJ67" s="60">
        <f t="shared" si="41"/>
        <v>0.54299999999999993</v>
      </c>
      <c r="BK67" s="60">
        <f t="shared" si="42"/>
        <v>0.59299999999999997</v>
      </c>
      <c r="BL67" s="60">
        <f t="shared" si="43"/>
        <v>0.52444176222088112</v>
      </c>
      <c r="BM67" s="62" t="str">
        <f t="shared" si="44"/>
        <v>Écarter</v>
      </c>
      <c r="BN67" s="64">
        <f t="shared" si="45"/>
        <v>0.56263932803168215</v>
      </c>
      <c r="BO67" s="64">
        <f t="shared" si="46"/>
        <v>1757.6999999999998</v>
      </c>
      <c r="BP67" s="65">
        <f t="shared" si="47"/>
        <v>0.15076520452864539</v>
      </c>
      <c r="BQ67" s="65">
        <f t="shared" si="48"/>
        <v>1.6772151898734178</v>
      </c>
      <c r="BR67" s="18">
        <f t="shared" si="49"/>
        <v>9.6717301018376292E-2</v>
      </c>
    </row>
    <row r="68" spans="1:70" ht="13.2">
      <c r="A68" s="20" t="s">
        <v>108</v>
      </c>
      <c r="B68" s="12" t="s">
        <v>109</v>
      </c>
      <c r="C68" s="13">
        <v>26</v>
      </c>
      <c r="D68" s="13">
        <v>77</v>
      </c>
      <c r="E68" s="13">
        <v>47</v>
      </c>
      <c r="F68" s="13">
        <v>30</v>
      </c>
      <c r="G68" s="13">
        <v>33.700000000000003</v>
      </c>
      <c r="H68" s="14">
        <v>1401</v>
      </c>
      <c r="I68" s="15">
        <v>531</v>
      </c>
      <c r="J68" s="15">
        <v>1047</v>
      </c>
      <c r="K68" s="14">
        <v>50.4</v>
      </c>
      <c r="L68" s="15">
        <v>193</v>
      </c>
      <c r="M68" s="15">
        <v>493</v>
      </c>
      <c r="N68" s="14">
        <v>39.5</v>
      </c>
      <c r="O68" s="14">
        <v>146</v>
      </c>
      <c r="P68" s="14">
        <v>193</v>
      </c>
      <c r="Q68" s="14">
        <v>76.8</v>
      </c>
      <c r="R68" s="15">
        <v>139</v>
      </c>
      <c r="S68" s="15">
        <v>400</v>
      </c>
      <c r="T68" s="15">
        <v>539</v>
      </c>
      <c r="U68" s="15">
        <v>162</v>
      </c>
      <c r="V68" s="68">
        <v>108</v>
      </c>
      <c r="W68" s="15">
        <v>46</v>
      </c>
      <c r="X68" s="15">
        <v>39</v>
      </c>
      <c r="Y68" s="15">
        <v>154</v>
      </c>
      <c r="Z68" s="14">
        <v>2456</v>
      </c>
      <c r="AA68" s="14">
        <v>15</v>
      </c>
      <c r="AB68" s="14">
        <v>0</v>
      </c>
      <c r="AC68" s="13">
        <v>3.4</v>
      </c>
      <c r="AD68" s="13">
        <v>119.8</v>
      </c>
      <c r="AE68" s="13">
        <v>115.4</v>
      </c>
      <c r="AF68" s="13">
        <v>4.4000000000000004</v>
      </c>
      <c r="AG68" s="13">
        <v>8.4</v>
      </c>
      <c r="AH68" s="13">
        <v>1.59</v>
      </c>
      <c r="AI68" s="13">
        <v>11.8</v>
      </c>
      <c r="AJ68" s="13">
        <v>5.5</v>
      </c>
      <c r="AK68" s="13">
        <v>14.6</v>
      </c>
      <c r="AL68" s="13">
        <v>10.3</v>
      </c>
      <c r="AM68" s="13">
        <v>7.4</v>
      </c>
      <c r="AN68" s="13">
        <v>59.6</v>
      </c>
      <c r="AO68" s="13">
        <v>61.7</v>
      </c>
      <c r="AP68" s="13">
        <v>19.7</v>
      </c>
      <c r="AQ68" s="13">
        <v>101.52</v>
      </c>
      <c r="AR68" s="13">
        <v>10.1</v>
      </c>
      <c r="AS68" s="13">
        <v>5494</v>
      </c>
      <c r="AT68" s="16">
        <f t="shared" si="25"/>
        <v>18.194805194805195</v>
      </c>
      <c r="AU68" s="16">
        <f t="shared" si="26"/>
        <v>2.1038961038961039</v>
      </c>
      <c r="AV68" s="17">
        <f t="shared" si="27"/>
        <v>7</v>
      </c>
      <c r="AW68" s="17">
        <f t="shared" si="28"/>
        <v>1.8051948051948052</v>
      </c>
      <c r="AX68" s="17">
        <f t="shared" si="29"/>
        <v>5.1948051948051948</v>
      </c>
      <c r="AY68" s="17">
        <f t="shared" si="30"/>
        <v>0.59740259740259738</v>
      </c>
      <c r="AZ68" s="17">
        <f t="shared" si="31"/>
        <v>0.50649350649350644</v>
      </c>
      <c r="BA68" s="17">
        <f t="shared" si="32"/>
        <v>1.4025974025974026</v>
      </c>
      <c r="BB68" s="18">
        <f t="shared" si="33"/>
        <v>0.53990519865890785</v>
      </c>
      <c r="BC68" s="18">
        <f t="shared" si="34"/>
        <v>1.5</v>
      </c>
      <c r="BD68" s="18">
        <f t="shared" si="35"/>
        <v>1.7727080041620099E-2</v>
      </c>
      <c r="BE68" s="18">
        <f t="shared" si="36"/>
        <v>1.5029480904851822E-2</v>
      </c>
      <c r="BF68" s="18">
        <f t="shared" si="37"/>
        <v>5.3566611430112911E-2</v>
      </c>
      <c r="BG68" s="18">
        <f t="shared" si="38"/>
        <v>0.15414852210104435</v>
      </c>
      <c r="BH68" s="58" t="str">
        <f t="shared" si="39"/>
        <v>30–39 min</v>
      </c>
      <c r="BI68" s="58" t="str">
        <f t="shared" si="40"/>
        <v>23–27</v>
      </c>
      <c r="BJ68" s="60">
        <f t="shared" si="41"/>
        <v>0.59599999999999997</v>
      </c>
      <c r="BK68" s="60">
        <f t="shared" si="42"/>
        <v>0.61699999999999999</v>
      </c>
      <c r="BL68" s="60">
        <f t="shared" si="43"/>
        <v>0.63186481593240795</v>
      </c>
      <c r="BM68" s="62" t="str">
        <f t="shared" si="44"/>
        <v>Conserver</v>
      </c>
      <c r="BN68" s="64">
        <f t="shared" si="45"/>
        <v>0.55646084297995768</v>
      </c>
      <c r="BO68" s="64">
        <f t="shared" si="46"/>
        <v>2594.9</v>
      </c>
      <c r="BP68" s="65">
        <f t="shared" si="47"/>
        <v>6.2430151450922962E-2</v>
      </c>
      <c r="BQ68" s="65">
        <f t="shared" si="48"/>
        <v>1.5</v>
      </c>
      <c r="BR68" s="18">
        <f t="shared" si="49"/>
        <v>0.20771513353115725</v>
      </c>
    </row>
    <row r="69" spans="1:70" ht="13.2">
      <c r="A69" s="12" t="s">
        <v>104</v>
      </c>
      <c r="B69" s="12" t="s">
        <v>105</v>
      </c>
      <c r="C69" s="13">
        <v>27</v>
      </c>
      <c r="D69" s="13">
        <v>78</v>
      </c>
      <c r="E69" s="13">
        <v>36</v>
      </c>
      <c r="F69" s="13">
        <v>42</v>
      </c>
      <c r="G69" s="13">
        <v>34.299999999999997</v>
      </c>
      <c r="H69" s="14">
        <v>1412</v>
      </c>
      <c r="I69" s="15">
        <v>538</v>
      </c>
      <c r="J69" s="15">
        <v>1115</v>
      </c>
      <c r="K69" s="14">
        <v>48.5</v>
      </c>
      <c r="L69" s="15">
        <v>78</v>
      </c>
      <c r="M69" s="15">
        <v>218</v>
      </c>
      <c r="N69" s="14">
        <v>35.700000000000003</v>
      </c>
      <c r="O69" s="14">
        <v>250</v>
      </c>
      <c r="P69" s="14">
        <v>328</v>
      </c>
      <c r="Q69" s="14">
        <v>76.5</v>
      </c>
      <c r="R69" s="15">
        <v>187</v>
      </c>
      <c r="S69" s="15">
        <v>562</v>
      </c>
      <c r="T69" s="15">
        <v>749</v>
      </c>
      <c r="U69" s="15">
        <v>335</v>
      </c>
      <c r="V69" s="68">
        <v>164</v>
      </c>
      <c r="W69" s="15">
        <v>101</v>
      </c>
      <c r="X69" s="15">
        <v>55</v>
      </c>
      <c r="Y69" s="15">
        <v>164</v>
      </c>
      <c r="Z69" s="14">
        <v>3104</v>
      </c>
      <c r="AA69" s="14">
        <v>38</v>
      </c>
      <c r="AB69" s="14">
        <v>1</v>
      </c>
      <c r="AC69" s="13">
        <v>0.3</v>
      </c>
      <c r="AD69" s="13">
        <v>110.9</v>
      </c>
      <c r="AE69" s="13">
        <v>110.8</v>
      </c>
      <c r="AF69" s="13">
        <v>0.1</v>
      </c>
      <c r="AG69" s="13">
        <v>20.399999999999999</v>
      </c>
      <c r="AH69" s="13">
        <v>2.09</v>
      </c>
      <c r="AI69" s="13">
        <v>19.2</v>
      </c>
      <c r="AJ69" s="13">
        <v>6.9</v>
      </c>
      <c r="AK69" s="13">
        <v>21.4</v>
      </c>
      <c r="AL69" s="13">
        <v>14.1</v>
      </c>
      <c r="AM69" s="13">
        <v>9.1999999999999993</v>
      </c>
      <c r="AN69" s="13">
        <v>52.1</v>
      </c>
      <c r="AO69" s="13">
        <v>56.1</v>
      </c>
      <c r="AP69" s="13">
        <v>23.2</v>
      </c>
      <c r="AQ69" s="13">
        <v>97.02</v>
      </c>
      <c r="AR69" s="13">
        <v>13.7</v>
      </c>
      <c r="AS69" s="13">
        <v>5414</v>
      </c>
      <c r="AT69" s="16">
        <f t="shared" si="25"/>
        <v>18.102564102564102</v>
      </c>
      <c r="AU69" s="16">
        <f t="shared" si="26"/>
        <v>4.2948717948717947</v>
      </c>
      <c r="AV69" s="17">
        <f t="shared" si="27"/>
        <v>9.6025641025641022</v>
      </c>
      <c r="AW69" s="17">
        <f t="shared" si="28"/>
        <v>2.3974358974358974</v>
      </c>
      <c r="AX69" s="17">
        <f t="shared" si="29"/>
        <v>7.2051282051282053</v>
      </c>
      <c r="AY69" s="17">
        <f t="shared" si="30"/>
        <v>1.2948717948717949</v>
      </c>
      <c r="AZ69" s="17">
        <f t="shared" si="31"/>
        <v>0.70512820512820518</v>
      </c>
      <c r="BA69" s="17">
        <f t="shared" si="32"/>
        <v>2.1025641025641026</v>
      </c>
      <c r="BB69" s="18">
        <f t="shared" si="33"/>
        <v>0.5277715481797115</v>
      </c>
      <c r="BC69" s="18">
        <f t="shared" si="34"/>
        <v>2.0426829268292681</v>
      </c>
      <c r="BD69" s="18">
        <f t="shared" si="35"/>
        <v>3.7751364281976535E-2</v>
      </c>
      <c r="BE69" s="18">
        <f t="shared" si="36"/>
        <v>2.0557673618898112E-2</v>
      </c>
      <c r="BF69" s="18">
        <f t="shared" si="37"/>
        <v>6.9896090304253575E-2</v>
      </c>
      <c r="BG69" s="18">
        <f t="shared" si="38"/>
        <v>0.2100620467967407</v>
      </c>
      <c r="BH69" s="58" t="str">
        <f t="shared" si="39"/>
        <v>30–39 min</v>
      </c>
      <c r="BI69" s="58" t="str">
        <f t="shared" si="40"/>
        <v>23–27</v>
      </c>
      <c r="BJ69" s="60">
        <f t="shared" si="41"/>
        <v>0.52100000000000002</v>
      </c>
      <c r="BK69" s="60">
        <f t="shared" si="42"/>
        <v>0.56100000000000005</v>
      </c>
      <c r="BL69" s="60">
        <f t="shared" si="43"/>
        <v>0.67290283645141824</v>
      </c>
      <c r="BM69" s="62" t="str">
        <f t="shared" si="44"/>
        <v>Conserver</v>
      </c>
      <c r="BN69" s="64">
        <f t="shared" si="45"/>
        <v>0.55363978744260434</v>
      </c>
      <c r="BO69" s="64">
        <f t="shared" si="46"/>
        <v>2675.3999999999996</v>
      </c>
      <c r="BP69" s="65">
        <f t="shared" si="47"/>
        <v>0.1252149211332885</v>
      </c>
      <c r="BQ69" s="65">
        <f t="shared" si="48"/>
        <v>2.0426829268292681</v>
      </c>
      <c r="BR69" s="18">
        <f t="shared" si="49"/>
        <v>0.27995813710099426</v>
      </c>
    </row>
    <row r="70" spans="1:70" ht="13.2">
      <c r="A70" s="12" t="s">
        <v>128</v>
      </c>
      <c r="B70" s="12" t="s">
        <v>129</v>
      </c>
      <c r="C70" s="13">
        <v>27</v>
      </c>
      <c r="D70" s="13">
        <v>74</v>
      </c>
      <c r="E70" s="13">
        <v>45</v>
      </c>
      <c r="F70" s="13">
        <v>29</v>
      </c>
      <c r="G70" s="13">
        <v>36.6</v>
      </c>
      <c r="H70" s="14">
        <v>1332</v>
      </c>
      <c r="I70" s="15">
        <v>488</v>
      </c>
      <c r="J70" s="15">
        <v>1029</v>
      </c>
      <c r="K70" s="14">
        <v>47.6</v>
      </c>
      <c r="L70" s="15">
        <v>170</v>
      </c>
      <c r="M70" s="15">
        <v>459</v>
      </c>
      <c r="N70" s="14">
        <v>37.200000000000003</v>
      </c>
      <c r="O70" s="14">
        <v>185</v>
      </c>
      <c r="P70" s="14">
        <v>229</v>
      </c>
      <c r="Q70" s="14">
        <v>81</v>
      </c>
      <c r="R70" s="15">
        <v>96</v>
      </c>
      <c r="S70" s="15">
        <v>259</v>
      </c>
      <c r="T70" s="15">
        <v>355</v>
      </c>
      <c r="U70" s="15">
        <v>163</v>
      </c>
      <c r="V70" s="68">
        <v>104</v>
      </c>
      <c r="W70" s="15">
        <v>111</v>
      </c>
      <c r="X70" s="15">
        <v>67</v>
      </c>
      <c r="Y70" s="15">
        <v>170</v>
      </c>
      <c r="Z70" s="14">
        <v>2427</v>
      </c>
      <c r="AA70" s="14">
        <v>1</v>
      </c>
      <c r="AB70" s="14">
        <v>0</v>
      </c>
      <c r="AC70" s="13">
        <v>4.0999999999999996</v>
      </c>
      <c r="AD70" s="13">
        <v>117.7</v>
      </c>
      <c r="AE70" s="13">
        <v>112.3</v>
      </c>
      <c r="AF70" s="13">
        <v>5.4</v>
      </c>
      <c r="AG70" s="13">
        <v>8.4</v>
      </c>
      <c r="AH70" s="13">
        <v>1.61</v>
      </c>
      <c r="AI70" s="13">
        <v>11.8</v>
      </c>
      <c r="AJ70" s="13">
        <v>3.7</v>
      </c>
      <c r="AK70" s="13">
        <v>9.8000000000000007</v>
      </c>
      <c r="AL70" s="13">
        <v>6.7</v>
      </c>
      <c r="AM70" s="13">
        <v>7.3</v>
      </c>
      <c r="AN70" s="13">
        <v>55.9</v>
      </c>
      <c r="AO70" s="13">
        <v>59.1</v>
      </c>
      <c r="AP70" s="13">
        <v>19.5</v>
      </c>
      <c r="AQ70" s="13">
        <v>97.73</v>
      </c>
      <c r="AR70" s="13">
        <v>9.3000000000000007</v>
      </c>
      <c r="AS70" s="13">
        <v>5511</v>
      </c>
      <c r="AT70" s="16">
        <f t="shared" si="25"/>
        <v>18</v>
      </c>
      <c r="AU70" s="16">
        <f t="shared" si="26"/>
        <v>2.2027027027027026</v>
      </c>
      <c r="AV70" s="17">
        <f t="shared" si="27"/>
        <v>4.7972972972972974</v>
      </c>
      <c r="AW70" s="17">
        <f t="shared" si="28"/>
        <v>1.2972972972972974</v>
      </c>
      <c r="AX70" s="17">
        <f t="shared" si="29"/>
        <v>3.5</v>
      </c>
      <c r="AY70" s="17">
        <f t="shared" si="30"/>
        <v>1.5</v>
      </c>
      <c r="AZ70" s="17">
        <f t="shared" si="31"/>
        <v>0.90540540540540537</v>
      </c>
      <c r="BA70" s="17">
        <f t="shared" si="32"/>
        <v>1.4054054054054055</v>
      </c>
      <c r="BB70" s="18">
        <f t="shared" si="33"/>
        <v>0.49180327868852458</v>
      </c>
      <c r="BC70" s="18">
        <f t="shared" si="34"/>
        <v>1.5673076923076921</v>
      </c>
      <c r="BD70" s="18">
        <f t="shared" si="35"/>
        <v>4.0983606557377046E-2</v>
      </c>
      <c r="BE70" s="18">
        <f t="shared" si="36"/>
        <v>2.4737852606705062E-2</v>
      </c>
      <c r="BF70" s="18">
        <f t="shared" si="37"/>
        <v>3.5445281346920689E-2</v>
      </c>
      <c r="BG70" s="18">
        <f t="shared" si="38"/>
        <v>9.5628415300546443E-2</v>
      </c>
      <c r="BH70" s="58" t="str">
        <f t="shared" si="39"/>
        <v>30–39 min</v>
      </c>
      <c r="BI70" s="58" t="str">
        <f t="shared" si="40"/>
        <v>23–27</v>
      </c>
      <c r="BJ70" s="60">
        <f t="shared" si="41"/>
        <v>0.55899999999999994</v>
      </c>
      <c r="BK70" s="60">
        <f t="shared" si="42"/>
        <v>0.59099999999999997</v>
      </c>
      <c r="BL70" s="60">
        <f t="shared" si="43"/>
        <v>0.6210018105009053</v>
      </c>
      <c r="BM70" s="62" t="str">
        <f t="shared" si="44"/>
        <v>Conserver</v>
      </c>
      <c r="BN70" s="64">
        <f t="shared" si="45"/>
        <v>0.55050301810865199</v>
      </c>
      <c r="BO70" s="64">
        <f t="shared" si="46"/>
        <v>2708.4</v>
      </c>
      <c r="BP70" s="65">
        <f t="shared" si="47"/>
        <v>6.0183133953625755E-2</v>
      </c>
      <c r="BQ70" s="65">
        <f t="shared" si="48"/>
        <v>1.5673076923076923</v>
      </c>
      <c r="BR70" s="18">
        <f t="shared" si="49"/>
        <v>0.13107369664746713</v>
      </c>
    </row>
    <row r="71" spans="1:70" ht="13.2">
      <c r="A71" s="12" t="s">
        <v>190</v>
      </c>
      <c r="B71" s="12" t="s">
        <v>191</v>
      </c>
      <c r="C71" s="13">
        <v>30</v>
      </c>
      <c r="D71" s="13">
        <v>60</v>
      </c>
      <c r="E71" s="13">
        <v>27</v>
      </c>
      <c r="F71" s="13">
        <v>33</v>
      </c>
      <c r="G71" s="13">
        <v>30.7</v>
      </c>
      <c r="H71" s="14">
        <v>1080</v>
      </c>
      <c r="I71" s="15">
        <v>378</v>
      </c>
      <c r="J71" s="15">
        <v>840</v>
      </c>
      <c r="K71" s="14">
        <v>44.8</v>
      </c>
      <c r="L71" s="15">
        <v>132</v>
      </c>
      <c r="M71" s="15">
        <v>348</v>
      </c>
      <c r="N71" s="14">
        <v>37.4</v>
      </c>
      <c r="O71" s="14">
        <v>198</v>
      </c>
      <c r="P71" s="14">
        <v>258</v>
      </c>
      <c r="Q71" s="14">
        <v>76.3</v>
      </c>
      <c r="R71" s="15">
        <v>90</v>
      </c>
      <c r="S71" s="15">
        <v>180</v>
      </c>
      <c r="T71" s="15">
        <v>270</v>
      </c>
      <c r="U71" s="15">
        <v>156</v>
      </c>
      <c r="V71" s="68">
        <v>102</v>
      </c>
      <c r="W71" s="15">
        <v>60</v>
      </c>
      <c r="X71" s="15">
        <v>48</v>
      </c>
      <c r="Y71" s="15">
        <v>102</v>
      </c>
      <c r="Z71" s="14">
        <v>1866</v>
      </c>
      <c r="AA71" s="14">
        <v>3</v>
      </c>
      <c r="AB71" s="14">
        <v>0</v>
      </c>
      <c r="AC71" s="13">
        <v>-1.7</v>
      </c>
      <c r="AD71" s="13">
        <v>109.4</v>
      </c>
      <c r="AE71" s="13">
        <v>111.7</v>
      </c>
      <c r="AF71" s="13">
        <v>-2.2999999999999998</v>
      </c>
      <c r="AG71" s="13">
        <v>13.7</v>
      </c>
      <c r="AH71" s="13">
        <v>1.6</v>
      </c>
      <c r="AI71" s="13">
        <v>13.1</v>
      </c>
      <c r="AJ71" s="13">
        <v>4.5</v>
      </c>
      <c r="AK71" s="13">
        <v>9.5</v>
      </c>
      <c r="AL71" s="13">
        <v>6.9</v>
      </c>
      <c r="AM71" s="13">
        <v>8.1999999999999993</v>
      </c>
      <c r="AN71" s="13">
        <v>52.6</v>
      </c>
      <c r="AO71" s="13">
        <v>56.6</v>
      </c>
      <c r="AP71" s="13">
        <v>23.8</v>
      </c>
      <c r="AQ71" s="13">
        <v>99.96</v>
      </c>
      <c r="AR71" s="13">
        <v>10.5</v>
      </c>
      <c r="AS71" s="13">
        <v>3831</v>
      </c>
      <c r="AT71" s="16">
        <f t="shared" si="25"/>
        <v>18</v>
      </c>
      <c r="AU71" s="16">
        <f t="shared" si="26"/>
        <v>2.6</v>
      </c>
      <c r="AV71" s="17">
        <f t="shared" si="27"/>
        <v>4.5</v>
      </c>
      <c r="AW71" s="17">
        <f t="shared" si="28"/>
        <v>1.5</v>
      </c>
      <c r="AX71" s="17">
        <f t="shared" si="29"/>
        <v>3</v>
      </c>
      <c r="AY71" s="17">
        <f t="shared" si="30"/>
        <v>1</v>
      </c>
      <c r="AZ71" s="17">
        <f t="shared" si="31"/>
        <v>0.8</v>
      </c>
      <c r="BA71" s="17">
        <f t="shared" si="32"/>
        <v>1.7</v>
      </c>
      <c r="BB71" s="18">
        <f t="shared" si="33"/>
        <v>0.58631921824104238</v>
      </c>
      <c r="BC71" s="18">
        <f t="shared" si="34"/>
        <v>1.5294117647058825</v>
      </c>
      <c r="BD71" s="18">
        <f t="shared" si="35"/>
        <v>3.2573289902280131E-2</v>
      </c>
      <c r="BE71" s="18">
        <f t="shared" si="36"/>
        <v>2.6058631921824105E-2</v>
      </c>
      <c r="BF71" s="18">
        <f t="shared" si="37"/>
        <v>4.8859934853420196E-2</v>
      </c>
      <c r="BG71" s="18">
        <f t="shared" si="38"/>
        <v>9.7719869706840393E-2</v>
      </c>
      <c r="BH71" s="58" t="str">
        <f t="shared" si="39"/>
        <v>30–39 min</v>
      </c>
      <c r="BI71" s="58" t="str">
        <f t="shared" si="40"/>
        <v>28–32</v>
      </c>
      <c r="BJ71" s="60">
        <f t="shared" si="41"/>
        <v>0.52600000000000002</v>
      </c>
      <c r="BK71" s="60">
        <f t="shared" si="42"/>
        <v>0.56600000000000006</v>
      </c>
      <c r="BL71" s="60">
        <f t="shared" si="43"/>
        <v>0.50694025347012672</v>
      </c>
      <c r="BM71" s="62" t="str">
        <f t="shared" si="44"/>
        <v>Conserver</v>
      </c>
      <c r="BN71" s="64">
        <f t="shared" si="45"/>
        <v>0.55050301810865199</v>
      </c>
      <c r="BO71" s="64">
        <f t="shared" si="46"/>
        <v>1842</v>
      </c>
      <c r="BP71" s="65">
        <f t="shared" si="47"/>
        <v>8.4690553745928335E-2</v>
      </c>
      <c r="BQ71" s="65">
        <f t="shared" si="48"/>
        <v>1.5294117647058822</v>
      </c>
      <c r="BR71" s="18">
        <f t="shared" si="49"/>
        <v>0.1465798045602606</v>
      </c>
    </row>
    <row r="72" spans="1:70" ht="13.2">
      <c r="A72" s="12" t="s">
        <v>486</v>
      </c>
      <c r="B72" s="12" t="s">
        <v>487</v>
      </c>
      <c r="C72" s="13">
        <v>23</v>
      </c>
      <c r="D72" s="13">
        <v>30</v>
      </c>
      <c r="E72" s="13">
        <v>14</v>
      </c>
      <c r="F72" s="13">
        <v>16</v>
      </c>
      <c r="G72" s="13">
        <v>29.9</v>
      </c>
      <c r="H72" s="14">
        <v>528</v>
      </c>
      <c r="I72" s="15">
        <v>189</v>
      </c>
      <c r="J72" s="15">
        <v>414</v>
      </c>
      <c r="K72" s="14">
        <v>46</v>
      </c>
      <c r="L72" s="15">
        <v>63</v>
      </c>
      <c r="M72" s="15">
        <v>153</v>
      </c>
      <c r="N72" s="14">
        <v>40.9</v>
      </c>
      <c r="O72" s="14">
        <v>84</v>
      </c>
      <c r="P72" s="14">
        <v>117</v>
      </c>
      <c r="Q72" s="14">
        <v>73.3</v>
      </c>
      <c r="R72" s="15">
        <v>39</v>
      </c>
      <c r="S72" s="15">
        <v>84</v>
      </c>
      <c r="T72" s="15">
        <v>123</v>
      </c>
      <c r="U72" s="15">
        <v>120</v>
      </c>
      <c r="V72" s="68">
        <v>90</v>
      </c>
      <c r="W72" s="15">
        <v>27</v>
      </c>
      <c r="X72" s="15">
        <v>12</v>
      </c>
      <c r="Y72" s="15">
        <v>66</v>
      </c>
      <c r="Z72" s="14">
        <v>882</v>
      </c>
      <c r="AA72" s="14">
        <v>0</v>
      </c>
      <c r="AB72" s="14">
        <v>0</v>
      </c>
      <c r="AC72" s="13">
        <v>-2.1</v>
      </c>
      <c r="AD72" s="13">
        <v>110.5</v>
      </c>
      <c r="AE72" s="13">
        <v>114.6</v>
      </c>
      <c r="AF72" s="13">
        <v>-4.0999999999999996</v>
      </c>
      <c r="AG72" s="13">
        <v>20.7</v>
      </c>
      <c r="AH72" s="13">
        <v>1.34</v>
      </c>
      <c r="AI72" s="13">
        <v>17.7</v>
      </c>
      <c r="AJ72" s="13">
        <v>4.3</v>
      </c>
      <c r="AK72" s="13">
        <v>9.1</v>
      </c>
      <c r="AL72" s="13">
        <v>6.7</v>
      </c>
      <c r="AM72" s="13">
        <v>13.2</v>
      </c>
      <c r="AN72" s="13">
        <v>53.6</v>
      </c>
      <c r="AO72" s="13">
        <v>56.9</v>
      </c>
      <c r="AP72" s="13">
        <v>25.6</v>
      </c>
      <c r="AQ72" s="13">
        <v>99.52</v>
      </c>
      <c r="AR72" s="13">
        <v>9.9</v>
      </c>
      <c r="AS72" s="13">
        <v>1868</v>
      </c>
      <c r="AT72" s="16">
        <f t="shared" si="25"/>
        <v>17.600000000000001</v>
      </c>
      <c r="AU72" s="16">
        <f t="shared" si="26"/>
        <v>4</v>
      </c>
      <c r="AV72" s="17">
        <f t="shared" si="27"/>
        <v>4.0999999999999996</v>
      </c>
      <c r="AW72" s="17">
        <f t="shared" si="28"/>
        <v>1.3</v>
      </c>
      <c r="AX72" s="17">
        <f t="shared" si="29"/>
        <v>2.8</v>
      </c>
      <c r="AY72" s="17">
        <f t="shared" si="30"/>
        <v>0.9</v>
      </c>
      <c r="AZ72" s="17">
        <f t="shared" si="31"/>
        <v>0.4</v>
      </c>
      <c r="BA72" s="17">
        <f t="shared" si="32"/>
        <v>3</v>
      </c>
      <c r="BB72" s="18">
        <f t="shared" si="33"/>
        <v>0.58862876254180607</v>
      </c>
      <c r="BC72" s="18">
        <f t="shared" si="34"/>
        <v>1.3333333333333333</v>
      </c>
      <c r="BD72" s="18">
        <f t="shared" si="35"/>
        <v>3.0100334448160536E-2</v>
      </c>
      <c r="BE72" s="18">
        <f t="shared" si="36"/>
        <v>1.3377926421404684E-2</v>
      </c>
      <c r="BF72" s="18">
        <f t="shared" si="37"/>
        <v>4.3478260869565223E-2</v>
      </c>
      <c r="BG72" s="18">
        <f t="shared" si="38"/>
        <v>9.3645484949832769E-2</v>
      </c>
      <c r="BH72" s="58" t="str">
        <f t="shared" si="39"/>
        <v>20–29 min</v>
      </c>
      <c r="BI72" s="58" t="str">
        <f t="shared" si="40"/>
        <v>23–27</v>
      </c>
      <c r="BJ72" s="60">
        <f t="shared" si="41"/>
        <v>0.53600000000000003</v>
      </c>
      <c r="BK72" s="60">
        <f t="shared" si="42"/>
        <v>0.56899999999999995</v>
      </c>
      <c r="BL72" s="60">
        <f t="shared" si="43"/>
        <v>0.24984912492456246</v>
      </c>
      <c r="BM72" s="62" t="str">
        <f t="shared" si="44"/>
        <v>Écarter</v>
      </c>
      <c r="BN72" s="64">
        <f t="shared" si="45"/>
        <v>0.53826961770623749</v>
      </c>
      <c r="BO72" s="64">
        <f t="shared" si="46"/>
        <v>897</v>
      </c>
      <c r="BP72" s="65">
        <f t="shared" si="47"/>
        <v>0.13377926421404682</v>
      </c>
      <c r="BQ72" s="65">
        <f t="shared" si="48"/>
        <v>1.3333333333333333</v>
      </c>
      <c r="BR72" s="18">
        <f t="shared" si="49"/>
        <v>0.13712374581939799</v>
      </c>
    </row>
    <row r="73" spans="1:70" ht="13.2">
      <c r="A73" s="12" t="s">
        <v>100</v>
      </c>
      <c r="B73" s="12" t="s">
        <v>101</v>
      </c>
      <c r="C73" s="13">
        <v>28</v>
      </c>
      <c r="D73" s="13">
        <v>82</v>
      </c>
      <c r="E73" s="13">
        <v>51</v>
      </c>
      <c r="F73" s="13">
        <v>31</v>
      </c>
      <c r="G73" s="13">
        <v>37</v>
      </c>
      <c r="H73" s="14">
        <v>1443</v>
      </c>
      <c r="I73" s="15">
        <v>590</v>
      </c>
      <c r="J73" s="15">
        <v>1181</v>
      </c>
      <c r="K73" s="14">
        <v>50</v>
      </c>
      <c r="L73" s="15">
        <v>164</v>
      </c>
      <c r="M73" s="15">
        <v>459</v>
      </c>
      <c r="N73" s="14">
        <v>35.4</v>
      </c>
      <c r="O73" s="14">
        <v>98</v>
      </c>
      <c r="P73" s="14">
        <v>115</v>
      </c>
      <c r="Q73" s="14">
        <v>81.400000000000006</v>
      </c>
      <c r="R73" s="15">
        <v>74</v>
      </c>
      <c r="S73" s="15">
        <v>189</v>
      </c>
      <c r="T73" s="15">
        <v>262</v>
      </c>
      <c r="U73" s="15">
        <v>303</v>
      </c>
      <c r="V73" s="68">
        <v>131</v>
      </c>
      <c r="W73" s="15">
        <v>74</v>
      </c>
      <c r="X73" s="15">
        <v>41</v>
      </c>
      <c r="Y73" s="15">
        <v>123</v>
      </c>
      <c r="Z73" s="14">
        <v>2435</v>
      </c>
      <c r="AA73" s="14">
        <v>1</v>
      </c>
      <c r="AB73" s="14">
        <v>0</v>
      </c>
      <c r="AC73" s="13">
        <v>4.0999999999999996</v>
      </c>
      <c r="AD73" s="13">
        <v>118.4</v>
      </c>
      <c r="AE73" s="13">
        <v>112.9</v>
      </c>
      <c r="AF73" s="13">
        <v>5.6</v>
      </c>
      <c r="AG73" s="13">
        <v>14.1</v>
      </c>
      <c r="AH73" s="13">
        <v>2.3199999999999998</v>
      </c>
      <c r="AI73" s="13">
        <v>18.3</v>
      </c>
      <c r="AJ73" s="13">
        <v>2.4</v>
      </c>
      <c r="AK73" s="13">
        <v>6.3</v>
      </c>
      <c r="AL73" s="13">
        <v>4.3</v>
      </c>
      <c r="AM73" s="13">
        <v>7.9</v>
      </c>
      <c r="AN73" s="13">
        <v>57</v>
      </c>
      <c r="AO73" s="13">
        <v>58.5</v>
      </c>
      <c r="AP73" s="13">
        <v>19.2</v>
      </c>
      <c r="AQ73" s="13">
        <v>98.1</v>
      </c>
      <c r="AR73" s="13">
        <v>9</v>
      </c>
      <c r="AS73" s="13">
        <v>6200</v>
      </c>
      <c r="AT73" s="16">
        <f t="shared" si="25"/>
        <v>17.597560975609756</v>
      </c>
      <c r="AU73" s="16">
        <f t="shared" si="26"/>
        <v>3.6951219512195124</v>
      </c>
      <c r="AV73" s="17">
        <f t="shared" si="27"/>
        <v>3.1951219512195124</v>
      </c>
      <c r="AW73" s="17">
        <f t="shared" si="28"/>
        <v>0.90243902439024393</v>
      </c>
      <c r="AX73" s="17">
        <f t="shared" si="29"/>
        <v>2.3048780487804876</v>
      </c>
      <c r="AY73" s="17">
        <f t="shared" si="30"/>
        <v>0.90243902439024393</v>
      </c>
      <c r="AZ73" s="17">
        <f t="shared" si="31"/>
        <v>0.5</v>
      </c>
      <c r="BA73" s="17">
        <f t="shared" si="32"/>
        <v>1.5975609756097562</v>
      </c>
      <c r="BB73" s="18">
        <f t="shared" si="33"/>
        <v>0.47560975609756095</v>
      </c>
      <c r="BC73" s="18">
        <f t="shared" si="34"/>
        <v>2.3129770992366412</v>
      </c>
      <c r="BD73" s="18">
        <f t="shared" si="35"/>
        <v>2.4390243902439025E-2</v>
      </c>
      <c r="BE73" s="18">
        <f t="shared" si="36"/>
        <v>1.3513513513513514E-2</v>
      </c>
      <c r="BF73" s="18">
        <f t="shared" si="37"/>
        <v>2.4390243902439025E-2</v>
      </c>
      <c r="BG73" s="18">
        <f t="shared" si="38"/>
        <v>6.2294001318391558E-2</v>
      </c>
      <c r="BH73" s="58" t="str">
        <f t="shared" si="39"/>
        <v>30–39 min</v>
      </c>
      <c r="BI73" s="58" t="str">
        <f t="shared" si="40"/>
        <v>28–32</v>
      </c>
      <c r="BJ73" s="60">
        <f t="shared" si="41"/>
        <v>0.56999999999999995</v>
      </c>
      <c r="BK73" s="60">
        <f t="shared" si="42"/>
        <v>0.58499999999999996</v>
      </c>
      <c r="BL73" s="60">
        <f t="shared" si="43"/>
        <v>0.71273385636692821</v>
      </c>
      <c r="BM73" s="62" t="str">
        <f t="shared" si="44"/>
        <v>Conserver</v>
      </c>
      <c r="BN73" s="64">
        <f t="shared" si="45"/>
        <v>0.53819502380134465</v>
      </c>
      <c r="BO73" s="64">
        <f t="shared" si="46"/>
        <v>3034</v>
      </c>
      <c r="BP73" s="65">
        <f t="shared" si="47"/>
        <v>9.9868160843770606E-2</v>
      </c>
      <c r="BQ73" s="65">
        <f t="shared" si="48"/>
        <v>2.3129770992366412</v>
      </c>
      <c r="BR73" s="18">
        <f t="shared" si="49"/>
        <v>8.6354647330257092E-2</v>
      </c>
    </row>
    <row r="74" spans="1:70" ht="13.2">
      <c r="A74" s="12" t="s">
        <v>466</v>
      </c>
      <c r="B74" s="12" t="s">
        <v>467</v>
      </c>
      <c r="C74" s="13">
        <v>28</v>
      </c>
      <c r="D74" s="13">
        <v>31</v>
      </c>
      <c r="E74" s="13">
        <v>9</v>
      </c>
      <c r="F74" s="13">
        <v>22</v>
      </c>
      <c r="G74" s="13">
        <v>32.6</v>
      </c>
      <c r="H74" s="14">
        <v>543</v>
      </c>
      <c r="I74" s="15">
        <v>195</v>
      </c>
      <c r="J74" s="15">
        <v>493</v>
      </c>
      <c r="K74" s="14">
        <v>39.299999999999997</v>
      </c>
      <c r="L74" s="15">
        <v>53</v>
      </c>
      <c r="M74" s="15">
        <v>174</v>
      </c>
      <c r="N74" s="14">
        <v>29.9</v>
      </c>
      <c r="O74" s="14">
        <v>102</v>
      </c>
      <c r="P74" s="14">
        <v>124</v>
      </c>
      <c r="Q74" s="14">
        <v>82.3</v>
      </c>
      <c r="R74" s="15">
        <v>16</v>
      </c>
      <c r="S74" s="15">
        <v>183</v>
      </c>
      <c r="T74" s="15">
        <v>202</v>
      </c>
      <c r="U74" s="15">
        <v>229</v>
      </c>
      <c r="V74" s="68">
        <v>105</v>
      </c>
      <c r="W74" s="15">
        <v>62</v>
      </c>
      <c r="X74" s="15">
        <v>12</v>
      </c>
      <c r="Y74" s="15">
        <v>62</v>
      </c>
      <c r="Z74" s="14">
        <v>1243</v>
      </c>
      <c r="AA74" s="14">
        <v>8</v>
      </c>
      <c r="AB74" s="14">
        <v>1</v>
      </c>
      <c r="AC74" s="13">
        <v>-6.7</v>
      </c>
      <c r="AD74" s="13">
        <v>109</v>
      </c>
      <c r="AE74" s="13">
        <v>118.1</v>
      </c>
      <c r="AF74" s="13">
        <v>-9.1</v>
      </c>
      <c r="AG74" s="13">
        <v>34.700000000000003</v>
      </c>
      <c r="AH74" s="13">
        <v>2.15</v>
      </c>
      <c r="AI74" s="13">
        <v>25.9</v>
      </c>
      <c r="AJ74" s="13">
        <v>1.5</v>
      </c>
      <c r="AK74" s="13">
        <v>18.3</v>
      </c>
      <c r="AL74" s="13">
        <v>9.4</v>
      </c>
      <c r="AM74" s="13">
        <v>12</v>
      </c>
      <c r="AN74" s="13">
        <v>44.5</v>
      </c>
      <c r="AO74" s="13">
        <v>49.4</v>
      </c>
      <c r="AP74" s="13">
        <v>26.3</v>
      </c>
      <c r="AQ74" s="13">
        <v>102.86</v>
      </c>
      <c r="AR74" s="13">
        <v>11.8</v>
      </c>
      <c r="AS74" s="13">
        <v>2165</v>
      </c>
      <c r="AT74" s="16">
        <f t="shared" si="25"/>
        <v>17.516129032258064</v>
      </c>
      <c r="AU74" s="16">
        <f t="shared" si="26"/>
        <v>7.387096774193548</v>
      </c>
      <c r="AV74" s="17">
        <f t="shared" si="27"/>
        <v>6.5161290322580649</v>
      </c>
      <c r="AW74" s="17">
        <f t="shared" si="28"/>
        <v>0.5161290322580645</v>
      </c>
      <c r="AX74" s="17">
        <f t="shared" si="29"/>
        <v>5.903225806451613</v>
      </c>
      <c r="AY74" s="17">
        <f t="shared" si="30"/>
        <v>2</v>
      </c>
      <c r="AZ74" s="17">
        <f t="shared" si="31"/>
        <v>0.38709677419354838</v>
      </c>
      <c r="BA74" s="17">
        <f t="shared" si="32"/>
        <v>3.3870967741935485</v>
      </c>
      <c r="BB74" s="18">
        <f t="shared" si="33"/>
        <v>0.53730457154165834</v>
      </c>
      <c r="BC74" s="18">
        <f t="shared" si="34"/>
        <v>2.1809523809523808</v>
      </c>
      <c r="BD74" s="18">
        <f t="shared" si="35"/>
        <v>6.1349693251533742E-2</v>
      </c>
      <c r="BE74" s="18">
        <f t="shared" si="36"/>
        <v>1.1874134177716208E-2</v>
      </c>
      <c r="BF74" s="18">
        <f t="shared" si="37"/>
        <v>1.583217890362161E-2</v>
      </c>
      <c r="BG74" s="18">
        <f t="shared" si="38"/>
        <v>0.18108054621017217</v>
      </c>
      <c r="BH74" s="58" t="str">
        <f t="shared" si="39"/>
        <v>30–39 min</v>
      </c>
      <c r="BI74" s="58" t="str">
        <f t="shared" si="40"/>
        <v>28–32</v>
      </c>
      <c r="BJ74" s="60">
        <f t="shared" si="41"/>
        <v>0.44500000000000001</v>
      </c>
      <c r="BK74" s="60">
        <f t="shared" si="42"/>
        <v>0.49399999999999999</v>
      </c>
      <c r="BL74" s="60">
        <f t="shared" si="43"/>
        <v>0.29752564876282439</v>
      </c>
      <c r="BM74" s="62" t="str">
        <f t="shared" si="44"/>
        <v>Écarter</v>
      </c>
      <c r="BN74" s="64">
        <f t="shared" si="45"/>
        <v>0.53570454987992477</v>
      </c>
      <c r="BO74" s="64">
        <f t="shared" si="46"/>
        <v>1010.6</v>
      </c>
      <c r="BP74" s="65">
        <f t="shared" si="47"/>
        <v>0.22659806055808429</v>
      </c>
      <c r="BQ74" s="65">
        <f t="shared" si="48"/>
        <v>2.1809523809523808</v>
      </c>
      <c r="BR74" s="18">
        <f t="shared" si="49"/>
        <v>0.19988125865822284</v>
      </c>
    </row>
    <row r="75" spans="1:70" ht="13.2">
      <c r="A75" s="12" t="s">
        <v>224</v>
      </c>
      <c r="B75" s="12" t="s">
        <v>225</v>
      </c>
      <c r="C75" s="13">
        <v>35</v>
      </c>
      <c r="D75" s="13">
        <v>55</v>
      </c>
      <c r="E75" s="13">
        <v>36</v>
      </c>
      <c r="F75" s="13">
        <v>19</v>
      </c>
      <c r="G75" s="13">
        <v>31.7</v>
      </c>
      <c r="H75" s="14">
        <v>963</v>
      </c>
      <c r="I75" s="15">
        <v>303</v>
      </c>
      <c r="J75" s="15">
        <v>600</v>
      </c>
      <c r="K75" s="14">
        <v>50.4</v>
      </c>
      <c r="L75" s="15">
        <v>33</v>
      </c>
      <c r="M75" s="15">
        <v>105</v>
      </c>
      <c r="N75" s="14">
        <v>30.8</v>
      </c>
      <c r="O75" s="14">
        <v>330</v>
      </c>
      <c r="P75" s="14">
        <v>391</v>
      </c>
      <c r="Q75" s="14">
        <v>84.2</v>
      </c>
      <c r="R75" s="15">
        <v>127</v>
      </c>
      <c r="S75" s="15">
        <v>171</v>
      </c>
      <c r="T75" s="15">
        <v>297</v>
      </c>
      <c r="U75" s="15">
        <v>297</v>
      </c>
      <c r="V75" s="68">
        <v>72</v>
      </c>
      <c r="W75" s="15">
        <v>77</v>
      </c>
      <c r="X75" s="15">
        <v>17</v>
      </c>
      <c r="Y75" s="15">
        <v>50</v>
      </c>
      <c r="Z75" s="14">
        <v>1975</v>
      </c>
      <c r="AA75" s="14">
        <v>6</v>
      </c>
      <c r="AB75" s="14">
        <v>3</v>
      </c>
      <c r="AC75" s="13">
        <v>4.5</v>
      </c>
      <c r="AD75" s="13">
        <v>115.9</v>
      </c>
      <c r="AE75" s="13">
        <v>109.6</v>
      </c>
      <c r="AF75" s="13">
        <v>6.3</v>
      </c>
      <c r="AG75" s="13">
        <v>26</v>
      </c>
      <c r="AH75" s="13">
        <v>4.03</v>
      </c>
      <c r="AI75" s="13">
        <v>26.2</v>
      </c>
      <c r="AJ75" s="13">
        <v>7</v>
      </c>
      <c r="AK75" s="13">
        <v>10.1</v>
      </c>
      <c r="AL75" s="13">
        <v>8.5</v>
      </c>
      <c r="AM75" s="13">
        <v>6.5</v>
      </c>
      <c r="AN75" s="13">
        <v>53.1</v>
      </c>
      <c r="AO75" s="13">
        <v>62.6</v>
      </c>
      <c r="AP75" s="13">
        <v>20.3</v>
      </c>
      <c r="AQ75" s="13">
        <v>98.95</v>
      </c>
      <c r="AR75" s="13">
        <v>14.5</v>
      </c>
      <c r="AS75" s="13">
        <v>3608</v>
      </c>
      <c r="AT75" s="16">
        <f t="shared" si="25"/>
        <v>17.509090909090908</v>
      </c>
      <c r="AU75" s="16">
        <f t="shared" si="26"/>
        <v>5.4</v>
      </c>
      <c r="AV75" s="17">
        <f t="shared" si="27"/>
        <v>5.4</v>
      </c>
      <c r="AW75" s="17">
        <f t="shared" si="28"/>
        <v>2.3090909090909091</v>
      </c>
      <c r="AX75" s="17">
        <f t="shared" si="29"/>
        <v>3.1090909090909089</v>
      </c>
      <c r="AY75" s="17">
        <f t="shared" si="30"/>
        <v>1.4</v>
      </c>
      <c r="AZ75" s="17">
        <f t="shared" si="31"/>
        <v>0.30909090909090908</v>
      </c>
      <c r="BA75" s="17">
        <f t="shared" si="32"/>
        <v>1.3090909090909091</v>
      </c>
      <c r="BB75" s="18">
        <f t="shared" si="33"/>
        <v>0.55233725265271005</v>
      </c>
      <c r="BC75" s="18">
        <f t="shared" si="34"/>
        <v>4.125</v>
      </c>
      <c r="BD75" s="18">
        <f t="shared" si="35"/>
        <v>4.4164037854889586E-2</v>
      </c>
      <c r="BE75" s="18">
        <f t="shared" si="36"/>
        <v>9.7505018640665336E-3</v>
      </c>
      <c r="BF75" s="18">
        <f t="shared" si="37"/>
        <v>7.2841984513908803E-2</v>
      </c>
      <c r="BG75" s="18">
        <f t="shared" si="38"/>
        <v>9.8078577573845707E-2</v>
      </c>
      <c r="BH75" s="58" t="str">
        <f t="shared" si="39"/>
        <v>30–39 min</v>
      </c>
      <c r="BI75" s="58" t="str">
        <f t="shared" si="40"/>
        <v>33+</v>
      </c>
      <c r="BJ75" s="60">
        <f t="shared" si="41"/>
        <v>0.53100000000000003</v>
      </c>
      <c r="BK75" s="60">
        <f t="shared" si="42"/>
        <v>0.626</v>
      </c>
      <c r="BL75" s="60">
        <f t="shared" si="43"/>
        <v>0.36210018105009051</v>
      </c>
      <c r="BM75" s="62" t="str">
        <f t="shared" si="44"/>
        <v>Conserver</v>
      </c>
      <c r="BN75" s="64">
        <f t="shared" si="45"/>
        <v>0.53548929943296142</v>
      </c>
      <c r="BO75" s="64">
        <f t="shared" si="46"/>
        <v>1743.5</v>
      </c>
      <c r="BP75" s="65">
        <f t="shared" si="47"/>
        <v>0.17034700315457413</v>
      </c>
      <c r="BQ75" s="65">
        <f t="shared" si="48"/>
        <v>4.125</v>
      </c>
      <c r="BR75" s="18">
        <f t="shared" si="49"/>
        <v>0.17034700315457416</v>
      </c>
    </row>
    <row r="76" spans="1:70" ht="13.2">
      <c r="A76" s="12" t="s">
        <v>180</v>
      </c>
      <c r="B76" s="12" t="s">
        <v>181</v>
      </c>
      <c r="C76" s="13">
        <v>27</v>
      </c>
      <c r="D76" s="13">
        <v>65</v>
      </c>
      <c r="E76" s="13">
        <v>36</v>
      </c>
      <c r="F76" s="13">
        <v>29</v>
      </c>
      <c r="G76" s="13">
        <v>31.6</v>
      </c>
      <c r="H76" s="14">
        <v>1118</v>
      </c>
      <c r="I76" s="15">
        <v>410</v>
      </c>
      <c r="J76" s="15">
        <v>936</v>
      </c>
      <c r="K76" s="14">
        <v>43.9</v>
      </c>
      <c r="L76" s="15">
        <v>137</v>
      </c>
      <c r="M76" s="15">
        <v>429</v>
      </c>
      <c r="N76" s="14">
        <v>32.5</v>
      </c>
      <c r="O76" s="14">
        <v>156</v>
      </c>
      <c r="P76" s="14">
        <v>176</v>
      </c>
      <c r="Q76" s="14">
        <v>86.5</v>
      </c>
      <c r="R76" s="15">
        <v>33</v>
      </c>
      <c r="S76" s="15">
        <v>215</v>
      </c>
      <c r="T76" s="15">
        <v>247</v>
      </c>
      <c r="U76" s="15">
        <v>364</v>
      </c>
      <c r="V76" s="68">
        <v>156</v>
      </c>
      <c r="W76" s="15">
        <v>59</v>
      </c>
      <c r="X76" s="15">
        <v>39</v>
      </c>
      <c r="Y76" s="15">
        <v>156</v>
      </c>
      <c r="Z76" s="14">
        <v>2093</v>
      </c>
      <c r="AA76" s="14">
        <v>4</v>
      </c>
      <c r="AB76" s="14">
        <v>0</v>
      </c>
      <c r="AC76" s="13">
        <v>1.8</v>
      </c>
      <c r="AD76" s="13">
        <v>117</v>
      </c>
      <c r="AE76" s="13">
        <v>114.5</v>
      </c>
      <c r="AF76" s="13">
        <v>2.5</v>
      </c>
      <c r="AG76" s="13">
        <v>24.6</v>
      </c>
      <c r="AH76" s="13">
        <v>2.2799999999999998</v>
      </c>
      <c r="AI76" s="13">
        <v>23.6</v>
      </c>
      <c r="AJ76" s="13">
        <v>1.4</v>
      </c>
      <c r="AK76" s="13">
        <v>10.4</v>
      </c>
      <c r="AL76" s="13">
        <v>5.9</v>
      </c>
      <c r="AM76" s="13">
        <v>10.4</v>
      </c>
      <c r="AN76" s="13">
        <v>51.3</v>
      </c>
      <c r="AO76" s="13">
        <v>54.9</v>
      </c>
      <c r="AP76" s="13">
        <v>23.6</v>
      </c>
      <c r="AQ76" s="13">
        <v>101.33</v>
      </c>
      <c r="AR76" s="13">
        <v>9.9</v>
      </c>
      <c r="AS76" s="13">
        <v>4339</v>
      </c>
      <c r="AT76" s="16">
        <f t="shared" si="25"/>
        <v>17.2</v>
      </c>
      <c r="AU76" s="16">
        <f t="shared" si="26"/>
        <v>5.6</v>
      </c>
      <c r="AV76" s="17">
        <f t="shared" si="27"/>
        <v>3.8</v>
      </c>
      <c r="AW76" s="17">
        <f t="shared" si="28"/>
        <v>0.50769230769230766</v>
      </c>
      <c r="AX76" s="17">
        <f t="shared" si="29"/>
        <v>3.3076923076923075</v>
      </c>
      <c r="AY76" s="17">
        <f t="shared" si="30"/>
        <v>0.90769230769230769</v>
      </c>
      <c r="AZ76" s="17">
        <f t="shared" si="31"/>
        <v>0.6</v>
      </c>
      <c r="BA76" s="17">
        <f t="shared" si="32"/>
        <v>2.4</v>
      </c>
      <c r="BB76" s="18">
        <f t="shared" si="33"/>
        <v>0.54430379746835433</v>
      </c>
      <c r="BC76" s="18">
        <f t="shared" si="34"/>
        <v>2.3333333333333335</v>
      </c>
      <c r="BD76" s="18">
        <f t="shared" si="35"/>
        <v>2.872444011684518E-2</v>
      </c>
      <c r="BE76" s="18">
        <f t="shared" si="36"/>
        <v>1.8987341772151896E-2</v>
      </c>
      <c r="BF76" s="18">
        <f t="shared" si="37"/>
        <v>1.6066212268743912E-2</v>
      </c>
      <c r="BG76" s="18">
        <f t="shared" si="38"/>
        <v>0.10467380720545276</v>
      </c>
      <c r="BH76" s="58" t="str">
        <f t="shared" si="39"/>
        <v>30–39 min</v>
      </c>
      <c r="BI76" s="58" t="str">
        <f t="shared" si="40"/>
        <v>23–27</v>
      </c>
      <c r="BJ76" s="60">
        <f t="shared" si="41"/>
        <v>0.51300000000000001</v>
      </c>
      <c r="BK76" s="60">
        <f t="shared" si="42"/>
        <v>0.54899999999999993</v>
      </c>
      <c r="BL76" s="60">
        <f t="shared" si="43"/>
        <v>0.56487628243814125</v>
      </c>
      <c r="BM76" s="62" t="str">
        <f t="shared" si="44"/>
        <v>Conserver</v>
      </c>
      <c r="BN76" s="64">
        <f t="shared" si="45"/>
        <v>0.52603621730382299</v>
      </c>
      <c r="BO76" s="64">
        <f t="shared" si="46"/>
        <v>2054</v>
      </c>
      <c r="BP76" s="65">
        <f t="shared" si="47"/>
        <v>0.17721518987341772</v>
      </c>
      <c r="BQ76" s="65">
        <f t="shared" si="48"/>
        <v>2.3333333333333335</v>
      </c>
      <c r="BR76" s="18">
        <f t="shared" si="49"/>
        <v>0.12025316455696201</v>
      </c>
    </row>
    <row r="77" spans="1:70" ht="13.2">
      <c r="A77" s="12" t="s">
        <v>456</v>
      </c>
      <c r="B77" s="12" t="s">
        <v>457</v>
      </c>
      <c r="C77" s="13">
        <v>25</v>
      </c>
      <c r="D77" s="13">
        <v>33</v>
      </c>
      <c r="E77" s="13">
        <v>12</v>
      </c>
      <c r="F77" s="13">
        <v>21</v>
      </c>
      <c r="G77" s="13">
        <v>27.8</v>
      </c>
      <c r="H77" s="14">
        <v>564</v>
      </c>
      <c r="I77" s="15">
        <v>185</v>
      </c>
      <c r="J77" s="15">
        <v>439</v>
      </c>
      <c r="K77" s="14">
        <v>42</v>
      </c>
      <c r="L77" s="15">
        <v>86</v>
      </c>
      <c r="M77" s="15">
        <v>224</v>
      </c>
      <c r="N77" s="14">
        <v>37.799999999999997</v>
      </c>
      <c r="O77" s="14">
        <v>112</v>
      </c>
      <c r="P77" s="14">
        <v>129</v>
      </c>
      <c r="Q77" s="14">
        <v>86.7</v>
      </c>
      <c r="R77" s="15">
        <v>17</v>
      </c>
      <c r="S77" s="15">
        <v>102</v>
      </c>
      <c r="T77" s="15">
        <v>116</v>
      </c>
      <c r="U77" s="15">
        <v>191</v>
      </c>
      <c r="V77" s="68">
        <v>59</v>
      </c>
      <c r="W77" s="15">
        <v>23</v>
      </c>
      <c r="X77" s="15">
        <v>3</v>
      </c>
      <c r="Y77" s="15">
        <v>59</v>
      </c>
      <c r="Z77" s="14">
        <v>1013</v>
      </c>
      <c r="AA77" s="14">
        <v>2</v>
      </c>
      <c r="AB77" s="14">
        <v>0</v>
      </c>
      <c r="AC77" s="13">
        <v>-1.2</v>
      </c>
      <c r="AD77" s="13">
        <v>109</v>
      </c>
      <c r="AE77" s="13">
        <v>110.7</v>
      </c>
      <c r="AF77" s="13">
        <v>-1.6</v>
      </c>
      <c r="AG77" s="13">
        <v>32</v>
      </c>
      <c r="AH77" s="13">
        <v>3.29</v>
      </c>
      <c r="AI77" s="13">
        <v>25.7</v>
      </c>
      <c r="AJ77" s="13">
        <v>1.6</v>
      </c>
      <c r="AK77" s="13">
        <v>10.7</v>
      </c>
      <c r="AL77" s="13">
        <v>6</v>
      </c>
      <c r="AM77" s="13">
        <v>7.8</v>
      </c>
      <c r="AN77" s="13">
        <v>51.7</v>
      </c>
      <c r="AO77" s="13">
        <v>57</v>
      </c>
      <c r="AP77" s="13">
        <v>24.6</v>
      </c>
      <c r="AQ77" s="13">
        <v>101.44</v>
      </c>
      <c r="AR77" s="13">
        <v>12.8</v>
      </c>
      <c r="AS77" s="13">
        <v>1936</v>
      </c>
      <c r="AT77" s="16">
        <f t="shared" si="25"/>
        <v>17.09090909090909</v>
      </c>
      <c r="AU77" s="16">
        <f t="shared" si="26"/>
        <v>5.7878787878787881</v>
      </c>
      <c r="AV77" s="17">
        <f t="shared" si="27"/>
        <v>3.5151515151515151</v>
      </c>
      <c r="AW77" s="17">
        <f t="shared" si="28"/>
        <v>0.51515151515151514</v>
      </c>
      <c r="AX77" s="17">
        <f t="shared" si="29"/>
        <v>3.0909090909090908</v>
      </c>
      <c r="AY77" s="17">
        <f t="shared" si="30"/>
        <v>0.69696969696969702</v>
      </c>
      <c r="AZ77" s="17">
        <f t="shared" si="31"/>
        <v>9.0909090909090912E-2</v>
      </c>
      <c r="BA77" s="17">
        <f t="shared" si="32"/>
        <v>1.7878787878787878</v>
      </c>
      <c r="BB77" s="18">
        <f t="shared" si="33"/>
        <v>0.61478090255068663</v>
      </c>
      <c r="BC77" s="18">
        <f t="shared" si="34"/>
        <v>3.2372881355932206</v>
      </c>
      <c r="BD77" s="18">
        <f t="shared" si="35"/>
        <v>2.5070852408981905E-2</v>
      </c>
      <c r="BE77" s="18">
        <f t="shared" si="36"/>
        <v>3.2701111837802484E-3</v>
      </c>
      <c r="BF77" s="18">
        <f t="shared" si="37"/>
        <v>1.8530630041421407E-2</v>
      </c>
      <c r="BG77" s="18">
        <f t="shared" si="38"/>
        <v>0.11118378024852844</v>
      </c>
      <c r="BH77" s="58" t="str">
        <f t="shared" si="39"/>
        <v>20–29 min</v>
      </c>
      <c r="BI77" s="58" t="str">
        <f t="shared" si="40"/>
        <v>23–27</v>
      </c>
      <c r="BJ77" s="60">
        <f t="shared" si="41"/>
        <v>0.51700000000000002</v>
      </c>
      <c r="BK77" s="60">
        <f t="shared" si="42"/>
        <v>0.56999999999999995</v>
      </c>
      <c r="BL77" s="60">
        <f t="shared" si="43"/>
        <v>0.26493663246831622</v>
      </c>
      <c r="BM77" s="62" t="str">
        <f t="shared" si="44"/>
        <v>Écarter</v>
      </c>
      <c r="BN77" s="64">
        <f t="shared" si="45"/>
        <v>0.52269983537589171</v>
      </c>
      <c r="BO77" s="64">
        <f t="shared" si="46"/>
        <v>917.4</v>
      </c>
      <c r="BP77" s="65">
        <f t="shared" si="47"/>
        <v>0.20819707870067583</v>
      </c>
      <c r="BQ77" s="65">
        <f t="shared" si="48"/>
        <v>3.2372881355932202</v>
      </c>
      <c r="BR77" s="18">
        <f t="shared" si="49"/>
        <v>0.12644429910616961</v>
      </c>
    </row>
    <row r="78" spans="1:70" ht="13.2">
      <c r="A78" s="12" t="s">
        <v>188</v>
      </c>
      <c r="B78" s="12" t="s">
        <v>189</v>
      </c>
      <c r="C78" s="13">
        <v>27</v>
      </c>
      <c r="D78" s="13">
        <v>64</v>
      </c>
      <c r="E78" s="13">
        <v>38</v>
      </c>
      <c r="F78" s="13">
        <v>26</v>
      </c>
      <c r="G78" s="13">
        <v>27.2</v>
      </c>
      <c r="H78" s="14">
        <v>1088</v>
      </c>
      <c r="I78" s="15">
        <v>358</v>
      </c>
      <c r="J78" s="15">
        <v>762</v>
      </c>
      <c r="K78" s="14">
        <v>47</v>
      </c>
      <c r="L78" s="15">
        <v>160</v>
      </c>
      <c r="M78" s="15">
        <v>390</v>
      </c>
      <c r="N78" s="14">
        <v>40.5</v>
      </c>
      <c r="O78" s="14">
        <v>218</v>
      </c>
      <c r="P78" s="14">
        <v>256</v>
      </c>
      <c r="Q78" s="14">
        <v>84.6</v>
      </c>
      <c r="R78" s="15">
        <v>45</v>
      </c>
      <c r="S78" s="15">
        <v>211</v>
      </c>
      <c r="T78" s="15">
        <v>256</v>
      </c>
      <c r="U78" s="15">
        <v>90</v>
      </c>
      <c r="V78" s="68">
        <v>83</v>
      </c>
      <c r="W78" s="15">
        <v>51</v>
      </c>
      <c r="X78" s="15">
        <v>13</v>
      </c>
      <c r="Y78" s="15">
        <v>154</v>
      </c>
      <c r="Z78" s="14">
        <v>1645</v>
      </c>
      <c r="AA78" s="14">
        <v>2</v>
      </c>
      <c r="AB78" s="14">
        <v>0</v>
      </c>
      <c r="AC78" s="13">
        <v>1.4</v>
      </c>
      <c r="AD78" s="13">
        <v>115.9</v>
      </c>
      <c r="AE78" s="13">
        <v>113.9</v>
      </c>
      <c r="AF78" s="13">
        <v>2</v>
      </c>
      <c r="AG78" s="13">
        <v>7.7</v>
      </c>
      <c r="AH78" s="13">
        <v>1.1200000000000001</v>
      </c>
      <c r="AI78" s="13">
        <v>8.6999999999999993</v>
      </c>
      <c r="AJ78" s="13">
        <v>2.4</v>
      </c>
      <c r="AK78" s="13">
        <v>11.7</v>
      </c>
      <c r="AL78" s="13">
        <v>7.1</v>
      </c>
      <c r="AM78" s="13">
        <v>7.8</v>
      </c>
      <c r="AN78" s="13">
        <v>57.3</v>
      </c>
      <c r="AO78" s="13">
        <v>62.3</v>
      </c>
      <c r="AP78" s="13">
        <v>22.1</v>
      </c>
      <c r="AQ78" s="13">
        <v>104.77</v>
      </c>
      <c r="AR78" s="13">
        <v>10.1</v>
      </c>
      <c r="AS78" s="13">
        <v>3803</v>
      </c>
      <c r="AT78" s="16">
        <f t="shared" si="25"/>
        <v>17</v>
      </c>
      <c r="AU78" s="16">
        <f t="shared" si="26"/>
        <v>1.40625</v>
      </c>
      <c r="AV78" s="17">
        <f t="shared" si="27"/>
        <v>4</v>
      </c>
      <c r="AW78" s="17">
        <f t="shared" si="28"/>
        <v>0.703125</v>
      </c>
      <c r="AX78" s="17">
        <f t="shared" si="29"/>
        <v>3.296875</v>
      </c>
      <c r="AY78" s="17">
        <f t="shared" si="30"/>
        <v>0.796875</v>
      </c>
      <c r="AZ78" s="17">
        <f t="shared" si="31"/>
        <v>0.203125</v>
      </c>
      <c r="BA78" s="17">
        <f t="shared" si="32"/>
        <v>1.296875</v>
      </c>
      <c r="BB78" s="18">
        <f t="shared" si="33"/>
        <v>0.625</v>
      </c>
      <c r="BC78" s="18">
        <f t="shared" si="34"/>
        <v>1.0843373493975903</v>
      </c>
      <c r="BD78" s="18">
        <f t="shared" si="35"/>
        <v>2.9296875E-2</v>
      </c>
      <c r="BE78" s="18">
        <f t="shared" si="36"/>
        <v>7.4678308823529415E-3</v>
      </c>
      <c r="BF78" s="18">
        <f t="shared" si="37"/>
        <v>2.5850183823529414E-2</v>
      </c>
      <c r="BG78" s="18">
        <f t="shared" si="38"/>
        <v>0.12120863970588236</v>
      </c>
      <c r="BH78" s="58" t="str">
        <f t="shared" si="39"/>
        <v>20–29 min</v>
      </c>
      <c r="BI78" s="58" t="str">
        <f t="shared" si="40"/>
        <v>23–27</v>
      </c>
      <c r="BJ78" s="60">
        <f t="shared" si="41"/>
        <v>0.57299999999999995</v>
      </c>
      <c r="BK78" s="60">
        <f t="shared" si="42"/>
        <v>0.623</v>
      </c>
      <c r="BL78" s="60">
        <f t="shared" si="43"/>
        <v>0.45986722993361495</v>
      </c>
      <c r="BM78" s="62" t="str">
        <f t="shared" si="44"/>
        <v>Écarter</v>
      </c>
      <c r="BN78" s="64">
        <f t="shared" si="45"/>
        <v>0.51991951710261575</v>
      </c>
      <c r="BO78" s="64">
        <f t="shared" si="46"/>
        <v>1740.8</v>
      </c>
      <c r="BP78" s="65">
        <f t="shared" si="47"/>
        <v>5.1700367647058827E-2</v>
      </c>
      <c r="BQ78" s="65">
        <f t="shared" si="48"/>
        <v>1.0843373493975903</v>
      </c>
      <c r="BR78" s="18">
        <f t="shared" si="49"/>
        <v>0.14705882352941177</v>
      </c>
    </row>
    <row r="79" spans="1:70" ht="13.2">
      <c r="A79" s="12" t="s">
        <v>242</v>
      </c>
      <c r="B79" s="12" t="s">
        <v>243</v>
      </c>
      <c r="C79" s="13">
        <v>31</v>
      </c>
      <c r="D79" s="13">
        <v>53</v>
      </c>
      <c r="E79" s="13">
        <v>22</v>
      </c>
      <c r="F79" s="13">
        <v>31</v>
      </c>
      <c r="G79" s="13">
        <v>32.1</v>
      </c>
      <c r="H79" s="14">
        <v>901</v>
      </c>
      <c r="I79" s="15">
        <v>345</v>
      </c>
      <c r="J79" s="15">
        <v>694</v>
      </c>
      <c r="K79" s="14">
        <v>49.7</v>
      </c>
      <c r="L79" s="15">
        <v>101</v>
      </c>
      <c r="M79" s="15">
        <v>265</v>
      </c>
      <c r="N79" s="14">
        <v>38.6</v>
      </c>
      <c r="O79" s="14">
        <v>111</v>
      </c>
      <c r="P79" s="14">
        <v>138</v>
      </c>
      <c r="Q79" s="14">
        <v>80.3</v>
      </c>
      <c r="R79" s="15">
        <v>32</v>
      </c>
      <c r="S79" s="15">
        <v>143</v>
      </c>
      <c r="T79" s="15">
        <v>175</v>
      </c>
      <c r="U79" s="15">
        <v>196</v>
      </c>
      <c r="V79" s="68">
        <v>101</v>
      </c>
      <c r="W79" s="15">
        <v>58</v>
      </c>
      <c r="X79" s="15">
        <v>27</v>
      </c>
      <c r="Y79" s="15">
        <v>138</v>
      </c>
      <c r="Z79" s="14">
        <v>1564</v>
      </c>
      <c r="AA79" s="14">
        <v>1</v>
      </c>
      <c r="AB79" s="14">
        <v>0</v>
      </c>
      <c r="AC79" s="13">
        <v>-5.2</v>
      </c>
      <c r="AD79" s="13">
        <v>110.6</v>
      </c>
      <c r="AE79" s="13">
        <v>118.6</v>
      </c>
      <c r="AF79" s="13">
        <v>-8</v>
      </c>
      <c r="AG79" s="13">
        <v>17.7</v>
      </c>
      <c r="AH79" s="13">
        <v>1.97</v>
      </c>
      <c r="AI79" s="13">
        <v>18.600000000000001</v>
      </c>
      <c r="AJ79" s="13">
        <v>2.1</v>
      </c>
      <c r="AK79" s="13">
        <v>8.3000000000000007</v>
      </c>
      <c r="AL79" s="13">
        <v>5.4</v>
      </c>
      <c r="AM79" s="13">
        <v>9.4</v>
      </c>
      <c r="AN79" s="13">
        <v>57.1</v>
      </c>
      <c r="AO79" s="13">
        <v>59.8</v>
      </c>
      <c r="AP79" s="13">
        <v>21.9</v>
      </c>
      <c r="AQ79" s="13">
        <v>100.02</v>
      </c>
      <c r="AR79" s="13">
        <v>9.3000000000000007</v>
      </c>
      <c r="AS79" s="13">
        <v>3552</v>
      </c>
      <c r="AT79" s="16">
        <f t="shared" si="25"/>
        <v>17</v>
      </c>
      <c r="AU79" s="16">
        <f t="shared" si="26"/>
        <v>3.6981132075471699</v>
      </c>
      <c r="AV79" s="17">
        <f t="shared" si="27"/>
        <v>3.3018867924528301</v>
      </c>
      <c r="AW79" s="17">
        <f t="shared" si="28"/>
        <v>0.60377358490566035</v>
      </c>
      <c r="AX79" s="17">
        <f t="shared" si="29"/>
        <v>2.6981132075471699</v>
      </c>
      <c r="AY79" s="17">
        <f t="shared" si="30"/>
        <v>1.0943396226415094</v>
      </c>
      <c r="AZ79" s="17">
        <f t="shared" si="31"/>
        <v>0.50943396226415094</v>
      </c>
      <c r="BA79" s="17">
        <f t="shared" si="32"/>
        <v>1.9056603773584906</v>
      </c>
      <c r="BB79" s="18">
        <f t="shared" si="33"/>
        <v>0.52959501557632394</v>
      </c>
      <c r="BC79" s="18">
        <f t="shared" si="34"/>
        <v>1.9405940594059405</v>
      </c>
      <c r="BD79" s="18">
        <f t="shared" si="35"/>
        <v>3.4091577029330508E-2</v>
      </c>
      <c r="BE79" s="18">
        <f t="shared" si="36"/>
        <v>1.5870216892964202E-2</v>
      </c>
      <c r="BF79" s="18">
        <f t="shared" si="37"/>
        <v>1.8809145947216832E-2</v>
      </c>
      <c r="BG79" s="18">
        <f t="shared" si="38"/>
        <v>8.4053370951625225E-2</v>
      </c>
      <c r="BH79" s="58" t="str">
        <f t="shared" si="39"/>
        <v>30–39 min</v>
      </c>
      <c r="BI79" s="58" t="str">
        <f t="shared" si="40"/>
        <v>28–32</v>
      </c>
      <c r="BJ79" s="60">
        <f t="shared" si="41"/>
        <v>0.57100000000000006</v>
      </c>
      <c r="BK79" s="60">
        <f t="shared" si="42"/>
        <v>0.59799999999999998</v>
      </c>
      <c r="BL79" s="60">
        <f t="shared" si="43"/>
        <v>0.41882920941460472</v>
      </c>
      <c r="BM79" s="62" t="str">
        <f t="shared" si="44"/>
        <v>Conserver</v>
      </c>
      <c r="BN79" s="64">
        <f t="shared" si="45"/>
        <v>0.51991951710261575</v>
      </c>
      <c r="BO79" s="64">
        <f t="shared" si="46"/>
        <v>1701.3000000000002</v>
      </c>
      <c r="BP79" s="65">
        <f t="shared" si="47"/>
        <v>0.1152060189267031</v>
      </c>
      <c r="BQ79" s="65">
        <f t="shared" si="48"/>
        <v>1.9405940594059405</v>
      </c>
      <c r="BR79" s="18">
        <f t="shared" si="49"/>
        <v>0.10286251689884206</v>
      </c>
    </row>
    <row r="80" spans="1:70" ht="13.2">
      <c r="A80" s="12" t="s">
        <v>154</v>
      </c>
      <c r="B80" s="12" t="s">
        <v>155</v>
      </c>
      <c r="C80" s="13">
        <v>24</v>
      </c>
      <c r="D80" s="13">
        <v>72</v>
      </c>
      <c r="E80" s="13">
        <v>33</v>
      </c>
      <c r="F80" s="13">
        <v>39</v>
      </c>
      <c r="G80" s="13">
        <v>30</v>
      </c>
      <c r="H80" s="14">
        <v>1217</v>
      </c>
      <c r="I80" s="15">
        <v>403</v>
      </c>
      <c r="J80" s="15">
        <v>842</v>
      </c>
      <c r="K80" s="14">
        <v>47.6</v>
      </c>
      <c r="L80" s="15">
        <v>122</v>
      </c>
      <c r="M80" s="15">
        <v>346</v>
      </c>
      <c r="N80" s="14">
        <v>36.5</v>
      </c>
      <c r="O80" s="14">
        <v>288</v>
      </c>
      <c r="P80" s="14">
        <v>374</v>
      </c>
      <c r="Q80" s="14">
        <v>78</v>
      </c>
      <c r="R80" s="15">
        <v>108</v>
      </c>
      <c r="S80" s="15">
        <v>410</v>
      </c>
      <c r="T80" s="15">
        <v>526</v>
      </c>
      <c r="U80" s="15">
        <v>281</v>
      </c>
      <c r="V80" s="68">
        <v>194</v>
      </c>
      <c r="W80" s="15">
        <v>72</v>
      </c>
      <c r="X80" s="15">
        <v>36</v>
      </c>
      <c r="Y80" s="15">
        <v>173</v>
      </c>
      <c r="Z80" s="14">
        <v>2390</v>
      </c>
      <c r="AA80" s="14">
        <v>17</v>
      </c>
      <c r="AB80" s="14">
        <v>2</v>
      </c>
      <c r="AC80" s="13">
        <v>-1.1000000000000001</v>
      </c>
      <c r="AD80" s="13">
        <v>113.6</v>
      </c>
      <c r="AE80" s="13">
        <v>114.5</v>
      </c>
      <c r="AF80" s="13">
        <v>-0.9</v>
      </c>
      <c r="AG80" s="13">
        <v>19.3</v>
      </c>
      <c r="AH80" s="13">
        <v>1.43</v>
      </c>
      <c r="AI80" s="13">
        <v>19</v>
      </c>
      <c r="AJ80" s="13">
        <v>4.8</v>
      </c>
      <c r="AK80" s="13">
        <v>19</v>
      </c>
      <c r="AL80" s="13">
        <v>11.7</v>
      </c>
      <c r="AM80" s="13">
        <v>13.3</v>
      </c>
      <c r="AN80" s="13">
        <v>55</v>
      </c>
      <c r="AO80" s="13">
        <v>60.5</v>
      </c>
      <c r="AP80" s="13">
        <v>22.8</v>
      </c>
      <c r="AQ80" s="13">
        <v>99.86</v>
      </c>
      <c r="AR80" s="13">
        <v>12.6</v>
      </c>
      <c r="AS80" s="13">
        <v>4479</v>
      </c>
      <c r="AT80" s="16">
        <f t="shared" si="25"/>
        <v>16.902777777777779</v>
      </c>
      <c r="AU80" s="16">
        <f t="shared" si="26"/>
        <v>3.9027777777777777</v>
      </c>
      <c r="AV80" s="17">
        <f t="shared" si="27"/>
        <v>7.3055555555555554</v>
      </c>
      <c r="AW80" s="17">
        <f t="shared" si="28"/>
        <v>1.5</v>
      </c>
      <c r="AX80" s="17">
        <f t="shared" si="29"/>
        <v>5.6944444444444446</v>
      </c>
      <c r="AY80" s="17">
        <f t="shared" si="30"/>
        <v>1</v>
      </c>
      <c r="AZ80" s="17">
        <f t="shared" si="31"/>
        <v>0.5</v>
      </c>
      <c r="BA80" s="17">
        <f t="shared" si="32"/>
        <v>2.6944444444444446</v>
      </c>
      <c r="BB80" s="18">
        <f t="shared" si="33"/>
        <v>0.563425925925926</v>
      </c>
      <c r="BC80" s="18">
        <f t="shared" si="34"/>
        <v>1.4484536082474226</v>
      </c>
      <c r="BD80" s="18">
        <f t="shared" si="35"/>
        <v>3.3333333333333333E-2</v>
      </c>
      <c r="BE80" s="18">
        <f t="shared" si="36"/>
        <v>1.6666666666666666E-2</v>
      </c>
      <c r="BF80" s="18">
        <f t="shared" si="37"/>
        <v>0.05</v>
      </c>
      <c r="BG80" s="18">
        <f t="shared" si="38"/>
        <v>0.18981481481481483</v>
      </c>
      <c r="BH80" s="58" t="str">
        <f t="shared" si="39"/>
        <v>30–39 min</v>
      </c>
      <c r="BI80" s="58" t="str">
        <f t="shared" si="40"/>
        <v>23–27</v>
      </c>
      <c r="BJ80" s="60">
        <f t="shared" si="41"/>
        <v>0.55000000000000004</v>
      </c>
      <c r="BK80" s="60">
        <f t="shared" si="42"/>
        <v>0.60499999999999998</v>
      </c>
      <c r="BL80" s="60">
        <f t="shared" si="43"/>
        <v>0.50814725407362704</v>
      </c>
      <c r="BM80" s="62" t="str">
        <f t="shared" si="44"/>
        <v>Conserver</v>
      </c>
      <c r="BN80" s="64">
        <f t="shared" si="45"/>
        <v>0.51694612117147332</v>
      </c>
      <c r="BO80" s="64">
        <f t="shared" si="46"/>
        <v>2160</v>
      </c>
      <c r="BP80" s="65">
        <f t="shared" si="47"/>
        <v>0.13009259259259259</v>
      </c>
      <c r="BQ80" s="65">
        <f t="shared" si="48"/>
        <v>1.4484536082474226</v>
      </c>
      <c r="BR80" s="18">
        <f t="shared" si="49"/>
        <v>0.24351851851851852</v>
      </c>
    </row>
    <row r="81" spans="1:70" ht="13.2">
      <c r="A81" s="12" t="s">
        <v>174</v>
      </c>
      <c r="B81" s="12" t="s">
        <v>175</v>
      </c>
      <c r="C81" s="13">
        <v>21</v>
      </c>
      <c r="D81" s="13">
        <v>67</v>
      </c>
      <c r="E81" s="13">
        <v>13</v>
      </c>
      <c r="F81" s="13">
        <v>54</v>
      </c>
      <c r="G81" s="13">
        <v>31.5</v>
      </c>
      <c r="H81" s="14">
        <v>1126</v>
      </c>
      <c r="I81" s="15">
        <v>362</v>
      </c>
      <c r="J81" s="15">
        <v>918</v>
      </c>
      <c r="K81" s="14">
        <v>39.1</v>
      </c>
      <c r="L81" s="15">
        <v>174</v>
      </c>
      <c r="M81" s="15">
        <v>509</v>
      </c>
      <c r="N81" s="14">
        <v>34.299999999999997</v>
      </c>
      <c r="O81" s="14">
        <v>235</v>
      </c>
      <c r="P81" s="14">
        <v>288</v>
      </c>
      <c r="Q81" s="14">
        <v>81.8</v>
      </c>
      <c r="R81" s="15">
        <v>27</v>
      </c>
      <c r="S81" s="15">
        <v>228</v>
      </c>
      <c r="T81" s="15">
        <v>255</v>
      </c>
      <c r="U81" s="15">
        <v>375</v>
      </c>
      <c r="V81" s="68">
        <v>181</v>
      </c>
      <c r="W81" s="15">
        <v>47</v>
      </c>
      <c r="X81" s="15">
        <v>7</v>
      </c>
      <c r="Y81" s="15">
        <v>114</v>
      </c>
      <c r="Z81" s="14">
        <v>1977</v>
      </c>
      <c r="AA81" s="14">
        <v>4</v>
      </c>
      <c r="AB81" s="14">
        <v>0</v>
      </c>
      <c r="AC81" s="13">
        <v>-7.6</v>
      </c>
      <c r="AD81" s="13">
        <v>110.1</v>
      </c>
      <c r="AE81" s="13">
        <v>122</v>
      </c>
      <c r="AF81" s="13">
        <v>-11.9</v>
      </c>
      <c r="AG81" s="13">
        <v>27.2</v>
      </c>
      <c r="AH81" s="13">
        <v>2.06</v>
      </c>
      <c r="AI81" s="13">
        <v>23.6</v>
      </c>
      <c r="AJ81" s="13">
        <v>1.2</v>
      </c>
      <c r="AK81" s="13">
        <v>10.4</v>
      </c>
      <c r="AL81" s="13">
        <v>5.8</v>
      </c>
      <c r="AM81" s="13">
        <v>11.5</v>
      </c>
      <c r="AN81" s="13">
        <v>48.5</v>
      </c>
      <c r="AO81" s="13">
        <v>53.9</v>
      </c>
      <c r="AP81" s="13">
        <v>23.7</v>
      </c>
      <c r="AQ81" s="13">
        <v>101.25</v>
      </c>
      <c r="AR81" s="13">
        <v>9.3000000000000007</v>
      </c>
      <c r="AS81" s="13">
        <v>4454</v>
      </c>
      <c r="AT81" s="16">
        <f t="shared" si="25"/>
        <v>16.805970149253731</v>
      </c>
      <c r="AU81" s="16">
        <f t="shared" si="26"/>
        <v>5.5970149253731343</v>
      </c>
      <c r="AV81" s="17">
        <f t="shared" si="27"/>
        <v>3.8059701492537314</v>
      </c>
      <c r="AW81" s="17">
        <f t="shared" si="28"/>
        <v>0.40298507462686567</v>
      </c>
      <c r="AX81" s="17">
        <f t="shared" si="29"/>
        <v>3.4029850746268657</v>
      </c>
      <c r="AY81" s="17">
        <f t="shared" si="30"/>
        <v>0.70149253731343286</v>
      </c>
      <c r="AZ81" s="17">
        <f t="shared" si="31"/>
        <v>0.1044776119402985</v>
      </c>
      <c r="BA81" s="17">
        <f t="shared" si="32"/>
        <v>2.7014925373134329</v>
      </c>
      <c r="BB81" s="18">
        <f t="shared" si="33"/>
        <v>0.53352286188107079</v>
      </c>
      <c r="BC81" s="18">
        <f t="shared" si="34"/>
        <v>2.0718232044198897</v>
      </c>
      <c r="BD81" s="18">
        <f t="shared" si="35"/>
        <v>2.2269604359156599E-2</v>
      </c>
      <c r="BE81" s="18">
        <f t="shared" si="36"/>
        <v>3.3167495854063019E-3</v>
      </c>
      <c r="BF81" s="18">
        <f t="shared" si="37"/>
        <v>1.279317697228145E-2</v>
      </c>
      <c r="BG81" s="18">
        <f t="shared" si="38"/>
        <v>0.10803127221037669</v>
      </c>
      <c r="BH81" s="58" t="str">
        <f t="shared" si="39"/>
        <v>30–39 min</v>
      </c>
      <c r="BI81" s="58" t="str">
        <f t="shared" si="40"/>
        <v>18–22</v>
      </c>
      <c r="BJ81" s="60">
        <f t="shared" si="41"/>
        <v>0.48499999999999999</v>
      </c>
      <c r="BK81" s="60">
        <f t="shared" si="42"/>
        <v>0.53900000000000003</v>
      </c>
      <c r="BL81" s="60">
        <f t="shared" si="43"/>
        <v>0.55401327700663849</v>
      </c>
      <c r="BM81" s="62" t="str">
        <f t="shared" si="44"/>
        <v>Conserver</v>
      </c>
      <c r="BN81" s="64">
        <f t="shared" si="45"/>
        <v>0.5139854049671162</v>
      </c>
      <c r="BO81" s="64">
        <f t="shared" si="46"/>
        <v>2110.5</v>
      </c>
      <c r="BP81" s="65">
        <f t="shared" si="47"/>
        <v>0.17768301350390903</v>
      </c>
      <c r="BQ81" s="65">
        <f t="shared" si="48"/>
        <v>2.0718232044198897</v>
      </c>
      <c r="BR81" s="18">
        <f t="shared" si="49"/>
        <v>0.12082444918265814</v>
      </c>
    </row>
    <row r="82" spans="1:70" ht="13.2">
      <c r="A82" s="12" t="s">
        <v>122</v>
      </c>
      <c r="B82" s="12" t="s">
        <v>123</v>
      </c>
      <c r="C82" s="13">
        <v>28</v>
      </c>
      <c r="D82" s="13">
        <v>80</v>
      </c>
      <c r="E82" s="13">
        <v>50</v>
      </c>
      <c r="F82" s="13">
        <v>30</v>
      </c>
      <c r="G82" s="13">
        <v>32.799999999999997</v>
      </c>
      <c r="H82" s="14">
        <v>1344</v>
      </c>
      <c r="I82" s="15">
        <v>592</v>
      </c>
      <c r="J82" s="15">
        <v>944</v>
      </c>
      <c r="K82" s="14">
        <v>62.8</v>
      </c>
      <c r="L82" s="14">
        <v>0</v>
      </c>
      <c r="M82" s="14">
        <v>0</v>
      </c>
      <c r="N82" s="14">
        <v>0</v>
      </c>
      <c r="O82" s="14">
        <v>160</v>
      </c>
      <c r="P82" s="14">
        <v>240</v>
      </c>
      <c r="Q82" s="14">
        <v>66.099999999999994</v>
      </c>
      <c r="R82" s="15">
        <v>304</v>
      </c>
      <c r="S82" s="15">
        <v>712</v>
      </c>
      <c r="T82" s="15">
        <v>1008</v>
      </c>
      <c r="U82" s="15">
        <v>216</v>
      </c>
      <c r="V82" s="68">
        <v>128</v>
      </c>
      <c r="W82" s="15">
        <v>56</v>
      </c>
      <c r="X82" s="15">
        <v>88</v>
      </c>
      <c r="Y82" s="15">
        <v>168</v>
      </c>
      <c r="Z82" s="14">
        <v>3184</v>
      </c>
      <c r="AA82" s="14">
        <v>59</v>
      </c>
      <c r="AB82" s="14">
        <v>1</v>
      </c>
      <c r="AC82" s="13">
        <v>6.4</v>
      </c>
      <c r="AD82" s="13">
        <v>116.5</v>
      </c>
      <c r="AE82" s="13">
        <v>107.1</v>
      </c>
      <c r="AF82" s="13">
        <v>9.4</v>
      </c>
      <c r="AG82" s="13">
        <v>12.1</v>
      </c>
      <c r="AH82" s="13">
        <v>1.69</v>
      </c>
      <c r="AI82" s="13">
        <v>15.5</v>
      </c>
      <c r="AJ82" s="13">
        <v>12.2</v>
      </c>
      <c r="AK82" s="13">
        <v>27.1</v>
      </c>
      <c r="AL82" s="13">
        <v>19.899999999999999</v>
      </c>
      <c r="AM82" s="13">
        <v>9.1999999999999993</v>
      </c>
      <c r="AN82" s="13">
        <v>62.8</v>
      </c>
      <c r="AO82" s="13">
        <v>64.099999999999994</v>
      </c>
      <c r="AP82" s="13">
        <v>19.2</v>
      </c>
      <c r="AQ82" s="13">
        <v>98.55</v>
      </c>
      <c r="AR82" s="13">
        <v>15.7</v>
      </c>
      <c r="AS82" s="13">
        <v>5392</v>
      </c>
      <c r="AT82" s="16">
        <f t="shared" si="25"/>
        <v>16.8</v>
      </c>
      <c r="AU82" s="16">
        <f t="shared" si="26"/>
        <v>2.7</v>
      </c>
      <c r="AV82" s="17">
        <f t="shared" si="27"/>
        <v>12.6</v>
      </c>
      <c r="AW82" s="17">
        <f t="shared" si="28"/>
        <v>3.8</v>
      </c>
      <c r="AX82" s="17">
        <f t="shared" si="29"/>
        <v>8.9</v>
      </c>
      <c r="AY82" s="17">
        <f t="shared" si="30"/>
        <v>0.7</v>
      </c>
      <c r="AZ82" s="17">
        <f t="shared" si="31"/>
        <v>1.1000000000000001</v>
      </c>
      <c r="BA82" s="17">
        <f t="shared" si="32"/>
        <v>1.6</v>
      </c>
      <c r="BB82" s="18">
        <f t="shared" si="33"/>
        <v>0.51219512195121952</v>
      </c>
      <c r="BC82" s="18">
        <f t="shared" si="34"/>
        <v>1.6875</v>
      </c>
      <c r="BD82" s="18">
        <f t="shared" si="35"/>
        <v>2.1341463414634148E-2</v>
      </c>
      <c r="BE82" s="18">
        <f t="shared" si="36"/>
        <v>3.3536585365853668E-2</v>
      </c>
      <c r="BF82" s="18">
        <f t="shared" si="37"/>
        <v>0.11585365853658537</v>
      </c>
      <c r="BG82" s="18">
        <f t="shared" si="38"/>
        <v>0.27134146341463417</v>
      </c>
      <c r="BH82" s="58" t="str">
        <f t="shared" si="39"/>
        <v>30–39 min</v>
      </c>
      <c r="BI82" s="58" t="str">
        <f t="shared" si="40"/>
        <v>28–32</v>
      </c>
      <c r="BJ82" s="60">
        <f t="shared" si="41"/>
        <v>0.628</v>
      </c>
      <c r="BK82" s="60">
        <f t="shared" si="42"/>
        <v>0.6409999999999999</v>
      </c>
      <c r="BL82" s="60">
        <f t="shared" si="43"/>
        <v>0.56970428485214242</v>
      </c>
      <c r="BM82" s="62" t="str">
        <f t="shared" si="44"/>
        <v>Conserver</v>
      </c>
      <c r="BN82" s="64">
        <f t="shared" si="45"/>
        <v>0.5138028169014085</v>
      </c>
      <c r="BO82" s="64">
        <f t="shared" si="46"/>
        <v>2624</v>
      </c>
      <c r="BP82" s="65">
        <f t="shared" si="47"/>
        <v>8.2317073170731711E-2</v>
      </c>
      <c r="BQ82" s="65">
        <f t="shared" si="48"/>
        <v>1.6875</v>
      </c>
      <c r="BR82" s="18">
        <f t="shared" si="49"/>
        <v>0.38414634146341464</v>
      </c>
    </row>
    <row r="83" spans="1:70" ht="13.2">
      <c r="A83" s="12" t="s">
        <v>146</v>
      </c>
      <c r="B83" s="12" t="s">
        <v>147</v>
      </c>
      <c r="C83" s="13">
        <v>30</v>
      </c>
      <c r="D83" s="13">
        <v>76</v>
      </c>
      <c r="E83" s="13">
        <v>58</v>
      </c>
      <c r="F83" s="13">
        <v>18</v>
      </c>
      <c r="G83" s="13">
        <v>33.9</v>
      </c>
      <c r="H83" s="14">
        <v>1246</v>
      </c>
      <c r="I83" s="15">
        <v>426</v>
      </c>
      <c r="J83" s="15">
        <v>958</v>
      </c>
      <c r="K83" s="14">
        <v>44.2</v>
      </c>
      <c r="L83" s="15">
        <v>266</v>
      </c>
      <c r="M83" s="15">
        <v>692</v>
      </c>
      <c r="N83" s="14">
        <v>38.4</v>
      </c>
      <c r="O83" s="14">
        <v>137</v>
      </c>
      <c r="P83" s="14">
        <v>160</v>
      </c>
      <c r="Q83" s="14">
        <v>83.9</v>
      </c>
      <c r="R83" s="15">
        <v>68</v>
      </c>
      <c r="S83" s="15">
        <v>274</v>
      </c>
      <c r="T83" s="15">
        <v>342</v>
      </c>
      <c r="U83" s="15">
        <v>365</v>
      </c>
      <c r="V83" s="68">
        <v>129</v>
      </c>
      <c r="W83" s="15">
        <v>68</v>
      </c>
      <c r="X83" s="15">
        <v>84</v>
      </c>
      <c r="Y83" s="15">
        <v>137</v>
      </c>
      <c r="Z83" s="14">
        <v>2523</v>
      </c>
      <c r="AA83" s="14">
        <v>4</v>
      </c>
      <c r="AB83" s="14">
        <v>0</v>
      </c>
      <c r="AC83" s="13">
        <v>7.1</v>
      </c>
      <c r="AD83" s="13">
        <v>119.7</v>
      </c>
      <c r="AE83" s="13">
        <v>109.5</v>
      </c>
      <c r="AF83" s="13">
        <v>10.199999999999999</v>
      </c>
      <c r="AG83" s="13">
        <v>19.899999999999999</v>
      </c>
      <c r="AH83" s="13">
        <v>2.76</v>
      </c>
      <c r="AI83" s="13">
        <v>23.7</v>
      </c>
      <c r="AJ83" s="13">
        <v>2.5</v>
      </c>
      <c r="AK83" s="13">
        <v>10.1</v>
      </c>
      <c r="AL83" s="13">
        <v>6.4</v>
      </c>
      <c r="AM83" s="13">
        <v>8.6</v>
      </c>
      <c r="AN83" s="13">
        <v>58</v>
      </c>
      <c r="AO83" s="13">
        <v>60.6</v>
      </c>
      <c r="AP83" s="13">
        <v>19.5</v>
      </c>
      <c r="AQ83" s="13">
        <v>97.89</v>
      </c>
      <c r="AR83" s="13">
        <v>10.6</v>
      </c>
      <c r="AS83" s="13">
        <v>5251</v>
      </c>
      <c r="AT83" s="16">
        <f t="shared" si="25"/>
        <v>16.394736842105264</v>
      </c>
      <c r="AU83" s="16">
        <f t="shared" si="26"/>
        <v>4.8026315789473681</v>
      </c>
      <c r="AV83" s="17">
        <f t="shared" si="27"/>
        <v>4.5</v>
      </c>
      <c r="AW83" s="17">
        <f t="shared" si="28"/>
        <v>0.89473684210526316</v>
      </c>
      <c r="AX83" s="17">
        <f t="shared" si="29"/>
        <v>3.6052631578947367</v>
      </c>
      <c r="AY83" s="17">
        <f t="shared" si="30"/>
        <v>0.89473684210526316</v>
      </c>
      <c r="AZ83" s="17">
        <f t="shared" si="31"/>
        <v>1.1052631578947369</v>
      </c>
      <c r="BA83" s="17">
        <f t="shared" si="32"/>
        <v>1.6973684210526316</v>
      </c>
      <c r="BB83" s="18">
        <f t="shared" si="33"/>
        <v>0.48362055581431457</v>
      </c>
      <c r="BC83" s="18">
        <f t="shared" si="34"/>
        <v>2.829457364341085</v>
      </c>
      <c r="BD83" s="18">
        <f t="shared" si="35"/>
        <v>2.6393417171246703E-2</v>
      </c>
      <c r="BE83" s="18">
        <f t="shared" si="36"/>
        <v>3.2603632976245932E-2</v>
      </c>
      <c r="BF83" s="18">
        <f t="shared" si="37"/>
        <v>2.6393417171246703E-2</v>
      </c>
      <c r="BG83" s="18">
        <f t="shared" si="38"/>
        <v>0.10634994566061171</v>
      </c>
      <c r="BH83" s="58" t="str">
        <f t="shared" si="39"/>
        <v>30–39 min</v>
      </c>
      <c r="BI83" s="58" t="str">
        <f t="shared" si="40"/>
        <v>28–32</v>
      </c>
      <c r="BJ83" s="60">
        <f t="shared" si="41"/>
        <v>0.57999999999999996</v>
      </c>
      <c r="BK83" s="60">
        <f t="shared" si="42"/>
        <v>0.60599999999999998</v>
      </c>
      <c r="BL83" s="60">
        <f t="shared" si="43"/>
        <v>0.57815328907664454</v>
      </c>
      <c r="BM83" s="62" t="str">
        <f t="shared" si="44"/>
        <v>Conserver</v>
      </c>
      <c r="BN83" s="64">
        <f t="shared" si="45"/>
        <v>0.50140845070422535</v>
      </c>
      <c r="BO83" s="64">
        <f t="shared" si="46"/>
        <v>2576.4</v>
      </c>
      <c r="BP83" s="65">
        <f t="shared" si="47"/>
        <v>0.14167054805154478</v>
      </c>
      <c r="BQ83" s="65">
        <f t="shared" si="48"/>
        <v>2.8294573643410854</v>
      </c>
      <c r="BR83" s="18">
        <f t="shared" si="49"/>
        <v>0.13274336283185842</v>
      </c>
    </row>
    <row r="84" spans="1:70" ht="13.2">
      <c r="A84" s="12" t="s">
        <v>124</v>
      </c>
      <c r="B84" s="12" t="s">
        <v>125</v>
      </c>
      <c r="C84" s="13">
        <v>28</v>
      </c>
      <c r="D84" s="13">
        <v>82</v>
      </c>
      <c r="E84" s="13">
        <v>44</v>
      </c>
      <c r="F84" s="13">
        <v>38</v>
      </c>
      <c r="G84" s="13">
        <v>27.8</v>
      </c>
      <c r="H84" s="14">
        <v>1337</v>
      </c>
      <c r="I84" s="15">
        <v>459</v>
      </c>
      <c r="J84" s="15">
        <v>1074</v>
      </c>
      <c r="K84" s="14">
        <v>43</v>
      </c>
      <c r="L84" s="15">
        <v>320</v>
      </c>
      <c r="M84" s="15">
        <v>763</v>
      </c>
      <c r="N84" s="14">
        <v>41.6</v>
      </c>
      <c r="O84" s="14">
        <v>98</v>
      </c>
      <c r="P84" s="14">
        <v>139</v>
      </c>
      <c r="Q84" s="14">
        <v>67.900000000000006</v>
      </c>
      <c r="R84" s="15">
        <v>49</v>
      </c>
      <c r="S84" s="15">
        <v>164</v>
      </c>
      <c r="T84" s="15">
        <v>213</v>
      </c>
      <c r="U84" s="15">
        <v>139</v>
      </c>
      <c r="V84" s="68">
        <v>82</v>
      </c>
      <c r="W84" s="15">
        <v>74</v>
      </c>
      <c r="X84" s="15">
        <v>8</v>
      </c>
      <c r="Y84" s="15">
        <v>123</v>
      </c>
      <c r="Z84" s="14">
        <v>1952</v>
      </c>
      <c r="AA84" s="14">
        <v>1</v>
      </c>
      <c r="AB84" s="14">
        <v>0</v>
      </c>
      <c r="AC84" s="13">
        <v>2.1</v>
      </c>
      <c r="AD84" s="13">
        <v>113.3</v>
      </c>
      <c r="AE84" s="13">
        <v>110.2</v>
      </c>
      <c r="AF84" s="13">
        <v>3.1</v>
      </c>
      <c r="AG84" s="13">
        <v>8.9</v>
      </c>
      <c r="AH84" s="13">
        <v>1.67</v>
      </c>
      <c r="AI84" s="13">
        <v>10.3</v>
      </c>
      <c r="AJ84" s="13">
        <v>2</v>
      </c>
      <c r="AK84" s="13">
        <v>6.9</v>
      </c>
      <c r="AL84" s="13">
        <v>4.5</v>
      </c>
      <c r="AM84" s="13">
        <v>6.2</v>
      </c>
      <c r="AN84" s="13">
        <v>57.9</v>
      </c>
      <c r="AO84" s="13">
        <v>59</v>
      </c>
      <c r="AP84" s="13">
        <v>21.5</v>
      </c>
      <c r="AQ84" s="13">
        <v>102.76</v>
      </c>
      <c r="AR84" s="13">
        <v>9.1</v>
      </c>
      <c r="AS84" s="13">
        <v>4898</v>
      </c>
      <c r="AT84" s="16">
        <f t="shared" si="25"/>
        <v>16.304878048780488</v>
      </c>
      <c r="AU84" s="16">
        <f t="shared" si="26"/>
        <v>1.6951219512195121</v>
      </c>
      <c r="AV84" s="17">
        <f t="shared" si="27"/>
        <v>2.5975609756097562</v>
      </c>
      <c r="AW84" s="17">
        <f t="shared" si="28"/>
        <v>0.59756097560975607</v>
      </c>
      <c r="AX84" s="17">
        <f t="shared" si="29"/>
        <v>2</v>
      </c>
      <c r="AY84" s="17">
        <f t="shared" si="30"/>
        <v>0.90243902439024393</v>
      </c>
      <c r="AZ84" s="17">
        <f t="shared" si="31"/>
        <v>9.7560975609756101E-2</v>
      </c>
      <c r="BA84" s="17">
        <f t="shared" si="32"/>
        <v>1</v>
      </c>
      <c r="BB84" s="18">
        <f t="shared" si="33"/>
        <v>0.58650640463239168</v>
      </c>
      <c r="BC84" s="18">
        <f t="shared" si="34"/>
        <v>1.6951219512195121</v>
      </c>
      <c r="BD84" s="18">
        <f t="shared" si="35"/>
        <v>3.2461835409721002E-2</v>
      </c>
      <c r="BE84" s="18">
        <f t="shared" si="36"/>
        <v>3.5093876118617302E-3</v>
      </c>
      <c r="BF84" s="18">
        <f t="shared" si="37"/>
        <v>2.1494999122653097E-2</v>
      </c>
      <c r="BG84" s="18">
        <f t="shared" si="38"/>
        <v>7.1942446043165464E-2</v>
      </c>
      <c r="BH84" s="58" t="str">
        <f t="shared" si="39"/>
        <v>20–29 min</v>
      </c>
      <c r="BI84" s="58" t="str">
        <f t="shared" si="40"/>
        <v>28–32</v>
      </c>
      <c r="BJ84" s="60">
        <f t="shared" si="41"/>
        <v>0.57899999999999996</v>
      </c>
      <c r="BK84" s="60">
        <f t="shared" si="42"/>
        <v>0.59</v>
      </c>
      <c r="BL84" s="60">
        <f t="shared" si="43"/>
        <v>0.64815932407966204</v>
      </c>
      <c r="BM84" s="62" t="str">
        <f t="shared" si="44"/>
        <v>Écarter</v>
      </c>
      <c r="BN84" s="64">
        <f t="shared" si="45"/>
        <v>0.49866025420817589</v>
      </c>
      <c r="BO84" s="64">
        <f t="shared" si="46"/>
        <v>2279.6</v>
      </c>
      <c r="BP84" s="65">
        <f t="shared" si="47"/>
        <v>6.0975609756097567E-2</v>
      </c>
      <c r="BQ84" s="65">
        <f t="shared" si="48"/>
        <v>1.6951219512195121</v>
      </c>
      <c r="BR84" s="18">
        <f t="shared" si="49"/>
        <v>9.3437445165818561E-2</v>
      </c>
    </row>
    <row r="85" spans="1:70" ht="13.2">
      <c r="A85" s="12" t="s">
        <v>200</v>
      </c>
      <c r="B85" s="12" t="s">
        <v>201</v>
      </c>
      <c r="C85" s="13">
        <v>24</v>
      </c>
      <c r="D85" s="13">
        <v>64</v>
      </c>
      <c r="E85" s="13">
        <v>24</v>
      </c>
      <c r="F85" s="13">
        <v>40</v>
      </c>
      <c r="G85" s="13">
        <v>31</v>
      </c>
      <c r="H85" s="14">
        <v>1043</v>
      </c>
      <c r="I85" s="15">
        <v>397</v>
      </c>
      <c r="J85" s="15">
        <v>890</v>
      </c>
      <c r="K85" s="14">
        <v>44.3</v>
      </c>
      <c r="L85" s="15">
        <v>160</v>
      </c>
      <c r="M85" s="15">
        <v>429</v>
      </c>
      <c r="N85" s="14">
        <v>36.799999999999997</v>
      </c>
      <c r="O85" s="14">
        <v>96</v>
      </c>
      <c r="P85" s="14">
        <v>122</v>
      </c>
      <c r="Q85" s="14">
        <v>79.2</v>
      </c>
      <c r="R85" s="15">
        <v>32</v>
      </c>
      <c r="S85" s="15">
        <v>224</v>
      </c>
      <c r="T85" s="15">
        <v>256</v>
      </c>
      <c r="U85" s="15">
        <v>186</v>
      </c>
      <c r="V85" s="68">
        <v>90</v>
      </c>
      <c r="W85" s="15">
        <v>83</v>
      </c>
      <c r="X85" s="15">
        <v>32</v>
      </c>
      <c r="Y85" s="15">
        <v>109</v>
      </c>
      <c r="Z85" s="14">
        <v>1882</v>
      </c>
      <c r="AA85" s="14">
        <v>2</v>
      </c>
      <c r="AB85" s="14">
        <v>0</v>
      </c>
      <c r="AC85" s="13">
        <v>-4.0999999999999996</v>
      </c>
      <c r="AD85" s="13">
        <v>111.9</v>
      </c>
      <c r="AE85" s="13">
        <v>118.1</v>
      </c>
      <c r="AF85" s="13">
        <v>-6.2</v>
      </c>
      <c r="AG85" s="13">
        <v>13.9</v>
      </c>
      <c r="AH85" s="13">
        <v>2.08</v>
      </c>
      <c r="AI85" s="13">
        <v>15.2</v>
      </c>
      <c r="AJ85" s="13">
        <v>1.6</v>
      </c>
      <c r="AK85" s="13">
        <v>10.7</v>
      </c>
      <c r="AL85" s="13">
        <v>6.2</v>
      </c>
      <c r="AM85" s="13">
        <v>7.3</v>
      </c>
      <c r="AN85" s="13">
        <v>53.2</v>
      </c>
      <c r="AO85" s="13">
        <v>55.3</v>
      </c>
      <c r="AP85" s="13">
        <v>21.7</v>
      </c>
      <c r="AQ85" s="13">
        <v>100.8</v>
      </c>
      <c r="AR85" s="13">
        <v>9.1999999999999993</v>
      </c>
      <c r="AS85" s="13">
        <v>4163</v>
      </c>
      <c r="AT85" s="16">
        <f t="shared" si="25"/>
        <v>16.296875</v>
      </c>
      <c r="AU85" s="16">
        <f t="shared" si="26"/>
        <v>2.90625</v>
      </c>
      <c r="AV85" s="17">
        <f t="shared" si="27"/>
        <v>4</v>
      </c>
      <c r="AW85" s="17">
        <f t="shared" si="28"/>
        <v>0.5</v>
      </c>
      <c r="AX85" s="17">
        <f t="shared" si="29"/>
        <v>3.5</v>
      </c>
      <c r="AY85" s="17">
        <f t="shared" si="30"/>
        <v>1.296875</v>
      </c>
      <c r="AZ85" s="17">
        <f t="shared" si="31"/>
        <v>0.5</v>
      </c>
      <c r="BA85" s="17">
        <f t="shared" si="32"/>
        <v>1.40625</v>
      </c>
      <c r="BB85" s="18">
        <f t="shared" si="33"/>
        <v>0.52570564516129037</v>
      </c>
      <c r="BC85" s="18">
        <f t="shared" si="34"/>
        <v>2.0666666666666669</v>
      </c>
      <c r="BD85" s="18">
        <f t="shared" si="35"/>
        <v>4.1834677419354836E-2</v>
      </c>
      <c r="BE85" s="18">
        <f t="shared" si="36"/>
        <v>1.6129032258064516E-2</v>
      </c>
      <c r="BF85" s="18">
        <f t="shared" si="37"/>
        <v>1.6129032258064516E-2</v>
      </c>
      <c r="BG85" s="18">
        <f t="shared" si="38"/>
        <v>0.11290322580645161</v>
      </c>
      <c r="BH85" s="58" t="str">
        <f t="shared" si="39"/>
        <v>30–39 min</v>
      </c>
      <c r="BI85" s="58" t="str">
        <f t="shared" si="40"/>
        <v>23–27</v>
      </c>
      <c r="BJ85" s="60">
        <f t="shared" si="41"/>
        <v>0.53200000000000003</v>
      </c>
      <c r="BK85" s="60">
        <f t="shared" si="42"/>
        <v>0.55299999999999994</v>
      </c>
      <c r="BL85" s="60">
        <f t="shared" si="43"/>
        <v>0.53711526855763425</v>
      </c>
      <c r="BM85" s="62" t="str">
        <f t="shared" si="44"/>
        <v>Conserver</v>
      </c>
      <c r="BN85" s="64">
        <f t="shared" si="45"/>
        <v>0.49841549295774651</v>
      </c>
      <c r="BO85" s="64">
        <f t="shared" si="46"/>
        <v>1984</v>
      </c>
      <c r="BP85" s="65">
        <f t="shared" si="47"/>
        <v>9.375E-2</v>
      </c>
      <c r="BQ85" s="65">
        <f t="shared" si="48"/>
        <v>2.0666666666666669</v>
      </c>
      <c r="BR85" s="18">
        <f t="shared" si="49"/>
        <v>0.12903225806451613</v>
      </c>
    </row>
    <row r="86" spans="1:70" ht="13.2">
      <c r="A86" s="12" t="s">
        <v>452</v>
      </c>
      <c r="B86" s="12" t="s">
        <v>453</v>
      </c>
      <c r="C86" s="13">
        <v>24</v>
      </c>
      <c r="D86" s="13">
        <v>35</v>
      </c>
      <c r="E86" s="13">
        <v>20</v>
      </c>
      <c r="F86" s="13">
        <v>15</v>
      </c>
      <c r="G86" s="13">
        <v>28.6</v>
      </c>
      <c r="H86" s="14">
        <v>567</v>
      </c>
      <c r="I86" s="15">
        <v>196</v>
      </c>
      <c r="J86" s="15">
        <v>480</v>
      </c>
      <c r="K86" s="14">
        <v>41</v>
      </c>
      <c r="L86" s="15">
        <v>77</v>
      </c>
      <c r="M86" s="15">
        <v>242</v>
      </c>
      <c r="N86" s="14">
        <v>31.4</v>
      </c>
      <c r="O86" s="14">
        <v>98</v>
      </c>
      <c r="P86" s="14">
        <v>109</v>
      </c>
      <c r="Q86" s="14">
        <v>88.2</v>
      </c>
      <c r="R86" s="15">
        <v>25</v>
      </c>
      <c r="S86" s="15">
        <v>119</v>
      </c>
      <c r="T86" s="15">
        <v>140</v>
      </c>
      <c r="U86" s="15">
        <v>130</v>
      </c>
      <c r="V86" s="68">
        <v>102</v>
      </c>
      <c r="W86" s="15">
        <v>53</v>
      </c>
      <c r="X86" s="15">
        <v>32</v>
      </c>
      <c r="Y86" s="15">
        <v>98</v>
      </c>
      <c r="Z86" s="14">
        <v>1078</v>
      </c>
      <c r="AA86" s="14">
        <v>0</v>
      </c>
      <c r="AB86" s="14">
        <v>0</v>
      </c>
      <c r="AC86" s="13">
        <v>0.1</v>
      </c>
      <c r="AD86" s="13">
        <v>105.7</v>
      </c>
      <c r="AE86" s="13">
        <v>104.8</v>
      </c>
      <c r="AF86" s="13">
        <v>1</v>
      </c>
      <c r="AG86" s="13">
        <v>21.6</v>
      </c>
      <c r="AH86" s="13">
        <v>1.26</v>
      </c>
      <c r="AI86" s="13">
        <v>17</v>
      </c>
      <c r="AJ86" s="13">
        <v>2.2999999999999998</v>
      </c>
      <c r="AK86" s="13">
        <v>12.6</v>
      </c>
      <c r="AL86" s="13">
        <v>7.2</v>
      </c>
      <c r="AM86" s="13">
        <v>13.5</v>
      </c>
      <c r="AN86" s="13">
        <v>48.9</v>
      </c>
      <c r="AO86" s="13">
        <v>53.6</v>
      </c>
      <c r="AP86" s="13">
        <v>26.8</v>
      </c>
      <c r="AQ86" s="13">
        <v>99.02</v>
      </c>
      <c r="AR86" s="13">
        <v>10.7</v>
      </c>
      <c r="AS86" s="13">
        <v>2060</v>
      </c>
      <c r="AT86" s="16">
        <f t="shared" si="25"/>
        <v>16.2</v>
      </c>
      <c r="AU86" s="16">
        <f t="shared" si="26"/>
        <v>3.7142857142857144</v>
      </c>
      <c r="AV86" s="17">
        <f t="shared" si="27"/>
        <v>4</v>
      </c>
      <c r="AW86" s="17">
        <f t="shared" si="28"/>
        <v>0.7142857142857143</v>
      </c>
      <c r="AX86" s="17">
        <f t="shared" si="29"/>
        <v>3.4</v>
      </c>
      <c r="AY86" s="17">
        <f t="shared" si="30"/>
        <v>1.5142857142857142</v>
      </c>
      <c r="AZ86" s="17">
        <f t="shared" si="31"/>
        <v>0.91428571428571426</v>
      </c>
      <c r="BA86" s="17">
        <f t="shared" si="32"/>
        <v>2.9142857142857141</v>
      </c>
      <c r="BB86" s="18">
        <f t="shared" si="33"/>
        <v>0.56643356643356635</v>
      </c>
      <c r="BC86" s="18">
        <f t="shared" si="34"/>
        <v>1.2745098039215688</v>
      </c>
      <c r="BD86" s="18">
        <f t="shared" si="35"/>
        <v>5.2947052947052944E-2</v>
      </c>
      <c r="BE86" s="18">
        <f t="shared" si="36"/>
        <v>3.1968031968031968E-2</v>
      </c>
      <c r="BF86" s="18">
        <f t="shared" si="37"/>
        <v>2.4975024975024976E-2</v>
      </c>
      <c r="BG86" s="18">
        <f t="shared" si="38"/>
        <v>0.11888111888111887</v>
      </c>
      <c r="BH86" s="58" t="str">
        <f t="shared" si="39"/>
        <v>20–29 min</v>
      </c>
      <c r="BI86" s="58" t="str">
        <f t="shared" si="40"/>
        <v>23–27</v>
      </c>
      <c r="BJ86" s="60">
        <f t="shared" si="41"/>
        <v>0.48899999999999999</v>
      </c>
      <c r="BK86" s="60">
        <f t="shared" si="42"/>
        <v>0.53600000000000003</v>
      </c>
      <c r="BL86" s="60">
        <f t="shared" si="43"/>
        <v>0.28968014484007243</v>
      </c>
      <c r="BM86" s="62" t="str">
        <f t="shared" si="44"/>
        <v>Écarter</v>
      </c>
      <c r="BN86" s="64">
        <f t="shared" si="45"/>
        <v>0.4954527162977867</v>
      </c>
      <c r="BO86" s="64">
        <f t="shared" si="46"/>
        <v>1001</v>
      </c>
      <c r="BP86" s="65">
        <f t="shared" si="47"/>
        <v>0.12987012987012986</v>
      </c>
      <c r="BQ86" s="65">
        <f t="shared" si="48"/>
        <v>1.2745098039215685</v>
      </c>
      <c r="BR86" s="18">
        <f t="shared" si="49"/>
        <v>0.13986013986013984</v>
      </c>
    </row>
    <row r="87" spans="1:70" ht="13.2">
      <c r="A87" s="12" t="s">
        <v>384</v>
      </c>
      <c r="B87" s="12" t="s">
        <v>385</v>
      </c>
      <c r="C87" s="13">
        <v>35</v>
      </c>
      <c r="D87" s="13">
        <v>41</v>
      </c>
      <c r="E87" s="13">
        <v>15</v>
      </c>
      <c r="F87" s="13">
        <v>26</v>
      </c>
      <c r="G87" s="13">
        <v>32.5</v>
      </c>
      <c r="H87" s="14">
        <v>664</v>
      </c>
      <c r="I87" s="15">
        <v>246</v>
      </c>
      <c r="J87" s="15">
        <v>570</v>
      </c>
      <c r="K87" s="14">
        <v>43</v>
      </c>
      <c r="L87" s="15">
        <v>94</v>
      </c>
      <c r="M87" s="15">
        <v>267</v>
      </c>
      <c r="N87" s="14">
        <v>35.799999999999997</v>
      </c>
      <c r="O87" s="14">
        <v>78</v>
      </c>
      <c r="P87" s="14">
        <v>98</v>
      </c>
      <c r="Q87" s="14">
        <v>81.400000000000006</v>
      </c>
      <c r="R87" s="15">
        <v>25</v>
      </c>
      <c r="S87" s="15">
        <v>197</v>
      </c>
      <c r="T87" s="15">
        <v>217</v>
      </c>
      <c r="U87" s="15">
        <v>176</v>
      </c>
      <c r="V87" s="68">
        <v>107</v>
      </c>
      <c r="W87" s="15">
        <v>74</v>
      </c>
      <c r="X87" s="15">
        <v>21</v>
      </c>
      <c r="Y87" s="15">
        <v>103</v>
      </c>
      <c r="Z87" s="14">
        <v>1374</v>
      </c>
      <c r="AA87" s="14">
        <v>3</v>
      </c>
      <c r="AB87" s="14">
        <v>0</v>
      </c>
      <c r="AC87" s="13">
        <v>-2</v>
      </c>
      <c r="AD87" s="13">
        <v>108.3</v>
      </c>
      <c r="AE87" s="13">
        <v>112.2</v>
      </c>
      <c r="AF87" s="13">
        <v>-3.8</v>
      </c>
      <c r="AG87" s="13">
        <v>21.7</v>
      </c>
      <c r="AH87" s="13">
        <v>1.68</v>
      </c>
      <c r="AI87" s="13">
        <v>19.899999999999999</v>
      </c>
      <c r="AJ87" s="13">
        <v>1.8</v>
      </c>
      <c r="AK87" s="13">
        <v>15.3</v>
      </c>
      <c r="AL87" s="13">
        <v>8.3000000000000007</v>
      </c>
      <c r="AM87" s="13">
        <v>11.8</v>
      </c>
      <c r="AN87" s="13">
        <v>51.4</v>
      </c>
      <c r="AO87" s="13">
        <v>54.3</v>
      </c>
      <c r="AP87" s="13">
        <v>23.3</v>
      </c>
      <c r="AQ87" s="13">
        <v>98.87</v>
      </c>
      <c r="AR87" s="13">
        <v>10.6</v>
      </c>
      <c r="AS87" s="13">
        <v>2757</v>
      </c>
      <c r="AT87" s="16">
        <f t="shared" si="25"/>
        <v>16.195121951219512</v>
      </c>
      <c r="AU87" s="16">
        <f t="shared" si="26"/>
        <v>4.2926829268292686</v>
      </c>
      <c r="AV87" s="17">
        <f t="shared" si="27"/>
        <v>5.2926829268292686</v>
      </c>
      <c r="AW87" s="17">
        <f t="shared" si="28"/>
        <v>0.6097560975609756</v>
      </c>
      <c r="AX87" s="17">
        <f t="shared" si="29"/>
        <v>4.8048780487804876</v>
      </c>
      <c r="AY87" s="17">
        <f t="shared" si="30"/>
        <v>1.8048780487804879</v>
      </c>
      <c r="AZ87" s="17">
        <f t="shared" si="31"/>
        <v>0.51219512195121952</v>
      </c>
      <c r="BA87" s="17">
        <f t="shared" si="32"/>
        <v>2.6097560975609757</v>
      </c>
      <c r="BB87" s="18">
        <f t="shared" si="33"/>
        <v>0.49831144465290805</v>
      </c>
      <c r="BC87" s="18">
        <f t="shared" si="34"/>
        <v>1.6448598130841121</v>
      </c>
      <c r="BD87" s="18">
        <f t="shared" si="35"/>
        <v>5.5534709193245782E-2</v>
      </c>
      <c r="BE87" s="18">
        <f t="shared" si="36"/>
        <v>1.5759849906191371E-2</v>
      </c>
      <c r="BF87" s="18">
        <f t="shared" si="37"/>
        <v>1.8761726078799248E-2</v>
      </c>
      <c r="BG87" s="18">
        <f t="shared" si="38"/>
        <v>0.14784240150093808</v>
      </c>
      <c r="BH87" s="58" t="str">
        <f t="shared" si="39"/>
        <v>30–39 min</v>
      </c>
      <c r="BI87" s="58" t="str">
        <f t="shared" si="40"/>
        <v>33+</v>
      </c>
      <c r="BJ87" s="60">
        <f t="shared" si="41"/>
        <v>0.51400000000000001</v>
      </c>
      <c r="BK87" s="60">
        <f t="shared" si="42"/>
        <v>0.54299999999999993</v>
      </c>
      <c r="BL87" s="60">
        <f t="shared" si="43"/>
        <v>0.343995171997586</v>
      </c>
      <c r="BM87" s="62" t="str">
        <f t="shared" si="44"/>
        <v>Conserver</v>
      </c>
      <c r="BN87" s="64">
        <f t="shared" si="45"/>
        <v>0.49530352848800119</v>
      </c>
      <c r="BO87" s="64">
        <f t="shared" si="46"/>
        <v>1332.5</v>
      </c>
      <c r="BP87" s="65">
        <f t="shared" si="47"/>
        <v>0.13208255159474672</v>
      </c>
      <c r="BQ87" s="65">
        <f t="shared" si="48"/>
        <v>1.6448598130841121</v>
      </c>
      <c r="BR87" s="18">
        <f t="shared" si="49"/>
        <v>0.16285178236397749</v>
      </c>
    </row>
    <row r="88" spans="1:70" ht="13.2">
      <c r="A88" s="12" t="s">
        <v>418</v>
      </c>
      <c r="B88" s="12" t="s">
        <v>419</v>
      </c>
      <c r="C88" s="13">
        <v>33</v>
      </c>
      <c r="D88" s="13">
        <v>37</v>
      </c>
      <c r="E88" s="13">
        <v>10</v>
      </c>
      <c r="F88" s="13">
        <v>27</v>
      </c>
      <c r="G88" s="13">
        <v>26</v>
      </c>
      <c r="H88" s="14">
        <v>599</v>
      </c>
      <c r="I88" s="15">
        <v>200</v>
      </c>
      <c r="J88" s="15">
        <v>492</v>
      </c>
      <c r="K88" s="14">
        <v>40.799999999999997</v>
      </c>
      <c r="L88" s="15">
        <v>85</v>
      </c>
      <c r="M88" s="15">
        <v>233</v>
      </c>
      <c r="N88" s="14">
        <v>36.200000000000003</v>
      </c>
      <c r="O88" s="14">
        <v>115</v>
      </c>
      <c r="P88" s="14">
        <v>144</v>
      </c>
      <c r="Q88" s="14">
        <v>79.7</v>
      </c>
      <c r="R88" s="15">
        <v>26</v>
      </c>
      <c r="S88" s="15">
        <v>93</v>
      </c>
      <c r="T88" s="15">
        <v>118</v>
      </c>
      <c r="U88" s="15">
        <v>137</v>
      </c>
      <c r="V88" s="68">
        <v>85</v>
      </c>
      <c r="W88" s="15">
        <v>30</v>
      </c>
      <c r="X88" s="15">
        <v>7</v>
      </c>
      <c r="Y88" s="15">
        <v>52</v>
      </c>
      <c r="Z88" s="14">
        <v>984</v>
      </c>
      <c r="AA88" s="14">
        <v>0</v>
      </c>
      <c r="AB88" s="14">
        <v>0</v>
      </c>
      <c r="AC88" s="13">
        <v>-5.5</v>
      </c>
      <c r="AD88" s="13">
        <v>107.5</v>
      </c>
      <c r="AE88" s="13">
        <v>117.5</v>
      </c>
      <c r="AF88" s="13">
        <v>-10</v>
      </c>
      <c r="AG88" s="13">
        <v>23.8</v>
      </c>
      <c r="AH88" s="13">
        <v>1.6</v>
      </c>
      <c r="AI88" s="13">
        <v>17.8</v>
      </c>
      <c r="AJ88" s="13">
        <v>2.5</v>
      </c>
      <c r="AK88" s="13">
        <v>9.1999999999999993</v>
      </c>
      <c r="AL88" s="13">
        <v>5.8</v>
      </c>
      <c r="AM88" s="13">
        <v>11.1</v>
      </c>
      <c r="AN88" s="13">
        <v>49.3</v>
      </c>
      <c r="AO88" s="13">
        <v>54</v>
      </c>
      <c r="AP88" s="13">
        <v>26.9</v>
      </c>
      <c r="AQ88" s="13">
        <v>102.16</v>
      </c>
      <c r="AR88" s="13">
        <v>10.199999999999999</v>
      </c>
      <c r="AS88" s="13">
        <v>2049</v>
      </c>
      <c r="AT88" s="16">
        <f t="shared" si="25"/>
        <v>16.189189189189189</v>
      </c>
      <c r="AU88" s="16">
        <f t="shared" si="26"/>
        <v>3.7027027027027026</v>
      </c>
      <c r="AV88" s="17">
        <f t="shared" si="27"/>
        <v>3.189189189189189</v>
      </c>
      <c r="AW88" s="17">
        <f t="shared" si="28"/>
        <v>0.70270270270270274</v>
      </c>
      <c r="AX88" s="17">
        <f t="shared" si="29"/>
        <v>2.5135135135135136</v>
      </c>
      <c r="AY88" s="17">
        <f t="shared" si="30"/>
        <v>0.81081081081081086</v>
      </c>
      <c r="AZ88" s="17">
        <f t="shared" si="31"/>
        <v>0.1891891891891892</v>
      </c>
      <c r="BA88" s="17">
        <f t="shared" si="32"/>
        <v>2.2972972972972974</v>
      </c>
      <c r="BB88" s="18">
        <f t="shared" si="33"/>
        <v>0.62266112266112272</v>
      </c>
      <c r="BC88" s="18">
        <f t="shared" si="34"/>
        <v>1.6117647058823528</v>
      </c>
      <c r="BD88" s="18">
        <f t="shared" si="35"/>
        <v>3.1185031185031187E-2</v>
      </c>
      <c r="BE88" s="18">
        <f t="shared" si="36"/>
        <v>7.2765072765072769E-3</v>
      </c>
      <c r="BF88" s="18">
        <f t="shared" si="37"/>
        <v>2.7027027027027029E-2</v>
      </c>
      <c r="BG88" s="18">
        <f t="shared" si="38"/>
        <v>9.6673596673596679E-2</v>
      </c>
      <c r="BH88" s="58" t="str">
        <f t="shared" si="39"/>
        <v>20–29 min</v>
      </c>
      <c r="BI88" s="58" t="str">
        <f t="shared" si="40"/>
        <v>33+</v>
      </c>
      <c r="BJ88" s="60">
        <f t="shared" si="41"/>
        <v>0.49299999999999999</v>
      </c>
      <c r="BK88" s="60">
        <f t="shared" si="42"/>
        <v>0.54</v>
      </c>
      <c r="BL88" s="60">
        <f t="shared" si="43"/>
        <v>0.29692214846107423</v>
      </c>
      <c r="BM88" s="62" t="str">
        <f t="shared" si="44"/>
        <v>Écarter</v>
      </c>
      <c r="BN88" s="64">
        <f t="shared" si="45"/>
        <v>0.49512208385447826</v>
      </c>
      <c r="BO88" s="64">
        <f t="shared" si="46"/>
        <v>962</v>
      </c>
      <c r="BP88" s="65">
        <f t="shared" si="47"/>
        <v>0.14241164241164242</v>
      </c>
      <c r="BQ88" s="65">
        <f t="shared" si="48"/>
        <v>1.611764705882353</v>
      </c>
      <c r="BR88" s="18">
        <f t="shared" si="49"/>
        <v>0.12266112266112265</v>
      </c>
    </row>
    <row r="89" spans="1:70" ht="13.2">
      <c r="A89" s="12" t="s">
        <v>166</v>
      </c>
      <c r="B89" s="12" t="s">
        <v>167</v>
      </c>
      <c r="C89" s="13">
        <v>22</v>
      </c>
      <c r="D89" s="13">
        <v>72</v>
      </c>
      <c r="E89" s="13">
        <v>43</v>
      </c>
      <c r="F89" s="13">
        <v>29</v>
      </c>
      <c r="G89" s="13">
        <v>29.9</v>
      </c>
      <c r="H89" s="14">
        <v>1159</v>
      </c>
      <c r="I89" s="15">
        <v>389</v>
      </c>
      <c r="J89" s="15">
        <v>850</v>
      </c>
      <c r="K89" s="14">
        <v>45.8</v>
      </c>
      <c r="L89" s="15">
        <v>101</v>
      </c>
      <c r="M89" s="15">
        <v>288</v>
      </c>
      <c r="N89" s="14">
        <v>34</v>
      </c>
      <c r="O89" s="14">
        <v>274</v>
      </c>
      <c r="P89" s="14">
        <v>331</v>
      </c>
      <c r="Q89" s="14">
        <v>83.1</v>
      </c>
      <c r="R89" s="15">
        <v>86</v>
      </c>
      <c r="S89" s="15">
        <v>295</v>
      </c>
      <c r="T89" s="15">
        <v>382</v>
      </c>
      <c r="U89" s="15">
        <v>137</v>
      </c>
      <c r="V89" s="68">
        <v>137</v>
      </c>
      <c r="W89" s="15">
        <v>50</v>
      </c>
      <c r="X89" s="15">
        <v>22</v>
      </c>
      <c r="Y89" s="15">
        <v>166</v>
      </c>
      <c r="Z89" s="14">
        <v>1901</v>
      </c>
      <c r="AA89" s="14">
        <v>8</v>
      </c>
      <c r="AB89" s="14">
        <v>0</v>
      </c>
      <c r="AC89" s="13">
        <v>1.3</v>
      </c>
      <c r="AD89" s="13">
        <v>113.8</v>
      </c>
      <c r="AE89" s="13">
        <v>112.2</v>
      </c>
      <c r="AF89" s="13">
        <v>1.6</v>
      </c>
      <c r="AG89" s="13">
        <v>9</v>
      </c>
      <c r="AH89" s="13">
        <v>1.01</v>
      </c>
      <c r="AI89" s="13">
        <v>10.7</v>
      </c>
      <c r="AJ89" s="13">
        <v>4.0999999999999996</v>
      </c>
      <c r="AK89" s="13">
        <v>13.3</v>
      </c>
      <c r="AL89" s="13">
        <v>8.8000000000000007</v>
      </c>
      <c r="AM89" s="13">
        <v>10.6</v>
      </c>
      <c r="AN89" s="13">
        <v>51.6</v>
      </c>
      <c r="AO89" s="13">
        <v>57.9</v>
      </c>
      <c r="AP89" s="13">
        <v>22.2</v>
      </c>
      <c r="AQ89" s="13">
        <v>101.52</v>
      </c>
      <c r="AR89" s="13">
        <v>9.1999999999999993</v>
      </c>
      <c r="AS89" s="13">
        <v>4556</v>
      </c>
      <c r="AT89" s="16">
        <f t="shared" si="25"/>
        <v>16.097222222222221</v>
      </c>
      <c r="AU89" s="16">
        <f t="shared" si="26"/>
        <v>1.9027777777777777</v>
      </c>
      <c r="AV89" s="17">
        <f t="shared" si="27"/>
        <v>5.3055555555555554</v>
      </c>
      <c r="AW89" s="17">
        <f t="shared" si="28"/>
        <v>1.1944444444444444</v>
      </c>
      <c r="AX89" s="17">
        <f t="shared" si="29"/>
        <v>4.0972222222222223</v>
      </c>
      <c r="AY89" s="17">
        <f t="shared" si="30"/>
        <v>0.69444444444444442</v>
      </c>
      <c r="AZ89" s="17">
        <f t="shared" si="31"/>
        <v>0.30555555555555558</v>
      </c>
      <c r="BA89" s="17">
        <f t="shared" si="32"/>
        <v>1.9027777777777777</v>
      </c>
      <c r="BB89" s="18">
        <f t="shared" si="33"/>
        <v>0.53836863619472319</v>
      </c>
      <c r="BC89" s="18">
        <f t="shared" si="34"/>
        <v>1</v>
      </c>
      <c r="BD89" s="18">
        <f t="shared" si="35"/>
        <v>2.3225566703827572E-2</v>
      </c>
      <c r="BE89" s="18">
        <f t="shared" si="36"/>
        <v>1.0219249349684134E-2</v>
      </c>
      <c r="BF89" s="18">
        <f t="shared" si="37"/>
        <v>3.9947974730583424E-2</v>
      </c>
      <c r="BG89" s="18">
        <f t="shared" si="38"/>
        <v>0.13703084355258269</v>
      </c>
      <c r="BH89" s="58" t="str">
        <f t="shared" si="39"/>
        <v>20–29 min</v>
      </c>
      <c r="BI89" s="58" t="str">
        <f t="shared" si="40"/>
        <v>18–22</v>
      </c>
      <c r="BJ89" s="60">
        <f t="shared" si="41"/>
        <v>0.51600000000000001</v>
      </c>
      <c r="BK89" s="60">
        <f t="shared" si="42"/>
        <v>0.57899999999999996</v>
      </c>
      <c r="BL89" s="60">
        <f t="shared" si="43"/>
        <v>0.51297525648762821</v>
      </c>
      <c r="BM89" s="62" t="str">
        <f t="shared" si="44"/>
        <v>Écarter</v>
      </c>
      <c r="BN89" s="64">
        <f t="shared" si="45"/>
        <v>0.49230941202772188</v>
      </c>
      <c r="BO89" s="64">
        <f t="shared" si="46"/>
        <v>2152.7999999999997</v>
      </c>
      <c r="BP89" s="65">
        <f t="shared" si="47"/>
        <v>6.3638052768487566E-2</v>
      </c>
      <c r="BQ89" s="65">
        <f t="shared" si="48"/>
        <v>1</v>
      </c>
      <c r="BR89" s="18">
        <f t="shared" si="49"/>
        <v>0.17744332961724266</v>
      </c>
    </row>
    <row r="90" spans="1:70" ht="13.2">
      <c r="A90" s="12" t="s">
        <v>178</v>
      </c>
      <c r="B90" s="12" t="s">
        <v>179</v>
      </c>
      <c r="C90" s="13">
        <v>29</v>
      </c>
      <c r="D90" s="13">
        <v>72</v>
      </c>
      <c r="E90" s="13">
        <v>44</v>
      </c>
      <c r="F90" s="13">
        <v>28</v>
      </c>
      <c r="G90" s="13">
        <v>30.2</v>
      </c>
      <c r="H90" s="14">
        <v>1123</v>
      </c>
      <c r="I90" s="15">
        <v>389</v>
      </c>
      <c r="J90" s="15">
        <v>814</v>
      </c>
      <c r="K90" s="14">
        <v>48.1</v>
      </c>
      <c r="L90" s="15">
        <v>158</v>
      </c>
      <c r="M90" s="15">
        <v>396</v>
      </c>
      <c r="N90" s="14">
        <v>39.6</v>
      </c>
      <c r="O90" s="14">
        <v>187</v>
      </c>
      <c r="P90" s="14">
        <v>238</v>
      </c>
      <c r="Q90" s="14">
        <v>77.3</v>
      </c>
      <c r="R90" s="15">
        <v>94</v>
      </c>
      <c r="S90" s="15">
        <v>382</v>
      </c>
      <c r="T90" s="15">
        <v>468</v>
      </c>
      <c r="U90" s="15">
        <v>108</v>
      </c>
      <c r="V90" s="68">
        <v>122</v>
      </c>
      <c r="W90" s="15">
        <v>58</v>
      </c>
      <c r="X90" s="15">
        <v>144</v>
      </c>
      <c r="Y90" s="15">
        <v>180</v>
      </c>
      <c r="Z90" s="14">
        <v>2326</v>
      </c>
      <c r="AA90" s="14">
        <v>13</v>
      </c>
      <c r="AB90" s="14">
        <v>0</v>
      </c>
      <c r="AC90" s="13">
        <v>2.8</v>
      </c>
      <c r="AD90" s="13">
        <v>116.1</v>
      </c>
      <c r="AE90" s="13">
        <v>111.5</v>
      </c>
      <c r="AF90" s="13">
        <v>4.7</v>
      </c>
      <c r="AG90" s="13">
        <v>7.2</v>
      </c>
      <c r="AH90" s="13">
        <v>0.9</v>
      </c>
      <c r="AI90" s="13">
        <v>9.6999999999999993</v>
      </c>
      <c r="AJ90" s="13">
        <v>4.3</v>
      </c>
      <c r="AK90" s="13">
        <v>16.899999999999999</v>
      </c>
      <c r="AL90" s="13">
        <v>10.9</v>
      </c>
      <c r="AM90" s="13">
        <v>10.7</v>
      </c>
      <c r="AN90" s="13">
        <v>57.7</v>
      </c>
      <c r="AO90" s="13">
        <v>61.2</v>
      </c>
      <c r="AP90" s="13">
        <v>20.7</v>
      </c>
      <c r="AQ90" s="13">
        <v>100.19</v>
      </c>
      <c r="AR90" s="13">
        <v>10.3</v>
      </c>
      <c r="AS90" s="13">
        <v>4533</v>
      </c>
      <c r="AT90" s="16">
        <f t="shared" si="25"/>
        <v>15.597222222222221</v>
      </c>
      <c r="AU90" s="16">
        <f t="shared" si="26"/>
        <v>1.5</v>
      </c>
      <c r="AV90" s="17">
        <f t="shared" si="27"/>
        <v>6.5</v>
      </c>
      <c r="AW90" s="17">
        <f t="shared" si="28"/>
        <v>1.3055555555555556</v>
      </c>
      <c r="AX90" s="17">
        <f t="shared" si="29"/>
        <v>5.3055555555555554</v>
      </c>
      <c r="AY90" s="17">
        <f t="shared" si="30"/>
        <v>0.80555555555555558</v>
      </c>
      <c r="AZ90" s="17">
        <f t="shared" si="31"/>
        <v>2</v>
      </c>
      <c r="BA90" s="17">
        <f t="shared" si="32"/>
        <v>1.6944444444444444</v>
      </c>
      <c r="BB90" s="18">
        <f t="shared" si="33"/>
        <v>0.51646431199411336</v>
      </c>
      <c r="BC90" s="18">
        <f t="shared" si="34"/>
        <v>0.88524590163934425</v>
      </c>
      <c r="BD90" s="18">
        <f t="shared" si="35"/>
        <v>2.6674025018395879E-2</v>
      </c>
      <c r="BE90" s="18">
        <f t="shared" si="36"/>
        <v>6.6225165562913912E-2</v>
      </c>
      <c r="BF90" s="18">
        <f t="shared" si="37"/>
        <v>4.3230316409124357E-2</v>
      </c>
      <c r="BG90" s="18">
        <f t="shared" si="38"/>
        <v>0.17568064753495216</v>
      </c>
      <c r="BH90" s="58" t="str">
        <f t="shared" si="39"/>
        <v>30–39 min</v>
      </c>
      <c r="BI90" s="58" t="str">
        <f t="shared" si="40"/>
        <v>28–32</v>
      </c>
      <c r="BJ90" s="60">
        <f t="shared" si="41"/>
        <v>0.57700000000000007</v>
      </c>
      <c r="BK90" s="60">
        <f t="shared" si="42"/>
        <v>0.61199999999999999</v>
      </c>
      <c r="BL90" s="60">
        <f t="shared" si="43"/>
        <v>0.4912492456246228</v>
      </c>
      <c r="BM90" s="62" t="str">
        <f t="shared" si="44"/>
        <v>Conserver</v>
      </c>
      <c r="BN90" s="64">
        <f t="shared" si="45"/>
        <v>0.47701766152470376</v>
      </c>
      <c r="BO90" s="64">
        <f t="shared" si="46"/>
        <v>2174.4</v>
      </c>
      <c r="BP90" s="65">
        <f t="shared" si="47"/>
        <v>4.9668874172185427E-2</v>
      </c>
      <c r="BQ90" s="65">
        <f t="shared" si="48"/>
        <v>0.88524590163934425</v>
      </c>
      <c r="BR90" s="18">
        <f t="shared" si="49"/>
        <v>0.21523178807947022</v>
      </c>
    </row>
    <row r="91" spans="1:70" ht="13.2">
      <c r="A91" s="12" t="s">
        <v>152</v>
      </c>
      <c r="B91" s="12" t="s">
        <v>153</v>
      </c>
      <c r="C91" s="13">
        <v>24</v>
      </c>
      <c r="D91" s="13">
        <v>79</v>
      </c>
      <c r="E91" s="13">
        <v>48</v>
      </c>
      <c r="F91" s="13">
        <v>31</v>
      </c>
      <c r="G91" s="13">
        <v>33.9</v>
      </c>
      <c r="H91" s="14">
        <v>1217</v>
      </c>
      <c r="I91" s="15">
        <v>474</v>
      </c>
      <c r="J91" s="15">
        <v>822</v>
      </c>
      <c r="K91" s="14">
        <v>58</v>
      </c>
      <c r="L91" s="15">
        <v>87</v>
      </c>
      <c r="M91" s="15">
        <v>221</v>
      </c>
      <c r="N91" s="14">
        <v>39.700000000000003</v>
      </c>
      <c r="O91" s="14">
        <v>174</v>
      </c>
      <c r="P91" s="14">
        <v>213</v>
      </c>
      <c r="Q91" s="14">
        <v>82.7</v>
      </c>
      <c r="R91" s="15">
        <v>95</v>
      </c>
      <c r="S91" s="15">
        <v>308</v>
      </c>
      <c r="T91" s="15">
        <v>411</v>
      </c>
      <c r="U91" s="15">
        <v>205</v>
      </c>
      <c r="V91" s="68">
        <v>79</v>
      </c>
      <c r="W91" s="15">
        <v>87</v>
      </c>
      <c r="X91" s="15">
        <v>40</v>
      </c>
      <c r="Y91" s="15">
        <v>174</v>
      </c>
      <c r="Z91" s="14">
        <v>2299</v>
      </c>
      <c r="AA91" s="14">
        <v>6</v>
      </c>
      <c r="AB91" s="14">
        <v>0</v>
      </c>
      <c r="AC91" s="13">
        <v>6.1</v>
      </c>
      <c r="AD91" s="13">
        <v>122.7</v>
      </c>
      <c r="AE91" s="13">
        <v>114.5</v>
      </c>
      <c r="AF91" s="13">
        <v>8.1999999999999993</v>
      </c>
      <c r="AG91" s="13">
        <v>9.6</v>
      </c>
      <c r="AH91" s="13">
        <v>2.5299999999999998</v>
      </c>
      <c r="AI91" s="13">
        <v>17.100000000000001</v>
      </c>
      <c r="AJ91" s="13">
        <v>3.9</v>
      </c>
      <c r="AK91" s="13">
        <v>10.9</v>
      </c>
      <c r="AL91" s="13">
        <v>7.7</v>
      </c>
      <c r="AM91" s="13">
        <v>6.8</v>
      </c>
      <c r="AN91" s="13">
        <v>63.4</v>
      </c>
      <c r="AO91" s="13">
        <v>66.5</v>
      </c>
      <c r="AP91" s="13">
        <v>15.5</v>
      </c>
      <c r="AQ91" s="13">
        <v>101.04</v>
      </c>
      <c r="AR91" s="13">
        <v>9.6</v>
      </c>
      <c r="AS91" s="13">
        <v>5639</v>
      </c>
      <c r="AT91" s="16">
        <f t="shared" si="25"/>
        <v>15.405063291139241</v>
      </c>
      <c r="AU91" s="16">
        <f t="shared" si="26"/>
        <v>2.5949367088607596</v>
      </c>
      <c r="AV91" s="17">
        <f t="shared" si="27"/>
        <v>5.2025316455696204</v>
      </c>
      <c r="AW91" s="17">
        <f t="shared" si="28"/>
        <v>1.2025316455696202</v>
      </c>
      <c r="AX91" s="17">
        <f t="shared" si="29"/>
        <v>3.8987341772151898</v>
      </c>
      <c r="AY91" s="17">
        <f t="shared" si="30"/>
        <v>1.1012658227848102</v>
      </c>
      <c r="AZ91" s="17">
        <f t="shared" si="31"/>
        <v>0.50632911392405067</v>
      </c>
      <c r="BA91" s="17">
        <f t="shared" si="32"/>
        <v>1</v>
      </c>
      <c r="BB91" s="18">
        <f t="shared" si="33"/>
        <v>0.4544266457563198</v>
      </c>
      <c r="BC91" s="18">
        <f t="shared" si="34"/>
        <v>2.5949367088607596</v>
      </c>
      <c r="BD91" s="18">
        <f t="shared" si="35"/>
        <v>3.2485717486277592E-2</v>
      </c>
      <c r="BE91" s="18">
        <f t="shared" si="36"/>
        <v>1.4935962062656363E-2</v>
      </c>
      <c r="BF91" s="18">
        <f t="shared" si="37"/>
        <v>3.5472909898808858E-2</v>
      </c>
      <c r="BG91" s="18">
        <f t="shared" si="38"/>
        <v>0.11500690788245398</v>
      </c>
      <c r="BH91" s="58" t="str">
        <f t="shared" si="39"/>
        <v>30–39 min</v>
      </c>
      <c r="BI91" s="58" t="str">
        <f t="shared" si="40"/>
        <v>23–27</v>
      </c>
      <c r="BJ91" s="60">
        <f t="shared" si="41"/>
        <v>0.63400000000000001</v>
      </c>
      <c r="BK91" s="60">
        <f t="shared" si="42"/>
        <v>0.66500000000000004</v>
      </c>
      <c r="BL91" s="60">
        <f t="shared" si="43"/>
        <v>0.49607724803862402</v>
      </c>
      <c r="BM91" s="62" t="str">
        <f t="shared" si="44"/>
        <v>Conserver</v>
      </c>
      <c r="BN91" s="64">
        <f t="shared" si="45"/>
        <v>0.47114076866260862</v>
      </c>
      <c r="BO91" s="64">
        <f t="shared" si="46"/>
        <v>2678.1</v>
      </c>
      <c r="BP91" s="65">
        <f t="shared" si="47"/>
        <v>7.6546805571113846E-2</v>
      </c>
      <c r="BQ91" s="65">
        <f t="shared" si="48"/>
        <v>2.5949367088607596</v>
      </c>
      <c r="BR91" s="18">
        <f t="shared" si="49"/>
        <v>0.15346701019379411</v>
      </c>
    </row>
    <row r="92" spans="1:70" ht="13.2">
      <c r="A92" s="12" t="s">
        <v>616</v>
      </c>
      <c r="B92" s="12" t="s">
        <v>617</v>
      </c>
      <c r="C92" s="13">
        <v>21</v>
      </c>
      <c r="D92" s="13">
        <v>23</v>
      </c>
      <c r="E92" s="13">
        <v>7</v>
      </c>
      <c r="F92" s="13">
        <v>16</v>
      </c>
      <c r="G92" s="13">
        <v>25.7</v>
      </c>
      <c r="H92" s="14">
        <v>352</v>
      </c>
      <c r="I92" s="15">
        <v>127</v>
      </c>
      <c r="J92" s="15">
        <v>274</v>
      </c>
      <c r="K92" s="14">
        <v>46</v>
      </c>
      <c r="L92" s="15">
        <v>51</v>
      </c>
      <c r="M92" s="15">
        <v>133</v>
      </c>
      <c r="N92" s="14">
        <v>38.299999999999997</v>
      </c>
      <c r="O92" s="14">
        <v>48</v>
      </c>
      <c r="P92" s="14">
        <v>55</v>
      </c>
      <c r="Q92" s="14">
        <v>87.5</v>
      </c>
      <c r="R92" s="15">
        <v>14</v>
      </c>
      <c r="S92" s="15">
        <v>44</v>
      </c>
      <c r="T92" s="15">
        <v>55</v>
      </c>
      <c r="U92" s="15">
        <v>60</v>
      </c>
      <c r="V92" s="68">
        <v>37</v>
      </c>
      <c r="W92" s="15">
        <v>16</v>
      </c>
      <c r="X92" s="14">
        <v>0</v>
      </c>
      <c r="Y92" s="15">
        <v>37</v>
      </c>
      <c r="Z92" s="14">
        <v>518</v>
      </c>
      <c r="AA92" s="14">
        <v>1</v>
      </c>
      <c r="AB92" s="14">
        <v>0</v>
      </c>
      <c r="AC92" s="13">
        <v>-1.2</v>
      </c>
      <c r="AD92" s="13">
        <v>109.3</v>
      </c>
      <c r="AE92" s="13">
        <v>111.4</v>
      </c>
      <c r="AF92" s="13">
        <v>-2.1</v>
      </c>
      <c r="AG92" s="13">
        <v>17.100000000000001</v>
      </c>
      <c r="AH92" s="13">
        <v>1.62</v>
      </c>
      <c r="AI92" s="13">
        <v>15.2</v>
      </c>
      <c r="AJ92" s="13">
        <v>2.2000000000000002</v>
      </c>
      <c r="AK92" s="13">
        <v>7.6</v>
      </c>
      <c r="AL92" s="13">
        <v>4.8</v>
      </c>
      <c r="AM92" s="13">
        <v>9.3000000000000007</v>
      </c>
      <c r="AN92" s="13">
        <v>55.3</v>
      </c>
      <c r="AO92" s="13">
        <v>58.9</v>
      </c>
      <c r="AP92" s="13">
        <v>24.3</v>
      </c>
      <c r="AQ92" s="13">
        <v>98.18</v>
      </c>
      <c r="AR92" s="13">
        <v>10.6</v>
      </c>
      <c r="AS92" s="13">
        <v>1210</v>
      </c>
      <c r="AT92" s="16">
        <f t="shared" si="25"/>
        <v>15.304347826086957</v>
      </c>
      <c r="AU92" s="16">
        <f t="shared" si="26"/>
        <v>2.6086956521739131</v>
      </c>
      <c r="AV92" s="17">
        <f t="shared" si="27"/>
        <v>2.3913043478260869</v>
      </c>
      <c r="AW92" s="17">
        <f t="shared" si="28"/>
        <v>0.60869565217391308</v>
      </c>
      <c r="AX92" s="17">
        <f t="shared" si="29"/>
        <v>1.9130434782608696</v>
      </c>
      <c r="AY92" s="17">
        <f t="shared" si="30"/>
        <v>0.69565217391304346</v>
      </c>
      <c r="AZ92" s="17">
        <f t="shared" si="31"/>
        <v>0</v>
      </c>
      <c r="BA92" s="17">
        <f t="shared" si="32"/>
        <v>1.6086956521739131</v>
      </c>
      <c r="BB92" s="18">
        <f t="shared" si="33"/>
        <v>0.59549991541194391</v>
      </c>
      <c r="BC92" s="18">
        <f t="shared" si="34"/>
        <v>1.6216216216216217</v>
      </c>
      <c r="BD92" s="18">
        <f t="shared" si="35"/>
        <v>2.7068177973270175E-2</v>
      </c>
      <c r="BE92" s="18">
        <f t="shared" si="36"/>
        <v>0</v>
      </c>
      <c r="BF92" s="18">
        <f t="shared" si="37"/>
        <v>2.3684655726611405E-2</v>
      </c>
      <c r="BG92" s="18">
        <f t="shared" si="38"/>
        <v>7.4437489426492989E-2</v>
      </c>
      <c r="BH92" s="58" t="str">
        <f t="shared" si="39"/>
        <v>20–29 min</v>
      </c>
      <c r="BI92" s="58" t="str">
        <f t="shared" si="40"/>
        <v>18–22</v>
      </c>
      <c r="BJ92" s="60">
        <f t="shared" si="41"/>
        <v>0.55299999999999994</v>
      </c>
      <c r="BK92" s="60">
        <f t="shared" si="42"/>
        <v>0.58899999999999997</v>
      </c>
      <c r="BL92" s="60">
        <f t="shared" si="43"/>
        <v>0.16535908267954133</v>
      </c>
      <c r="BM92" s="62" t="str">
        <f t="shared" si="44"/>
        <v>Écarter</v>
      </c>
      <c r="BN92" s="64">
        <f t="shared" si="45"/>
        <v>0.46806053713585866</v>
      </c>
      <c r="BO92" s="64">
        <f t="shared" si="46"/>
        <v>591.1</v>
      </c>
      <c r="BP92" s="65">
        <f t="shared" si="47"/>
        <v>0.10150566739976315</v>
      </c>
      <c r="BQ92" s="65">
        <f t="shared" si="48"/>
        <v>1.6216216216216217</v>
      </c>
      <c r="BR92" s="18">
        <f t="shared" si="49"/>
        <v>9.3046861783116219E-2</v>
      </c>
    </row>
    <row r="93" spans="1:70" ht="13.2">
      <c r="A93" s="12" t="s">
        <v>338</v>
      </c>
      <c r="B93" s="12" t="s">
        <v>339</v>
      </c>
      <c r="C93" s="13">
        <v>22</v>
      </c>
      <c r="D93" s="13">
        <v>47</v>
      </c>
      <c r="E93" s="13">
        <v>28</v>
      </c>
      <c r="F93" s="13">
        <v>19</v>
      </c>
      <c r="G93" s="13">
        <v>24.3</v>
      </c>
      <c r="H93" s="14">
        <v>719</v>
      </c>
      <c r="I93" s="15">
        <v>259</v>
      </c>
      <c r="J93" s="15">
        <v>569</v>
      </c>
      <c r="K93" s="14">
        <v>45.4</v>
      </c>
      <c r="L93" s="15">
        <v>47</v>
      </c>
      <c r="M93" s="15">
        <v>150</v>
      </c>
      <c r="N93" s="14">
        <v>30.5</v>
      </c>
      <c r="O93" s="14">
        <v>155</v>
      </c>
      <c r="P93" s="14">
        <v>235</v>
      </c>
      <c r="Q93" s="14">
        <v>66.8</v>
      </c>
      <c r="R93" s="15">
        <v>56</v>
      </c>
      <c r="S93" s="15">
        <v>160</v>
      </c>
      <c r="T93" s="15">
        <v>216</v>
      </c>
      <c r="U93" s="15">
        <v>103</v>
      </c>
      <c r="V93" s="68">
        <v>71</v>
      </c>
      <c r="W93" s="15">
        <v>38</v>
      </c>
      <c r="X93" s="15">
        <v>19</v>
      </c>
      <c r="Y93" s="15">
        <v>89</v>
      </c>
      <c r="Z93" s="14">
        <v>1241</v>
      </c>
      <c r="AA93" s="14">
        <v>2</v>
      </c>
      <c r="AB93" s="14">
        <v>0</v>
      </c>
      <c r="AC93" s="13">
        <v>0.2</v>
      </c>
      <c r="AD93" s="13">
        <v>110</v>
      </c>
      <c r="AE93" s="13">
        <v>108.9</v>
      </c>
      <c r="AF93" s="13">
        <v>1</v>
      </c>
      <c r="AG93" s="13">
        <v>15.1</v>
      </c>
      <c r="AH93" s="13">
        <v>1.46</v>
      </c>
      <c r="AI93" s="13">
        <v>12.2</v>
      </c>
      <c r="AJ93" s="13">
        <v>4.5</v>
      </c>
      <c r="AK93" s="13">
        <v>13.4</v>
      </c>
      <c r="AL93" s="13">
        <v>8.8000000000000007</v>
      </c>
      <c r="AM93" s="13">
        <v>8.3000000000000007</v>
      </c>
      <c r="AN93" s="13">
        <v>49.5</v>
      </c>
      <c r="AO93" s="13">
        <v>53.5</v>
      </c>
      <c r="AP93" s="13">
        <v>27.1</v>
      </c>
      <c r="AQ93" s="13">
        <v>100.21</v>
      </c>
      <c r="AR93" s="13">
        <v>11</v>
      </c>
      <c r="AS93" s="13">
        <v>2381</v>
      </c>
      <c r="AT93" s="16">
        <f t="shared" si="25"/>
        <v>15.297872340425531</v>
      </c>
      <c r="AU93" s="16">
        <f t="shared" si="26"/>
        <v>2.1914893617021276</v>
      </c>
      <c r="AV93" s="17">
        <f t="shared" si="27"/>
        <v>4.5957446808510642</v>
      </c>
      <c r="AW93" s="17">
        <f t="shared" si="28"/>
        <v>1.1914893617021276</v>
      </c>
      <c r="AX93" s="17">
        <f t="shared" si="29"/>
        <v>3.4042553191489362</v>
      </c>
      <c r="AY93" s="17">
        <f t="shared" si="30"/>
        <v>0.80851063829787229</v>
      </c>
      <c r="AZ93" s="17">
        <f t="shared" si="31"/>
        <v>0.40425531914893614</v>
      </c>
      <c r="BA93" s="17">
        <f t="shared" si="32"/>
        <v>1.5106382978723405</v>
      </c>
      <c r="BB93" s="18">
        <f t="shared" si="33"/>
        <v>0.62954207162244979</v>
      </c>
      <c r="BC93" s="18">
        <f t="shared" si="34"/>
        <v>1.4507042253521125</v>
      </c>
      <c r="BD93" s="18">
        <f t="shared" si="35"/>
        <v>3.3272042728307499E-2</v>
      </c>
      <c r="BE93" s="18">
        <f t="shared" si="36"/>
        <v>1.663602136415375E-2</v>
      </c>
      <c r="BF93" s="18">
        <f t="shared" si="37"/>
        <v>4.9032484020663687E-2</v>
      </c>
      <c r="BG93" s="18">
        <f t="shared" si="38"/>
        <v>0.14009281148761055</v>
      </c>
      <c r="BH93" s="58" t="str">
        <f t="shared" si="39"/>
        <v>20–29 min</v>
      </c>
      <c r="BI93" s="58" t="str">
        <f t="shared" si="40"/>
        <v>18–22</v>
      </c>
      <c r="BJ93" s="60">
        <f t="shared" si="41"/>
        <v>0.495</v>
      </c>
      <c r="BK93" s="60">
        <f t="shared" si="42"/>
        <v>0.53500000000000003</v>
      </c>
      <c r="BL93" s="60">
        <f t="shared" si="43"/>
        <v>0.34339167169583584</v>
      </c>
      <c r="BM93" s="62" t="str">
        <f t="shared" si="44"/>
        <v>Écarter</v>
      </c>
      <c r="BN93" s="64">
        <f t="shared" si="45"/>
        <v>0.46786249411361785</v>
      </c>
      <c r="BO93" s="64">
        <f t="shared" si="46"/>
        <v>1142.1000000000001</v>
      </c>
      <c r="BP93" s="65">
        <f t="shared" si="47"/>
        <v>9.018474739514927E-2</v>
      </c>
      <c r="BQ93" s="65">
        <f t="shared" si="48"/>
        <v>1.4507042253521127</v>
      </c>
      <c r="BR93" s="18">
        <f t="shared" si="49"/>
        <v>0.18912529550827425</v>
      </c>
    </row>
    <row r="94" spans="1:70" ht="13.2">
      <c r="A94" s="12" t="s">
        <v>376</v>
      </c>
      <c r="B94" s="12" t="s">
        <v>377</v>
      </c>
      <c r="C94" s="13">
        <v>23</v>
      </c>
      <c r="D94" s="13">
        <v>44</v>
      </c>
      <c r="E94" s="13">
        <v>9</v>
      </c>
      <c r="F94" s="13">
        <v>35</v>
      </c>
      <c r="G94" s="13">
        <v>26.6</v>
      </c>
      <c r="H94" s="14">
        <v>673</v>
      </c>
      <c r="I94" s="15">
        <v>268</v>
      </c>
      <c r="J94" s="15">
        <v>449</v>
      </c>
      <c r="K94" s="14">
        <v>60.4</v>
      </c>
      <c r="L94" s="14">
        <v>0</v>
      </c>
      <c r="M94" s="15">
        <v>4</v>
      </c>
      <c r="N94" s="14">
        <v>0</v>
      </c>
      <c r="O94" s="14">
        <v>132</v>
      </c>
      <c r="P94" s="14">
        <v>163</v>
      </c>
      <c r="Q94" s="14">
        <v>80.400000000000006</v>
      </c>
      <c r="R94" s="15">
        <v>132</v>
      </c>
      <c r="S94" s="15">
        <v>317</v>
      </c>
      <c r="T94" s="15">
        <v>449</v>
      </c>
      <c r="U94" s="15">
        <v>110</v>
      </c>
      <c r="V94" s="68">
        <v>70</v>
      </c>
      <c r="W94" s="15">
        <v>31</v>
      </c>
      <c r="X94" s="15">
        <v>53</v>
      </c>
      <c r="Y94" s="15">
        <v>106</v>
      </c>
      <c r="Z94" s="14">
        <v>1558</v>
      </c>
      <c r="AA94" s="14">
        <v>21</v>
      </c>
      <c r="AB94" s="14">
        <v>0</v>
      </c>
      <c r="AC94" s="13">
        <v>-6.8</v>
      </c>
      <c r="AD94" s="13">
        <v>106.3</v>
      </c>
      <c r="AE94" s="13">
        <v>118.9</v>
      </c>
      <c r="AF94" s="13">
        <v>-12.7</v>
      </c>
      <c r="AG94" s="13">
        <v>15.4</v>
      </c>
      <c r="AH94" s="13">
        <v>1.54</v>
      </c>
      <c r="AI94" s="13">
        <v>15.7</v>
      </c>
      <c r="AJ94" s="13">
        <v>10.3</v>
      </c>
      <c r="AK94" s="13">
        <v>25.5</v>
      </c>
      <c r="AL94" s="13">
        <v>17.8</v>
      </c>
      <c r="AM94" s="13">
        <v>10.199999999999999</v>
      </c>
      <c r="AN94" s="13">
        <v>60.4</v>
      </c>
      <c r="AO94" s="13">
        <v>64.7</v>
      </c>
      <c r="AP94" s="13">
        <v>21</v>
      </c>
      <c r="AQ94" s="13">
        <v>100.77</v>
      </c>
      <c r="AR94" s="13">
        <v>15.6</v>
      </c>
      <c r="AS94" s="13">
        <v>2463</v>
      </c>
      <c r="AT94" s="16">
        <f t="shared" si="25"/>
        <v>15.295454545454545</v>
      </c>
      <c r="AU94" s="16">
        <f t="shared" si="26"/>
        <v>2.5</v>
      </c>
      <c r="AV94" s="17">
        <f t="shared" si="27"/>
        <v>10.204545454545455</v>
      </c>
      <c r="AW94" s="17">
        <f t="shared" si="28"/>
        <v>3</v>
      </c>
      <c r="AX94" s="17">
        <f t="shared" si="29"/>
        <v>7.2045454545454541</v>
      </c>
      <c r="AY94" s="17">
        <f t="shared" si="30"/>
        <v>0.70454545454545459</v>
      </c>
      <c r="AZ94" s="17">
        <f t="shared" si="31"/>
        <v>1.2045454545454546</v>
      </c>
      <c r="BA94" s="17">
        <f t="shared" si="32"/>
        <v>1.5909090909090908</v>
      </c>
      <c r="BB94" s="18">
        <f t="shared" si="33"/>
        <v>0.57501708817498287</v>
      </c>
      <c r="BC94" s="18">
        <f t="shared" si="34"/>
        <v>1.5714285714285716</v>
      </c>
      <c r="BD94" s="18">
        <f t="shared" si="35"/>
        <v>2.6486671223513329E-2</v>
      </c>
      <c r="BE94" s="18">
        <f t="shared" si="36"/>
        <v>4.5283663704716336E-2</v>
      </c>
      <c r="BF94" s="18">
        <f t="shared" si="37"/>
        <v>0.11278195488721804</v>
      </c>
      <c r="BG94" s="18">
        <f t="shared" si="38"/>
        <v>0.27084757347915239</v>
      </c>
      <c r="BH94" s="58" t="str">
        <f t="shared" si="39"/>
        <v>20–29 min</v>
      </c>
      <c r="BI94" s="58" t="str">
        <f t="shared" si="40"/>
        <v>23–27</v>
      </c>
      <c r="BJ94" s="60">
        <f t="shared" si="41"/>
        <v>0.60399999999999998</v>
      </c>
      <c r="BK94" s="60">
        <f t="shared" si="42"/>
        <v>0.64700000000000002</v>
      </c>
      <c r="BL94" s="60">
        <f t="shared" si="43"/>
        <v>0.27097163548581776</v>
      </c>
      <c r="BM94" s="62" t="str">
        <f t="shared" si="44"/>
        <v>Écarter</v>
      </c>
      <c r="BN94" s="64">
        <f t="shared" si="45"/>
        <v>0.46778854947869031</v>
      </c>
      <c r="BO94" s="64">
        <f t="shared" si="46"/>
        <v>1170.4000000000001</v>
      </c>
      <c r="BP94" s="65">
        <f t="shared" si="47"/>
        <v>9.3984962406015032E-2</v>
      </c>
      <c r="BQ94" s="65">
        <f t="shared" si="48"/>
        <v>1.5714285714285714</v>
      </c>
      <c r="BR94" s="18">
        <f t="shared" si="49"/>
        <v>0.38362952836637049</v>
      </c>
    </row>
    <row r="95" spans="1:70" ht="13.2">
      <c r="A95" s="20" t="s">
        <v>240</v>
      </c>
      <c r="B95" s="12" t="s">
        <v>241</v>
      </c>
      <c r="C95" s="13">
        <v>29</v>
      </c>
      <c r="D95" s="13">
        <v>60</v>
      </c>
      <c r="E95" s="13">
        <v>21</v>
      </c>
      <c r="F95" s="13">
        <v>39</v>
      </c>
      <c r="G95" s="13">
        <v>34.6</v>
      </c>
      <c r="H95" s="14">
        <v>906</v>
      </c>
      <c r="I95" s="15">
        <v>348</v>
      </c>
      <c r="J95" s="15">
        <v>744</v>
      </c>
      <c r="K95" s="14">
        <v>47</v>
      </c>
      <c r="L95" s="15">
        <v>72</v>
      </c>
      <c r="M95" s="15">
        <v>240</v>
      </c>
      <c r="N95" s="14">
        <v>29.3</v>
      </c>
      <c r="O95" s="14">
        <v>138</v>
      </c>
      <c r="P95" s="14">
        <v>186</v>
      </c>
      <c r="Q95" s="14">
        <v>75.099999999999994</v>
      </c>
      <c r="R95" s="15">
        <v>96</v>
      </c>
      <c r="S95" s="15">
        <v>270</v>
      </c>
      <c r="T95" s="15">
        <v>366</v>
      </c>
      <c r="U95" s="15">
        <v>108</v>
      </c>
      <c r="V95" s="68">
        <v>78</v>
      </c>
      <c r="W95" s="15">
        <v>90</v>
      </c>
      <c r="X95" s="15">
        <v>30</v>
      </c>
      <c r="Y95" s="15">
        <v>180</v>
      </c>
      <c r="Z95" s="14">
        <v>1794</v>
      </c>
      <c r="AA95" s="14">
        <v>10</v>
      </c>
      <c r="AB95" s="14">
        <v>0</v>
      </c>
      <c r="AC95" s="13">
        <v>-4.3</v>
      </c>
      <c r="AD95" s="13">
        <v>110.7</v>
      </c>
      <c r="AE95" s="13">
        <v>116.4</v>
      </c>
      <c r="AF95" s="13">
        <v>-5.7</v>
      </c>
      <c r="AG95" s="13">
        <v>7.9</v>
      </c>
      <c r="AH95" s="13">
        <v>1.35</v>
      </c>
      <c r="AI95" s="13">
        <v>10.7</v>
      </c>
      <c r="AJ95" s="13">
        <v>4.5999999999999996</v>
      </c>
      <c r="AK95" s="13">
        <v>14</v>
      </c>
      <c r="AL95" s="13">
        <v>9.1</v>
      </c>
      <c r="AM95" s="13">
        <v>8</v>
      </c>
      <c r="AN95" s="13">
        <v>51.8</v>
      </c>
      <c r="AO95" s="13">
        <v>55.1</v>
      </c>
      <c r="AP95" s="13">
        <v>18.600000000000001</v>
      </c>
      <c r="AQ95" s="13">
        <v>98.68</v>
      </c>
      <c r="AR95" s="13">
        <v>8.4</v>
      </c>
      <c r="AS95" s="13">
        <v>4266</v>
      </c>
      <c r="AT95" s="16">
        <f t="shared" si="25"/>
        <v>15.1</v>
      </c>
      <c r="AU95" s="16">
        <f t="shared" si="26"/>
        <v>1.8</v>
      </c>
      <c r="AV95" s="17">
        <f t="shared" si="27"/>
        <v>6.1</v>
      </c>
      <c r="AW95" s="17">
        <f t="shared" si="28"/>
        <v>1.6</v>
      </c>
      <c r="AX95" s="17">
        <f t="shared" si="29"/>
        <v>4.5</v>
      </c>
      <c r="AY95" s="17">
        <f t="shared" si="30"/>
        <v>1.5</v>
      </c>
      <c r="AZ95" s="17">
        <f t="shared" si="31"/>
        <v>0.5</v>
      </c>
      <c r="BA95" s="17">
        <f t="shared" si="32"/>
        <v>1.3</v>
      </c>
      <c r="BB95" s="18">
        <f t="shared" si="33"/>
        <v>0.43641618497109824</v>
      </c>
      <c r="BC95" s="18">
        <f t="shared" si="34"/>
        <v>1.3846153846153846</v>
      </c>
      <c r="BD95" s="18">
        <f t="shared" si="35"/>
        <v>4.3352601156069363E-2</v>
      </c>
      <c r="BE95" s="18">
        <f t="shared" si="36"/>
        <v>1.4450867052023121E-2</v>
      </c>
      <c r="BF95" s="18">
        <f t="shared" si="37"/>
        <v>4.6242774566473986E-2</v>
      </c>
      <c r="BG95" s="18">
        <f t="shared" si="38"/>
        <v>0.13005780346820808</v>
      </c>
      <c r="BH95" s="58" t="str">
        <f t="shared" si="39"/>
        <v>30–39 min</v>
      </c>
      <c r="BI95" s="58" t="str">
        <f t="shared" si="40"/>
        <v>28–32</v>
      </c>
      <c r="BJ95" s="60">
        <f t="shared" si="41"/>
        <v>0.51800000000000002</v>
      </c>
      <c r="BK95" s="60">
        <f t="shared" si="42"/>
        <v>0.55100000000000005</v>
      </c>
      <c r="BL95" s="60">
        <f t="shared" si="43"/>
        <v>0.44900422450211225</v>
      </c>
      <c r="BM95" s="62" t="str">
        <f t="shared" si="44"/>
        <v>Conserver</v>
      </c>
      <c r="BN95" s="64">
        <f t="shared" si="45"/>
        <v>0.46181086519114689</v>
      </c>
      <c r="BO95" s="64">
        <f t="shared" si="46"/>
        <v>2076</v>
      </c>
      <c r="BP95" s="65">
        <f t="shared" si="47"/>
        <v>5.2023121387283239E-2</v>
      </c>
      <c r="BQ95" s="65">
        <f t="shared" si="48"/>
        <v>1.3846153846153846</v>
      </c>
      <c r="BR95" s="18">
        <f t="shared" si="49"/>
        <v>0.17630057803468208</v>
      </c>
    </row>
    <row r="96" spans="1:70" ht="13.2">
      <c r="A96" s="12" t="s">
        <v>516</v>
      </c>
      <c r="B96" s="12" t="s">
        <v>517</v>
      </c>
      <c r="C96" s="13">
        <v>23</v>
      </c>
      <c r="D96" s="13">
        <v>32</v>
      </c>
      <c r="E96" s="13">
        <v>26</v>
      </c>
      <c r="F96" s="13">
        <v>6</v>
      </c>
      <c r="G96" s="13">
        <v>27.4</v>
      </c>
      <c r="H96" s="14">
        <v>480</v>
      </c>
      <c r="I96" s="15">
        <v>166</v>
      </c>
      <c r="J96" s="15">
        <v>342</v>
      </c>
      <c r="K96" s="14">
        <v>49</v>
      </c>
      <c r="L96" s="15">
        <v>45</v>
      </c>
      <c r="M96" s="15">
        <v>115</v>
      </c>
      <c r="N96" s="14">
        <v>37.9</v>
      </c>
      <c r="O96" s="14">
        <v>102</v>
      </c>
      <c r="P96" s="14">
        <v>134</v>
      </c>
      <c r="Q96" s="14">
        <v>75.400000000000006</v>
      </c>
      <c r="R96" s="15">
        <v>48</v>
      </c>
      <c r="S96" s="15">
        <v>208</v>
      </c>
      <c r="T96" s="15">
        <v>256</v>
      </c>
      <c r="U96" s="15">
        <v>64</v>
      </c>
      <c r="V96" s="68">
        <v>58</v>
      </c>
      <c r="W96" s="15">
        <v>22</v>
      </c>
      <c r="X96" s="15">
        <v>70</v>
      </c>
      <c r="Y96" s="15">
        <v>74</v>
      </c>
      <c r="Z96" s="14">
        <v>1107</v>
      </c>
      <c r="AA96" s="14">
        <v>11</v>
      </c>
      <c r="AB96" s="14">
        <v>0</v>
      </c>
      <c r="AC96" s="13">
        <v>9.1999999999999993</v>
      </c>
      <c r="AD96" s="13">
        <v>121.7</v>
      </c>
      <c r="AE96" s="13">
        <v>105.6</v>
      </c>
      <c r="AF96" s="13">
        <v>16.100000000000001</v>
      </c>
      <c r="AG96" s="13">
        <v>9.1</v>
      </c>
      <c r="AH96" s="13">
        <v>1.1299999999999999</v>
      </c>
      <c r="AI96" s="13">
        <v>12.1</v>
      </c>
      <c r="AJ96" s="13">
        <v>5.4</v>
      </c>
      <c r="AK96" s="13">
        <v>20.8</v>
      </c>
      <c r="AL96" s="13">
        <v>13.6</v>
      </c>
      <c r="AM96" s="13">
        <v>10.8</v>
      </c>
      <c r="AN96" s="13">
        <v>55.4</v>
      </c>
      <c r="AO96" s="13">
        <v>59.9</v>
      </c>
      <c r="AP96" s="13">
        <v>21.4</v>
      </c>
      <c r="AQ96" s="13">
        <v>103.83</v>
      </c>
      <c r="AR96" s="13">
        <v>12.2</v>
      </c>
      <c r="AS96" s="13">
        <v>1891</v>
      </c>
      <c r="AT96" s="16">
        <f t="shared" si="25"/>
        <v>15</v>
      </c>
      <c r="AU96" s="16">
        <f t="shared" si="26"/>
        <v>2</v>
      </c>
      <c r="AV96" s="17">
        <f t="shared" si="27"/>
        <v>8</v>
      </c>
      <c r="AW96" s="17">
        <f t="shared" si="28"/>
        <v>1.5</v>
      </c>
      <c r="AX96" s="17">
        <f t="shared" si="29"/>
        <v>6.5</v>
      </c>
      <c r="AY96" s="17">
        <f t="shared" si="30"/>
        <v>0.6875</v>
      </c>
      <c r="AZ96" s="17">
        <f t="shared" si="31"/>
        <v>2.1875</v>
      </c>
      <c r="BA96" s="17">
        <f t="shared" si="32"/>
        <v>1.8125</v>
      </c>
      <c r="BB96" s="18">
        <f t="shared" si="33"/>
        <v>0.54744525547445255</v>
      </c>
      <c r="BC96" s="18">
        <f t="shared" si="34"/>
        <v>1.103448275862069</v>
      </c>
      <c r="BD96" s="18">
        <f t="shared" si="35"/>
        <v>2.5091240875912409E-2</v>
      </c>
      <c r="BE96" s="18">
        <f t="shared" si="36"/>
        <v>7.9835766423357671E-2</v>
      </c>
      <c r="BF96" s="18">
        <f t="shared" si="37"/>
        <v>5.4744525547445258E-2</v>
      </c>
      <c r="BG96" s="18">
        <f t="shared" si="38"/>
        <v>0.23722627737226279</v>
      </c>
      <c r="BH96" s="58" t="str">
        <f t="shared" si="39"/>
        <v>20–29 min</v>
      </c>
      <c r="BI96" s="58" t="str">
        <f t="shared" si="40"/>
        <v>23–27</v>
      </c>
      <c r="BJ96" s="60">
        <f t="shared" si="41"/>
        <v>0.55399999999999994</v>
      </c>
      <c r="BK96" s="60">
        <f t="shared" si="42"/>
        <v>0.59899999999999998</v>
      </c>
      <c r="BL96" s="60">
        <f t="shared" si="43"/>
        <v>0.20639710319855159</v>
      </c>
      <c r="BM96" s="62" t="str">
        <f t="shared" si="44"/>
        <v>Écarter</v>
      </c>
      <c r="BN96" s="64">
        <f t="shared" si="45"/>
        <v>0.45875251509054327</v>
      </c>
      <c r="BO96" s="64">
        <f t="shared" si="46"/>
        <v>876.8</v>
      </c>
      <c r="BP96" s="65">
        <f t="shared" si="47"/>
        <v>7.2992700729927015E-2</v>
      </c>
      <c r="BQ96" s="65">
        <f t="shared" si="48"/>
        <v>1.103448275862069</v>
      </c>
      <c r="BR96" s="18">
        <f t="shared" si="49"/>
        <v>0.29197080291970806</v>
      </c>
    </row>
    <row r="97" spans="1:70" ht="13.2">
      <c r="A97" s="12" t="s">
        <v>226</v>
      </c>
      <c r="B97" s="12" t="s">
        <v>227</v>
      </c>
      <c r="C97" s="13">
        <v>29</v>
      </c>
      <c r="D97" s="13">
        <v>65</v>
      </c>
      <c r="E97" s="13">
        <v>25</v>
      </c>
      <c r="F97" s="13">
        <v>40</v>
      </c>
      <c r="G97" s="13">
        <v>29.8</v>
      </c>
      <c r="H97" s="14">
        <v>962</v>
      </c>
      <c r="I97" s="15">
        <v>371</v>
      </c>
      <c r="J97" s="15">
        <v>845</v>
      </c>
      <c r="K97" s="14">
        <v>43.6</v>
      </c>
      <c r="L97" s="15">
        <v>98</v>
      </c>
      <c r="M97" s="15">
        <v>312</v>
      </c>
      <c r="N97" s="14">
        <v>30.7</v>
      </c>
      <c r="O97" s="14">
        <v>130</v>
      </c>
      <c r="P97" s="14">
        <v>202</v>
      </c>
      <c r="Q97" s="14">
        <v>63.4</v>
      </c>
      <c r="R97" s="15">
        <v>52</v>
      </c>
      <c r="S97" s="15">
        <v>319</v>
      </c>
      <c r="T97" s="15">
        <v>371</v>
      </c>
      <c r="U97" s="15">
        <v>150</v>
      </c>
      <c r="V97" s="68">
        <v>143</v>
      </c>
      <c r="W97" s="15">
        <v>39</v>
      </c>
      <c r="X97" s="15">
        <v>20</v>
      </c>
      <c r="Y97" s="15">
        <v>117</v>
      </c>
      <c r="Z97" s="14">
        <v>1658</v>
      </c>
      <c r="AA97" s="14">
        <v>6</v>
      </c>
      <c r="AB97" s="14">
        <v>0</v>
      </c>
      <c r="AC97" s="13">
        <v>-6.4</v>
      </c>
      <c r="AD97" s="13">
        <v>105.8</v>
      </c>
      <c r="AE97" s="13">
        <v>116.1</v>
      </c>
      <c r="AF97" s="13">
        <v>-10.3</v>
      </c>
      <c r="AG97" s="13">
        <v>12.3</v>
      </c>
      <c r="AH97" s="13">
        <v>1.04</v>
      </c>
      <c r="AI97" s="13">
        <v>12.3</v>
      </c>
      <c r="AJ97" s="13">
        <v>2.7</v>
      </c>
      <c r="AK97" s="13">
        <v>15.5</v>
      </c>
      <c r="AL97" s="13">
        <v>9.1</v>
      </c>
      <c r="AM97" s="13">
        <v>11.8</v>
      </c>
      <c r="AN97" s="13">
        <v>49.3</v>
      </c>
      <c r="AO97" s="13">
        <v>51.4</v>
      </c>
      <c r="AP97" s="13">
        <v>23.3</v>
      </c>
      <c r="AQ97" s="13">
        <v>102.96</v>
      </c>
      <c r="AR97" s="13">
        <v>8</v>
      </c>
      <c r="AS97" s="13">
        <v>4158</v>
      </c>
      <c r="AT97" s="16">
        <f t="shared" si="25"/>
        <v>14.8</v>
      </c>
      <c r="AU97" s="16">
        <f t="shared" si="26"/>
        <v>2.3076923076923075</v>
      </c>
      <c r="AV97" s="17">
        <f t="shared" si="27"/>
        <v>5.7076923076923078</v>
      </c>
      <c r="AW97" s="17">
        <f t="shared" si="28"/>
        <v>0.8</v>
      </c>
      <c r="AX97" s="17">
        <f t="shared" si="29"/>
        <v>4.907692307692308</v>
      </c>
      <c r="AY97" s="17">
        <f t="shared" si="30"/>
        <v>0.6</v>
      </c>
      <c r="AZ97" s="17">
        <f t="shared" si="31"/>
        <v>0.30769230769230771</v>
      </c>
      <c r="BA97" s="17">
        <f t="shared" si="32"/>
        <v>2.2000000000000002</v>
      </c>
      <c r="BB97" s="18">
        <f t="shared" si="33"/>
        <v>0.49664429530201343</v>
      </c>
      <c r="BC97" s="18">
        <f t="shared" si="34"/>
        <v>1.0489510489510487</v>
      </c>
      <c r="BD97" s="18">
        <f t="shared" si="35"/>
        <v>2.0134228187919462E-2</v>
      </c>
      <c r="BE97" s="18">
        <f t="shared" si="36"/>
        <v>1.0325245224574084E-2</v>
      </c>
      <c r="BF97" s="18">
        <f t="shared" si="37"/>
        <v>2.6845637583892617E-2</v>
      </c>
      <c r="BG97" s="18">
        <f t="shared" si="38"/>
        <v>0.16468766133195664</v>
      </c>
      <c r="BH97" s="58" t="str">
        <f t="shared" si="39"/>
        <v>20–29 min</v>
      </c>
      <c r="BI97" s="58" t="str">
        <f t="shared" si="40"/>
        <v>28–32</v>
      </c>
      <c r="BJ97" s="60">
        <f t="shared" si="41"/>
        <v>0.49299999999999999</v>
      </c>
      <c r="BK97" s="60">
        <f t="shared" si="42"/>
        <v>0.51400000000000001</v>
      </c>
      <c r="BL97" s="60">
        <f t="shared" si="43"/>
        <v>0.50995775497887752</v>
      </c>
      <c r="BM97" s="62" t="str">
        <f t="shared" si="44"/>
        <v>Écarter</v>
      </c>
      <c r="BN97" s="64">
        <f t="shared" si="45"/>
        <v>0.45263581488933607</v>
      </c>
      <c r="BO97" s="64">
        <f t="shared" si="46"/>
        <v>1937</v>
      </c>
      <c r="BP97" s="65">
        <f t="shared" si="47"/>
        <v>7.7439339184305622E-2</v>
      </c>
      <c r="BQ97" s="65">
        <f t="shared" si="48"/>
        <v>1.048951048951049</v>
      </c>
      <c r="BR97" s="18">
        <f t="shared" si="49"/>
        <v>0.19153329891584925</v>
      </c>
    </row>
    <row r="98" spans="1:70" ht="13.2">
      <c r="A98" s="12" t="s">
        <v>316</v>
      </c>
      <c r="B98" s="12" t="s">
        <v>317</v>
      </c>
      <c r="C98" s="13">
        <v>29</v>
      </c>
      <c r="D98" s="13">
        <v>51</v>
      </c>
      <c r="E98" s="13">
        <v>33</v>
      </c>
      <c r="F98" s="13">
        <v>18</v>
      </c>
      <c r="G98" s="13">
        <v>28.4</v>
      </c>
      <c r="H98" s="14">
        <v>750</v>
      </c>
      <c r="I98" s="15">
        <v>265</v>
      </c>
      <c r="J98" s="15">
        <v>495</v>
      </c>
      <c r="K98" s="14">
        <v>53.1</v>
      </c>
      <c r="L98" s="15">
        <v>77</v>
      </c>
      <c r="M98" s="15">
        <v>173</v>
      </c>
      <c r="N98" s="14">
        <v>43.6</v>
      </c>
      <c r="O98" s="14">
        <v>143</v>
      </c>
      <c r="P98" s="14">
        <v>179</v>
      </c>
      <c r="Q98" s="14">
        <v>81</v>
      </c>
      <c r="R98" s="15">
        <v>82</v>
      </c>
      <c r="S98" s="15">
        <v>168</v>
      </c>
      <c r="T98" s="15">
        <v>245</v>
      </c>
      <c r="U98" s="15">
        <v>163</v>
      </c>
      <c r="V98" s="68">
        <v>71</v>
      </c>
      <c r="W98" s="15">
        <v>26</v>
      </c>
      <c r="X98" s="15">
        <v>15</v>
      </c>
      <c r="Y98" s="15">
        <v>82</v>
      </c>
      <c r="Z98" s="14">
        <v>1326</v>
      </c>
      <c r="AA98" s="14">
        <v>3</v>
      </c>
      <c r="AB98" s="14">
        <v>0</v>
      </c>
      <c r="AC98" s="13">
        <v>5.9</v>
      </c>
      <c r="AD98" s="13">
        <v>122.5</v>
      </c>
      <c r="AE98" s="13">
        <v>113</v>
      </c>
      <c r="AF98" s="13">
        <v>9.5</v>
      </c>
      <c r="AG98" s="13">
        <v>14.3</v>
      </c>
      <c r="AH98" s="13">
        <v>2.25</v>
      </c>
      <c r="AI98" s="13">
        <v>20.100000000000001</v>
      </c>
      <c r="AJ98" s="13">
        <v>6</v>
      </c>
      <c r="AK98" s="13">
        <v>10.9</v>
      </c>
      <c r="AL98" s="13">
        <v>8.6</v>
      </c>
      <c r="AM98" s="13">
        <v>9</v>
      </c>
      <c r="AN98" s="13">
        <v>60.7</v>
      </c>
      <c r="AO98" s="13">
        <v>65</v>
      </c>
      <c r="AP98" s="13">
        <v>18.600000000000001</v>
      </c>
      <c r="AQ98" s="13">
        <v>101.64</v>
      </c>
      <c r="AR98" s="13">
        <v>10.4</v>
      </c>
      <c r="AS98" s="13">
        <v>3068</v>
      </c>
      <c r="AT98" s="16">
        <f t="shared" si="25"/>
        <v>14.705882352941176</v>
      </c>
      <c r="AU98" s="16">
        <f t="shared" si="26"/>
        <v>3.1960784313725492</v>
      </c>
      <c r="AV98" s="17">
        <f t="shared" si="27"/>
        <v>4.8039215686274508</v>
      </c>
      <c r="AW98" s="17">
        <f t="shared" si="28"/>
        <v>1.607843137254902</v>
      </c>
      <c r="AX98" s="17">
        <f t="shared" si="29"/>
        <v>3.2941176470588234</v>
      </c>
      <c r="AY98" s="17">
        <f t="shared" si="30"/>
        <v>0.50980392156862742</v>
      </c>
      <c r="AZ98" s="17">
        <f t="shared" si="31"/>
        <v>0.29411764705882354</v>
      </c>
      <c r="BA98" s="17">
        <f t="shared" si="32"/>
        <v>1.392156862745098</v>
      </c>
      <c r="BB98" s="18">
        <f t="shared" si="33"/>
        <v>0.51781275890637946</v>
      </c>
      <c r="BC98" s="18">
        <f t="shared" si="34"/>
        <v>2.295774647887324</v>
      </c>
      <c r="BD98" s="18">
        <f t="shared" si="35"/>
        <v>1.7950842308754489E-2</v>
      </c>
      <c r="BE98" s="18">
        <f t="shared" si="36"/>
        <v>1.0356255178127591E-2</v>
      </c>
      <c r="BF98" s="18">
        <f t="shared" si="37"/>
        <v>5.6614194973764159E-2</v>
      </c>
      <c r="BG98" s="18">
        <f t="shared" si="38"/>
        <v>0.115990057995029</v>
      </c>
      <c r="BH98" s="58" t="str">
        <f t="shared" si="39"/>
        <v>20–29 min</v>
      </c>
      <c r="BI98" s="58" t="str">
        <f t="shared" si="40"/>
        <v>28–32</v>
      </c>
      <c r="BJ98" s="60">
        <f t="shared" si="41"/>
        <v>0.60699999999999998</v>
      </c>
      <c r="BK98" s="60">
        <f t="shared" si="42"/>
        <v>0.65</v>
      </c>
      <c r="BL98" s="60">
        <f t="shared" si="43"/>
        <v>0.29873264936632471</v>
      </c>
      <c r="BM98" s="62" t="str">
        <f t="shared" si="44"/>
        <v>Écarter</v>
      </c>
      <c r="BN98" s="64">
        <f t="shared" si="45"/>
        <v>0.4497573677358267</v>
      </c>
      <c r="BO98" s="64">
        <f t="shared" si="46"/>
        <v>1448.3999999999999</v>
      </c>
      <c r="BP98" s="65">
        <f t="shared" si="47"/>
        <v>0.11253797293565314</v>
      </c>
      <c r="BQ98" s="65">
        <f t="shared" si="48"/>
        <v>2.295774647887324</v>
      </c>
      <c r="BR98" s="18">
        <f t="shared" si="49"/>
        <v>0.16915216790941728</v>
      </c>
    </row>
    <row r="99" spans="1:70" ht="13.2">
      <c r="A99" s="12" t="s">
        <v>158</v>
      </c>
      <c r="B99" s="12" t="s">
        <v>159</v>
      </c>
      <c r="C99" s="13">
        <v>20</v>
      </c>
      <c r="D99" s="13">
        <v>81</v>
      </c>
      <c r="E99" s="13">
        <v>33</v>
      </c>
      <c r="F99" s="13">
        <v>48</v>
      </c>
      <c r="G99" s="13">
        <v>26.7</v>
      </c>
      <c r="H99" s="14">
        <v>1191</v>
      </c>
      <c r="I99" s="15">
        <v>421</v>
      </c>
      <c r="J99" s="15">
        <v>988</v>
      </c>
      <c r="K99" s="14">
        <v>42.8</v>
      </c>
      <c r="L99" s="15">
        <v>97</v>
      </c>
      <c r="M99" s="15">
        <v>332</v>
      </c>
      <c r="N99" s="14">
        <v>28.5</v>
      </c>
      <c r="O99" s="14">
        <v>251</v>
      </c>
      <c r="P99" s="14">
        <v>340</v>
      </c>
      <c r="Q99" s="14">
        <v>72.400000000000006</v>
      </c>
      <c r="R99" s="15">
        <v>89</v>
      </c>
      <c r="S99" s="15">
        <v>211</v>
      </c>
      <c r="T99" s="15">
        <v>300</v>
      </c>
      <c r="U99" s="15">
        <v>332</v>
      </c>
      <c r="V99" s="68">
        <v>178</v>
      </c>
      <c r="W99" s="15">
        <v>73</v>
      </c>
      <c r="X99" s="15">
        <v>24</v>
      </c>
      <c r="Y99" s="15">
        <v>162</v>
      </c>
      <c r="Z99" s="14">
        <v>2155</v>
      </c>
      <c r="AA99" s="14">
        <v>6</v>
      </c>
      <c r="AB99" s="14">
        <v>0</v>
      </c>
      <c r="AC99" s="13">
        <v>-3</v>
      </c>
      <c r="AD99" s="13">
        <v>111.8</v>
      </c>
      <c r="AE99" s="13">
        <v>116.6</v>
      </c>
      <c r="AF99" s="13">
        <v>-4.7</v>
      </c>
      <c r="AG99" s="13">
        <v>23.1</v>
      </c>
      <c r="AH99" s="13">
        <v>1.88</v>
      </c>
      <c r="AI99" s="13">
        <v>20.100000000000001</v>
      </c>
      <c r="AJ99" s="13">
        <v>3.9</v>
      </c>
      <c r="AK99" s="13">
        <v>9.1999999999999993</v>
      </c>
      <c r="AL99" s="13">
        <v>6.6</v>
      </c>
      <c r="AM99" s="13">
        <v>10.7</v>
      </c>
      <c r="AN99" s="13">
        <v>47.6</v>
      </c>
      <c r="AO99" s="13">
        <v>52.2</v>
      </c>
      <c r="AP99" s="13">
        <v>25.3</v>
      </c>
      <c r="AQ99" s="13">
        <v>101.89</v>
      </c>
      <c r="AR99" s="13">
        <v>8.6999999999999993</v>
      </c>
      <c r="AS99" s="13">
        <v>4580</v>
      </c>
      <c r="AT99" s="16">
        <f t="shared" si="25"/>
        <v>14.703703703703704</v>
      </c>
      <c r="AU99" s="16">
        <f t="shared" si="26"/>
        <v>4.0987654320987659</v>
      </c>
      <c r="AV99" s="17">
        <f t="shared" si="27"/>
        <v>3.7037037037037037</v>
      </c>
      <c r="AW99" s="17">
        <f t="shared" si="28"/>
        <v>1.0987654320987654</v>
      </c>
      <c r="AX99" s="17">
        <f t="shared" si="29"/>
        <v>2.6049382716049383</v>
      </c>
      <c r="AY99" s="17">
        <f t="shared" si="30"/>
        <v>0.90123456790123457</v>
      </c>
      <c r="AZ99" s="17">
        <f t="shared" si="31"/>
        <v>0.29629629629629628</v>
      </c>
      <c r="BA99" s="17">
        <f t="shared" si="32"/>
        <v>2.1975308641975309</v>
      </c>
      <c r="BB99" s="18">
        <f t="shared" si="33"/>
        <v>0.55070051324732971</v>
      </c>
      <c r="BC99" s="18">
        <f t="shared" si="34"/>
        <v>1.8651685393258428</v>
      </c>
      <c r="BD99" s="18">
        <f t="shared" si="35"/>
        <v>3.3754103666712908E-2</v>
      </c>
      <c r="BE99" s="18">
        <f t="shared" si="36"/>
        <v>1.1097239561659037E-2</v>
      </c>
      <c r="BF99" s="18">
        <f t="shared" si="37"/>
        <v>4.1152263374485597E-2</v>
      </c>
      <c r="BG99" s="18">
        <f t="shared" si="38"/>
        <v>9.7563231146252372E-2</v>
      </c>
      <c r="BH99" s="58" t="str">
        <f t="shared" si="39"/>
        <v>20–29 min</v>
      </c>
      <c r="BI99" s="58" t="str">
        <f t="shared" si="40"/>
        <v>18–22</v>
      </c>
      <c r="BJ99" s="60">
        <f t="shared" si="41"/>
        <v>0.47600000000000003</v>
      </c>
      <c r="BK99" s="60">
        <f t="shared" si="42"/>
        <v>0.52200000000000002</v>
      </c>
      <c r="BL99" s="60">
        <f t="shared" si="43"/>
        <v>0.5962582981291491</v>
      </c>
      <c r="BM99" s="62" t="str">
        <f t="shared" si="44"/>
        <v>Écarter</v>
      </c>
      <c r="BN99" s="64">
        <f t="shared" si="45"/>
        <v>0.44969073701468071</v>
      </c>
      <c r="BO99" s="64">
        <f t="shared" si="46"/>
        <v>2162.6999999999998</v>
      </c>
      <c r="BP99" s="65">
        <f t="shared" si="47"/>
        <v>0.15351181393628335</v>
      </c>
      <c r="BQ99" s="65">
        <f t="shared" si="48"/>
        <v>1.8651685393258426</v>
      </c>
      <c r="BR99" s="18">
        <f t="shared" si="49"/>
        <v>0.13871549452073798</v>
      </c>
    </row>
    <row r="100" spans="1:70" ht="13.2">
      <c r="A100" s="20" t="s">
        <v>262</v>
      </c>
      <c r="B100" s="12" t="s">
        <v>263</v>
      </c>
      <c r="C100" s="13">
        <v>26</v>
      </c>
      <c r="D100" s="13">
        <v>57</v>
      </c>
      <c r="E100" s="13">
        <v>31</v>
      </c>
      <c r="F100" s="13">
        <v>26</v>
      </c>
      <c r="G100" s="13">
        <v>32.200000000000003</v>
      </c>
      <c r="H100" s="14">
        <v>838</v>
      </c>
      <c r="I100" s="15">
        <v>302</v>
      </c>
      <c r="J100" s="15">
        <v>667</v>
      </c>
      <c r="K100" s="14">
        <v>45.3</v>
      </c>
      <c r="L100" s="15">
        <v>91</v>
      </c>
      <c r="M100" s="15">
        <v>239</v>
      </c>
      <c r="N100" s="14">
        <v>38.1</v>
      </c>
      <c r="O100" s="14">
        <v>143</v>
      </c>
      <c r="P100" s="14">
        <v>200</v>
      </c>
      <c r="Q100" s="14">
        <v>72.2</v>
      </c>
      <c r="R100" s="15">
        <v>80</v>
      </c>
      <c r="S100" s="15">
        <v>359</v>
      </c>
      <c r="T100" s="15">
        <v>445</v>
      </c>
      <c r="U100" s="15">
        <v>131</v>
      </c>
      <c r="V100" s="68">
        <v>120</v>
      </c>
      <c r="W100" s="15">
        <v>63</v>
      </c>
      <c r="X100" s="15">
        <v>63</v>
      </c>
      <c r="Y100" s="15">
        <v>131</v>
      </c>
      <c r="Z100" s="14">
        <v>1813</v>
      </c>
      <c r="AA100" s="14">
        <v>14</v>
      </c>
      <c r="AB100" s="14">
        <v>0</v>
      </c>
      <c r="AC100" s="13">
        <v>0.9</v>
      </c>
      <c r="AD100" s="13">
        <v>114.2</v>
      </c>
      <c r="AE100" s="13">
        <v>113.2</v>
      </c>
      <c r="AF100" s="13">
        <v>1.1000000000000001</v>
      </c>
      <c r="AG100" s="13">
        <v>9.8000000000000007</v>
      </c>
      <c r="AH100" s="13">
        <v>1.1100000000000001</v>
      </c>
      <c r="AI100" s="13">
        <v>13.1</v>
      </c>
      <c r="AJ100" s="13">
        <v>4.4000000000000004</v>
      </c>
      <c r="AK100" s="13">
        <v>18.3</v>
      </c>
      <c r="AL100" s="13">
        <v>11.5</v>
      </c>
      <c r="AM100" s="13">
        <v>11.8</v>
      </c>
      <c r="AN100" s="13">
        <v>52.1</v>
      </c>
      <c r="AO100" s="13">
        <v>55.6</v>
      </c>
      <c r="AP100" s="13">
        <v>19.8</v>
      </c>
      <c r="AQ100" s="13">
        <v>101.66</v>
      </c>
      <c r="AR100" s="13">
        <v>9.6999999999999993</v>
      </c>
      <c r="AS100" s="13">
        <v>3889</v>
      </c>
      <c r="AT100" s="16">
        <f t="shared" si="25"/>
        <v>14.701754385964913</v>
      </c>
      <c r="AU100" s="16">
        <f t="shared" si="26"/>
        <v>2.2982456140350878</v>
      </c>
      <c r="AV100" s="17">
        <f t="shared" si="27"/>
        <v>7.807017543859649</v>
      </c>
      <c r="AW100" s="17">
        <f t="shared" si="28"/>
        <v>1.4035087719298245</v>
      </c>
      <c r="AX100" s="17">
        <f t="shared" si="29"/>
        <v>6.2982456140350873</v>
      </c>
      <c r="AY100" s="17">
        <f t="shared" si="30"/>
        <v>1.1052631578947369</v>
      </c>
      <c r="AZ100" s="17">
        <f t="shared" si="31"/>
        <v>1.1052631578947369</v>
      </c>
      <c r="BA100" s="17">
        <f t="shared" si="32"/>
        <v>2.1052631578947367</v>
      </c>
      <c r="BB100" s="18">
        <f t="shared" si="33"/>
        <v>0.45657622316661217</v>
      </c>
      <c r="BC100" s="18">
        <f t="shared" si="34"/>
        <v>1.0916666666666668</v>
      </c>
      <c r="BD100" s="18">
        <f t="shared" si="35"/>
        <v>3.4324942791762014E-2</v>
      </c>
      <c r="BE100" s="18">
        <f t="shared" si="36"/>
        <v>3.4324942791762014E-2</v>
      </c>
      <c r="BF100" s="18">
        <f t="shared" si="37"/>
        <v>4.3587228941920013E-2</v>
      </c>
      <c r="BG100" s="18">
        <f t="shared" si="38"/>
        <v>0.19559768987686604</v>
      </c>
      <c r="BH100" s="58" t="str">
        <f t="shared" si="39"/>
        <v>30–39 min</v>
      </c>
      <c r="BI100" s="58" t="str">
        <f t="shared" si="40"/>
        <v>23–27</v>
      </c>
      <c r="BJ100" s="60">
        <f t="shared" si="41"/>
        <v>0.52100000000000002</v>
      </c>
      <c r="BK100" s="60">
        <f t="shared" si="42"/>
        <v>0.55600000000000005</v>
      </c>
      <c r="BL100" s="60">
        <f t="shared" si="43"/>
        <v>0.40253470126735064</v>
      </c>
      <c r="BM100" s="62" t="str">
        <f t="shared" si="44"/>
        <v>Conserver</v>
      </c>
      <c r="BN100" s="64">
        <f t="shared" si="45"/>
        <v>0.4496311200536553</v>
      </c>
      <c r="BO100" s="64">
        <f t="shared" si="46"/>
        <v>1835.4</v>
      </c>
      <c r="BP100" s="65">
        <f t="shared" si="47"/>
        <v>7.1374087392394023E-2</v>
      </c>
      <c r="BQ100" s="65">
        <f t="shared" si="48"/>
        <v>1.0916666666666666</v>
      </c>
      <c r="BR100" s="18">
        <f t="shared" si="49"/>
        <v>0.24245396098943006</v>
      </c>
    </row>
    <row r="101" spans="1:70" ht="13.2">
      <c r="A101" s="12" t="s">
        <v>186</v>
      </c>
      <c r="B101" s="12" t="s">
        <v>187</v>
      </c>
      <c r="C101" s="13">
        <v>25</v>
      </c>
      <c r="D101" s="13">
        <v>75</v>
      </c>
      <c r="E101" s="13">
        <v>29</v>
      </c>
      <c r="F101" s="13">
        <v>46</v>
      </c>
      <c r="G101" s="13">
        <v>26.8</v>
      </c>
      <c r="H101" s="14">
        <v>1095</v>
      </c>
      <c r="I101" s="15">
        <v>383</v>
      </c>
      <c r="J101" s="15">
        <v>825</v>
      </c>
      <c r="K101" s="14">
        <v>46.7</v>
      </c>
      <c r="L101" s="15">
        <v>165</v>
      </c>
      <c r="M101" s="15">
        <v>420</v>
      </c>
      <c r="N101" s="14">
        <v>38.5</v>
      </c>
      <c r="O101" s="14">
        <v>165</v>
      </c>
      <c r="P101" s="14">
        <v>218</v>
      </c>
      <c r="Q101" s="14">
        <v>75.7</v>
      </c>
      <c r="R101" s="15">
        <v>60</v>
      </c>
      <c r="S101" s="15">
        <v>263</v>
      </c>
      <c r="T101" s="15">
        <v>323</v>
      </c>
      <c r="U101" s="15">
        <v>225</v>
      </c>
      <c r="V101" s="68">
        <v>143</v>
      </c>
      <c r="W101" s="15">
        <v>75</v>
      </c>
      <c r="X101" s="15">
        <v>23</v>
      </c>
      <c r="Y101" s="15">
        <v>135</v>
      </c>
      <c r="Z101" s="14">
        <v>1973</v>
      </c>
      <c r="AA101" s="14">
        <v>4</v>
      </c>
      <c r="AB101" s="14">
        <v>0</v>
      </c>
      <c r="AC101" s="13">
        <v>-3.5</v>
      </c>
      <c r="AD101" s="13">
        <v>111.9</v>
      </c>
      <c r="AE101" s="13">
        <v>118.1</v>
      </c>
      <c r="AF101" s="13">
        <v>-6.2</v>
      </c>
      <c r="AG101" s="13">
        <v>17.2</v>
      </c>
      <c r="AH101" s="13">
        <v>1.62</v>
      </c>
      <c r="AI101" s="13">
        <v>17.899999999999999</v>
      </c>
      <c r="AJ101" s="13">
        <v>2.8</v>
      </c>
      <c r="AK101" s="13">
        <v>12.6</v>
      </c>
      <c r="AL101" s="13">
        <v>7.7</v>
      </c>
      <c r="AM101" s="13">
        <v>11</v>
      </c>
      <c r="AN101" s="13">
        <v>56.5</v>
      </c>
      <c r="AO101" s="13">
        <v>59.5</v>
      </c>
      <c r="AP101" s="13">
        <v>21.8</v>
      </c>
      <c r="AQ101" s="13">
        <v>100.7</v>
      </c>
      <c r="AR101" s="13">
        <v>10.5</v>
      </c>
      <c r="AS101" s="13">
        <v>4223</v>
      </c>
      <c r="AT101" s="16">
        <f t="shared" si="25"/>
        <v>14.6</v>
      </c>
      <c r="AU101" s="16">
        <f t="shared" si="26"/>
        <v>3</v>
      </c>
      <c r="AV101" s="17">
        <f t="shared" si="27"/>
        <v>4.3066666666666666</v>
      </c>
      <c r="AW101" s="17">
        <f t="shared" si="28"/>
        <v>0.8</v>
      </c>
      <c r="AX101" s="17">
        <f t="shared" si="29"/>
        <v>3.5066666666666668</v>
      </c>
      <c r="AY101" s="17">
        <f t="shared" si="30"/>
        <v>1</v>
      </c>
      <c r="AZ101" s="17">
        <f t="shared" si="31"/>
        <v>0.30666666666666664</v>
      </c>
      <c r="BA101" s="17">
        <f t="shared" si="32"/>
        <v>1.9066666666666667</v>
      </c>
      <c r="BB101" s="18">
        <f t="shared" si="33"/>
        <v>0.54477611940298509</v>
      </c>
      <c r="BC101" s="18">
        <f t="shared" si="34"/>
        <v>1.5734265734265733</v>
      </c>
      <c r="BD101" s="18">
        <f t="shared" si="35"/>
        <v>3.7313432835820892E-2</v>
      </c>
      <c r="BE101" s="18">
        <f t="shared" si="36"/>
        <v>1.1442786069651741E-2</v>
      </c>
      <c r="BF101" s="18">
        <f t="shared" si="37"/>
        <v>2.9850746268656716E-2</v>
      </c>
      <c r="BG101" s="18">
        <f t="shared" si="38"/>
        <v>0.13084577114427862</v>
      </c>
      <c r="BH101" s="58" t="str">
        <f t="shared" si="39"/>
        <v>20–29 min</v>
      </c>
      <c r="BI101" s="58" t="str">
        <f t="shared" si="40"/>
        <v>23–27</v>
      </c>
      <c r="BJ101" s="60">
        <f t="shared" si="41"/>
        <v>0.56499999999999995</v>
      </c>
      <c r="BK101" s="60">
        <f t="shared" si="42"/>
        <v>0.59499999999999997</v>
      </c>
      <c r="BL101" s="60">
        <f t="shared" si="43"/>
        <v>0.4978877489438745</v>
      </c>
      <c r="BM101" s="62" t="str">
        <f t="shared" si="44"/>
        <v>Écarter</v>
      </c>
      <c r="BN101" s="64">
        <f t="shared" si="45"/>
        <v>0.44651911468812877</v>
      </c>
      <c r="BO101" s="64">
        <f t="shared" si="46"/>
        <v>2010</v>
      </c>
      <c r="BP101" s="65">
        <f t="shared" si="47"/>
        <v>0.11194029850746269</v>
      </c>
      <c r="BQ101" s="65">
        <f t="shared" si="48"/>
        <v>1.5734265734265733</v>
      </c>
      <c r="BR101" s="18">
        <f t="shared" si="49"/>
        <v>0.16069651741293531</v>
      </c>
    </row>
    <row r="102" spans="1:70" ht="13.2">
      <c r="A102" s="12" t="s">
        <v>204</v>
      </c>
      <c r="B102" s="12" t="s">
        <v>205</v>
      </c>
      <c r="C102" s="13">
        <v>22</v>
      </c>
      <c r="D102" s="13">
        <v>70</v>
      </c>
      <c r="E102" s="13">
        <v>33</v>
      </c>
      <c r="F102" s="13">
        <v>37</v>
      </c>
      <c r="G102" s="13">
        <v>30.2</v>
      </c>
      <c r="H102" s="14">
        <v>1022</v>
      </c>
      <c r="I102" s="15">
        <v>371</v>
      </c>
      <c r="J102" s="15">
        <v>798</v>
      </c>
      <c r="K102" s="14">
        <v>46.5</v>
      </c>
      <c r="L102" s="15">
        <v>105</v>
      </c>
      <c r="M102" s="15">
        <v>280</v>
      </c>
      <c r="N102" s="14">
        <v>37.799999999999997</v>
      </c>
      <c r="O102" s="14">
        <v>175</v>
      </c>
      <c r="P102" s="14">
        <v>224</v>
      </c>
      <c r="Q102" s="14">
        <v>78.099999999999994</v>
      </c>
      <c r="R102" s="15">
        <v>126</v>
      </c>
      <c r="S102" s="15">
        <v>441</v>
      </c>
      <c r="T102" s="15">
        <v>567</v>
      </c>
      <c r="U102" s="15">
        <v>504</v>
      </c>
      <c r="V102" s="68">
        <v>203</v>
      </c>
      <c r="W102" s="15">
        <v>84</v>
      </c>
      <c r="X102" s="15">
        <v>42</v>
      </c>
      <c r="Y102" s="15">
        <v>119</v>
      </c>
      <c r="Z102" s="14">
        <v>2639</v>
      </c>
      <c r="AA102" s="14">
        <v>30</v>
      </c>
      <c r="AB102" s="14">
        <v>7</v>
      </c>
      <c r="AC102" s="13">
        <v>-1</v>
      </c>
      <c r="AD102" s="13">
        <v>113.1</v>
      </c>
      <c r="AE102" s="13">
        <v>114.4</v>
      </c>
      <c r="AF102" s="13">
        <v>-1.4</v>
      </c>
      <c r="AG102" s="13">
        <v>32.200000000000003</v>
      </c>
      <c r="AH102" s="13">
        <v>2.4900000000000002</v>
      </c>
      <c r="AI102" s="13">
        <v>31.4</v>
      </c>
      <c r="AJ102" s="13">
        <v>5.9</v>
      </c>
      <c r="AK102" s="13">
        <v>19.2</v>
      </c>
      <c r="AL102" s="13">
        <v>12.7</v>
      </c>
      <c r="AM102" s="13">
        <v>12.6</v>
      </c>
      <c r="AN102" s="13">
        <v>53.1</v>
      </c>
      <c r="AO102" s="13">
        <v>57</v>
      </c>
      <c r="AP102" s="13">
        <v>21.4</v>
      </c>
      <c r="AQ102" s="13">
        <v>104.47</v>
      </c>
      <c r="AR102" s="13">
        <v>13</v>
      </c>
      <c r="AS102" s="13">
        <v>4605</v>
      </c>
      <c r="AT102" s="16">
        <f t="shared" si="25"/>
        <v>14.6</v>
      </c>
      <c r="AU102" s="16">
        <f t="shared" si="26"/>
        <v>7.2</v>
      </c>
      <c r="AV102" s="17">
        <f t="shared" si="27"/>
        <v>8.1</v>
      </c>
      <c r="AW102" s="17">
        <f t="shared" si="28"/>
        <v>1.8</v>
      </c>
      <c r="AX102" s="17">
        <f t="shared" si="29"/>
        <v>6.3</v>
      </c>
      <c r="AY102" s="17">
        <f t="shared" si="30"/>
        <v>1.2</v>
      </c>
      <c r="AZ102" s="17">
        <f t="shared" si="31"/>
        <v>0.6</v>
      </c>
      <c r="BA102" s="17">
        <f t="shared" si="32"/>
        <v>2.9</v>
      </c>
      <c r="BB102" s="18">
        <f t="shared" si="33"/>
        <v>0.48344370860927155</v>
      </c>
      <c r="BC102" s="18">
        <f t="shared" si="34"/>
        <v>2.4827586206896552</v>
      </c>
      <c r="BD102" s="18">
        <f t="shared" si="35"/>
        <v>3.9735099337748346E-2</v>
      </c>
      <c r="BE102" s="18">
        <f t="shared" si="36"/>
        <v>1.9867549668874173E-2</v>
      </c>
      <c r="BF102" s="18">
        <f t="shared" si="37"/>
        <v>5.9602649006622523E-2</v>
      </c>
      <c r="BG102" s="18">
        <f t="shared" si="38"/>
        <v>0.20860927152317882</v>
      </c>
      <c r="BH102" s="58" t="str">
        <f t="shared" si="39"/>
        <v>30–39 min</v>
      </c>
      <c r="BI102" s="58" t="str">
        <f t="shared" si="40"/>
        <v>18–22</v>
      </c>
      <c r="BJ102" s="60">
        <f t="shared" si="41"/>
        <v>0.53100000000000003</v>
      </c>
      <c r="BK102" s="60">
        <f t="shared" si="42"/>
        <v>0.56999999999999995</v>
      </c>
      <c r="BL102" s="60">
        <f t="shared" si="43"/>
        <v>0.48159324079662041</v>
      </c>
      <c r="BM102" s="62" t="str">
        <f t="shared" si="44"/>
        <v>Conserver</v>
      </c>
      <c r="BN102" s="64">
        <f t="shared" si="45"/>
        <v>0.44651911468812877</v>
      </c>
      <c r="BO102" s="64">
        <f t="shared" si="46"/>
        <v>2114</v>
      </c>
      <c r="BP102" s="65">
        <f t="shared" si="47"/>
        <v>0.23841059602649006</v>
      </c>
      <c r="BQ102" s="65">
        <f t="shared" si="48"/>
        <v>2.4827586206896552</v>
      </c>
      <c r="BR102" s="18">
        <f t="shared" si="49"/>
        <v>0.26821192052980131</v>
      </c>
    </row>
    <row r="103" spans="1:70" ht="13.2">
      <c r="A103" s="12" t="s">
        <v>270</v>
      </c>
      <c r="B103" s="12" t="s">
        <v>271</v>
      </c>
      <c r="C103" s="13">
        <v>29</v>
      </c>
      <c r="D103" s="13">
        <v>57</v>
      </c>
      <c r="E103" s="13">
        <v>21</v>
      </c>
      <c r="F103" s="13">
        <v>36</v>
      </c>
      <c r="G103" s="13">
        <v>29.6</v>
      </c>
      <c r="H103" s="14">
        <v>827</v>
      </c>
      <c r="I103" s="15">
        <v>365</v>
      </c>
      <c r="J103" s="15">
        <v>581</v>
      </c>
      <c r="K103" s="14">
        <v>62.7</v>
      </c>
      <c r="L103" s="14">
        <v>0</v>
      </c>
      <c r="M103" s="15">
        <v>6</v>
      </c>
      <c r="N103" s="14">
        <v>33.299999999999997</v>
      </c>
      <c r="O103" s="14">
        <v>97</v>
      </c>
      <c r="P103" s="14">
        <v>143</v>
      </c>
      <c r="Q103" s="14">
        <v>67.400000000000006</v>
      </c>
      <c r="R103" s="15">
        <v>188</v>
      </c>
      <c r="S103" s="15">
        <v>359</v>
      </c>
      <c r="T103" s="15">
        <v>547</v>
      </c>
      <c r="U103" s="15">
        <v>160</v>
      </c>
      <c r="V103" s="68">
        <v>108</v>
      </c>
      <c r="W103" s="15">
        <v>68</v>
      </c>
      <c r="X103" s="15">
        <v>68</v>
      </c>
      <c r="Y103" s="15">
        <v>177</v>
      </c>
      <c r="Z103" s="14">
        <v>2018</v>
      </c>
      <c r="AA103" s="14">
        <v>23</v>
      </c>
      <c r="AB103" s="14">
        <v>0</v>
      </c>
      <c r="AC103" s="13">
        <v>-0.6</v>
      </c>
      <c r="AD103" s="13">
        <v>111.2</v>
      </c>
      <c r="AE103" s="13">
        <v>111.9</v>
      </c>
      <c r="AF103" s="13">
        <v>-0.7</v>
      </c>
      <c r="AG103" s="13">
        <v>13.6</v>
      </c>
      <c r="AH103" s="13">
        <v>1.42</v>
      </c>
      <c r="AI103" s="13">
        <v>17.399999999999999</v>
      </c>
      <c r="AJ103" s="13">
        <v>11</v>
      </c>
      <c r="AK103" s="13">
        <v>20.6</v>
      </c>
      <c r="AL103" s="13">
        <v>15.8</v>
      </c>
      <c r="AM103" s="13">
        <v>12.2</v>
      </c>
      <c r="AN103" s="13">
        <v>62.8</v>
      </c>
      <c r="AO103" s="13">
        <v>64.099999999999994</v>
      </c>
      <c r="AP103" s="13">
        <v>18.399999999999999</v>
      </c>
      <c r="AQ103" s="13">
        <v>101.44</v>
      </c>
      <c r="AR103" s="13">
        <v>13.3</v>
      </c>
      <c r="AS103" s="13">
        <v>3557</v>
      </c>
      <c r="AT103" s="16">
        <f t="shared" si="25"/>
        <v>14.508771929824562</v>
      </c>
      <c r="AU103" s="16">
        <f t="shared" si="26"/>
        <v>2.807017543859649</v>
      </c>
      <c r="AV103" s="17">
        <f t="shared" si="27"/>
        <v>9.5964912280701746</v>
      </c>
      <c r="AW103" s="17">
        <f t="shared" si="28"/>
        <v>3.2982456140350878</v>
      </c>
      <c r="AX103" s="17">
        <f t="shared" si="29"/>
        <v>6.2982456140350873</v>
      </c>
      <c r="AY103" s="17">
        <f t="shared" si="30"/>
        <v>1.1929824561403508</v>
      </c>
      <c r="AZ103" s="17">
        <f t="shared" si="31"/>
        <v>1.1929824561403508</v>
      </c>
      <c r="BA103" s="17">
        <f t="shared" si="32"/>
        <v>1.8947368421052631</v>
      </c>
      <c r="BB103" s="18">
        <f t="shared" si="33"/>
        <v>0.49016121384542438</v>
      </c>
      <c r="BC103" s="18">
        <f t="shared" si="34"/>
        <v>1.4814814814814814</v>
      </c>
      <c r="BD103" s="18">
        <f t="shared" si="35"/>
        <v>4.0303461356092932E-2</v>
      </c>
      <c r="BE103" s="18">
        <f t="shared" si="36"/>
        <v>4.0303461356092932E-2</v>
      </c>
      <c r="BF103" s="18">
        <f t="shared" si="37"/>
        <v>0.11142721669037459</v>
      </c>
      <c r="BG103" s="18">
        <f t="shared" si="38"/>
        <v>0.2127785680417259</v>
      </c>
      <c r="BH103" s="58" t="str">
        <f t="shared" si="39"/>
        <v>20–29 min</v>
      </c>
      <c r="BI103" s="58" t="str">
        <f t="shared" si="40"/>
        <v>28–32</v>
      </c>
      <c r="BJ103" s="60">
        <f t="shared" si="41"/>
        <v>0.628</v>
      </c>
      <c r="BK103" s="60">
        <f t="shared" si="42"/>
        <v>0.6409999999999999</v>
      </c>
      <c r="BL103" s="60">
        <f t="shared" si="43"/>
        <v>0.35063367531683765</v>
      </c>
      <c r="BM103" s="62" t="str">
        <f t="shared" si="44"/>
        <v>Écarter</v>
      </c>
      <c r="BN103" s="64">
        <f t="shared" si="45"/>
        <v>0.44372904091213955</v>
      </c>
      <c r="BO103" s="64">
        <f t="shared" si="46"/>
        <v>1687.2</v>
      </c>
      <c r="BP103" s="65">
        <f t="shared" si="47"/>
        <v>9.4831673779042197E-2</v>
      </c>
      <c r="BQ103" s="65">
        <f t="shared" si="48"/>
        <v>1.4814814814814814</v>
      </c>
      <c r="BR103" s="18">
        <f t="shared" si="49"/>
        <v>0.32420578473210049</v>
      </c>
    </row>
    <row r="104" spans="1:70" ht="13.2">
      <c r="A104" s="12" t="s">
        <v>296</v>
      </c>
      <c r="B104" s="12" t="s">
        <v>297</v>
      </c>
      <c r="C104" s="13">
        <v>21</v>
      </c>
      <c r="D104" s="13">
        <v>54</v>
      </c>
      <c r="E104" s="13">
        <v>15</v>
      </c>
      <c r="F104" s="13">
        <v>39</v>
      </c>
      <c r="G104" s="13">
        <v>29.4</v>
      </c>
      <c r="H104" s="14">
        <v>778</v>
      </c>
      <c r="I104" s="15">
        <v>265</v>
      </c>
      <c r="J104" s="15">
        <v>648</v>
      </c>
      <c r="K104" s="14">
        <v>41</v>
      </c>
      <c r="L104" s="15">
        <v>113</v>
      </c>
      <c r="M104" s="15">
        <v>324</v>
      </c>
      <c r="N104" s="14">
        <v>35</v>
      </c>
      <c r="O104" s="14">
        <v>135</v>
      </c>
      <c r="P104" s="14">
        <v>157</v>
      </c>
      <c r="Q104" s="14">
        <v>85.8</v>
      </c>
      <c r="R104" s="15">
        <v>43</v>
      </c>
      <c r="S104" s="15">
        <v>151</v>
      </c>
      <c r="T104" s="15">
        <v>194</v>
      </c>
      <c r="U104" s="15">
        <v>97</v>
      </c>
      <c r="V104" s="68">
        <v>81</v>
      </c>
      <c r="W104" s="15">
        <v>49</v>
      </c>
      <c r="X104" s="15">
        <v>11</v>
      </c>
      <c r="Y104" s="15">
        <v>119</v>
      </c>
      <c r="Z104" s="14">
        <v>1247</v>
      </c>
      <c r="AA104" s="14">
        <v>0</v>
      </c>
      <c r="AB104" s="14">
        <v>0</v>
      </c>
      <c r="AC104" s="13">
        <v>-3.9</v>
      </c>
      <c r="AD104" s="13">
        <v>110.3</v>
      </c>
      <c r="AE104" s="13">
        <v>116.1</v>
      </c>
      <c r="AF104" s="13">
        <v>-5.8</v>
      </c>
      <c r="AG104" s="13">
        <v>8.6999999999999993</v>
      </c>
      <c r="AH104" s="13">
        <v>1.18</v>
      </c>
      <c r="AI104" s="13">
        <v>10.9</v>
      </c>
      <c r="AJ104" s="13">
        <v>2.7</v>
      </c>
      <c r="AK104" s="13">
        <v>9.1999999999999993</v>
      </c>
      <c r="AL104" s="13">
        <v>5.9</v>
      </c>
      <c r="AM104" s="13">
        <v>9.3000000000000007</v>
      </c>
      <c r="AN104" s="13">
        <v>49.8</v>
      </c>
      <c r="AO104" s="13">
        <v>54.3</v>
      </c>
      <c r="AP104" s="13">
        <v>20.9</v>
      </c>
      <c r="AQ104" s="13">
        <v>101.36</v>
      </c>
      <c r="AR104" s="13">
        <v>7.1</v>
      </c>
      <c r="AS104" s="13">
        <v>3345</v>
      </c>
      <c r="AT104" s="16">
        <f t="shared" si="25"/>
        <v>14.407407407407407</v>
      </c>
      <c r="AU104" s="16">
        <f t="shared" si="26"/>
        <v>1.7962962962962963</v>
      </c>
      <c r="AV104" s="17">
        <f t="shared" si="27"/>
        <v>3.5925925925925926</v>
      </c>
      <c r="AW104" s="17">
        <f t="shared" si="28"/>
        <v>0.79629629629629628</v>
      </c>
      <c r="AX104" s="17">
        <f t="shared" si="29"/>
        <v>2.7962962962962963</v>
      </c>
      <c r="AY104" s="17">
        <f t="shared" si="30"/>
        <v>0.90740740740740744</v>
      </c>
      <c r="AZ104" s="17">
        <f t="shared" si="31"/>
        <v>0.20370370370370369</v>
      </c>
      <c r="BA104" s="17">
        <f t="shared" si="32"/>
        <v>1.5</v>
      </c>
      <c r="BB104" s="18">
        <f t="shared" si="33"/>
        <v>0.49004787100025193</v>
      </c>
      <c r="BC104" s="18">
        <f t="shared" si="34"/>
        <v>1.1975308641975309</v>
      </c>
      <c r="BD104" s="18">
        <f t="shared" si="35"/>
        <v>3.0864197530864199E-2</v>
      </c>
      <c r="BE104" s="18">
        <f t="shared" si="36"/>
        <v>6.9286974048878812E-3</v>
      </c>
      <c r="BF104" s="18">
        <f t="shared" si="37"/>
        <v>2.7084908037288989E-2</v>
      </c>
      <c r="BG104" s="18">
        <f t="shared" si="38"/>
        <v>9.511211892164273E-2</v>
      </c>
      <c r="BH104" s="58" t="str">
        <f t="shared" si="39"/>
        <v>20–29 min</v>
      </c>
      <c r="BI104" s="58" t="str">
        <f t="shared" si="40"/>
        <v>18–22</v>
      </c>
      <c r="BJ104" s="60">
        <f t="shared" si="41"/>
        <v>0.498</v>
      </c>
      <c r="BK104" s="60">
        <f t="shared" si="42"/>
        <v>0.54299999999999993</v>
      </c>
      <c r="BL104" s="60">
        <f t="shared" si="43"/>
        <v>0.39106819553409777</v>
      </c>
      <c r="BM104" s="62" t="str">
        <f t="shared" si="44"/>
        <v>Écarter</v>
      </c>
      <c r="BN104" s="64">
        <f t="shared" si="45"/>
        <v>0.44062895893881809</v>
      </c>
      <c r="BO104" s="64">
        <f t="shared" si="46"/>
        <v>1587.6</v>
      </c>
      <c r="BP104" s="65">
        <f t="shared" si="47"/>
        <v>6.1098513479465863E-2</v>
      </c>
      <c r="BQ104" s="65">
        <f t="shared" si="48"/>
        <v>1.1975308641975309</v>
      </c>
      <c r="BR104" s="18">
        <f t="shared" si="49"/>
        <v>0.12219702695893173</v>
      </c>
    </row>
    <row r="105" spans="1:70" ht="13.2">
      <c r="A105" s="12" t="s">
        <v>374</v>
      </c>
      <c r="B105" s="12" t="s">
        <v>375</v>
      </c>
      <c r="C105" s="13">
        <v>31</v>
      </c>
      <c r="D105" s="13">
        <v>47</v>
      </c>
      <c r="E105" s="13">
        <v>22</v>
      </c>
      <c r="F105" s="13">
        <v>25</v>
      </c>
      <c r="G105" s="13">
        <v>32.4</v>
      </c>
      <c r="H105" s="14">
        <v>677</v>
      </c>
      <c r="I105" s="15">
        <v>216</v>
      </c>
      <c r="J105" s="15">
        <v>573</v>
      </c>
      <c r="K105" s="14">
        <v>37.299999999999997</v>
      </c>
      <c r="L105" s="15">
        <v>108</v>
      </c>
      <c r="M105" s="15">
        <v>296</v>
      </c>
      <c r="N105" s="14">
        <v>36.5</v>
      </c>
      <c r="O105" s="14">
        <v>141</v>
      </c>
      <c r="P105" s="14">
        <v>165</v>
      </c>
      <c r="Q105" s="14">
        <v>84.9</v>
      </c>
      <c r="R105" s="15">
        <v>28</v>
      </c>
      <c r="S105" s="15">
        <v>136</v>
      </c>
      <c r="T105" s="15">
        <v>165</v>
      </c>
      <c r="U105" s="15">
        <v>99</v>
      </c>
      <c r="V105" s="68">
        <v>66</v>
      </c>
      <c r="W105" s="15">
        <v>42</v>
      </c>
      <c r="X105" s="15">
        <v>47</v>
      </c>
      <c r="Y105" s="15">
        <v>108</v>
      </c>
      <c r="Z105" s="14">
        <v>1222</v>
      </c>
      <c r="AA105" s="14">
        <v>0</v>
      </c>
      <c r="AB105" s="14">
        <v>0</v>
      </c>
      <c r="AC105" s="13">
        <v>-4.3</v>
      </c>
      <c r="AD105" s="13">
        <v>107.4</v>
      </c>
      <c r="AE105" s="13">
        <v>113.4</v>
      </c>
      <c r="AF105" s="13">
        <v>-6.1</v>
      </c>
      <c r="AG105" s="13">
        <v>9.9</v>
      </c>
      <c r="AH105" s="13">
        <v>1.55</v>
      </c>
      <c r="AI105" s="13">
        <v>12.5</v>
      </c>
      <c r="AJ105" s="13">
        <v>1.5</v>
      </c>
      <c r="AK105" s="13">
        <v>8.8000000000000007</v>
      </c>
      <c r="AL105" s="13">
        <v>5</v>
      </c>
      <c r="AM105" s="13">
        <v>8</v>
      </c>
      <c r="AN105" s="13">
        <v>46.7</v>
      </c>
      <c r="AO105" s="13">
        <v>52.3</v>
      </c>
      <c r="AP105" s="13">
        <v>19.2</v>
      </c>
      <c r="AQ105" s="13">
        <v>100.41</v>
      </c>
      <c r="AR105" s="13">
        <v>7</v>
      </c>
      <c r="AS105" s="13">
        <v>3183</v>
      </c>
      <c r="AT105" s="16">
        <f t="shared" si="25"/>
        <v>14.404255319148936</v>
      </c>
      <c r="AU105" s="16">
        <f t="shared" si="26"/>
        <v>2.1063829787234041</v>
      </c>
      <c r="AV105" s="17">
        <f t="shared" si="27"/>
        <v>3.5106382978723403</v>
      </c>
      <c r="AW105" s="17">
        <f t="shared" si="28"/>
        <v>0.5957446808510638</v>
      </c>
      <c r="AX105" s="17">
        <f t="shared" si="29"/>
        <v>2.8936170212765959</v>
      </c>
      <c r="AY105" s="17">
        <f t="shared" si="30"/>
        <v>0.8936170212765957</v>
      </c>
      <c r="AZ105" s="17">
        <f t="shared" si="31"/>
        <v>1</v>
      </c>
      <c r="BA105" s="17">
        <f t="shared" si="32"/>
        <v>1.4042553191489362</v>
      </c>
      <c r="BB105" s="18">
        <f t="shared" si="33"/>
        <v>0.44457578145521409</v>
      </c>
      <c r="BC105" s="18">
        <f t="shared" si="34"/>
        <v>1.4999999999999998</v>
      </c>
      <c r="BD105" s="18">
        <f t="shared" si="35"/>
        <v>2.7580772261623324E-2</v>
      </c>
      <c r="BE105" s="18">
        <f t="shared" si="36"/>
        <v>3.0864197530864199E-2</v>
      </c>
      <c r="BF105" s="18">
        <f t="shared" si="37"/>
        <v>1.8387181507748884E-2</v>
      </c>
      <c r="BG105" s="18">
        <f t="shared" si="38"/>
        <v>8.9309167323351729E-2</v>
      </c>
      <c r="BH105" s="58" t="str">
        <f t="shared" si="39"/>
        <v>30–39 min</v>
      </c>
      <c r="BI105" s="58" t="str">
        <f t="shared" si="40"/>
        <v>28–32</v>
      </c>
      <c r="BJ105" s="60">
        <f t="shared" si="41"/>
        <v>0.46700000000000003</v>
      </c>
      <c r="BK105" s="60">
        <f t="shared" si="42"/>
        <v>0.52300000000000002</v>
      </c>
      <c r="BL105" s="60">
        <f t="shared" si="43"/>
        <v>0.34580567290283643</v>
      </c>
      <c r="BM105" s="62" t="str">
        <f t="shared" si="44"/>
        <v>Conserver</v>
      </c>
      <c r="BN105" s="64">
        <f t="shared" si="45"/>
        <v>0.44053255704439404</v>
      </c>
      <c r="BO105" s="64">
        <f t="shared" si="46"/>
        <v>1522.8</v>
      </c>
      <c r="BP105" s="65">
        <f t="shared" si="47"/>
        <v>6.5011820330969264E-2</v>
      </c>
      <c r="BQ105" s="65">
        <f t="shared" si="48"/>
        <v>1.5</v>
      </c>
      <c r="BR105" s="18">
        <f t="shared" si="49"/>
        <v>0.10835303388494878</v>
      </c>
    </row>
    <row r="106" spans="1:70" ht="13.2">
      <c r="A106" s="12" t="s">
        <v>440</v>
      </c>
      <c r="B106" s="12" t="s">
        <v>441</v>
      </c>
      <c r="C106" s="13">
        <v>26</v>
      </c>
      <c r="D106" s="13">
        <v>40</v>
      </c>
      <c r="E106" s="13">
        <v>17</v>
      </c>
      <c r="F106" s="13">
        <v>23</v>
      </c>
      <c r="G106" s="13">
        <v>30.1</v>
      </c>
      <c r="H106" s="14">
        <v>576</v>
      </c>
      <c r="I106" s="15">
        <v>264</v>
      </c>
      <c r="J106" s="15">
        <v>468</v>
      </c>
      <c r="K106" s="14">
        <v>56.6</v>
      </c>
      <c r="L106" s="15">
        <v>8</v>
      </c>
      <c r="M106" s="15">
        <v>32</v>
      </c>
      <c r="N106" s="14">
        <v>18.8</v>
      </c>
      <c r="O106" s="14">
        <v>40</v>
      </c>
      <c r="P106" s="14">
        <v>60</v>
      </c>
      <c r="Q106" s="14">
        <v>66.7</v>
      </c>
      <c r="R106" s="15">
        <v>124</v>
      </c>
      <c r="S106" s="15">
        <v>284</v>
      </c>
      <c r="T106" s="15">
        <v>408</v>
      </c>
      <c r="U106" s="15">
        <v>64</v>
      </c>
      <c r="V106" s="68">
        <v>68</v>
      </c>
      <c r="W106" s="15">
        <v>32</v>
      </c>
      <c r="X106" s="15">
        <v>40</v>
      </c>
      <c r="Y106" s="15">
        <v>88</v>
      </c>
      <c r="Z106" s="14">
        <v>1300</v>
      </c>
      <c r="AA106" s="14">
        <v>20</v>
      </c>
      <c r="AB106" s="14">
        <v>0</v>
      </c>
      <c r="AC106" s="13">
        <v>-4.0999999999999996</v>
      </c>
      <c r="AD106" s="13">
        <v>110</v>
      </c>
      <c r="AE106" s="13">
        <v>116.8</v>
      </c>
      <c r="AF106" s="13">
        <v>-6.9</v>
      </c>
      <c r="AG106" s="13">
        <v>8.3000000000000007</v>
      </c>
      <c r="AH106" s="13">
        <v>0.93</v>
      </c>
      <c r="AI106" s="13">
        <v>10.199999999999999</v>
      </c>
      <c r="AJ106" s="13">
        <v>9.9</v>
      </c>
      <c r="AK106" s="13">
        <v>24.3</v>
      </c>
      <c r="AL106" s="13">
        <v>16.8</v>
      </c>
      <c r="AM106" s="13">
        <v>11</v>
      </c>
      <c r="AN106" s="13">
        <v>57.3</v>
      </c>
      <c r="AO106" s="13">
        <v>58.3</v>
      </c>
      <c r="AP106" s="13">
        <v>19.7</v>
      </c>
      <c r="AQ106" s="13">
        <v>98.94</v>
      </c>
      <c r="AR106" s="13">
        <v>12.5</v>
      </c>
      <c r="AS106" s="13">
        <v>2489</v>
      </c>
      <c r="AT106" s="16">
        <f t="shared" si="25"/>
        <v>14.4</v>
      </c>
      <c r="AU106" s="16">
        <f t="shared" si="26"/>
        <v>1.6</v>
      </c>
      <c r="AV106" s="17">
        <f t="shared" si="27"/>
        <v>10.199999999999999</v>
      </c>
      <c r="AW106" s="17">
        <f t="shared" si="28"/>
        <v>3.1</v>
      </c>
      <c r="AX106" s="17">
        <f t="shared" si="29"/>
        <v>7.1</v>
      </c>
      <c r="AY106" s="17">
        <f t="shared" si="30"/>
        <v>0.8</v>
      </c>
      <c r="AZ106" s="17">
        <f t="shared" si="31"/>
        <v>1</v>
      </c>
      <c r="BA106" s="17">
        <f t="shared" si="32"/>
        <v>1.7</v>
      </c>
      <c r="BB106" s="18">
        <f t="shared" si="33"/>
        <v>0.47840531561461791</v>
      </c>
      <c r="BC106" s="18">
        <f t="shared" si="34"/>
        <v>0.94117647058823539</v>
      </c>
      <c r="BD106" s="18">
        <f t="shared" si="35"/>
        <v>2.6578073089700997E-2</v>
      </c>
      <c r="BE106" s="18">
        <f t="shared" si="36"/>
        <v>3.3222591362126241E-2</v>
      </c>
      <c r="BF106" s="18">
        <f t="shared" si="37"/>
        <v>0.10299003322259136</v>
      </c>
      <c r="BG106" s="18">
        <f t="shared" si="38"/>
        <v>0.23588039867109634</v>
      </c>
      <c r="BH106" s="58" t="str">
        <f t="shared" si="39"/>
        <v>30–39 min</v>
      </c>
      <c r="BI106" s="58" t="str">
        <f t="shared" si="40"/>
        <v>23–27</v>
      </c>
      <c r="BJ106" s="60">
        <f t="shared" si="41"/>
        <v>0.57299999999999995</v>
      </c>
      <c r="BK106" s="60">
        <f t="shared" si="42"/>
        <v>0.58299999999999996</v>
      </c>
      <c r="BL106" s="60">
        <f t="shared" si="43"/>
        <v>0.28243814121907063</v>
      </c>
      <c r="BM106" s="62" t="str">
        <f t="shared" si="44"/>
        <v>Écarter</v>
      </c>
      <c r="BN106" s="64">
        <f t="shared" si="45"/>
        <v>0.44040241448692158</v>
      </c>
      <c r="BO106" s="64">
        <f t="shared" si="46"/>
        <v>1204</v>
      </c>
      <c r="BP106" s="65">
        <f t="shared" si="47"/>
        <v>5.3156146179401995E-2</v>
      </c>
      <c r="BQ106" s="65">
        <f t="shared" si="48"/>
        <v>0.94117647058823528</v>
      </c>
      <c r="BR106" s="18">
        <f t="shared" si="49"/>
        <v>0.33887043189368765</v>
      </c>
    </row>
    <row r="107" spans="1:70" ht="13.2">
      <c r="A107" s="12" t="s">
        <v>170</v>
      </c>
      <c r="B107" s="12" t="s">
        <v>171</v>
      </c>
      <c r="C107" s="13">
        <v>27</v>
      </c>
      <c r="D107" s="13">
        <v>80</v>
      </c>
      <c r="E107" s="13">
        <v>59</v>
      </c>
      <c r="F107" s="13">
        <v>21</v>
      </c>
      <c r="G107" s="13">
        <v>28.4</v>
      </c>
      <c r="H107" s="14">
        <v>1144</v>
      </c>
      <c r="I107" s="15">
        <v>408</v>
      </c>
      <c r="J107" s="15">
        <v>864</v>
      </c>
      <c r="K107" s="14">
        <v>47.2</v>
      </c>
      <c r="L107" s="15">
        <v>256</v>
      </c>
      <c r="M107" s="15">
        <v>624</v>
      </c>
      <c r="N107" s="14">
        <v>40.700000000000003</v>
      </c>
      <c r="O107" s="14">
        <v>72</v>
      </c>
      <c r="P107" s="14">
        <v>88</v>
      </c>
      <c r="Q107" s="14">
        <v>84.5</v>
      </c>
      <c r="R107" s="15">
        <v>104</v>
      </c>
      <c r="S107" s="15">
        <v>208</v>
      </c>
      <c r="T107" s="15">
        <v>304</v>
      </c>
      <c r="U107" s="15">
        <v>280</v>
      </c>
      <c r="V107" s="68">
        <v>80</v>
      </c>
      <c r="W107" s="15">
        <v>72</v>
      </c>
      <c r="X107" s="15">
        <v>16</v>
      </c>
      <c r="Y107" s="15">
        <v>120</v>
      </c>
      <c r="Z107" s="14">
        <v>2096</v>
      </c>
      <c r="AA107" s="14">
        <v>5</v>
      </c>
      <c r="AB107" s="14">
        <v>0</v>
      </c>
      <c r="AC107" s="13">
        <v>5.4</v>
      </c>
      <c r="AD107" s="13">
        <v>118.4</v>
      </c>
      <c r="AE107" s="13">
        <v>108.9</v>
      </c>
      <c r="AF107" s="13">
        <v>9.5</v>
      </c>
      <c r="AG107" s="13">
        <v>18.399999999999999</v>
      </c>
      <c r="AH107" s="13">
        <v>3.36</v>
      </c>
      <c r="AI107" s="13">
        <v>22.1</v>
      </c>
      <c r="AJ107" s="13">
        <v>4.2</v>
      </c>
      <c r="AK107" s="13">
        <v>8.6999999999999993</v>
      </c>
      <c r="AL107" s="13">
        <v>6.5</v>
      </c>
      <c r="AM107" s="13">
        <v>6.6</v>
      </c>
      <c r="AN107" s="13">
        <v>62</v>
      </c>
      <c r="AO107" s="13">
        <v>63.3</v>
      </c>
      <c r="AP107" s="13">
        <v>18.600000000000001</v>
      </c>
      <c r="AQ107" s="13">
        <v>96.45</v>
      </c>
      <c r="AR107" s="13">
        <v>11.6</v>
      </c>
      <c r="AS107" s="13">
        <v>4561</v>
      </c>
      <c r="AT107" s="16">
        <f t="shared" si="25"/>
        <v>14.3</v>
      </c>
      <c r="AU107" s="16">
        <f t="shared" si="26"/>
        <v>3.5</v>
      </c>
      <c r="AV107" s="17">
        <f t="shared" si="27"/>
        <v>3.8</v>
      </c>
      <c r="AW107" s="17">
        <f t="shared" si="28"/>
        <v>1.3</v>
      </c>
      <c r="AX107" s="17">
        <f t="shared" si="29"/>
        <v>2.6</v>
      </c>
      <c r="AY107" s="17">
        <f t="shared" si="30"/>
        <v>0.9</v>
      </c>
      <c r="AZ107" s="17">
        <f t="shared" si="31"/>
        <v>0.2</v>
      </c>
      <c r="BA107" s="17">
        <f t="shared" si="32"/>
        <v>1</v>
      </c>
      <c r="BB107" s="18">
        <f t="shared" si="33"/>
        <v>0.50352112676056338</v>
      </c>
      <c r="BC107" s="18">
        <f t="shared" si="34"/>
        <v>3.5</v>
      </c>
      <c r="BD107" s="18">
        <f t="shared" si="35"/>
        <v>3.1690140845070422E-2</v>
      </c>
      <c r="BE107" s="18">
        <f t="shared" si="36"/>
        <v>7.0422535211267616E-3</v>
      </c>
      <c r="BF107" s="18">
        <f t="shared" si="37"/>
        <v>4.5774647887323945E-2</v>
      </c>
      <c r="BG107" s="18">
        <f t="shared" si="38"/>
        <v>9.154929577464789E-2</v>
      </c>
      <c r="BH107" s="58" t="str">
        <f t="shared" si="39"/>
        <v>20–29 min</v>
      </c>
      <c r="BI107" s="58" t="str">
        <f t="shared" si="40"/>
        <v>23–27</v>
      </c>
      <c r="BJ107" s="60">
        <f t="shared" si="41"/>
        <v>0.62</v>
      </c>
      <c r="BK107" s="60">
        <f t="shared" si="42"/>
        <v>0.63300000000000001</v>
      </c>
      <c r="BL107" s="60">
        <f t="shared" si="43"/>
        <v>0.52142426071213033</v>
      </c>
      <c r="BM107" s="62" t="str">
        <f t="shared" si="44"/>
        <v>Écarter</v>
      </c>
      <c r="BN107" s="64">
        <f t="shared" si="45"/>
        <v>0.43734406438631795</v>
      </c>
      <c r="BO107" s="64">
        <f t="shared" si="46"/>
        <v>2272</v>
      </c>
      <c r="BP107" s="65">
        <f t="shared" si="47"/>
        <v>0.12323943661971831</v>
      </c>
      <c r="BQ107" s="65">
        <f t="shared" si="48"/>
        <v>3.5</v>
      </c>
      <c r="BR107" s="18">
        <f t="shared" si="49"/>
        <v>0.13380281690140844</v>
      </c>
    </row>
    <row r="108" spans="1:70" ht="13.2">
      <c r="A108" s="12" t="s">
        <v>172</v>
      </c>
      <c r="B108" s="12" t="s">
        <v>173</v>
      </c>
      <c r="C108" s="13">
        <v>25</v>
      </c>
      <c r="D108" s="13">
        <v>80</v>
      </c>
      <c r="E108" s="13">
        <v>47</v>
      </c>
      <c r="F108" s="13">
        <v>33</v>
      </c>
      <c r="G108" s="13">
        <v>27.5</v>
      </c>
      <c r="H108" s="14">
        <v>1136</v>
      </c>
      <c r="I108" s="15">
        <v>424</v>
      </c>
      <c r="J108" s="15">
        <v>920</v>
      </c>
      <c r="K108" s="14">
        <v>46.2</v>
      </c>
      <c r="L108" s="15">
        <v>176</v>
      </c>
      <c r="M108" s="15">
        <v>464</v>
      </c>
      <c r="N108" s="14">
        <v>37.9</v>
      </c>
      <c r="O108" s="14">
        <v>112</v>
      </c>
      <c r="P108" s="14">
        <v>144</v>
      </c>
      <c r="Q108" s="14">
        <v>77.599999999999994</v>
      </c>
      <c r="R108" s="15">
        <v>96</v>
      </c>
      <c r="S108" s="15">
        <v>392</v>
      </c>
      <c r="T108" s="15">
        <v>480</v>
      </c>
      <c r="U108" s="15">
        <v>184</v>
      </c>
      <c r="V108" s="68">
        <v>112</v>
      </c>
      <c r="W108" s="15">
        <v>56</v>
      </c>
      <c r="X108" s="15">
        <v>72</v>
      </c>
      <c r="Y108" s="15">
        <v>192</v>
      </c>
      <c r="Z108" s="14">
        <v>2264</v>
      </c>
      <c r="AA108" s="14">
        <v>10</v>
      </c>
      <c r="AB108" s="14">
        <v>0</v>
      </c>
      <c r="AC108" s="13">
        <v>4.3</v>
      </c>
      <c r="AD108" s="13">
        <v>116.2</v>
      </c>
      <c r="AE108" s="13">
        <v>108.8</v>
      </c>
      <c r="AF108" s="13">
        <v>7.4</v>
      </c>
      <c r="AG108" s="13">
        <v>12.3</v>
      </c>
      <c r="AH108" s="13">
        <v>1.68</v>
      </c>
      <c r="AI108" s="13">
        <v>14.2</v>
      </c>
      <c r="AJ108" s="13">
        <v>4.0999999999999996</v>
      </c>
      <c r="AK108" s="13">
        <v>17.100000000000001</v>
      </c>
      <c r="AL108" s="13">
        <v>10.6</v>
      </c>
      <c r="AM108" s="13">
        <v>8.5</v>
      </c>
      <c r="AN108" s="13">
        <v>55.6</v>
      </c>
      <c r="AO108" s="13">
        <v>57.7</v>
      </c>
      <c r="AP108" s="13">
        <v>21</v>
      </c>
      <c r="AQ108" s="13">
        <v>99.34</v>
      </c>
      <c r="AR108" s="13">
        <v>11</v>
      </c>
      <c r="AS108" s="13">
        <v>4554</v>
      </c>
      <c r="AT108" s="16">
        <f t="shared" si="25"/>
        <v>14.2</v>
      </c>
      <c r="AU108" s="16">
        <f t="shared" si="26"/>
        <v>2.2999999999999998</v>
      </c>
      <c r="AV108" s="17">
        <f t="shared" si="27"/>
        <v>6</v>
      </c>
      <c r="AW108" s="17">
        <f t="shared" si="28"/>
        <v>1.2</v>
      </c>
      <c r="AX108" s="17">
        <f t="shared" si="29"/>
        <v>4.9000000000000004</v>
      </c>
      <c r="AY108" s="17">
        <f t="shared" si="30"/>
        <v>0.7</v>
      </c>
      <c r="AZ108" s="17">
        <f t="shared" si="31"/>
        <v>0.9</v>
      </c>
      <c r="BA108" s="17">
        <f t="shared" si="32"/>
        <v>1.4</v>
      </c>
      <c r="BB108" s="18">
        <f t="shared" si="33"/>
        <v>0.51636363636363636</v>
      </c>
      <c r="BC108" s="18">
        <f t="shared" si="34"/>
        <v>1.6428571428571428</v>
      </c>
      <c r="BD108" s="18">
        <f t="shared" si="35"/>
        <v>2.5454545454545452E-2</v>
      </c>
      <c r="BE108" s="18">
        <f t="shared" si="36"/>
        <v>3.272727272727273E-2</v>
      </c>
      <c r="BF108" s="18">
        <f t="shared" si="37"/>
        <v>4.3636363636363633E-2</v>
      </c>
      <c r="BG108" s="18">
        <f t="shared" si="38"/>
        <v>0.17818181818181819</v>
      </c>
      <c r="BH108" s="58" t="str">
        <f t="shared" si="39"/>
        <v>20–29 min</v>
      </c>
      <c r="BI108" s="58" t="str">
        <f t="shared" si="40"/>
        <v>23–27</v>
      </c>
      <c r="BJ108" s="60">
        <f t="shared" si="41"/>
        <v>0.55600000000000005</v>
      </c>
      <c r="BK108" s="60">
        <f t="shared" si="42"/>
        <v>0.57700000000000007</v>
      </c>
      <c r="BL108" s="60">
        <f t="shared" si="43"/>
        <v>0.55522027761013881</v>
      </c>
      <c r="BM108" s="62" t="str">
        <f t="shared" si="44"/>
        <v>Écarter</v>
      </c>
      <c r="BN108" s="64">
        <f t="shared" si="45"/>
        <v>0.43428571428571427</v>
      </c>
      <c r="BO108" s="64">
        <f t="shared" si="46"/>
        <v>2200</v>
      </c>
      <c r="BP108" s="65">
        <f t="shared" si="47"/>
        <v>8.3636363636363634E-2</v>
      </c>
      <c r="BQ108" s="65">
        <f t="shared" si="48"/>
        <v>1.6428571428571428</v>
      </c>
      <c r="BR108" s="18">
        <f t="shared" si="49"/>
        <v>0.21818181818181817</v>
      </c>
    </row>
    <row r="109" spans="1:70" ht="13.2">
      <c r="A109" s="12" t="s">
        <v>192</v>
      </c>
      <c r="B109" s="12" t="s">
        <v>193</v>
      </c>
      <c r="C109" s="13">
        <v>22</v>
      </c>
      <c r="D109" s="13">
        <v>76</v>
      </c>
      <c r="E109" s="13">
        <v>37</v>
      </c>
      <c r="F109" s="13">
        <v>39</v>
      </c>
      <c r="G109" s="13">
        <v>33.799999999999997</v>
      </c>
      <c r="H109" s="14">
        <v>1072</v>
      </c>
      <c r="I109" s="15">
        <v>456</v>
      </c>
      <c r="J109" s="15">
        <v>920</v>
      </c>
      <c r="K109" s="14">
        <v>49.3</v>
      </c>
      <c r="L109" s="15">
        <v>84</v>
      </c>
      <c r="M109" s="15">
        <v>236</v>
      </c>
      <c r="N109" s="14">
        <v>34</v>
      </c>
      <c r="O109" s="14">
        <v>84</v>
      </c>
      <c r="P109" s="14">
        <v>137</v>
      </c>
      <c r="Q109" s="14">
        <v>59.3</v>
      </c>
      <c r="R109" s="15">
        <v>122</v>
      </c>
      <c r="S109" s="15">
        <v>327</v>
      </c>
      <c r="T109" s="15">
        <v>448</v>
      </c>
      <c r="U109" s="15">
        <v>334</v>
      </c>
      <c r="V109" s="68">
        <v>152</v>
      </c>
      <c r="W109" s="15">
        <v>228</v>
      </c>
      <c r="X109" s="15">
        <v>53</v>
      </c>
      <c r="Y109" s="15">
        <v>175</v>
      </c>
      <c r="Z109" s="14">
        <v>2812</v>
      </c>
      <c r="AA109" s="14">
        <v>9</v>
      </c>
      <c r="AB109" s="14">
        <v>0</v>
      </c>
      <c r="AC109" s="13">
        <v>-0.9</v>
      </c>
      <c r="AD109" s="13">
        <v>113.3</v>
      </c>
      <c r="AE109" s="13">
        <v>114.2</v>
      </c>
      <c r="AF109" s="13">
        <v>-0.9</v>
      </c>
      <c r="AG109" s="13">
        <v>17.399999999999999</v>
      </c>
      <c r="AH109" s="13">
        <v>2.15</v>
      </c>
      <c r="AI109" s="13">
        <v>22.6</v>
      </c>
      <c r="AJ109" s="13">
        <v>4.5999999999999996</v>
      </c>
      <c r="AK109" s="13">
        <v>12.7</v>
      </c>
      <c r="AL109" s="13">
        <v>8.5</v>
      </c>
      <c r="AM109" s="13">
        <v>10.5</v>
      </c>
      <c r="AN109" s="13">
        <v>53.6</v>
      </c>
      <c r="AO109" s="13">
        <v>54.5</v>
      </c>
      <c r="AP109" s="13">
        <v>17.8</v>
      </c>
      <c r="AQ109" s="13">
        <v>104.17</v>
      </c>
      <c r="AR109" s="13">
        <v>9.9</v>
      </c>
      <c r="AS109" s="13">
        <v>5574</v>
      </c>
      <c r="AT109" s="16">
        <f t="shared" si="25"/>
        <v>14.105263157894736</v>
      </c>
      <c r="AU109" s="16">
        <f t="shared" si="26"/>
        <v>4.3947368421052628</v>
      </c>
      <c r="AV109" s="17">
        <f t="shared" si="27"/>
        <v>5.8947368421052628</v>
      </c>
      <c r="AW109" s="17">
        <f t="shared" si="28"/>
        <v>1.6052631578947369</v>
      </c>
      <c r="AX109" s="17">
        <f t="shared" si="29"/>
        <v>4.3026315789473681</v>
      </c>
      <c r="AY109" s="17">
        <f t="shared" si="30"/>
        <v>3</v>
      </c>
      <c r="AZ109" s="17">
        <f t="shared" si="31"/>
        <v>0.69736842105263153</v>
      </c>
      <c r="BA109" s="17">
        <f t="shared" si="32"/>
        <v>2</v>
      </c>
      <c r="BB109" s="18">
        <f t="shared" si="33"/>
        <v>0.41731547804422298</v>
      </c>
      <c r="BC109" s="18">
        <f t="shared" si="34"/>
        <v>2.1973684210526314</v>
      </c>
      <c r="BD109" s="18">
        <f t="shared" si="35"/>
        <v>8.8757396449704151E-2</v>
      </c>
      <c r="BE109" s="18">
        <f t="shared" si="36"/>
        <v>2.0632201806290874E-2</v>
      </c>
      <c r="BF109" s="18">
        <f t="shared" si="37"/>
        <v>4.7492992837122397E-2</v>
      </c>
      <c r="BG109" s="18">
        <f t="shared" si="38"/>
        <v>0.12729679227654936</v>
      </c>
      <c r="BH109" s="58" t="str">
        <f t="shared" si="39"/>
        <v>30–39 min</v>
      </c>
      <c r="BI109" s="58" t="str">
        <f t="shared" si="40"/>
        <v>18–22</v>
      </c>
      <c r="BJ109" s="60">
        <f t="shared" si="41"/>
        <v>0.53600000000000003</v>
      </c>
      <c r="BK109" s="60">
        <f t="shared" si="42"/>
        <v>0.54500000000000004</v>
      </c>
      <c r="BL109" s="60">
        <f t="shared" si="43"/>
        <v>0.55522027761013881</v>
      </c>
      <c r="BM109" s="62" t="str">
        <f t="shared" si="44"/>
        <v>Conserver</v>
      </c>
      <c r="BN109" s="64">
        <f t="shared" si="45"/>
        <v>0.4313883299798793</v>
      </c>
      <c r="BO109" s="64">
        <f t="shared" si="46"/>
        <v>2568.7999999999997</v>
      </c>
      <c r="BP109" s="65">
        <f t="shared" si="47"/>
        <v>0.13002180006228592</v>
      </c>
      <c r="BQ109" s="65">
        <f t="shared" si="48"/>
        <v>2.1973684210526314</v>
      </c>
      <c r="BR109" s="18">
        <f t="shared" si="49"/>
        <v>0.17440049828713797</v>
      </c>
    </row>
    <row r="110" spans="1:70" ht="13.2">
      <c r="A110" s="12" t="s">
        <v>222</v>
      </c>
      <c r="B110" s="12" t="s">
        <v>223</v>
      </c>
      <c r="C110" s="13">
        <v>22</v>
      </c>
      <c r="D110" s="13">
        <v>69</v>
      </c>
      <c r="E110" s="13">
        <v>43</v>
      </c>
      <c r="F110" s="13">
        <v>26</v>
      </c>
      <c r="G110" s="13">
        <v>32.299999999999997</v>
      </c>
      <c r="H110" s="14">
        <v>973</v>
      </c>
      <c r="I110" s="15">
        <v>386</v>
      </c>
      <c r="J110" s="15">
        <v>697</v>
      </c>
      <c r="K110" s="14">
        <v>55.7</v>
      </c>
      <c r="L110" s="15">
        <v>28</v>
      </c>
      <c r="M110" s="15">
        <v>90</v>
      </c>
      <c r="N110" s="14">
        <v>27.5</v>
      </c>
      <c r="O110" s="14">
        <v>166</v>
      </c>
      <c r="P110" s="14">
        <v>248</v>
      </c>
      <c r="Q110" s="14">
        <v>68.400000000000006</v>
      </c>
      <c r="R110" s="15">
        <v>193</v>
      </c>
      <c r="S110" s="15">
        <v>373</v>
      </c>
      <c r="T110" s="15">
        <v>566</v>
      </c>
      <c r="U110" s="15">
        <v>262</v>
      </c>
      <c r="V110" s="68">
        <v>138</v>
      </c>
      <c r="W110" s="15">
        <v>97</v>
      </c>
      <c r="X110" s="15">
        <v>90</v>
      </c>
      <c r="Y110" s="15">
        <v>166</v>
      </c>
      <c r="Z110" s="14">
        <v>2463</v>
      </c>
      <c r="AA110" s="14">
        <v>21</v>
      </c>
      <c r="AB110" s="14">
        <v>3</v>
      </c>
      <c r="AC110" s="13">
        <v>3.9</v>
      </c>
      <c r="AD110" s="13">
        <v>114.2</v>
      </c>
      <c r="AE110" s="13">
        <v>107.9</v>
      </c>
      <c r="AF110" s="13">
        <v>6.3</v>
      </c>
      <c r="AG110" s="13">
        <v>16.7</v>
      </c>
      <c r="AH110" s="13">
        <v>1.92</v>
      </c>
      <c r="AI110" s="13">
        <v>21.9</v>
      </c>
      <c r="AJ110" s="13">
        <v>7.8</v>
      </c>
      <c r="AK110" s="13">
        <v>15.9</v>
      </c>
      <c r="AL110" s="13">
        <v>11.8</v>
      </c>
      <c r="AM110" s="13">
        <v>11.4</v>
      </c>
      <c r="AN110" s="13">
        <v>57.5</v>
      </c>
      <c r="AO110" s="13">
        <v>60.2</v>
      </c>
      <c r="AP110" s="13">
        <v>17.2</v>
      </c>
      <c r="AQ110" s="13">
        <v>100</v>
      </c>
      <c r="AR110" s="13">
        <v>12.9</v>
      </c>
      <c r="AS110" s="13">
        <v>4626</v>
      </c>
      <c r="AT110" s="16">
        <f t="shared" si="25"/>
        <v>14.101449275362318</v>
      </c>
      <c r="AU110" s="16">
        <f t="shared" si="26"/>
        <v>3.7971014492753623</v>
      </c>
      <c r="AV110" s="17">
        <f t="shared" si="27"/>
        <v>8.2028985507246368</v>
      </c>
      <c r="AW110" s="17">
        <f t="shared" si="28"/>
        <v>2.7971014492753623</v>
      </c>
      <c r="AX110" s="17">
        <f t="shared" si="29"/>
        <v>5.4057971014492754</v>
      </c>
      <c r="AY110" s="17">
        <f t="shared" si="30"/>
        <v>1.4057971014492754</v>
      </c>
      <c r="AZ110" s="17">
        <f t="shared" si="31"/>
        <v>1.3043478260869565</v>
      </c>
      <c r="BA110" s="17">
        <f t="shared" si="32"/>
        <v>2</v>
      </c>
      <c r="BB110" s="18">
        <f t="shared" si="33"/>
        <v>0.43657737694620186</v>
      </c>
      <c r="BC110" s="18">
        <f t="shared" si="34"/>
        <v>1.8985507246376812</v>
      </c>
      <c r="BD110" s="18">
        <f t="shared" si="35"/>
        <v>4.3523130075828961E-2</v>
      </c>
      <c r="BE110" s="18">
        <f t="shared" si="36"/>
        <v>4.038228563736708E-2</v>
      </c>
      <c r="BF110" s="18">
        <f t="shared" si="37"/>
        <v>8.6597568089020513E-2</v>
      </c>
      <c r="BG110" s="18">
        <f t="shared" si="38"/>
        <v>0.16736213936375466</v>
      </c>
      <c r="BH110" s="58" t="str">
        <f t="shared" si="39"/>
        <v>30–39 min</v>
      </c>
      <c r="BI110" s="58" t="str">
        <f t="shared" si="40"/>
        <v>18–22</v>
      </c>
      <c r="BJ110" s="60">
        <f t="shared" si="41"/>
        <v>0.57499999999999996</v>
      </c>
      <c r="BK110" s="60">
        <f t="shared" si="42"/>
        <v>0.60199999999999998</v>
      </c>
      <c r="BL110" s="60">
        <f t="shared" si="43"/>
        <v>0.42063971031985514</v>
      </c>
      <c r="BM110" s="62" t="str">
        <f t="shared" si="44"/>
        <v>Conserver</v>
      </c>
      <c r="BN110" s="64">
        <f t="shared" si="45"/>
        <v>0.43127168809961219</v>
      </c>
      <c r="BO110" s="64">
        <f t="shared" si="46"/>
        <v>2228.6999999999998</v>
      </c>
      <c r="BP110" s="65">
        <f t="shared" si="47"/>
        <v>0.11755732041100193</v>
      </c>
      <c r="BQ110" s="65">
        <f t="shared" si="48"/>
        <v>1.8985507246376812</v>
      </c>
      <c r="BR110" s="18">
        <f t="shared" si="49"/>
        <v>0.25395970745277513</v>
      </c>
    </row>
    <row r="111" spans="1:70" ht="13.2">
      <c r="A111" s="12" t="s">
        <v>258</v>
      </c>
      <c r="B111" s="12" t="s">
        <v>259</v>
      </c>
      <c r="C111" s="13">
        <v>31</v>
      </c>
      <c r="D111" s="13">
        <v>60</v>
      </c>
      <c r="E111" s="13">
        <v>41</v>
      </c>
      <c r="F111" s="13">
        <v>19</v>
      </c>
      <c r="G111" s="13">
        <v>35.200000000000003</v>
      </c>
      <c r="H111" s="14">
        <v>846</v>
      </c>
      <c r="I111" s="15">
        <v>288</v>
      </c>
      <c r="J111" s="15">
        <v>762</v>
      </c>
      <c r="K111" s="14">
        <v>37.799999999999997</v>
      </c>
      <c r="L111" s="15">
        <v>162</v>
      </c>
      <c r="M111" s="15">
        <v>462</v>
      </c>
      <c r="N111" s="14">
        <v>34.5</v>
      </c>
      <c r="O111" s="14">
        <v>114</v>
      </c>
      <c r="P111" s="14">
        <v>138</v>
      </c>
      <c r="Q111" s="14">
        <v>81</v>
      </c>
      <c r="R111" s="15">
        <v>30</v>
      </c>
      <c r="S111" s="15">
        <v>192</v>
      </c>
      <c r="T111" s="15">
        <v>222</v>
      </c>
      <c r="U111" s="15">
        <v>336</v>
      </c>
      <c r="V111" s="68">
        <v>90</v>
      </c>
      <c r="W111" s="15">
        <v>96</v>
      </c>
      <c r="X111" s="15">
        <v>24</v>
      </c>
      <c r="Y111" s="15">
        <v>138</v>
      </c>
      <c r="Z111" s="14">
        <v>1878</v>
      </c>
      <c r="AA111" s="14">
        <v>4</v>
      </c>
      <c r="AB111" s="14">
        <v>0</v>
      </c>
      <c r="AC111" s="13">
        <v>4.4000000000000004</v>
      </c>
      <c r="AD111" s="13">
        <v>115</v>
      </c>
      <c r="AE111" s="13">
        <v>108.8</v>
      </c>
      <c r="AF111" s="13">
        <v>6.2</v>
      </c>
      <c r="AG111" s="13">
        <v>21.7</v>
      </c>
      <c r="AH111" s="13">
        <v>3.83</v>
      </c>
      <c r="AI111" s="13">
        <v>27</v>
      </c>
      <c r="AJ111" s="13">
        <v>1.4</v>
      </c>
      <c r="AK111" s="13">
        <v>8.9</v>
      </c>
      <c r="AL111" s="13">
        <v>4.9000000000000004</v>
      </c>
      <c r="AM111" s="13">
        <v>7.1</v>
      </c>
      <c r="AN111" s="13">
        <v>48.3</v>
      </c>
      <c r="AO111" s="13">
        <v>51.5</v>
      </c>
      <c r="AP111" s="13">
        <v>17.600000000000001</v>
      </c>
      <c r="AQ111" s="13">
        <v>98.18</v>
      </c>
      <c r="AR111" s="13">
        <v>9.3000000000000007</v>
      </c>
      <c r="AS111" s="13">
        <v>4316</v>
      </c>
      <c r="AT111" s="16">
        <f t="shared" si="25"/>
        <v>14.1</v>
      </c>
      <c r="AU111" s="16">
        <f t="shared" si="26"/>
        <v>5.6</v>
      </c>
      <c r="AV111" s="17">
        <f t="shared" si="27"/>
        <v>3.7</v>
      </c>
      <c r="AW111" s="17">
        <f t="shared" si="28"/>
        <v>0.5</v>
      </c>
      <c r="AX111" s="17">
        <f t="shared" si="29"/>
        <v>3.2</v>
      </c>
      <c r="AY111" s="17">
        <f t="shared" si="30"/>
        <v>1.6</v>
      </c>
      <c r="AZ111" s="17">
        <f t="shared" si="31"/>
        <v>0.4</v>
      </c>
      <c r="BA111" s="17">
        <f t="shared" si="32"/>
        <v>1.5</v>
      </c>
      <c r="BB111" s="18">
        <f t="shared" si="33"/>
        <v>0.40056818181818177</v>
      </c>
      <c r="BC111" s="18">
        <f t="shared" si="34"/>
        <v>3.7333333333333329</v>
      </c>
      <c r="BD111" s="18">
        <f t="shared" si="35"/>
        <v>4.5454545454545456E-2</v>
      </c>
      <c r="BE111" s="18">
        <f t="shared" si="36"/>
        <v>1.1363636363636364E-2</v>
      </c>
      <c r="BF111" s="18">
        <f t="shared" si="37"/>
        <v>1.4204545454545454E-2</v>
      </c>
      <c r="BG111" s="18">
        <f t="shared" si="38"/>
        <v>9.0909090909090912E-2</v>
      </c>
      <c r="BH111" s="58" t="str">
        <f t="shared" si="39"/>
        <v>30–39 min</v>
      </c>
      <c r="BI111" s="58" t="str">
        <f t="shared" si="40"/>
        <v>28–32</v>
      </c>
      <c r="BJ111" s="60">
        <f t="shared" si="41"/>
        <v>0.48299999999999998</v>
      </c>
      <c r="BK111" s="60">
        <f t="shared" si="42"/>
        <v>0.51500000000000001</v>
      </c>
      <c r="BL111" s="60">
        <f t="shared" si="43"/>
        <v>0.45986722993361495</v>
      </c>
      <c r="BM111" s="62" t="str">
        <f t="shared" si="44"/>
        <v>Conserver</v>
      </c>
      <c r="BN111" s="64">
        <f t="shared" si="45"/>
        <v>0.43122736418511065</v>
      </c>
      <c r="BO111" s="64">
        <f t="shared" si="46"/>
        <v>2112</v>
      </c>
      <c r="BP111" s="65">
        <f t="shared" si="47"/>
        <v>0.15909090909090909</v>
      </c>
      <c r="BQ111" s="65">
        <f t="shared" si="48"/>
        <v>3.7333333333333334</v>
      </c>
      <c r="BR111" s="18">
        <f t="shared" si="49"/>
        <v>0.10511363636363635</v>
      </c>
    </row>
    <row r="112" spans="1:70" ht="13.2">
      <c r="A112" s="12" t="s">
        <v>772</v>
      </c>
      <c r="B112" s="12" t="s">
        <v>773</v>
      </c>
      <c r="C112" s="13">
        <v>24</v>
      </c>
      <c r="D112" s="13">
        <v>13</v>
      </c>
      <c r="E112" s="13">
        <v>6</v>
      </c>
      <c r="F112" s="13">
        <v>7</v>
      </c>
      <c r="G112" s="13">
        <v>24.5</v>
      </c>
      <c r="H112" s="14">
        <v>183</v>
      </c>
      <c r="I112" s="15">
        <v>70</v>
      </c>
      <c r="J112" s="15">
        <v>161</v>
      </c>
      <c r="K112" s="14">
        <v>43.5</v>
      </c>
      <c r="L112" s="15">
        <v>23</v>
      </c>
      <c r="M112" s="15">
        <v>60</v>
      </c>
      <c r="N112" s="14">
        <v>40</v>
      </c>
      <c r="O112" s="14">
        <v>20</v>
      </c>
      <c r="P112" s="14">
        <v>21</v>
      </c>
      <c r="Q112" s="14">
        <v>90.5</v>
      </c>
      <c r="R112" s="15">
        <v>12</v>
      </c>
      <c r="S112" s="15">
        <v>26</v>
      </c>
      <c r="T112" s="15">
        <v>38</v>
      </c>
      <c r="U112" s="15">
        <v>39</v>
      </c>
      <c r="V112" s="68">
        <v>25</v>
      </c>
      <c r="W112" s="15">
        <v>7</v>
      </c>
      <c r="X112" s="15">
        <v>4</v>
      </c>
      <c r="Y112" s="15">
        <v>23</v>
      </c>
      <c r="Z112" s="14">
        <v>295</v>
      </c>
      <c r="AA112" s="14">
        <v>0</v>
      </c>
      <c r="AB112" s="14">
        <v>0</v>
      </c>
      <c r="AC112" s="13">
        <v>-4.2</v>
      </c>
      <c r="AD112" s="13">
        <v>107</v>
      </c>
      <c r="AE112" s="13">
        <v>114.4</v>
      </c>
      <c r="AF112" s="13">
        <v>-7.3</v>
      </c>
      <c r="AG112" s="13">
        <v>21.9</v>
      </c>
      <c r="AH112" s="13">
        <v>1.56</v>
      </c>
      <c r="AI112" s="13">
        <v>16.7</v>
      </c>
      <c r="AJ112" s="13">
        <v>3.4</v>
      </c>
      <c r="AK112" s="13">
        <v>7.9</v>
      </c>
      <c r="AL112" s="13">
        <v>5.6</v>
      </c>
      <c r="AM112" s="13">
        <v>10.7</v>
      </c>
      <c r="AN112" s="13">
        <v>50.9</v>
      </c>
      <c r="AO112" s="13">
        <v>53.7</v>
      </c>
      <c r="AP112" s="13">
        <v>25</v>
      </c>
      <c r="AQ112" s="13">
        <v>99</v>
      </c>
      <c r="AR112" s="13">
        <v>9.8000000000000007</v>
      </c>
      <c r="AS112" s="13">
        <v>655</v>
      </c>
      <c r="AT112" s="16">
        <f t="shared" si="25"/>
        <v>14.076923076923077</v>
      </c>
      <c r="AU112" s="16">
        <f t="shared" si="26"/>
        <v>3</v>
      </c>
      <c r="AV112" s="17">
        <f t="shared" si="27"/>
        <v>2.9230769230769229</v>
      </c>
      <c r="AW112" s="17">
        <f t="shared" si="28"/>
        <v>0.92307692307692313</v>
      </c>
      <c r="AX112" s="17">
        <f t="shared" si="29"/>
        <v>2</v>
      </c>
      <c r="AY112" s="17">
        <f t="shared" si="30"/>
        <v>0.53846153846153844</v>
      </c>
      <c r="AZ112" s="17">
        <f t="shared" si="31"/>
        <v>0.30769230769230771</v>
      </c>
      <c r="BA112" s="17">
        <f t="shared" si="32"/>
        <v>1.9230769230769231</v>
      </c>
      <c r="BB112" s="18">
        <f t="shared" si="33"/>
        <v>0.57456828885400313</v>
      </c>
      <c r="BC112" s="18">
        <f t="shared" si="34"/>
        <v>1.56</v>
      </c>
      <c r="BD112" s="18">
        <f t="shared" si="35"/>
        <v>2.1978021978021976E-2</v>
      </c>
      <c r="BE112" s="18">
        <f t="shared" si="36"/>
        <v>1.2558869701726845E-2</v>
      </c>
      <c r="BF112" s="18">
        <f t="shared" si="37"/>
        <v>3.7676609105180538E-2</v>
      </c>
      <c r="BG112" s="18">
        <f t="shared" si="38"/>
        <v>8.1632653061224483E-2</v>
      </c>
      <c r="BH112" s="58" t="str">
        <f t="shared" si="39"/>
        <v>20–29 min</v>
      </c>
      <c r="BI112" s="58" t="str">
        <f t="shared" si="40"/>
        <v>23–27</v>
      </c>
      <c r="BJ112" s="60">
        <f t="shared" si="41"/>
        <v>0.50900000000000001</v>
      </c>
      <c r="BK112" s="60">
        <f t="shared" si="42"/>
        <v>0.53700000000000003</v>
      </c>
      <c r="BL112" s="60">
        <f t="shared" si="43"/>
        <v>9.7163548581774298E-2</v>
      </c>
      <c r="BM112" s="62" t="str">
        <f t="shared" si="44"/>
        <v>Écarter</v>
      </c>
      <c r="BN112" s="64">
        <f t="shared" si="45"/>
        <v>0.4305215910849714</v>
      </c>
      <c r="BO112" s="64">
        <f t="shared" si="46"/>
        <v>318.5</v>
      </c>
      <c r="BP112" s="65">
        <f t="shared" si="47"/>
        <v>0.12244897959183673</v>
      </c>
      <c r="BQ112" s="65">
        <f t="shared" si="48"/>
        <v>1.56</v>
      </c>
      <c r="BR112" s="18">
        <f t="shared" si="49"/>
        <v>0.11930926216640501</v>
      </c>
    </row>
    <row r="113" spans="1:70" ht="13.2">
      <c r="A113" s="12" t="s">
        <v>196</v>
      </c>
      <c r="B113" s="12" t="s">
        <v>197</v>
      </c>
      <c r="C113" s="13">
        <v>29</v>
      </c>
      <c r="D113" s="13">
        <v>75</v>
      </c>
      <c r="E113" s="13">
        <v>49</v>
      </c>
      <c r="F113" s="13">
        <v>26</v>
      </c>
      <c r="G113" s="13">
        <v>31.8</v>
      </c>
      <c r="H113" s="14">
        <v>1050</v>
      </c>
      <c r="I113" s="15">
        <v>383</v>
      </c>
      <c r="J113" s="15">
        <v>893</v>
      </c>
      <c r="K113" s="14">
        <v>42.9</v>
      </c>
      <c r="L113" s="15">
        <v>188</v>
      </c>
      <c r="M113" s="15">
        <v>473</v>
      </c>
      <c r="N113" s="14">
        <v>39.700000000000003</v>
      </c>
      <c r="O113" s="14">
        <v>98</v>
      </c>
      <c r="P113" s="14">
        <v>120</v>
      </c>
      <c r="Q113" s="14">
        <v>81.8</v>
      </c>
      <c r="R113" s="15">
        <v>75</v>
      </c>
      <c r="S113" s="15">
        <v>203</v>
      </c>
      <c r="T113" s="15">
        <v>278</v>
      </c>
      <c r="U113" s="15">
        <v>128</v>
      </c>
      <c r="V113" s="68">
        <v>75</v>
      </c>
      <c r="W113" s="15">
        <v>60</v>
      </c>
      <c r="X113" s="15">
        <v>15</v>
      </c>
      <c r="Y113" s="15">
        <v>240</v>
      </c>
      <c r="Z113" s="14">
        <v>1725</v>
      </c>
      <c r="AA113" s="14">
        <v>0</v>
      </c>
      <c r="AB113" s="14">
        <v>0</v>
      </c>
      <c r="AC113" s="13">
        <v>2.8</v>
      </c>
      <c r="AD113" s="13">
        <v>113.5</v>
      </c>
      <c r="AE113" s="13">
        <v>108.8</v>
      </c>
      <c r="AF113" s="13">
        <v>4.7</v>
      </c>
      <c r="AG113" s="13">
        <v>7.6</v>
      </c>
      <c r="AH113" s="13">
        <v>1.68</v>
      </c>
      <c r="AI113" s="13">
        <v>11.1</v>
      </c>
      <c r="AJ113" s="13">
        <v>2.8</v>
      </c>
      <c r="AK113" s="13">
        <v>8.1</v>
      </c>
      <c r="AL113" s="13">
        <v>5.4</v>
      </c>
      <c r="AM113" s="13">
        <v>6.6</v>
      </c>
      <c r="AN113" s="13">
        <v>53.3</v>
      </c>
      <c r="AO113" s="13">
        <v>55.5</v>
      </c>
      <c r="AP113" s="13">
        <v>17.600000000000001</v>
      </c>
      <c r="AQ113" s="13">
        <v>98.94</v>
      </c>
      <c r="AR113" s="13">
        <v>6.7</v>
      </c>
      <c r="AS113" s="13">
        <v>4913</v>
      </c>
      <c r="AT113" s="16">
        <f t="shared" si="25"/>
        <v>14</v>
      </c>
      <c r="AU113" s="16">
        <f t="shared" si="26"/>
        <v>1.7066666666666668</v>
      </c>
      <c r="AV113" s="17">
        <f t="shared" si="27"/>
        <v>3.7066666666666666</v>
      </c>
      <c r="AW113" s="17">
        <f t="shared" si="28"/>
        <v>1</v>
      </c>
      <c r="AX113" s="17">
        <f t="shared" si="29"/>
        <v>2.7066666666666666</v>
      </c>
      <c r="AY113" s="17">
        <f t="shared" si="30"/>
        <v>0.8</v>
      </c>
      <c r="AZ113" s="17">
        <f t="shared" si="31"/>
        <v>0.2</v>
      </c>
      <c r="BA113" s="17">
        <f t="shared" si="32"/>
        <v>1</v>
      </c>
      <c r="BB113" s="18">
        <f t="shared" si="33"/>
        <v>0.44025157232704404</v>
      </c>
      <c r="BC113" s="18">
        <f t="shared" si="34"/>
        <v>1.7066666666666668</v>
      </c>
      <c r="BD113" s="18">
        <f t="shared" si="35"/>
        <v>2.5157232704402517E-2</v>
      </c>
      <c r="BE113" s="18">
        <f t="shared" si="36"/>
        <v>6.2893081761006293E-3</v>
      </c>
      <c r="BF113" s="18">
        <f t="shared" si="37"/>
        <v>3.1446540880503145E-2</v>
      </c>
      <c r="BG113" s="18">
        <f t="shared" si="38"/>
        <v>8.5115303983228502E-2</v>
      </c>
      <c r="BH113" s="58" t="str">
        <f t="shared" si="39"/>
        <v>30–39 min</v>
      </c>
      <c r="BI113" s="58" t="str">
        <f t="shared" si="40"/>
        <v>28–32</v>
      </c>
      <c r="BJ113" s="60">
        <f t="shared" si="41"/>
        <v>0.53299999999999992</v>
      </c>
      <c r="BK113" s="60">
        <f t="shared" si="42"/>
        <v>0.55500000000000005</v>
      </c>
      <c r="BL113" s="60">
        <f t="shared" si="43"/>
        <v>0.53892576946288473</v>
      </c>
      <c r="BM113" s="62" t="str">
        <f t="shared" si="44"/>
        <v>Conserver</v>
      </c>
      <c r="BN113" s="64">
        <f t="shared" si="45"/>
        <v>0.42816901408450708</v>
      </c>
      <c r="BO113" s="64">
        <f t="shared" si="46"/>
        <v>2385</v>
      </c>
      <c r="BP113" s="65">
        <f t="shared" si="47"/>
        <v>5.3668763102725364E-2</v>
      </c>
      <c r="BQ113" s="65">
        <f t="shared" si="48"/>
        <v>1.7066666666666668</v>
      </c>
      <c r="BR113" s="18">
        <f t="shared" si="49"/>
        <v>0.11656184486373165</v>
      </c>
    </row>
    <row r="114" spans="1:70" ht="13.2">
      <c r="A114" s="12" t="s">
        <v>208</v>
      </c>
      <c r="B114" s="12" t="s">
        <v>209</v>
      </c>
      <c r="C114" s="13">
        <v>35</v>
      </c>
      <c r="D114" s="13">
        <v>72</v>
      </c>
      <c r="E114" s="13">
        <v>33</v>
      </c>
      <c r="F114" s="13">
        <v>39</v>
      </c>
      <c r="G114" s="13">
        <v>27.3</v>
      </c>
      <c r="H114" s="14">
        <v>1008</v>
      </c>
      <c r="I114" s="15">
        <v>360</v>
      </c>
      <c r="J114" s="15">
        <v>878</v>
      </c>
      <c r="K114" s="14">
        <v>41.2</v>
      </c>
      <c r="L114" s="15">
        <v>216</v>
      </c>
      <c r="M114" s="15">
        <v>554</v>
      </c>
      <c r="N114" s="14">
        <v>39.1</v>
      </c>
      <c r="O114" s="14">
        <v>65</v>
      </c>
      <c r="P114" s="14">
        <v>72</v>
      </c>
      <c r="Q114" s="14">
        <v>90.5</v>
      </c>
      <c r="R114" s="15">
        <v>43</v>
      </c>
      <c r="S114" s="15">
        <v>202</v>
      </c>
      <c r="T114" s="15">
        <v>245</v>
      </c>
      <c r="U114" s="15">
        <v>144</v>
      </c>
      <c r="V114" s="68">
        <v>86</v>
      </c>
      <c r="W114" s="15">
        <v>50</v>
      </c>
      <c r="X114" s="15">
        <v>29</v>
      </c>
      <c r="Y114" s="15">
        <v>79</v>
      </c>
      <c r="Z114" s="14">
        <v>1670</v>
      </c>
      <c r="AA114" s="14">
        <v>0</v>
      </c>
      <c r="AB114" s="14">
        <v>0</v>
      </c>
      <c r="AC114" s="13">
        <v>-1.1000000000000001</v>
      </c>
      <c r="AD114" s="13">
        <v>112.8</v>
      </c>
      <c r="AE114" s="13">
        <v>115.2</v>
      </c>
      <c r="AF114" s="13">
        <v>-2.4</v>
      </c>
      <c r="AG114" s="13">
        <v>10.4</v>
      </c>
      <c r="AH114" s="13">
        <v>1.65</v>
      </c>
      <c r="AI114" s="13">
        <v>12.7</v>
      </c>
      <c r="AJ114" s="13">
        <v>2.2000000000000002</v>
      </c>
      <c r="AK114" s="13">
        <v>9.6999999999999993</v>
      </c>
      <c r="AL114" s="13">
        <v>6</v>
      </c>
      <c r="AM114" s="13">
        <v>7.7</v>
      </c>
      <c r="AN114" s="13">
        <v>53.5</v>
      </c>
      <c r="AO114" s="13">
        <v>55.2</v>
      </c>
      <c r="AP114" s="13">
        <v>21.4</v>
      </c>
      <c r="AQ114" s="13">
        <v>100.53</v>
      </c>
      <c r="AR114" s="13">
        <v>8.3000000000000007</v>
      </c>
      <c r="AS114" s="13">
        <v>4123</v>
      </c>
      <c r="AT114" s="16">
        <f t="shared" si="25"/>
        <v>14</v>
      </c>
      <c r="AU114" s="16">
        <f t="shared" si="26"/>
        <v>2</v>
      </c>
      <c r="AV114" s="17">
        <f t="shared" si="27"/>
        <v>3.4027777777777777</v>
      </c>
      <c r="AW114" s="17">
        <f t="shared" si="28"/>
        <v>0.59722222222222221</v>
      </c>
      <c r="AX114" s="17">
        <f t="shared" si="29"/>
        <v>2.8055555555555554</v>
      </c>
      <c r="AY114" s="17">
        <f t="shared" si="30"/>
        <v>0.69444444444444442</v>
      </c>
      <c r="AZ114" s="17">
        <f t="shared" si="31"/>
        <v>0.40277777777777779</v>
      </c>
      <c r="BA114" s="17">
        <f t="shared" si="32"/>
        <v>1.1944444444444444</v>
      </c>
      <c r="BB114" s="18">
        <f t="shared" si="33"/>
        <v>0.51282051282051277</v>
      </c>
      <c r="BC114" s="18">
        <f t="shared" si="34"/>
        <v>1.6744186046511629</v>
      </c>
      <c r="BD114" s="18">
        <f t="shared" si="35"/>
        <v>2.5437525437525435E-2</v>
      </c>
      <c r="BE114" s="18">
        <f t="shared" si="36"/>
        <v>1.4753764753764755E-2</v>
      </c>
      <c r="BF114" s="18">
        <f t="shared" si="37"/>
        <v>2.1876271876271874E-2</v>
      </c>
      <c r="BG114" s="18">
        <f t="shared" si="38"/>
        <v>0.10276760276760276</v>
      </c>
      <c r="BH114" s="58" t="str">
        <f t="shared" si="39"/>
        <v>20–29 min</v>
      </c>
      <c r="BI114" s="58" t="str">
        <f t="shared" si="40"/>
        <v>33+</v>
      </c>
      <c r="BJ114" s="60">
        <f t="shared" si="41"/>
        <v>0.53500000000000003</v>
      </c>
      <c r="BK114" s="60">
        <f t="shared" si="42"/>
        <v>0.55200000000000005</v>
      </c>
      <c r="BL114" s="60">
        <f t="shared" si="43"/>
        <v>0.52987326493663245</v>
      </c>
      <c r="BM114" s="62" t="str">
        <f t="shared" si="44"/>
        <v>Écarter</v>
      </c>
      <c r="BN114" s="64">
        <f t="shared" si="45"/>
        <v>0.42816901408450708</v>
      </c>
      <c r="BO114" s="64">
        <f t="shared" si="46"/>
        <v>1965.6000000000001</v>
      </c>
      <c r="BP114" s="65">
        <f t="shared" si="47"/>
        <v>7.326007326007325E-2</v>
      </c>
      <c r="BQ114" s="65">
        <f t="shared" si="48"/>
        <v>1.6744186046511629</v>
      </c>
      <c r="BR114" s="18">
        <f t="shared" si="49"/>
        <v>0.12464387464387464</v>
      </c>
    </row>
    <row r="115" spans="1:70" ht="13.2">
      <c r="A115" s="12" t="s">
        <v>1088</v>
      </c>
      <c r="B115" s="12" t="s">
        <v>1089</v>
      </c>
      <c r="C115" s="13">
        <v>24</v>
      </c>
      <c r="D115" s="13">
        <v>1</v>
      </c>
      <c r="E115" s="13">
        <v>0</v>
      </c>
      <c r="F115" s="13">
        <v>1</v>
      </c>
      <c r="G115" s="13">
        <v>22.4</v>
      </c>
      <c r="H115" s="14">
        <v>14</v>
      </c>
      <c r="I115" s="15">
        <v>6</v>
      </c>
      <c r="J115" s="15">
        <v>9</v>
      </c>
      <c r="K115" s="14">
        <v>66.7</v>
      </c>
      <c r="L115" s="14">
        <v>0</v>
      </c>
      <c r="M115" s="14">
        <v>0</v>
      </c>
      <c r="N115" s="14">
        <v>0</v>
      </c>
      <c r="O115" s="14">
        <v>2</v>
      </c>
      <c r="P115" s="14">
        <v>3</v>
      </c>
      <c r="Q115" s="14">
        <v>66.7</v>
      </c>
      <c r="R115" s="15">
        <v>4</v>
      </c>
      <c r="S115" s="15">
        <v>4</v>
      </c>
      <c r="T115" s="15">
        <v>8</v>
      </c>
      <c r="U115" s="14">
        <v>0</v>
      </c>
      <c r="V115" s="68">
        <v>2</v>
      </c>
      <c r="W115" s="14">
        <v>0</v>
      </c>
      <c r="X115" s="14">
        <v>0</v>
      </c>
      <c r="Y115" s="15">
        <v>3</v>
      </c>
      <c r="Z115" s="14">
        <v>22</v>
      </c>
      <c r="AA115" s="14">
        <v>0</v>
      </c>
      <c r="AB115" s="14">
        <v>0</v>
      </c>
      <c r="AC115" s="13">
        <v>7</v>
      </c>
      <c r="AD115" s="13">
        <v>117.4</v>
      </c>
      <c r="AE115" s="13">
        <v>104.4</v>
      </c>
      <c r="AF115" s="13">
        <v>12.9</v>
      </c>
      <c r="AG115" s="13">
        <v>0</v>
      </c>
      <c r="AH115" s="13">
        <v>0</v>
      </c>
      <c r="AI115" s="13">
        <v>0</v>
      </c>
      <c r="AJ115" s="13">
        <v>12.9</v>
      </c>
      <c r="AK115" s="13">
        <v>20</v>
      </c>
      <c r="AL115" s="13">
        <v>15.7</v>
      </c>
      <c r="AM115" s="13">
        <v>16.7</v>
      </c>
      <c r="AN115" s="13">
        <v>66.7</v>
      </c>
      <c r="AO115" s="13">
        <v>67.8</v>
      </c>
      <c r="AP115" s="13">
        <v>20</v>
      </c>
      <c r="AQ115" s="13">
        <v>97.72</v>
      </c>
      <c r="AR115" s="13">
        <v>14.9</v>
      </c>
      <c r="AS115" s="13">
        <v>46</v>
      </c>
      <c r="AT115" s="16">
        <f t="shared" si="25"/>
        <v>14</v>
      </c>
      <c r="AU115" s="16">
        <f t="shared" si="26"/>
        <v>0</v>
      </c>
      <c r="AV115" s="17">
        <f t="shared" si="27"/>
        <v>8</v>
      </c>
      <c r="AW115" s="17">
        <f t="shared" si="28"/>
        <v>4</v>
      </c>
      <c r="AX115" s="17">
        <f t="shared" si="29"/>
        <v>4</v>
      </c>
      <c r="AY115" s="17">
        <f t="shared" si="30"/>
        <v>0</v>
      </c>
      <c r="AZ115" s="17">
        <f t="shared" si="31"/>
        <v>0</v>
      </c>
      <c r="BA115" s="17">
        <f t="shared" si="32"/>
        <v>2</v>
      </c>
      <c r="BB115" s="18">
        <f t="shared" si="33"/>
        <v>0.625</v>
      </c>
      <c r="BC115" s="18">
        <f t="shared" si="34"/>
        <v>0</v>
      </c>
      <c r="BD115" s="18">
        <f t="shared" si="35"/>
        <v>0</v>
      </c>
      <c r="BE115" s="18">
        <f t="shared" si="36"/>
        <v>0</v>
      </c>
      <c r="BF115" s="18">
        <f t="shared" si="37"/>
        <v>0.17857142857142858</v>
      </c>
      <c r="BG115" s="18">
        <f t="shared" si="38"/>
        <v>0.17857142857142858</v>
      </c>
      <c r="BH115" s="58" t="str">
        <f t="shared" si="39"/>
        <v>20–29 min</v>
      </c>
      <c r="BI115" s="58" t="str">
        <f t="shared" si="40"/>
        <v>23–27</v>
      </c>
      <c r="BJ115" s="60">
        <f t="shared" si="41"/>
        <v>0.66700000000000004</v>
      </c>
      <c r="BK115" s="60">
        <f t="shared" si="42"/>
        <v>0.67799999999999994</v>
      </c>
      <c r="BL115" s="60">
        <f t="shared" si="43"/>
        <v>5.4315027157513579E-3</v>
      </c>
      <c r="BM115" s="62" t="str">
        <f t="shared" si="44"/>
        <v>Écarter</v>
      </c>
      <c r="BN115" s="64">
        <f t="shared" si="45"/>
        <v>0.42816901408450708</v>
      </c>
      <c r="BO115" s="64">
        <f t="shared" si="46"/>
        <v>22.4</v>
      </c>
      <c r="BP115" s="65">
        <f t="shared" si="47"/>
        <v>0</v>
      </c>
      <c r="BQ115" s="65">
        <f t="shared" si="48"/>
        <v>0</v>
      </c>
      <c r="BR115" s="18">
        <f t="shared" si="49"/>
        <v>0.35714285714285715</v>
      </c>
    </row>
    <row r="116" spans="1:70" ht="13.2">
      <c r="A116" s="12" t="s">
        <v>366</v>
      </c>
      <c r="B116" s="12" t="s">
        <v>367</v>
      </c>
      <c r="C116" s="13">
        <v>30</v>
      </c>
      <c r="D116" s="13">
        <v>49</v>
      </c>
      <c r="E116" s="13">
        <v>30</v>
      </c>
      <c r="F116" s="13">
        <v>19</v>
      </c>
      <c r="G116" s="13">
        <v>25.4</v>
      </c>
      <c r="H116" s="14">
        <v>681</v>
      </c>
      <c r="I116" s="15">
        <v>279</v>
      </c>
      <c r="J116" s="15">
        <v>593</v>
      </c>
      <c r="K116" s="14">
        <v>46.6</v>
      </c>
      <c r="L116" s="15">
        <v>64</v>
      </c>
      <c r="M116" s="15">
        <v>176</v>
      </c>
      <c r="N116" s="14">
        <v>36.5</v>
      </c>
      <c r="O116" s="14">
        <v>59</v>
      </c>
      <c r="P116" s="14">
        <v>74</v>
      </c>
      <c r="Q116" s="14">
        <v>83.6</v>
      </c>
      <c r="R116" s="15">
        <v>88</v>
      </c>
      <c r="S116" s="15">
        <v>323</v>
      </c>
      <c r="T116" s="15">
        <v>412</v>
      </c>
      <c r="U116" s="15">
        <v>103</v>
      </c>
      <c r="V116" s="68">
        <v>59</v>
      </c>
      <c r="W116" s="15">
        <v>34</v>
      </c>
      <c r="X116" s="15">
        <v>25</v>
      </c>
      <c r="Y116" s="15">
        <v>93</v>
      </c>
      <c r="Z116" s="14">
        <v>1455</v>
      </c>
      <c r="AA116" s="14">
        <v>11</v>
      </c>
      <c r="AB116" s="14">
        <v>0</v>
      </c>
      <c r="AC116" s="13">
        <v>1.9</v>
      </c>
      <c r="AD116" s="13">
        <v>114.1</v>
      </c>
      <c r="AE116" s="13">
        <v>110.8</v>
      </c>
      <c r="AF116" s="13">
        <v>3.4</v>
      </c>
      <c r="AG116" s="13">
        <v>12.6</v>
      </c>
      <c r="AH116" s="13">
        <v>1.82</v>
      </c>
      <c r="AI116" s="13">
        <v>13.2</v>
      </c>
      <c r="AJ116" s="13">
        <v>7.1</v>
      </c>
      <c r="AK116" s="13">
        <v>23.5</v>
      </c>
      <c r="AL116" s="13">
        <v>15.6</v>
      </c>
      <c r="AM116" s="13">
        <v>7.2</v>
      </c>
      <c r="AN116" s="13">
        <v>52</v>
      </c>
      <c r="AO116" s="13">
        <v>54.2</v>
      </c>
      <c r="AP116" s="13">
        <v>23.4</v>
      </c>
      <c r="AQ116" s="13">
        <v>101.2</v>
      </c>
      <c r="AR116" s="13">
        <v>13.1</v>
      </c>
      <c r="AS116" s="13">
        <v>2625</v>
      </c>
      <c r="AT116" s="16">
        <f t="shared" si="25"/>
        <v>13.897959183673469</v>
      </c>
      <c r="AU116" s="16">
        <f t="shared" si="26"/>
        <v>2.1020408163265305</v>
      </c>
      <c r="AV116" s="17">
        <f t="shared" si="27"/>
        <v>8.408163265306122</v>
      </c>
      <c r="AW116" s="17">
        <f t="shared" si="28"/>
        <v>1.7959183673469388</v>
      </c>
      <c r="AX116" s="17">
        <f t="shared" si="29"/>
        <v>6.591836734693878</v>
      </c>
      <c r="AY116" s="17">
        <f t="shared" si="30"/>
        <v>0.69387755102040816</v>
      </c>
      <c r="AZ116" s="17">
        <f t="shared" si="31"/>
        <v>0.51020408163265307</v>
      </c>
      <c r="BA116" s="17">
        <f t="shared" si="32"/>
        <v>1.2040816326530612</v>
      </c>
      <c r="BB116" s="18">
        <f t="shared" si="33"/>
        <v>0.54716374738871931</v>
      </c>
      <c r="BC116" s="18">
        <f t="shared" si="34"/>
        <v>1.7457627118644068</v>
      </c>
      <c r="BD116" s="18">
        <f t="shared" si="35"/>
        <v>2.7318013819701111E-2</v>
      </c>
      <c r="BE116" s="18">
        <f t="shared" si="36"/>
        <v>2.0086774867427288E-2</v>
      </c>
      <c r="BF116" s="18">
        <f t="shared" si="37"/>
        <v>7.0705447533344054E-2</v>
      </c>
      <c r="BG116" s="18">
        <f t="shared" si="38"/>
        <v>0.25952113128716059</v>
      </c>
      <c r="BH116" s="58" t="str">
        <f t="shared" si="39"/>
        <v>20–29 min</v>
      </c>
      <c r="BI116" s="58" t="str">
        <f t="shared" si="40"/>
        <v>28–32</v>
      </c>
      <c r="BJ116" s="60">
        <f t="shared" si="41"/>
        <v>0.52</v>
      </c>
      <c r="BK116" s="60">
        <f t="shared" si="42"/>
        <v>0.54200000000000004</v>
      </c>
      <c r="BL116" s="60">
        <f t="shared" si="43"/>
        <v>0.35787567893783945</v>
      </c>
      <c r="BM116" s="62" t="str">
        <f t="shared" si="44"/>
        <v>Écarter</v>
      </c>
      <c r="BN116" s="64">
        <f t="shared" si="45"/>
        <v>0.42504824867572788</v>
      </c>
      <c r="BO116" s="64">
        <f t="shared" si="46"/>
        <v>1244.5999999999999</v>
      </c>
      <c r="BP116" s="65">
        <f t="shared" si="47"/>
        <v>8.2757512453800419E-2</v>
      </c>
      <c r="BQ116" s="65">
        <f t="shared" si="48"/>
        <v>1.7457627118644068</v>
      </c>
      <c r="BR116" s="18">
        <f t="shared" si="49"/>
        <v>0.33103004981520168</v>
      </c>
    </row>
    <row r="117" spans="1:70" ht="13.2">
      <c r="A117" s="12" t="s">
        <v>210</v>
      </c>
      <c r="B117" s="12" t="s">
        <v>211</v>
      </c>
      <c r="C117" s="13">
        <v>32</v>
      </c>
      <c r="D117" s="13">
        <v>73</v>
      </c>
      <c r="E117" s="13">
        <v>40</v>
      </c>
      <c r="F117" s="13">
        <v>33</v>
      </c>
      <c r="G117" s="13">
        <v>31.6</v>
      </c>
      <c r="H117" s="14">
        <v>1000</v>
      </c>
      <c r="I117" s="15">
        <v>387</v>
      </c>
      <c r="J117" s="15">
        <v>803</v>
      </c>
      <c r="K117" s="14">
        <v>47.7</v>
      </c>
      <c r="L117" s="15">
        <v>88</v>
      </c>
      <c r="M117" s="15">
        <v>263</v>
      </c>
      <c r="N117" s="14">
        <v>34.5</v>
      </c>
      <c r="O117" s="14">
        <v>146</v>
      </c>
      <c r="P117" s="14">
        <v>168</v>
      </c>
      <c r="Q117" s="14">
        <v>86.1</v>
      </c>
      <c r="R117" s="15">
        <v>66</v>
      </c>
      <c r="S117" s="15">
        <v>365</v>
      </c>
      <c r="T117" s="15">
        <v>431</v>
      </c>
      <c r="U117" s="15">
        <v>161</v>
      </c>
      <c r="V117" s="68">
        <v>88</v>
      </c>
      <c r="W117" s="15">
        <v>73</v>
      </c>
      <c r="X117" s="15">
        <v>58</v>
      </c>
      <c r="Y117" s="15">
        <v>139</v>
      </c>
      <c r="Z117" s="14">
        <v>2073</v>
      </c>
      <c r="AA117" s="14">
        <v>5</v>
      </c>
      <c r="AB117" s="14">
        <v>0</v>
      </c>
      <c r="AC117" s="13">
        <v>2.6</v>
      </c>
      <c r="AD117" s="13">
        <v>114.7</v>
      </c>
      <c r="AE117" s="13">
        <v>110.8</v>
      </c>
      <c r="AF117" s="13">
        <v>3.9</v>
      </c>
      <c r="AG117" s="13">
        <v>9.5</v>
      </c>
      <c r="AH117" s="13">
        <v>1.91</v>
      </c>
      <c r="AI117" s="13">
        <v>14.4</v>
      </c>
      <c r="AJ117" s="13">
        <v>2.8</v>
      </c>
      <c r="AK117" s="13">
        <v>15.5</v>
      </c>
      <c r="AL117" s="13">
        <v>9.1999999999999993</v>
      </c>
      <c r="AM117" s="13">
        <v>7.6</v>
      </c>
      <c r="AN117" s="13">
        <v>53.4</v>
      </c>
      <c r="AO117" s="13">
        <v>57.1</v>
      </c>
      <c r="AP117" s="13">
        <v>17.3</v>
      </c>
      <c r="AQ117" s="13">
        <v>100.89</v>
      </c>
      <c r="AR117" s="13">
        <v>10</v>
      </c>
      <c r="AS117" s="13">
        <v>4845</v>
      </c>
      <c r="AT117" s="16">
        <f t="shared" si="25"/>
        <v>13.698630136986301</v>
      </c>
      <c r="AU117" s="16">
        <f t="shared" si="26"/>
        <v>2.2054794520547945</v>
      </c>
      <c r="AV117" s="17">
        <f t="shared" si="27"/>
        <v>5.904109589041096</v>
      </c>
      <c r="AW117" s="17">
        <f t="shared" si="28"/>
        <v>0.90410958904109584</v>
      </c>
      <c r="AX117" s="17">
        <f t="shared" si="29"/>
        <v>5</v>
      </c>
      <c r="AY117" s="17">
        <f t="shared" si="30"/>
        <v>1</v>
      </c>
      <c r="AZ117" s="17">
        <f t="shared" si="31"/>
        <v>0.79452054794520544</v>
      </c>
      <c r="BA117" s="17">
        <f t="shared" si="32"/>
        <v>1.2054794520547945</v>
      </c>
      <c r="BB117" s="18">
        <f t="shared" si="33"/>
        <v>0.43350095370209812</v>
      </c>
      <c r="BC117" s="18">
        <f t="shared" si="34"/>
        <v>1.8295454545454546</v>
      </c>
      <c r="BD117" s="18">
        <f t="shared" si="35"/>
        <v>3.164556962025316E-2</v>
      </c>
      <c r="BE117" s="18">
        <f t="shared" si="36"/>
        <v>2.5143055314721691E-2</v>
      </c>
      <c r="BF117" s="18">
        <f t="shared" si="37"/>
        <v>2.8611062944338475E-2</v>
      </c>
      <c r="BG117" s="18">
        <f t="shared" si="38"/>
        <v>0.15822784810126581</v>
      </c>
      <c r="BH117" s="58" t="str">
        <f t="shared" si="39"/>
        <v>30–39 min</v>
      </c>
      <c r="BI117" s="58" t="str">
        <f t="shared" si="40"/>
        <v>28–32</v>
      </c>
      <c r="BJ117" s="60">
        <f t="shared" si="41"/>
        <v>0.53400000000000003</v>
      </c>
      <c r="BK117" s="60">
        <f t="shared" si="42"/>
        <v>0.57100000000000006</v>
      </c>
      <c r="BL117" s="60">
        <f t="shared" si="43"/>
        <v>0.48461074230537116</v>
      </c>
      <c r="BM117" s="62" t="str">
        <f t="shared" si="44"/>
        <v>Conserver</v>
      </c>
      <c r="BN117" s="64">
        <f t="shared" si="45"/>
        <v>0.41895206857583861</v>
      </c>
      <c r="BO117" s="64">
        <f t="shared" si="46"/>
        <v>2306.8000000000002</v>
      </c>
      <c r="BP117" s="65">
        <f t="shared" si="47"/>
        <v>6.9793653546037795E-2</v>
      </c>
      <c r="BQ117" s="65">
        <f t="shared" si="48"/>
        <v>1.8295454545454546</v>
      </c>
      <c r="BR117" s="18">
        <f t="shared" si="49"/>
        <v>0.18683891104560429</v>
      </c>
    </row>
    <row r="118" spans="1:70" ht="13.2">
      <c r="A118" s="12" t="s">
        <v>198</v>
      </c>
      <c r="B118" s="12" t="s">
        <v>199</v>
      </c>
      <c r="C118" s="13">
        <v>30</v>
      </c>
      <c r="D118" s="13">
        <v>77</v>
      </c>
      <c r="E118" s="13">
        <v>48</v>
      </c>
      <c r="F118" s="13">
        <v>29</v>
      </c>
      <c r="G118" s="13">
        <v>37.6</v>
      </c>
      <c r="H118" s="14">
        <v>1047</v>
      </c>
      <c r="I118" s="15">
        <v>400</v>
      </c>
      <c r="J118" s="15">
        <v>770</v>
      </c>
      <c r="K118" s="14">
        <v>52.5</v>
      </c>
      <c r="L118" s="15">
        <v>85</v>
      </c>
      <c r="M118" s="15">
        <v>254</v>
      </c>
      <c r="N118" s="14">
        <v>33.299999999999997</v>
      </c>
      <c r="O118" s="14">
        <v>162</v>
      </c>
      <c r="P118" s="14">
        <v>208</v>
      </c>
      <c r="Q118" s="14">
        <v>77.599999999999994</v>
      </c>
      <c r="R118" s="15">
        <v>162</v>
      </c>
      <c r="S118" s="15">
        <v>578</v>
      </c>
      <c r="T118" s="15">
        <v>739</v>
      </c>
      <c r="U118" s="15">
        <v>454</v>
      </c>
      <c r="V118" s="68">
        <v>162</v>
      </c>
      <c r="W118" s="15">
        <v>116</v>
      </c>
      <c r="X118" s="15">
        <v>31</v>
      </c>
      <c r="Y118" s="15">
        <v>200</v>
      </c>
      <c r="Z118" s="14">
        <v>2895</v>
      </c>
      <c r="AA118" s="14">
        <v>34</v>
      </c>
      <c r="AB118" s="14">
        <v>9</v>
      </c>
      <c r="AC118" s="13">
        <v>2.6</v>
      </c>
      <c r="AD118" s="13">
        <v>117.9</v>
      </c>
      <c r="AE118" s="13">
        <v>114.3</v>
      </c>
      <c r="AF118" s="13">
        <v>3.6</v>
      </c>
      <c r="AG118" s="13">
        <v>20.6</v>
      </c>
      <c r="AH118" s="13">
        <v>2.87</v>
      </c>
      <c r="AI118" s="13">
        <v>30.8</v>
      </c>
      <c r="AJ118" s="13">
        <v>5.7</v>
      </c>
      <c r="AK118" s="13">
        <v>20.3</v>
      </c>
      <c r="AL118" s="13">
        <v>13</v>
      </c>
      <c r="AM118" s="13">
        <v>10.8</v>
      </c>
      <c r="AN118" s="13">
        <v>57.9</v>
      </c>
      <c r="AO118" s="13">
        <v>61.1</v>
      </c>
      <c r="AP118" s="13">
        <v>15.1</v>
      </c>
      <c r="AQ118" s="13">
        <v>97.79</v>
      </c>
      <c r="AR118" s="13">
        <v>11.9</v>
      </c>
      <c r="AS118" s="13">
        <v>5898</v>
      </c>
      <c r="AT118" s="16">
        <f t="shared" si="25"/>
        <v>13.597402597402597</v>
      </c>
      <c r="AU118" s="16">
        <f t="shared" si="26"/>
        <v>5.8961038961038961</v>
      </c>
      <c r="AV118" s="17">
        <f t="shared" si="27"/>
        <v>9.5974025974025974</v>
      </c>
      <c r="AW118" s="17">
        <f t="shared" si="28"/>
        <v>2.1038961038961039</v>
      </c>
      <c r="AX118" s="17">
        <f t="shared" si="29"/>
        <v>7.5064935064935066</v>
      </c>
      <c r="AY118" s="17">
        <f t="shared" si="30"/>
        <v>1.5064935064935066</v>
      </c>
      <c r="AZ118" s="17">
        <f t="shared" si="31"/>
        <v>0.40259740259740262</v>
      </c>
      <c r="BA118" s="17">
        <f t="shared" si="32"/>
        <v>2.1038961038961039</v>
      </c>
      <c r="BB118" s="18">
        <f t="shared" si="33"/>
        <v>0.36163304780326055</v>
      </c>
      <c r="BC118" s="18">
        <f t="shared" si="34"/>
        <v>2.8024691358024691</v>
      </c>
      <c r="BD118" s="18">
        <f t="shared" si="35"/>
        <v>4.0066316662061341E-2</v>
      </c>
      <c r="BE118" s="18">
        <f t="shared" si="36"/>
        <v>1.0707377728654325E-2</v>
      </c>
      <c r="BF118" s="18">
        <f t="shared" si="37"/>
        <v>5.595468361425808E-2</v>
      </c>
      <c r="BG118" s="18">
        <f t="shared" si="38"/>
        <v>0.19964078474716773</v>
      </c>
      <c r="BH118" s="58" t="str">
        <f t="shared" si="39"/>
        <v>30–39 min</v>
      </c>
      <c r="BI118" s="58" t="str">
        <f t="shared" si="40"/>
        <v>28–32</v>
      </c>
      <c r="BJ118" s="60">
        <f t="shared" si="41"/>
        <v>0.57899999999999996</v>
      </c>
      <c r="BK118" s="60">
        <f t="shared" si="42"/>
        <v>0.61099999999999999</v>
      </c>
      <c r="BL118" s="60">
        <f t="shared" si="43"/>
        <v>0.46469523234761617</v>
      </c>
      <c r="BM118" s="62" t="str">
        <f t="shared" si="44"/>
        <v>Conserver</v>
      </c>
      <c r="BN118" s="64">
        <f t="shared" si="45"/>
        <v>0.41585617601714181</v>
      </c>
      <c r="BO118" s="64">
        <f t="shared" si="46"/>
        <v>2895.2000000000003</v>
      </c>
      <c r="BP118" s="65">
        <f t="shared" si="47"/>
        <v>0.15681127383255042</v>
      </c>
      <c r="BQ118" s="65">
        <f t="shared" si="48"/>
        <v>2.8024691358024691</v>
      </c>
      <c r="BR118" s="18">
        <f t="shared" si="49"/>
        <v>0.25525006907985631</v>
      </c>
    </row>
    <row r="119" spans="1:70" ht="13.2">
      <c r="A119" s="12" t="s">
        <v>184</v>
      </c>
      <c r="B119" s="12" t="s">
        <v>185</v>
      </c>
      <c r="C119" s="13">
        <v>27</v>
      </c>
      <c r="D119" s="13">
        <v>82</v>
      </c>
      <c r="E119" s="13">
        <v>64</v>
      </c>
      <c r="F119" s="13">
        <v>18</v>
      </c>
      <c r="G119" s="13">
        <v>28</v>
      </c>
      <c r="H119" s="14">
        <v>1107</v>
      </c>
      <c r="I119" s="15">
        <v>451</v>
      </c>
      <c r="J119" s="15">
        <v>640</v>
      </c>
      <c r="K119" s="14">
        <v>70.599999999999994</v>
      </c>
      <c r="L119" s="14">
        <v>0</v>
      </c>
      <c r="M119" s="15">
        <v>8</v>
      </c>
      <c r="N119" s="14">
        <v>0</v>
      </c>
      <c r="O119" s="14">
        <v>197</v>
      </c>
      <c r="P119" s="14">
        <v>279</v>
      </c>
      <c r="Q119" s="14">
        <v>71.8</v>
      </c>
      <c r="R119" s="15">
        <v>213</v>
      </c>
      <c r="S119" s="15">
        <v>582</v>
      </c>
      <c r="T119" s="15">
        <v>795</v>
      </c>
      <c r="U119" s="15">
        <v>156</v>
      </c>
      <c r="V119" s="68">
        <v>98</v>
      </c>
      <c r="W119" s="15">
        <v>74</v>
      </c>
      <c r="X119" s="15">
        <v>74</v>
      </c>
      <c r="Y119" s="15">
        <v>123</v>
      </c>
      <c r="Z119" s="14">
        <v>2649</v>
      </c>
      <c r="AA119" s="14">
        <v>40</v>
      </c>
      <c r="AB119" s="14">
        <v>0</v>
      </c>
      <c r="AC119" s="13">
        <v>6.3</v>
      </c>
      <c r="AD119" s="13">
        <v>121.9</v>
      </c>
      <c r="AE119" s="13">
        <v>111.3</v>
      </c>
      <c r="AF119" s="13">
        <v>10.5</v>
      </c>
      <c r="AG119" s="13">
        <v>9.1</v>
      </c>
      <c r="AH119" s="13">
        <v>1.63</v>
      </c>
      <c r="AI119" s="13">
        <v>15.5</v>
      </c>
      <c r="AJ119" s="13">
        <v>9.5</v>
      </c>
      <c r="AK119" s="13">
        <v>23.8</v>
      </c>
      <c r="AL119" s="13">
        <v>16.899999999999999</v>
      </c>
      <c r="AM119" s="13">
        <v>9.5</v>
      </c>
      <c r="AN119" s="13">
        <v>70.599999999999994</v>
      </c>
      <c r="AO119" s="13">
        <v>72.400000000000006</v>
      </c>
      <c r="AP119" s="13">
        <v>15.6</v>
      </c>
      <c r="AQ119" s="13">
        <v>101.43</v>
      </c>
      <c r="AR119" s="13">
        <v>14.8</v>
      </c>
      <c r="AS119" s="13">
        <v>4853</v>
      </c>
      <c r="AT119" s="16">
        <f t="shared" si="25"/>
        <v>13.5</v>
      </c>
      <c r="AU119" s="16">
        <f t="shared" si="26"/>
        <v>1.9024390243902438</v>
      </c>
      <c r="AV119" s="17">
        <f t="shared" si="27"/>
        <v>9.6951219512195124</v>
      </c>
      <c r="AW119" s="17">
        <f t="shared" si="28"/>
        <v>2.5975609756097562</v>
      </c>
      <c r="AX119" s="17">
        <f t="shared" si="29"/>
        <v>7.0975609756097562</v>
      </c>
      <c r="AY119" s="17">
        <f t="shared" si="30"/>
        <v>0.90243902439024393</v>
      </c>
      <c r="AZ119" s="17">
        <f t="shared" si="31"/>
        <v>0.90243902439024393</v>
      </c>
      <c r="BA119" s="17">
        <f t="shared" si="32"/>
        <v>1.1951219512195121</v>
      </c>
      <c r="BB119" s="18">
        <f t="shared" si="33"/>
        <v>0.48214285714285715</v>
      </c>
      <c r="BC119" s="18">
        <f t="shared" si="34"/>
        <v>1.5918367346938775</v>
      </c>
      <c r="BD119" s="18">
        <f t="shared" si="35"/>
        <v>3.2229965156794424E-2</v>
      </c>
      <c r="BE119" s="18">
        <f t="shared" si="36"/>
        <v>3.2229965156794424E-2</v>
      </c>
      <c r="BF119" s="18">
        <f t="shared" si="37"/>
        <v>9.2770034843205576E-2</v>
      </c>
      <c r="BG119" s="18">
        <f t="shared" si="38"/>
        <v>0.25348432055749132</v>
      </c>
      <c r="BH119" s="58" t="str">
        <f t="shared" si="39"/>
        <v>20–29 min</v>
      </c>
      <c r="BI119" s="58" t="str">
        <f t="shared" si="40"/>
        <v>23–27</v>
      </c>
      <c r="BJ119" s="60">
        <f t="shared" si="41"/>
        <v>0.70599999999999996</v>
      </c>
      <c r="BK119" s="60">
        <f t="shared" si="42"/>
        <v>0.72400000000000009</v>
      </c>
      <c r="BL119" s="60">
        <f t="shared" si="43"/>
        <v>0.38624019312009655</v>
      </c>
      <c r="BM119" s="62" t="str">
        <f t="shared" si="44"/>
        <v>Écarter</v>
      </c>
      <c r="BN119" s="64">
        <f t="shared" si="45"/>
        <v>0.41287726358148896</v>
      </c>
      <c r="BO119" s="64">
        <f t="shared" si="46"/>
        <v>2296</v>
      </c>
      <c r="BP119" s="65">
        <f t="shared" si="47"/>
        <v>6.7944250871080136E-2</v>
      </c>
      <c r="BQ119" s="65">
        <f t="shared" si="48"/>
        <v>1.5918367346938775</v>
      </c>
      <c r="BR119" s="18">
        <f t="shared" si="49"/>
        <v>0.34625435540069688</v>
      </c>
    </row>
    <row r="120" spans="1:70" ht="13.2">
      <c r="A120" s="12" t="s">
        <v>216</v>
      </c>
      <c r="B120" s="12" t="s">
        <v>217</v>
      </c>
      <c r="C120" s="13">
        <v>24</v>
      </c>
      <c r="D120" s="13">
        <v>74</v>
      </c>
      <c r="E120" s="13">
        <v>35</v>
      </c>
      <c r="F120" s="13">
        <v>39</v>
      </c>
      <c r="G120" s="13">
        <v>27.9</v>
      </c>
      <c r="H120" s="14">
        <v>992</v>
      </c>
      <c r="I120" s="15">
        <v>385</v>
      </c>
      <c r="J120" s="15">
        <v>681</v>
      </c>
      <c r="K120" s="14">
        <v>56.7</v>
      </c>
      <c r="L120" s="15">
        <v>44</v>
      </c>
      <c r="M120" s="15">
        <v>148</v>
      </c>
      <c r="N120" s="14">
        <v>32.4</v>
      </c>
      <c r="O120" s="14">
        <v>163</v>
      </c>
      <c r="P120" s="14">
        <v>215</v>
      </c>
      <c r="Q120" s="14">
        <v>75.900000000000006</v>
      </c>
      <c r="R120" s="15">
        <v>222</v>
      </c>
      <c r="S120" s="15">
        <v>437</v>
      </c>
      <c r="T120" s="15">
        <v>659</v>
      </c>
      <c r="U120" s="15">
        <v>170</v>
      </c>
      <c r="V120" s="68">
        <v>89</v>
      </c>
      <c r="W120" s="15">
        <v>67</v>
      </c>
      <c r="X120" s="15">
        <v>67</v>
      </c>
      <c r="Y120" s="15">
        <v>192</v>
      </c>
      <c r="Z120" s="14">
        <v>2353</v>
      </c>
      <c r="AA120" s="14">
        <v>28</v>
      </c>
      <c r="AB120" s="14">
        <v>0</v>
      </c>
      <c r="AC120" s="13">
        <v>0.5</v>
      </c>
      <c r="AD120" s="13">
        <v>114.9</v>
      </c>
      <c r="AE120" s="13">
        <v>113.7</v>
      </c>
      <c r="AF120" s="13">
        <v>1.1000000000000001</v>
      </c>
      <c r="AG120" s="13">
        <v>11.3</v>
      </c>
      <c r="AH120" s="13">
        <v>1.87</v>
      </c>
      <c r="AI120" s="13">
        <v>16.2</v>
      </c>
      <c r="AJ120" s="13">
        <v>10.3</v>
      </c>
      <c r="AK120" s="13">
        <v>21.3</v>
      </c>
      <c r="AL120" s="13">
        <v>15.7</v>
      </c>
      <c r="AM120" s="13">
        <v>8.6999999999999993</v>
      </c>
      <c r="AN120" s="13">
        <v>60.2</v>
      </c>
      <c r="AO120" s="13">
        <v>63.4</v>
      </c>
      <c r="AP120" s="13">
        <v>16.899999999999999</v>
      </c>
      <c r="AQ120" s="13">
        <v>104.52</v>
      </c>
      <c r="AR120" s="13">
        <v>12.2</v>
      </c>
      <c r="AS120" s="13">
        <v>4489</v>
      </c>
      <c r="AT120" s="16">
        <f t="shared" si="25"/>
        <v>13.405405405405405</v>
      </c>
      <c r="AU120" s="16">
        <f t="shared" si="26"/>
        <v>2.2972972972972974</v>
      </c>
      <c r="AV120" s="17">
        <f t="shared" si="27"/>
        <v>8.9054054054054053</v>
      </c>
      <c r="AW120" s="17">
        <f t="shared" si="28"/>
        <v>3</v>
      </c>
      <c r="AX120" s="17">
        <f t="shared" si="29"/>
        <v>5.9054054054054053</v>
      </c>
      <c r="AY120" s="17">
        <f t="shared" si="30"/>
        <v>0.90540540540540537</v>
      </c>
      <c r="AZ120" s="17">
        <f t="shared" si="31"/>
        <v>0.90540540540540537</v>
      </c>
      <c r="BA120" s="17">
        <f t="shared" si="32"/>
        <v>1.2027027027027026</v>
      </c>
      <c r="BB120" s="18">
        <f t="shared" si="33"/>
        <v>0.48048048048048048</v>
      </c>
      <c r="BC120" s="18">
        <f t="shared" si="34"/>
        <v>1.910112359550562</v>
      </c>
      <c r="BD120" s="18">
        <f t="shared" si="35"/>
        <v>3.2451806645355033E-2</v>
      </c>
      <c r="BE120" s="18">
        <f t="shared" si="36"/>
        <v>3.2451806645355033E-2</v>
      </c>
      <c r="BF120" s="18">
        <f t="shared" si="37"/>
        <v>0.10752688172043011</v>
      </c>
      <c r="BG120" s="18">
        <f t="shared" si="38"/>
        <v>0.21166327617940522</v>
      </c>
      <c r="BH120" s="58" t="str">
        <f t="shared" si="39"/>
        <v>20–29 min</v>
      </c>
      <c r="BI120" s="58" t="str">
        <f t="shared" si="40"/>
        <v>23–27</v>
      </c>
      <c r="BJ120" s="60">
        <f t="shared" si="41"/>
        <v>0.60199999999999998</v>
      </c>
      <c r="BK120" s="60">
        <f t="shared" si="42"/>
        <v>0.63400000000000001</v>
      </c>
      <c r="BL120" s="60">
        <f t="shared" si="43"/>
        <v>0.41098370549185276</v>
      </c>
      <c r="BM120" s="62" t="str">
        <f t="shared" si="44"/>
        <v>Écarter</v>
      </c>
      <c r="BN120" s="64">
        <f t="shared" si="45"/>
        <v>0.40998422970253956</v>
      </c>
      <c r="BO120" s="64">
        <f t="shared" si="46"/>
        <v>2064.6</v>
      </c>
      <c r="BP120" s="65">
        <f t="shared" si="47"/>
        <v>8.2340404921050089E-2</v>
      </c>
      <c r="BQ120" s="65">
        <f t="shared" si="48"/>
        <v>1.9101123595505618</v>
      </c>
      <c r="BR120" s="18">
        <f t="shared" si="49"/>
        <v>0.31919015789983535</v>
      </c>
    </row>
    <row r="121" spans="1:70" ht="13.2">
      <c r="A121" s="12" t="s">
        <v>214</v>
      </c>
      <c r="B121" s="12" t="s">
        <v>215</v>
      </c>
      <c r="C121" s="13">
        <v>36</v>
      </c>
      <c r="D121" s="13">
        <v>75</v>
      </c>
      <c r="E121" s="13">
        <v>43</v>
      </c>
      <c r="F121" s="13">
        <v>32</v>
      </c>
      <c r="G121" s="13">
        <v>27.9</v>
      </c>
      <c r="H121" s="14">
        <v>998</v>
      </c>
      <c r="I121" s="15">
        <v>375</v>
      </c>
      <c r="J121" s="15">
        <v>833</v>
      </c>
      <c r="K121" s="14">
        <v>44.9</v>
      </c>
      <c r="L121" s="15">
        <v>98</v>
      </c>
      <c r="M121" s="15">
        <v>293</v>
      </c>
      <c r="N121" s="14">
        <v>32.299999999999997</v>
      </c>
      <c r="O121" s="14">
        <v>158</v>
      </c>
      <c r="P121" s="14">
        <v>233</v>
      </c>
      <c r="Q121" s="14">
        <v>66.099999999999994</v>
      </c>
      <c r="R121" s="15">
        <v>105</v>
      </c>
      <c r="S121" s="15">
        <v>270</v>
      </c>
      <c r="T121" s="15">
        <v>368</v>
      </c>
      <c r="U121" s="15">
        <v>458</v>
      </c>
      <c r="V121" s="68">
        <v>240</v>
      </c>
      <c r="W121" s="15">
        <v>105</v>
      </c>
      <c r="X121" s="15">
        <v>38</v>
      </c>
      <c r="Y121" s="15">
        <v>188</v>
      </c>
      <c r="Z121" s="14">
        <v>2310</v>
      </c>
      <c r="AA121" s="14">
        <v>13</v>
      </c>
      <c r="AB121" s="14">
        <v>4</v>
      </c>
      <c r="AC121" s="13">
        <v>-0.3</v>
      </c>
      <c r="AD121" s="13">
        <v>115.7</v>
      </c>
      <c r="AE121" s="13">
        <v>116.2</v>
      </c>
      <c r="AF121" s="13">
        <v>-0.6</v>
      </c>
      <c r="AG121" s="13">
        <v>28.9</v>
      </c>
      <c r="AH121" s="13">
        <v>1.89</v>
      </c>
      <c r="AI121" s="13">
        <v>27.9</v>
      </c>
      <c r="AJ121" s="13">
        <v>5</v>
      </c>
      <c r="AK121" s="13">
        <v>11.9</v>
      </c>
      <c r="AL121" s="13">
        <v>8.6</v>
      </c>
      <c r="AM121" s="13">
        <v>14.8</v>
      </c>
      <c r="AN121" s="13">
        <v>50.5</v>
      </c>
      <c r="AO121" s="13">
        <v>53.2</v>
      </c>
      <c r="AP121" s="13">
        <v>23</v>
      </c>
      <c r="AQ121" s="13">
        <v>103.3</v>
      </c>
      <c r="AR121" s="13">
        <v>9.3000000000000007</v>
      </c>
      <c r="AS121" s="13">
        <v>4504</v>
      </c>
      <c r="AT121" s="16">
        <f t="shared" si="25"/>
        <v>13.306666666666667</v>
      </c>
      <c r="AU121" s="16">
        <f t="shared" si="26"/>
        <v>6.1066666666666665</v>
      </c>
      <c r="AV121" s="17">
        <f t="shared" si="27"/>
        <v>4.9066666666666663</v>
      </c>
      <c r="AW121" s="17">
        <f t="shared" si="28"/>
        <v>1.4</v>
      </c>
      <c r="AX121" s="17">
        <f t="shared" si="29"/>
        <v>3.6</v>
      </c>
      <c r="AY121" s="17">
        <f t="shared" si="30"/>
        <v>1.4</v>
      </c>
      <c r="AZ121" s="17">
        <f t="shared" si="31"/>
        <v>0.50666666666666671</v>
      </c>
      <c r="BA121" s="17">
        <f t="shared" si="32"/>
        <v>3.2</v>
      </c>
      <c r="BB121" s="18">
        <f t="shared" si="33"/>
        <v>0.47694145758661888</v>
      </c>
      <c r="BC121" s="18">
        <f t="shared" si="34"/>
        <v>1.9083333333333332</v>
      </c>
      <c r="BD121" s="18">
        <f t="shared" si="35"/>
        <v>5.0179211469534052E-2</v>
      </c>
      <c r="BE121" s="18">
        <f t="shared" si="36"/>
        <v>1.8160095579450419E-2</v>
      </c>
      <c r="BF121" s="18">
        <f t="shared" si="37"/>
        <v>5.0179211469534052E-2</v>
      </c>
      <c r="BG121" s="18">
        <f t="shared" si="38"/>
        <v>0.12903225806451613</v>
      </c>
      <c r="BH121" s="58" t="str">
        <f t="shared" si="39"/>
        <v>20–29 min</v>
      </c>
      <c r="BI121" s="58" t="str">
        <f t="shared" si="40"/>
        <v>33+</v>
      </c>
      <c r="BJ121" s="60">
        <f t="shared" si="41"/>
        <v>0.505</v>
      </c>
      <c r="BK121" s="60">
        <f t="shared" si="42"/>
        <v>0.53200000000000003</v>
      </c>
      <c r="BL121" s="60">
        <f t="shared" si="43"/>
        <v>0.50271575135787572</v>
      </c>
      <c r="BM121" s="62" t="str">
        <f t="shared" si="44"/>
        <v>Écarter</v>
      </c>
      <c r="BN121" s="64">
        <f t="shared" si="45"/>
        <v>0.40696445338698861</v>
      </c>
      <c r="BO121" s="64">
        <f t="shared" si="46"/>
        <v>2092.5</v>
      </c>
      <c r="BP121" s="65">
        <f t="shared" si="47"/>
        <v>0.21887694145758663</v>
      </c>
      <c r="BQ121" s="65">
        <f t="shared" si="48"/>
        <v>1.9083333333333334</v>
      </c>
      <c r="BR121" s="18">
        <f t="shared" si="49"/>
        <v>0.17586618876941457</v>
      </c>
    </row>
    <row r="122" spans="1:70" ht="13.2">
      <c r="A122" s="12" t="s">
        <v>236</v>
      </c>
      <c r="B122" s="12" t="s">
        <v>237</v>
      </c>
      <c r="C122" s="13">
        <v>27</v>
      </c>
      <c r="D122" s="13">
        <v>69</v>
      </c>
      <c r="E122" s="13">
        <v>32</v>
      </c>
      <c r="F122" s="13">
        <v>37</v>
      </c>
      <c r="G122" s="13">
        <v>27.8</v>
      </c>
      <c r="H122" s="14">
        <v>911</v>
      </c>
      <c r="I122" s="15">
        <v>359</v>
      </c>
      <c r="J122" s="15">
        <v>711</v>
      </c>
      <c r="K122" s="14">
        <v>50.8</v>
      </c>
      <c r="L122" s="15">
        <v>62</v>
      </c>
      <c r="M122" s="15">
        <v>221</v>
      </c>
      <c r="N122" s="14">
        <v>27.5</v>
      </c>
      <c r="O122" s="14">
        <v>131</v>
      </c>
      <c r="P122" s="14">
        <v>159</v>
      </c>
      <c r="Q122" s="14">
        <v>81.3</v>
      </c>
      <c r="R122" s="15">
        <v>76</v>
      </c>
      <c r="S122" s="15">
        <v>255</v>
      </c>
      <c r="T122" s="15">
        <v>331</v>
      </c>
      <c r="U122" s="15">
        <v>207</v>
      </c>
      <c r="V122" s="68">
        <v>110</v>
      </c>
      <c r="W122" s="15">
        <v>69</v>
      </c>
      <c r="X122" s="15">
        <v>14</v>
      </c>
      <c r="Y122" s="15">
        <v>110</v>
      </c>
      <c r="Z122" s="14">
        <v>1753</v>
      </c>
      <c r="AA122" s="14">
        <v>6</v>
      </c>
      <c r="AB122" s="14">
        <v>0</v>
      </c>
      <c r="AC122" s="13">
        <v>-2</v>
      </c>
      <c r="AD122" s="13">
        <v>111.5</v>
      </c>
      <c r="AE122" s="13">
        <v>114.7</v>
      </c>
      <c r="AF122" s="13">
        <v>-3.2</v>
      </c>
      <c r="AG122" s="13">
        <v>16.100000000000001</v>
      </c>
      <c r="AH122" s="13">
        <v>1.86</v>
      </c>
      <c r="AI122" s="13">
        <v>18.899999999999999</v>
      </c>
      <c r="AJ122" s="13">
        <v>4</v>
      </c>
      <c r="AK122" s="13">
        <v>12.5</v>
      </c>
      <c r="AL122" s="13">
        <v>8.4</v>
      </c>
      <c r="AM122" s="13">
        <v>10.199999999999999</v>
      </c>
      <c r="AN122" s="13">
        <v>55.1</v>
      </c>
      <c r="AO122" s="13">
        <v>58.4</v>
      </c>
      <c r="AP122" s="13">
        <v>19.7</v>
      </c>
      <c r="AQ122" s="13">
        <v>101.27</v>
      </c>
      <c r="AR122" s="13">
        <v>10.5</v>
      </c>
      <c r="AS122" s="13">
        <v>4046</v>
      </c>
      <c r="AT122" s="16">
        <f t="shared" si="25"/>
        <v>13.202898550724637</v>
      </c>
      <c r="AU122" s="16">
        <f t="shared" si="26"/>
        <v>3</v>
      </c>
      <c r="AV122" s="17">
        <f t="shared" si="27"/>
        <v>4.7971014492753623</v>
      </c>
      <c r="AW122" s="17">
        <f t="shared" si="28"/>
        <v>1.1014492753623188</v>
      </c>
      <c r="AX122" s="17">
        <f t="shared" si="29"/>
        <v>3.6956521739130435</v>
      </c>
      <c r="AY122" s="17">
        <f t="shared" si="30"/>
        <v>1</v>
      </c>
      <c r="AZ122" s="17">
        <f t="shared" si="31"/>
        <v>0.20289855072463769</v>
      </c>
      <c r="BA122" s="17">
        <f t="shared" si="32"/>
        <v>1.5942028985507246</v>
      </c>
      <c r="BB122" s="18">
        <f t="shared" si="33"/>
        <v>0.47492440829944738</v>
      </c>
      <c r="BC122" s="18">
        <f t="shared" si="34"/>
        <v>1.8818181818181818</v>
      </c>
      <c r="BD122" s="18">
        <f t="shared" si="35"/>
        <v>3.5971223021582732E-2</v>
      </c>
      <c r="BE122" s="18">
        <f t="shared" si="36"/>
        <v>7.2985090188718597E-3</v>
      </c>
      <c r="BF122" s="18">
        <f t="shared" si="37"/>
        <v>3.9620477531018661E-2</v>
      </c>
      <c r="BG122" s="18">
        <f t="shared" si="38"/>
        <v>0.13293712855802314</v>
      </c>
      <c r="BH122" s="58" t="str">
        <f t="shared" si="39"/>
        <v>20–29 min</v>
      </c>
      <c r="BI122" s="58" t="str">
        <f t="shared" si="40"/>
        <v>23–27</v>
      </c>
      <c r="BJ122" s="60">
        <f t="shared" si="41"/>
        <v>0.55100000000000005</v>
      </c>
      <c r="BK122" s="60">
        <f t="shared" si="42"/>
        <v>0.58399999999999996</v>
      </c>
      <c r="BL122" s="60">
        <f t="shared" si="43"/>
        <v>0.42908871454435726</v>
      </c>
      <c r="BM122" s="62" t="str">
        <f t="shared" si="44"/>
        <v>Écarter</v>
      </c>
      <c r="BN122" s="64">
        <f t="shared" si="45"/>
        <v>0.40379086110868107</v>
      </c>
      <c r="BO122" s="64">
        <f t="shared" si="46"/>
        <v>1918.2</v>
      </c>
      <c r="BP122" s="65">
        <f t="shared" si="47"/>
        <v>0.1079136690647482</v>
      </c>
      <c r="BQ122" s="65">
        <f t="shared" si="48"/>
        <v>1.8818181818181818</v>
      </c>
      <c r="BR122" s="18">
        <f t="shared" si="49"/>
        <v>0.1725576060890418</v>
      </c>
    </row>
    <row r="123" spans="1:70" ht="13.2">
      <c r="A123" s="12" t="s">
        <v>218</v>
      </c>
      <c r="B123" s="12" t="s">
        <v>219</v>
      </c>
      <c r="C123" s="13">
        <v>31</v>
      </c>
      <c r="D123" s="13">
        <v>75</v>
      </c>
      <c r="E123" s="13">
        <v>37</v>
      </c>
      <c r="F123" s="13">
        <v>38</v>
      </c>
      <c r="G123" s="13">
        <v>28.1</v>
      </c>
      <c r="H123" s="14">
        <v>983</v>
      </c>
      <c r="I123" s="15">
        <v>338</v>
      </c>
      <c r="J123" s="15">
        <v>825</v>
      </c>
      <c r="K123" s="14">
        <v>40.6</v>
      </c>
      <c r="L123" s="15">
        <v>128</v>
      </c>
      <c r="M123" s="15">
        <v>368</v>
      </c>
      <c r="N123" s="14">
        <v>34.200000000000003</v>
      </c>
      <c r="O123" s="14">
        <v>180</v>
      </c>
      <c r="P123" s="14">
        <v>218</v>
      </c>
      <c r="Q123" s="14">
        <v>83.8</v>
      </c>
      <c r="R123" s="15">
        <v>30</v>
      </c>
      <c r="S123" s="15">
        <v>173</v>
      </c>
      <c r="T123" s="15">
        <v>195</v>
      </c>
      <c r="U123" s="15">
        <v>405</v>
      </c>
      <c r="V123" s="68">
        <v>143</v>
      </c>
      <c r="W123" s="15">
        <v>68</v>
      </c>
      <c r="X123" s="15">
        <v>15</v>
      </c>
      <c r="Y123" s="15">
        <v>180</v>
      </c>
      <c r="Z123" s="14">
        <v>1913</v>
      </c>
      <c r="AA123" s="14">
        <v>7</v>
      </c>
      <c r="AB123" s="14">
        <v>0</v>
      </c>
      <c r="AC123" s="13">
        <v>-1</v>
      </c>
      <c r="AD123" s="13">
        <v>111.8</v>
      </c>
      <c r="AE123" s="13">
        <v>112.8</v>
      </c>
      <c r="AF123" s="13">
        <v>-0.9</v>
      </c>
      <c r="AG123" s="13">
        <v>28.7</v>
      </c>
      <c r="AH123" s="13">
        <v>2.85</v>
      </c>
      <c r="AI123" s="13">
        <v>27.6</v>
      </c>
      <c r="AJ123" s="13">
        <v>1.2</v>
      </c>
      <c r="AK123" s="13">
        <v>8</v>
      </c>
      <c r="AL123" s="13">
        <v>4.5999999999999996</v>
      </c>
      <c r="AM123" s="13">
        <v>9.6999999999999993</v>
      </c>
      <c r="AN123" s="13">
        <v>48.3</v>
      </c>
      <c r="AO123" s="13">
        <v>53.1</v>
      </c>
      <c r="AP123" s="13">
        <v>21.1</v>
      </c>
      <c r="AQ123" s="13">
        <v>100.49</v>
      </c>
      <c r="AR123" s="13">
        <v>9.1</v>
      </c>
      <c r="AS123" s="13">
        <v>4393</v>
      </c>
      <c r="AT123" s="16">
        <f t="shared" si="25"/>
        <v>13.106666666666667</v>
      </c>
      <c r="AU123" s="16">
        <f t="shared" si="26"/>
        <v>5.4</v>
      </c>
      <c r="AV123" s="17">
        <f t="shared" si="27"/>
        <v>2.6</v>
      </c>
      <c r="AW123" s="17">
        <f t="shared" si="28"/>
        <v>0.4</v>
      </c>
      <c r="AX123" s="17">
        <f t="shared" si="29"/>
        <v>2.3066666666666666</v>
      </c>
      <c r="AY123" s="17">
        <f t="shared" si="30"/>
        <v>0.90666666666666662</v>
      </c>
      <c r="AZ123" s="17">
        <f t="shared" si="31"/>
        <v>0.2</v>
      </c>
      <c r="BA123" s="17">
        <f t="shared" si="32"/>
        <v>1.9066666666666667</v>
      </c>
      <c r="BB123" s="18">
        <f t="shared" si="33"/>
        <v>0.46642941874258598</v>
      </c>
      <c r="BC123" s="18">
        <f t="shared" si="34"/>
        <v>2.8321678321678321</v>
      </c>
      <c r="BD123" s="18">
        <f t="shared" si="35"/>
        <v>3.2265717674970343E-2</v>
      </c>
      <c r="BE123" s="18">
        <f t="shared" si="36"/>
        <v>7.1174377224199285E-3</v>
      </c>
      <c r="BF123" s="18">
        <f t="shared" si="37"/>
        <v>1.4234875444839857E-2</v>
      </c>
      <c r="BG123" s="18">
        <f t="shared" si="38"/>
        <v>8.2087781731909837E-2</v>
      </c>
      <c r="BH123" s="58" t="str">
        <f t="shared" si="39"/>
        <v>20–29 min</v>
      </c>
      <c r="BI123" s="58" t="str">
        <f t="shared" si="40"/>
        <v>28–32</v>
      </c>
      <c r="BJ123" s="60">
        <f t="shared" si="41"/>
        <v>0.48299999999999998</v>
      </c>
      <c r="BK123" s="60">
        <f t="shared" si="42"/>
        <v>0.53100000000000003</v>
      </c>
      <c r="BL123" s="60">
        <f t="shared" si="43"/>
        <v>0.4978877489438745</v>
      </c>
      <c r="BM123" s="62" t="str">
        <f t="shared" si="44"/>
        <v>Écarter</v>
      </c>
      <c r="BN123" s="64">
        <f t="shared" si="45"/>
        <v>0.40084775318578142</v>
      </c>
      <c r="BO123" s="64">
        <f t="shared" si="46"/>
        <v>2107.5</v>
      </c>
      <c r="BP123" s="65">
        <f t="shared" si="47"/>
        <v>0.19217081850533807</v>
      </c>
      <c r="BQ123" s="65">
        <f t="shared" si="48"/>
        <v>2.8321678321678321</v>
      </c>
      <c r="BR123" s="18">
        <f t="shared" si="49"/>
        <v>9.2526690391459068E-2</v>
      </c>
    </row>
    <row r="124" spans="1:70" ht="13.2">
      <c r="A124" s="12" t="s">
        <v>302</v>
      </c>
      <c r="B124" s="12" t="s">
        <v>303</v>
      </c>
      <c r="C124" s="13">
        <v>27</v>
      </c>
      <c r="D124" s="13">
        <v>59</v>
      </c>
      <c r="E124" s="13">
        <v>37</v>
      </c>
      <c r="F124" s="13">
        <v>22</v>
      </c>
      <c r="G124" s="13">
        <v>31.7</v>
      </c>
      <c r="H124" s="14">
        <v>773</v>
      </c>
      <c r="I124" s="15">
        <v>295</v>
      </c>
      <c r="J124" s="15">
        <v>578</v>
      </c>
      <c r="K124" s="14">
        <v>50.9</v>
      </c>
      <c r="L124" s="15">
        <v>100</v>
      </c>
      <c r="M124" s="15">
        <v>248</v>
      </c>
      <c r="N124" s="14">
        <v>41.3</v>
      </c>
      <c r="O124" s="14">
        <v>89</v>
      </c>
      <c r="P124" s="14">
        <v>112</v>
      </c>
      <c r="Q124" s="14">
        <v>77</v>
      </c>
      <c r="R124" s="15">
        <v>77</v>
      </c>
      <c r="S124" s="15">
        <v>218</v>
      </c>
      <c r="T124" s="15">
        <v>295</v>
      </c>
      <c r="U124" s="15">
        <v>83</v>
      </c>
      <c r="V124" s="68">
        <v>47</v>
      </c>
      <c r="W124" s="15">
        <v>47</v>
      </c>
      <c r="X124" s="15">
        <v>24</v>
      </c>
      <c r="Y124" s="15">
        <v>106</v>
      </c>
      <c r="Z124" s="14">
        <v>1416</v>
      </c>
      <c r="AA124" s="14">
        <v>1</v>
      </c>
      <c r="AB124" s="14">
        <v>0</v>
      </c>
      <c r="AC124" s="13">
        <v>2.7</v>
      </c>
      <c r="AD124" s="13">
        <v>114.8</v>
      </c>
      <c r="AE124" s="13">
        <v>110.9</v>
      </c>
      <c r="AF124" s="13">
        <v>3.9</v>
      </c>
      <c r="AG124" s="13">
        <v>6.3</v>
      </c>
      <c r="AH124" s="13">
        <v>1.69</v>
      </c>
      <c r="AI124" s="13">
        <v>10.9</v>
      </c>
      <c r="AJ124" s="13">
        <v>4.4000000000000004</v>
      </c>
      <c r="AK124" s="13">
        <v>11.1</v>
      </c>
      <c r="AL124" s="13">
        <v>7.9</v>
      </c>
      <c r="AM124" s="13">
        <v>6.5</v>
      </c>
      <c r="AN124" s="13">
        <v>59.7</v>
      </c>
      <c r="AO124" s="13">
        <v>61.9</v>
      </c>
      <c r="AP124" s="13">
        <v>15.6</v>
      </c>
      <c r="AQ124" s="13">
        <v>99.44</v>
      </c>
      <c r="AR124" s="13">
        <v>8.6</v>
      </c>
      <c r="AS124" s="13">
        <v>3875</v>
      </c>
      <c r="AT124" s="16">
        <f t="shared" si="25"/>
        <v>13.101694915254237</v>
      </c>
      <c r="AU124" s="16">
        <f t="shared" si="26"/>
        <v>1.4067796610169492</v>
      </c>
      <c r="AV124" s="17">
        <f t="shared" si="27"/>
        <v>5</v>
      </c>
      <c r="AW124" s="17">
        <f t="shared" si="28"/>
        <v>1.3050847457627119</v>
      </c>
      <c r="AX124" s="17">
        <f t="shared" si="29"/>
        <v>3.6949152542372881</v>
      </c>
      <c r="AY124" s="17">
        <f t="shared" si="30"/>
        <v>0.79661016949152541</v>
      </c>
      <c r="AZ124" s="17">
        <f t="shared" si="31"/>
        <v>0.40677966101694918</v>
      </c>
      <c r="BA124" s="17">
        <f t="shared" si="32"/>
        <v>0.79661016949152541</v>
      </c>
      <c r="BB124" s="18">
        <f t="shared" si="33"/>
        <v>0.41330267871464471</v>
      </c>
      <c r="BC124" s="18">
        <f t="shared" si="34"/>
        <v>1.7659574468085106</v>
      </c>
      <c r="BD124" s="18">
        <f t="shared" si="35"/>
        <v>2.5129658343581242E-2</v>
      </c>
      <c r="BE124" s="18">
        <f t="shared" si="36"/>
        <v>1.2832165962679784E-2</v>
      </c>
      <c r="BF124" s="18">
        <f t="shared" si="37"/>
        <v>4.1169865796930979E-2</v>
      </c>
      <c r="BG124" s="18">
        <f t="shared" si="38"/>
        <v>0.1165588408276747</v>
      </c>
      <c r="BH124" s="58" t="str">
        <f t="shared" si="39"/>
        <v>30–39 min</v>
      </c>
      <c r="BI124" s="58" t="str">
        <f t="shared" si="40"/>
        <v>23–27</v>
      </c>
      <c r="BJ124" s="60">
        <f t="shared" si="41"/>
        <v>0.59699999999999998</v>
      </c>
      <c r="BK124" s="60">
        <f t="shared" si="42"/>
        <v>0.61899999999999999</v>
      </c>
      <c r="BL124" s="60">
        <f t="shared" si="43"/>
        <v>0.34882317441158722</v>
      </c>
      <c r="BM124" s="62" t="str">
        <f t="shared" si="44"/>
        <v>Conserver</v>
      </c>
      <c r="BN124" s="64">
        <f t="shared" si="45"/>
        <v>0.40069569962145757</v>
      </c>
      <c r="BO124" s="64">
        <f t="shared" si="46"/>
        <v>1870.3</v>
      </c>
      <c r="BP124" s="65">
        <f t="shared" si="47"/>
        <v>4.4377907287600923E-2</v>
      </c>
      <c r="BQ124" s="65">
        <f t="shared" si="48"/>
        <v>1.7659574468085106</v>
      </c>
      <c r="BR124" s="18">
        <f t="shared" si="49"/>
        <v>0.15772870662460567</v>
      </c>
    </row>
    <row r="125" spans="1:70" ht="13.2">
      <c r="A125" s="12" t="s">
        <v>202</v>
      </c>
      <c r="B125" s="12" t="s">
        <v>203</v>
      </c>
      <c r="C125" s="13">
        <v>37</v>
      </c>
      <c r="D125" s="13">
        <v>80</v>
      </c>
      <c r="E125" s="13">
        <v>47</v>
      </c>
      <c r="F125" s="13">
        <v>33</v>
      </c>
      <c r="G125" s="13">
        <v>31.8</v>
      </c>
      <c r="H125" s="14">
        <v>1040</v>
      </c>
      <c r="I125" s="15">
        <v>392</v>
      </c>
      <c r="J125" s="15">
        <v>776</v>
      </c>
      <c r="K125" s="14">
        <v>50.9</v>
      </c>
      <c r="L125" s="15">
        <v>136</v>
      </c>
      <c r="M125" s="15">
        <v>376</v>
      </c>
      <c r="N125" s="14">
        <v>37.299999999999997</v>
      </c>
      <c r="O125" s="14">
        <v>112</v>
      </c>
      <c r="P125" s="14">
        <v>136</v>
      </c>
      <c r="Q125" s="14">
        <v>82.6</v>
      </c>
      <c r="R125" s="15">
        <v>112</v>
      </c>
      <c r="S125" s="15">
        <v>288</v>
      </c>
      <c r="T125" s="15">
        <v>400</v>
      </c>
      <c r="U125" s="15">
        <v>144</v>
      </c>
      <c r="V125" s="68">
        <v>88</v>
      </c>
      <c r="W125" s="15">
        <v>48</v>
      </c>
      <c r="X125" s="15">
        <v>152</v>
      </c>
      <c r="Y125" s="15">
        <v>168</v>
      </c>
      <c r="Z125" s="14">
        <v>2248</v>
      </c>
      <c r="AA125" s="14">
        <v>4</v>
      </c>
      <c r="AB125" s="14">
        <v>0</v>
      </c>
      <c r="AC125" s="13">
        <v>1.7</v>
      </c>
      <c r="AD125" s="13">
        <v>114.8</v>
      </c>
      <c r="AE125" s="13">
        <v>112.7</v>
      </c>
      <c r="AF125" s="13">
        <v>2.2000000000000002</v>
      </c>
      <c r="AG125" s="13">
        <v>7.8</v>
      </c>
      <c r="AH125" s="13">
        <v>1.7</v>
      </c>
      <c r="AI125" s="13">
        <v>13.5</v>
      </c>
      <c r="AJ125" s="13">
        <v>4.5999999999999996</v>
      </c>
      <c r="AK125" s="13">
        <v>10.7</v>
      </c>
      <c r="AL125" s="13">
        <v>7.8</v>
      </c>
      <c r="AM125" s="13">
        <v>7.9</v>
      </c>
      <c r="AN125" s="13">
        <v>59.9</v>
      </c>
      <c r="AO125" s="13">
        <v>62.4</v>
      </c>
      <c r="AP125" s="13">
        <v>15.7</v>
      </c>
      <c r="AQ125" s="13">
        <v>100.24</v>
      </c>
      <c r="AR125" s="13">
        <v>8.6999999999999993</v>
      </c>
      <c r="AS125" s="13">
        <v>5325</v>
      </c>
      <c r="AT125" s="16">
        <f t="shared" si="25"/>
        <v>13</v>
      </c>
      <c r="AU125" s="16">
        <f t="shared" si="26"/>
        <v>1.8</v>
      </c>
      <c r="AV125" s="17">
        <f t="shared" si="27"/>
        <v>5</v>
      </c>
      <c r="AW125" s="17">
        <f t="shared" si="28"/>
        <v>1.4</v>
      </c>
      <c r="AX125" s="17">
        <f t="shared" si="29"/>
        <v>3.6</v>
      </c>
      <c r="AY125" s="17">
        <f t="shared" si="30"/>
        <v>0.6</v>
      </c>
      <c r="AZ125" s="17">
        <f t="shared" si="31"/>
        <v>1.9</v>
      </c>
      <c r="BA125" s="17">
        <f t="shared" si="32"/>
        <v>1.1000000000000001</v>
      </c>
      <c r="BB125" s="18">
        <f t="shared" si="33"/>
        <v>0.40880503144654085</v>
      </c>
      <c r="BC125" s="18">
        <f t="shared" si="34"/>
        <v>1.6363636363636362</v>
      </c>
      <c r="BD125" s="18">
        <f t="shared" si="35"/>
        <v>1.8867924528301886E-2</v>
      </c>
      <c r="BE125" s="18">
        <f t="shared" si="36"/>
        <v>5.9748427672955969E-2</v>
      </c>
      <c r="BF125" s="18">
        <f t="shared" si="37"/>
        <v>4.40251572327044E-2</v>
      </c>
      <c r="BG125" s="18">
        <f t="shared" si="38"/>
        <v>0.11320754716981132</v>
      </c>
      <c r="BH125" s="58" t="str">
        <f t="shared" si="39"/>
        <v>30–39 min</v>
      </c>
      <c r="BI125" s="58" t="str">
        <f t="shared" si="40"/>
        <v>33+</v>
      </c>
      <c r="BJ125" s="60">
        <f t="shared" si="41"/>
        <v>0.59899999999999998</v>
      </c>
      <c r="BK125" s="60">
        <f t="shared" si="42"/>
        <v>0.624</v>
      </c>
      <c r="BL125" s="60">
        <f t="shared" si="43"/>
        <v>0.46831623415811707</v>
      </c>
      <c r="BM125" s="62" t="str">
        <f t="shared" si="44"/>
        <v>Conserver</v>
      </c>
      <c r="BN125" s="64">
        <f t="shared" si="45"/>
        <v>0.39758551307847084</v>
      </c>
      <c r="BO125" s="64">
        <f t="shared" si="46"/>
        <v>2544</v>
      </c>
      <c r="BP125" s="65">
        <f t="shared" si="47"/>
        <v>5.6603773584905662E-2</v>
      </c>
      <c r="BQ125" s="65">
        <f t="shared" si="48"/>
        <v>1.6363636363636365</v>
      </c>
      <c r="BR125" s="18">
        <f t="shared" si="49"/>
        <v>0.15723270440251572</v>
      </c>
    </row>
    <row r="126" spans="1:70" ht="13.2">
      <c r="A126" s="12" t="s">
        <v>250</v>
      </c>
      <c r="B126" s="12" t="s">
        <v>251</v>
      </c>
      <c r="C126" s="13">
        <v>20</v>
      </c>
      <c r="D126" s="13">
        <v>67</v>
      </c>
      <c r="E126" s="13">
        <v>13</v>
      </c>
      <c r="F126" s="13">
        <v>54</v>
      </c>
      <c r="G126" s="13">
        <v>27.1</v>
      </c>
      <c r="H126" s="14">
        <v>871</v>
      </c>
      <c r="I126" s="15">
        <v>328</v>
      </c>
      <c r="J126" s="15">
        <v>831</v>
      </c>
      <c r="K126" s="14">
        <v>39.4</v>
      </c>
      <c r="L126" s="15">
        <v>107</v>
      </c>
      <c r="M126" s="15">
        <v>342</v>
      </c>
      <c r="N126" s="14">
        <v>30.8</v>
      </c>
      <c r="O126" s="14">
        <v>114</v>
      </c>
      <c r="P126" s="14">
        <v>168</v>
      </c>
      <c r="Q126" s="14">
        <v>67.900000000000006</v>
      </c>
      <c r="R126" s="15">
        <v>127</v>
      </c>
      <c r="S126" s="15">
        <v>308</v>
      </c>
      <c r="T126" s="15">
        <v>436</v>
      </c>
      <c r="U126" s="15">
        <v>161</v>
      </c>
      <c r="V126" s="68">
        <v>114</v>
      </c>
      <c r="W126" s="15">
        <v>47</v>
      </c>
      <c r="X126" s="15">
        <v>101</v>
      </c>
      <c r="Y126" s="15">
        <v>147</v>
      </c>
      <c r="Z126" s="14">
        <v>1956</v>
      </c>
      <c r="AA126" s="14">
        <v>10</v>
      </c>
      <c r="AB126" s="14">
        <v>0</v>
      </c>
      <c r="AC126" s="13">
        <v>-8.1</v>
      </c>
      <c r="AD126" s="13">
        <v>102.7</v>
      </c>
      <c r="AE126" s="13">
        <v>116.4</v>
      </c>
      <c r="AF126" s="13">
        <v>-13.7</v>
      </c>
      <c r="AG126" s="13">
        <v>13.9</v>
      </c>
      <c r="AH126" s="13">
        <v>1.41</v>
      </c>
      <c r="AI126" s="13">
        <v>13.7</v>
      </c>
      <c r="AJ126" s="13">
        <v>6</v>
      </c>
      <c r="AK126" s="13">
        <v>15.8</v>
      </c>
      <c r="AL126" s="13">
        <v>10.8</v>
      </c>
      <c r="AM126" s="13">
        <v>9.6999999999999993</v>
      </c>
      <c r="AN126" s="13">
        <v>45.7</v>
      </c>
      <c r="AO126" s="13">
        <v>48.2</v>
      </c>
      <c r="AP126" s="13">
        <v>23</v>
      </c>
      <c r="AQ126" s="13">
        <v>104.3</v>
      </c>
      <c r="AR126" s="13">
        <v>8.4</v>
      </c>
      <c r="AS126" s="13">
        <v>3939</v>
      </c>
      <c r="AT126" s="16">
        <f t="shared" si="25"/>
        <v>13</v>
      </c>
      <c r="AU126" s="16">
        <f t="shared" si="26"/>
        <v>2.4029850746268657</v>
      </c>
      <c r="AV126" s="17">
        <f t="shared" si="27"/>
        <v>6.5074626865671643</v>
      </c>
      <c r="AW126" s="17">
        <f t="shared" si="28"/>
        <v>1.8955223880597014</v>
      </c>
      <c r="AX126" s="17">
        <f t="shared" si="29"/>
        <v>4.5970149253731343</v>
      </c>
      <c r="AY126" s="17">
        <f t="shared" si="30"/>
        <v>0.70149253731343286</v>
      </c>
      <c r="AZ126" s="17">
        <f t="shared" si="31"/>
        <v>1.5074626865671641</v>
      </c>
      <c r="BA126" s="17">
        <f t="shared" si="32"/>
        <v>1.7014925373134329</v>
      </c>
      <c r="BB126" s="18">
        <f t="shared" si="33"/>
        <v>0.47970479704797048</v>
      </c>
      <c r="BC126" s="18">
        <f t="shared" si="34"/>
        <v>1.4122807017543859</v>
      </c>
      <c r="BD126" s="18">
        <f t="shared" si="35"/>
        <v>2.5885333480200473E-2</v>
      </c>
      <c r="BE126" s="18">
        <f t="shared" si="36"/>
        <v>5.5625929393622285E-2</v>
      </c>
      <c r="BF126" s="18">
        <f t="shared" si="37"/>
        <v>6.9945475574158714E-2</v>
      </c>
      <c r="BG126" s="18">
        <f t="shared" si="38"/>
        <v>0.16963154706173927</v>
      </c>
      <c r="BH126" s="58" t="str">
        <f t="shared" si="39"/>
        <v>20–29 min</v>
      </c>
      <c r="BI126" s="58" t="str">
        <f t="shared" si="40"/>
        <v>18–22</v>
      </c>
      <c r="BJ126" s="60">
        <f t="shared" si="41"/>
        <v>0.45700000000000002</v>
      </c>
      <c r="BK126" s="60">
        <f t="shared" si="42"/>
        <v>0.48200000000000004</v>
      </c>
      <c r="BL126" s="60">
        <f t="shared" si="43"/>
        <v>0.5015087507543754</v>
      </c>
      <c r="BM126" s="62" t="str">
        <f t="shared" si="44"/>
        <v>Écarter</v>
      </c>
      <c r="BN126" s="64">
        <f t="shared" si="45"/>
        <v>0.39758551307847084</v>
      </c>
      <c r="BO126" s="64">
        <f t="shared" si="46"/>
        <v>1815.7</v>
      </c>
      <c r="BP126" s="65">
        <f t="shared" si="47"/>
        <v>8.8671035964090983E-2</v>
      </c>
      <c r="BQ126" s="65">
        <f t="shared" si="48"/>
        <v>1.4122807017543859</v>
      </c>
      <c r="BR126" s="18">
        <f t="shared" si="49"/>
        <v>0.24012777441207248</v>
      </c>
    </row>
    <row r="127" spans="1:70" ht="13.2">
      <c r="A127" s="12" t="s">
        <v>584</v>
      </c>
      <c r="B127" s="12" t="s">
        <v>585</v>
      </c>
      <c r="C127" s="13">
        <v>28</v>
      </c>
      <c r="D127" s="13">
        <v>30</v>
      </c>
      <c r="E127" s="13">
        <v>18</v>
      </c>
      <c r="F127" s="13">
        <v>12</v>
      </c>
      <c r="G127" s="13">
        <v>18.8</v>
      </c>
      <c r="H127" s="14">
        <v>387</v>
      </c>
      <c r="I127" s="15">
        <v>141</v>
      </c>
      <c r="J127" s="15">
        <v>249</v>
      </c>
      <c r="K127" s="14">
        <v>56.2</v>
      </c>
      <c r="L127" s="15">
        <v>27</v>
      </c>
      <c r="M127" s="15">
        <v>75</v>
      </c>
      <c r="N127" s="14">
        <v>36</v>
      </c>
      <c r="O127" s="14">
        <v>78</v>
      </c>
      <c r="P127" s="14">
        <v>111</v>
      </c>
      <c r="Q127" s="14">
        <v>71.8</v>
      </c>
      <c r="R127" s="15">
        <v>39</v>
      </c>
      <c r="S127" s="15">
        <v>108</v>
      </c>
      <c r="T127" s="15">
        <v>147</v>
      </c>
      <c r="U127" s="15">
        <v>42</v>
      </c>
      <c r="V127" s="68">
        <v>48</v>
      </c>
      <c r="W127" s="15">
        <v>24</v>
      </c>
      <c r="X127" s="15">
        <v>12</v>
      </c>
      <c r="Y127" s="15">
        <v>54</v>
      </c>
      <c r="Z127" s="14">
        <v>687</v>
      </c>
      <c r="AA127" s="14">
        <v>1</v>
      </c>
      <c r="AB127" s="14">
        <v>0</v>
      </c>
      <c r="AC127" s="13">
        <v>-0.6</v>
      </c>
      <c r="AD127" s="13">
        <v>106.1</v>
      </c>
      <c r="AE127" s="13">
        <v>107</v>
      </c>
      <c r="AF127" s="13">
        <v>-0.9</v>
      </c>
      <c r="AG127" s="13">
        <v>13.5</v>
      </c>
      <c r="AH127" s="13">
        <v>0.86</v>
      </c>
      <c r="AI127" s="13">
        <v>10.9</v>
      </c>
      <c r="AJ127" s="13">
        <v>6.7</v>
      </c>
      <c r="AK127" s="13">
        <v>20.100000000000001</v>
      </c>
      <c r="AL127" s="13">
        <v>13.1</v>
      </c>
      <c r="AM127" s="13">
        <v>12.7</v>
      </c>
      <c r="AN127" s="13">
        <v>61.6</v>
      </c>
      <c r="AO127" s="13">
        <v>64.900000000000006</v>
      </c>
      <c r="AP127" s="13">
        <v>25.4</v>
      </c>
      <c r="AQ127" s="13">
        <v>99.97</v>
      </c>
      <c r="AR127" s="13">
        <v>16.5</v>
      </c>
      <c r="AS127" s="13">
        <v>1172</v>
      </c>
      <c r="AT127" s="16">
        <f t="shared" si="25"/>
        <v>12.9</v>
      </c>
      <c r="AU127" s="16">
        <f t="shared" si="26"/>
        <v>1.4</v>
      </c>
      <c r="AV127" s="17">
        <f t="shared" si="27"/>
        <v>4.9000000000000004</v>
      </c>
      <c r="AW127" s="17">
        <f t="shared" si="28"/>
        <v>1.3</v>
      </c>
      <c r="AX127" s="17">
        <f t="shared" si="29"/>
        <v>3.6</v>
      </c>
      <c r="AY127" s="17">
        <f t="shared" si="30"/>
        <v>0.8</v>
      </c>
      <c r="AZ127" s="17">
        <f t="shared" si="31"/>
        <v>0.4</v>
      </c>
      <c r="BA127" s="17">
        <f t="shared" si="32"/>
        <v>1.6</v>
      </c>
      <c r="BB127" s="18">
        <f t="shared" si="33"/>
        <v>0.68617021276595747</v>
      </c>
      <c r="BC127" s="18">
        <f t="shared" si="34"/>
        <v>0.87499999999999989</v>
      </c>
      <c r="BD127" s="18">
        <f t="shared" si="35"/>
        <v>4.2553191489361701E-2</v>
      </c>
      <c r="BE127" s="18">
        <f t="shared" si="36"/>
        <v>2.1276595744680851E-2</v>
      </c>
      <c r="BF127" s="18">
        <f t="shared" si="37"/>
        <v>6.9148936170212769E-2</v>
      </c>
      <c r="BG127" s="18">
        <f t="shared" si="38"/>
        <v>0.19148936170212766</v>
      </c>
      <c r="BH127" s="58" t="str">
        <f t="shared" si="39"/>
        <v>10–19 min</v>
      </c>
      <c r="BI127" s="58" t="str">
        <f t="shared" si="40"/>
        <v>28–32</v>
      </c>
      <c r="BJ127" s="60">
        <f t="shared" si="41"/>
        <v>0.61599999999999999</v>
      </c>
      <c r="BK127" s="60">
        <f t="shared" si="42"/>
        <v>0.64900000000000002</v>
      </c>
      <c r="BL127" s="60">
        <f t="shared" si="43"/>
        <v>0.15027157513578757</v>
      </c>
      <c r="BM127" s="62" t="str">
        <f t="shared" si="44"/>
        <v>Écarter</v>
      </c>
      <c r="BN127" s="64">
        <f t="shared" si="45"/>
        <v>0.39452716297786722</v>
      </c>
      <c r="BO127" s="64">
        <f t="shared" si="46"/>
        <v>564</v>
      </c>
      <c r="BP127" s="65">
        <f t="shared" si="47"/>
        <v>7.4468085106382975E-2</v>
      </c>
      <c r="BQ127" s="65">
        <f t="shared" si="48"/>
        <v>0.875</v>
      </c>
      <c r="BR127" s="18">
        <f t="shared" si="49"/>
        <v>0.26063829787234044</v>
      </c>
    </row>
    <row r="128" spans="1:70" ht="13.2">
      <c r="A128" s="12" t="s">
        <v>664</v>
      </c>
      <c r="B128" s="12" t="s">
        <v>665</v>
      </c>
      <c r="C128" s="13">
        <v>32</v>
      </c>
      <c r="D128" s="13">
        <v>24</v>
      </c>
      <c r="E128" s="13">
        <v>6</v>
      </c>
      <c r="F128" s="13">
        <v>18</v>
      </c>
      <c r="G128" s="13">
        <v>23.5</v>
      </c>
      <c r="H128" s="14">
        <v>305</v>
      </c>
      <c r="I128" s="15">
        <v>103</v>
      </c>
      <c r="J128" s="15">
        <v>240</v>
      </c>
      <c r="K128" s="14">
        <v>43.3</v>
      </c>
      <c r="L128" s="15">
        <v>17</v>
      </c>
      <c r="M128" s="15">
        <v>55</v>
      </c>
      <c r="N128" s="14">
        <v>28.6</v>
      </c>
      <c r="O128" s="14">
        <v>82</v>
      </c>
      <c r="P128" s="14">
        <v>91</v>
      </c>
      <c r="Q128" s="14">
        <v>88</v>
      </c>
      <c r="R128" s="15">
        <v>22</v>
      </c>
      <c r="S128" s="15">
        <v>70</v>
      </c>
      <c r="T128" s="15">
        <v>91</v>
      </c>
      <c r="U128" s="15">
        <v>98</v>
      </c>
      <c r="V128" s="68">
        <v>38</v>
      </c>
      <c r="W128" s="15">
        <v>12</v>
      </c>
      <c r="X128" s="15">
        <v>5</v>
      </c>
      <c r="Y128" s="15">
        <v>31</v>
      </c>
      <c r="Z128" s="14">
        <v>578</v>
      </c>
      <c r="AA128" s="14">
        <v>2</v>
      </c>
      <c r="AB128" s="14">
        <v>0</v>
      </c>
      <c r="AC128" s="13">
        <v>-5</v>
      </c>
      <c r="AD128" s="13">
        <v>106.5</v>
      </c>
      <c r="AE128" s="13">
        <v>116.9</v>
      </c>
      <c r="AF128" s="13">
        <v>-10.4</v>
      </c>
      <c r="AG128" s="13">
        <v>26.7</v>
      </c>
      <c r="AH128" s="13">
        <v>2.58</v>
      </c>
      <c r="AI128" s="13">
        <v>23.5</v>
      </c>
      <c r="AJ128" s="13">
        <v>3.6</v>
      </c>
      <c r="AK128" s="13">
        <v>11.9</v>
      </c>
      <c r="AL128" s="13">
        <v>7.7</v>
      </c>
      <c r="AM128" s="13">
        <v>9.1</v>
      </c>
      <c r="AN128" s="13">
        <v>46.7</v>
      </c>
      <c r="AO128" s="13">
        <v>54.4</v>
      </c>
      <c r="AP128" s="13">
        <v>23.1</v>
      </c>
      <c r="AQ128" s="13">
        <v>103.18</v>
      </c>
      <c r="AR128" s="13">
        <v>11.3</v>
      </c>
      <c r="AS128" s="13">
        <v>1215</v>
      </c>
      <c r="AT128" s="16">
        <f t="shared" si="25"/>
        <v>12.708333333333334</v>
      </c>
      <c r="AU128" s="16">
        <f t="shared" si="26"/>
        <v>4.083333333333333</v>
      </c>
      <c r="AV128" s="17">
        <f t="shared" si="27"/>
        <v>3.7916666666666665</v>
      </c>
      <c r="AW128" s="17">
        <f t="shared" si="28"/>
        <v>0.91666666666666663</v>
      </c>
      <c r="AX128" s="17">
        <f t="shared" si="29"/>
        <v>2.9166666666666665</v>
      </c>
      <c r="AY128" s="17">
        <f t="shared" si="30"/>
        <v>0.5</v>
      </c>
      <c r="AZ128" s="17">
        <f t="shared" si="31"/>
        <v>0.20833333333333334</v>
      </c>
      <c r="BA128" s="17">
        <f t="shared" si="32"/>
        <v>1.5833333333333333</v>
      </c>
      <c r="BB128" s="18">
        <f t="shared" si="33"/>
        <v>0.54078014184397161</v>
      </c>
      <c r="BC128" s="18">
        <f t="shared" si="34"/>
        <v>2.5789473684210527</v>
      </c>
      <c r="BD128" s="18">
        <f t="shared" si="35"/>
        <v>2.1276595744680851E-2</v>
      </c>
      <c r="BE128" s="18">
        <f t="shared" si="36"/>
        <v>8.8652482269503553E-3</v>
      </c>
      <c r="BF128" s="18">
        <f t="shared" si="37"/>
        <v>3.9007092198581561E-2</v>
      </c>
      <c r="BG128" s="18">
        <f t="shared" si="38"/>
        <v>0.12411347517730496</v>
      </c>
      <c r="BH128" s="58" t="str">
        <f t="shared" si="39"/>
        <v>20–29 min</v>
      </c>
      <c r="BI128" s="58" t="str">
        <f t="shared" si="40"/>
        <v>28–32</v>
      </c>
      <c r="BJ128" s="60">
        <f t="shared" si="41"/>
        <v>0.46700000000000003</v>
      </c>
      <c r="BK128" s="60">
        <f t="shared" si="42"/>
        <v>0.54400000000000004</v>
      </c>
      <c r="BL128" s="60">
        <f t="shared" si="43"/>
        <v>0.14484007242003621</v>
      </c>
      <c r="BM128" s="62" t="str">
        <f t="shared" si="44"/>
        <v>Écarter</v>
      </c>
      <c r="BN128" s="64">
        <f t="shared" si="45"/>
        <v>0.38866532528504361</v>
      </c>
      <c r="BO128" s="64">
        <f t="shared" si="46"/>
        <v>564</v>
      </c>
      <c r="BP128" s="65">
        <f t="shared" si="47"/>
        <v>0.17375886524822695</v>
      </c>
      <c r="BQ128" s="65">
        <f t="shared" si="48"/>
        <v>2.5789473684210527</v>
      </c>
      <c r="BR128" s="18">
        <f t="shared" si="49"/>
        <v>0.16134751773049644</v>
      </c>
    </row>
    <row r="129" spans="1:70" ht="13.2">
      <c r="A129" s="12" t="s">
        <v>220</v>
      </c>
      <c r="B129" s="12" t="s">
        <v>221</v>
      </c>
      <c r="C129" s="13">
        <v>25</v>
      </c>
      <c r="D129" s="13">
        <v>77</v>
      </c>
      <c r="E129" s="13">
        <v>31</v>
      </c>
      <c r="F129" s="13">
        <v>46</v>
      </c>
      <c r="G129" s="13">
        <v>23.9</v>
      </c>
      <c r="H129" s="14">
        <v>978</v>
      </c>
      <c r="I129" s="15">
        <v>370</v>
      </c>
      <c r="J129" s="15">
        <v>770</v>
      </c>
      <c r="K129" s="14">
        <v>48.2</v>
      </c>
      <c r="L129" s="15">
        <v>85</v>
      </c>
      <c r="M129" s="15">
        <v>277</v>
      </c>
      <c r="N129" s="14">
        <v>31.8</v>
      </c>
      <c r="O129" s="14">
        <v>146</v>
      </c>
      <c r="P129" s="14">
        <v>193</v>
      </c>
      <c r="Q129" s="14">
        <v>77.3</v>
      </c>
      <c r="R129" s="15">
        <v>116</v>
      </c>
      <c r="S129" s="15">
        <v>262</v>
      </c>
      <c r="T129" s="15">
        <v>370</v>
      </c>
      <c r="U129" s="15">
        <v>123</v>
      </c>
      <c r="V129" s="68">
        <v>77</v>
      </c>
      <c r="W129" s="15">
        <v>46</v>
      </c>
      <c r="X129" s="15">
        <v>23</v>
      </c>
      <c r="Y129" s="15">
        <v>116</v>
      </c>
      <c r="Z129" s="14">
        <v>1748</v>
      </c>
      <c r="AA129" s="14">
        <v>3</v>
      </c>
      <c r="AB129" s="14">
        <v>0</v>
      </c>
      <c r="AC129" s="13">
        <v>-2.8</v>
      </c>
      <c r="AD129" s="13">
        <v>110.1</v>
      </c>
      <c r="AE129" s="13">
        <v>115.9</v>
      </c>
      <c r="AF129" s="13">
        <v>-5.8</v>
      </c>
      <c r="AG129" s="13">
        <v>10.5</v>
      </c>
      <c r="AH129" s="13">
        <v>1.62</v>
      </c>
      <c r="AI129" s="13">
        <v>11.9</v>
      </c>
      <c r="AJ129" s="13">
        <v>5.7</v>
      </c>
      <c r="AK129" s="13">
        <v>13.6</v>
      </c>
      <c r="AL129" s="13">
        <v>9.6</v>
      </c>
      <c r="AM129" s="13">
        <v>7.3</v>
      </c>
      <c r="AN129" s="13">
        <v>53.8</v>
      </c>
      <c r="AO129" s="13">
        <v>57.2</v>
      </c>
      <c r="AP129" s="13">
        <v>20.7</v>
      </c>
      <c r="AQ129" s="13">
        <v>102.06</v>
      </c>
      <c r="AR129" s="13">
        <v>10.3</v>
      </c>
      <c r="AS129" s="13">
        <v>3912</v>
      </c>
      <c r="AT129" s="16">
        <f t="shared" si="25"/>
        <v>12.7012987012987</v>
      </c>
      <c r="AU129" s="16">
        <f t="shared" si="26"/>
        <v>1.5974025974025974</v>
      </c>
      <c r="AV129" s="17">
        <f t="shared" si="27"/>
        <v>4.8051948051948052</v>
      </c>
      <c r="AW129" s="17">
        <f t="shared" si="28"/>
        <v>1.5064935064935066</v>
      </c>
      <c r="AX129" s="17">
        <f t="shared" si="29"/>
        <v>3.4025974025974026</v>
      </c>
      <c r="AY129" s="17">
        <f t="shared" si="30"/>
        <v>0.59740259740259738</v>
      </c>
      <c r="AZ129" s="17">
        <f t="shared" si="31"/>
        <v>0.29870129870129869</v>
      </c>
      <c r="BA129" s="17">
        <f t="shared" si="32"/>
        <v>1</v>
      </c>
      <c r="BB129" s="18">
        <f t="shared" si="33"/>
        <v>0.5314350921045482</v>
      </c>
      <c r="BC129" s="18">
        <f t="shared" si="34"/>
        <v>1.5974025974025974</v>
      </c>
      <c r="BD129" s="18">
        <f t="shared" si="35"/>
        <v>2.4995924577514535E-2</v>
      </c>
      <c r="BE129" s="18">
        <f t="shared" si="36"/>
        <v>1.2497962288757268E-2</v>
      </c>
      <c r="BF129" s="18">
        <f t="shared" si="37"/>
        <v>6.3033201108514916E-2</v>
      </c>
      <c r="BG129" s="18">
        <f t="shared" si="38"/>
        <v>0.14236809215888716</v>
      </c>
      <c r="BH129" s="58" t="str">
        <f t="shared" si="39"/>
        <v>20–29 min</v>
      </c>
      <c r="BI129" s="58" t="str">
        <f t="shared" si="40"/>
        <v>23–27</v>
      </c>
      <c r="BJ129" s="60">
        <f t="shared" si="41"/>
        <v>0.53799999999999992</v>
      </c>
      <c r="BK129" s="60">
        <f t="shared" si="42"/>
        <v>0.57200000000000006</v>
      </c>
      <c r="BL129" s="60">
        <f t="shared" si="43"/>
        <v>0.46469523234761617</v>
      </c>
      <c r="BM129" s="62" t="str">
        <f t="shared" si="44"/>
        <v>Écarter</v>
      </c>
      <c r="BN129" s="64">
        <f t="shared" si="45"/>
        <v>0.3884501816091353</v>
      </c>
      <c r="BO129" s="64">
        <f t="shared" si="46"/>
        <v>1840.3</v>
      </c>
      <c r="BP129" s="65">
        <f t="shared" si="47"/>
        <v>6.6836928761614955E-2</v>
      </c>
      <c r="BQ129" s="65">
        <f t="shared" si="48"/>
        <v>1.5974025974025974</v>
      </c>
      <c r="BR129" s="18">
        <f t="shared" si="49"/>
        <v>0.20105417594957345</v>
      </c>
    </row>
    <row r="130" spans="1:70" ht="13.2">
      <c r="A130" s="12" t="s">
        <v>264</v>
      </c>
      <c r="B130" s="12" t="s">
        <v>265</v>
      </c>
      <c r="C130" s="13">
        <v>21</v>
      </c>
      <c r="D130" s="13">
        <v>66</v>
      </c>
      <c r="E130" s="13">
        <v>30</v>
      </c>
      <c r="F130" s="13">
        <v>36</v>
      </c>
      <c r="G130" s="13">
        <v>26.7</v>
      </c>
      <c r="H130" s="14">
        <v>838</v>
      </c>
      <c r="I130" s="15">
        <v>284</v>
      </c>
      <c r="J130" s="15">
        <v>686</v>
      </c>
      <c r="K130" s="14">
        <v>41.9</v>
      </c>
      <c r="L130" s="15">
        <v>106</v>
      </c>
      <c r="M130" s="15">
        <v>297</v>
      </c>
      <c r="N130" s="14">
        <v>35.4</v>
      </c>
      <c r="O130" s="14">
        <v>158</v>
      </c>
      <c r="P130" s="14">
        <v>205</v>
      </c>
      <c r="Q130" s="14">
        <v>76.7</v>
      </c>
      <c r="R130" s="15">
        <v>53</v>
      </c>
      <c r="S130" s="15">
        <v>145</v>
      </c>
      <c r="T130" s="15">
        <v>198</v>
      </c>
      <c r="U130" s="15">
        <v>337</v>
      </c>
      <c r="V130" s="68">
        <v>178</v>
      </c>
      <c r="W130" s="15">
        <v>66</v>
      </c>
      <c r="X130" s="15">
        <v>13</v>
      </c>
      <c r="Y130" s="15">
        <v>178</v>
      </c>
      <c r="Z130" s="14">
        <v>1643</v>
      </c>
      <c r="AA130" s="14">
        <v>2</v>
      </c>
      <c r="AB130" s="14">
        <v>0</v>
      </c>
      <c r="AC130" s="13">
        <v>-0.6</v>
      </c>
      <c r="AD130" s="13">
        <v>112.5</v>
      </c>
      <c r="AE130" s="13">
        <v>113.7</v>
      </c>
      <c r="AF130" s="13">
        <v>-1.3</v>
      </c>
      <c r="AG130" s="13">
        <v>27.4</v>
      </c>
      <c r="AH130" s="13">
        <v>1.89</v>
      </c>
      <c r="AI130" s="13">
        <v>25.9</v>
      </c>
      <c r="AJ130" s="13">
        <v>2.8</v>
      </c>
      <c r="AK130" s="13">
        <v>8.3000000000000007</v>
      </c>
      <c r="AL130" s="13">
        <v>5.4</v>
      </c>
      <c r="AM130" s="13">
        <v>13.7</v>
      </c>
      <c r="AN130" s="13">
        <v>49.6</v>
      </c>
      <c r="AO130" s="13">
        <v>54</v>
      </c>
      <c r="AP130" s="13">
        <v>22</v>
      </c>
      <c r="AQ130" s="13">
        <v>100.99</v>
      </c>
      <c r="AR130" s="13">
        <v>8.4</v>
      </c>
      <c r="AS130" s="13">
        <v>3705</v>
      </c>
      <c r="AT130" s="16">
        <f t="shared" ref="AT130:AT193" si="50">H130/D130</f>
        <v>12.696969696969697</v>
      </c>
      <c r="AU130" s="16">
        <f t="shared" ref="AU130:AU193" si="51">U130/D130</f>
        <v>5.1060606060606064</v>
      </c>
      <c r="AV130" s="17">
        <f t="shared" ref="AV130:AV193" si="52">T130/D130</f>
        <v>3</v>
      </c>
      <c r="AW130" s="17">
        <f t="shared" ref="AW130:AW193" si="53">R130/D130</f>
        <v>0.80303030303030298</v>
      </c>
      <c r="AX130" s="17">
        <f t="shared" ref="AX130:AX193" si="54">S130/D130</f>
        <v>2.1969696969696968</v>
      </c>
      <c r="AY130" s="17">
        <f t="shared" ref="AY130:AY193" si="55">W130/D130</f>
        <v>1</v>
      </c>
      <c r="AZ130" s="17">
        <f t="shared" ref="AZ130:AZ193" si="56">X130/D130</f>
        <v>0.19696969696969696</v>
      </c>
      <c r="BA130" s="17">
        <f t="shared" ref="BA130:BA193" si="57">V130/D130</f>
        <v>2.6969696969696968</v>
      </c>
      <c r="BB130" s="18">
        <f t="shared" ref="BB130:BB193" si="58">IF(G130&gt;0,AT130/G130,"")</f>
        <v>0.47554193621609353</v>
      </c>
      <c r="BC130" s="18">
        <f t="shared" ref="BC130:BC193" si="59">IF(BA130&gt;0,AU130/BA130,"")</f>
        <v>1.8932584269662924</v>
      </c>
      <c r="BD130" s="18">
        <f t="shared" ref="BD130:BD193" si="60">IF(G130&gt;0,AY130/G130,"")</f>
        <v>3.7453183520599252E-2</v>
      </c>
      <c r="BE130" s="18">
        <f t="shared" ref="BE130:BE193" si="61">IF(G130&gt;0,AZ130/G130,"")</f>
        <v>7.377142208602883E-3</v>
      </c>
      <c r="BF130" s="18">
        <f t="shared" ref="BF130:BF193" si="62">IF(G130&gt;0,AW130/G130,"")</f>
        <v>3.0076041311996368E-2</v>
      </c>
      <c r="BG130" s="18">
        <f t="shared" ref="BG130:BG193" si="63" xml:space="preserve"> IF(G130&gt;0,AX130/G130,"")</f>
        <v>8.2283509249801379E-2</v>
      </c>
      <c r="BH130" s="58" t="str">
        <f t="shared" ref="BH130:BH193" si="64">IF(G130&lt;10,"&lt;10 min",IF(G130&lt;20,"10–19 min",IF(G130&lt;30,"20–29 min",IF(G130&lt;40,"30–39 min","40+ min"))))</f>
        <v>20–29 min</v>
      </c>
      <c r="BI130" s="58" t="str">
        <f t="shared" ref="BI130:BI193" si="65">IF(C130&lt;23,"18–22",IF(C130&lt;28,"23–27",IF(C130&lt;33,"28–32","33+")))</f>
        <v>18–22</v>
      </c>
      <c r="BJ130" s="60">
        <f t="shared" ref="BJ130:BJ193" si="66">AN130/100</f>
        <v>0.496</v>
      </c>
      <c r="BK130" s="60">
        <f t="shared" ref="BK130:BK193" si="67">AO130/100</f>
        <v>0.54</v>
      </c>
      <c r="BL130" s="60">
        <f t="shared" ref="BL130:BL193" si="68">J130/(MAX($J$2:$J$570))</f>
        <v>0.4140012070006035</v>
      </c>
      <c r="BM130" s="62" t="str">
        <f t="shared" ref="BM130:BM193" si="69">IF(AND(G130&gt;=30,J130&gt;=500),"Conserver","Écarter")</f>
        <v>Écarter</v>
      </c>
      <c r="BN130" s="64">
        <f t="shared" ref="BN130:BN193" si="70">AT130/(MAX($AT$2:$AT$570))</f>
        <v>0.38831778550088414</v>
      </c>
      <c r="BO130" s="64">
        <f t="shared" ref="BO130:BO193" si="71">G130*D130</f>
        <v>1762.2</v>
      </c>
      <c r="BP130" s="65">
        <f t="shared" ref="BP130:BP193" si="72">IF(BO130&gt;0,U130/BO130,"")</f>
        <v>0.19123822494609011</v>
      </c>
      <c r="BQ130" s="65">
        <f t="shared" ref="BQ130:BQ193" si="73">IF(V130&gt;0,U130/V130,0)</f>
        <v>1.8932584269662922</v>
      </c>
      <c r="BR130" s="18">
        <f t="shared" ref="BR130:BR193" si="74">IF(G130&gt;0,AV130/G130,"")</f>
        <v>0.11235955056179775</v>
      </c>
    </row>
    <row r="131" spans="1:70" ht="13.2">
      <c r="A131" s="12" t="s">
        <v>326</v>
      </c>
      <c r="B131" s="12" t="s">
        <v>327</v>
      </c>
      <c r="C131" s="13">
        <v>29</v>
      </c>
      <c r="D131" s="13">
        <v>58</v>
      </c>
      <c r="E131" s="13">
        <v>26</v>
      </c>
      <c r="F131" s="13">
        <v>32</v>
      </c>
      <c r="G131" s="13">
        <v>25.5</v>
      </c>
      <c r="H131" s="14">
        <v>731</v>
      </c>
      <c r="I131" s="15">
        <v>249</v>
      </c>
      <c r="J131" s="15">
        <v>638</v>
      </c>
      <c r="K131" s="14">
        <v>39</v>
      </c>
      <c r="L131" s="15">
        <v>110</v>
      </c>
      <c r="M131" s="15">
        <v>360</v>
      </c>
      <c r="N131" s="14">
        <v>31.4</v>
      </c>
      <c r="O131" s="14">
        <v>122</v>
      </c>
      <c r="P131" s="14">
        <v>145</v>
      </c>
      <c r="Q131" s="14">
        <v>83.4</v>
      </c>
      <c r="R131" s="15">
        <v>17</v>
      </c>
      <c r="S131" s="15">
        <v>139</v>
      </c>
      <c r="T131" s="15">
        <v>162</v>
      </c>
      <c r="U131" s="15">
        <v>296</v>
      </c>
      <c r="V131" s="68">
        <v>110</v>
      </c>
      <c r="W131" s="15">
        <v>58</v>
      </c>
      <c r="X131" s="15">
        <v>23</v>
      </c>
      <c r="Y131" s="15">
        <v>116</v>
      </c>
      <c r="Z131" s="14">
        <v>1502</v>
      </c>
      <c r="AA131" s="14">
        <v>4</v>
      </c>
      <c r="AB131" s="14">
        <v>0</v>
      </c>
      <c r="AC131" s="13">
        <v>0</v>
      </c>
      <c r="AD131" s="13">
        <v>110.1</v>
      </c>
      <c r="AE131" s="13">
        <v>111.6</v>
      </c>
      <c r="AF131" s="13">
        <v>-1.5</v>
      </c>
      <c r="AG131" s="13">
        <v>30.2</v>
      </c>
      <c r="AH131" s="13">
        <v>2.75</v>
      </c>
      <c r="AI131" s="13">
        <v>26.9</v>
      </c>
      <c r="AJ131" s="13">
        <v>1.3</v>
      </c>
      <c r="AK131" s="13">
        <v>9.3000000000000007</v>
      </c>
      <c r="AL131" s="13">
        <v>5.3</v>
      </c>
      <c r="AM131" s="13">
        <v>9.8000000000000007</v>
      </c>
      <c r="AN131" s="13">
        <v>47.9</v>
      </c>
      <c r="AO131" s="13">
        <v>52.2</v>
      </c>
      <c r="AP131" s="13">
        <v>22.8</v>
      </c>
      <c r="AQ131" s="13">
        <v>99.59</v>
      </c>
      <c r="AR131" s="13">
        <v>9.8000000000000007</v>
      </c>
      <c r="AS131" s="13">
        <v>3092</v>
      </c>
      <c r="AT131" s="16">
        <f t="shared" si="50"/>
        <v>12.603448275862069</v>
      </c>
      <c r="AU131" s="16">
        <f t="shared" si="51"/>
        <v>5.1034482758620694</v>
      </c>
      <c r="AV131" s="17">
        <f t="shared" si="52"/>
        <v>2.7931034482758621</v>
      </c>
      <c r="AW131" s="17">
        <f t="shared" si="53"/>
        <v>0.29310344827586204</v>
      </c>
      <c r="AX131" s="17">
        <f t="shared" si="54"/>
        <v>2.396551724137931</v>
      </c>
      <c r="AY131" s="17">
        <f t="shared" si="55"/>
        <v>1</v>
      </c>
      <c r="AZ131" s="17">
        <f t="shared" si="56"/>
        <v>0.39655172413793105</v>
      </c>
      <c r="BA131" s="17">
        <f t="shared" si="57"/>
        <v>1.896551724137931</v>
      </c>
      <c r="BB131" s="18">
        <f t="shared" si="58"/>
        <v>0.4942528735632184</v>
      </c>
      <c r="BC131" s="18">
        <f t="shared" si="59"/>
        <v>2.6909090909090909</v>
      </c>
      <c r="BD131" s="18">
        <f t="shared" si="60"/>
        <v>3.9215686274509803E-2</v>
      </c>
      <c r="BE131" s="18">
        <f t="shared" si="61"/>
        <v>1.555104800540906E-2</v>
      </c>
      <c r="BF131" s="18">
        <f t="shared" si="62"/>
        <v>1.1494252873563218E-2</v>
      </c>
      <c r="BG131" s="18">
        <f t="shared" si="63"/>
        <v>9.3982420554428667E-2</v>
      </c>
      <c r="BH131" s="58" t="str">
        <f t="shared" si="64"/>
        <v>20–29 min</v>
      </c>
      <c r="BI131" s="58" t="str">
        <f t="shared" si="65"/>
        <v>28–32</v>
      </c>
      <c r="BJ131" s="60">
        <f t="shared" si="66"/>
        <v>0.47899999999999998</v>
      </c>
      <c r="BK131" s="60">
        <f t="shared" si="67"/>
        <v>0.52200000000000002</v>
      </c>
      <c r="BL131" s="60">
        <f t="shared" si="68"/>
        <v>0.38503319251659623</v>
      </c>
      <c r="BM131" s="62" t="str">
        <f t="shared" si="69"/>
        <v>Écarter</v>
      </c>
      <c r="BN131" s="64">
        <f t="shared" si="70"/>
        <v>0.38545757302435307</v>
      </c>
      <c r="BO131" s="64">
        <f t="shared" si="71"/>
        <v>1479</v>
      </c>
      <c r="BP131" s="65">
        <f t="shared" si="72"/>
        <v>0.20013522650439486</v>
      </c>
      <c r="BQ131" s="65">
        <f t="shared" si="73"/>
        <v>2.6909090909090909</v>
      </c>
      <c r="BR131" s="18">
        <f t="shared" si="74"/>
        <v>0.10953346855983773</v>
      </c>
    </row>
    <row r="132" spans="1:70" ht="13.2">
      <c r="A132" s="12" t="s">
        <v>228</v>
      </c>
      <c r="B132" s="12" t="s">
        <v>229</v>
      </c>
      <c r="C132" s="13">
        <v>20</v>
      </c>
      <c r="D132" s="13">
        <v>75</v>
      </c>
      <c r="E132" s="13">
        <v>38</v>
      </c>
      <c r="F132" s="13">
        <v>37</v>
      </c>
      <c r="G132" s="13">
        <v>24.6</v>
      </c>
      <c r="H132" s="14">
        <v>945</v>
      </c>
      <c r="I132" s="15">
        <v>360</v>
      </c>
      <c r="J132" s="15">
        <v>780</v>
      </c>
      <c r="K132" s="14">
        <v>45.8</v>
      </c>
      <c r="L132" s="15">
        <v>120</v>
      </c>
      <c r="M132" s="15">
        <v>345</v>
      </c>
      <c r="N132" s="14">
        <v>35.5</v>
      </c>
      <c r="O132" s="14">
        <v>105</v>
      </c>
      <c r="P132" s="14">
        <v>150</v>
      </c>
      <c r="Q132" s="14">
        <v>71.099999999999994</v>
      </c>
      <c r="R132" s="15">
        <v>83</v>
      </c>
      <c r="S132" s="15">
        <v>180</v>
      </c>
      <c r="T132" s="15">
        <v>270</v>
      </c>
      <c r="U132" s="15">
        <v>90</v>
      </c>
      <c r="V132" s="68">
        <v>90</v>
      </c>
      <c r="W132" s="15">
        <v>53</v>
      </c>
      <c r="X132" s="15">
        <v>38</v>
      </c>
      <c r="Y132" s="15">
        <v>150</v>
      </c>
      <c r="Z132" s="14">
        <v>1575</v>
      </c>
      <c r="AA132" s="14">
        <v>1</v>
      </c>
      <c r="AB132" s="14">
        <v>0</v>
      </c>
      <c r="AC132" s="13">
        <v>-1.6</v>
      </c>
      <c r="AD132" s="13">
        <v>112.3</v>
      </c>
      <c r="AE132" s="13">
        <v>115</v>
      </c>
      <c r="AF132" s="13">
        <v>-2.7</v>
      </c>
      <c r="AG132" s="13">
        <v>6.8</v>
      </c>
      <c r="AH132" s="13">
        <v>1</v>
      </c>
      <c r="AI132" s="13">
        <v>9</v>
      </c>
      <c r="AJ132" s="13">
        <v>4.4000000000000004</v>
      </c>
      <c r="AK132" s="13">
        <v>9.9</v>
      </c>
      <c r="AL132" s="13">
        <v>7.1</v>
      </c>
      <c r="AM132" s="13">
        <v>9</v>
      </c>
      <c r="AN132" s="13">
        <v>53.7</v>
      </c>
      <c r="AO132" s="13">
        <v>55.8</v>
      </c>
      <c r="AP132" s="13">
        <v>20.3</v>
      </c>
      <c r="AQ132" s="13">
        <v>104.57</v>
      </c>
      <c r="AR132" s="13">
        <v>7.1</v>
      </c>
      <c r="AS132" s="13">
        <v>4011</v>
      </c>
      <c r="AT132" s="16">
        <f t="shared" si="50"/>
        <v>12.6</v>
      </c>
      <c r="AU132" s="16">
        <f t="shared" si="51"/>
        <v>1.2</v>
      </c>
      <c r="AV132" s="17">
        <f t="shared" si="52"/>
        <v>3.6</v>
      </c>
      <c r="AW132" s="17">
        <f t="shared" si="53"/>
        <v>1.1066666666666667</v>
      </c>
      <c r="AX132" s="17">
        <f t="shared" si="54"/>
        <v>2.4</v>
      </c>
      <c r="AY132" s="17">
        <f t="shared" si="55"/>
        <v>0.70666666666666667</v>
      </c>
      <c r="AZ132" s="17">
        <f t="shared" si="56"/>
        <v>0.50666666666666671</v>
      </c>
      <c r="BA132" s="17">
        <f t="shared" si="57"/>
        <v>1.2</v>
      </c>
      <c r="BB132" s="18">
        <f t="shared" si="58"/>
        <v>0.51219512195121952</v>
      </c>
      <c r="BC132" s="18">
        <f t="shared" si="59"/>
        <v>1</v>
      </c>
      <c r="BD132" s="18">
        <f t="shared" si="60"/>
        <v>2.8726287262872626E-2</v>
      </c>
      <c r="BE132" s="18">
        <f t="shared" si="61"/>
        <v>2.0596205962059622E-2</v>
      </c>
      <c r="BF132" s="18">
        <f t="shared" si="62"/>
        <v>4.4986449864498644E-2</v>
      </c>
      <c r="BG132" s="18">
        <f t="shared" si="63"/>
        <v>9.7560975609756087E-2</v>
      </c>
      <c r="BH132" s="58" t="str">
        <f t="shared" si="64"/>
        <v>20–29 min</v>
      </c>
      <c r="BI132" s="58" t="str">
        <f t="shared" si="65"/>
        <v>18–22</v>
      </c>
      <c r="BJ132" s="60">
        <f t="shared" si="66"/>
        <v>0.53700000000000003</v>
      </c>
      <c r="BK132" s="60">
        <f t="shared" si="67"/>
        <v>0.55799999999999994</v>
      </c>
      <c r="BL132" s="60">
        <f t="shared" si="68"/>
        <v>0.47073023536511766</v>
      </c>
      <c r="BM132" s="62" t="str">
        <f t="shared" si="69"/>
        <v>Écarter</v>
      </c>
      <c r="BN132" s="64">
        <f t="shared" si="70"/>
        <v>0.38535211267605635</v>
      </c>
      <c r="BO132" s="64">
        <f t="shared" si="71"/>
        <v>1845</v>
      </c>
      <c r="BP132" s="65">
        <f t="shared" si="72"/>
        <v>4.878048780487805E-2</v>
      </c>
      <c r="BQ132" s="65">
        <f t="shared" si="73"/>
        <v>1</v>
      </c>
      <c r="BR132" s="18">
        <f t="shared" si="74"/>
        <v>0.14634146341463414</v>
      </c>
    </row>
    <row r="133" spans="1:70" ht="13.2">
      <c r="A133" s="12" t="s">
        <v>282</v>
      </c>
      <c r="B133" s="12" t="s">
        <v>283</v>
      </c>
      <c r="C133" s="13">
        <v>24</v>
      </c>
      <c r="D133" s="13">
        <v>65</v>
      </c>
      <c r="E133" s="13">
        <v>38</v>
      </c>
      <c r="F133" s="13">
        <v>27</v>
      </c>
      <c r="G133" s="13">
        <v>25.5</v>
      </c>
      <c r="H133" s="14">
        <v>813</v>
      </c>
      <c r="I133" s="15">
        <v>312</v>
      </c>
      <c r="J133" s="15">
        <v>650</v>
      </c>
      <c r="K133" s="14">
        <v>48.3</v>
      </c>
      <c r="L133" s="15">
        <v>117</v>
      </c>
      <c r="M133" s="15">
        <v>325</v>
      </c>
      <c r="N133" s="14">
        <v>36.799999999999997</v>
      </c>
      <c r="O133" s="14">
        <v>65</v>
      </c>
      <c r="P133" s="14">
        <v>91</v>
      </c>
      <c r="Q133" s="14">
        <v>69.099999999999994</v>
      </c>
      <c r="R133" s="15">
        <v>91</v>
      </c>
      <c r="S133" s="15">
        <v>325</v>
      </c>
      <c r="T133" s="15">
        <v>416</v>
      </c>
      <c r="U133" s="15">
        <v>189</v>
      </c>
      <c r="V133" s="68">
        <v>72</v>
      </c>
      <c r="W133" s="15">
        <v>52</v>
      </c>
      <c r="X133" s="15">
        <v>26</v>
      </c>
      <c r="Y133" s="15">
        <v>78</v>
      </c>
      <c r="Z133" s="14">
        <v>1762</v>
      </c>
      <c r="AA133" s="14">
        <v>10</v>
      </c>
      <c r="AB133" s="14">
        <v>0</v>
      </c>
      <c r="AC133" s="13">
        <v>2.2999999999999998</v>
      </c>
      <c r="AD133" s="13">
        <v>116.1</v>
      </c>
      <c r="AE133" s="13">
        <v>112.6</v>
      </c>
      <c r="AF133" s="13">
        <v>3.5</v>
      </c>
      <c r="AG133" s="13">
        <v>14.9</v>
      </c>
      <c r="AH133" s="13">
        <v>2.65</v>
      </c>
      <c r="AI133" s="13">
        <v>19.899999999999999</v>
      </c>
      <c r="AJ133" s="13">
        <v>5.2</v>
      </c>
      <c r="AK133" s="13">
        <v>18.100000000000001</v>
      </c>
      <c r="AL133" s="13">
        <v>11.6</v>
      </c>
      <c r="AM133" s="13">
        <v>7.5</v>
      </c>
      <c r="AN133" s="13">
        <v>57.6</v>
      </c>
      <c r="AO133" s="13">
        <v>58.8</v>
      </c>
      <c r="AP133" s="13">
        <v>17.899999999999999</v>
      </c>
      <c r="AQ133" s="13">
        <v>105.41</v>
      </c>
      <c r="AR133" s="13">
        <v>12.1</v>
      </c>
      <c r="AS133" s="13">
        <v>3654</v>
      </c>
      <c r="AT133" s="16">
        <f t="shared" si="50"/>
        <v>12.507692307692308</v>
      </c>
      <c r="AU133" s="16">
        <f t="shared" si="51"/>
        <v>2.9076923076923076</v>
      </c>
      <c r="AV133" s="17">
        <f t="shared" si="52"/>
        <v>6.4</v>
      </c>
      <c r="AW133" s="17">
        <f t="shared" si="53"/>
        <v>1.4</v>
      </c>
      <c r="AX133" s="17">
        <f t="shared" si="54"/>
        <v>5</v>
      </c>
      <c r="AY133" s="17">
        <f t="shared" si="55"/>
        <v>0.8</v>
      </c>
      <c r="AZ133" s="17">
        <f t="shared" si="56"/>
        <v>0.4</v>
      </c>
      <c r="BA133" s="17">
        <f t="shared" si="57"/>
        <v>1.1076923076923078</v>
      </c>
      <c r="BB133" s="18">
        <f t="shared" si="58"/>
        <v>0.49049773755656106</v>
      </c>
      <c r="BC133" s="18">
        <f t="shared" si="59"/>
        <v>2.6249999999999996</v>
      </c>
      <c r="BD133" s="18">
        <f t="shared" si="60"/>
        <v>3.1372549019607843E-2</v>
      </c>
      <c r="BE133" s="18">
        <f t="shared" si="61"/>
        <v>1.5686274509803921E-2</v>
      </c>
      <c r="BF133" s="18">
        <f t="shared" si="62"/>
        <v>5.4901960784313725E-2</v>
      </c>
      <c r="BG133" s="18">
        <f t="shared" si="63"/>
        <v>0.19607843137254902</v>
      </c>
      <c r="BH133" s="58" t="str">
        <f t="shared" si="64"/>
        <v>20–29 min</v>
      </c>
      <c r="BI133" s="58" t="str">
        <f t="shared" si="65"/>
        <v>23–27</v>
      </c>
      <c r="BJ133" s="60">
        <f t="shared" si="66"/>
        <v>0.57600000000000007</v>
      </c>
      <c r="BK133" s="60">
        <f t="shared" si="67"/>
        <v>0.58799999999999997</v>
      </c>
      <c r="BL133" s="60">
        <f t="shared" si="68"/>
        <v>0.39227519613759809</v>
      </c>
      <c r="BM133" s="62" t="str">
        <f t="shared" si="69"/>
        <v>Écarter</v>
      </c>
      <c r="BN133" s="64">
        <f t="shared" si="70"/>
        <v>0.38252902027549918</v>
      </c>
      <c r="BO133" s="64">
        <f t="shared" si="71"/>
        <v>1657.5</v>
      </c>
      <c r="BP133" s="65">
        <f t="shared" si="72"/>
        <v>0.11402714932126697</v>
      </c>
      <c r="BQ133" s="65">
        <f t="shared" si="73"/>
        <v>2.625</v>
      </c>
      <c r="BR133" s="18">
        <f t="shared" si="74"/>
        <v>0.25098039215686274</v>
      </c>
    </row>
    <row r="134" spans="1:70" ht="13.2">
      <c r="A134" s="12" t="s">
        <v>248</v>
      </c>
      <c r="B134" s="12" t="s">
        <v>249</v>
      </c>
      <c r="C134" s="13">
        <v>27</v>
      </c>
      <c r="D134" s="13">
        <v>70</v>
      </c>
      <c r="E134" s="13">
        <v>55</v>
      </c>
      <c r="F134" s="13">
        <v>15</v>
      </c>
      <c r="G134" s="13">
        <v>19.899999999999999</v>
      </c>
      <c r="H134" s="14">
        <v>875</v>
      </c>
      <c r="I134" s="15">
        <v>322</v>
      </c>
      <c r="J134" s="15">
        <v>616</v>
      </c>
      <c r="K134" s="14">
        <v>51.6</v>
      </c>
      <c r="L134" s="15">
        <v>112</v>
      </c>
      <c r="M134" s="15">
        <v>252</v>
      </c>
      <c r="N134" s="14">
        <v>43.9</v>
      </c>
      <c r="O134" s="14">
        <v>126</v>
      </c>
      <c r="P134" s="14">
        <v>147</v>
      </c>
      <c r="Q134" s="14">
        <v>87.2</v>
      </c>
      <c r="R134" s="15">
        <v>49</v>
      </c>
      <c r="S134" s="15">
        <v>126</v>
      </c>
      <c r="T134" s="15">
        <v>175</v>
      </c>
      <c r="U134" s="15">
        <v>238</v>
      </c>
      <c r="V134" s="68">
        <v>91</v>
      </c>
      <c r="W134" s="15">
        <v>77</v>
      </c>
      <c r="X134" s="14">
        <v>0</v>
      </c>
      <c r="Y134" s="15">
        <v>105</v>
      </c>
      <c r="Z134" s="14">
        <v>1589</v>
      </c>
      <c r="AA134" s="14">
        <v>0</v>
      </c>
      <c r="AB134" s="14">
        <v>0</v>
      </c>
      <c r="AC134" s="13">
        <v>4.3</v>
      </c>
      <c r="AD134" s="13">
        <v>120.3</v>
      </c>
      <c r="AE134" s="13">
        <v>110.4</v>
      </c>
      <c r="AF134" s="13">
        <v>9.9</v>
      </c>
      <c r="AG134" s="13">
        <v>24.1</v>
      </c>
      <c r="AH134" s="13">
        <v>2.58</v>
      </c>
      <c r="AI134" s="13">
        <v>23.5</v>
      </c>
      <c r="AJ134" s="13">
        <v>3.6</v>
      </c>
      <c r="AK134" s="13">
        <v>8.3000000000000007</v>
      </c>
      <c r="AL134" s="13">
        <v>6</v>
      </c>
      <c r="AM134" s="13">
        <v>9.1</v>
      </c>
      <c r="AN134" s="13">
        <v>60.6</v>
      </c>
      <c r="AO134" s="13">
        <v>64.3</v>
      </c>
      <c r="AP134" s="13">
        <v>22.9</v>
      </c>
      <c r="AQ134" s="13">
        <v>101.92</v>
      </c>
      <c r="AR134" s="13">
        <v>13.4</v>
      </c>
      <c r="AS134" s="13">
        <v>2960</v>
      </c>
      <c r="AT134" s="16">
        <f t="shared" si="50"/>
        <v>12.5</v>
      </c>
      <c r="AU134" s="16">
        <f t="shared" si="51"/>
        <v>3.4</v>
      </c>
      <c r="AV134" s="17">
        <f t="shared" si="52"/>
        <v>2.5</v>
      </c>
      <c r="AW134" s="17">
        <f t="shared" si="53"/>
        <v>0.7</v>
      </c>
      <c r="AX134" s="17">
        <f t="shared" si="54"/>
        <v>1.8</v>
      </c>
      <c r="AY134" s="17">
        <f t="shared" si="55"/>
        <v>1.1000000000000001</v>
      </c>
      <c r="AZ134" s="17">
        <f t="shared" si="56"/>
        <v>0</v>
      </c>
      <c r="BA134" s="17">
        <f t="shared" si="57"/>
        <v>1.3</v>
      </c>
      <c r="BB134" s="18">
        <f t="shared" si="58"/>
        <v>0.62814070351758799</v>
      </c>
      <c r="BC134" s="18">
        <f t="shared" si="59"/>
        <v>2.6153846153846154</v>
      </c>
      <c r="BD134" s="18">
        <f t="shared" si="60"/>
        <v>5.5276381909547749E-2</v>
      </c>
      <c r="BE134" s="18">
        <f t="shared" si="61"/>
        <v>0</v>
      </c>
      <c r="BF134" s="18">
        <f t="shared" si="62"/>
        <v>3.5175879396984924E-2</v>
      </c>
      <c r="BG134" s="18">
        <f t="shared" si="63"/>
        <v>9.0452261306532666E-2</v>
      </c>
      <c r="BH134" s="58" t="str">
        <f t="shared" si="64"/>
        <v>10–19 min</v>
      </c>
      <c r="BI134" s="58" t="str">
        <f t="shared" si="65"/>
        <v>23–27</v>
      </c>
      <c r="BJ134" s="60">
        <f t="shared" si="66"/>
        <v>0.60599999999999998</v>
      </c>
      <c r="BK134" s="60">
        <f t="shared" si="67"/>
        <v>0.64300000000000002</v>
      </c>
      <c r="BL134" s="60">
        <f t="shared" si="68"/>
        <v>0.37175618587809295</v>
      </c>
      <c r="BM134" s="62" t="str">
        <f t="shared" si="69"/>
        <v>Écarter</v>
      </c>
      <c r="BN134" s="64">
        <f t="shared" si="70"/>
        <v>0.38229376257545272</v>
      </c>
      <c r="BO134" s="64">
        <f t="shared" si="71"/>
        <v>1393</v>
      </c>
      <c r="BP134" s="65">
        <f t="shared" si="72"/>
        <v>0.17085427135678391</v>
      </c>
      <c r="BQ134" s="65">
        <f t="shared" si="73"/>
        <v>2.6153846153846154</v>
      </c>
      <c r="BR134" s="18">
        <f t="shared" si="74"/>
        <v>0.1256281407035176</v>
      </c>
    </row>
    <row r="135" spans="1:70" ht="13.2">
      <c r="A135" s="12" t="s">
        <v>708</v>
      </c>
      <c r="B135" s="12" t="s">
        <v>709</v>
      </c>
      <c r="C135" s="13">
        <v>26</v>
      </c>
      <c r="D135" s="13">
        <v>20</v>
      </c>
      <c r="E135" s="13">
        <v>3</v>
      </c>
      <c r="F135" s="13">
        <v>17</v>
      </c>
      <c r="G135" s="13">
        <v>23.8</v>
      </c>
      <c r="H135" s="14">
        <v>248</v>
      </c>
      <c r="I135" s="15">
        <v>90</v>
      </c>
      <c r="J135" s="15">
        <v>212</v>
      </c>
      <c r="K135" s="14">
        <v>42</v>
      </c>
      <c r="L135" s="15">
        <v>46</v>
      </c>
      <c r="M135" s="15">
        <v>128</v>
      </c>
      <c r="N135" s="14">
        <v>35.4</v>
      </c>
      <c r="O135" s="14">
        <v>24</v>
      </c>
      <c r="P135" s="14">
        <v>30</v>
      </c>
      <c r="Q135" s="14">
        <v>80</v>
      </c>
      <c r="R135" s="15">
        <v>6</v>
      </c>
      <c r="S135" s="15">
        <v>58</v>
      </c>
      <c r="T135" s="15">
        <v>64</v>
      </c>
      <c r="U135" s="15">
        <v>50</v>
      </c>
      <c r="V135" s="68">
        <v>26</v>
      </c>
      <c r="W135" s="15">
        <v>10</v>
      </c>
      <c r="X135" s="15">
        <v>6</v>
      </c>
      <c r="Y135" s="15">
        <v>28</v>
      </c>
      <c r="Z135" s="14">
        <v>418</v>
      </c>
      <c r="AA135" s="14">
        <v>1</v>
      </c>
      <c r="AB135" s="14">
        <v>0</v>
      </c>
      <c r="AC135" s="13">
        <v>-7.1</v>
      </c>
      <c r="AD135" s="13">
        <v>104.7</v>
      </c>
      <c r="AE135" s="13">
        <v>118.7</v>
      </c>
      <c r="AF135" s="13">
        <v>-14.1</v>
      </c>
      <c r="AG135" s="13">
        <v>16.7</v>
      </c>
      <c r="AH135" s="13">
        <v>2</v>
      </c>
      <c r="AI135" s="13">
        <v>16.7</v>
      </c>
      <c r="AJ135" s="13">
        <v>1.2</v>
      </c>
      <c r="AK135" s="13">
        <v>11.7</v>
      </c>
      <c r="AL135" s="13">
        <v>6.3</v>
      </c>
      <c r="AM135" s="13">
        <v>8.4</v>
      </c>
      <c r="AN135" s="13">
        <v>52.6</v>
      </c>
      <c r="AO135" s="13">
        <v>54.8</v>
      </c>
      <c r="AP135" s="13">
        <v>21.4</v>
      </c>
      <c r="AQ135" s="13">
        <v>101.6</v>
      </c>
      <c r="AR135" s="13">
        <v>9.1</v>
      </c>
      <c r="AS135" s="13">
        <v>1009</v>
      </c>
      <c r="AT135" s="16">
        <f t="shared" si="50"/>
        <v>12.4</v>
      </c>
      <c r="AU135" s="16">
        <f t="shared" si="51"/>
        <v>2.5</v>
      </c>
      <c r="AV135" s="17">
        <f t="shared" si="52"/>
        <v>3.2</v>
      </c>
      <c r="AW135" s="17">
        <f t="shared" si="53"/>
        <v>0.3</v>
      </c>
      <c r="AX135" s="17">
        <f t="shared" si="54"/>
        <v>2.9</v>
      </c>
      <c r="AY135" s="17">
        <f t="shared" si="55"/>
        <v>0.5</v>
      </c>
      <c r="AZ135" s="17">
        <f t="shared" si="56"/>
        <v>0.3</v>
      </c>
      <c r="BA135" s="17">
        <f t="shared" si="57"/>
        <v>1.3</v>
      </c>
      <c r="BB135" s="18">
        <f t="shared" si="58"/>
        <v>0.52100840336134457</v>
      </c>
      <c r="BC135" s="18">
        <f t="shared" si="59"/>
        <v>1.9230769230769229</v>
      </c>
      <c r="BD135" s="18">
        <f t="shared" si="60"/>
        <v>2.1008403361344536E-2</v>
      </c>
      <c r="BE135" s="18">
        <f t="shared" si="61"/>
        <v>1.2605042016806721E-2</v>
      </c>
      <c r="BF135" s="18">
        <f t="shared" si="62"/>
        <v>1.2605042016806721E-2</v>
      </c>
      <c r="BG135" s="18">
        <f t="shared" si="63"/>
        <v>0.12184873949579832</v>
      </c>
      <c r="BH135" s="58" t="str">
        <f t="shared" si="64"/>
        <v>20–29 min</v>
      </c>
      <c r="BI135" s="58" t="str">
        <f t="shared" si="65"/>
        <v>23–27</v>
      </c>
      <c r="BJ135" s="60">
        <f t="shared" si="66"/>
        <v>0.52600000000000002</v>
      </c>
      <c r="BK135" s="60">
        <f t="shared" si="67"/>
        <v>0.54799999999999993</v>
      </c>
      <c r="BL135" s="60">
        <f t="shared" si="68"/>
        <v>0.12794206397103197</v>
      </c>
      <c r="BM135" s="62" t="str">
        <f t="shared" si="69"/>
        <v>Écarter</v>
      </c>
      <c r="BN135" s="64">
        <f t="shared" si="70"/>
        <v>0.3792354124748491</v>
      </c>
      <c r="BO135" s="64">
        <f t="shared" si="71"/>
        <v>476</v>
      </c>
      <c r="BP135" s="65">
        <f t="shared" si="72"/>
        <v>0.10504201680672269</v>
      </c>
      <c r="BQ135" s="65">
        <f t="shared" si="73"/>
        <v>1.9230769230769231</v>
      </c>
      <c r="BR135" s="18">
        <f t="shared" si="74"/>
        <v>0.13445378151260504</v>
      </c>
    </row>
    <row r="136" spans="1:70" ht="13.2">
      <c r="A136" s="12" t="s">
        <v>230</v>
      </c>
      <c r="B136" s="12" t="s">
        <v>231</v>
      </c>
      <c r="C136" s="13">
        <v>24</v>
      </c>
      <c r="D136" s="13">
        <v>76</v>
      </c>
      <c r="E136" s="13">
        <v>36</v>
      </c>
      <c r="F136" s="13">
        <v>40</v>
      </c>
      <c r="G136" s="13">
        <v>34.299999999999997</v>
      </c>
      <c r="H136" s="14">
        <v>942</v>
      </c>
      <c r="I136" s="15">
        <v>365</v>
      </c>
      <c r="J136" s="15">
        <v>821</v>
      </c>
      <c r="K136" s="14">
        <v>44.4</v>
      </c>
      <c r="L136" s="15">
        <v>152</v>
      </c>
      <c r="M136" s="15">
        <v>448</v>
      </c>
      <c r="N136" s="14">
        <v>34.299999999999997</v>
      </c>
      <c r="O136" s="14">
        <v>61</v>
      </c>
      <c r="P136" s="14">
        <v>68</v>
      </c>
      <c r="Q136" s="14">
        <v>83.3</v>
      </c>
      <c r="R136" s="15">
        <v>144</v>
      </c>
      <c r="S136" s="15">
        <v>365</v>
      </c>
      <c r="T136" s="15">
        <v>509</v>
      </c>
      <c r="U136" s="15">
        <v>106</v>
      </c>
      <c r="V136" s="68">
        <v>61</v>
      </c>
      <c r="W136" s="15">
        <v>61</v>
      </c>
      <c r="X136" s="15">
        <v>68</v>
      </c>
      <c r="Y136" s="15">
        <v>182</v>
      </c>
      <c r="Z136" s="14">
        <v>2044</v>
      </c>
      <c r="AA136" s="14">
        <v>11</v>
      </c>
      <c r="AB136" s="14">
        <v>0</v>
      </c>
      <c r="AC136" s="13">
        <v>0.6</v>
      </c>
      <c r="AD136" s="13">
        <v>114.8</v>
      </c>
      <c r="AE136" s="13">
        <v>113.4</v>
      </c>
      <c r="AF136" s="13">
        <v>1.5</v>
      </c>
      <c r="AG136" s="13">
        <v>5.5</v>
      </c>
      <c r="AH136" s="13">
        <v>1.82</v>
      </c>
      <c r="AI136" s="13">
        <v>10.7</v>
      </c>
      <c r="AJ136" s="13">
        <v>5.6</v>
      </c>
      <c r="AK136" s="13">
        <v>13.4</v>
      </c>
      <c r="AL136" s="13">
        <v>9.5</v>
      </c>
      <c r="AM136" s="13">
        <v>5.9</v>
      </c>
      <c r="AN136" s="13">
        <v>53.8</v>
      </c>
      <c r="AO136" s="13">
        <v>55.3</v>
      </c>
      <c r="AP136" s="13">
        <v>14.8</v>
      </c>
      <c r="AQ136" s="13">
        <v>100.09</v>
      </c>
      <c r="AR136" s="13">
        <v>7.5</v>
      </c>
      <c r="AS136" s="13">
        <v>5428</v>
      </c>
      <c r="AT136" s="16">
        <f t="shared" si="50"/>
        <v>12.394736842105264</v>
      </c>
      <c r="AU136" s="16">
        <f t="shared" si="51"/>
        <v>1.3947368421052631</v>
      </c>
      <c r="AV136" s="17">
        <f t="shared" si="52"/>
        <v>6.6973684210526319</v>
      </c>
      <c r="AW136" s="17">
        <f t="shared" si="53"/>
        <v>1.8947368421052631</v>
      </c>
      <c r="AX136" s="17">
        <f t="shared" si="54"/>
        <v>4.8026315789473681</v>
      </c>
      <c r="AY136" s="17">
        <f t="shared" si="55"/>
        <v>0.80263157894736847</v>
      </c>
      <c r="AZ136" s="17">
        <f t="shared" si="56"/>
        <v>0.89473684210526316</v>
      </c>
      <c r="BA136" s="17">
        <f t="shared" si="57"/>
        <v>0.80263157894736847</v>
      </c>
      <c r="BB136" s="18">
        <f t="shared" si="58"/>
        <v>0.36136259014884153</v>
      </c>
      <c r="BC136" s="18">
        <f t="shared" si="59"/>
        <v>1.7377049180327866</v>
      </c>
      <c r="BD136" s="18">
        <f t="shared" si="60"/>
        <v>2.3400337578640483E-2</v>
      </c>
      <c r="BE136" s="18">
        <f t="shared" si="61"/>
        <v>2.6085622218812339E-2</v>
      </c>
      <c r="BF136" s="18">
        <f t="shared" si="62"/>
        <v>5.5240141169249656E-2</v>
      </c>
      <c r="BG136" s="18">
        <f t="shared" si="63"/>
        <v>0.14001841338038976</v>
      </c>
      <c r="BH136" s="58" t="str">
        <f t="shared" si="64"/>
        <v>30–39 min</v>
      </c>
      <c r="BI136" s="58" t="str">
        <f t="shared" si="65"/>
        <v>23–27</v>
      </c>
      <c r="BJ136" s="60">
        <f t="shared" si="66"/>
        <v>0.53799999999999992</v>
      </c>
      <c r="BK136" s="60">
        <f t="shared" si="67"/>
        <v>0.55299999999999994</v>
      </c>
      <c r="BL136" s="60">
        <f t="shared" si="68"/>
        <v>0.49547374773687386</v>
      </c>
      <c r="BM136" s="62" t="str">
        <f t="shared" si="69"/>
        <v>Conserver</v>
      </c>
      <c r="BN136" s="64">
        <f t="shared" si="70"/>
        <v>0.3790744466800805</v>
      </c>
      <c r="BO136" s="64">
        <f t="shared" si="71"/>
        <v>2606.7999999999997</v>
      </c>
      <c r="BP136" s="65">
        <f t="shared" si="72"/>
        <v>4.0662881694030997E-2</v>
      </c>
      <c r="BQ136" s="65">
        <f t="shared" si="73"/>
        <v>1.7377049180327868</v>
      </c>
      <c r="BR136" s="18">
        <f t="shared" si="74"/>
        <v>0.19525855454963942</v>
      </c>
    </row>
    <row r="137" spans="1:70" ht="13.2">
      <c r="A137" s="12" t="s">
        <v>328</v>
      </c>
      <c r="B137" s="12" t="s">
        <v>329</v>
      </c>
      <c r="C137" s="13">
        <v>20</v>
      </c>
      <c r="D137" s="13">
        <v>59</v>
      </c>
      <c r="E137" s="13">
        <v>13</v>
      </c>
      <c r="F137" s="13">
        <v>46</v>
      </c>
      <c r="G137" s="13">
        <v>33</v>
      </c>
      <c r="H137" s="14">
        <v>726</v>
      </c>
      <c r="I137" s="15">
        <v>266</v>
      </c>
      <c r="J137" s="15">
        <v>625</v>
      </c>
      <c r="K137" s="14">
        <v>42.1</v>
      </c>
      <c r="L137" s="15">
        <v>65</v>
      </c>
      <c r="M137" s="15">
        <v>224</v>
      </c>
      <c r="N137" s="14">
        <v>28.1</v>
      </c>
      <c r="O137" s="14">
        <v>136</v>
      </c>
      <c r="P137" s="14">
        <v>183</v>
      </c>
      <c r="Q137" s="14">
        <v>74.599999999999994</v>
      </c>
      <c r="R137" s="15">
        <v>89</v>
      </c>
      <c r="S137" s="15">
        <v>201</v>
      </c>
      <c r="T137" s="15">
        <v>295</v>
      </c>
      <c r="U137" s="15">
        <v>201</v>
      </c>
      <c r="V137" s="68">
        <v>124</v>
      </c>
      <c r="W137" s="15">
        <v>77</v>
      </c>
      <c r="X137" s="15">
        <v>41</v>
      </c>
      <c r="Y137" s="15">
        <v>142</v>
      </c>
      <c r="Z137" s="14">
        <v>1611</v>
      </c>
      <c r="AA137" s="14">
        <v>3</v>
      </c>
      <c r="AB137" s="14">
        <v>1</v>
      </c>
      <c r="AC137" s="13">
        <v>-9.9</v>
      </c>
      <c r="AD137" s="13">
        <v>104.5</v>
      </c>
      <c r="AE137" s="13">
        <v>118.3</v>
      </c>
      <c r="AF137" s="13">
        <v>-13.8</v>
      </c>
      <c r="AG137" s="13">
        <v>15</v>
      </c>
      <c r="AH137" s="13">
        <v>1.59</v>
      </c>
      <c r="AI137" s="13">
        <v>19.399999999999999</v>
      </c>
      <c r="AJ137" s="13">
        <v>4.3</v>
      </c>
      <c r="AK137" s="13">
        <v>9.8000000000000007</v>
      </c>
      <c r="AL137" s="13">
        <v>7</v>
      </c>
      <c r="AM137" s="13">
        <v>12.2</v>
      </c>
      <c r="AN137" s="13">
        <v>47.2</v>
      </c>
      <c r="AO137" s="13">
        <v>51.5</v>
      </c>
      <c r="AP137" s="13">
        <v>17.5</v>
      </c>
      <c r="AQ137" s="13">
        <v>103.22</v>
      </c>
      <c r="AR137" s="13">
        <v>7</v>
      </c>
      <c r="AS137" s="13">
        <v>4183</v>
      </c>
      <c r="AT137" s="16">
        <f t="shared" si="50"/>
        <v>12.305084745762711</v>
      </c>
      <c r="AU137" s="16">
        <f t="shared" si="51"/>
        <v>3.406779661016949</v>
      </c>
      <c r="AV137" s="17">
        <f t="shared" si="52"/>
        <v>5</v>
      </c>
      <c r="AW137" s="17">
        <f t="shared" si="53"/>
        <v>1.5084745762711864</v>
      </c>
      <c r="AX137" s="17">
        <f t="shared" si="54"/>
        <v>3.406779661016949</v>
      </c>
      <c r="AY137" s="17">
        <f t="shared" si="55"/>
        <v>1.3050847457627119</v>
      </c>
      <c r="AZ137" s="17">
        <f t="shared" si="56"/>
        <v>0.69491525423728817</v>
      </c>
      <c r="BA137" s="17">
        <f t="shared" si="57"/>
        <v>2.1016949152542375</v>
      </c>
      <c r="BB137" s="18">
        <f t="shared" si="58"/>
        <v>0.37288135593220334</v>
      </c>
      <c r="BC137" s="18">
        <f t="shared" si="59"/>
        <v>1.6209677419354835</v>
      </c>
      <c r="BD137" s="18">
        <f t="shared" si="60"/>
        <v>3.954802259887006E-2</v>
      </c>
      <c r="BE137" s="18">
        <f t="shared" si="61"/>
        <v>2.1058038007190551E-2</v>
      </c>
      <c r="BF137" s="18">
        <f t="shared" si="62"/>
        <v>4.5711350796096561E-2</v>
      </c>
      <c r="BG137" s="18">
        <f t="shared" si="63"/>
        <v>0.1032357473035439</v>
      </c>
      <c r="BH137" s="58" t="str">
        <f t="shared" si="64"/>
        <v>30–39 min</v>
      </c>
      <c r="BI137" s="58" t="str">
        <f t="shared" si="65"/>
        <v>18–22</v>
      </c>
      <c r="BJ137" s="60">
        <f t="shared" si="66"/>
        <v>0.47200000000000003</v>
      </c>
      <c r="BK137" s="60">
        <f t="shared" si="67"/>
        <v>0.51500000000000001</v>
      </c>
      <c r="BL137" s="60">
        <f t="shared" si="68"/>
        <v>0.37718768859384427</v>
      </c>
      <c r="BM137" s="62" t="str">
        <f t="shared" si="69"/>
        <v>Conserver</v>
      </c>
      <c r="BN137" s="64">
        <f t="shared" si="70"/>
        <v>0.37633257170139478</v>
      </c>
      <c r="BO137" s="64">
        <f t="shared" si="71"/>
        <v>1947</v>
      </c>
      <c r="BP137" s="65">
        <f t="shared" si="72"/>
        <v>0.10323574730354391</v>
      </c>
      <c r="BQ137" s="65">
        <f t="shared" si="73"/>
        <v>1.6209677419354838</v>
      </c>
      <c r="BR137" s="18">
        <f t="shared" si="74"/>
        <v>0.15151515151515152</v>
      </c>
    </row>
    <row r="138" spans="1:70" ht="13.2">
      <c r="A138" s="12" t="s">
        <v>206</v>
      </c>
      <c r="B138" s="12" t="s">
        <v>207</v>
      </c>
      <c r="C138" s="13">
        <v>33</v>
      </c>
      <c r="D138" s="13">
        <v>82</v>
      </c>
      <c r="E138" s="13">
        <v>34</v>
      </c>
      <c r="F138" s="13">
        <v>48</v>
      </c>
      <c r="G138" s="13">
        <v>27.2</v>
      </c>
      <c r="H138" s="14">
        <v>1009</v>
      </c>
      <c r="I138" s="15">
        <v>344</v>
      </c>
      <c r="J138" s="15">
        <v>681</v>
      </c>
      <c r="K138" s="14">
        <v>50.8</v>
      </c>
      <c r="L138" s="15">
        <v>156</v>
      </c>
      <c r="M138" s="15">
        <v>361</v>
      </c>
      <c r="N138" s="14">
        <v>43.3</v>
      </c>
      <c r="O138" s="14">
        <v>164</v>
      </c>
      <c r="P138" s="14">
        <v>197</v>
      </c>
      <c r="Q138" s="14">
        <v>80.900000000000006</v>
      </c>
      <c r="R138" s="15">
        <v>98</v>
      </c>
      <c r="S138" s="15">
        <v>213</v>
      </c>
      <c r="T138" s="15">
        <v>312</v>
      </c>
      <c r="U138" s="15">
        <v>139</v>
      </c>
      <c r="V138" s="68">
        <v>49</v>
      </c>
      <c r="W138" s="15">
        <v>41</v>
      </c>
      <c r="X138" s="15">
        <v>16</v>
      </c>
      <c r="Y138" s="15">
        <v>74</v>
      </c>
      <c r="Z138" s="14">
        <v>1697</v>
      </c>
      <c r="AA138" s="14">
        <v>1</v>
      </c>
      <c r="AB138" s="14">
        <v>0</v>
      </c>
      <c r="AC138" s="13">
        <v>-0.3</v>
      </c>
      <c r="AD138" s="13">
        <v>114.5</v>
      </c>
      <c r="AE138" s="13">
        <v>115.6</v>
      </c>
      <c r="AF138" s="13">
        <v>-1.2</v>
      </c>
      <c r="AG138" s="13">
        <v>8.5</v>
      </c>
      <c r="AH138" s="13">
        <v>2.72</v>
      </c>
      <c r="AI138" s="13">
        <v>14.2</v>
      </c>
      <c r="AJ138" s="13">
        <v>4.2</v>
      </c>
      <c r="AK138" s="13">
        <v>9.1</v>
      </c>
      <c r="AL138" s="13">
        <v>6.7</v>
      </c>
      <c r="AM138" s="13">
        <v>5.2</v>
      </c>
      <c r="AN138" s="13">
        <v>62.2</v>
      </c>
      <c r="AO138" s="13">
        <v>65.599999999999994</v>
      </c>
      <c r="AP138" s="13">
        <v>15.7</v>
      </c>
      <c r="AQ138" s="13">
        <v>100.08</v>
      </c>
      <c r="AR138" s="13">
        <v>9.1999999999999993</v>
      </c>
      <c r="AS138" s="13">
        <v>4662</v>
      </c>
      <c r="AT138" s="16">
        <f t="shared" si="50"/>
        <v>12.304878048780488</v>
      </c>
      <c r="AU138" s="16">
        <f t="shared" si="51"/>
        <v>1.6951219512195121</v>
      </c>
      <c r="AV138" s="17">
        <f t="shared" si="52"/>
        <v>3.8048780487804876</v>
      </c>
      <c r="AW138" s="17">
        <f t="shared" si="53"/>
        <v>1.1951219512195121</v>
      </c>
      <c r="AX138" s="17">
        <f t="shared" si="54"/>
        <v>2.5975609756097562</v>
      </c>
      <c r="AY138" s="17">
        <f t="shared" si="55"/>
        <v>0.5</v>
      </c>
      <c r="AZ138" s="17">
        <f t="shared" si="56"/>
        <v>0.1951219512195122</v>
      </c>
      <c r="BA138" s="17">
        <f t="shared" si="57"/>
        <v>0.59756097560975607</v>
      </c>
      <c r="BB138" s="18">
        <f t="shared" si="58"/>
        <v>0.45238522238163559</v>
      </c>
      <c r="BC138" s="18">
        <f t="shared" si="59"/>
        <v>2.8367346938775508</v>
      </c>
      <c r="BD138" s="18">
        <f t="shared" si="60"/>
        <v>1.8382352941176471E-2</v>
      </c>
      <c r="BE138" s="18">
        <f t="shared" si="61"/>
        <v>7.1736011477761845E-3</v>
      </c>
      <c r="BF138" s="18">
        <f t="shared" si="62"/>
        <v>4.3938307030129124E-2</v>
      </c>
      <c r="BG138" s="18">
        <f t="shared" si="63"/>
        <v>9.549856527977045E-2</v>
      </c>
      <c r="BH138" s="58" t="str">
        <f t="shared" si="64"/>
        <v>20–29 min</v>
      </c>
      <c r="BI138" s="58" t="str">
        <f t="shared" si="65"/>
        <v>33+</v>
      </c>
      <c r="BJ138" s="60">
        <f t="shared" si="66"/>
        <v>0.622</v>
      </c>
      <c r="BK138" s="60">
        <f t="shared" si="67"/>
        <v>0.65599999999999992</v>
      </c>
      <c r="BL138" s="60">
        <f t="shared" si="68"/>
        <v>0.41098370549185276</v>
      </c>
      <c r="BM138" s="62" t="str">
        <f t="shared" si="69"/>
        <v>Écarter</v>
      </c>
      <c r="BN138" s="64">
        <f t="shared" si="70"/>
        <v>0.37632625018403104</v>
      </c>
      <c r="BO138" s="64">
        <f t="shared" si="71"/>
        <v>2230.4</v>
      </c>
      <c r="BP138" s="65">
        <f t="shared" si="72"/>
        <v>6.2320659971305592E-2</v>
      </c>
      <c r="BQ138" s="65">
        <f t="shared" si="73"/>
        <v>2.8367346938775508</v>
      </c>
      <c r="BR138" s="18">
        <f t="shared" si="74"/>
        <v>0.13988522238163559</v>
      </c>
    </row>
    <row r="139" spans="1:70" ht="13.2">
      <c r="A139" s="12" t="s">
        <v>454</v>
      </c>
      <c r="B139" s="12" t="s">
        <v>455</v>
      </c>
      <c r="C139" s="13">
        <v>25</v>
      </c>
      <c r="D139" s="13">
        <v>46</v>
      </c>
      <c r="E139" s="13">
        <v>17</v>
      </c>
      <c r="F139" s="13">
        <v>29</v>
      </c>
      <c r="G139" s="13">
        <v>30.3</v>
      </c>
      <c r="H139" s="14">
        <v>566</v>
      </c>
      <c r="I139" s="15">
        <v>221</v>
      </c>
      <c r="J139" s="15">
        <v>451</v>
      </c>
      <c r="K139" s="14">
        <v>49.2</v>
      </c>
      <c r="L139" s="15">
        <v>60</v>
      </c>
      <c r="M139" s="15">
        <v>189</v>
      </c>
      <c r="N139" s="14">
        <v>32.799999999999997</v>
      </c>
      <c r="O139" s="14">
        <v>60</v>
      </c>
      <c r="P139" s="14">
        <v>78</v>
      </c>
      <c r="Q139" s="14">
        <v>78.5</v>
      </c>
      <c r="R139" s="15">
        <v>28</v>
      </c>
      <c r="S139" s="15">
        <v>133</v>
      </c>
      <c r="T139" s="15">
        <v>161</v>
      </c>
      <c r="U139" s="15">
        <v>207</v>
      </c>
      <c r="V139" s="68">
        <v>69</v>
      </c>
      <c r="W139" s="15">
        <v>41</v>
      </c>
      <c r="X139" s="15">
        <v>18</v>
      </c>
      <c r="Y139" s="15">
        <v>106</v>
      </c>
      <c r="Z139" s="14">
        <v>1187</v>
      </c>
      <c r="AA139" s="14">
        <v>1</v>
      </c>
      <c r="AB139" s="14">
        <v>1</v>
      </c>
      <c r="AC139" s="13">
        <v>-5.0999999999999996</v>
      </c>
      <c r="AD139" s="13">
        <v>110.1</v>
      </c>
      <c r="AE139" s="13">
        <v>117.8</v>
      </c>
      <c r="AF139" s="13">
        <v>-7.7</v>
      </c>
      <c r="AG139" s="13">
        <v>21</v>
      </c>
      <c r="AH139" s="13">
        <v>3.01</v>
      </c>
      <c r="AI139" s="13">
        <v>27.4</v>
      </c>
      <c r="AJ139" s="13">
        <v>1.8</v>
      </c>
      <c r="AK139" s="13">
        <v>9</v>
      </c>
      <c r="AL139" s="13">
        <v>5.4</v>
      </c>
      <c r="AM139" s="13">
        <v>9.1</v>
      </c>
      <c r="AN139" s="13">
        <v>56.1</v>
      </c>
      <c r="AO139" s="13">
        <v>58.5</v>
      </c>
      <c r="AP139" s="13">
        <v>16.3</v>
      </c>
      <c r="AQ139" s="13">
        <v>104.63</v>
      </c>
      <c r="AR139" s="13">
        <v>8.4</v>
      </c>
      <c r="AS139" s="13">
        <v>3039</v>
      </c>
      <c r="AT139" s="16">
        <f t="shared" si="50"/>
        <v>12.304347826086957</v>
      </c>
      <c r="AU139" s="16">
        <f t="shared" si="51"/>
        <v>4.5</v>
      </c>
      <c r="AV139" s="17">
        <f t="shared" si="52"/>
        <v>3.5</v>
      </c>
      <c r="AW139" s="17">
        <f t="shared" si="53"/>
        <v>0.60869565217391308</v>
      </c>
      <c r="AX139" s="17">
        <f t="shared" si="54"/>
        <v>2.8913043478260869</v>
      </c>
      <c r="AY139" s="17">
        <f t="shared" si="55"/>
        <v>0.89130434782608692</v>
      </c>
      <c r="AZ139" s="17">
        <f t="shared" si="56"/>
        <v>0.39130434782608697</v>
      </c>
      <c r="BA139" s="17">
        <f t="shared" si="57"/>
        <v>1.5</v>
      </c>
      <c r="BB139" s="18">
        <f t="shared" si="58"/>
        <v>0.40608408666953655</v>
      </c>
      <c r="BC139" s="18">
        <f t="shared" si="59"/>
        <v>3</v>
      </c>
      <c r="BD139" s="18">
        <f t="shared" si="60"/>
        <v>2.9415985076768545E-2</v>
      </c>
      <c r="BE139" s="18">
        <f t="shared" si="61"/>
        <v>1.2914334911752045E-2</v>
      </c>
      <c r="BF139" s="18">
        <f t="shared" si="62"/>
        <v>2.0088965418280959E-2</v>
      </c>
      <c r="BG139" s="18">
        <f t="shared" si="63"/>
        <v>9.5422585736834556E-2</v>
      </c>
      <c r="BH139" s="58" t="str">
        <f t="shared" si="64"/>
        <v>30–39 min</v>
      </c>
      <c r="BI139" s="58" t="str">
        <f t="shared" si="65"/>
        <v>23–27</v>
      </c>
      <c r="BJ139" s="60">
        <f t="shared" si="66"/>
        <v>0.56100000000000005</v>
      </c>
      <c r="BK139" s="60">
        <f t="shared" si="67"/>
        <v>0.58499999999999996</v>
      </c>
      <c r="BL139" s="60">
        <f t="shared" si="68"/>
        <v>0.27217863608931803</v>
      </c>
      <c r="BM139" s="62" t="str">
        <f t="shared" si="69"/>
        <v>Écarter</v>
      </c>
      <c r="BN139" s="64">
        <f t="shared" si="70"/>
        <v>0.37631003411774999</v>
      </c>
      <c r="BO139" s="64">
        <f t="shared" si="71"/>
        <v>1393.8</v>
      </c>
      <c r="BP139" s="65">
        <f t="shared" si="72"/>
        <v>0.14851485148514851</v>
      </c>
      <c r="BQ139" s="65">
        <f t="shared" si="73"/>
        <v>3</v>
      </c>
      <c r="BR139" s="18">
        <f t="shared" si="74"/>
        <v>0.11551155115511551</v>
      </c>
    </row>
    <row r="140" spans="1:70" ht="13.2">
      <c r="A140" s="12" t="s">
        <v>348</v>
      </c>
      <c r="B140" s="12" t="s">
        <v>349</v>
      </c>
      <c r="C140" s="13">
        <v>26</v>
      </c>
      <c r="D140" s="13">
        <v>57</v>
      </c>
      <c r="E140" s="13">
        <v>28</v>
      </c>
      <c r="F140" s="13">
        <v>29</v>
      </c>
      <c r="G140" s="13">
        <v>21.5</v>
      </c>
      <c r="H140" s="14">
        <v>701</v>
      </c>
      <c r="I140" s="15">
        <v>285</v>
      </c>
      <c r="J140" s="15">
        <v>405</v>
      </c>
      <c r="K140" s="14">
        <v>70.2</v>
      </c>
      <c r="L140" s="14">
        <v>0</v>
      </c>
      <c r="M140" s="14">
        <v>0</v>
      </c>
      <c r="N140" s="14">
        <v>0</v>
      </c>
      <c r="O140" s="14">
        <v>137</v>
      </c>
      <c r="P140" s="14">
        <v>194</v>
      </c>
      <c r="Q140" s="14">
        <v>68.900000000000006</v>
      </c>
      <c r="R140" s="15">
        <v>154</v>
      </c>
      <c r="S140" s="15">
        <v>234</v>
      </c>
      <c r="T140" s="15">
        <v>388</v>
      </c>
      <c r="U140" s="15">
        <v>80</v>
      </c>
      <c r="V140" s="68">
        <v>68</v>
      </c>
      <c r="W140" s="15">
        <v>23</v>
      </c>
      <c r="X140" s="15">
        <v>103</v>
      </c>
      <c r="Y140" s="15">
        <v>154</v>
      </c>
      <c r="Z140" s="14">
        <v>1596</v>
      </c>
      <c r="AA140" s="14">
        <v>8</v>
      </c>
      <c r="AB140" s="14">
        <v>0</v>
      </c>
      <c r="AC140" s="13">
        <v>0.6</v>
      </c>
      <c r="AD140" s="13">
        <v>114.9</v>
      </c>
      <c r="AE140" s="13">
        <v>113.4</v>
      </c>
      <c r="AF140" s="13">
        <v>1.5</v>
      </c>
      <c r="AG140" s="13">
        <v>9.6999999999999993</v>
      </c>
      <c r="AH140" s="13">
        <v>1.21</v>
      </c>
      <c r="AI140" s="13">
        <v>12.7</v>
      </c>
      <c r="AJ140" s="13">
        <v>12.7</v>
      </c>
      <c r="AK140" s="13">
        <v>16.8</v>
      </c>
      <c r="AL140" s="13">
        <v>14.9</v>
      </c>
      <c r="AM140" s="13">
        <v>10.4</v>
      </c>
      <c r="AN140" s="13">
        <v>70.2</v>
      </c>
      <c r="AO140" s="13">
        <v>71.599999999999994</v>
      </c>
      <c r="AP140" s="13">
        <v>18.600000000000001</v>
      </c>
      <c r="AQ140" s="13">
        <v>101.73</v>
      </c>
      <c r="AR140" s="13">
        <v>14.1</v>
      </c>
      <c r="AS140" s="13">
        <v>2597</v>
      </c>
      <c r="AT140" s="16">
        <f t="shared" si="50"/>
        <v>12.298245614035087</v>
      </c>
      <c r="AU140" s="16">
        <f t="shared" si="51"/>
        <v>1.4035087719298245</v>
      </c>
      <c r="AV140" s="17">
        <f t="shared" si="52"/>
        <v>6.807017543859649</v>
      </c>
      <c r="AW140" s="17">
        <f t="shared" si="53"/>
        <v>2.7017543859649122</v>
      </c>
      <c r="AX140" s="17">
        <f t="shared" si="54"/>
        <v>4.1052631578947372</v>
      </c>
      <c r="AY140" s="17">
        <f t="shared" si="55"/>
        <v>0.40350877192982454</v>
      </c>
      <c r="AZ140" s="17">
        <f t="shared" si="56"/>
        <v>1.8070175438596492</v>
      </c>
      <c r="BA140" s="17">
        <f t="shared" si="57"/>
        <v>1.1929824561403508</v>
      </c>
      <c r="BB140" s="18">
        <f t="shared" si="58"/>
        <v>0.57201142390860871</v>
      </c>
      <c r="BC140" s="18">
        <f t="shared" si="59"/>
        <v>1.1764705882352942</v>
      </c>
      <c r="BD140" s="18">
        <f t="shared" si="60"/>
        <v>1.8767849857201143E-2</v>
      </c>
      <c r="BE140" s="18">
        <f t="shared" si="61"/>
        <v>8.4047327621379037E-2</v>
      </c>
      <c r="BF140" s="18">
        <f t="shared" si="62"/>
        <v>0.12566299469604242</v>
      </c>
      <c r="BG140" s="18">
        <f t="shared" si="63"/>
        <v>0.19094247246022034</v>
      </c>
      <c r="BH140" s="58" t="str">
        <f t="shared" si="64"/>
        <v>20–29 min</v>
      </c>
      <c r="BI140" s="58" t="str">
        <f t="shared" si="65"/>
        <v>23–27</v>
      </c>
      <c r="BJ140" s="60">
        <f t="shared" si="66"/>
        <v>0.70200000000000007</v>
      </c>
      <c r="BK140" s="60">
        <f t="shared" si="67"/>
        <v>0.71599999999999997</v>
      </c>
      <c r="BL140" s="60">
        <f t="shared" si="68"/>
        <v>0.24441762220881111</v>
      </c>
      <c r="BM140" s="62" t="str">
        <f t="shared" si="69"/>
        <v>Écarter</v>
      </c>
      <c r="BN140" s="64">
        <f t="shared" si="70"/>
        <v>0.37612340710932263</v>
      </c>
      <c r="BO140" s="64">
        <f t="shared" si="71"/>
        <v>1225.5</v>
      </c>
      <c r="BP140" s="65">
        <f t="shared" si="72"/>
        <v>6.527947776417789E-2</v>
      </c>
      <c r="BQ140" s="65">
        <f t="shared" si="73"/>
        <v>1.1764705882352942</v>
      </c>
      <c r="BR140" s="18">
        <f t="shared" si="74"/>
        <v>0.31660546715626275</v>
      </c>
    </row>
    <row r="141" spans="1:70" ht="13.2">
      <c r="A141" s="12" t="s">
        <v>212</v>
      </c>
      <c r="B141" s="12" t="s">
        <v>213</v>
      </c>
      <c r="C141" s="13">
        <v>24</v>
      </c>
      <c r="D141" s="13">
        <v>82</v>
      </c>
      <c r="E141" s="13">
        <v>49</v>
      </c>
      <c r="F141" s="13">
        <v>33</v>
      </c>
      <c r="G141" s="13">
        <v>31.9</v>
      </c>
      <c r="H141" s="14">
        <v>1000</v>
      </c>
      <c r="I141" s="15">
        <v>402</v>
      </c>
      <c r="J141" s="15">
        <v>836</v>
      </c>
      <c r="K141" s="14">
        <v>47.7</v>
      </c>
      <c r="L141" s="15">
        <v>98</v>
      </c>
      <c r="M141" s="15">
        <v>303</v>
      </c>
      <c r="N141" s="14">
        <v>33</v>
      </c>
      <c r="O141" s="14">
        <v>107</v>
      </c>
      <c r="P141" s="14">
        <v>131</v>
      </c>
      <c r="Q141" s="14">
        <v>81.3</v>
      </c>
      <c r="R141" s="15">
        <v>131</v>
      </c>
      <c r="S141" s="15">
        <v>344</v>
      </c>
      <c r="T141" s="15">
        <v>467</v>
      </c>
      <c r="U141" s="15">
        <v>164</v>
      </c>
      <c r="V141" s="68">
        <v>98</v>
      </c>
      <c r="W141" s="15">
        <v>107</v>
      </c>
      <c r="X141" s="15">
        <v>74</v>
      </c>
      <c r="Y141" s="15">
        <v>221</v>
      </c>
      <c r="Z141" s="14">
        <v>2263</v>
      </c>
      <c r="AA141" s="14">
        <v>10</v>
      </c>
      <c r="AB141" s="14">
        <v>0</v>
      </c>
      <c r="AC141" s="13">
        <v>2.1</v>
      </c>
      <c r="AD141" s="13">
        <v>113.9</v>
      </c>
      <c r="AE141" s="13">
        <v>109.9</v>
      </c>
      <c r="AF141" s="13">
        <v>4</v>
      </c>
      <c r="AG141" s="13">
        <v>9.1</v>
      </c>
      <c r="AH141" s="13">
        <v>1.72</v>
      </c>
      <c r="AI141" s="13">
        <v>14.2</v>
      </c>
      <c r="AJ141" s="13">
        <v>4.8</v>
      </c>
      <c r="AK141" s="13">
        <v>12.6</v>
      </c>
      <c r="AL141" s="13">
        <v>8.6999999999999993</v>
      </c>
      <c r="AM141" s="13">
        <v>8.3000000000000007</v>
      </c>
      <c r="AN141" s="13">
        <v>53.7</v>
      </c>
      <c r="AO141" s="13">
        <v>56.2</v>
      </c>
      <c r="AP141" s="13">
        <v>16</v>
      </c>
      <c r="AQ141" s="13">
        <v>98.07</v>
      </c>
      <c r="AR141" s="13">
        <v>8.6</v>
      </c>
      <c r="AS141" s="13">
        <v>5323</v>
      </c>
      <c r="AT141" s="16">
        <f t="shared" si="50"/>
        <v>12.195121951219512</v>
      </c>
      <c r="AU141" s="16">
        <f t="shared" si="51"/>
        <v>2</v>
      </c>
      <c r="AV141" s="17">
        <f t="shared" si="52"/>
        <v>5.6951219512195124</v>
      </c>
      <c r="AW141" s="17">
        <f t="shared" si="53"/>
        <v>1.5975609756097562</v>
      </c>
      <c r="AX141" s="17">
        <f t="shared" si="54"/>
        <v>4.1951219512195124</v>
      </c>
      <c r="AY141" s="17">
        <f t="shared" si="55"/>
        <v>1.3048780487804879</v>
      </c>
      <c r="AZ141" s="17">
        <f t="shared" si="56"/>
        <v>0.90243902439024393</v>
      </c>
      <c r="BA141" s="17">
        <f t="shared" si="57"/>
        <v>1.1951219512195121</v>
      </c>
      <c r="BB141" s="18">
        <f t="shared" si="58"/>
        <v>0.38229222417616027</v>
      </c>
      <c r="BC141" s="18">
        <f t="shared" si="59"/>
        <v>1.6734693877551021</v>
      </c>
      <c r="BD141" s="18">
        <f t="shared" si="60"/>
        <v>4.0905267986849153E-2</v>
      </c>
      <c r="BE141" s="18">
        <f t="shared" si="61"/>
        <v>2.8289624589035861E-2</v>
      </c>
      <c r="BF141" s="18">
        <f t="shared" si="62"/>
        <v>5.0080281367076998E-2</v>
      </c>
      <c r="BG141" s="18">
        <f t="shared" si="63"/>
        <v>0.13150852511659913</v>
      </c>
      <c r="BH141" s="58" t="str">
        <f t="shared" si="64"/>
        <v>30–39 min</v>
      </c>
      <c r="BI141" s="58" t="str">
        <f t="shared" si="65"/>
        <v>23–27</v>
      </c>
      <c r="BJ141" s="60">
        <f t="shared" si="66"/>
        <v>0.53700000000000003</v>
      </c>
      <c r="BK141" s="60">
        <f t="shared" si="67"/>
        <v>0.56200000000000006</v>
      </c>
      <c r="BL141" s="60">
        <f t="shared" si="68"/>
        <v>0.50452625226312608</v>
      </c>
      <c r="BM141" s="62" t="str">
        <f t="shared" si="69"/>
        <v>Conserver</v>
      </c>
      <c r="BN141" s="64">
        <f t="shared" si="70"/>
        <v>0.37296952446385634</v>
      </c>
      <c r="BO141" s="64">
        <f t="shared" si="71"/>
        <v>2615.7999999999997</v>
      </c>
      <c r="BP141" s="65">
        <f t="shared" si="72"/>
        <v>6.269592476489029E-2</v>
      </c>
      <c r="BQ141" s="65">
        <f t="shared" si="73"/>
        <v>1.6734693877551021</v>
      </c>
      <c r="BR141" s="18">
        <f t="shared" si="74"/>
        <v>0.17853046869026684</v>
      </c>
    </row>
    <row r="142" spans="1:70" ht="13.2">
      <c r="A142" s="20" t="s">
        <v>352</v>
      </c>
      <c r="B142" s="12" t="s">
        <v>353</v>
      </c>
      <c r="C142" s="13">
        <v>22</v>
      </c>
      <c r="D142" s="13">
        <v>57</v>
      </c>
      <c r="E142" s="13">
        <v>40</v>
      </c>
      <c r="F142" s="13">
        <v>17</v>
      </c>
      <c r="G142" s="13">
        <v>30.1</v>
      </c>
      <c r="H142" s="14">
        <v>695</v>
      </c>
      <c r="I142" s="15">
        <v>251</v>
      </c>
      <c r="J142" s="15">
        <v>564</v>
      </c>
      <c r="K142" s="14">
        <v>43.8</v>
      </c>
      <c r="L142" s="15">
        <v>97</v>
      </c>
      <c r="M142" s="15">
        <v>279</v>
      </c>
      <c r="N142" s="14">
        <v>35.4</v>
      </c>
      <c r="O142" s="14">
        <v>103</v>
      </c>
      <c r="P142" s="14">
        <v>125</v>
      </c>
      <c r="Q142" s="14">
        <v>82.5</v>
      </c>
      <c r="R142" s="15">
        <v>103</v>
      </c>
      <c r="S142" s="15">
        <v>296</v>
      </c>
      <c r="T142" s="15">
        <v>399</v>
      </c>
      <c r="U142" s="15">
        <v>63</v>
      </c>
      <c r="V142" s="68">
        <v>63</v>
      </c>
      <c r="W142" s="15">
        <v>23</v>
      </c>
      <c r="X142" s="15">
        <v>40</v>
      </c>
      <c r="Y142" s="15">
        <v>125</v>
      </c>
      <c r="Z142" s="14">
        <v>1402</v>
      </c>
      <c r="AA142" s="14">
        <v>8</v>
      </c>
      <c r="AB142" s="14">
        <v>0</v>
      </c>
      <c r="AC142" s="13">
        <v>4.4000000000000004</v>
      </c>
      <c r="AD142" s="13">
        <v>113.4</v>
      </c>
      <c r="AE142" s="13">
        <v>106.1</v>
      </c>
      <c r="AF142" s="13">
        <v>7.3</v>
      </c>
      <c r="AG142" s="13">
        <v>4.8</v>
      </c>
      <c r="AH142" s="13">
        <v>0.98</v>
      </c>
      <c r="AI142" s="13">
        <v>8.1</v>
      </c>
      <c r="AJ142" s="13">
        <v>5.5</v>
      </c>
      <c r="AK142" s="13">
        <v>16.2</v>
      </c>
      <c r="AL142" s="13">
        <v>10.7</v>
      </c>
      <c r="AM142" s="13">
        <v>8.1999999999999993</v>
      </c>
      <c r="AN142" s="13">
        <v>52.5</v>
      </c>
      <c r="AO142" s="13">
        <v>56.2</v>
      </c>
      <c r="AP142" s="13">
        <v>16</v>
      </c>
      <c r="AQ142" s="13">
        <v>100</v>
      </c>
      <c r="AR142" s="13">
        <v>9.3000000000000007</v>
      </c>
      <c r="AS142" s="13">
        <v>3569</v>
      </c>
      <c r="AT142" s="16">
        <f t="shared" si="50"/>
        <v>12.192982456140351</v>
      </c>
      <c r="AU142" s="16">
        <f t="shared" si="51"/>
        <v>1.1052631578947369</v>
      </c>
      <c r="AV142" s="17">
        <f t="shared" si="52"/>
        <v>7</v>
      </c>
      <c r="AW142" s="17">
        <f t="shared" si="53"/>
        <v>1.8070175438596492</v>
      </c>
      <c r="AX142" s="17">
        <f t="shared" si="54"/>
        <v>5.192982456140351</v>
      </c>
      <c r="AY142" s="17">
        <f t="shared" si="55"/>
        <v>0.40350877192982454</v>
      </c>
      <c r="AZ142" s="17">
        <f t="shared" si="56"/>
        <v>0.70175438596491224</v>
      </c>
      <c r="BA142" s="17">
        <f t="shared" si="57"/>
        <v>1.1052631578947369</v>
      </c>
      <c r="BB142" s="18">
        <f t="shared" si="58"/>
        <v>0.40508247362592525</v>
      </c>
      <c r="BC142" s="18">
        <f t="shared" si="59"/>
        <v>1</v>
      </c>
      <c r="BD142" s="18">
        <f t="shared" si="60"/>
        <v>1.3405607040857958E-2</v>
      </c>
      <c r="BE142" s="18">
        <f t="shared" si="61"/>
        <v>2.3314099201492099E-2</v>
      </c>
      <c r="BF142" s="18">
        <f t="shared" si="62"/>
        <v>6.003380544384216E-2</v>
      </c>
      <c r="BG142" s="18">
        <f t="shared" si="63"/>
        <v>0.17252433409104156</v>
      </c>
      <c r="BH142" s="58" t="str">
        <f t="shared" si="64"/>
        <v>30–39 min</v>
      </c>
      <c r="BI142" s="58" t="str">
        <f t="shared" si="65"/>
        <v>18–22</v>
      </c>
      <c r="BJ142" s="60">
        <f t="shared" si="66"/>
        <v>0.52500000000000002</v>
      </c>
      <c r="BK142" s="60">
        <f t="shared" si="67"/>
        <v>0.56200000000000006</v>
      </c>
      <c r="BL142" s="60">
        <f t="shared" si="68"/>
        <v>0.3403741701870851</v>
      </c>
      <c r="BM142" s="62" t="str">
        <f t="shared" si="69"/>
        <v>Conserver</v>
      </c>
      <c r="BN142" s="64">
        <f t="shared" si="70"/>
        <v>0.37290409121395041</v>
      </c>
      <c r="BO142" s="64">
        <f t="shared" si="71"/>
        <v>1715.7</v>
      </c>
      <c r="BP142" s="65">
        <f t="shared" si="72"/>
        <v>3.6719706242350061E-2</v>
      </c>
      <c r="BQ142" s="65">
        <f t="shared" si="73"/>
        <v>1</v>
      </c>
      <c r="BR142" s="18">
        <f t="shared" si="74"/>
        <v>0.23255813953488372</v>
      </c>
    </row>
    <row r="143" spans="1:70" ht="13.2">
      <c r="A143" s="12" t="s">
        <v>888</v>
      </c>
      <c r="B143" s="12" t="s">
        <v>889</v>
      </c>
      <c r="C143" s="13">
        <v>24</v>
      </c>
      <c r="D143" s="13">
        <v>9</v>
      </c>
      <c r="E143" s="13">
        <v>3</v>
      </c>
      <c r="F143" s="13">
        <v>6</v>
      </c>
      <c r="G143" s="13">
        <v>28.2</v>
      </c>
      <c r="H143" s="14">
        <v>109</v>
      </c>
      <c r="I143" s="15">
        <v>45</v>
      </c>
      <c r="J143" s="15">
        <v>102</v>
      </c>
      <c r="K143" s="14">
        <v>44.1</v>
      </c>
      <c r="L143" s="15">
        <v>9</v>
      </c>
      <c r="M143" s="15">
        <v>35</v>
      </c>
      <c r="N143" s="14">
        <v>25.7</v>
      </c>
      <c r="O143" s="14">
        <v>10</v>
      </c>
      <c r="P143" s="14">
        <v>16</v>
      </c>
      <c r="Q143" s="14">
        <v>62.5</v>
      </c>
      <c r="R143" s="15">
        <v>17</v>
      </c>
      <c r="S143" s="15">
        <v>48</v>
      </c>
      <c r="T143" s="15">
        <v>65</v>
      </c>
      <c r="U143" s="15">
        <v>20</v>
      </c>
      <c r="V143" s="68">
        <v>15</v>
      </c>
      <c r="W143" s="15">
        <v>4</v>
      </c>
      <c r="X143" s="15">
        <v>1</v>
      </c>
      <c r="Y143" s="15">
        <v>21</v>
      </c>
      <c r="Z143" s="14">
        <v>217</v>
      </c>
      <c r="AA143" s="14">
        <v>3</v>
      </c>
      <c r="AB143" s="14">
        <v>0</v>
      </c>
      <c r="AC143" s="13">
        <v>-7.3</v>
      </c>
      <c r="AD143" s="13">
        <v>102.8</v>
      </c>
      <c r="AE143" s="13">
        <v>115.5</v>
      </c>
      <c r="AF143" s="13">
        <v>-12.6</v>
      </c>
      <c r="AG143" s="13">
        <v>13.7</v>
      </c>
      <c r="AH143" s="13">
        <v>1.33</v>
      </c>
      <c r="AI143" s="13">
        <v>14</v>
      </c>
      <c r="AJ143" s="13">
        <v>6</v>
      </c>
      <c r="AK143" s="13">
        <v>19.399999999999999</v>
      </c>
      <c r="AL143" s="13">
        <v>12.3</v>
      </c>
      <c r="AM143" s="13">
        <v>10.5</v>
      </c>
      <c r="AN143" s="13">
        <v>48.5</v>
      </c>
      <c r="AO143" s="13">
        <v>50</v>
      </c>
      <c r="AP143" s="13">
        <v>20.5</v>
      </c>
      <c r="AQ143" s="13">
        <v>100.3</v>
      </c>
      <c r="AR143" s="13">
        <v>8.6</v>
      </c>
      <c r="AS143" s="13">
        <v>531</v>
      </c>
      <c r="AT143" s="16">
        <f t="shared" si="50"/>
        <v>12.111111111111111</v>
      </c>
      <c r="AU143" s="16">
        <f t="shared" si="51"/>
        <v>2.2222222222222223</v>
      </c>
      <c r="AV143" s="17">
        <f t="shared" si="52"/>
        <v>7.2222222222222223</v>
      </c>
      <c r="AW143" s="17">
        <f t="shared" si="53"/>
        <v>1.8888888888888888</v>
      </c>
      <c r="AX143" s="17">
        <f t="shared" si="54"/>
        <v>5.333333333333333</v>
      </c>
      <c r="AY143" s="17">
        <f t="shared" si="55"/>
        <v>0.44444444444444442</v>
      </c>
      <c r="AZ143" s="17">
        <f t="shared" si="56"/>
        <v>0.1111111111111111</v>
      </c>
      <c r="BA143" s="17">
        <f t="shared" si="57"/>
        <v>1.6666666666666667</v>
      </c>
      <c r="BB143" s="18">
        <f t="shared" si="58"/>
        <v>0.42947202521670608</v>
      </c>
      <c r="BC143" s="18">
        <f t="shared" si="59"/>
        <v>1.3333333333333333</v>
      </c>
      <c r="BD143" s="18">
        <f t="shared" si="60"/>
        <v>1.5760441292356184E-2</v>
      </c>
      <c r="BE143" s="18">
        <f t="shared" si="61"/>
        <v>3.9401103230890461E-3</v>
      </c>
      <c r="BF143" s="18">
        <f t="shared" si="62"/>
        <v>6.698187549251379E-2</v>
      </c>
      <c r="BG143" s="18">
        <f t="shared" si="63"/>
        <v>0.18912529550827423</v>
      </c>
      <c r="BH143" s="58" t="str">
        <f t="shared" si="64"/>
        <v>20–29 min</v>
      </c>
      <c r="BI143" s="58" t="str">
        <f t="shared" si="65"/>
        <v>23–27</v>
      </c>
      <c r="BJ143" s="60">
        <f t="shared" si="66"/>
        <v>0.48499999999999999</v>
      </c>
      <c r="BK143" s="60">
        <f t="shared" si="67"/>
        <v>0.5</v>
      </c>
      <c r="BL143" s="60">
        <f t="shared" si="68"/>
        <v>6.155703077851539E-2</v>
      </c>
      <c r="BM143" s="62" t="str">
        <f t="shared" si="69"/>
        <v>Écarter</v>
      </c>
      <c r="BN143" s="64">
        <f t="shared" si="70"/>
        <v>0.37040017885088306</v>
      </c>
      <c r="BO143" s="64">
        <f t="shared" si="71"/>
        <v>253.79999999999998</v>
      </c>
      <c r="BP143" s="65">
        <f t="shared" si="72"/>
        <v>7.8802206461780933E-2</v>
      </c>
      <c r="BQ143" s="65">
        <f t="shared" si="73"/>
        <v>1.3333333333333333</v>
      </c>
      <c r="BR143" s="18">
        <f t="shared" si="74"/>
        <v>0.25610717100078806</v>
      </c>
    </row>
    <row r="144" spans="1:70" ht="13.2">
      <c r="A144" s="12" t="s">
        <v>298</v>
      </c>
      <c r="B144" s="12" t="s">
        <v>299</v>
      </c>
      <c r="C144" s="13">
        <v>30</v>
      </c>
      <c r="D144" s="13">
        <v>64</v>
      </c>
      <c r="E144" s="13">
        <v>46</v>
      </c>
      <c r="F144" s="13">
        <v>18</v>
      </c>
      <c r="G144" s="13">
        <v>24.9</v>
      </c>
      <c r="H144" s="14">
        <v>774</v>
      </c>
      <c r="I144" s="15">
        <v>282</v>
      </c>
      <c r="J144" s="15">
        <v>602</v>
      </c>
      <c r="K144" s="14">
        <v>46.7</v>
      </c>
      <c r="L144" s="15">
        <v>109</v>
      </c>
      <c r="M144" s="15">
        <v>282</v>
      </c>
      <c r="N144" s="14">
        <v>37.299999999999997</v>
      </c>
      <c r="O144" s="14">
        <v>109</v>
      </c>
      <c r="P144" s="14">
        <v>154</v>
      </c>
      <c r="Q144" s="14">
        <v>71</v>
      </c>
      <c r="R144" s="15">
        <v>38</v>
      </c>
      <c r="S144" s="15">
        <v>160</v>
      </c>
      <c r="T144" s="15">
        <v>205</v>
      </c>
      <c r="U144" s="15">
        <v>218</v>
      </c>
      <c r="V144" s="68">
        <v>77</v>
      </c>
      <c r="W144" s="15">
        <v>58</v>
      </c>
      <c r="X144" s="15">
        <v>32</v>
      </c>
      <c r="Y144" s="15">
        <v>96</v>
      </c>
      <c r="Z144" s="14">
        <v>1536</v>
      </c>
      <c r="AA144" s="14">
        <v>1</v>
      </c>
      <c r="AB144" s="14">
        <v>0</v>
      </c>
      <c r="AC144" s="13">
        <v>4</v>
      </c>
      <c r="AD144" s="13">
        <v>120.5</v>
      </c>
      <c r="AE144" s="13">
        <v>113.4</v>
      </c>
      <c r="AF144" s="13">
        <v>7.2</v>
      </c>
      <c r="AG144" s="13">
        <v>17.8</v>
      </c>
      <c r="AH144" s="13">
        <v>2.83</v>
      </c>
      <c r="AI144" s="13">
        <v>22.5</v>
      </c>
      <c r="AJ144" s="13">
        <v>2.6</v>
      </c>
      <c r="AK144" s="13">
        <v>9.6</v>
      </c>
      <c r="AL144" s="13">
        <v>6.2</v>
      </c>
      <c r="AM144" s="13">
        <v>7.9</v>
      </c>
      <c r="AN144" s="13">
        <v>55.6</v>
      </c>
      <c r="AO144" s="13">
        <v>58.2</v>
      </c>
      <c r="AP144" s="13">
        <v>19.100000000000001</v>
      </c>
      <c r="AQ144" s="13">
        <v>103.21</v>
      </c>
      <c r="AR144" s="13">
        <v>9.4</v>
      </c>
      <c r="AS144" s="13">
        <v>3437</v>
      </c>
      <c r="AT144" s="16">
        <f t="shared" si="50"/>
        <v>12.09375</v>
      </c>
      <c r="AU144" s="16">
        <f t="shared" si="51"/>
        <v>3.40625</v>
      </c>
      <c r="AV144" s="17">
        <f t="shared" si="52"/>
        <v>3.203125</v>
      </c>
      <c r="AW144" s="17">
        <f t="shared" si="53"/>
        <v>0.59375</v>
      </c>
      <c r="AX144" s="17">
        <f t="shared" si="54"/>
        <v>2.5</v>
      </c>
      <c r="AY144" s="17">
        <f t="shared" si="55"/>
        <v>0.90625</v>
      </c>
      <c r="AZ144" s="17">
        <f t="shared" si="56"/>
        <v>0.5</v>
      </c>
      <c r="BA144" s="17">
        <f t="shared" si="57"/>
        <v>1.203125</v>
      </c>
      <c r="BB144" s="18">
        <f t="shared" si="58"/>
        <v>0.48569277108433739</v>
      </c>
      <c r="BC144" s="18">
        <f t="shared" si="59"/>
        <v>2.831168831168831</v>
      </c>
      <c r="BD144" s="18">
        <f t="shared" si="60"/>
        <v>3.6395582329317271E-2</v>
      </c>
      <c r="BE144" s="18">
        <f t="shared" si="61"/>
        <v>2.0080321285140562E-2</v>
      </c>
      <c r="BF144" s="18">
        <f t="shared" si="62"/>
        <v>2.3845381526104419E-2</v>
      </c>
      <c r="BG144" s="18">
        <f t="shared" si="63"/>
        <v>0.10040160642570281</v>
      </c>
      <c r="BH144" s="58" t="str">
        <f t="shared" si="64"/>
        <v>20–29 min</v>
      </c>
      <c r="BI144" s="58" t="str">
        <f t="shared" si="65"/>
        <v>28–32</v>
      </c>
      <c r="BJ144" s="60">
        <f t="shared" si="66"/>
        <v>0.55600000000000005</v>
      </c>
      <c r="BK144" s="60">
        <f t="shared" si="67"/>
        <v>0.58200000000000007</v>
      </c>
      <c r="BL144" s="60">
        <f t="shared" si="68"/>
        <v>0.36330718165359083</v>
      </c>
      <c r="BM144" s="62" t="str">
        <f t="shared" si="69"/>
        <v>Écarter</v>
      </c>
      <c r="BN144" s="64">
        <f t="shared" si="70"/>
        <v>0.36986921529175054</v>
      </c>
      <c r="BO144" s="64">
        <f t="shared" si="71"/>
        <v>1593.6</v>
      </c>
      <c r="BP144" s="65">
        <f t="shared" si="72"/>
        <v>0.13679718875502009</v>
      </c>
      <c r="BQ144" s="65">
        <f t="shared" si="73"/>
        <v>2.831168831168831</v>
      </c>
      <c r="BR144" s="18">
        <f t="shared" si="74"/>
        <v>0.12863955823293174</v>
      </c>
    </row>
    <row r="145" spans="1:70" ht="13.2">
      <c r="A145" s="12" t="s">
        <v>234</v>
      </c>
      <c r="B145" s="12" t="s">
        <v>235</v>
      </c>
      <c r="C145" s="13">
        <v>26</v>
      </c>
      <c r="D145" s="13">
        <v>76</v>
      </c>
      <c r="E145" s="13">
        <v>62</v>
      </c>
      <c r="F145" s="13">
        <v>14</v>
      </c>
      <c r="G145" s="13">
        <v>22.9</v>
      </c>
      <c r="H145" s="14">
        <v>912</v>
      </c>
      <c r="I145" s="15">
        <v>357</v>
      </c>
      <c r="J145" s="15">
        <v>730</v>
      </c>
      <c r="K145" s="14">
        <v>48.8</v>
      </c>
      <c r="L145" s="15">
        <v>129</v>
      </c>
      <c r="M145" s="15">
        <v>342</v>
      </c>
      <c r="N145" s="14">
        <v>38.299999999999997</v>
      </c>
      <c r="O145" s="14">
        <v>76</v>
      </c>
      <c r="P145" s="14">
        <v>91</v>
      </c>
      <c r="Q145" s="14">
        <v>83.1</v>
      </c>
      <c r="R145" s="15">
        <v>84</v>
      </c>
      <c r="S145" s="15">
        <v>213</v>
      </c>
      <c r="T145" s="15">
        <v>296</v>
      </c>
      <c r="U145" s="15">
        <v>137</v>
      </c>
      <c r="V145" s="68">
        <v>68</v>
      </c>
      <c r="W145" s="15">
        <v>61</v>
      </c>
      <c r="X145" s="15">
        <v>15</v>
      </c>
      <c r="Y145" s="15">
        <v>99</v>
      </c>
      <c r="Z145" s="14">
        <v>1634</v>
      </c>
      <c r="AA145" s="14">
        <v>2</v>
      </c>
      <c r="AB145" s="14">
        <v>0</v>
      </c>
      <c r="AC145" s="13">
        <v>6.8</v>
      </c>
      <c r="AD145" s="13">
        <v>120.7</v>
      </c>
      <c r="AE145" s="13">
        <v>106.6</v>
      </c>
      <c r="AF145" s="13">
        <v>14.2</v>
      </c>
      <c r="AG145" s="13">
        <v>10.199999999999999</v>
      </c>
      <c r="AH145" s="13">
        <v>1.94</v>
      </c>
      <c r="AI145" s="13">
        <v>13.8</v>
      </c>
      <c r="AJ145" s="13">
        <v>4.5999999999999996</v>
      </c>
      <c r="AK145" s="13">
        <v>11.3</v>
      </c>
      <c r="AL145" s="13">
        <v>8.1</v>
      </c>
      <c r="AM145" s="13">
        <v>7.1</v>
      </c>
      <c r="AN145" s="13">
        <v>57.7</v>
      </c>
      <c r="AO145" s="13">
        <v>59.6</v>
      </c>
      <c r="AP145" s="13">
        <v>20</v>
      </c>
      <c r="AQ145" s="13">
        <v>101.91</v>
      </c>
      <c r="AR145" s="13">
        <v>10.5</v>
      </c>
      <c r="AS145" s="13">
        <v>3698</v>
      </c>
      <c r="AT145" s="16">
        <f t="shared" si="50"/>
        <v>12</v>
      </c>
      <c r="AU145" s="16">
        <f t="shared" si="51"/>
        <v>1.8026315789473684</v>
      </c>
      <c r="AV145" s="17">
        <f t="shared" si="52"/>
        <v>3.8947368421052633</v>
      </c>
      <c r="AW145" s="17">
        <f t="shared" si="53"/>
        <v>1.1052631578947369</v>
      </c>
      <c r="AX145" s="17">
        <f t="shared" si="54"/>
        <v>2.8026315789473686</v>
      </c>
      <c r="AY145" s="17">
        <f t="shared" si="55"/>
        <v>0.80263157894736847</v>
      </c>
      <c r="AZ145" s="17">
        <f t="shared" si="56"/>
        <v>0.19736842105263158</v>
      </c>
      <c r="BA145" s="17">
        <f t="shared" si="57"/>
        <v>0.89473684210526316</v>
      </c>
      <c r="BB145" s="18">
        <f t="shared" si="58"/>
        <v>0.5240174672489083</v>
      </c>
      <c r="BC145" s="18">
        <f t="shared" si="59"/>
        <v>2.0147058823529411</v>
      </c>
      <c r="BD145" s="18">
        <f t="shared" si="60"/>
        <v>3.5049413927832687E-2</v>
      </c>
      <c r="BE145" s="18">
        <f t="shared" si="61"/>
        <v>8.6187083429096773E-3</v>
      </c>
      <c r="BF145" s="18">
        <f t="shared" si="62"/>
        <v>4.8264766720294193E-2</v>
      </c>
      <c r="BG145" s="18">
        <f t="shared" si="63"/>
        <v>0.12238565846931741</v>
      </c>
      <c r="BH145" s="58" t="str">
        <f t="shared" si="64"/>
        <v>20–29 min</v>
      </c>
      <c r="BI145" s="58" t="str">
        <f t="shared" si="65"/>
        <v>23–27</v>
      </c>
      <c r="BJ145" s="60">
        <f t="shared" si="66"/>
        <v>0.57700000000000007</v>
      </c>
      <c r="BK145" s="60">
        <f t="shared" si="67"/>
        <v>0.59599999999999997</v>
      </c>
      <c r="BL145" s="60">
        <f t="shared" si="68"/>
        <v>0.44055522027761013</v>
      </c>
      <c r="BM145" s="62" t="str">
        <f t="shared" si="69"/>
        <v>Écarter</v>
      </c>
      <c r="BN145" s="64">
        <f t="shared" si="70"/>
        <v>0.3670020120724346</v>
      </c>
      <c r="BO145" s="64">
        <f t="shared" si="71"/>
        <v>1740.3999999999999</v>
      </c>
      <c r="BP145" s="65">
        <f t="shared" si="72"/>
        <v>7.871753619857505E-2</v>
      </c>
      <c r="BQ145" s="65">
        <f t="shared" si="73"/>
        <v>2.0147058823529411</v>
      </c>
      <c r="BR145" s="18">
        <f t="shared" si="74"/>
        <v>0.17007584463341763</v>
      </c>
    </row>
    <row r="146" spans="1:70" ht="13.2">
      <c r="A146" s="12" t="s">
        <v>254</v>
      </c>
      <c r="B146" s="12" t="s">
        <v>255</v>
      </c>
      <c r="C146" s="13">
        <v>32</v>
      </c>
      <c r="D146" s="13">
        <v>72</v>
      </c>
      <c r="E146" s="13">
        <v>43</v>
      </c>
      <c r="F146" s="13">
        <v>29</v>
      </c>
      <c r="G146" s="13">
        <v>33.200000000000003</v>
      </c>
      <c r="H146" s="14">
        <v>864</v>
      </c>
      <c r="I146" s="15">
        <v>338</v>
      </c>
      <c r="J146" s="15">
        <v>511</v>
      </c>
      <c r="K146" s="14">
        <v>66.900000000000006</v>
      </c>
      <c r="L146" s="14">
        <v>0</v>
      </c>
      <c r="M146" s="14">
        <v>0</v>
      </c>
      <c r="N146" s="14">
        <v>0</v>
      </c>
      <c r="O146" s="14">
        <v>187</v>
      </c>
      <c r="P146" s="14">
        <v>274</v>
      </c>
      <c r="Q146" s="14">
        <v>67.400000000000006</v>
      </c>
      <c r="R146" s="15">
        <v>266</v>
      </c>
      <c r="S146" s="15">
        <v>518</v>
      </c>
      <c r="T146" s="15">
        <v>785</v>
      </c>
      <c r="U146" s="15">
        <v>130</v>
      </c>
      <c r="V146" s="68">
        <v>86</v>
      </c>
      <c r="W146" s="15">
        <v>58</v>
      </c>
      <c r="X146" s="15">
        <v>101</v>
      </c>
      <c r="Y146" s="15">
        <v>180</v>
      </c>
      <c r="Z146" s="14">
        <v>2390</v>
      </c>
      <c r="AA146" s="14">
        <v>36</v>
      </c>
      <c r="AB146" s="14">
        <v>0</v>
      </c>
      <c r="AC146" s="13">
        <v>4.5</v>
      </c>
      <c r="AD146" s="13">
        <v>114.3</v>
      </c>
      <c r="AE146" s="13">
        <v>107.6</v>
      </c>
      <c r="AF146" s="13">
        <v>6.7</v>
      </c>
      <c r="AG146" s="13">
        <v>7.5</v>
      </c>
      <c r="AH146" s="13">
        <v>1.43</v>
      </c>
      <c r="AI146" s="13">
        <v>14.9</v>
      </c>
      <c r="AJ146" s="13">
        <v>11.1</v>
      </c>
      <c r="AK146" s="13">
        <v>21</v>
      </c>
      <c r="AL146" s="13">
        <v>16.100000000000001</v>
      </c>
      <c r="AM146" s="13">
        <v>10.5</v>
      </c>
      <c r="AN146" s="13">
        <v>66.900000000000006</v>
      </c>
      <c r="AO146" s="13">
        <v>68.7</v>
      </c>
      <c r="AP146" s="13">
        <v>12.9</v>
      </c>
      <c r="AQ146" s="13">
        <v>97.63</v>
      </c>
      <c r="AR146" s="13">
        <v>12.6</v>
      </c>
      <c r="AS146" s="13">
        <v>4858</v>
      </c>
      <c r="AT146" s="16">
        <f t="shared" si="50"/>
        <v>12</v>
      </c>
      <c r="AU146" s="16">
        <f t="shared" si="51"/>
        <v>1.8055555555555556</v>
      </c>
      <c r="AV146" s="17">
        <f t="shared" si="52"/>
        <v>10.902777777777779</v>
      </c>
      <c r="AW146" s="17">
        <f t="shared" si="53"/>
        <v>3.6944444444444446</v>
      </c>
      <c r="AX146" s="17">
        <f t="shared" si="54"/>
        <v>7.1944444444444446</v>
      </c>
      <c r="AY146" s="17">
        <f t="shared" si="55"/>
        <v>0.80555555555555558</v>
      </c>
      <c r="AZ146" s="17">
        <f t="shared" si="56"/>
        <v>1.4027777777777777</v>
      </c>
      <c r="BA146" s="17">
        <f t="shared" si="57"/>
        <v>1.1944444444444444</v>
      </c>
      <c r="BB146" s="18">
        <f t="shared" si="58"/>
        <v>0.36144578313253006</v>
      </c>
      <c r="BC146" s="18">
        <f t="shared" si="59"/>
        <v>1.5116279069767442</v>
      </c>
      <c r="BD146" s="18">
        <f t="shared" si="60"/>
        <v>2.4263721552878179E-2</v>
      </c>
      <c r="BE146" s="18">
        <f t="shared" si="61"/>
        <v>4.2252342704149924E-2</v>
      </c>
      <c r="BF146" s="18">
        <f t="shared" si="62"/>
        <v>0.11127844712182061</v>
      </c>
      <c r="BG146" s="18">
        <f t="shared" si="63"/>
        <v>0.21670013386880854</v>
      </c>
      <c r="BH146" s="58" t="str">
        <f t="shared" si="64"/>
        <v>30–39 min</v>
      </c>
      <c r="BI146" s="58" t="str">
        <f t="shared" si="65"/>
        <v>28–32</v>
      </c>
      <c r="BJ146" s="60">
        <f t="shared" si="66"/>
        <v>0.66900000000000004</v>
      </c>
      <c r="BK146" s="60">
        <f t="shared" si="67"/>
        <v>0.68700000000000006</v>
      </c>
      <c r="BL146" s="60">
        <f t="shared" si="68"/>
        <v>0.30838865419432709</v>
      </c>
      <c r="BM146" s="62" t="str">
        <f t="shared" si="69"/>
        <v>Conserver</v>
      </c>
      <c r="BN146" s="64">
        <f t="shared" si="70"/>
        <v>0.3670020120724346</v>
      </c>
      <c r="BO146" s="64">
        <f t="shared" si="71"/>
        <v>2390.4</v>
      </c>
      <c r="BP146" s="65">
        <f t="shared" si="72"/>
        <v>5.4384203480589019E-2</v>
      </c>
      <c r="BQ146" s="65">
        <f t="shared" si="73"/>
        <v>1.5116279069767442</v>
      </c>
      <c r="BR146" s="18">
        <f t="shared" si="74"/>
        <v>0.32839692101740292</v>
      </c>
    </row>
    <row r="147" spans="1:70" ht="13.2">
      <c r="A147" s="12" t="s">
        <v>360</v>
      </c>
      <c r="B147" s="12" t="s">
        <v>361</v>
      </c>
      <c r="C147" s="13">
        <v>24</v>
      </c>
      <c r="D147" s="13">
        <v>57</v>
      </c>
      <c r="E147" s="13">
        <v>36</v>
      </c>
      <c r="F147" s="13">
        <v>21</v>
      </c>
      <c r="G147" s="13">
        <v>24.9</v>
      </c>
      <c r="H147" s="14">
        <v>684</v>
      </c>
      <c r="I147" s="15">
        <v>274</v>
      </c>
      <c r="J147" s="15">
        <v>559</v>
      </c>
      <c r="K147" s="14">
        <v>48.7</v>
      </c>
      <c r="L147" s="15">
        <v>63</v>
      </c>
      <c r="M147" s="15">
        <v>182</v>
      </c>
      <c r="N147" s="14">
        <v>34.200000000000003</v>
      </c>
      <c r="O147" s="14">
        <v>80</v>
      </c>
      <c r="P147" s="14">
        <v>103</v>
      </c>
      <c r="Q147" s="14">
        <v>76</v>
      </c>
      <c r="R147" s="15">
        <v>125</v>
      </c>
      <c r="S147" s="15">
        <v>234</v>
      </c>
      <c r="T147" s="15">
        <v>365</v>
      </c>
      <c r="U147" s="15">
        <v>86</v>
      </c>
      <c r="V147" s="68">
        <v>63</v>
      </c>
      <c r="W147" s="15">
        <v>97</v>
      </c>
      <c r="X147" s="15">
        <v>51</v>
      </c>
      <c r="Y147" s="15">
        <v>137</v>
      </c>
      <c r="Z147" s="14">
        <v>1619</v>
      </c>
      <c r="AA147" s="14">
        <v>6</v>
      </c>
      <c r="AB147" s="14">
        <v>0</v>
      </c>
      <c r="AC147" s="13">
        <v>2.5</v>
      </c>
      <c r="AD147" s="13">
        <v>114.8</v>
      </c>
      <c r="AE147" s="13">
        <v>109.2</v>
      </c>
      <c r="AF147" s="13">
        <v>5.6</v>
      </c>
      <c r="AG147" s="13">
        <v>8.1999999999999993</v>
      </c>
      <c r="AH147" s="13">
        <v>1.28</v>
      </c>
      <c r="AI147" s="13">
        <v>11</v>
      </c>
      <c r="AJ147" s="13">
        <v>8.1</v>
      </c>
      <c r="AK147" s="13">
        <v>15.8</v>
      </c>
      <c r="AL147" s="13">
        <v>11.8</v>
      </c>
      <c r="AM147" s="13">
        <v>8.6</v>
      </c>
      <c r="AN147" s="13">
        <v>54.3</v>
      </c>
      <c r="AO147" s="13">
        <v>56.7</v>
      </c>
      <c r="AP147" s="13">
        <v>18.5</v>
      </c>
      <c r="AQ147" s="13">
        <v>101.55</v>
      </c>
      <c r="AR147" s="13">
        <v>11.7</v>
      </c>
      <c r="AS147" s="13">
        <v>2994</v>
      </c>
      <c r="AT147" s="16">
        <f t="shared" si="50"/>
        <v>12</v>
      </c>
      <c r="AU147" s="16">
        <f t="shared" si="51"/>
        <v>1.5087719298245614</v>
      </c>
      <c r="AV147" s="17">
        <f t="shared" si="52"/>
        <v>6.4035087719298245</v>
      </c>
      <c r="AW147" s="17">
        <f t="shared" si="53"/>
        <v>2.192982456140351</v>
      </c>
      <c r="AX147" s="17">
        <f t="shared" si="54"/>
        <v>4.1052631578947372</v>
      </c>
      <c r="AY147" s="17">
        <f t="shared" si="55"/>
        <v>1.7017543859649122</v>
      </c>
      <c r="AZ147" s="17">
        <f t="shared" si="56"/>
        <v>0.89473684210526316</v>
      </c>
      <c r="BA147" s="17">
        <f t="shared" si="57"/>
        <v>1.1052631578947369</v>
      </c>
      <c r="BB147" s="18">
        <f t="shared" si="58"/>
        <v>0.48192771084337355</v>
      </c>
      <c r="BC147" s="18">
        <f t="shared" si="59"/>
        <v>1.3650793650793649</v>
      </c>
      <c r="BD147" s="18">
        <f t="shared" si="60"/>
        <v>6.8343549637145076E-2</v>
      </c>
      <c r="BE147" s="18">
        <f t="shared" si="61"/>
        <v>3.5933206510251538E-2</v>
      </c>
      <c r="BF147" s="18">
        <f t="shared" si="62"/>
        <v>8.8071584583949841E-2</v>
      </c>
      <c r="BG147" s="18">
        <f t="shared" si="63"/>
        <v>0.16487000634115412</v>
      </c>
      <c r="BH147" s="58" t="str">
        <f t="shared" si="64"/>
        <v>20–29 min</v>
      </c>
      <c r="BI147" s="58" t="str">
        <f t="shared" si="65"/>
        <v>23–27</v>
      </c>
      <c r="BJ147" s="60">
        <f t="shared" si="66"/>
        <v>0.54299999999999993</v>
      </c>
      <c r="BK147" s="60">
        <f t="shared" si="67"/>
        <v>0.56700000000000006</v>
      </c>
      <c r="BL147" s="60">
        <f t="shared" si="68"/>
        <v>0.33735666867833436</v>
      </c>
      <c r="BM147" s="62" t="str">
        <f t="shared" si="69"/>
        <v>Écarter</v>
      </c>
      <c r="BN147" s="64">
        <f t="shared" si="70"/>
        <v>0.3670020120724346</v>
      </c>
      <c r="BO147" s="64">
        <f t="shared" si="71"/>
        <v>1419.3</v>
      </c>
      <c r="BP147" s="65">
        <f t="shared" si="72"/>
        <v>6.059325019375749E-2</v>
      </c>
      <c r="BQ147" s="65">
        <f t="shared" si="73"/>
        <v>1.3650793650793651</v>
      </c>
      <c r="BR147" s="18">
        <f t="shared" si="74"/>
        <v>0.25716902698513355</v>
      </c>
    </row>
    <row r="148" spans="1:70" ht="13.2">
      <c r="A148" s="12" t="s">
        <v>470</v>
      </c>
      <c r="B148" s="12" t="s">
        <v>471</v>
      </c>
      <c r="C148" s="13">
        <v>25</v>
      </c>
      <c r="D148" s="13">
        <v>45</v>
      </c>
      <c r="E148" s="13">
        <v>29</v>
      </c>
      <c r="F148" s="13">
        <v>16</v>
      </c>
      <c r="G148" s="13">
        <v>24.9</v>
      </c>
      <c r="H148" s="14">
        <v>540</v>
      </c>
      <c r="I148" s="15">
        <v>194</v>
      </c>
      <c r="J148" s="15">
        <v>378</v>
      </c>
      <c r="K148" s="14">
        <v>50.7</v>
      </c>
      <c r="L148" s="15">
        <v>86</v>
      </c>
      <c r="M148" s="15">
        <v>194</v>
      </c>
      <c r="N148" s="14">
        <v>43.1</v>
      </c>
      <c r="O148" s="14">
        <v>72</v>
      </c>
      <c r="P148" s="14">
        <v>81</v>
      </c>
      <c r="Q148" s="14">
        <v>91.3</v>
      </c>
      <c r="R148" s="15">
        <v>36</v>
      </c>
      <c r="S148" s="15">
        <v>140</v>
      </c>
      <c r="T148" s="15">
        <v>180</v>
      </c>
      <c r="U148" s="15">
        <v>54</v>
      </c>
      <c r="V148" s="68">
        <v>36</v>
      </c>
      <c r="W148" s="15">
        <v>36</v>
      </c>
      <c r="X148" s="15">
        <v>18</v>
      </c>
      <c r="Y148" s="15">
        <v>113</v>
      </c>
      <c r="Z148" s="14">
        <v>954</v>
      </c>
      <c r="AA148" s="14">
        <v>0</v>
      </c>
      <c r="AB148" s="14">
        <v>0</v>
      </c>
      <c r="AC148" s="13">
        <v>4.4000000000000004</v>
      </c>
      <c r="AD148" s="13">
        <v>120.1</v>
      </c>
      <c r="AE148" s="13">
        <v>111.5</v>
      </c>
      <c r="AF148" s="13">
        <v>8.5</v>
      </c>
      <c r="AG148" s="13">
        <v>6.3</v>
      </c>
      <c r="AH148" s="13">
        <v>1.46</v>
      </c>
      <c r="AI148" s="13">
        <v>10.8</v>
      </c>
      <c r="AJ148" s="13">
        <v>3.4</v>
      </c>
      <c r="AK148" s="13">
        <v>11.8</v>
      </c>
      <c r="AL148" s="13">
        <v>7.8</v>
      </c>
      <c r="AM148" s="13">
        <v>7.4</v>
      </c>
      <c r="AN148" s="13">
        <v>61.7</v>
      </c>
      <c r="AO148" s="13">
        <v>65.3</v>
      </c>
      <c r="AP148" s="13">
        <v>17.100000000000001</v>
      </c>
      <c r="AQ148" s="13">
        <v>101.64</v>
      </c>
      <c r="AR148" s="13">
        <v>8.6999999999999993</v>
      </c>
      <c r="AS148" s="13">
        <v>2373</v>
      </c>
      <c r="AT148" s="16">
        <f t="shared" si="50"/>
        <v>12</v>
      </c>
      <c r="AU148" s="16">
        <f t="shared" si="51"/>
        <v>1.2</v>
      </c>
      <c r="AV148" s="17">
        <f t="shared" si="52"/>
        <v>4</v>
      </c>
      <c r="AW148" s="17">
        <f t="shared" si="53"/>
        <v>0.8</v>
      </c>
      <c r="AX148" s="17">
        <f t="shared" si="54"/>
        <v>3.1111111111111112</v>
      </c>
      <c r="AY148" s="17">
        <f t="shared" si="55"/>
        <v>0.8</v>
      </c>
      <c r="AZ148" s="17">
        <f t="shared" si="56"/>
        <v>0.4</v>
      </c>
      <c r="BA148" s="17">
        <f t="shared" si="57"/>
        <v>0.8</v>
      </c>
      <c r="BB148" s="18">
        <f t="shared" si="58"/>
        <v>0.48192771084337355</v>
      </c>
      <c r="BC148" s="18">
        <f t="shared" si="59"/>
        <v>1.4999999999999998</v>
      </c>
      <c r="BD148" s="18">
        <f t="shared" si="60"/>
        <v>3.2128514056224904E-2</v>
      </c>
      <c r="BE148" s="18">
        <f t="shared" si="61"/>
        <v>1.6064257028112452E-2</v>
      </c>
      <c r="BF148" s="18">
        <f t="shared" si="62"/>
        <v>3.2128514056224904E-2</v>
      </c>
      <c r="BG148" s="18">
        <f t="shared" si="63"/>
        <v>0.1249442213297635</v>
      </c>
      <c r="BH148" s="58" t="str">
        <f t="shared" si="64"/>
        <v>20–29 min</v>
      </c>
      <c r="BI148" s="58" t="str">
        <f t="shared" si="65"/>
        <v>23–27</v>
      </c>
      <c r="BJ148" s="60">
        <f t="shared" si="66"/>
        <v>0.61699999999999999</v>
      </c>
      <c r="BK148" s="60">
        <f t="shared" si="67"/>
        <v>0.65300000000000002</v>
      </c>
      <c r="BL148" s="60">
        <f t="shared" si="68"/>
        <v>0.22812311406155703</v>
      </c>
      <c r="BM148" s="62" t="str">
        <f t="shared" si="69"/>
        <v>Écarter</v>
      </c>
      <c r="BN148" s="64">
        <f t="shared" si="70"/>
        <v>0.3670020120724346</v>
      </c>
      <c r="BO148" s="64">
        <f t="shared" si="71"/>
        <v>1120.5</v>
      </c>
      <c r="BP148" s="65">
        <f t="shared" si="72"/>
        <v>4.8192771084337352E-2</v>
      </c>
      <c r="BQ148" s="65">
        <f t="shared" si="73"/>
        <v>1.5</v>
      </c>
      <c r="BR148" s="18">
        <f t="shared" si="74"/>
        <v>0.1606425702811245</v>
      </c>
    </row>
    <row r="149" spans="1:70" ht="13.2">
      <c r="A149" s="12" t="s">
        <v>550</v>
      </c>
      <c r="B149" s="12" t="s">
        <v>551</v>
      </c>
      <c r="C149" s="13">
        <v>33</v>
      </c>
      <c r="D149" s="13">
        <v>37</v>
      </c>
      <c r="E149" s="13">
        <v>18</v>
      </c>
      <c r="F149" s="13">
        <v>19</v>
      </c>
      <c r="G149" s="13">
        <v>22.8</v>
      </c>
      <c r="H149" s="14">
        <v>440</v>
      </c>
      <c r="I149" s="15">
        <v>159</v>
      </c>
      <c r="J149" s="15">
        <v>337</v>
      </c>
      <c r="K149" s="14">
        <v>47.5</v>
      </c>
      <c r="L149" s="15">
        <v>48</v>
      </c>
      <c r="M149" s="15">
        <v>133</v>
      </c>
      <c r="N149" s="14">
        <v>36.1</v>
      </c>
      <c r="O149" s="14">
        <v>70</v>
      </c>
      <c r="P149" s="14">
        <v>85</v>
      </c>
      <c r="Q149" s="14">
        <v>85.7</v>
      </c>
      <c r="R149" s="15">
        <v>15</v>
      </c>
      <c r="S149" s="15">
        <v>126</v>
      </c>
      <c r="T149" s="15">
        <v>137</v>
      </c>
      <c r="U149" s="15">
        <v>152</v>
      </c>
      <c r="V149" s="68">
        <v>56</v>
      </c>
      <c r="W149" s="15">
        <v>33</v>
      </c>
      <c r="X149" s="15">
        <v>7</v>
      </c>
      <c r="Y149" s="15">
        <v>74</v>
      </c>
      <c r="Z149" s="14">
        <v>903</v>
      </c>
      <c r="AA149" s="14">
        <v>0</v>
      </c>
      <c r="AB149" s="14">
        <v>0</v>
      </c>
      <c r="AC149" s="13">
        <v>1.1000000000000001</v>
      </c>
      <c r="AD149" s="13">
        <v>114.1</v>
      </c>
      <c r="AE149" s="13">
        <v>112.6</v>
      </c>
      <c r="AF149" s="13">
        <v>1.5</v>
      </c>
      <c r="AG149" s="13">
        <v>25.1</v>
      </c>
      <c r="AH149" s="13">
        <v>2.68</v>
      </c>
      <c r="AI149" s="13">
        <v>26</v>
      </c>
      <c r="AJ149" s="13">
        <v>1.5</v>
      </c>
      <c r="AK149" s="13">
        <v>13.2</v>
      </c>
      <c r="AL149" s="13">
        <v>7.6</v>
      </c>
      <c r="AM149" s="13">
        <v>9.6999999999999993</v>
      </c>
      <c r="AN149" s="13">
        <v>54.6</v>
      </c>
      <c r="AO149" s="13">
        <v>58.8</v>
      </c>
      <c r="AP149" s="13">
        <v>20.8</v>
      </c>
      <c r="AQ149" s="13">
        <v>104.75</v>
      </c>
      <c r="AR149" s="13">
        <v>11.4</v>
      </c>
      <c r="AS149" s="13">
        <v>1845</v>
      </c>
      <c r="AT149" s="16">
        <f t="shared" si="50"/>
        <v>11.891891891891891</v>
      </c>
      <c r="AU149" s="16">
        <f t="shared" si="51"/>
        <v>4.1081081081081079</v>
      </c>
      <c r="AV149" s="17">
        <f t="shared" si="52"/>
        <v>3.7027027027027026</v>
      </c>
      <c r="AW149" s="17">
        <f t="shared" si="53"/>
        <v>0.40540540540540543</v>
      </c>
      <c r="AX149" s="17">
        <f t="shared" si="54"/>
        <v>3.4054054054054053</v>
      </c>
      <c r="AY149" s="17">
        <f t="shared" si="55"/>
        <v>0.89189189189189189</v>
      </c>
      <c r="AZ149" s="17">
        <f t="shared" si="56"/>
        <v>0.1891891891891892</v>
      </c>
      <c r="BA149" s="17">
        <f t="shared" si="57"/>
        <v>1.5135135135135136</v>
      </c>
      <c r="BB149" s="18">
        <f t="shared" si="58"/>
        <v>0.52157420578473201</v>
      </c>
      <c r="BC149" s="18">
        <f t="shared" si="59"/>
        <v>2.714285714285714</v>
      </c>
      <c r="BD149" s="18">
        <f t="shared" si="60"/>
        <v>3.9118065433854904E-2</v>
      </c>
      <c r="BE149" s="18">
        <f t="shared" si="61"/>
        <v>8.2977714556661929E-3</v>
      </c>
      <c r="BF149" s="18">
        <f t="shared" si="62"/>
        <v>1.7780938833570414E-2</v>
      </c>
      <c r="BG149" s="18">
        <f t="shared" si="63"/>
        <v>0.14935988620199145</v>
      </c>
      <c r="BH149" s="58" t="str">
        <f t="shared" si="64"/>
        <v>20–29 min</v>
      </c>
      <c r="BI149" s="58" t="str">
        <f t="shared" si="65"/>
        <v>33+</v>
      </c>
      <c r="BJ149" s="60">
        <f t="shared" si="66"/>
        <v>0.54600000000000004</v>
      </c>
      <c r="BK149" s="60">
        <f t="shared" si="67"/>
        <v>0.58799999999999997</v>
      </c>
      <c r="BL149" s="60">
        <f t="shared" si="68"/>
        <v>0.20337960168980085</v>
      </c>
      <c r="BM149" s="62" t="str">
        <f t="shared" si="69"/>
        <v>Écarter</v>
      </c>
      <c r="BN149" s="64">
        <f t="shared" si="70"/>
        <v>0.36369568763934962</v>
      </c>
      <c r="BO149" s="64">
        <f t="shared" si="71"/>
        <v>843.6</v>
      </c>
      <c r="BP149" s="65">
        <f t="shared" si="72"/>
        <v>0.18018018018018017</v>
      </c>
      <c r="BQ149" s="65">
        <f t="shared" si="73"/>
        <v>2.7142857142857144</v>
      </c>
      <c r="BR149" s="18">
        <f t="shared" si="74"/>
        <v>0.16239924134660977</v>
      </c>
    </row>
    <row r="150" spans="1:70" ht="13.2">
      <c r="A150" s="12" t="s">
        <v>232</v>
      </c>
      <c r="B150" s="12" t="s">
        <v>233</v>
      </c>
      <c r="C150" s="13">
        <v>21</v>
      </c>
      <c r="D150" s="13">
        <v>78</v>
      </c>
      <c r="E150" s="13">
        <v>43</v>
      </c>
      <c r="F150" s="13">
        <v>35</v>
      </c>
      <c r="G150" s="13">
        <v>26.1</v>
      </c>
      <c r="H150" s="14">
        <v>920</v>
      </c>
      <c r="I150" s="15">
        <v>374</v>
      </c>
      <c r="J150" s="15">
        <v>546</v>
      </c>
      <c r="K150" s="14">
        <v>69.2</v>
      </c>
      <c r="L150" s="14">
        <v>0</v>
      </c>
      <c r="M150" s="14">
        <v>0</v>
      </c>
      <c r="N150" s="14">
        <v>0</v>
      </c>
      <c r="O150" s="14">
        <v>164</v>
      </c>
      <c r="P150" s="14">
        <v>242</v>
      </c>
      <c r="Q150" s="14">
        <v>66.900000000000006</v>
      </c>
      <c r="R150" s="15">
        <v>281</v>
      </c>
      <c r="S150" s="15">
        <v>530</v>
      </c>
      <c r="T150" s="15">
        <v>803</v>
      </c>
      <c r="U150" s="15">
        <v>211</v>
      </c>
      <c r="V150" s="68">
        <v>133</v>
      </c>
      <c r="W150" s="15">
        <v>55</v>
      </c>
      <c r="X150" s="15">
        <v>86</v>
      </c>
      <c r="Y150" s="15">
        <v>250</v>
      </c>
      <c r="Z150" s="14">
        <v>2496</v>
      </c>
      <c r="AA150" s="14">
        <v>41</v>
      </c>
      <c r="AB150" s="14">
        <v>0</v>
      </c>
      <c r="AC150" s="13">
        <v>0.5</v>
      </c>
      <c r="AD150" s="13">
        <v>115.5</v>
      </c>
      <c r="AE150" s="13">
        <v>114</v>
      </c>
      <c r="AF150" s="13">
        <v>1.5</v>
      </c>
      <c r="AG150" s="13">
        <v>14.1</v>
      </c>
      <c r="AH150" s="13">
        <v>1.54</v>
      </c>
      <c r="AI150" s="13">
        <v>21</v>
      </c>
      <c r="AJ150" s="13">
        <v>13.7</v>
      </c>
      <c r="AK150" s="13">
        <v>25.9</v>
      </c>
      <c r="AL150" s="13">
        <v>19.899999999999999</v>
      </c>
      <c r="AM150" s="13">
        <v>13.6</v>
      </c>
      <c r="AN150" s="13">
        <v>69.2</v>
      </c>
      <c r="AO150" s="13">
        <v>70.3</v>
      </c>
      <c r="AP150" s="13">
        <v>16.100000000000001</v>
      </c>
      <c r="AQ150" s="13">
        <v>101.29</v>
      </c>
      <c r="AR150" s="13">
        <v>14</v>
      </c>
      <c r="AS150" s="13">
        <v>4278</v>
      </c>
      <c r="AT150" s="16">
        <f t="shared" si="50"/>
        <v>11.794871794871796</v>
      </c>
      <c r="AU150" s="16">
        <f t="shared" si="51"/>
        <v>2.7051282051282053</v>
      </c>
      <c r="AV150" s="17">
        <f t="shared" si="52"/>
        <v>10.294871794871796</v>
      </c>
      <c r="AW150" s="17">
        <f t="shared" si="53"/>
        <v>3.6025641025641026</v>
      </c>
      <c r="AX150" s="17">
        <f t="shared" si="54"/>
        <v>6.7948717948717947</v>
      </c>
      <c r="AY150" s="17">
        <f t="shared" si="55"/>
        <v>0.70512820512820518</v>
      </c>
      <c r="AZ150" s="17">
        <f t="shared" si="56"/>
        <v>1.1025641025641026</v>
      </c>
      <c r="BA150" s="17">
        <f t="shared" si="57"/>
        <v>1.7051282051282051</v>
      </c>
      <c r="BB150" s="18">
        <f t="shared" si="58"/>
        <v>0.45191079673838297</v>
      </c>
      <c r="BC150" s="18">
        <f t="shared" si="59"/>
        <v>1.5864661654135339</v>
      </c>
      <c r="BD150" s="18">
        <f t="shared" si="60"/>
        <v>2.7016406326751154E-2</v>
      </c>
      <c r="BE150" s="18">
        <f t="shared" si="61"/>
        <v>4.2243835347283626E-2</v>
      </c>
      <c r="BF150" s="18">
        <f t="shared" si="62"/>
        <v>0.13802927596031045</v>
      </c>
      <c r="BG150" s="18">
        <f t="shared" si="63"/>
        <v>0.26033991551232927</v>
      </c>
      <c r="BH150" s="58" t="str">
        <f t="shared" si="64"/>
        <v>20–29 min</v>
      </c>
      <c r="BI150" s="58" t="str">
        <f t="shared" si="65"/>
        <v>18–22</v>
      </c>
      <c r="BJ150" s="60">
        <f t="shared" si="66"/>
        <v>0.69200000000000006</v>
      </c>
      <c r="BK150" s="60">
        <f t="shared" si="67"/>
        <v>0.70299999999999996</v>
      </c>
      <c r="BL150" s="60">
        <f t="shared" si="68"/>
        <v>0.3295111647555824</v>
      </c>
      <c r="BM150" s="62" t="str">
        <f t="shared" si="69"/>
        <v>Écarter</v>
      </c>
      <c r="BN150" s="64">
        <f t="shared" si="70"/>
        <v>0.36072847340452979</v>
      </c>
      <c r="BO150" s="64">
        <f t="shared" si="71"/>
        <v>2035.8000000000002</v>
      </c>
      <c r="BP150" s="65">
        <f t="shared" si="72"/>
        <v>0.1036447588171726</v>
      </c>
      <c r="BQ150" s="65">
        <f t="shared" si="73"/>
        <v>1.5864661654135339</v>
      </c>
      <c r="BR150" s="18">
        <f t="shared" si="74"/>
        <v>0.39443953237056684</v>
      </c>
    </row>
    <row r="151" spans="1:70" ht="13.2">
      <c r="A151" s="12" t="s">
        <v>320</v>
      </c>
      <c r="B151" s="12" t="s">
        <v>321</v>
      </c>
      <c r="C151" s="13">
        <v>22</v>
      </c>
      <c r="D151" s="13">
        <v>64</v>
      </c>
      <c r="E151" s="13">
        <v>38</v>
      </c>
      <c r="F151" s="13">
        <v>26</v>
      </c>
      <c r="G151" s="13">
        <v>26.8</v>
      </c>
      <c r="H151" s="14">
        <v>749</v>
      </c>
      <c r="I151" s="15">
        <v>282</v>
      </c>
      <c r="J151" s="15">
        <v>627</v>
      </c>
      <c r="K151" s="14">
        <v>44.5</v>
      </c>
      <c r="L151" s="15">
        <v>115</v>
      </c>
      <c r="M151" s="15">
        <v>307</v>
      </c>
      <c r="N151" s="14">
        <v>37.200000000000003</v>
      </c>
      <c r="O151" s="14">
        <v>70</v>
      </c>
      <c r="P151" s="14">
        <v>96</v>
      </c>
      <c r="Q151" s="14">
        <v>75.8</v>
      </c>
      <c r="R151" s="15">
        <v>64</v>
      </c>
      <c r="S151" s="15">
        <v>262</v>
      </c>
      <c r="T151" s="15">
        <v>326</v>
      </c>
      <c r="U151" s="15">
        <v>218</v>
      </c>
      <c r="V151" s="68">
        <v>77</v>
      </c>
      <c r="W151" s="15">
        <v>70</v>
      </c>
      <c r="X151" s="15">
        <v>13</v>
      </c>
      <c r="Y151" s="15">
        <v>96</v>
      </c>
      <c r="Z151" s="14">
        <v>1638</v>
      </c>
      <c r="AA151" s="14">
        <v>2</v>
      </c>
      <c r="AB151" s="14">
        <v>0</v>
      </c>
      <c r="AC151" s="13">
        <v>4.0999999999999996</v>
      </c>
      <c r="AD151" s="13">
        <v>111.6</v>
      </c>
      <c r="AE151" s="13">
        <v>105.1</v>
      </c>
      <c r="AF151" s="13">
        <v>6.6</v>
      </c>
      <c r="AG151" s="13">
        <v>19.399999999999999</v>
      </c>
      <c r="AH151" s="13">
        <v>2.93</v>
      </c>
      <c r="AI151" s="13">
        <v>22.8</v>
      </c>
      <c r="AJ151" s="13">
        <v>3.4</v>
      </c>
      <c r="AK151" s="13">
        <v>15.1</v>
      </c>
      <c r="AL151" s="13">
        <v>8.9</v>
      </c>
      <c r="AM151" s="13">
        <v>7.8</v>
      </c>
      <c r="AN151" s="13">
        <v>53.7</v>
      </c>
      <c r="AO151" s="13">
        <v>55.7</v>
      </c>
      <c r="AP151" s="13">
        <v>17.7</v>
      </c>
      <c r="AQ151" s="13">
        <v>100.36</v>
      </c>
      <c r="AR151" s="13">
        <v>11.4</v>
      </c>
      <c r="AS151" s="13">
        <v>3600</v>
      </c>
      <c r="AT151" s="16">
        <f t="shared" si="50"/>
        <v>11.703125</v>
      </c>
      <c r="AU151" s="16">
        <f t="shared" si="51"/>
        <v>3.40625</v>
      </c>
      <c r="AV151" s="17">
        <f t="shared" si="52"/>
        <v>5.09375</v>
      </c>
      <c r="AW151" s="17">
        <f t="shared" si="53"/>
        <v>1</v>
      </c>
      <c r="AX151" s="17">
        <f t="shared" si="54"/>
        <v>4.09375</v>
      </c>
      <c r="AY151" s="17">
        <f t="shared" si="55"/>
        <v>1.09375</v>
      </c>
      <c r="AZ151" s="17">
        <f t="shared" si="56"/>
        <v>0.203125</v>
      </c>
      <c r="BA151" s="17">
        <f t="shared" si="57"/>
        <v>1.203125</v>
      </c>
      <c r="BB151" s="18">
        <f t="shared" si="58"/>
        <v>0.43668376865671643</v>
      </c>
      <c r="BC151" s="18">
        <f t="shared" si="59"/>
        <v>2.831168831168831</v>
      </c>
      <c r="BD151" s="18">
        <f t="shared" si="60"/>
        <v>4.0811567164179101E-2</v>
      </c>
      <c r="BE151" s="18">
        <f t="shared" si="61"/>
        <v>7.5792910447761196E-3</v>
      </c>
      <c r="BF151" s="18">
        <f t="shared" si="62"/>
        <v>3.7313432835820892E-2</v>
      </c>
      <c r="BG151" s="18">
        <f t="shared" si="63"/>
        <v>0.15275186567164178</v>
      </c>
      <c r="BH151" s="58" t="str">
        <f t="shared" si="64"/>
        <v>20–29 min</v>
      </c>
      <c r="BI151" s="58" t="str">
        <f t="shared" si="65"/>
        <v>18–22</v>
      </c>
      <c r="BJ151" s="60">
        <f t="shared" si="66"/>
        <v>0.53700000000000003</v>
      </c>
      <c r="BK151" s="60">
        <f t="shared" si="67"/>
        <v>0.55700000000000005</v>
      </c>
      <c r="BL151" s="60">
        <f t="shared" si="68"/>
        <v>0.37839468919734459</v>
      </c>
      <c r="BM151" s="62" t="str">
        <f t="shared" si="69"/>
        <v>Écarter</v>
      </c>
      <c r="BN151" s="64">
        <f t="shared" si="70"/>
        <v>0.3579225352112676</v>
      </c>
      <c r="BO151" s="64">
        <f t="shared" si="71"/>
        <v>1715.2</v>
      </c>
      <c r="BP151" s="65">
        <f t="shared" si="72"/>
        <v>0.12709888059701493</v>
      </c>
      <c r="BQ151" s="65">
        <f t="shared" si="73"/>
        <v>2.831168831168831</v>
      </c>
      <c r="BR151" s="18">
        <f t="shared" si="74"/>
        <v>0.19006529850746268</v>
      </c>
    </row>
    <row r="152" spans="1:70" ht="13.2">
      <c r="A152" s="12" t="s">
        <v>332</v>
      </c>
      <c r="B152" s="12" t="s">
        <v>333</v>
      </c>
      <c r="C152" s="13">
        <v>28</v>
      </c>
      <c r="D152" s="13">
        <v>62</v>
      </c>
      <c r="E152" s="13">
        <v>37</v>
      </c>
      <c r="F152" s="13">
        <v>25</v>
      </c>
      <c r="G152" s="13">
        <v>25.9</v>
      </c>
      <c r="H152" s="14">
        <v>725</v>
      </c>
      <c r="I152" s="15">
        <v>248</v>
      </c>
      <c r="J152" s="15">
        <v>595</v>
      </c>
      <c r="K152" s="14">
        <v>42.2</v>
      </c>
      <c r="L152" s="15">
        <v>174</v>
      </c>
      <c r="M152" s="15">
        <v>440</v>
      </c>
      <c r="N152" s="14">
        <v>39.700000000000003</v>
      </c>
      <c r="O152" s="14">
        <v>50</v>
      </c>
      <c r="P152" s="14">
        <v>62</v>
      </c>
      <c r="Q152" s="14">
        <v>77.8</v>
      </c>
      <c r="R152" s="15">
        <v>31</v>
      </c>
      <c r="S152" s="15">
        <v>198</v>
      </c>
      <c r="T152" s="15">
        <v>229</v>
      </c>
      <c r="U152" s="15">
        <v>223</v>
      </c>
      <c r="V152" s="68">
        <v>99</v>
      </c>
      <c r="W152" s="15">
        <v>74</v>
      </c>
      <c r="X152" s="15">
        <v>19</v>
      </c>
      <c r="Y152" s="15">
        <v>112</v>
      </c>
      <c r="Z152" s="14">
        <v>1507</v>
      </c>
      <c r="AA152" s="14">
        <v>1</v>
      </c>
      <c r="AB152" s="14">
        <v>0</v>
      </c>
      <c r="AC152" s="13">
        <v>2.8</v>
      </c>
      <c r="AD152" s="13">
        <v>114.2</v>
      </c>
      <c r="AE152" s="13">
        <v>109.1</v>
      </c>
      <c r="AF152" s="13">
        <v>5.0999999999999996</v>
      </c>
      <c r="AG152" s="13">
        <v>20.3</v>
      </c>
      <c r="AH152" s="13">
        <v>2.27</v>
      </c>
      <c r="AI152" s="13">
        <v>23.8</v>
      </c>
      <c r="AJ152" s="13">
        <v>2</v>
      </c>
      <c r="AK152" s="13">
        <v>11.5</v>
      </c>
      <c r="AL152" s="13">
        <v>6.8</v>
      </c>
      <c r="AM152" s="13">
        <v>10.5</v>
      </c>
      <c r="AN152" s="13">
        <v>56.8</v>
      </c>
      <c r="AO152" s="13">
        <v>58.2</v>
      </c>
      <c r="AP152" s="13">
        <v>18.8</v>
      </c>
      <c r="AQ152" s="13">
        <v>100.17</v>
      </c>
      <c r="AR152" s="13">
        <v>10</v>
      </c>
      <c r="AS152" s="13">
        <v>3352</v>
      </c>
      <c r="AT152" s="16">
        <f t="shared" si="50"/>
        <v>11.693548387096774</v>
      </c>
      <c r="AU152" s="16">
        <f t="shared" si="51"/>
        <v>3.596774193548387</v>
      </c>
      <c r="AV152" s="17">
        <f t="shared" si="52"/>
        <v>3.693548387096774</v>
      </c>
      <c r="AW152" s="17">
        <f t="shared" si="53"/>
        <v>0.5</v>
      </c>
      <c r="AX152" s="17">
        <f t="shared" si="54"/>
        <v>3.193548387096774</v>
      </c>
      <c r="AY152" s="17">
        <f t="shared" si="55"/>
        <v>1.1935483870967742</v>
      </c>
      <c r="AZ152" s="17">
        <f t="shared" si="56"/>
        <v>0.30645161290322581</v>
      </c>
      <c r="BA152" s="17">
        <f t="shared" si="57"/>
        <v>1.596774193548387</v>
      </c>
      <c r="BB152" s="18">
        <f t="shared" si="58"/>
        <v>0.45148835471416121</v>
      </c>
      <c r="BC152" s="18">
        <f t="shared" si="59"/>
        <v>2.2525252525252526</v>
      </c>
      <c r="BD152" s="18">
        <f t="shared" si="60"/>
        <v>4.6082949308755762E-2</v>
      </c>
      <c r="BE152" s="18">
        <f t="shared" si="61"/>
        <v>1.1832108606302155E-2</v>
      </c>
      <c r="BF152" s="18">
        <f t="shared" si="62"/>
        <v>1.9305019305019305E-2</v>
      </c>
      <c r="BG152" s="18">
        <f t="shared" si="63"/>
        <v>0.12330302652883299</v>
      </c>
      <c r="BH152" s="58" t="str">
        <f t="shared" si="64"/>
        <v>20–29 min</v>
      </c>
      <c r="BI152" s="58" t="str">
        <f t="shared" si="65"/>
        <v>28–32</v>
      </c>
      <c r="BJ152" s="60">
        <f t="shared" si="66"/>
        <v>0.56799999999999995</v>
      </c>
      <c r="BK152" s="60">
        <f t="shared" si="67"/>
        <v>0.58200000000000007</v>
      </c>
      <c r="BL152" s="60">
        <f t="shared" si="68"/>
        <v>0.35908267954133977</v>
      </c>
      <c r="BM152" s="62" t="str">
        <f t="shared" si="69"/>
        <v>Écarter</v>
      </c>
      <c r="BN152" s="64">
        <f t="shared" si="70"/>
        <v>0.35762964886090737</v>
      </c>
      <c r="BO152" s="64">
        <f t="shared" si="71"/>
        <v>1605.8</v>
      </c>
      <c r="BP152" s="65">
        <f t="shared" si="72"/>
        <v>0.13887159048449371</v>
      </c>
      <c r="BQ152" s="65">
        <f t="shared" si="73"/>
        <v>2.2525252525252526</v>
      </c>
      <c r="BR152" s="18">
        <f t="shared" si="74"/>
        <v>0.14260804583385228</v>
      </c>
    </row>
    <row r="153" spans="1:70" ht="13.2">
      <c r="A153" s="12" t="s">
        <v>346</v>
      </c>
      <c r="B153" s="12" t="s">
        <v>347</v>
      </c>
      <c r="C153" s="13">
        <v>26</v>
      </c>
      <c r="D153" s="13">
        <v>61</v>
      </c>
      <c r="E153" s="13">
        <v>14</v>
      </c>
      <c r="F153" s="13">
        <v>47</v>
      </c>
      <c r="G153" s="13">
        <v>26.3</v>
      </c>
      <c r="H153" s="14">
        <v>708</v>
      </c>
      <c r="I153" s="15">
        <v>256</v>
      </c>
      <c r="J153" s="15">
        <v>567</v>
      </c>
      <c r="K153" s="14">
        <v>45.1</v>
      </c>
      <c r="L153" s="15">
        <v>122</v>
      </c>
      <c r="M153" s="15">
        <v>329</v>
      </c>
      <c r="N153" s="14">
        <v>36.4</v>
      </c>
      <c r="O153" s="14">
        <v>73</v>
      </c>
      <c r="P153" s="14">
        <v>85</v>
      </c>
      <c r="Q153" s="14">
        <v>85.2</v>
      </c>
      <c r="R153" s="15">
        <v>37</v>
      </c>
      <c r="S153" s="15">
        <v>146</v>
      </c>
      <c r="T153" s="15">
        <v>183</v>
      </c>
      <c r="U153" s="15">
        <v>104</v>
      </c>
      <c r="V153" s="68">
        <v>61</v>
      </c>
      <c r="W153" s="15">
        <v>24</v>
      </c>
      <c r="X153" s="15">
        <v>12</v>
      </c>
      <c r="Y153" s="15">
        <v>98</v>
      </c>
      <c r="Z153" s="14">
        <v>1135</v>
      </c>
      <c r="AA153" s="14">
        <v>0</v>
      </c>
      <c r="AB153" s="14">
        <v>0</v>
      </c>
      <c r="AC153" s="13">
        <v>-4.5</v>
      </c>
      <c r="AD153" s="13">
        <v>108.7</v>
      </c>
      <c r="AE153" s="13">
        <v>117.1</v>
      </c>
      <c r="AF153" s="13">
        <v>-8.5</v>
      </c>
      <c r="AG153" s="13">
        <v>9.4</v>
      </c>
      <c r="AH153" s="13">
        <v>1.61</v>
      </c>
      <c r="AI153" s="13">
        <v>13.4</v>
      </c>
      <c r="AJ153" s="13">
        <v>2.1</v>
      </c>
      <c r="AK153" s="13">
        <v>8.4</v>
      </c>
      <c r="AL153" s="13">
        <v>5.3</v>
      </c>
      <c r="AM153" s="13">
        <v>8.3000000000000007</v>
      </c>
      <c r="AN153" s="13">
        <v>55.8</v>
      </c>
      <c r="AO153" s="13">
        <v>58.4</v>
      </c>
      <c r="AP153" s="13">
        <v>16.899999999999999</v>
      </c>
      <c r="AQ153" s="13">
        <v>102.68</v>
      </c>
      <c r="AR153" s="13">
        <v>7.4</v>
      </c>
      <c r="AS153" s="13">
        <v>3433</v>
      </c>
      <c r="AT153" s="16">
        <f t="shared" si="50"/>
        <v>11.60655737704918</v>
      </c>
      <c r="AU153" s="16">
        <f t="shared" si="51"/>
        <v>1.7049180327868851</v>
      </c>
      <c r="AV153" s="17">
        <f t="shared" si="52"/>
        <v>3</v>
      </c>
      <c r="AW153" s="17">
        <f t="shared" si="53"/>
        <v>0.60655737704918034</v>
      </c>
      <c r="AX153" s="17">
        <f t="shared" si="54"/>
        <v>2.3934426229508197</v>
      </c>
      <c r="AY153" s="17">
        <f t="shared" si="55"/>
        <v>0.39344262295081966</v>
      </c>
      <c r="AZ153" s="17">
        <f t="shared" si="56"/>
        <v>0.19672131147540983</v>
      </c>
      <c r="BA153" s="17">
        <f t="shared" si="57"/>
        <v>1</v>
      </c>
      <c r="BB153" s="18">
        <f t="shared" si="58"/>
        <v>0.44131396870909428</v>
      </c>
      <c r="BC153" s="18">
        <f t="shared" si="59"/>
        <v>1.7049180327868851</v>
      </c>
      <c r="BD153" s="18">
        <f t="shared" si="60"/>
        <v>1.4959795549460824E-2</v>
      </c>
      <c r="BE153" s="18">
        <f t="shared" si="61"/>
        <v>7.4798977747304119E-3</v>
      </c>
      <c r="BF153" s="18">
        <f t="shared" si="62"/>
        <v>2.3063018138752105E-2</v>
      </c>
      <c r="BG153" s="18">
        <f t="shared" si="63"/>
        <v>9.1005422925886675E-2</v>
      </c>
      <c r="BH153" s="58" t="str">
        <f t="shared" si="64"/>
        <v>20–29 min</v>
      </c>
      <c r="BI153" s="58" t="str">
        <f t="shared" si="65"/>
        <v>23–27</v>
      </c>
      <c r="BJ153" s="60">
        <f t="shared" si="66"/>
        <v>0.55799999999999994</v>
      </c>
      <c r="BK153" s="60">
        <f t="shared" si="67"/>
        <v>0.58399999999999996</v>
      </c>
      <c r="BL153" s="60">
        <f t="shared" si="68"/>
        <v>0.34218467109233552</v>
      </c>
      <c r="BM153" s="62" t="str">
        <f t="shared" si="69"/>
        <v>Écarter</v>
      </c>
      <c r="BN153" s="64">
        <f t="shared" si="70"/>
        <v>0.35496915921760069</v>
      </c>
      <c r="BO153" s="64">
        <f t="shared" si="71"/>
        <v>1604.3</v>
      </c>
      <c r="BP153" s="65">
        <f t="shared" si="72"/>
        <v>6.4825780714330233E-2</v>
      </c>
      <c r="BQ153" s="65">
        <f t="shared" si="73"/>
        <v>1.7049180327868851</v>
      </c>
      <c r="BR153" s="18">
        <f t="shared" si="74"/>
        <v>0.11406844106463879</v>
      </c>
    </row>
    <row r="154" spans="1:70" ht="13.2">
      <c r="A154" s="12" t="s">
        <v>404</v>
      </c>
      <c r="B154" s="12" t="s">
        <v>405</v>
      </c>
      <c r="C154" s="13">
        <v>22</v>
      </c>
      <c r="D154" s="13">
        <v>54</v>
      </c>
      <c r="E154" s="13">
        <v>21</v>
      </c>
      <c r="F154" s="13">
        <v>33</v>
      </c>
      <c r="G154" s="13">
        <v>25.3</v>
      </c>
      <c r="H154" s="14">
        <v>616</v>
      </c>
      <c r="I154" s="15">
        <v>248</v>
      </c>
      <c r="J154" s="15">
        <v>470</v>
      </c>
      <c r="K154" s="14">
        <v>53.5</v>
      </c>
      <c r="L154" s="15">
        <v>27</v>
      </c>
      <c r="M154" s="15">
        <v>92</v>
      </c>
      <c r="N154" s="14">
        <v>30.8</v>
      </c>
      <c r="O154" s="14">
        <v>86</v>
      </c>
      <c r="P154" s="14">
        <v>124</v>
      </c>
      <c r="Q154" s="14">
        <v>69.599999999999994</v>
      </c>
      <c r="R154" s="15">
        <v>130</v>
      </c>
      <c r="S154" s="15">
        <v>227</v>
      </c>
      <c r="T154" s="15">
        <v>351</v>
      </c>
      <c r="U154" s="15">
        <v>130</v>
      </c>
      <c r="V154" s="68">
        <v>86</v>
      </c>
      <c r="W154" s="15">
        <v>43</v>
      </c>
      <c r="X154" s="15">
        <v>27</v>
      </c>
      <c r="Y154" s="15">
        <v>130</v>
      </c>
      <c r="Z154" s="14">
        <v>1361</v>
      </c>
      <c r="AA154" s="14">
        <v>8</v>
      </c>
      <c r="AB154" s="14">
        <v>0</v>
      </c>
      <c r="AC154" s="13">
        <v>-1.6</v>
      </c>
      <c r="AD154" s="13">
        <v>111.9</v>
      </c>
      <c r="AE154" s="13">
        <v>114.5</v>
      </c>
      <c r="AF154" s="13">
        <v>-2.7</v>
      </c>
      <c r="AG154" s="13">
        <v>13.8</v>
      </c>
      <c r="AH154" s="13">
        <v>1.52</v>
      </c>
      <c r="AI154" s="13">
        <v>17.399999999999999</v>
      </c>
      <c r="AJ154" s="13">
        <v>8.8000000000000007</v>
      </c>
      <c r="AK154" s="13">
        <v>15.4</v>
      </c>
      <c r="AL154" s="13">
        <v>12.1</v>
      </c>
      <c r="AM154" s="13">
        <v>11.4</v>
      </c>
      <c r="AN154" s="13">
        <v>56.5</v>
      </c>
      <c r="AO154" s="13">
        <v>58.9</v>
      </c>
      <c r="AP154" s="13">
        <v>18.399999999999999</v>
      </c>
      <c r="AQ154" s="13">
        <v>101.53</v>
      </c>
      <c r="AR154" s="13">
        <v>10.1</v>
      </c>
      <c r="AS154" s="13">
        <v>2880</v>
      </c>
      <c r="AT154" s="16">
        <f t="shared" si="50"/>
        <v>11.407407407407407</v>
      </c>
      <c r="AU154" s="16">
        <f t="shared" si="51"/>
        <v>2.4074074074074074</v>
      </c>
      <c r="AV154" s="17">
        <f t="shared" si="52"/>
        <v>6.5</v>
      </c>
      <c r="AW154" s="17">
        <f t="shared" si="53"/>
        <v>2.4074074074074074</v>
      </c>
      <c r="AX154" s="17">
        <f t="shared" si="54"/>
        <v>4.2037037037037033</v>
      </c>
      <c r="AY154" s="17">
        <f t="shared" si="55"/>
        <v>0.79629629629629628</v>
      </c>
      <c r="AZ154" s="17">
        <f t="shared" si="56"/>
        <v>0.5</v>
      </c>
      <c r="BA154" s="17">
        <f t="shared" si="57"/>
        <v>1.5925925925925926</v>
      </c>
      <c r="BB154" s="18">
        <f t="shared" si="58"/>
        <v>0.45088566827697257</v>
      </c>
      <c r="BC154" s="18">
        <f t="shared" si="59"/>
        <v>1.5116279069767442</v>
      </c>
      <c r="BD154" s="18">
        <f t="shared" si="60"/>
        <v>3.1474161908944517E-2</v>
      </c>
      <c r="BE154" s="18">
        <f t="shared" si="61"/>
        <v>1.9762845849802372E-2</v>
      </c>
      <c r="BF154" s="18">
        <f t="shared" si="62"/>
        <v>9.5154442980529941E-2</v>
      </c>
      <c r="BG154" s="18">
        <f t="shared" si="63"/>
        <v>0.16615429658907918</v>
      </c>
      <c r="BH154" s="58" t="str">
        <f t="shared" si="64"/>
        <v>20–29 min</v>
      </c>
      <c r="BI154" s="58" t="str">
        <f t="shared" si="65"/>
        <v>18–22</v>
      </c>
      <c r="BJ154" s="60">
        <f t="shared" si="66"/>
        <v>0.56499999999999995</v>
      </c>
      <c r="BK154" s="60">
        <f t="shared" si="67"/>
        <v>0.58899999999999997</v>
      </c>
      <c r="BL154" s="60">
        <f t="shared" si="68"/>
        <v>0.28364514182257089</v>
      </c>
      <c r="BM154" s="62" t="str">
        <f t="shared" si="69"/>
        <v>Écarter</v>
      </c>
      <c r="BN154" s="64">
        <f t="shared" si="70"/>
        <v>0.34887845592070943</v>
      </c>
      <c r="BO154" s="64">
        <f t="shared" si="71"/>
        <v>1366.2</v>
      </c>
      <c r="BP154" s="65">
        <f t="shared" si="72"/>
        <v>9.5154442980529941E-2</v>
      </c>
      <c r="BQ154" s="65">
        <f t="shared" si="73"/>
        <v>1.5116279069767442</v>
      </c>
      <c r="BR154" s="18">
        <f t="shared" si="74"/>
        <v>0.25691699604743085</v>
      </c>
    </row>
    <row r="155" spans="1:70" ht="13.2">
      <c r="A155" s="12" t="s">
        <v>246</v>
      </c>
      <c r="B155" s="12" t="s">
        <v>247</v>
      </c>
      <c r="C155" s="13">
        <v>25</v>
      </c>
      <c r="D155" s="13">
        <v>78</v>
      </c>
      <c r="E155" s="13">
        <v>33</v>
      </c>
      <c r="F155" s="13">
        <v>45</v>
      </c>
      <c r="G155" s="13">
        <v>32.700000000000003</v>
      </c>
      <c r="H155" s="14">
        <v>881</v>
      </c>
      <c r="I155" s="15">
        <v>328</v>
      </c>
      <c r="J155" s="15">
        <v>718</v>
      </c>
      <c r="K155" s="14">
        <v>45.8</v>
      </c>
      <c r="L155" s="15">
        <v>133</v>
      </c>
      <c r="M155" s="15">
        <v>359</v>
      </c>
      <c r="N155" s="14">
        <v>37.5</v>
      </c>
      <c r="O155" s="14">
        <v>94</v>
      </c>
      <c r="P155" s="14">
        <v>125</v>
      </c>
      <c r="Q155" s="14">
        <v>72.2</v>
      </c>
      <c r="R155" s="15">
        <v>172</v>
      </c>
      <c r="S155" s="15">
        <v>281</v>
      </c>
      <c r="T155" s="15">
        <v>452</v>
      </c>
      <c r="U155" s="15">
        <v>172</v>
      </c>
      <c r="V155" s="68">
        <v>109</v>
      </c>
      <c r="W155" s="15">
        <v>117</v>
      </c>
      <c r="X155" s="15">
        <v>47</v>
      </c>
      <c r="Y155" s="15">
        <v>226</v>
      </c>
      <c r="Z155" s="14">
        <v>2075</v>
      </c>
      <c r="AA155" s="14">
        <v>4</v>
      </c>
      <c r="AB155" s="14">
        <v>0</v>
      </c>
      <c r="AC155" s="13">
        <v>-1.5</v>
      </c>
      <c r="AD155" s="13">
        <v>111.5</v>
      </c>
      <c r="AE155" s="13">
        <v>113.3</v>
      </c>
      <c r="AF155" s="13">
        <v>-1.8</v>
      </c>
      <c r="AG155" s="13">
        <v>9.6</v>
      </c>
      <c r="AH155" s="13">
        <v>1.61</v>
      </c>
      <c r="AI155" s="13">
        <v>16.600000000000001</v>
      </c>
      <c r="AJ155" s="13">
        <v>6.3</v>
      </c>
      <c r="AK155" s="13">
        <v>11</v>
      </c>
      <c r="AL155" s="13">
        <v>8.6</v>
      </c>
      <c r="AM155" s="13">
        <v>10.3</v>
      </c>
      <c r="AN155" s="13">
        <v>55.2</v>
      </c>
      <c r="AO155" s="13">
        <v>57.2</v>
      </c>
      <c r="AP155" s="13">
        <v>14.3</v>
      </c>
      <c r="AQ155" s="13">
        <v>99.38</v>
      </c>
      <c r="AR155" s="13">
        <v>7.6</v>
      </c>
      <c r="AS155" s="13">
        <v>5267</v>
      </c>
      <c r="AT155" s="16">
        <f t="shared" si="50"/>
        <v>11.294871794871796</v>
      </c>
      <c r="AU155" s="16">
        <f t="shared" si="51"/>
        <v>2.2051282051282053</v>
      </c>
      <c r="AV155" s="17">
        <f t="shared" si="52"/>
        <v>5.7948717948717947</v>
      </c>
      <c r="AW155" s="17">
        <f t="shared" si="53"/>
        <v>2.2051282051282053</v>
      </c>
      <c r="AX155" s="17">
        <f t="shared" si="54"/>
        <v>3.6025641025641026</v>
      </c>
      <c r="AY155" s="17">
        <f t="shared" si="55"/>
        <v>1.5</v>
      </c>
      <c r="AZ155" s="17">
        <f t="shared" si="56"/>
        <v>0.60256410256410253</v>
      </c>
      <c r="BA155" s="17">
        <f t="shared" si="57"/>
        <v>1.3974358974358974</v>
      </c>
      <c r="BB155" s="18">
        <f t="shared" si="58"/>
        <v>0.34540892339057477</v>
      </c>
      <c r="BC155" s="18">
        <f t="shared" si="59"/>
        <v>1.5779816513761471</v>
      </c>
      <c r="BD155" s="18">
        <f t="shared" si="60"/>
        <v>4.5871559633027519E-2</v>
      </c>
      <c r="BE155" s="18">
        <f t="shared" si="61"/>
        <v>1.8427036775660627E-2</v>
      </c>
      <c r="BF155" s="18">
        <f t="shared" si="62"/>
        <v>6.7435113306672942E-2</v>
      </c>
      <c r="BG155" s="18">
        <f t="shared" si="63"/>
        <v>0.11017015604171566</v>
      </c>
      <c r="BH155" s="58" t="str">
        <f t="shared" si="64"/>
        <v>30–39 min</v>
      </c>
      <c r="BI155" s="58" t="str">
        <f t="shared" si="65"/>
        <v>23–27</v>
      </c>
      <c r="BJ155" s="60">
        <f t="shared" si="66"/>
        <v>0.55200000000000005</v>
      </c>
      <c r="BK155" s="60">
        <f t="shared" si="67"/>
        <v>0.57200000000000006</v>
      </c>
      <c r="BL155" s="60">
        <f t="shared" si="68"/>
        <v>0.43331321665660832</v>
      </c>
      <c r="BM155" s="62" t="str">
        <f t="shared" si="69"/>
        <v>Conserver</v>
      </c>
      <c r="BN155" s="64">
        <f t="shared" si="70"/>
        <v>0.34543672290151167</v>
      </c>
      <c r="BO155" s="64">
        <f t="shared" si="71"/>
        <v>2550.6000000000004</v>
      </c>
      <c r="BP155" s="65">
        <f t="shared" si="72"/>
        <v>6.7435113306672928E-2</v>
      </c>
      <c r="BQ155" s="65">
        <f t="shared" si="73"/>
        <v>1.5779816513761469</v>
      </c>
      <c r="BR155" s="18">
        <f t="shared" si="74"/>
        <v>0.17721320473614049</v>
      </c>
    </row>
    <row r="156" spans="1:70" ht="13.2">
      <c r="A156" s="12" t="s">
        <v>394</v>
      </c>
      <c r="B156" s="12" t="s">
        <v>395</v>
      </c>
      <c r="C156" s="13">
        <v>27</v>
      </c>
      <c r="D156" s="13">
        <v>57</v>
      </c>
      <c r="E156" s="13">
        <v>49</v>
      </c>
      <c r="F156" s="13">
        <v>8</v>
      </c>
      <c r="G156" s="13">
        <v>27.9</v>
      </c>
      <c r="H156" s="14">
        <v>638</v>
      </c>
      <c r="I156" s="15">
        <v>279</v>
      </c>
      <c r="J156" s="15">
        <v>479</v>
      </c>
      <c r="K156" s="14">
        <v>58.1</v>
      </c>
      <c r="L156" s="14">
        <v>0</v>
      </c>
      <c r="M156" s="15">
        <v>17</v>
      </c>
      <c r="N156" s="14">
        <v>0</v>
      </c>
      <c r="O156" s="14">
        <v>80</v>
      </c>
      <c r="P156" s="14">
        <v>120</v>
      </c>
      <c r="Q156" s="14">
        <v>67.5</v>
      </c>
      <c r="R156" s="15">
        <v>165</v>
      </c>
      <c r="S156" s="15">
        <v>450</v>
      </c>
      <c r="T156" s="15">
        <v>610</v>
      </c>
      <c r="U156" s="15">
        <v>217</v>
      </c>
      <c r="V156" s="68">
        <v>97</v>
      </c>
      <c r="W156" s="15">
        <v>46</v>
      </c>
      <c r="X156" s="15">
        <v>63</v>
      </c>
      <c r="Y156" s="15">
        <v>171</v>
      </c>
      <c r="Z156" s="14">
        <v>1927</v>
      </c>
      <c r="AA156" s="14">
        <v>28</v>
      </c>
      <c r="AB156" s="14">
        <v>0</v>
      </c>
      <c r="AC156" s="13">
        <v>7.3</v>
      </c>
      <c r="AD156" s="13">
        <v>118.3</v>
      </c>
      <c r="AE156" s="13">
        <v>105.3</v>
      </c>
      <c r="AF156" s="13">
        <v>13</v>
      </c>
      <c r="AG156" s="13">
        <v>17.7</v>
      </c>
      <c r="AH156" s="13">
        <v>2.27</v>
      </c>
      <c r="AI156" s="13">
        <v>25.8</v>
      </c>
      <c r="AJ156" s="13">
        <v>10.3</v>
      </c>
      <c r="AK156" s="13">
        <v>26.2</v>
      </c>
      <c r="AL156" s="13">
        <v>18.5</v>
      </c>
      <c r="AM156" s="13">
        <v>11.3</v>
      </c>
      <c r="AN156" s="13">
        <v>58.1</v>
      </c>
      <c r="AO156" s="13">
        <v>59.9</v>
      </c>
      <c r="AP156" s="13">
        <v>16.5</v>
      </c>
      <c r="AQ156" s="13">
        <v>101.56</v>
      </c>
      <c r="AR156" s="13">
        <v>13.8</v>
      </c>
      <c r="AS156" s="13">
        <v>3355</v>
      </c>
      <c r="AT156" s="16">
        <f t="shared" si="50"/>
        <v>11.192982456140351</v>
      </c>
      <c r="AU156" s="16">
        <f t="shared" si="51"/>
        <v>3.807017543859649</v>
      </c>
      <c r="AV156" s="17">
        <f t="shared" si="52"/>
        <v>10.701754385964913</v>
      </c>
      <c r="AW156" s="17">
        <f t="shared" si="53"/>
        <v>2.8947368421052633</v>
      </c>
      <c r="AX156" s="17">
        <f t="shared" si="54"/>
        <v>7.8947368421052628</v>
      </c>
      <c r="AY156" s="17">
        <f t="shared" si="55"/>
        <v>0.80701754385964908</v>
      </c>
      <c r="AZ156" s="17">
        <f t="shared" si="56"/>
        <v>1.1052631578947369</v>
      </c>
      <c r="BA156" s="17">
        <f t="shared" si="57"/>
        <v>1.7017543859649122</v>
      </c>
      <c r="BB156" s="18">
        <f t="shared" si="58"/>
        <v>0.40118216688675096</v>
      </c>
      <c r="BC156" s="18">
        <f t="shared" si="59"/>
        <v>2.2371134020618557</v>
      </c>
      <c r="BD156" s="18">
        <f t="shared" si="60"/>
        <v>2.8925359994969504E-2</v>
      </c>
      <c r="BE156" s="18">
        <f t="shared" si="61"/>
        <v>3.9615166949632151E-2</v>
      </c>
      <c r="BF156" s="18">
        <f t="shared" si="62"/>
        <v>0.10375400867760801</v>
      </c>
      <c r="BG156" s="18">
        <f t="shared" si="63"/>
        <v>0.28296547821165818</v>
      </c>
      <c r="BH156" s="58" t="str">
        <f t="shared" si="64"/>
        <v>20–29 min</v>
      </c>
      <c r="BI156" s="58" t="str">
        <f t="shared" si="65"/>
        <v>23–27</v>
      </c>
      <c r="BJ156" s="60">
        <f t="shared" si="66"/>
        <v>0.58099999999999996</v>
      </c>
      <c r="BK156" s="60">
        <f t="shared" si="67"/>
        <v>0.59899999999999998</v>
      </c>
      <c r="BL156" s="60">
        <f t="shared" si="68"/>
        <v>0.28907664453832227</v>
      </c>
      <c r="BM156" s="62" t="str">
        <f t="shared" si="69"/>
        <v>Écarter</v>
      </c>
      <c r="BN156" s="64">
        <f t="shared" si="70"/>
        <v>0.34232059020791417</v>
      </c>
      <c r="BO156" s="64">
        <f t="shared" si="71"/>
        <v>1590.3</v>
      </c>
      <c r="BP156" s="65">
        <f t="shared" si="72"/>
        <v>0.1364522417153996</v>
      </c>
      <c r="BQ156" s="65">
        <f t="shared" si="73"/>
        <v>2.2371134020618557</v>
      </c>
      <c r="BR156" s="18">
        <f t="shared" si="74"/>
        <v>0.3835754260202478</v>
      </c>
    </row>
    <row r="157" spans="1:70" ht="13.2">
      <c r="A157" s="12" t="s">
        <v>392</v>
      </c>
      <c r="B157" s="12" t="s">
        <v>393</v>
      </c>
      <c r="C157" s="13">
        <v>23</v>
      </c>
      <c r="D157" s="13">
        <v>58</v>
      </c>
      <c r="E157" s="13">
        <v>14</v>
      </c>
      <c r="F157" s="13">
        <v>44</v>
      </c>
      <c r="G157" s="13">
        <v>30</v>
      </c>
      <c r="H157" s="14">
        <v>644</v>
      </c>
      <c r="I157" s="15">
        <v>278</v>
      </c>
      <c r="J157" s="15">
        <v>418</v>
      </c>
      <c r="K157" s="14">
        <v>66.3</v>
      </c>
      <c r="L157" s="15">
        <v>6</v>
      </c>
      <c r="M157" s="15">
        <v>35</v>
      </c>
      <c r="N157" s="14">
        <v>17.600000000000001</v>
      </c>
      <c r="O157" s="14">
        <v>81</v>
      </c>
      <c r="P157" s="14">
        <v>151</v>
      </c>
      <c r="Q157" s="14">
        <v>52</v>
      </c>
      <c r="R157" s="15">
        <v>267</v>
      </c>
      <c r="S157" s="15">
        <v>441</v>
      </c>
      <c r="T157" s="15">
        <v>708</v>
      </c>
      <c r="U157" s="15">
        <v>99</v>
      </c>
      <c r="V157" s="68">
        <v>87</v>
      </c>
      <c r="W157" s="15">
        <v>35</v>
      </c>
      <c r="X157" s="15">
        <v>139</v>
      </c>
      <c r="Y157" s="15">
        <v>128</v>
      </c>
      <c r="Z157" s="14">
        <v>2071</v>
      </c>
      <c r="AA157" s="14">
        <v>28</v>
      </c>
      <c r="AB157" s="14">
        <v>0</v>
      </c>
      <c r="AC157" s="13">
        <v>-5.7</v>
      </c>
      <c r="AD157" s="13">
        <v>109.2</v>
      </c>
      <c r="AE157" s="13">
        <v>118.3</v>
      </c>
      <c r="AF157" s="13">
        <v>-9.1</v>
      </c>
      <c r="AG157" s="13">
        <v>8.3000000000000007</v>
      </c>
      <c r="AH157" s="13">
        <v>1.1299999999999999</v>
      </c>
      <c r="AI157" s="13">
        <v>14.6</v>
      </c>
      <c r="AJ157" s="13">
        <v>14.5</v>
      </c>
      <c r="AK157" s="13">
        <v>23.5</v>
      </c>
      <c r="AL157" s="13">
        <v>19</v>
      </c>
      <c r="AM157" s="13">
        <v>13</v>
      </c>
      <c r="AN157" s="13">
        <v>67.099999999999994</v>
      </c>
      <c r="AO157" s="13">
        <v>66</v>
      </c>
      <c r="AP157" s="13">
        <v>13.3</v>
      </c>
      <c r="AQ157" s="13">
        <v>100.8</v>
      </c>
      <c r="AR157" s="13">
        <v>12.7</v>
      </c>
      <c r="AS157" s="13">
        <v>3656</v>
      </c>
      <c r="AT157" s="16">
        <f t="shared" si="50"/>
        <v>11.103448275862069</v>
      </c>
      <c r="AU157" s="16">
        <f t="shared" si="51"/>
        <v>1.7068965517241379</v>
      </c>
      <c r="AV157" s="17">
        <f t="shared" si="52"/>
        <v>12.206896551724139</v>
      </c>
      <c r="AW157" s="17">
        <f t="shared" si="53"/>
        <v>4.6034482758620694</v>
      </c>
      <c r="AX157" s="17">
        <f t="shared" si="54"/>
        <v>7.6034482758620694</v>
      </c>
      <c r="AY157" s="17">
        <f t="shared" si="55"/>
        <v>0.60344827586206895</v>
      </c>
      <c r="AZ157" s="17">
        <f t="shared" si="56"/>
        <v>2.396551724137931</v>
      </c>
      <c r="BA157" s="17">
        <f t="shared" si="57"/>
        <v>1.5</v>
      </c>
      <c r="BB157" s="18">
        <f t="shared" si="58"/>
        <v>0.37011494252873567</v>
      </c>
      <c r="BC157" s="18">
        <f t="shared" si="59"/>
        <v>1.1379310344827587</v>
      </c>
      <c r="BD157" s="18">
        <f t="shared" si="60"/>
        <v>2.0114942528735632E-2</v>
      </c>
      <c r="BE157" s="18">
        <f t="shared" si="61"/>
        <v>7.988505747126437E-2</v>
      </c>
      <c r="BF157" s="18">
        <f t="shared" si="62"/>
        <v>0.15344827586206897</v>
      </c>
      <c r="BG157" s="18">
        <f t="shared" si="63"/>
        <v>0.25344827586206897</v>
      </c>
      <c r="BH157" s="58" t="str">
        <f t="shared" si="64"/>
        <v>30–39 min</v>
      </c>
      <c r="BI157" s="58" t="str">
        <f t="shared" si="65"/>
        <v>23–27</v>
      </c>
      <c r="BJ157" s="60">
        <f t="shared" si="66"/>
        <v>0.67099999999999993</v>
      </c>
      <c r="BK157" s="60">
        <f t="shared" si="67"/>
        <v>0.66</v>
      </c>
      <c r="BL157" s="60">
        <f t="shared" si="68"/>
        <v>0.25226312613156304</v>
      </c>
      <c r="BM157" s="62" t="str">
        <f t="shared" si="69"/>
        <v>Écarter</v>
      </c>
      <c r="BN157" s="64">
        <f t="shared" si="70"/>
        <v>0.33958232151529871</v>
      </c>
      <c r="BO157" s="64">
        <f t="shared" si="71"/>
        <v>1740</v>
      </c>
      <c r="BP157" s="65">
        <f t="shared" si="72"/>
        <v>5.6896551724137934E-2</v>
      </c>
      <c r="BQ157" s="65">
        <f t="shared" si="73"/>
        <v>1.1379310344827587</v>
      </c>
      <c r="BR157" s="18">
        <f t="shared" si="74"/>
        <v>0.40689655172413797</v>
      </c>
    </row>
    <row r="158" spans="1:70" ht="13.2">
      <c r="A158" s="12" t="s">
        <v>238</v>
      </c>
      <c r="B158" s="12" t="s">
        <v>239</v>
      </c>
      <c r="C158" s="13">
        <v>32</v>
      </c>
      <c r="D158" s="13">
        <v>82</v>
      </c>
      <c r="E158" s="13">
        <v>48</v>
      </c>
      <c r="F158" s="13">
        <v>34</v>
      </c>
      <c r="G158" s="13">
        <v>22.7</v>
      </c>
      <c r="H158" s="14">
        <v>910</v>
      </c>
      <c r="I158" s="15">
        <v>328</v>
      </c>
      <c r="J158" s="15">
        <v>787</v>
      </c>
      <c r="K158" s="14">
        <v>41.7</v>
      </c>
      <c r="L158" s="15">
        <v>205</v>
      </c>
      <c r="M158" s="15">
        <v>549</v>
      </c>
      <c r="N158" s="14">
        <v>37</v>
      </c>
      <c r="O158" s="14">
        <v>49</v>
      </c>
      <c r="P158" s="14">
        <v>66</v>
      </c>
      <c r="Q158" s="14">
        <v>82.8</v>
      </c>
      <c r="R158" s="15">
        <v>49</v>
      </c>
      <c r="S158" s="15">
        <v>213</v>
      </c>
      <c r="T158" s="15">
        <v>262</v>
      </c>
      <c r="U158" s="15">
        <v>131</v>
      </c>
      <c r="V158" s="68">
        <v>90</v>
      </c>
      <c r="W158" s="15">
        <v>66</v>
      </c>
      <c r="X158" s="15">
        <v>25</v>
      </c>
      <c r="Y158" s="15">
        <v>131</v>
      </c>
      <c r="Z158" s="14">
        <v>1615</v>
      </c>
      <c r="AA158" s="14">
        <v>0</v>
      </c>
      <c r="AB158" s="14">
        <v>0</v>
      </c>
      <c r="AC158" s="13">
        <v>1.7</v>
      </c>
      <c r="AD158" s="13">
        <v>112.3</v>
      </c>
      <c r="AE158" s="13">
        <v>110.1</v>
      </c>
      <c r="AF158" s="13">
        <v>2.2000000000000002</v>
      </c>
      <c r="AG158" s="13">
        <v>10.6</v>
      </c>
      <c r="AH158" s="13">
        <v>1.47</v>
      </c>
      <c r="AI158" s="13">
        <v>13</v>
      </c>
      <c r="AJ158" s="13">
        <v>2.5</v>
      </c>
      <c r="AK158" s="13">
        <v>11.1</v>
      </c>
      <c r="AL158" s="13">
        <v>6.6</v>
      </c>
      <c r="AM158" s="13">
        <v>8.8000000000000007</v>
      </c>
      <c r="AN158" s="13">
        <v>54.6</v>
      </c>
      <c r="AO158" s="13">
        <v>56</v>
      </c>
      <c r="AP158" s="13">
        <v>19.600000000000001</v>
      </c>
      <c r="AQ158" s="13">
        <v>100.82</v>
      </c>
      <c r="AR158" s="13">
        <v>8.5</v>
      </c>
      <c r="AS158" s="13">
        <v>3937</v>
      </c>
      <c r="AT158" s="16">
        <f t="shared" si="50"/>
        <v>11.097560975609756</v>
      </c>
      <c r="AU158" s="16">
        <f t="shared" si="51"/>
        <v>1.5975609756097562</v>
      </c>
      <c r="AV158" s="17">
        <f t="shared" si="52"/>
        <v>3.1951219512195124</v>
      </c>
      <c r="AW158" s="17">
        <f t="shared" si="53"/>
        <v>0.59756097560975607</v>
      </c>
      <c r="AX158" s="17">
        <f t="shared" si="54"/>
        <v>2.5975609756097562</v>
      </c>
      <c r="AY158" s="17">
        <f t="shared" si="55"/>
        <v>0.80487804878048785</v>
      </c>
      <c r="AZ158" s="17">
        <f t="shared" si="56"/>
        <v>0.3048780487804878</v>
      </c>
      <c r="BA158" s="17">
        <f t="shared" si="57"/>
        <v>1.0975609756097562</v>
      </c>
      <c r="BB158" s="18">
        <f t="shared" si="58"/>
        <v>0.48887933813258838</v>
      </c>
      <c r="BC158" s="18">
        <f t="shared" si="59"/>
        <v>1.4555555555555555</v>
      </c>
      <c r="BD158" s="18">
        <f t="shared" si="60"/>
        <v>3.5457182765660261E-2</v>
      </c>
      <c r="BE158" s="18">
        <f t="shared" si="61"/>
        <v>1.3430751047598583E-2</v>
      </c>
      <c r="BF158" s="18">
        <f t="shared" si="62"/>
        <v>2.632427205329322E-2</v>
      </c>
      <c r="BG158" s="18">
        <f t="shared" si="63"/>
        <v>0.11442999892553993</v>
      </c>
      <c r="BH158" s="58" t="str">
        <f t="shared" si="64"/>
        <v>20–29 min</v>
      </c>
      <c r="BI158" s="58" t="str">
        <f t="shared" si="65"/>
        <v>28–32</v>
      </c>
      <c r="BJ158" s="60">
        <f t="shared" si="66"/>
        <v>0.54600000000000004</v>
      </c>
      <c r="BK158" s="60">
        <f t="shared" si="67"/>
        <v>0.56000000000000005</v>
      </c>
      <c r="BL158" s="60">
        <f t="shared" si="68"/>
        <v>0.47495473747736872</v>
      </c>
      <c r="BM158" s="62" t="str">
        <f t="shared" si="69"/>
        <v>Écarter</v>
      </c>
      <c r="BN158" s="64">
        <f t="shared" si="70"/>
        <v>0.33940226726210926</v>
      </c>
      <c r="BO158" s="64">
        <f t="shared" si="71"/>
        <v>1861.3999999999999</v>
      </c>
      <c r="BP158" s="65">
        <f t="shared" si="72"/>
        <v>7.037713548941657E-2</v>
      </c>
      <c r="BQ158" s="65">
        <f t="shared" si="73"/>
        <v>1.4555555555555555</v>
      </c>
      <c r="BR158" s="18">
        <f t="shared" si="74"/>
        <v>0.14075427097883314</v>
      </c>
    </row>
    <row r="159" spans="1:70" ht="13.2">
      <c r="A159" s="12" t="s">
        <v>356</v>
      </c>
      <c r="B159" s="12" t="s">
        <v>357</v>
      </c>
      <c r="C159" s="13">
        <v>34</v>
      </c>
      <c r="D159" s="13">
        <v>62</v>
      </c>
      <c r="E159" s="13">
        <v>47</v>
      </c>
      <c r="F159" s="13">
        <v>15</v>
      </c>
      <c r="G159" s="13">
        <v>30.6</v>
      </c>
      <c r="H159" s="14">
        <v>688</v>
      </c>
      <c r="I159" s="15">
        <v>254</v>
      </c>
      <c r="J159" s="15">
        <v>570</v>
      </c>
      <c r="K159" s="14">
        <v>44.3</v>
      </c>
      <c r="L159" s="15">
        <v>105</v>
      </c>
      <c r="M159" s="15">
        <v>304</v>
      </c>
      <c r="N159" s="14">
        <v>35.299999999999997</v>
      </c>
      <c r="O159" s="14">
        <v>68</v>
      </c>
      <c r="P159" s="14">
        <v>74</v>
      </c>
      <c r="Q159" s="14">
        <v>90.9</v>
      </c>
      <c r="R159" s="15">
        <v>74</v>
      </c>
      <c r="S159" s="15">
        <v>186</v>
      </c>
      <c r="T159" s="15">
        <v>267</v>
      </c>
      <c r="U159" s="15">
        <v>242</v>
      </c>
      <c r="V159" s="68">
        <v>74</v>
      </c>
      <c r="W159" s="15">
        <v>68</v>
      </c>
      <c r="X159" s="15">
        <v>25</v>
      </c>
      <c r="Y159" s="15">
        <v>99</v>
      </c>
      <c r="Z159" s="14">
        <v>1562</v>
      </c>
      <c r="AA159" s="14">
        <v>1</v>
      </c>
      <c r="AB159" s="14">
        <v>0</v>
      </c>
      <c r="AC159" s="13">
        <v>5.5</v>
      </c>
      <c r="AD159" s="13">
        <v>116.6</v>
      </c>
      <c r="AE159" s="13">
        <v>107.7</v>
      </c>
      <c r="AF159" s="13">
        <v>8.9</v>
      </c>
      <c r="AG159" s="13">
        <v>17.399999999999999</v>
      </c>
      <c r="AH159" s="13">
        <v>3.1</v>
      </c>
      <c r="AI159" s="13">
        <v>25.9</v>
      </c>
      <c r="AJ159" s="13">
        <v>3.8</v>
      </c>
      <c r="AK159" s="13">
        <v>9.1</v>
      </c>
      <c r="AL159" s="13">
        <v>6.5</v>
      </c>
      <c r="AM159" s="13">
        <v>8.3000000000000007</v>
      </c>
      <c r="AN159" s="13">
        <v>53.8</v>
      </c>
      <c r="AO159" s="13">
        <v>56.5</v>
      </c>
      <c r="AP159" s="13">
        <v>15.6</v>
      </c>
      <c r="AQ159" s="13">
        <v>99.38</v>
      </c>
      <c r="AR159" s="13">
        <v>8.8000000000000007</v>
      </c>
      <c r="AS159" s="13">
        <v>3921</v>
      </c>
      <c r="AT159" s="16">
        <f t="shared" si="50"/>
        <v>11.096774193548388</v>
      </c>
      <c r="AU159" s="16">
        <f t="shared" si="51"/>
        <v>3.903225806451613</v>
      </c>
      <c r="AV159" s="17">
        <f t="shared" si="52"/>
        <v>4.306451612903226</v>
      </c>
      <c r="AW159" s="17">
        <f t="shared" si="53"/>
        <v>1.1935483870967742</v>
      </c>
      <c r="AX159" s="17">
        <f t="shared" si="54"/>
        <v>3</v>
      </c>
      <c r="AY159" s="17">
        <f t="shared" si="55"/>
        <v>1.096774193548387</v>
      </c>
      <c r="AZ159" s="17">
        <f t="shared" si="56"/>
        <v>0.40322580645161288</v>
      </c>
      <c r="BA159" s="17">
        <f t="shared" si="57"/>
        <v>1.1935483870967742</v>
      </c>
      <c r="BB159" s="18">
        <f t="shared" si="58"/>
        <v>0.36263967952772508</v>
      </c>
      <c r="BC159" s="18">
        <f t="shared" si="59"/>
        <v>3.2702702702702702</v>
      </c>
      <c r="BD159" s="18">
        <f t="shared" si="60"/>
        <v>3.5842293906810034E-2</v>
      </c>
      <c r="BE159" s="18">
        <f t="shared" si="61"/>
        <v>1.3177313936327218E-2</v>
      </c>
      <c r="BF159" s="18">
        <f t="shared" si="62"/>
        <v>3.900484925152857E-2</v>
      </c>
      <c r="BG159" s="18">
        <f t="shared" si="63"/>
        <v>9.8039215686274508E-2</v>
      </c>
      <c r="BH159" s="58" t="str">
        <f t="shared" si="64"/>
        <v>30–39 min</v>
      </c>
      <c r="BI159" s="58" t="str">
        <f t="shared" si="65"/>
        <v>33+</v>
      </c>
      <c r="BJ159" s="60">
        <f t="shared" si="66"/>
        <v>0.53799999999999992</v>
      </c>
      <c r="BK159" s="60">
        <f t="shared" si="67"/>
        <v>0.56499999999999995</v>
      </c>
      <c r="BL159" s="60">
        <f t="shared" si="68"/>
        <v>0.343995171997586</v>
      </c>
      <c r="BM159" s="62" t="str">
        <f t="shared" si="69"/>
        <v>Conserver</v>
      </c>
      <c r="BN159" s="64">
        <f t="shared" si="70"/>
        <v>0.33937820471214386</v>
      </c>
      <c r="BO159" s="64">
        <f t="shared" si="71"/>
        <v>1897.2</v>
      </c>
      <c r="BP159" s="65">
        <f t="shared" si="72"/>
        <v>0.12755639890364748</v>
      </c>
      <c r="BQ159" s="65">
        <f t="shared" si="73"/>
        <v>3.2702702702702702</v>
      </c>
      <c r="BR159" s="18">
        <f t="shared" si="74"/>
        <v>0.14073371283997471</v>
      </c>
    </row>
    <row r="160" spans="1:70" ht="13.2">
      <c r="A160" s="20" t="s">
        <v>276</v>
      </c>
      <c r="B160" s="12" t="s">
        <v>277</v>
      </c>
      <c r="C160" s="13">
        <v>26</v>
      </c>
      <c r="D160" s="13">
        <v>74</v>
      </c>
      <c r="E160" s="13">
        <v>44</v>
      </c>
      <c r="F160" s="13">
        <v>30</v>
      </c>
      <c r="G160" s="13">
        <v>25.6</v>
      </c>
      <c r="H160" s="14">
        <v>821</v>
      </c>
      <c r="I160" s="15">
        <v>281</v>
      </c>
      <c r="J160" s="15">
        <v>659</v>
      </c>
      <c r="K160" s="14">
        <v>43.1</v>
      </c>
      <c r="L160" s="15">
        <v>178</v>
      </c>
      <c r="M160" s="15">
        <v>437</v>
      </c>
      <c r="N160" s="14">
        <v>41.6</v>
      </c>
      <c r="O160" s="14">
        <v>81</v>
      </c>
      <c r="P160" s="14">
        <v>89</v>
      </c>
      <c r="Q160" s="14">
        <v>84.8</v>
      </c>
      <c r="R160" s="15">
        <v>22</v>
      </c>
      <c r="S160" s="15">
        <v>148</v>
      </c>
      <c r="T160" s="15">
        <v>170</v>
      </c>
      <c r="U160" s="15">
        <v>89</v>
      </c>
      <c r="V160" s="68">
        <v>44</v>
      </c>
      <c r="W160" s="15">
        <v>74</v>
      </c>
      <c r="X160" s="15">
        <v>7</v>
      </c>
      <c r="Y160" s="15">
        <v>126</v>
      </c>
      <c r="Z160" s="14">
        <v>1339</v>
      </c>
      <c r="AA160" s="14">
        <v>0</v>
      </c>
      <c r="AB160" s="14">
        <v>0</v>
      </c>
      <c r="AC160" s="13">
        <v>0.9</v>
      </c>
      <c r="AD160" s="13">
        <v>115.9</v>
      </c>
      <c r="AE160" s="13">
        <v>114</v>
      </c>
      <c r="AF160" s="13">
        <v>1.9</v>
      </c>
      <c r="AG160" s="13">
        <v>6.4</v>
      </c>
      <c r="AH160" s="13">
        <v>2.0699999999999998</v>
      </c>
      <c r="AI160" s="13">
        <v>10.6</v>
      </c>
      <c r="AJ160" s="13">
        <v>1.1000000000000001</v>
      </c>
      <c r="AK160" s="13">
        <v>7.4</v>
      </c>
      <c r="AL160" s="13">
        <v>4.4000000000000004</v>
      </c>
      <c r="AM160" s="13">
        <v>5.0999999999999996</v>
      </c>
      <c r="AN160" s="13">
        <v>56.8</v>
      </c>
      <c r="AO160" s="13">
        <v>59.1</v>
      </c>
      <c r="AP160" s="13">
        <v>16.8</v>
      </c>
      <c r="AQ160" s="13">
        <v>100.75</v>
      </c>
      <c r="AR160" s="13">
        <v>7</v>
      </c>
      <c r="AS160" s="13">
        <v>3972</v>
      </c>
      <c r="AT160" s="16">
        <f t="shared" si="50"/>
        <v>11.094594594594595</v>
      </c>
      <c r="AU160" s="16">
        <f t="shared" si="51"/>
        <v>1.2027027027027026</v>
      </c>
      <c r="AV160" s="17">
        <f t="shared" si="52"/>
        <v>2.2972972972972974</v>
      </c>
      <c r="AW160" s="17">
        <f t="shared" si="53"/>
        <v>0.29729729729729731</v>
      </c>
      <c r="AX160" s="17">
        <f t="shared" si="54"/>
        <v>2</v>
      </c>
      <c r="AY160" s="17">
        <f t="shared" si="55"/>
        <v>1</v>
      </c>
      <c r="AZ160" s="17">
        <f t="shared" si="56"/>
        <v>9.45945945945946E-2</v>
      </c>
      <c r="BA160" s="17">
        <f t="shared" si="57"/>
        <v>0.59459459459459463</v>
      </c>
      <c r="BB160" s="18">
        <f t="shared" si="58"/>
        <v>0.43338260135135132</v>
      </c>
      <c r="BC160" s="18">
        <f t="shared" si="59"/>
        <v>2.0227272727272725</v>
      </c>
      <c r="BD160" s="18">
        <f t="shared" si="60"/>
        <v>3.90625E-2</v>
      </c>
      <c r="BE160" s="18">
        <f t="shared" si="61"/>
        <v>3.6951013513513513E-3</v>
      </c>
      <c r="BF160" s="18">
        <f t="shared" si="62"/>
        <v>1.1613175675675675E-2</v>
      </c>
      <c r="BG160" s="18">
        <f t="shared" si="63"/>
        <v>7.8125E-2</v>
      </c>
      <c r="BH160" s="58" t="str">
        <f t="shared" si="64"/>
        <v>20–29 min</v>
      </c>
      <c r="BI160" s="58" t="str">
        <f t="shared" si="65"/>
        <v>23–27</v>
      </c>
      <c r="BJ160" s="60">
        <f t="shared" si="66"/>
        <v>0.56799999999999995</v>
      </c>
      <c r="BK160" s="60">
        <f t="shared" si="67"/>
        <v>0.59099999999999997</v>
      </c>
      <c r="BL160" s="60">
        <f t="shared" si="68"/>
        <v>0.39770669885334942</v>
      </c>
      <c r="BM160" s="62" t="str">
        <f t="shared" si="69"/>
        <v>Écarter</v>
      </c>
      <c r="BN160" s="64">
        <f t="shared" si="70"/>
        <v>0.33931154494534777</v>
      </c>
      <c r="BO160" s="64">
        <f t="shared" si="71"/>
        <v>1894.4</v>
      </c>
      <c r="BP160" s="65">
        <f t="shared" si="72"/>
        <v>4.6980574324324322E-2</v>
      </c>
      <c r="BQ160" s="65">
        <f t="shared" si="73"/>
        <v>2.0227272727272729</v>
      </c>
      <c r="BR160" s="18">
        <f t="shared" si="74"/>
        <v>8.9738175675675672E-2</v>
      </c>
    </row>
    <row r="161" spans="1:70" ht="13.2">
      <c r="A161" s="12" t="s">
        <v>252</v>
      </c>
      <c r="B161" s="12" t="s">
        <v>253</v>
      </c>
      <c r="C161" s="13">
        <v>32</v>
      </c>
      <c r="D161" s="13">
        <v>79</v>
      </c>
      <c r="E161" s="13">
        <v>37</v>
      </c>
      <c r="F161" s="13">
        <v>42</v>
      </c>
      <c r="G161" s="13">
        <v>27</v>
      </c>
      <c r="H161" s="14">
        <v>869</v>
      </c>
      <c r="I161" s="15">
        <v>284</v>
      </c>
      <c r="J161" s="15">
        <v>679</v>
      </c>
      <c r="K161" s="14">
        <v>41.6</v>
      </c>
      <c r="L161" s="15">
        <v>111</v>
      </c>
      <c r="M161" s="15">
        <v>324</v>
      </c>
      <c r="N161" s="14">
        <v>33.4</v>
      </c>
      <c r="O161" s="14">
        <v>198</v>
      </c>
      <c r="P161" s="14">
        <v>245</v>
      </c>
      <c r="Q161" s="14">
        <v>80.2</v>
      </c>
      <c r="R161" s="15">
        <v>16</v>
      </c>
      <c r="S161" s="15">
        <v>190</v>
      </c>
      <c r="T161" s="15">
        <v>205</v>
      </c>
      <c r="U161" s="15">
        <v>348</v>
      </c>
      <c r="V161" s="68">
        <v>103</v>
      </c>
      <c r="W161" s="15">
        <v>71</v>
      </c>
      <c r="X161" s="15">
        <v>16</v>
      </c>
      <c r="Y161" s="15">
        <v>119</v>
      </c>
      <c r="Z161" s="14">
        <v>1809</v>
      </c>
      <c r="AA161" s="14">
        <v>5</v>
      </c>
      <c r="AB161" s="14">
        <v>0</v>
      </c>
      <c r="AC161" s="13">
        <v>-2.8</v>
      </c>
      <c r="AD161" s="13">
        <v>110.1</v>
      </c>
      <c r="AE161" s="13">
        <v>115.1</v>
      </c>
      <c r="AF161" s="13">
        <v>-5</v>
      </c>
      <c r="AG161" s="13">
        <v>22.8</v>
      </c>
      <c r="AH161" s="13">
        <v>3.42</v>
      </c>
      <c r="AI161" s="13">
        <v>28.3</v>
      </c>
      <c r="AJ161" s="13">
        <v>0.8</v>
      </c>
      <c r="AK161" s="13">
        <v>8.6</v>
      </c>
      <c r="AL161" s="13">
        <v>4.8</v>
      </c>
      <c r="AM161" s="13">
        <v>8.3000000000000007</v>
      </c>
      <c r="AN161" s="13">
        <v>49.6</v>
      </c>
      <c r="AO161" s="13">
        <v>55.3</v>
      </c>
      <c r="AP161" s="13">
        <v>17.5</v>
      </c>
      <c r="AQ161" s="13">
        <v>101.4</v>
      </c>
      <c r="AR161" s="13">
        <v>8.9</v>
      </c>
      <c r="AS161" s="13">
        <v>4515</v>
      </c>
      <c r="AT161" s="16">
        <f t="shared" si="50"/>
        <v>11</v>
      </c>
      <c r="AU161" s="16">
        <f t="shared" si="51"/>
        <v>4.4050632911392409</v>
      </c>
      <c r="AV161" s="17">
        <f t="shared" si="52"/>
        <v>2.5949367088607596</v>
      </c>
      <c r="AW161" s="17">
        <f t="shared" si="53"/>
        <v>0.20253164556962025</v>
      </c>
      <c r="AX161" s="17">
        <f t="shared" si="54"/>
        <v>2.4050632911392404</v>
      </c>
      <c r="AY161" s="17">
        <f t="shared" si="55"/>
        <v>0.89873417721518989</v>
      </c>
      <c r="AZ161" s="17">
        <f t="shared" si="56"/>
        <v>0.20253164556962025</v>
      </c>
      <c r="BA161" s="17">
        <f t="shared" si="57"/>
        <v>1.3037974683544304</v>
      </c>
      <c r="BB161" s="18">
        <f t="shared" si="58"/>
        <v>0.40740740740740738</v>
      </c>
      <c r="BC161" s="18">
        <f t="shared" si="59"/>
        <v>3.3786407766990294</v>
      </c>
      <c r="BD161" s="18">
        <f t="shared" si="60"/>
        <v>3.3286451007969994E-2</v>
      </c>
      <c r="BE161" s="18">
        <f t="shared" si="61"/>
        <v>7.501172058134083E-3</v>
      </c>
      <c r="BF161" s="18">
        <f t="shared" si="62"/>
        <v>7.501172058134083E-3</v>
      </c>
      <c r="BG161" s="18">
        <f t="shared" si="63"/>
        <v>8.9076418190342233E-2</v>
      </c>
      <c r="BH161" s="58" t="str">
        <f t="shared" si="64"/>
        <v>20–29 min</v>
      </c>
      <c r="BI161" s="58" t="str">
        <f t="shared" si="65"/>
        <v>28–32</v>
      </c>
      <c r="BJ161" s="60">
        <f t="shared" si="66"/>
        <v>0.496</v>
      </c>
      <c r="BK161" s="60">
        <f t="shared" si="67"/>
        <v>0.55299999999999994</v>
      </c>
      <c r="BL161" s="60">
        <f t="shared" si="68"/>
        <v>0.40977670488835244</v>
      </c>
      <c r="BM161" s="62" t="str">
        <f t="shared" si="69"/>
        <v>Écarter</v>
      </c>
      <c r="BN161" s="64">
        <f t="shared" si="70"/>
        <v>0.33641851106639842</v>
      </c>
      <c r="BO161" s="64">
        <f t="shared" si="71"/>
        <v>2133</v>
      </c>
      <c r="BP161" s="65">
        <f t="shared" si="72"/>
        <v>0.1631504922644163</v>
      </c>
      <c r="BQ161" s="65">
        <f t="shared" si="73"/>
        <v>3.378640776699029</v>
      </c>
      <c r="BR161" s="18">
        <f t="shared" si="74"/>
        <v>9.6108766994842942E-2</v>
      </c>
    </row>
    <row r="162" spans="1:70" ht="13.2">
      <c r="A162" s="20" t="s">
        <v>256</v>
      </c>
      <c r="B162" s="12" t="s">
        <v>257</v>
      </c>
      <c r="C162" s="13">
        <v>33</v>
      </c>
      <c r="D162" s="13">
        <v>77</v>
      </c>
      <c r="E162" s="13">
        <v>41</v>
      </c>
      <c r="F162" s="13">
        <v>36</v>
      </c>
      <c r="G162" s="13">
        <v>28</v>
      </c>
      <c r="H162" s="14">
        <v>847</v>
      </c>
      <c r="I162" s="15">
        <v>277</v>
      </c>
      <c r="J162" s="15">
        <v>678</v>
      </c>
      <c r="K162" s="14">
        <v>40.6</v>
      </c>
      <c r="L162" s="15">
        <v>169</v>
      </c>
      <c r="M162" s="15">
        <v>454</v>
      </c>
      <c r="N162" s="14">
        <v>36.799999999999997</v>
      </c>
      <c r="O162" s="14">
        <v>123</v>
      </c>
      <c r="P162" s="14">
        <v>146</v>
      </c>
      <c r="Q162" s="14">
        <v>85.5</v>
      </c>
      <c r="R162" s="15">
        <v>15</v>
      </c>
      <c r="S162" s="15">
        <v>162</v>
      </c>
      <c r="T162" s="15">
        <v>185</v>
      </c>
      <c r="U162" s="15">
        <v>123</v>
      </c>
      <c r="V162" s="68">
        <v>46</v>
      </c>
      <c r="W162" s="15">
        <v>39</v>
      </c>
      <c r="X162" s="15">
        <v>8</v>
      </c>
      <c r="Y162" s="15">
        <v>92</v>
      </c>
      <c r="Z162" s="14">
        <v>1332</v>
      </c>
      <c r="AA162" s="14">
        <v>0</v>
      </c>
      <c r="AB162" s="14">
        <v>0</v>
      </c>
      <c r="AC162" s="13">
        <v>0.3</v>
      </c>
      <c r="AD162" s="13">
        <v>113.8</v>
      </c>
      <c r="AE162" s="13">
        <v>114.2</v>
      </c>
      <c r="AF162" s="13">
        <v>-0.5</v>
      </c>
      <c r="AG162" s="13">
        <v>7.4</v>
      </c>
      <c r="AH162" s="13">
        <v>2.56</v>
      </c>
      <c r="AI162" s="13">
        <v>13.6</v>
      </c>
      <c r="AJ162" s="13">
        <v>0.8</v>
      </c>
      <c r="AK162" s="13">
        <v>7.5</v>
      </c>
      <c r="AL162" s="13">
        <v>4.2</v>
      </c>
      <c r="AM162" s="13">
        <v>5.3</v>
      </c>
      <c r="AN162" s="13">
        <v>52.9</v>
      </c>
      <c r="AO162" s="13">
        <v>56.7</v>
      </c>
      <c r="AP162" s="13">
        <v>15.1</v>
      </c>
      <c r="AQ162" s="13">
        <v>100.66</v>
      </c>
      <c r="AR162" s="13">
        <v>6.6</v>
      </c>
      <c r="AS162" s="13">
        <v>4535</v>
      </c>
      <c r="AT162" s="16">
        <f t="shared" si="50"/>
        <v>11</v>
      </c>
      <c r="AU162" s="16">
        <f t="shared" si="51"/>
        <v>1.5974025974025974</v>
      </c>
      <c r="AV162" s="17">
        <f t="shared" si="52"/>
        <v>2.4025974025974026</v>
      </c>
      <c r="AW162" s="17">
        <f t="shared" si="53"/>
        <v>0.19480519480519481</v>
      </c>
      <c r="AX162" s="17">
        <f t="shared" si="54"/>
        <v>2.1038961038961039</v>
      </c>
      <c r="AY162" s="17">
        <f t="shared" si="55"/>
        <v>0.50649350649350644</v>
      </c>
      <c r="AZ162" s="17">
        <f t="shared" si="56"/>
        <v>0.1038961038961039</v>
      </c>
      <c r="BA162" s="17">
        <f t="shared" si="57"/>
        <v>0.59740259740259738</v>
      </c>
      <c r="BB162" s="18">
        <f t="shared" si="58"/>
        <v>0.39285714285714285</v>
      </c>
      <c r="BC162" s="18">
        <f t="shared" si="59"/>
        <v>2.6739130434782608</v>
      </c>
      <c r="BD162" s="18">
        <f t="shared" si="60"/>
        <v>1.8089053803339517E-2</v>
      </c>
      <c r="BE162" s="18">
        <f t="shared" si="61"/>
        <v>3.7105751391465678E-3</v>
      </c>
      <c r="BF162" s="18">
        <f t="shared" si="62"/>
        <v>6.9573283858998152E-3</v>
      </c>
      <c r="BG162" s="18">
        <f t="shared" si="63"/>
        <v>7.5139146567718001E-2</v>
      </c>
      <c r="BH162" s="58" t="str">
        <f t="shared" si="64"/>
        <v>20–29 min</v>
      </c>
      <c r="BI162" s="58" t="str">
        <f t="shared" si="65"/>
        <v>33+</v>
      </c>
      <c r="BJ162" s="60">
        <f t="shared" si="66"/>
        <v>0.52900000000000003</v>
      </c>
      <c r="BK162" s="60">
        <f t="shared" si="67"/>
        <v>0.56700000000000006</v>
      </c>
      <c r="BL162" s="60">
        <f t="shared" si="68"/>
        <v>0.40917320458660228</v>
      </c>
      <c r="BM162" s="62" t="str">
        <f t="shared" si="69"/>
        <v>Écarter</v>
      </c>
      <c r="BN162" s="64">
        <f t="shared" si="70"/>
        <v>0.33641851106639842</v>
      </c>
      <c r="BO162" s="64">
        <f t="shared" si="71"/>
        <v>2156</v>
      </c>
      <c r="BP162" s="65">
        <f t="shared" si="72"/>
        <v>5.7050092764378481E-2</v>
      </c>
      <c r="BQ162" s="65">
        <f t="shared" si="73"/>
        <v>2.6739130434782608</v>
      </c>
      <c r="BR162" s="18">
        <f t="shared" si="74"/>
        <v>8.5807050092764375E-2</v>
      </c>
    </row>
    <row r="163" spans="1:70" ht="13.2">
      <c r="A163" s="12" t="s">
        <v>280</v>
      </c>
      <c r="B163" s="12" t="s">
        <v>281</v>
      </c>
      <c r="C163" s="13">
        <v>31</v>
      </c>
      <c r="D163" s="13">
        <v>74</v>
      </c>
      <c r="E163" s="13">
        <v>30</v>
      </c>
      <c r="F163" s="13">
        <v>44</v>
      </c>
      <c r="G163" s="13">
        <v>24.1</v>
      </c>
      <c r="H163" s="14">
        <v>814</v>
      </c>
      <c r="I163" s="15">
        <v>289</v>
      </c>
      <c r="J163" s="15">
        <v>666</v>
      </c>
      <c r="K163" s="14">
        <v>43.7</v>
      </c>
      <c r="L163" s="15">
        <v>192</v>
      </c>
      <c r="M163" s="15">
        <v>481</v>
      </c>
      <c r="N163" s="14">
        <v>39.299999999999997</v>
      </c>
      <c r="O163" s="14">
        <v>44</v>
      </c>
      <c r="P163" s="14">
        <v>52</v>
      </c>
      <c r="Q163" s="14">
        <v>88.7</v>
      </c>
      <c r="R163" s="15">
        <v>15</v>
      </c>
      <c r="S163" s="15">
        <v>148</v>
      </c>
      <c r="T163" s="15">
        <v>170</v>
      </c>
      <c r="U163" s="15">
        <v>178</v>
      </c>
      <c r="V163" s="68">
        <v>89</v>
      </c>
      <c r="W163" s="15">
        <v>37</v>
      </c>
      <c r="X163" s="15">
        <v>7</v>
      </c>
      <c r="Y163" s="15">
        <v>133</v>
      </c>
      <c r="Z163" s="14">
        <v>1332</v>
      </c>
      <c r="AA163" s="14">
        <v>0</v>
      </c>
      <c r="AB163" s="14">
        <v>0</v>
      </c>
      <c r="AC163" s="13">
        <v>0.9</v>
      </c>
      <c r="AD163" s="13">
        <v>110.1</v>
      </c>
      <c r="AE163" s="13">
        <v>109.9</v>
      </c>
      <c r="AF163" s="13">
        <v>0.2</v>
      </c>
      <c r="AG163" s="13">
        <v>14.8</v>
      </c>
      <c r="AH163" s="13">
        <v>2.0499999999999998</v>
      </c>
      <c r="AI163" s="13">
        <v>18.600000000000001</v>
      </c>
      <c r="AJ163" s="13">
        <v>1</v>
      </c>
      <c r="AK163" s="13">
        <v>8.4</v>
      </c>
      <c r="AL163" s="13">
        <v>4.7</v>
      </c>
      <c r="AM163" s="13">
        <v>9.1</v>
      </c>
      <c r="AN163" s="13">
        <v>58.1</v>
      </c>
      <c r="AO163" s="13">
        <v>59.5</v>
      </c>
      <c r="AP163" s="13">
        <v>18.7</v>
      </c>
      <c r="AQ163" s="13">
        <v>97.68</v>
      </c>
      <c r="AR163" s="13">
        <v>7.8</v>
      </c>
      <c r="AS163" s="13">
        <v>3661</v>
      </c>
      <c r="AT163" s="16">
        <f t="shared" si="50"/>
        <v>11</v>
      </c>
      <c r="AU163" s="16">
        <f t="shared" si="51"/>
        <v>2.4054054054054053</v>
      </c>
      <c r="AV163" s="17">
        <f t="shared" si="52"/>
        <v>2.2972972972972974</v>
      </c>
      <c r="AW163" s="17">
        <f t="shared" si="53"/>
        <v>0.20270270270270271</v>
      </c>
      <c r="AX163" s="17">
        <f t="shared" si="54"/>
        <v>2</v>
      </c>
      <c r="AY163" s="17">
        <f t="shared" si="55"/>
        <v>0.5</v>
      </c>
      <c r="AZ163" s="17">
        <f t="shared" si="56"/>
        <v>9.45945945945946E-2</v>
      </c>
      <c r="BA163" s="17">
        <f t="shared" si="57"/>
        <v>1.2027027027027026</v>
      </c>
      <c r="BB163" s="18">
        <f t="shared" si="58"/>
        <v>0.45643153526970953</v>
      </c>
      <c r="BC163" s="18">
        <f t="shared" si="59"/>
        <v>2</v>
      </c>
      <c r="BD163" s="18">
        <f t="shared" si="60"/>
        <v>2.0746887966804978E-2</v>
      </c>
      <c r="BE163" s="18">
        <f t="shared" si="61"/>
        <v>3.92508691263878E-3</v>
      </c>
      <c r="BF163" s="18">
        <f t="shared" si="62"/>
        <v>8.4109005270831001E-3</v>
      </c>
      <c r="BG163" s="18">
        <f t="shared" si="63"/>
        <v>8.2987551867219914E-2</v>
      </c>
      <c r="BH163" s="58" t="str">
        <f t="shared" si="64"/>
        <v>20–29 min</v>
      </c>
      <c r="BI163" s="58" t="str">
        <f t="shared" si="65"/>
        <v>28–32</v>
      </c>
      <c r="BJ163" s="60">
        <f t="shared" si="66"/>
        <v>0.58099999999999996</v>
      </c>
      <c r="BK163" s="60">
        <f t="shared" si="67"/>
        <v>0.59499999999999997</v>
      </c>
      <c r="BL163" s="60">
        <f t="shared" si="68"/>
        <v>0.40193120096560048</v>
      </c>
      <c r="BM163" s="62" t="str">
        <f t="shared" si="69"/>
        <v>Écarter</v>
      </c>
      <c r="BN163" s="64">
        <f t="shared" si="70"/>
        <v>0.33641851106639842</v>
      </c>
      <c r="BO163" s="64">
        <f t="shared" si="71"/>
        <v>1783.4</v>
      </c>
      <c r="BP163" s="65">
        <f t="shared" si="72"/>
        <v>9.980935292138611E-2</v>
      </c>
      <c r="BQ163" s="65">
        <f t="shared" si="73"/>
        <v>2</v>
      </c>
      <c r="BR163" s="18">
        <f t="shared" si="74"/>
        <v>9.532353930694179E-2</v>
      </c>
    </row>
    <row r="164" spans="1:70" ht="13.2">
      <c r="A164" s="12" t="s">
        <v>308</v>
      </c>
      <c r="B164" s="12" t="s">
        <v>309</v>
      </c>
      <c r="C164" s="13">
        <v>29</v>
      </c>
      <c r="D164" s="13">
        <v>70</v>
      </c>
      <c r="E164" s="13">
        <v>23</v>
      </c>
      <c r="F164" s="13">
        <v>47</v>
      </c>
      <c r="G164" s="13">
        <v>27.1</v>
      </c>
      <c r="H164" s="14">
        <v>770</v>
      </c>
      <c r="I164" s="15">
        <v>280</v>
      </c>
      <c r="J164" s="15">
        <v>560</v>
      </c>
      <c r="K164" s="14">
        <v>50.1</v>
      </c>
      <c r="L164" s="15">
        <v>105</v>
      </c>
      <c r="M164" s="15">
        <v>273</v>
      </c>
      <c r="N164" s="14">
        <v>38</v>
      </c>
      <c r="O164" s="14">
        <v>98</v>
      </c>
      <c r="P164" s="14">
        <v>140</v>
      </c>
      <c r="Q164" s="14">
        <v>72.5</v>
      </c>
      <c r="R164" s="15">
        <v>133</v>
      </c>
      <c r="S164" s="15">
        <v>259</v>
      </c>
      <c r="T164" s="15">
        <v>392</v>
      </c>
      <c r="U164" s="15">
        <v>147</v>
      </c>
      <c r="V164" s="68">
        <v>84</v>
      </c>
      <c r="W164" s="15">
        <v>56</v>
      </c>
      <c r="X164" s="15">
        <v>21</v>
      </c>
      <c r="Y164" s="15">
        <v>161</v>
      </c>
      <c r="Z164" s="14">
        <v>1624</v>
      </c>
      <c r="AA164" s="14">
        <v>3</v>
      </c>
      <c r="AB164" s="14">
        <v>0</v>
      </c>
      <c r="AC164" s="13">
        <v>-1.7</v>
      </c>
      <c r="AD164" s="13">
        <v>113.5</v>
      </c>
      <c r="AE164" s="13">
        <v>116.7</v>
      </c>
      <c r="AF164" s="13">
        <v>-3.2</v>
      </c>
      <c r="AG164" s="13">
        <v>11.4</v>
      </c>
      <c r="AH164" s="13">
        <v>1.7</v>
      </c>
      <c r="AI164" s="13">
        <v>17.2</v>
      </c>
      <c r="AJ164" s="13">
        <v>7</v>
      </c>
      <c r="AK164" s="13">
        <v>14.9</v>
      </c>
      <c r="AL164" s="13">
        <v>10.8</v>
      </c>
      <c r="AM164" s="13">
        <v>10.1</v>
      </c>
      <c r="AN164" s="13">
        <v>59.3</v>
      </c>
      <c r="AO164" s="13">
        <v>61.6</v>
      </c>
      <c r="AP164" s="13">
        <v>16.3</v>
      </c>
      <c r="AQ164" s="13">
        <v>97.28</v>
      </c>
      <c r="AR164" s="13">
        <v>9.1999999999999993</v>
      </c>
      <c r="AS164" s="13">
        <v>3842</v>
      </c>
      <c r="AT164" s="16">
        <f t="shared" si="50"/>
        <v>11</v>
      </c>
      <c r="AU164" s="16">
        <f t="shared" si="51"/>
        <v>2.1</v>
      </c>
      <c r="AV164" s="17">
        <f t="shared" si="52"/>
        <v>5.6</v>
      </c>
      <c r="AW164" s="17">
        <f t="shared" si="53"/>
        <v>1.9</v>
      </c>
      <c r="AX164" s="17">
        <f t="shared" si="54"/>
        <v>3.7</v>
      </c>
      <c r="AY164" s="17">
        <f t="shared" si="55"/>
        <v>0.8</v>
      </c>
      <c r="AZ164" s="17">
        <f t="shared" si="56"/>
        <v>0.3</v>
      </c>
      <c r="BA164" s="17">
        <f t="shared" si="57"/>
        <v>1.2</v>
      </c>
      <c r="BB164" s="18">
        <f t="shared" si="58"/>
        <v>0.4059040590405904</v>
      </c>
      <c r="BC164" s="18">
        <f t="shared" si="59"/>
        <v>1.7500000000000002</v>
      </c>
      <c r="BD164" s="18">
        <f t="shared" si="60"/>
        <v>2.9520295202952029E-2</v>
      </c>
      <c r="BE164" s="18">
        <f t="shared" si="61"/>
        <v>1.107011070110701E-2</v>
      </c>
      <c r="BF164" s="18">
        <f t="shared" si="62"/>
        <v>7.0110701107011064E-2</v>
      </c>
      <c r="BG164" s="18">
        <f t="shared" si="63"/>
        <v>0.13653136531365315</v>
      </c>
      <c r="BH164" s="58" t="str">
        <f t="shared" si="64"/>
        <v>20–29 min</v>
      </c>
      <c r="BI164" s="58" t="str">
        <f t="shared" si="65"/>
        <v>28–32</v>
      </c>
      <c r="BJ164" s="60">
        <f t="shared" si="66"/>
        <v>0.59299999999999997</v>
      </c>
      <c r="BK164" s="60">
        <f t="shared" si="67"/>
        <v>0.61599999999999999</v>
      </c>
      <c r="BL164" s="60">
        <f t="shared" si="68"/>
        <v>0.33796016898008446</v>
      </c>
      <c r="BM164" s="62" t="str">
        <f t="shared" si="69"/>
        <v>Écarter</v>
      </c>
      <c r="BN164" s="64">
        <f t="shared" si="70"/>
        <v>0.33641851106639842</v>
      </c>
      <c r="BO164" s="64">
        <f t="shared" si="71"/>
        <v>1897</v>
      </c>
      <c r="BP164" s="65">
        <f t="shared" si="72"/>
        <v>7.7490774907749083E-2</v>
      </c>
      <c r="BQ164" s="65">
        <f t="shared" si="73"/>
        <v>1.75</v>
      </c>
      <c r="BR164" s="18">
        <f t="shared" si="74"/>
        <v>0.20664206642066418</v>
      </c>
    </row>
    <row r="165" spans="1:70" ht="13.2">
      <c r="A165" s="12" t="s">
        <v>300</v>
      </c>
      <c r="B165" s="12" t="s">
        <v>301</v>
      </c>
      <c r="C165" s="13">
        <v>21</v>
      </c>
      <c r="D165" s="13">
        <v>71</v>
      </c>
      <c r="E165" s="13">
        <v>14</v>
      </c>
      <c r="F165" s="13">
        <v>57</v>
      </c>
      <c r="G165" s="13">
        <v>20.2</v>
      </c>
      <c r="H165" s="14">
        <v>774</v>
      </c>
      <c r="I165" s="15">
        <v>277</v>
      </c>
      <c r="J165" s="15">
        <v>596</v>
      </c>
      <c r="K165" s="14">
        <v>45.9</v>
      </c>
      <c r="L165" s="15">
        <v>156</v>
      </c>
      <c r="M165" s="15">
        <v>369</v>
      </c>
      <c r="N165" s="14">
        <v>42.2</v>
      </c>
      <c r="O165" s="14">
        <v>64</v>
      </c>
      <c r="P165" s="14">
        <v>71</v>
      </c>
      <c r="Q165" s="14">
        <v>89</v>
      </c>
      <c r="R165" s="15">
        <v>43</v>
      </c>
      <c r="S165" s="15">
        <v>170</v>
      </c>
      <c r="T165" s="15">
        <v>213</v>
      </c>
      <c r="U165" s="15">
        <v>107</v>
      </c>
      <c r="V165" s="68">
        <v>107</v>
      </c>
      <c r="W165" s="15">
        <v>43</v>
      </c>
      <c r="X165" s="15">
        <v>7</v>
      </c>
      <c r="Y165" s="15">
        <v>114</v>
      </c>
      <c r="Z165" s="14">
        <v>1243</v>
      </c>
      <c r="AA165" s="14">
        <v>0</v>
      </c>
      <c r="AB165" s="14">
        <v>0</v>
      </c>
      <c r="AC165" s="13">
        <v>-4</v>
      </c>
      <c r="AD165" s="13">
        <v>109.9</v>
      </c>
      <c r="AE165" s="13">
        <v>119.5</v>
      </c>
      <c r="AF165" s="13">
        <v>-9.6</v>
      </c>
      <c r="AG165" s="13">
        <v>11.7</v>
      </c>
      <c r="AH165" s="13">
        <v>1.03</v>
      </c>
      <c r="AI165" s="13">
        <v>13</v>
      </c>
      <c r="AJ165" s="13">
        <v>2.8</v>
      </c>
      <c r="AK165" s="13">
        <v>11</v>
      </c>
      <c r="AL165" s="13">
        <v>6.9</v>
      </c>
      <c r="AM165" s="13">
        <v>12.7</v>
      </c>
      <c r="AN165" s="13">
        <v>59</v>
      </c>
      <c r="AO165" s="13">
        <v>61.2</v>
      </c>
      <c r="AP165" s="13">
        <v>20.8</v>
      </c>
      <c r="AQ165" s="13">
        <v>103.21</v>
      </c>
      <c r="AR165" s="13">
        <v>8.6999999999999993</v>
      </c>
      <c r="AS165" s="13">
        <v>3084</v>
      </c>
      <c r="AT165" s="16">
        <f t="shared" si="50"/>
        <v>10.901408450704226</v>
      </c>
      <c r="AU165" s="16">
        <f t="shared" si="51"/>
        <v>1.5070422535211268</v>
      </c>
      <c r="AV165" s="17">
        <f t="shared" si="52"/>
        <v>3</v>
      </c>
      <c r="AW165" s="17">
        <f t="shared" si="53"/>
        <v>0.60563380281690138</v>
      </c>
      <c r="AX165" s="17">
        <f t="shared" si="54"/>
        <v>2.3943661971830985</v>
      </c>
      <c r="AY165" s="17">
        <f t="shared" si="55"/>
        <v>0.60563380281690138</v>
      </c>
      <c r="AZ165" s="17">
        <f t="shared" si="56"/>
        <v>9.8591549295774641E-2</v>
      </c>
      <c r="BA165" s="17">
        <f t="shared" si="57"/>
        <v>1.5070422535211268</v>
      </c>
      <c r="BB165" s="18">
        <f t="shared" si="58"/>
        <v>0.539673685678427</v>
      </c>
      <c r="BC165" s="18">
        <f t="shared" si="59"/>
        <v>1</v>
      </c>
      <c r="BD165" s="18">
        <f t="shared" si="60"/>
        <v>2.9981871426579276E-2</v>
      </c>
      <c r="BE165" s="18">
        <f t="shared" si="61"/>
        <v>4.8807697671175571E-3</v>
      </c>
      <c r="BF165" s="18">
        <f t="shared" si="62"/>
        <v>2.9981871426579276E-2</v>
      </c>
      <c r="BG165" s="18">
        <f t="shared" si="63"/>
        <v>0.11853298005856924</v>
      </c>
      <c r="BH165" s="58" t="str">
        <f t="shared" si="64"/>
        <v>20–29 min</v>
      </c>
      <c r="BI165" s="58" t="str">
        <f t="shared" si="65"/>
        <v>18–22</v>
      </c>
      <c r="BJ165" s="60">
        <f t="shared" si="66"/>
        <v>0.59</v>
      </c>
      <c r="BK165" s="60">
        <f t="shared" si="67"/>
        <v>0.61199999999999999</v>
      </c>
      <c r="BL165" s="60">
        <f t="shared" si="68"/>
        <v>0.35968617984308993</v>
      </c>
      <c r="BM165" s="62" t="str">
        <f t="shared" si="69"/>
        <v>Écarter</v>
      </c>
      <c r="BN165" s="64">
        <f t="shared" si="70"/>
        <v>0.33340323631932445</v>
      </c>
      <c r="BO165" s="64">
        <f t="shared" si="71"/>
        <v>1434.2</v>
      </c>
      <c r="BP165" s="65">
        <f t="shared" si="72"/>
        <v>7.4606052154511229E-2</v>
      </c>
      <c r="BQ165" s="65">
        <f t="shared" si="73"/>
        <v>1</v>
      </c>
      <c r="BR165" s="18">
        <f t="shared" si="74"/>
        <v>0.14851485148514851</v>
      </c>
    </row>
    <row r="166" spans="1:70" ht="13.2">
      <c r="A166" s="12" t="s">
        <v>412</v>
      </c>
      <c r="B166" s="12" t="s">
        <v>413</v>
      </c>
      <c r="C166" s="13">
        <v>23</v>
      </c>
      <c r="D166" s="13">
        <v>56</v>
      </c>
      <c r="E166" s="13">
        <v>18</v>
      </c>
      <c r="F166" s="13">
        <v>38</v>
      </c>
      <c r="G166" s="13">
        <v>23.6</v>
      </c>
      <c r="H166" s="14">
        <v>605</v>
      </c>
      <c r="I166" s="15">
        <v>207</v>
      </c>
      <c r="J166" s="15">
        <v>554</v>
      </c>
      <c r="K166" s="14">
        <v>37.200000000000003</v>
      </c>
      <c r="L166" s="15">
        <v>112</v>
      </c>
      <c r="M166" s="15">
        <v>330</v>
      </c>
      <c r="N166" s="14">
        <v>33.1</v>
      </c>
      <c r="O166" s="14">
        <v>78</v>
      </c>
      <c r="P166" s="14">
        <v>101</v>
      </c>
      <c r="Q166" s="14">
        <v>81.599999999999994</v>
      </c>
      <c r="R166" s="15">
        <v>22</v>
      </c>
      <c r="S166" s="15">
        <v>134</v>
      </c>
      <c r="T166" s="15">
        <v>157</v>
      </c>
      <c r="U166" s="15">
        <v>67</v>
      </c>
      <c r="V166" s="68">
        <v>56</v>
      </c>
      <c r="W166" s="15">
        <v>28</v>
      </c>
      <c r="X166" s="15">
        <v>22</v>
      </c>
      <c r="Y166" s="15">
        <v>50</v>
      </c>
      <c r="Z166" s="14">
        <v>991</v>
      </c>
      <c r="AA166" s="14">
        <v>0</v>
      </c>
      <c r="AB166" s="14">
        <v>0</v>
      </c>
      <c r="AC166" s="13">
        <v>-5.7</v>
      </c>
      <c r="AD166" s="13">
        <v>106.6</v>
      </c>
      <c r="AE166" s="13">
        <v>118.1</v>
      </c>
      <c r="AF166" s="13">
        <v>-11.4</v>
      </c>
      <c r="AG166" s="13">
        <v>7.6</v>
      </c>
      <c r="AH166" s="13">
        <v>1.1399999999999999</v>
      </c>
      <c r="AI166" s="13">
        <v>9.1999999999999993</v>
      </c>
      <c r="AJ166" s="13">
        <v>1.7</v>
      </c>
      <c r="AK166" s="13">
        <v>9.6999999999999993</v>
      </c>
      <c r="AL166" s="13">
        <v>5.6</v>
      </c>
      <c r="AM166" s="13">
        <v>8.1</v>
      </c>
      <c r="AN166" s="13">
        <v>47.1</v>
      </c>
      <c r="AO166" s="13">
        <v>50.4</v>
      </c>
      <c r="AP166" s="13">
        <v>20.399999999999999</v>
      </c>
      <c r="AQ166" s="13">
        <v>101.14</v>
      </c>
      <c r="AR166" s="13">
        <v>6.6</v>
      </c>
      <c r="AS166" s="13">
        <v>2783</v>
      </c>
      <c r="AT166" s="16">
        <f t="shared" si="50"/>
        <v>10.803571428571429</v>
      </c>
      <c r="AU166" s="16">
        <f t="shared" si="51"/>
        <v>1.1964285714285714</v>
      </c>
      <c r="AV166" s="17">
        <f t="shared" si="52"/>
        <v>2.8035714285714284</v>
      </c>
      <c r="AW166" s="17">
        <f t="shared" si="53"/>
        <v>0.39285714285714285</v>
      </c>
      <c r="AX166" s="17">
        <f t="shared" si="54"/>
        <v>2.3928571428571428</v>
      </c>
      <c r="AY166" s="17">
        <f t="shared" si="55"/>
        <v>0.5</v>
      </c>
      <c r="AZ166" s="17">
        <f t="shared" si="56"/>
        <v>0.39285714285714285</v>
      </c>
      <c r="BA166" s="17">
        <f t="shared" si="57"/>
        <v>1</v>
      </c>
      <c r="BB166" s="18">
        <f t="shared" si="58"/>
        <v>0.45777845036319609</v>
      </c>
      <c r="BC166" s="18">
        <f t="shared" si="59"/>
        <v>1.1964285714285714</v>
      </c>
      <c r="BD166" s="18">
        <f t="shared" si="60"/>
        <v>2.1186440677966101E-2</v>
      </c>
      <c r="BE166" s="18">
        <f t="shared" si="61"/>
        <v>1.6646489104116223E-2</v>
      </c>
      <c r="BF166" s="18">
        <f t="shared" si="62"/>
        <v>1.6646489104116223E-2</v>
      </c>
      <c r="BG166" s="18">
        <f t="shared" si="63"/>
        <v>0.10139225181598062</v>
      </c>
      <c r="BH166" s="58" t="str">
        <f t="shared" si="64"/>
        <v>20–29 min</v>
      </c>
      <c r="BI166" s="58" t="str">
        <f t="shared" si="65"/>
        <v>23–27</v>
      </c>
      <c r="BJ166" s="60">
        <f t="shared" si="66"/>
        <v>0.47100000000000003</v>
      </c>
      <c r="BK166" s="60">
        <f t="shared" si="67"/>
        <v>0.504</v>
      </c>
      <c r="BL166" s="60">
        <f t="shared" si="68"/>
        <v>0.33433916716958356</v>
      </c>
      <c r="BM166" s="62" t="str">
        <f t="shared" si="69"/>
        <v>Écarter</v>
      </c>
      <c r="BN166" s="64">
        <f t="shared" si="70"/>
        <v>0.33041103765449842</v>
      </c>
      <c r="BO166" s="64">
        <f t="shared" si="71"/>
        <v>1321.6000000000001</v>
      </c>
      <c r="BP166" s="65">
        <f t="shared" si="72"/>
        <v>5.069612590799031E-2</v>
      </c>
      <c r="BQ166" s="65">
        <f t="shared" si="73"/>
        <v>1.1964285714285714</v>
      </c>
      <c r="BR166" s="18">
        <f t="shared" si="74"/>
        <v>0.11879539951573849</v>
      </c>
    </row>
    <row r="167" spans="1:70" ht="13.2">
      <c r="A167" s="12" t="s">
        <v>432</v>
      </c>
      <c r="B167" s="12" t="s">
        <v>433</v>
      </c>
      <c r="C167" s="13">
        <v>32</v>
      </c>
      <c r="D167" s="13">
        <v>54</v>
      </c>
      <c r="E167" s="13">
        <v>33</v>
      </c>
      <c r="F167" s="13">
        <v>21</v>
      </c>
      <c r="G167" s="13">
        <v>25</v>
      </c>
      <c r="H167" s="14">
        <v>583</v>
      </c>
      <c r="I167" s="15">
        <v>211</v>
      </c>
      <c r="J167" s="15">
        <v>491</v>
      </c>
      <c r="K167" s="14">
        <v>42.7</v>
      </c>
      <c r="L167" s="15">
        <v>103</v>
      </c>
      <c r="M167" s="15">
        <v>292</v>
      </c>
      <c r="N167" s="14">
        <v>36.299999999999997</v>
      </c>
      <c r="O167" s="14">
        <v>59</v>
      </c>
      <c r="P167" s="14">
        <v>65</v>
      </c>
      <c r="Q167" s="14">
        <v>87.9</v>
      </c>
      <c r="R167" s="15">
        <v>22</v>
      </c>
      <c r="S167" s="15">
        <v>135</v>
      </c>
      <c r="T167" s="15">
        <v>157</v>
      </c>
      <c r="U167" s="15">
        <v>146</v>
      </c>
      <c r="V167" s="68">
        <v>76</v>
      </c>
      <c r="W167" s="15">
        <v>43</v>
      </c>
      <c r="X167" s="15">
        <v>11</v>
      </c>
      <c r="Y167" s="15">
        <v>130</v>
      </c>
      <c r="Z167" s="14">
        <v>1075</v>
      </c>
      <c r="AA167" s="14">
        <v>1</v>
      </c>
      <c r="AB167" s="14">
        <v>0</v>
      </c>
      <c r="AC167" s="13">
        <v>2</v>
      </c>
      <c r="AD167" s="13">
        <v>112.7</v>
      </c>
      <c r="AE167" s="13">
        <v>110</v>
      </c>
      <c r="AF167" s="13">
        <v>2.7</v>
      </c>
      <c r="AG167" s="13">
        <v>15.2</v>
      </c>
      <c r="AH167" s="13">
        <v>1.97</v>
      </c>
      <c r="AI167" s="13">
        <v>19.7</v>
      </c>
      <c r="AJ167" s="13">
        <v>1.7</v>
      </c>
      <c r="AK167" s="13">
        <v>9.8000000000000007</v>
      </c>
      <c r="AL167" s="13">
        <v>5.7</v>
      </c>
      <c r="AM167" s="13">
        <v>10</v>
      </c>
      <c r="AN167" s="13">
        <v>53.4</v>
      </c>
      <c r="AO167" s="13">
        <v>55.9</v>
      </c>
      <c r="AP167" s="13">
        <v>18.3</v>
      </c>
      <c r="AQ167" s="13">
        <v>101.35</v>
      </c>
      <c r="AR167" s="13">
        <v>7.4</v>
      </c>
      <c r="AS167" s="13">
        <v>2858</v>
      </c>
      <c r="AT167" s="16">
        <f t="shared" si="50"/>
        <v>10.796296296296296</v>
      </c>
      <c r="AU167" s="16">
        <f t="shared" si="51"/>
        <v>2.7037037037037037</v>
      </c>
      <c r="AV167" s="17">
        <f t="shared" si="52"/>
        <v>2.9074074074074074</v>
      </c>
      <c r="AW167" s="17">
        <f t="shared" si="53"/>
        <v>0.40740740740740738</v>
      </c>
      <c r="AX167" s="17">
        <f t="shared" si="54"/>
        <v>2.5</v>
      </c>
      <c r="AY167" s="17">
        <f t="shared" si="55"/>
        <v>0.79629629629629628</v>
      </c>
      <c r="AZ167" s="17">
        <f t="shared" si="56"/>
        <v>0.20370370370370369</v>
      </c>
      <c r="BA167" s="17">
        <f t="shared" si="57"/>
        <v>1.4074074074074074</v>
      </c>
      <c r="BB167" s="18">
        <f t="shared" si="58"/>
        <v>0.43185185185185182</v>
      </c>
      <c r="BC167" s="18">
        <f t="shared" si="59"/>
        <v>1.9210526315789473</v>
      </c>
      <c r="BD167" s="18">
        <f t="shared" si="60"/>
        <v>3.1851851851851853E-2</v>
      </c>
      <c r="BE167" s="18">
        <f t="shared" si="61"/>
        <v>8.1481481481481474E-3</v>
      </c>
      <c r="BF167" s="18">
        <f t="shared" si="62"/>
        <v>1.6296296296296295E-2</v>
      </c>
      <c r="BG167" s="18">
        <f t="shared" si="63"/>
        <v>0.1</v>
      </c>
      <c r="BH167" s="58" t="str">
        <f t="shared" si="64"/>
        <v>20–29 min</v>
      </c>
      <c r="BI167" s="58" t="str">
        <f t="shared" si="65"/>
        <v>28–32</v>
      </c>
      <c r="BJ167" s="60">
        <f t="shared" si="66"/>
        <v>0.53400000000000003</v>
      </c>
      <c r="BK167" s="60">
        <f t="shared" si="67"/>
        <v>0.55899999999999994</v>
      </c>
      <c r="BL167" s="60">
        <f t="shared" si="68"/>
        <v>0.29631864815932407</v>
      </c>
      <c r="BM167" s="62" t="str">
        <f t="shared" si="69"/>
        <v>Écarter</v>
      </c>
      <c r="BN167" s="64">
        <f t="shared" si="70"/>
        <v>0.33018853863924286</v>
      </c>
      <c r="BO167" s="64">
        <f t="shared" si="71"/>
        <v>1350</v>
      </c>
      <c r="BP167" s="65">
        <f t="shared" si="72"/>
        <v>0.10814814814814815</v>
      </c>
      <c r="BQ167" s="65">
        <f t="shared" si="73"/>
        <v>1.9210526315789473</v>
      </c>
      <c r="BR167" s="18">
        <f t="shared" si="74"/>
        <v>0.1162962962962963</v>
      </c>
    </row>
    <row r="168" spans="1:70" ht="13.2">
      <c r="A168" s="12" t="s">
        <v>510</v>
      </c>
      <c r="B168" s="12" t="s">
        <v>511</v>
      </c>
      <c r="C168" s="13">
        <v>22</v>
      </c>
      <c r="D168" s="13">
        <v>46</v>
      </c>
      <c r="E168" s="13">
        <v>21</v>
      </c>
      <c r="F168" s="13">
        <v>25</v>
      </c>
      <c r="G168" s="13">
        <v>25.1</v>
      </c>
      <c r="H168" s="14">
        <v>492</v>
      </c>
      <c r="I168" s="15">
        <v>170</v>
      </c>
      <c r="J168" s="15">
        <v>377</v>
      </c>
      <c r="K168" s="14">
        <v>45.6</v>
      </c>
      <c r="L168" s="15">
        <v>78</v>
      </c>
      <c r="M168" s="15">
        <v>212</v>
      </c>
      <c r="N168" s="14">
        <v>37.1</v>
      </c>
      <c r="O168" s="14">
        <v>74</v>
      </c>
      <c r="P168" s="14">
        <v>87</v>
      </c>
      <c r="Q168" s="14">
        <v>82.8</v>
      </c>
      <c r="R168" s="15">
        <v>28</v>
      </c>
      <c r="S168" s="15">
        <v>152</v>
      </c>
      <c r="T168" s="15">
        <v>179</v>
      </c>
      <c r="U168" s="15">
        <v>129</v>
      </c>
      <c r="V168" s="68">
        <v>60</v>
      </c>
      <c r="W168" s="15">
        <v>37</v>
      </c>
      <c r="X168" s="15">
        <v>14</v>
      </c>
      <c r="Y168" s="15">
        <v>83</v>
      </c>
      <c r="Z168" s="14">
        <v>998</v>
      </c>
      <c r="AA168" s="14">
        <v>0</v>
      </c>
      <c r="AB168" s="14">
        <v>0</v>
      </c>
      <c r="AC168" s="13">
        <v>-0.4</v>
      </c>
      <c r="AD168" s="13">
        <v>109.6</v>
      </c>
      <c r="AE168" s="13">
        <v>110.7</v>
      </c>
      <c r="AF168" s="13">
        <v>-1.1000000000000001</v>
      </c>
      <c r="AG168" s="13">
        <v>17.399999999999999</v>
      </c>
      <c r="AH168" s="13">
        <v>2.1800000000000002</v>
      </c>
      <c r="AI168" s="13">
        <v>21.7</v>
      </c>
      <c r="AJ168" s="13">
        <v>2.2000000000000002</v>
      </c>
      <c r="AK168" s="13">
        <v>12.7</v>
      </c>
      <c r="AL168" s="13">
        <v>7.6</v>
      </c>
      <c r="AM168" s="13">
        <v>9.9</v>
      </c>
      <c r="AN168" s="13">
        <v>56</v>
      </c>
      <c r="AO168" s="13">
        <v>59.5</v>
      </c>
      <c r="AP168" s="13">
        <v>17.8</v>
      </c>
      <c r="AQ168" s="13">
        <v>98.48</v>
      </c>
      <c r="AR168" s="13">
        <v>9.8000000000000007</v>
      </c>
      <c r="AS168" s="13">
        <v>2374</v>
      </c>
      <c r="AT168" s="16">
        <f t="shared" si="50"/>
        <v>10.695652173913043</v>
      </c>
      <c r="AU168" s="16">
        <f t="shared" si="51"/>
        <v>2.8043478260869565</v>
      </c>
      <c r="AV168" s="17">
        <f t="shared" si="52"/>
        <v>3.8913043478260869</v>
      </c>
      <c r="AW168" s="17">
        <f t="shared" si="53"/>
        <v>0.60869565217391308</v>
      </c>
      <c r="AX168" s="17">
        <f t="shared" si="54"/>
        <v>3.3043478260869565</v>
      </c>
      <c r="AY168" s="17">
        <f t="shared" si="55"/>
        <v>0.80434782608695654</v>
      </c>
      <c r="AZ168" s="17">
        <f t="shared" si="56"/>
        <v>0.30434782608695654</v>
      </c>
      <c r="BA168" s="17">
        <f t="shared" si="57"/>
        <v>1.3043478260869565</v>
      </c>
      <c r="BB168" s="18">
        <f t="shared" si="58"/>
        <v>0.42612160055430448</v>
      </c>
      <c r="BC168" s="18">
        <f t="shared" si="59"/>
        <v>2.15</v>
      </c>
      <c r="BD168" s="18">
        <f t="shared" si="60"/>
        <v>3.2045730122986317E-2</v>
      </c>
      <c r="BE168" s="18">
        <f t="shared" si="61"/>
        <v>1.2125411397886714E-2</v>
      </c>
      <c r="BF168" s="18">
        <f t="shared" si="62"/>
        <v>2.4250822795773428E-2</v>
      </c>
      <c r="BG168" s="18">
        <f t="shared" si="63"/>
        <v>0.13164732374848431</v>
      </c>
      <c r="BH168" s="58" t="str">
        <f t="shared" si="64"/>
        <v>20–29 min</v>
      </c>
      <c r="BI168" s="58" t="str">
        <f t="shared" si="65"/>
        <v>18–22</v>
      </c>
      <c r="BJ168" s="60">
        <f t="shared" si="66"/>
        <v>0.56000000000000005</v>
      </c>
      <c r="BK168" s="60">
        <f t="shared" si="67"/>
        <v>0.59499999999999997</v>
      </c>
      <c r="BL168" s="60">
        <f t="shared" si="68"/>
        <v>0.22751961375980689</v>
      </c>
      <c r="BM168" s="62" t="str">
        <f t="shared" si="69"/>
        <v>Écarter</v>
      </c>
      <c r="BN168" s="64">
        <f t="shared" si="70"/>
        <v>0.32711048902108303</v>
      </c>
      <c r="BO168" s="64">
        <f t="shared" si="71"/>
        <v>1154.6000000000001</v>
      </c>
      <c r="BP168" s="65">
        <f t="shared" si="72"/>
        <v>0.11172700502338472</v>
      </c>
      <c r="BQ168" s="65">
        <f t="shared" si="73"/>
        <v>2.15</v>
      </c>
      <c r="BR168" s="18">
        <f t="shared" si="74"/>
        <v>0.15503204573012297</v>
      </c>
    </row>
    <row r="169" spans="1:70" ht="13.2">
      <c r="A169" s="12" t="s">
        <v>536</v>
      </c>
      <c r="B169" s="12" t="s">
        <v>537</v>
      </c>
      <c r="C169" s="13">
        <v>23</v>
      </c>
      <c r="D169" s="13">
        <v>42</v>
      </c>
      <c r="E169" s="13">
        <v>8</v>
      </c>
      <c r="F169" s="13">
        <v>34</v>
      </c>
      <c r="G169" s="13">
        <v>23.6</v>
      </c>
      <c r="H169" s="14">
        <v>449</v>
      </c>
      <c r="I169" s="15">
        <v>168</v>
      </c>
      <c r="J169" s="15">
        <v>382</v>
      </c>
      <c r="K169" s="14">
        <v>43.6</v>
      </c>
      <c r="L169" s="15">
        <v>50</v>
      </c>
      <c r="M169" s="15">
        <v>139</v>
      </c>
      <c r="N169" s="14">
        <v>35</v>
      </c>
      <c r="O169" s="14">
        <v>67</v>
      </c>
      <c r="P169" s="14">
        <v>84</v>
      </c>
      <c r="Q169" s="14">
        <v>78.8</v>
      </c>
      <c r="R169" s="15">
        <v>29</v>
      </c>
      <c r="S169" s="15">
        <v>105</v>
      </c>
      <c r="T169" s="15">
        <v>134</v>
      </c>
      <c r="U169" s="15">
        <v>92</v>
      </c>
      <c r="V169" s="68">
        <v>50</v>
      </c>
      <c r="W169" s="15">
        <v>55</v>
      </c>
      <c r="X169" s="15">
        <v>8</v>
      </c>
      <c r="Y169" s="15">
        <v>71</v>
      </c>
      <c r="Z169" s="14">
        <v>882</v>
      </c>
      <c r="AA169" s="14">
        <v>0</v>
      </c>
      <c r="AB169" s="14">
        <v>0</v>
      </c>
      <c r="AC169" s="13">
        <v>-3.3</v>
      </c>
      <c r="AD169" s="13">
        <v>108.6</v>
      </c>
      <c r="AE169" s="13">
        <v>114.8</v>
      </c>
      <c r="AF169" s="13">
        <v>-6.2</v>
      </c>
      <c r="AG169" s="13">
        <v>14</v>
      </c>
      <c r="AH169" s="13">
        <v>1.77</v>
      </c>
      <c r="AI169" s="13">
        <v>16.3</v>
      </c>
      <c r="AJ169" s="13">
        <v>2.6</v>
      </c>
      <c r="AK169" s="13">
        <v>10.7</v>
      </c>
      <c r="AL169" s="13">
        <v>6.5</v>
      </c>
      <c r="AM169" s="13">
        <v>9.1999999999999993</v>
      </c>
      <c r="AN169" s="13">
        <v>50</v>
      </c>
      <c r="AO169" s="13">
        <v>53.5</v>
      </c>
      <c r="AP169" s="13">
        <v>19.899999999999999</v>
      </c>
      <c r="AQ169" s="13">
        <v>99.87</v>
      </c>
      <c r="AR169" s="13">
        <v>8.5</v>
      </c>
      <c r="AS169" s="13">
        <v>2060</v>
      </c>
      <c r="AT169" s="16">
        <f t="shared" si="50"/>
        <v>10.69047619047619</v>
      </c>
      <c r="AU169" s="16">
        <f t="shared" si="51"/>
        <v>2.1904761904761907</v>
      </c>
      <c r="AV169" s="17">
        <f t="shared" si="52"/>
        <v>3.1904761904761907</v>
      </c>
      <c r="AW169" s="17">
        <f t="shared" si="53"/>
        <v>0.69047619047619047</v>
      </c>
      <c r="AX169" s="17">
        <f t="shared" si="54"/>
        <v>2.5</v>
      </c>
      <c r="AY169" s="17">
        <f t="shared" si="55"/>
        <v>1.3095238095238095</v>
      </c>
      <c r="AZ169" s="17">
        <f t="shared" si="56"/>
        <v>0.19047619047619047</v>
      </c>
      <c r="BA169" s="17">
        <f t="shared" si="57"/>
        <v>1.1904761904761905</v>
      </c>
      <c r="BB169" s="18">
        <f t="shared" si="58"/>
        <v>0.45298627925746565</v>
      </c>
      <c r="BC169" s="18">
        <f t="shared" si="59"/>
        <v>1.8400000000000003</v>
      </c>
      <c r="BD169" s="18">
        <f t="shared" si="60"/>
        <v>5.5488297013720739E-2</v>
      </c>
      <c r="BE169" s="18">
        <f t="shared" si="61"/>
        <v>8.0710250201775618E-3</v>
      </c>
      <c r="BF169" s="18">
        <f t="shared" si="62"/>
        <v>2.9257465698143661E-2</v>
      </c>
      <c r="BG169" s="18">
        <f t="shared" si="63"/>
        <v>0.1059322033898305</v>
      </c>
      <c r="BH169" s="58" t="str">
        <f t="shared" si="64"/>
        <v>20–29 min</v>
      </c>
      <c r="BI169" s="58" t="str">
        <f t="shared" si="65"/>
        <v>23–27</v>
      </c>
      <c r="BJ169" s="60">
        <f t="shared" si="66"/>
        <v>0.5</v>
      </c>
      <c r="BK169" s="60">
        <f t="shared" si="67"/>
        <v>0.53500000000000003</v>
      </c>
      <c r="BL169" s="60">
        <f t="shared" si="68"/>
        <v>0.23053711526855764</v>
      </c>
      <c r="BM169" s="62" t="str">
        <f t="shared" si="69"/>
        <v>Écarter</v>
      </c>
      <c r="BN169" s="64">
        <f t="shared" si="70"/>
        <v>0.32695218932643477</v>
      </c>
      <c r="BO169" s="64">
        <f t="shared" si="71"/>
        <v>991.2</v>
      </c>
      <c r="BP169" s="65">
        <f t="shared" si="72"/>
        <v>9.2816787732041967E-2</v>
      </c>
      <c r="BQ169" s="65">
        <f t="shared" si="73"/>
        <v>1.84</v>
      </c>
      <c r="BR169" s="18">
        <f t="shared" si="74"/>
        <v>0.13518966908797417</v>
      </c>
    </row>
    <row r="170" spans="1:70" ht="13.2">
      <c r="A170" s="12" t="s">
        <v>266</v>
      </c>
      <c r="B170" s="12" t="s">
        <v>267</v>
      </c>
      <c r="C170" s="13">
        <v>23</v>
      </c>
      <c r="D170" s="13">
        <v>79</v>
      </c>
      <c r="E170" s="13">
        <v>25</v>
      </c>
      <c r="F170" s="13">
        <v>54</v>
      </c>
      <c r="G170" s="13">
        <v>24.4</v>
      </c>
      <c r="H170" s="14">
        <v>837</v>
      </c>
      <c r="I170" s="15">
        <v>300</v>
      </c>
      <c r="J170" s="15">
        <v>782</v>
      </c>
      <c r="K170" s="14">
        <v>38.9</v>
      </c>
      <c r="L170" s="15">
        <v>126</v>
      </c>
      <c r="M170" s="15">
        <v>403</v>
      </c>
      <c r="N170" s="14">
        <v>31.4</v>
      </c>
      <c r="O170" s="14">
        <v>111</v>
      </c>
      <c r="P170" s="14">
        <v>142</v>
      </c>
      <c r="Q170" s="14">
        <v>77</v>
      </c>
      <c r="R170" s="15">
        <v>63</v>
      </c>
      <c r="S170" s="15">
        <v>237</v>
      </c>
      <c r="T170" s="15">
        <v>300</v>
      </c>
      <c r="U170" s="15">
        <v>174</v>
      </c>
      <c r="V170" s="68">
        <v>119</v>
      </c>
      <c r="W170" s="15">
        <v>79</v>
      </c>
      <c r="X170" s="15">
        <v>32</v>
      </c>
      <c r="Y170" s="15">
        <v>205</v>
      </c>
      <c r="Z170" s="14">
        <v>1675</v>
      </c>
      <c r="AA170" s="14">
        <v>0</v>
      </c>
      <c r="AB170" s="14">
        <v>0</v>
      </c>
      <c r="AC170" s="13">
        <v>-5.4</v>
      </c>
      <c r="AD170" s="13">
        <v>104.1</v>
      </c>
      <c r="AE170" s="13">
        <v>114.4</v>
      </c>
      <c r="AF170" s="13">
        <v>-10.3</v>
      </c>
      <c r="AG170" s="13">
        <v>14.8</v>
      </c>
      <c r="AH170" s="13">
        <v>1.51</v>
      </c>
      <c r="AI170" s="13">
        <v>15.5</v>
      </c>
      <c r="AJ170" s="13">
        <v>3.1</v>
      </c>
      <c r="AK170" s="13">
        <v>12.5</v>
      </c>
      <c r="AL170" s="13">
        <v>7.6</v>
      </c>
      <c r="AM170" s="13">
        <v>10.3</v>
      </c>
      <c r="AN170" s="13">
        <v>47</v>
      </c>
      <c r="AO170" s="13">
        <v>49.9</v>
      </c>
      <c r="AP170" s="13">
        <v>21.2</v>
      </c>
      <c r="AQ170" s="13">
        <v>98.77</v>
      </c>
      <c r="AR170" s="13">
        <v>7</v>
      </c>
      <c r="AS170" s="13">
        <v>3954</v>
      </c>
      <c r="AT170" s="16">
        <f t="shared" si="50"/>
        <v>10.594936708860759</v>
      </c>
      <c r="AU170" s="16">
        <f t="shared" si="51"/>
        <v>2.2025316455696204</v>
      </c>
      <c r="AV170" s="17">
        <f t="shared" si="52"/>
        <v>3.7974683544303796</v>
      </c>
      <c r="AW170" s="17">
        <f t="shared" si="53"/>
        <v>0.79746835443037978</v>
      </c>
      <c r="AX170" s="17">
        <f t="shared" si="54"/>
        <v>3</v>
      </c>
      <c r="AY170" s="17">
        <f t="shared" si="55"/>
        <v>1</v>
      </c>
      <c r="AZ170" s="17">
        <f t="shared" si="56"/>
        <v>0.4050632911392405</v>
      </c>
      <c r="BA170" s="17">
        <f t="shared" si="57"/>
        <v>1.5063291139240507</v>
      </c>
      <c r="BB170" s="18">
        <f t="shared" si="58"/>
        <v>0.43421871757626063</v>
      </c>
      <c r="BC170" s="18">
        <f t="shared" si="59"/>
        <v>1.46218487394958</v>
      </c>
      <c r="BD170" s="18">
        <f t="shared" si="60"/>
        <v>4.0983606557377053E-2</v>
      </c>
      <c r="BE170" s="18">
        <f t="shared" si="61"/>
        <v>1.6600954554886908E-2</v>
      </c>
      <c r="BF170" s="18">
        <f t="shared" si="62"/>
        <v>3.2683129279933602E-2</v>
      </c>
      <c r="BG170" s="18">
        <f t="shared" si="63"/>
        <v>0.12295081967213116</v>
      </c>
      <c r="BH170" s="58" t="str">
        <f t="shared" si="64"/>
        <v>20–29 min</v>
      </c>
      <c r="BI170" s="58" t="str">
        <f t="shared" si="65"/>
        <v>23–27</v>
      </c>
      <c r="BJ170" s="60">
        <f t="shared" si="66"/>
        <v>0.47</v>
      </c>
      <c r="BK170" s="60">
        <f t="shared" si="67"/>
        <v>0.499</v>
      </c>
      <c r="BL170" s="60">
        <f t="shared" si="68"/>
        <v>0.47193723596861797</v>
      </c>
      <c r="BM170" s="62" t="str">
        <f t="shared" si="69"/>
        <v>Écarter</v>
      </c>
      <c r="BN170" s="64">
        <f t="shared" si="70"/>
        <v>0.32403025749433306</v>
      </c>
      <c r="BO170" s="64">
        <f t="shared" si="71"/>
        <v>1927.6</v>
      </c>
      <c r="BP170" s="65">
        <f t="shared" si="72"/>
        <v>9.026769039219755E-2</v>
      </c>
      <c r="BQ170" s="65">
        <f t="shared" si="73"/>
        <v>1.4621848739495797</v>
      </c>
      <c r="BR170" s="18">
        <f t="shared" si="74"/>
        <v>0.15563394895206475</v>
      </c>
    </row>
    <row r="171" spans="1:70" ht="13.2">
      <c r="A171" s="12" t="s">
        <v>370</v>
      </c>
      <c r="B171" s="12" t="s">
        <v>371</v>
      </c>
      <c r="C171" s="13">
        <v>31</v>
      </c>
      <c r="D171" s="13">
        <v>64</v>
      </c>
      <c r="E171" s="13">
        <v>27</v>
      </c>
      <c r="F171" s="13">
        <v>37</v>
      </c>
      <c r="G171" s="13">
        <v>25.9</v>
      </c>
      <c r="H171" s="14">
        <v>678</v>
      </c>
      <c r="I171" s="15">
        <v>250</v>
      </c>
      <c r="J171" s="15">
        <v>634</v>
      </c>
      <c r="K171" s="14">
        <v>39.1</v>
      </c>
      <c r="L171" s="15">
        <v>90</v>
      </c>
      <c r="M171" s="15">
        <v>307</v>
      </c>
      <c r="N171" s="14">
        <v>29.5</v>
      </c>
      <c r="O171" s="14">
        <v>90</v>
      </c>
      <c r="P171" s="14">
        <v>109</v>
      </c>
      <c r="Q171" s="14">
        <v>85.2</v>
      </c>
      <c r="R171" s="15">
        <v>45</v>
      </c>
      <c r="S171" s="15">
        <v>192</v>
      </c>
      <c r="T171" s="15">
        <v>237</v>
      </c>
      <c r="U171" s="15">
        <v>166</v>
      </c>
      <c r="V171" s="68">
        <v>77</v>
      </c>
      <c r="W171" s="15">
        <v>38</v>
      </c>
      <c r="X171" s="15">
        <v>13</v>
      </c>
      <c r="Y171" s="15">
        <v>70</v>
      </c>
      <c r="Z171" s="14">
        <v>1293</v>
      </c>
      <c r="AA171" s="14">
        <v>0</v>
      </c>
      <c r="AB171" s="14">
        <v>0</v>
      </c>
      <c r="AC171" s="13">
        <v>-2.2000000000000002</v>
      </c>
      <c r="AD171" s="13">
        <v>107.3</v>
      </c>
      <c r="AE171" s="13">
        <v>112.3</v>
      </c>
      <c r="AF171" s="13">
        <v>-4.9000000000000004</v>
      </c>
      <c r="AG171" s="13">
        <v>15.2</v>
      </c>
      <c r="AH171" s="13">
        <v>2.14</v>
      </c>
      <c r="AI171" s="13">
        <v>18.100000000000001</v>
      </c>
      <c r="AJ171" s="13">
        <v>2.5</v>
      </c>
      <c r="AK171" s="13">
        <v>11.3</v>
      </c>
      <c r="AL171" s="13">
        <v>6.8</v>
      </c>
      <c r="AM171" s="13">
        <v>8.4</v>
      </c>
      <c r="AN171" s="13">
        <v>46.2</v>
      </c>
      <c r="AO171" s="13">
        <v>49.7</v>
      </c>
      <c r="AP171" s="13">
        <v>19.5</v>
      </c>
      <c r="AQ171" s="13">
        <v>99.13</v>
      </c>
      <c r="AR171" s="13">
        <v>7.8</v>
      </c>
      <c r="AS171" s="13">
        <v>3437</v>
      </c>
      <c r="AT171" s="16">
        <f t="shared" si="50"/>
        <v>10.59375</v>
      </c>
      <c r="AU171" s="16">
        <f t="shared" si="51"/>
        <v>2.59375</v>
      </c>
      <c r="AV171" s="17">
        <f t="shared" si="52"/>
        <v>3.703125</v>
      </c>
      <c r="AW171" s="17">
        <f t="shared" si="53"/>
        <v>0.703125</v>
      </c>
      <c r="AX171" s="17">
        <f t="shared" si="54"/>
        <v>3</v>
      </c>
      <c r="AY171" s="17">
        <f t="shared" si="55"/>
        <v>0.59375</v>
      </c>
      <c r="AZ171" s="17">
        <f t="shared" si="56"/>
        <v>0.203125</v>
      </c>
      <c r="BA171" s="17">
        <f t="shared" si="57"/>
        <v>1.203125</v>
      </c>
      <c r="BB171" s="18">
        <f t="shared" si="58"/>
        <v>0.40902509652509655</v>
      </c>
      <c r="BC171" s="18">
        <f t="shared" si="59"/>
        <v>2.1558441558441559</v>
      </c>
      <c r="BD171" s="18">
        <f t="shared" si="60"/>
        <v>2.2924710424710427E-2</v>
      </c>
      <c r="BE171" s="18">
        <f t="shared" si="61"/>
        <v>7.8426640926640926E-3</v>
      </c>
      <c r="BF171" s="18">
        <f t="shared" si="62"/>
        <v>2.7147683397683399E-2</v>
      </c>
      <c r="BG171" s="18">
        <f t="shared" si="63"/>
        <v>0.11583011583011583</v>
      </c>
      <c r="BH171" s="58" t="str">
        <f t="shared" si="64"/>
        <v>20–29 min</v>
      </c>
      <c r="BI171" s="58" t="str">
        <f t="shared" si="65"/>
        <v>28–32</v>
      </c>
      <c r="BJ171" s="60">
        <f t="shared" si="66"/>
        <v>0.46200000000000002</v>
      </c>
      <c r="BK171" s="60">
        <f t="shared" si="67"/>
        <v>0.49700000000000005</v>
      </c>
      <c r="BL171" s="60">
        <f t="shared" si="68"/>
        <v>0.38261919130959565</v>
      </c>
      <c r="BM171" s="62" t="str">
        <f t="shared" si="69"/>
        <v>Écarter</v>
      </c>
      <c r="BN171" s="64">
        <f t="shared" si="70"/>
        <v>0.32399396378269618</v>
      </c>
      <c r="BO171" s="64">
        <f t="shared" si="71"/>
        <v>1657.6</v>
      </c>
      <c r="BP171" s="65">
        <f t="shared" si="72"/>
        <v>0.10014478764478765</v>
      </c>
      <c r="BQ171" s="65">
        <f t="shared" si="73"/>
        <v>2.1558441558441559</v>
      </c>
      <c r="BR171" s="18">
        <f t="shared" si="74"/>
        <v>0.14297779922779924</v>
      </c>
    </row>
    <row r="172" spans="1:70" ht="13.2">
      <c r="A172" s="12" t="s">
        <v>372</v>
      </c>
      <c r="B172" s="12" t="s">
        <v>373</v>
      </c>
      <c r="C172" s="13">
        <v>29</v>
      </c>
      <c r="D172" s="13">
        <v>64</v>
      </c>
      <c r="E172" s="13">
        <v>29</v>
      </c>
      <c r="F172" s="13">
        <v>35</v>
      </c>
      <c r="G172" s="13">
        <v>24.1</v>
      </c>
      <c r="H172" s="14">
        <v>678</v>
      </c>
      <c r="I172" s="15">
        <v>218</v>
      </c>
      <c r="J172" s="15">
        <v>486</v>
      </c>
      <c r="K172" s="14">
        <v>44.8</v>
      </c>
      <c r="L172" s="15">
        <v>147</v>
      </c>
      <c r="M172" s="15">
        <v>352</v>
      </c>
      <c r="N172" s="14">
        <v>42.6</v>
      </c>
      <c r="O172" s="14">
        <v>96</v>
      </c>
      <c r="P172" s="14">
        <v>115</v>
      </c>
      <c r="Q172" s="14">
        <v>81.599999999999994</v>
      </c>
      <c r="R172" s="15">
        <v>32</v>
      </c>
      <c r="S172" s="15">
        <v>160</v>
      </c>
      <c r="T172" s="15">
        <v>192</v>
      </c>
      <c r="U172" s="15">
        <v>134</v>
      </c>
      <c r="V172" s="68">
        <v>77</v>
      </c>
      <c r="W172" s="15">
        <v>51</v>
      </c>
      <c r="X172" s="15">
        <v>19</v>
      </c>
      <c r="Y172" s="15">
        <v>96</v>
      </c>
      <c r="Z172" s="14">
        <v>1261</v>
      </c>
      <c r="AA172" s="14">
        <v>1</v>
      </c>
      <c r="AB172" s="14">
        <v>0</v>
      </c>
      <c r="AC172" s="13">
        <v>-1.2</v>
      </c>
      <c r="AD172" s="13">
        <v>114.7</v>
      </c>
      <c r="AE172" s="13">
        <v>118</v>
      </c>
      <c r="AF172" s="13">
        <v>-3.3</v>
      </c>
      <c r="AG172" s="13">
        <v>12.5</v>
      </c>
      <c r="AH172" s="13">
        <v>1.83</v>
      </c>
      <c r="AI172" s="13">
        <v>18.2</v>
      </c>
      <c r="AJ172" s="13">
        <v>2.2999999999999998</v>
      </c>
      <c r="AK172" s="13">
        <v>10.3</v>
      </c>
      <c r="AL172" s="13">
        <v>6.4</v>
      </c>
      <c r="AM172" s="13">
        <v>10</v>
      </c>
      <c r="AN172" s="13">
        <v>60</v>
      </c>
      <c r="AO172" s="13">
        <v>63.1</v>
      </c>
      <c r="AP172" s="13">
        <v>16.899999999999999</v>
      </c>
      <c r="AQ172" s="13">
        <v>100.84</v>
      </c>
      <c r="AR172" s="13">
        <v>8.4</v>
      </c>
      <c r="AS172" s="13">
        <v>3255</v>
      </c>
      <c r="AT172" s="16">
        <f t="shared" si="50"/>
        <v>10.59375</v>
      </c>
      <c r="AU172" s="16">
        <f t="shared" si="51"/>
        <v>2.09375</v>
      </c>
      <c r="AV172" s="17">
        <f t="shared" si="52"/>
        <v>3</v>
      </c>
      <c r="AW172" s="17">
        <f t="shared" si="53"/>
        <v>0.5</v>
      </c>
      <c r="AX172" s="17">
        <f t="shared" si="54"/>
        <v>2.5</v>
      </c>
      <c r="AY172" s="17">
        <f t="shared" si="55"/>
        <v>0.796875</v>
      </c>
      <c r="AZ172" s="17">
        <f t="shared" si="56"/>
        <v>0.296875</v>
      </c>
      <c r="BA172" s="17">
        <f t="shared" si="57"/>
        <v>1.203125</v>
      </c>
      <c r="BB172" s="18">
        <f t="shared" si="58"/>
        <v>0.43957468879668049</v>
      </c>
      <c r="BC172" s="18">
        <f t="shared" si="59"/>
        <v>1.7402597402597402</v>
      </c>
      <c r="BD172" s="18">
        <f t="shared" si="60"/>
        <v>3.3065352697095436E-2</v>
      </c>
      <c r="BE172" s="18">
        <f t="shared" si="61"/>
        <v>1.2318464730290456E-2</v>
      </c>
      <c r="BF172" s="18">
        <f t="shared" si="62"/>
        <v>2.0746887966804978E-2</v>
      </c>
      <c r="BG172" s="18">
        <f t="shared" si="63"/>
        <v>0.10373443983402489</v>
      </c>
      <c r="BH172" s="58" t="str">
        <f t="shared" si="64"/>
        <v>20–29 min</v>
      </c>
      <c r="BI172" s="58" t="str">
        <f t="shared" si="65"/>
        <v>28–32</v>
      </c>
      <c r="BJ172" s="60">
        <f t="shared" si="66"/>
        <v>0.6</v>
      </c>
      <c r="BK172" s="60">
        <f t="shared" si="67"/>
        <v>0.63100000000000001</v>
      </c>
      <c r="BL172" s="60">
        <f t="shared" si="68"/>
        <v>0.29330114665057333</v>
      </c>
      <c r="BM172" s="62" t="str">
        <f t="shared" si="69"/>
        <v>Écarter</v>
      </c>
      <c r="BN172" s="64">
        <f t="shared" si="70"/>
        <v>0.32399396378269618</v>
      </c>
      <c r="BO172" s="64">
        <f t="shared" si="71"/>
        <v>1542.4</v>
      </c>
      <c r="BP172" s="65">
        <f t="shared" si="72"/>
        <v>8.6877593360995847E-2</v>
      </c>
      <c r="BQ172" s="65">
        <f t="shared" si="73"/>
        <v>1.7402597402597402</v>
      </c>
      <c r="BR172" s="18">
        <f t="shared" si="74"/>
        <v>0.12448132780082986</v>
      </c>
    </row>
    <row r="173" spans="1:70" ht="13.2">
      <c r="A173" s="12" t="s">
        <v>268</v>
      </c>
      <c r="B173" s="12" t="s">
        <v>269</v>
      </c>
      <c r="C173" s="13">
        <v>27</v>
      </c>
      <c r="D173" s="13">
        <v>79</v>
      </c>
      <c r="E173" s="13">
        <v>48</v>
      </c>
      <c r="F173" s="13">
        <v>31</v>
      </c>
      <c r="G173" s="13">
        <v>19.600000000000001</v>
      </c>
      <c r="H173" s="14">
        <v>830</v>
      </c>
      <c r="I173" s="15">
        <v>316</v>
      </c>
      <c r="J173" s="15">
        <v>600</v>
      </c>
      <c r="K173" s="14">
        <v>52.9</v>
      </c>
      <c r="L173" s="15">
        <v>111</v>
      </c>
      <c r="M173" s="15">
        <v>300</v>
      </c>
      <c r="N173" s="14">
        <v>36.5</v>
      </c>
      <c r="O173" s="14">
        <v>87</v>
      </c>
      <c r="P173" s="14">
        <v>111</v>
      </c>
      <c r="Q173" s="14">
        <v>78.099999999999994</v>
      </c>
      <c r="R173" s="15">
        <v>55</v>
      </c>
      <c r="S173" s="15">
        <v>261</v>
      </c>
      <c r="T173" s="15">
        <v>316</v>
      </c>
      <c r="U173" s="15">
        <v>126</v>
      </c>
      <c r="V173" s="68">
        <v>71</v>
      </c>
      <c r="W173" s="15">
        <v>47</v>
      </c>
      <c r="X173" s="15">
        <v>32</v>
      </c>
      <c r="Y173" s="15">
        <v>111</v>
      </c>
      <c r="Z173" s="14">
        <v>1564</v>
      </c>
      <c r="AA173" s="14">
        <v>2</v>
      </c>
      <c r="AB173" s="14">
        <v>0</v>
      </c>
      <c r="AC173" s="13">
        <v>-1</v>
      </c>
      <c r="AD173" s="13">
        <v>113.6</v>
      </c>
      <c r="AE173" s="13">
        <v>116.1</v>
      </c>
      <c r="AF173" s="13">
        <v>-2.6</v>
      </c>
      <c r="AG173" s="13">
        <v>11.6</v>
      </c>
      <c r="AH173" s="13">
        <v>1.88</v>
      </c>
      <c r="AI173" s="13">
        <v>15.2</v>
      </c>
      <c r="AJ173" s="13">
        <v>3.6</v>
      </c>
      <c r="AK173" s="13">
        <v>16.7</v>
      </c>
      <c r="AL173" s="13">
        <v>10.1</v>
      </c>
      <c r="AM173" s="13">
        <v>8.1</v>
      </c>
      <c r="AN173" s="13">
        <v>62.1</v>
      </c>
      <c r="AO173" s="13">
        <v>64.2</v>
      </c>
      <c r="AP173" s="13">
        <v>19.100000000000001</v>
      </c>
      <c r="AQ173" s="13">
        <v>103.97</v>
      </c>
      <c r="AR173" s="13">
        <v>11.5</v>
      </c>
      <c r="AS173" s="13">
        <v>3350</v>
      </c>
      <c r="AT173" s="16">
        <f t="shared" si="50"/>
        <v>10.50632911392405</v>
      </c>
      <c r="AU173" s="16">
        <f t="shared" si="51"/>
        <v>1.5949367088607596</v>
      </c>
      <c r="AV173" s="17">
        <f t="shared" si="52"/>
        <v>4</v>
      </c>
      <c r="AW173" s="17">
        <f t="shared" si="53"/>
        <v>0.69620253164556967</v>
      </c>
      <c r="AX173" s="17">
        <f t="shared" si="54"/>
        <v>3.3037974683544302</v>
      </c>
      <c r="AY173" s="17">
        <f t="shared" si="55"/>
        <v>0.59493670886075944</v>
      </c>
      <c r="AZ173" s="17">
        <f t="shared" si="56"/>
        <v>0.4050632911392405</v>
      </c>
      <c r="BA173" s="17">
        <f t="shared" si="57"/>
        <v>0.89873417721518989</v>
      </c>
      <c r="BB173" s="18">
        <f t="shared" si="58"/>
        <v>0.53603719969000252</v>
      </c>
      <c r="BC173" s="18">
        <f t="shared" si="59"/>
        <v>1.7746478873239437</v>
      </c>
      <c r="BD173" s="18">
        <f t="shared" si="60"/>
        <v>3.0353913717385685E-2</v>
      </c>
      <c r="BE173" s="18">
        <f t="shared" si="61"/>
        <v>2.0666494445879615E-2</v>
      </c>
      <c r="BF173" s="18">
        <f t="shared" si="62"/>
        <v>3.5520537328855593E-2</v>
      </c>
      <c r="BG173" s="18">
        <f t="shared" si="63"/>
        <v>0.1685610953242056</v>
      </c>
      <c r="BH173" s="58" t="str">
        <f t="shared" si="64"/>
        <v>10–19 min</v>
      </c>
      <c r="BI173" s="58" t="str">
        <f t="shared" si="65"/>
        <v>23–27</v>
      </c>
      <c r="BJ173" s="60">
        <f t="shared" si="66"/>
        <v>0.621</v>
      </c>
      <c r="BK173" s="60">
        <f t="shared" si="67"/>
        <v>0.64200000000000002</v>
      </c>
      <c r="BL173" s="60">
        <f t="shared" si="68"/>
        <v>0.36210018105009051</v>
      </c>
      <c r="BM173" s="62" t="str">
        <f t="shared" si="69"/>
        <v>Écarter</v>
      </c>
      <c r="BN173" s="64">
        <f t="shared" si="70"/>
        <v>0.32132032702544377</v>
      </c>
      <c r="BO173" s="64">
        <f t="shared" si="71"/>
        <v>1548.4</v>
      </c>
      <c r="BP173" s="65">
        <f t="shared" si="72"/>
        <v>8.1374321880650996E-2</v>
      </c>
      <c r="BQ173" s="65">
        <f t="shared" si="73"/>
        <v>1.7746478873239437</v>
      </c>
      <c r="BR173" s="18">
        <f t="shared" si="74"/>
        <v>0.2040816326530612</v>
      </c>
    </row>
    <row r="174" spans="1:70" ht="13.2">
      <c r="A174" s="12" t="s">
        <v>380</v>
      </c>
      <c r="B174" s="12" t="s">
        <v>381</v>
      </c>
      <c r="C174" s="13">
        <v>25</v>
      </c>
      <c r="D174" s="13">
        <v>64</v>
      </c>
      <c r="E174" s="13">
        <v>19</v>
      </c>
      <c r="F174" s="13">
        <v>45</v>
      </c>
      <c r="G174" s="13">
        <v>27.2</v>
      </c>
      <c r="H174" s="14">
        <v>666</v>
      </c>
      <c r="I174" s="15">
        <v>269</v>
      </c>
      <c r="J174" s="15">
        <v>531</v>
      </c>
      <c r="K174" s="14">
        <v>49.8</v>
      </c>
      <c r="L174" s="15">
        <v>102</v>
      </c>
      <c r="M174" s="15">
        <v>256</v>
      </c>
      <c r="N174" s="14">
        <v>39.9</v>
      </c>
      <c r="O174" s="14">
        <v>32</v>
      </c>
      <c r="P174" s="14">
        <v>51</v>
      </c>
      <c r="Q174" s="14">
        <v>70.8</v>
      </c>
      <c r="R174" s="15">
        <v>64</v>
      </c>
      <c r="S174" s="15">
        <v>179</v>
      </c>
      <c r="T174" s="15">
        <v>243</v>
      </c>
      <c r="U174" s="15">
        <v>96</v>
      </c>
      <c r="V174" s="68">
        <v>51</v>
      </c>
      <c r="W174" s="15">
        <v>58</v>
      </c>
      <c r="X174" s="15">
        <v>32</v>
      </c>
      <c r="Y174" s="15">
        <v>128</v>
      </c>
      <c r="Z174" s="14">
        <v>1312</v>
      </c>
      <c r="AA174" s="14">
        <v>0</v>
      </c>
      <c r="AB174" s="14">
        <v>0</v>
      </c>
      <c r="AC174" s="13">
        <v>-3.3</v>
      </c>
      <c r="AD174" s="13">
        <v>106.4</v>
      </c>
      <c r="AE174" s="13">
        <v>112.2</v>
      </c>
      <c r="AF174" s="13">
        <v>-5.7</v>
      </c>
      <c r="AG174" s="13">
        <v>8.1</v>
      </c>
      <c r="AH174" s="13">
        <v>1.81</v>
      </c>
      <c r="AI174" s="13">
        <v>13.9</v>
      </c>
      <c r="AJ174" s="13">
        <v>3.3</v>
      </c>
      <c r="AK174" s="13">
        <v>9.8000000000000007</v>
      </c>
      <c r="AL174" s="13">
        <v>6.6</v>
      </c>
      <c r="AM174" s="13">
        <v>7.6</v>
      </c>
      <c r="AN174" s="13">
        <v>59.3</v>
      </c>
      <c r="AO174" s="13">
        <v>60.1</v>
      </c>
      <c r="AP174" s="13">
        <v>14.4</v>
      </c>
      <c r="AQ174" s="13">
        <v>101.93</v>
      </c>
      <c r="AR174" s="13">
        <v>8.1</v>
      </c>
      <c r="AS174" s="13">
        <v>3691</v>
      </c>
      <c r="AT174" s="16">
        <f t="shared" si="50"/>
        <v>10.40625</v>
      </c>
      <c r="AU174" s="16">
        <f t="shared" si="51"/>
        <v>1.5</v>
      </c>
      <c r="AV174" s="17">
        <f t="shared" si="52"/>
        <v>3.796875</v>
      </c>
      <c r="AW174" s="17">
        <f t="shared" si="53"/>
        <v>1</v>
      </c>
      <c r="AX174" s="17">
        <f t="shared" si="54"/>
        <v>2.796875</v>
      </c>
      <c r="AY174" s="17">
        <f t="shared" si="55"/>
        <v>0.90625</v>
      </c>
      <c r="AZ174" s="17">
        <f t="shared" si="56"/>
        <v>0.5</v>
      </c>
      <c r="BA174" s="17">
        <f t="shared" si="57"/>
        <v>0.796875</v>
      </c>
      <c r="BB174" s="18">
        <f t="shared" si="58"/>
        <v>0.38258272058823528</v>
      </c>
      <c r="BC174" s="18">
        <f t="shared" si="59"/>
        <v>1.8823529411764706</v>
      </c>
      <c r="BD174" s="18">
        <f t="shared" si="60"/>
        <v>3.3318014705882353E-2</v>
      </c>
      <c r="BE174" s="18">
        <f t="shared" si="61"/>
        <v>1.8382352941176471E-2</v>
      </c>
      <c r="BF174" s="18">
        <f t="shared" si="62"/>
        <v>3.6764705882352942E-2</v>
      </c>
      <c r="BG174" s="18">
        <f t="shared" si="63"/>
        <v>0.10282628676470588</v>
      </c>
      <c r="BH174" s="58" t="str">
        <f t="shared" si="64"/>
        <v>20–29 min</v>
      </c>
      <c r="BI174" s="58" t="str">
        <f t="shared" si="65"/>
        <v>23–27</v>
      </c>
      <c r="BJ174" s="60">
        <f t="shared" si="66"/>
        <v>0.59299999999999997</v>
      </c>
      <c r="BK174" s="60">
        <f t="shared" si="67"/>
        <v>0.60099999999999998</v>
      </c>
      <c r="BL174" s="60">
        <f t="shared" si="68"/>
        <v>0.32045866022933012</v>
      </c>
      <c r="BM174" s="62" t="str">
        <f t="shared" si="69"/>
        <v>Écarter</v>
      </c>
      <c r="BN174" s="64">
        <f t="shared" si="70"/>
        <v>0.31825955734406441</v>
      </c>
      <c r="BO174" s="64">
        <f t="shared" si="71"/>
        <v>1740.8</v>
      </c>
      <c r="BP174" s="65">
        <f t="shared" si="72"/>
        <v>5.514705882352941E-2</v>
      </c>
      <c r="BQ174" s="65">
        <f t="shared" si="73"/>
        <v>1.8823529411764706</v>
      </c>
      <c r="BR174" s="18">
        <f t="shared" si="74"/>
        <v>0.13959099264705882</v>
      </c>
    </row>
    <row r="175" spans="1:70" ht="13.2">
      <c r="A175" s="12" t="s">
        <v>274</v>
      </c>
      <c r="B175" s="12" t="s">
        <v>275</v>
      </c>
      <c r="C175" s="13">
        <v>21</v>
      </c>
      <c r="D175" s="13">
        <v>79</v>
      </c>
      <c r="E175" s="13">
        <v>47</v>
      </c>
      <c r="F175" s="13">
        <v>32</v>
      </c>
      <c r="G175" s="13">
        <v>25.9</v>
      </c>
      <c r="H175" s="14">
        <v>822</v>
      </c>
      <c r="I175" s="15">
        <v>284</v>
      </c>
      <c r="J175" s="15">
        <v>679</v>
      </c>
      <c r="K175" s="14">
        <v>42.5</v>
      </c>
      <c r="L175" s="15">
        <v>134</v>
      </c>
      <c r="M175" s="15">
        <v>395</v>
      </c>
      <c r="N175" s="14">
        <v>35.200000000000003</v>
      </c>
      <c r="O175" s="14">
        <v>111</v>
      </c>
      <c r="P175" s="14">
        <v>134</v>
      </c>
      <c r="Q175" s="14">
        <v>82.2</v>
      </c>
      <c r="R175" s="15">
        <v>87</v>
      </c>
      <c r="S175" s="15">
        <v>182</v>
      </c>
      <c r="T175" s="15">
        <v>269</v>
      </c>
      <c r="U175" s="15">
        <v>134</v>
      </c>
      <c r="V175" s="68">
        <v>71</v>
      </c>
      <c r="W175" s="15">
        <v>47</v>
      </c>
      <c r="X175" s="15">
        <v>8</v>
      </c>
      <c r="Y175" s="15">
        <v>142</v>
      </c>
      <c r="Z175" s="14">
        <v>1438</v>
      </c>
      <c r="AA175" s="14">
        <v>1</v>
      </c>
      <c r="AB175" s="14">
        <v>0</v>
      </c>
      <c r="AC175" s="13">
        <v>2.4</v>
      </c>
      <c r="AD175" s="13">
        <v>116.7</v>
      </c>
      <c r="AE175" s="13">
        <v>111.9</v>
      </c>
      <c r="AF175" s="13">
        <v>4.7</v>
      </c>
      <c r="AG175" s="13">
        <v>8.1999999999999993</v>
      </c>
      <c r="AH175" s="13">
        <v>1.96</v>
      </c>
      <c r="AI175" s="13">
        <v>14.4</v>
      </c>
      <c r="AJ175" s="13">
        <v>4</v>
      </c>
      <c r="AK175" s="13">
        <v>8.3000000000000007</v>
      </c>
      <c r="AL175" s="13">
        <v>6.1</v>
      </c>
      <c r="AM175" s="13">
        <v>7.4</v>
      </c>
      <c r="AN175" s="13">
        <v>52.7</v>
      </c>
      <c r="AO175" s="13">
        <v>56</v>
      </c>
      <c r="AP175" s="13">
        <v>15.6</v>
      </c>
      <c r="AQ175" s="13">
        <v>104.64</v>
      </c>
      <c r="AR175" s="13">
        <v>6.5</v>
      </c>
      <c r="AS175" s="13">
        <v>4444</v>
      </c>
      <c r="AT175" s="16">
        <f t="shared" si="50"/>
        <v>10.405063291139241</v>
      </c>
      <c r="AU175" s="16">
        <f t="shared" si="51"/>
        <v>1.6962025316455696</v>
      </c>
      <c r="AV175" s="17">
        <f t="shared" si="52"/>
        <v>3.4050632911392404</v>
      </c>
      <c r="AW175" s="17">
        <f t="shared" si="53"/>
        <v>1.1012658227848102</v>
      </c>
      <c r="AX175" s="17">
        <f t="shared" si="54"/>
        <v>2.3037974683544302</v>
      </c>
      <c r="AY175" s="17">
        <f t="shared" si="55"/>
        <v>0.59493670886075944</v>
      </c>
      <c r="AZ175" s="17">
        <f t="shared" si="56"/>
        <v>0.10126582278481013</v>
      </c>
      <c r="BA175" s="17">
        <f t="shared" si="57"/>
        <v>0.89873417721518989</v>
      </c>
      <c r="BB175" s="18">
        <f t="shared" si="58"/>
        <v>0.40173989541078153</v>
      </c>
      <c r="BC175" s="18">
        <f t="shared" si="59"/>
        <v>1.8873239436619718</v>
      </c>
      <c r="BD175" s="18">
        <f t="shared" si="60"/>
        <v>2.2970529299643223E-2</v>
      </c>
      <c r="BE175" s="18">
        <f t="shared" si="61"/>
        <v>3.9098773275988465E-3</v>
      </c>
      <c r="BF175" s="18">
        <f t="shared" si="62"/>
        <v>4.2519915937637466E-2</v>
      </c>
      <c r="BG175" s="18">
        <f t="shared" si="63"/>
        <v>8.8949709202873761E-2</v>
      </c>
      <c r="BH175" s="58" t="str">
        <f t="shared" si="64"/>
        <v>20–29 min</v>
      </c>
      <c r="BI175" s="58" t="str">
        <f t="shared" si="65"/>
        <v>18–22</v>
      </c>
      <c r="BJ175" s="60">
        <f t="shared" si="66"/>
        <v>0.52700000000000002</v>
      </c>
      <c r="BK175" s="60">
        <f t="shared" si="67"/>
        <v>0.56000000000000005</v>
      </c>
      <c r="BL175" s="60">
        <f t="shared" si="68"/>
        <v>0.40977670488835244</v>
      </c>
      <c r="BM175" s="62" t="str">
        <f t="shared" si="69"/>
        <v>Écarter</v>
      </c>
      <c r="BN175" s="64">
        <f t="shared" si="70"/>
        <v>0.31822326363242748</v>
      </c>
      <c r="BO175" s="64">
        <f t="shared" si="71"/>
        <v>2046.1</v>
      </c>
      <c r="BP175" s="65">
        <f t="shared" si="72"/>
        <v>6.5490445237280689E-2</v>
      </c>
      <c r="BQ175" s="65">
        <f t="shared" si="73"/>
        <v>1.8873239436619718</v>
      </c>
      <c r="BR175" s="18">
        <f t="shared" si="74"/>
        <v>0.13146962514051122</v>
      </c>
    </row>
    <row r="176" spans="1:70" ht="13.2">
      <c r="A176" s="12" t="s">
        <v>260</v>
      </c>
      <c r="B176" s="12" t="s">
        <v>261</v>
      </c>
      <c r="C176" s="13">
        <v>33</v>
      </c>
      <c r="D176" s="13">
        <v>81</v>
      </c>
      <c r="E176" s="13">
        <v>23</v>
      </c>
      <c r="F176" s="13">
        <v>58</v>
      </c>
      <c r="G176" s="13">
        <v>18.8</v>
      </c>
      <c r="H176" s="14">
        <v>842</v>
      </c>
      <c r="I176" s="15">
        <v>348</v>
      </c>
      <c r="J176" s="15">
        <v>624</v>
      </c>
      <c r="K176" s="14">
        <v>55</v>
      </c>
      <c r="L176" s="15">
        <v>8</v>
      </c>
      <c r="M176" s="15">
        <v>41</v>
      </c>
      <c r="N176" s="14">
        <v>21.6</v>
      </c>
      <c r="O176" s="14">
        <v>146</v>
      </c>
      <c r="P176" s="14">
        <v>162</v>
      </c>
      <c r="Q176" s="14">
        <v>87.9</v>
      </c>
      <c r="R176" s="15">
        <v>186</v>
      </c>
      <c r="S176" s="15">
        <v>437</v>
      </c>
      <c r="T176" s="15">
        <v>624</v>
      </c>
      <c r="U176" s="15">
        <v>162</v>
      </c>
      <c r="V176" s="68">
        <v>122</v>
      </c>
      <c r="W176" s="15">
        <v>41</v>
      </c>
      <c r="X176" s="15">
        <v>49</v>
      </c>
      <c r="Y176" s="15">
        <v>178</v>
      </c>
      <c r="Z176" s="14">
        <v>1968</v>
      </c>
      <c r="AA176" s="14">
        <v>21</v>
      </c>
      <c r="AB176" s="14">
        <v>0</v>
      </c>
      <c r="AC176" s="13">
        <v>-3.8</v>
      </c>
      <c r="AD176" s="13">
        <v>109.2</v>
      </c>
      <c r="AE176" s="13">
        <v>118.8</v>
      </c>
      <c r="AF176" s="13">
        <v>-9.6</v>
      </c>
      <c r="AG176" s="13">
        <v>17.100000000000001</v>
      </c>
      <c r="AH176" s="13">
        <v>1.37</v>
      </c>
      <c r="AI176" s="13">
        <v>16.600000000000001</v>
      </c>
      <c r="AJ176" s="13">
        <v>12.2</v>
      </c>
      <c r="AK176" s="13">
        <v>28.6</v>
      </c>
      <c r="AL176" s="13">
        <v>20.3</v>
      </c>
      <c r="AM176" s="13">
        <v>12.2</v>
      </c>
      <c r="AN176" s="13">
        <v>55.7</v>
      </c>
      <c r="AO176" s="13">
        <v>60.2</v>
      </c>
      <c r="AP176" s="13">
        <v>22.2</v>
      </c>
      <c r="AQ176" s="13">
        <v>101.28</v>
      </c>
      <c r="AR176" s="13">
        <v>14.7</v>
      </c>
      <c r="AS176" s="13">
        <v>3217</v>
      </c>
      <c r="AT176" s="16">
        <f t="shared" si="50"/>
        <v>10.395061728395062</v>
      </c>
      <c r="AU176" s="16">
        <f t="shared" si="51"/>
        <v>2</v>
      </c>
      <c r="AV176" s="17">
        <f t="shared" si="52"/>
        <v>7.7037037037037033</v>
      </c>
      <c r="AW176" s="17">
        <f t="shared" si="53"/>
        <v>2.2962962962962963</v>
      </c>
      <c r="AX176" s="17">
        <f t="shared" si="54"/>
        <v>5.3950617283950617</v>
      </c>
      <c r="AY176" s="17">
        <f t="shared" si="55"/>
        <v>0.50617283950617287</v>
      </c>
      <c r="AZ176" s="17">
        <f t="shared" si="56"/>
        <v>0.60493827160493829</v>
      </c>
      <c r="BA176" s="17">
        <f t="shared" si="57"/>
        <v>1.5061728395061729</v>
      </c>
      <c r="BB176" s="18">
        <f t="shared" si="58"/>
        <v>0.5529288153401628</v>
      </c>
      <c r="BC176" s="18">
        <f t="shared" si="59"/>
        <v>1.3278688524590163</v>
      </c>
      <c r="BD176" s="18">
        <f t="shared" si="60"/>
        <v>2.6924087207775151E-2</v>
      </c>
      <c r="BE176" s="18">
        <f t="shared" si="61"/>
        <v>3.2177567638560549E-2</v>
      </c>
      <c r="BF176" s="18">
        <f t="shared" si="62"/>
        <v>0.12214342001576044</v>
      </c>
      <c r="BG176" s="18">
        <f t="shared" si="63"/>
        <v>0.28697136853165223</v>
      </c>
      <c r="BH176" s="58" t="str">
        <f t="shared" si="64"/>
        <v>10–19 min</v>
      </c>
      <c r="BI176" s="58" t="str">
        <f t="shared" si="65"/>
        <v>33+</v>
      </c>
      <c r="BJ176" s="60">
        <f t="shared" si="66"/>
        <v>0.55700000000000005</v>
      </c>
      <c r="BK176" s="60">
        <f t="shared" si="67"/>
        <v>0.60199999999999998</v>
      </c>
      <c r="BL176" s="60">
        <f t="shared" si="68"/>
        <v>0.37658418829209417</v>
      </c>
      <c r="BM176" s="62" t="str">
        <f t="shared" si="69"/>
        <v>Écarter</v>
      </c>
      <c r="BN176" s="64">
        <f t="shared" si="70"/>
        <v>0.31791738082817894</v>
      </c>
      <c r="BO176" s="64">
        <f t="shared" si="71"/>
        <v>1522.8</v>
      </c>
      <c r="BP176" s="65">
        <f t="shared" si="72"/>
        <v>0.10638297872340426</v>
      </c>
      <c r="BQ176" s="65">
        <f t="shared" si="73"/>
        <v>1.3278688524590163</v>
      </c>
      <c r="BR176" s="18">
        <f t="shared" si="74"/>
        <v>0.40977147360126082</v>
      </c>
    </row>
    <row r="177" spans="1:70" ht="13.2">
      <c r="A177" s="12" t="s">
        <v>790</v>
      </c>
      <c r="B177" s="12" t="s">
        <v>791</v>
      </c>
      <c r="C177" s="13">
        <v>26</v>
      </c>
      <c r="D177" s="13">
        <v>16</v>
      </c>
      <c r="E177" s="13">
        <v>6</v>
      </c>
      <c r="F177" s="13">
        <v>10</v>
      </c>
      <c r="G177" s="13">
        <v>29.9</v>
      </c>
      <c r="H177" s="14">
        <v>166</v>
      </c>
      <c r="I177" s="15">
        <v>54</v>
      </c>
      <c r="J177" s="15">
        <v>123</v>
      </c>
      <c r="K177" s="14">
        <v>43.9</v>
      </c>
      <c r="L177" s="15">
        <v>27</v>
      </c>
      <c r="M177" s="15">
        <v>74</v>
      </c>
      <c r="N177" s="14">
        <v>36.5</v>
      </c>
      <c r="O177" s="14">
        <v>30</v>
      </c>
      <c r="P177" s="14">
        <v>37</v>
      </c>
      <c r="Q177" s="14">
        <v>83.8</v>
      </c>
      <c r="R177" s="15">
        <v>18</v>
      </c>
      <c r="S177" s="15">
        <v>64</v>
      </c>
      <c r="T177" s="15">
        <v>82</v>
      </c>
      <c r="U177" s="15">
        <v>37</v>
      </c>
      <c r="V177" s="68">
        <v>29</v>
      </c>
      <c r="W177" s="15">
        <v>18</v>
      </c>
      <c r="X177" s="15">
        <v>13</v>
      </c>
      <c r="Y177" s="15">
        <v>46</v>
      </c>
      <c r="Z177" s="14">
        <v>386</v>
      </c>
      <c r="AA177" s="14">
        <v>0</v>
      </c>
      <c r="AB177" s="14">
        <v>0</v>
      </c>
      <c r="AC177" s="13">
        <v>0.6</v>
      </c>
      <c r="AD177" s="13">
        <v>114.9</v>
      </c>
      <c r="AE177" s="13">
        <v>113.3</v>
      </c>
      <c r="AF177" s="13">
        <v>1.6</v>
      </c>
      <c r="AG177" s="13">
        <v>10.7</v>
      </c>
      <c r="AH177" s="13">
        <v>1.32</v>
      </c>
      <c r="AI177" s="13">
        <v>18</v>
      </c>
      <c r="AJ177" s="13">
        <v>3.5</v>
      </c>
      <c r="AK177" s="13">
        <v>13.4</v>
      </c>
      <c r="AL177" s="13">
        <v>8.3000000000000007</v>
      </c>
      <c r="AM177" s="13">
        <v>13.6</v>
      </c>
      <c r="AN177" s="13">
        <v>54.9</v>
      </c>
      <c r="AO177" s="13">
        <v>59.6</v>
      </c>
      <c r="AP177" s="13">
        <v>14.6</v>
      </c>
      <c r="AQ177" s="13">
        <v>99.95</v>
      </c>
      <c r="AR177" s="13">
        <v>7.6</v>
      </c>
      <c r="AS177" s="13">
        <v>995</v>
      </c>
      <c r="AT177" s="16">
        <f t="shared" si="50"/>
        <v>10.375</v>
      </c>
      <c r="AU177" s="16">
        <f t="shared" si="51"/>
        <v>2.3125</v>
      </c>
      <c r="AV177" s="17">
        <f t="shared" si="52"/>
        <v>5.125</v>
      </c>
      <c r="AW177" s="17">
        <f t="shared" si="53"/>
        <v>1.125</v>
      </c>
      <c r="AX177" s="17">
        <f t="shared" si="54"/>
        <v>4</v>
      </c>
      <c r="AY177" s="17">
        <f t="shared" si="55"/>
        <v>1.125</v>
      </c>
      <c r="AZ177" s="17">
        <f t="shared" si="56"/>
        <v>0.8125</v>
      </c>
      <c r="BA177" s="17">
        <f t="shared" si="57"/>
        <v>1.8125</v>
      </c>
      <c r="BB177" s="18">
        <f t="shared" si="58"/>
        <v>0.34698996655518394</v>
      </c>
      <c r="BC177" s="18">
        <f t="shared" si="59"/>
        <v>1.2758620689655173</v>
      </c>
      <c r="BD177" s="18">
        <f t="shared" si="60"/>
        <v>3.7625418060200672E-2</v>
      </c>
      <c r="BE177" s="18">
        <f t="shared" si="61"/>
        <v>2.7173913043478264E-2</v>
      </c>
      <c r="BF177" s="18">
        <f t="shared" si="62"/>
        <v>3.7625418060200672E-2</v>
      </c>
      <c r="BG177" s="18">
        <f t="shared" si="63"/>
        <v>0.13377926421404682</v>
      </c>
      <c r="BH177" s="58" t="str">
        <f t="shared" si="64"/>
        <v>20–29 min</v>
      </c>
      <c r="BI177" s="58" t="str">
        <f t="shared" si="65"/>
        <v>23–27</v>
      </c>
      <c r="BJ177" s="60">
        <f t="shared" si="66"/>
        <v>0.54899999999999993</v>
      </c>
      <c r="BK177" s="60">
        <f t="shared" si="67"/>
        <v>0.59599999999999997</v>
      </c>
      <c r="BL177" s="60">
        <f t="shared" si="68"/>
        <v>7.4230537115268558E-2</v>
      </c>
      <c r="BM177" s="62" t="str">
        <f t="shared" si="69"/>
        <v>Écarter</v>
      </c>
      <c r="BN177" s="64">
        <f t="shared" si="70"/>
        <v>0.31730382293762577</v>
      </c>
      <c r="BO177" s="64">
        <f t="shared" si="71"/>
        <v>478.4</v>
      </c>
      <c r="BP177" s="65">
        <f t="shared" si="72"/>
        <v>7.7341137123745823E-2</v>
      </c>
      <c r="BQ177" s="65">
        <f t="shared" si="73"/>
        <v>1.2758620689655173</v>
      </c>
      <c r="BR177" s="18">
        <f t="shared" si="74"/>
        <v>0.17140468227424749</v>
      </c>
    </row>
    <row r="178" spans="1:70" ht="13.2">
      <c r="A178" s="12" t="s">
        <v>964</v>
      </c>
      <c r="B178" s="12" t="s">
        <v>965</v>
      </c>
      <c r="C178" s="13">
        <v>27</v>
      </c>
      <c r="D178" s="13">
        <v>6</v>
      </c>
      <c r="E178" s="13">
        <v>4</v>
      </c>
      <c r="F178" s="13">
        <v>2</v>
      </c>
      <c r="G178" s="13">
        <v>20.2</v>
      </c>
      <c r="H178" s="14">
        <v>62</v>
      </c>
      <c r="I178" s="15">
        <v>22</v>
      </c>
      <c r="J178" s="15">
        <v>54</v>
      </c>
      <c r="K178" s="14">
        <v>40.700000000000003</v>
      </c>
      <c r="L178" s="15">
        <v>13</v>
      </c>
      <c r="M178" s="15">
        <v>35</v>
      </c>
      <c r="N178" s="14">
        <v>37.1</v>
      </c>
      <c r="O178" s="14">
        <v>5</v>
      </c>
      <c r="P178" s="14">
        <v>8</v>
      </c>
      <c r="Q178" s="14">
        <v>62.5</v>
      </c>
      <c r="R178" s="15">
        <v>6</v>
      </c>
      <c r="S178" s="15">
        <v>14</v>
      </c>
      <c r="T178" s="15">
        <v>20</v>
      </c>
      <c r="U178" s="15">
        <v>17</v>
      </c>
      <c r="V178" s="68">
        <v>10</v>
      </c>
      <c r="W178" s="15">
        <v>7</v>
      </c>
      <c r="X178" s="15">
        <v>2</v>
      </c>
      <c r="Y178" s="15">
        <v>18</v>
      </c>
      <c r="Z178" s="14">
        <v>128</v>
      </c>
      <c r="AA178" s="14">
        <v>1</v>
      </c>
      <c r="AB178" s="14">
        <v>0</v>
      </c>
      <c r="AC178" s="13">
        <v>4.5</v>
      </c>
      <c r="AD178" s="13">
        <v>108.3</v>
      </c>
      <c r="AE178" s="13">
        <v>97.4</v>
      </c>
      <c r="AF178" s="13">
        <v>10.9</v>
      </c>
      <c r="AG178" s="13">
        <v>20.5</v>
      </c>
      <c r="AH178" s="13">
        <v>1.7</v>
      </c>
      <c r="AI178" s="13">
        <v>20</v>
      </c>
      <c r="AJ178" s="13">
        <v>4.5999999999999996</v>
      </c>
      <c r="AK178" s="13">
        <v>10.4</v>
      </c>
      <c r="AL178" s="13">
        <v>7.5</v>
      </c>
      <c r="AM178" s="13">
        <v>11.8</v>
      </c>
      <c r="AN178" s="13">
        <v>52.8</v>
      </c>
      <c r="AO178" s="13">
        <v>53.9</v>
      </c>
      <c r="AP178" s="13">
        <v>22.3</v>
      </c>
      <c r="AQ178" s="13">
        <v>105.54</v>
      </c>
      <c r="AR178" s="13">
        <v>9.1</v>
      </c>
      <c r="AS178" s="13">
        <v>265</v>
      </c>
      <c r="AT178" s="16">
        <f t="shared" si="50"/>
        <v>10.333333333333334</v>
      </c>
      <c r="AU178" s="16">
        <f t="shared" si="51"/>
        <v>2.8333333333333335</v>
      </c>
      <c r="AV178" s="17">
        <f t="shared" si="52"/>
        <v>3.3333333333333335</v>
      </c>
      <c r="AW178" s="17">
        <f t="shared" si="53"/>
        <v>1</v>
      </c>
      <c r="AX178" s="17">
        <f t="shared" si="54"/>
        <v>2.3333333333333335</v>
      </c>
      <c r="AY178" s="17">
        <f t="shared" si="55"/>
        <v>1.1666666666666667</v>
      </c>
      <c r="AZ178" s="17">
        <f t="shared" si="56"/>
        <v>0.33333333333333331</v>
      </c>
      <c r="BA178" s="17">
        <f t="shared" si="57"/>
        <v>1.6666666666666667</v>
      </c>
      <c r="BB178" s="18">
        <f t="shared" si="58"/>
        <v>0.51155115511551164</v>
      </c>
      <c r="BC178" s="18">
        <f t="shared" si="59"/>
        <v>1.7</v>
      </c>
      <c r="BD178" s="18">
        <f t="shared" si="60"/>
        <v>5.7755775577557761E-2</v>
      </c>
      <c r="BE178" s="18">
        <f t="shared" si="61"/>
        <v>1.65016501650165E-2</v>
      </c>
      <c r="BF178" s="18">
        <f t="shared" si="62"/>
        <v>4.9504950495049507E-2</v>
      </c>
      <c r="BG178" s="18">
        <f t="shared" si="63"/>
        <v>0.11551155115511552</v>
      </c>
      <c r="BH178" s="58" t="str">
        <f t="shared" si="64"/>
        <v>20–29 min</v>
      </c>
      <c r="BI178" s="58" t="str">
        <f t="shared" si="65"/>
        <v>23–27</v>
      </c>
      <c r="BJ178" s="60">
        <f t="shared" si="66"/>
        <v>0.52800000000000002</v>
      </c>
      <c r="BK178" s="60">
        <f t="shared" si="67"/>
        <v>0.53900000000000003</v>
      </c>
      <c r="BL178" s="60">
        <f t="shared" si="68"/>
        <v>3.2589016294508145E-2</v>
      </c>
      <c r="BM178" s="62" t="str">
        <f t="shared" si="69"/>
        <v>Écarter</v>
      </c>
      <c r="BN178" s="64">
        <f t="shared" si="70"/>
        <v>0.31602951039570759</v>
      </c>
      <c r="BO178" s="64">
        <f t="shared" si="71"/>
        <v>121.19999999999999</v>
      </c>
      <c r="BP178" s="65">
        <f t="shared" si="72"/>
        <v>0.14026402640264027</v>
      </c>
      <c r="BQ178" s="65">
        <f t="shared" si="73"/>
        <v>1.7</v>
      </c>
      <c r="BR178" s="18">
        <f t="shared" si="74"/>
        <v>0.16501650165016504</v>
      </c>
    </row>
    <row r="179" spans="1:70" ht="13.2">
      <c r="A179" s="20" t="s">
        <v>304</v>
      </c>
      <c r="B179" s="12" t="s">
        <v>305</v>
      </c>
      <c r="C179" s="13">
        <v>25</v>
      </c>
      <c r="D179" s="13">
        <v>75</v>
      </c>
      <c r="E179" s="13">
        <v>43</v>
      </c>
      <c r="F179" s="13">
        <v>32</v>
      </c>
      <c r="G179" s="13">
        <v>19.8</v>
      </c>
      <c r="H179" s="14">
        <v>773</v>
      </c>
      <c r="I179" s="15">
        <v>293</v>
      </c>
      <c r="J179" s="15">
        <v>653</v>
      </c>
      <c r="K179" s="14">
        <v>44.9</v>
      </c>
      <c r="L179" s="15">
        <v>53</v>
      </c>
      <c r="M179" s="15">
        <v>180</v>
      </c>
      <c r="N179" s="14">
        <v>31.1</v>
      </c>
      <c r="O179" s="14">
        <v>128</v>
      </c>
      <c r="P179" s="14">
        <v>173</v>
      </c>
      <c r="Q179" s="14">
        <v>76.900000000000006</v>
      </c>
      <c r="R179" s="15">
        <v>45</v>
      </c>
      <c r="S179" s="15">
        <v>233</v>
      </c>
      <c r="T179" s="15">
        <v>278</v>
      </c>
      <c r="U179" s="15">
        <v>255</v>
      </c>
      <c r="V179" s="68">
        <v>135</v>
      </c>
      <c r="W179" s="15">
        <v>83</v>
      </c>
      <c r="X179" s="15">
        <v>15</v>
      </c>
      <c r="Y179" s="15">
        <v>120</v>
      </c>
      <c r="Z179" s="14">
        <v>1635</v>
      </c>
      <c r="AA179" s="14">
        <v>2</v>
      </c>
      <c r="AB179" s="14">
        <v>1</v>
      </c>
      <c r="AC179" s="13">
        <v>0.4</v>
      </c>
      <c r="AD179" s="13">
        <v>109.1</v>
      </c>
      <c r="AE179" s="13">
        <v>108</v>
      </c>
      <c r="AF179" s="13">
        <v>1.1000000000000001</v>
      </c>
      <c r="AG179" s="13">
        <v>27.6</v>
      </c>
      <c r="AH179" s="13">
        <v>1.88</v>
      </c>
      <c r="AI179" s="13">
        <v>22.9</v>
      </c>
      <c r="AJ179" s="13">
        <v>2.9</v>
      </c>
      <c r="AK179" s="13">
        <v>14.8</v>
      </c>
      <c r="AL179" s="13">
        <v>9.1999999999999993</v>
      </c>
      <c r="AM179" s="13">
        <v>12.2</v>
      </c>
      <c r="AN179" s="13">
        <v>49.2</v>
      </c>
      <c r="AO179" s="13">
        <v>53.1</v>
      </c>
      <c r="AP179" s="13">
        <v>24.8</v>
      </c>
      <c r="AQ179" s="13">
        <v>100.63</v>
      </c>
      <c r="AR179" s="13">
        <v>11.9</v>
      </c>
      <c r="AS179" s="13">
        <v>3104</v>
      </c>
      <c r="AT179" s="16">
        <f t="shared" si="50"/>
        <v>10.306666666666667</v>
      </c>
      <c r="AU179" s="16">
        <f t="shared" si="51"/>
        <v>3.4</v>
      </c>
      <c r="AV179" s="17">
        <f t="shared" si="52"/>
        <v>3.7066666666666666</v>
      </c>
      <c r="AW179" s="17">
        <f t="shared" si="53"/>
        <v>0.6</v>
      </c>
      <c r="AX179" s="17">
        <f t="shared" si="54"/>
        <v>3.1066666666666665</v>
      </c>
      <c r="AY179" s="17">
        <f t="shared" si="55"/>
        <v>1.1066666666666667</v>
      </c>
      <c r="AZ179" s="17">
        <f t="shared" si="56"/>
        <v>0.2</v>
      </c>
      <c r="BA179" s="17">
        <f t="shared" si="57"/>
        <v>1.8</v>
      </c>
      <c r="BB179" s="18">
        <f t="shared" si="58"/>
        <v>0.52053872053872052</v>
      </c>
      <c r="BC179" s="18">
        <f t="shared" si="59"/>
        <v>1.8888888888888888</v>
      </c>
      <c r="BD179" s="18">
        <f t="shared" si="60"/>
        <v>5.5892255892255889E-2</v>
      </c>
      <c r="BE179" s="18">
        <f t="shared" si="61"/>
        <v>1.0101010101010102E-2</v>
      </c>
      <c r="BF179" s="18">
        <f t="shared" si="62"/>
        <v>3.03030303030303E-2</v>
      </c>
      <c r="BG179" s="18">
        <f t="shared" si="63"/>
        <v>0.15690235690235688</v>
      </c>
      <c r="BH179" s="58" t="str">
        <f t="shared" si="64"/>
        <v>10–19 min</v>
      </c>
      <c r="BI179" s="58" t="str">
        <f t="shared" si="65"/>
        <v>23–27</v>
      </c>
      <c r="BJ179" s="60">
        <f t="shared" si="66"/>
        <v>0.49200000000000005</v>
      </c>
      <c r="BK179" s="60">
        <f t="shared" si="67"/>
        <v>0.53100000000000003</v>
      </c>
      <c r="BL179" s="60">
        <f t="shared" si="68"/>
        <v>0.39408569704284852</v>
      </c>
      <c r="BM179" s="62" t="str">
        <f t="shared" si="69"/>
        <v>Écarter</v>
      </c>
      <c r="BN179" s="64">
        <f t="shared" si="70"/>
        <v>0.31521395036887995</v>
      </c>
      <c r="BO179" s="64">
        <f t="shared" si="71"/>
        <v>1485</v>
      </c>
      <c r="BP179" s="65">
        <f t="shared" si="72"/>
        <v>0.17171717171717171</v>
      </c>
      <c r="BQ179" s="65">
        <f t="shared" si="73"/>
        <v>1.8888888888888888</v>
      </c>
      <c r="BR179" s="18">
        <f t="shared" si="74"/>
        <v>0.18720538720538718</v>
      </c>
    </row>
    <row r="180" spans="1:70" ht="13.2">
      <c r="A180" s="12" t="s">
        <v>438</v>
      </c>
      <c r="B180" s="12" t="s">
        <v>439</v>
      </c>
      <c r="C180" s="13">
        <v>27</v>
      </c>
      <c r="D180" s="13">
        <v>56</v>
      </c>
      <c r="E180" s="13">
        <v>19</v>
      </c>
      <c r="F180" s="13">
        <v>37</v>
      </c>
      <c r="G180" s="13">
        <v>24.4</v>
      </c>
      <c r="H180" s="14">
        <v>577</v>
      </c>
      <c r="I180" s="15">
        <v>202</v>
      </c>
      <c r="J180" s="15">
        <v>521</v>
      </c>
      <c r="K180" s="14">
        <v>39.200000000000003</v>
      </c>
      <c r="L180" s="15">
        <v>112</v>
      </c>
      <c r="M180" s="15">
        <v>308</v>
      </c>
      <c r="N180" s="14">
        <v>35.9</v>
      </c>
      <c r="O180" s="14">
        <v>62</v>
      </c>
      <c r="P180" s="14">
        <v>73</v>
      </c>
      <c r="Q180" s="14">
        <v>81.099999999999994</v>
      </c>
      <c r="R180" s="15">
        <v>28</v>
      </c>
      <c r="S180" s="15">
        <v>106</v>
      </c>
      <c r="T180" s="15">
        <v>134</v>
      </c>
      <c r="U180" s="15">
        <v>258</v>
      </c>
      <c r="V180" s="68">
        <v>84</v>
      </c>
      <c r="W180" s="15">
        <v>73</v>
      </c>
      <c r="X180" s="15">
        <v>17</v>
      </c>
      <c r="Y180" s="15">
        <v>90</v>
      </c>
      <c r="Z180" s="14">
        <v>1310</v>
      </c>
      <c r="AA180" s="14">
        <v>2</v>
      </c>
      <c r="AB180" s="14">
        <v>0</v>
      </c>
      <c r="AC180" s="13">
        <v>-4.0999999999999996</v>
      </c>
      <c r="AD180" s="13">
        <v>108.4</v>
      </c>
      <c r="AE180" s="13">
        <v>117.1</v>
      </c>
      <c r="AF180" s="13">
        <v>-8.6999999999999993</v>
      </c>
      <c r="AG180" s="13">
        <v>27.8</v>
      </c>
      <c r="AH180" s="13">
        <v>3.01</v>
      </c>
      <c r="AI180" s="13">
        <v>29</v>
      </c>
      <c r="AJ180" s="13">
        <v>1.9</v>
      </c>
      <c r="AK180" s="13">
        <v>7.7</v>
      </c>
      <c r="AL180" s="13">
        <v>4.7</v>
      </c>
      <c r="AM180" s="13">
        <v>9.6</v>
      </c>
      <c r="AN180" s="13">
        <v>49.8</v>
      </c>
      <c r="AO180" s="13">
        <v>52.3</v>
      </c>
      <c r="AP180" s="13">
        <v>19.3</v>
      </c>
      <c r="AQ180" s="13">
        <v>99.89</v>
      </c>
      <c r="AR180" s="13">
        <v>9</v>
      </c>
      <c r="AS180" s="13">
        <v>2849</v>
      </c>
      <c r="AT180" s="16">
        <f t="shared" si="50"/>
        <v>10.303571428571429</v>
      </c>
      <c r="AU180" s="16">
        <f t="shared" si="51"/>
        <v>4.6071428571428568</v>
      </c>
      <c r="AV180" s="17">
        <f t="shared" si="52"/>
        <v>2.3928571428571428</v>
      </c>
      <c r="AW180" s="17">
        <f t="shared" si="53"/>
        <v>0.5</v>
      </c>
      <c r="AX180" s="17">
        <f t="shared" si="54"/>
        <v>1.8928571428571428</v>
      </c>
      <c r="AY180" s="17">
        <f t="shared" si="55"/>
        <v>1.3035714285714286</v>
      </c>
      <c r="AZ180" s="17">
        <f t="shared" si="56"/>
        <v>0.30357142857142855</v>
      </c>
      <c r="BA180" s="17">
        <f t="shared" si="57"/>
        <v>1.5</v>
      </c>
      <c r="BB180" s="18">
        <f t="shared" si="58"/>
        <v>0.42227751756440285</v>
      </c>
      <c r="BC180" s="18">
        <f t="shared" si="59"/>
        <v>3.0714285714285712</v>
      </c>
      <c r="BD180" s="18">
        <f t="shared" si="60"/>
        <v>5.3425058548009371E-2</v>
      </c>
      <c r="BE180" s="18">
        <f t="shared" si="61"/>
        <v>1.2441451990632318E-2</v>
      </c>
      <c r="BF180" s="18">
        <f t="shared" si="62"/>
        <v>2.0491803278688527E-2</v>
      </c>
      <c r="BG180" s="18">
        <f t="shared" si="63"/>
        <v>7.7576112412177989E-2</v>
      </c>
      <c r="BH180" s="58" t="str">
        <f t="shared" si="64"/>
        <v>20–29 min</v>
      </c>
      <c r="BI180" s="58" t="str">
        <f t="shared" si="65"/>
        <v>23–27</v>
      </c>
      <c r="BJ180" s="60">
        <f t="shared" si="66"/>
        <v>0.498</v>
      </c>
      <c r="BK180" s="60">
        <f t="shared" si="67"/>
        <v>0.52300000000000002</v>
      </c>
      <c r="BL180" s="60">
        <f t="shared" si="68"/>
        <v>0.31442365721182863</v>
      </c>
      <c r="BM180" s="62" t="str">
        <f t="shared" si="69"/>
        <v>Écarter</v>
      </c>
      <c r="BN180" s="64">
        <f t="shared" si="70"/>
        <v>0.31511928715148035</v>
      </c>
      <c r="BO180" s="64">
        <f t="shared" si="71"/>
        <v>1366.3999999999999</v>
      </c>
      <c r="BP180" s="65">
        <f t="shared" si="72"/>
        <v>0.18881733021077285</v>
      </c>
      <c r="BQ180" s="65">
        <f t="shared" si="73"/>
        <v>3.0714285714285716</v>
      </c>
      <c r="BR180" s="18">
        <f t="shared" si="74"/>
        <v>9.8067915690866508E-2</v>
      </c>
    </row>
    <row r="181" spans="1:70" ht="13.2">
      <c r="A181" s="12" t="s">
        <v>336</v>
      </c>
      <c r="B181" s="12" t="s">
        <v>337</v>
      </c>
      <c r="C181" s="13">
        <v>26</v>
      </c>
      <c r="D181" s="13">
        <v>70</v>
      </c>
      <c r="E181" s="13">
        <v>20</v>
      </c>
      <c r="F181" s="13">
        <v>50</v>
      </c>
      <c r="G181" s="13">
        <v>26.9</v>
      </c>
      <c r="H181" s="14">
        <v>721</v>
      </c>
      <c r="I181" s="15">
        <v>322</v>
      </c>
      <c r="J181" s="15">
        <v>567</v>
      </c>
      <c r="K181" s="14">
        <v>56.3</v>
      </c>
      <c r="L181" s="15">
        <v>7</v>
      </c>
      <c r="M181" s="15">
        <v>21</v>
      </c>
      <c r="N181" s="14">
        <v>23.8</v>
      </c>
      <c r="O181" s="14">
        <v>77</v>
      </c>
      <c r="P181" s="14">
        <v>154</v>
      </c>
      <c r="Q181" s="14">
        <v>51.3</v>
      </c>
      <c r="R181" s="15">
        <v>154</v>
      </c>
      <c r="S181" s="15">
        <v>357</v>
      </c>
      <c r="T181" s="15">
        <v>518</v>
      </c>
      <c r="U181" s="15">
        <v>154</v>
      </c>
      <c r="V181" s="68">
        <v>84</v>
      </c>
      <c r="W181" s="15">
        <v>63</v>
      </c>
      <c r="X181" s="15">
        <v>98</v>
      </c>
      <c r="Y181" s="15">
        <v>147</v>
      </c>
      <c r="Z181" s="14">
        <v>1974</v>
      </c>
      <c r="AA181" s="14">
        <v>13</v>
      </c>
      <c r="AB181" s="14">
        <v>0</v>
      </c>
      <c r="AC181" s="13">
        <v>-7.1</v>
      </c>
      <c r="AD181" s="13">
        <v>103.6</v>
      </c>
      <c r="AE181" s="13">
        <v>116.2</v>
      </c>
      <c r="AF181" s="13">
        <v>-12.6</v>
      </c>
      <c r="AG181" s="13">
        <v>14</v>
      </c>
      <c r="AH181" s="13">
        <v>1.8</v>
      </c>
      <c r="AI181" s="13">
        <v>17.899999999999999</v>
      </c>
      <c r="AJ181" s="13">
        <v>8</v>
      </c>
      <c r="AK181" s="13">
        <v>19.8</v>
      </c>
      <c r="AL181" s="13">
        <v>13.7</v>
      </c>
      <c r="AM181" s="13">
        <v>9.9</v>
      </c>
      <c r="AN181" s="13">
        <v>56.8</v>
      </c>
      <c r="AO181" s="13">
        <v>56.9</v>
      </c>
      <c r="AP181" s="13">
        <v>16.600000000000001</v>
      </c>
      <c r="AQ181" s="13">
        <v>97.38</v>
      </c>
      <c r="AR181" s="13">
        <v>11.5</v>
      </c>
      <c r="AS181" s="13">
        <v>3811</v>
      </c>
      <c r="AT181" s="16">
        <f t="shared" si="50"/>
        <v>10.3</v>
      </c>
      <c r="AU181" s="16">
        <f t="shared" si="51"/>
        <v>2.2000000000000002</v>
      </c>
      <c r="AV181" s="17">
        <f t="shared" si="52"/>
        <v>7.4</v>
      </c>
      <c r="AW181" s="17">
        <f t="shared" si="53"/>
        <v>2.2000000000000002</v>
      </c>
      <c r="AX181" s="17">
        <f t="shared" si="54"/>
        <v>5.0999999999999996</v>
      </c>
      <c r="AY181" s="17">
        <f t="shared" si="55"/>
        <v>0.9</v>
      </c>
      <c r="AZ181" s="17">
        <f t="shared" si="56"/>
        <v>1.4</v>
      </c>
      <c r="BA181" s="17">
        <f t="shared" si="57"/>
        <v>1.2</v>
      </c>
      <c r="BB181" s="18">
        <f t="shared" si="58"/>
        <v>0.38289962825278817</v>
      </c>
      <c r="BC181" s="18">
        <f t="shared" si="59"/>
        <v>1.8333333333333335</v>
      </c>
      <c r="BD181" s="18">
        <f t="shared" si="60"/>
        <v>3.3457249070631974E-2</v>
      </c>
      <c r="BE181" s="18">
        <f t="shared" si="61"/>
        <v>5.204460966542751E-2</v>
      </c>
      <c r="BF181" s="18">
        <f t="shared" si="62"/>
        <v>8.1784386617100385E-2</v>
      </c>
      <c r="BG181" s="18">
        <f t="shared" si="63"/>
        <v>0.1895910780669145</v>
      </c>
      <c r="BH181" s="58" t="str">
        <f t="shared" si="64"/>
        <v>20–29 min</v>
      </c>
      <c r="BI181" s="58" t="str">
        <f t="shared" si="65"/>
        <v>23–27</v>
      </c>
      <c r="BJ181" s="60">
        <f t="shared" si="66"/>
        <v>0.56799999999999995</v>
      </c>
      <c r="BK181" s="60">
        <f t="shared" si="67"/>
        <v>0.56899999999999995</v>
      </c>
      <c r="BL181" s="60">
        <f t="shared" si="68"/>
        <v>0.34218467109233552</v>
      </c>
      <c r="BM181" s="62" t="str">
        <f t="shared" si="69"/>
        <v>Écarter</v>
      </c>
      <c r="BN181" s="64">
        <f t="shared" si="70"/>
        <v>0.31501006036217305</v>
      </c>
      <c r="BO181" s="64">
        <f t="shared" si="71"/>
        <v>1883</v>
      </c>
      <c r="BP181" s="65">
        <f t="shared" si="72"/>
        <v>8.1784386617100371E-2</v>
      </c>
      <c r="BQ181" s="65">
        <f t="shared" si="73"/>
        <v>1.8333333333333333</v>
      </c>
      <c r="BR181" s="18">
        <f t="shared" si="74"/>
        <v>0.27509293680297403</v>
      </c>
    </row>
    <row r="182" spans="1:70" ht="13.2">
      <c r="A182" s="12" t="s">
        <v>746</v>
      </c>
      <c r="B182" s="12" t="s">
        <v>747</v>
      </c>
      <c r="C182" s="13">
        <v>26</v>
      </c>
      <c r="D182" s="13">
        <v>20</v>
      </c>
      <c r="E182" s="13">
        <v>5</v>
      </c>
      <c r="F182" s="13">
        <v>15</v>
      </c>
      <c r="G182" s="13">
        <v>32.4</v>
      </c>
      <c r="H182" s="14">
        <v>206</v>
      </c>
      <c r="I182" s="15">
        <v>76</v>
      </c>
      <c r="J182" s="15">
        <v>172</v>
      </c>
      <c r="K182" s="14">
        <v>43.6</v>
      </c>
      <c r="L182" s="15">
        <v>22</v>
      </c>
      <c r="M182" s="15">
        <v>72</v>
      </c>
      <c r="N182" s="14">
        <v>30.6</v>
      </c>
      <c r="O182" s="14">
        <v>34</v>
      </c>
      <c r="P182" s="14">
        <v>40</v>
      </c>
      <c r="Q182" s="14">
        <v>82.5</v>
      </c>
      <c r="R182" s="15">
        <v>22</v>
      </c>
      <c r="S182" s="15">
        <v>56</v>
      </c>
      <c r="T182" s="15">
        <v>78</v>
      </c>
      <c r="U182" s="15">
        <v>66</v>
      </c>
      <c r="V182" s="68">
        <v>36</v>
      </c>
      <c r="W182" s="15">
        <v>38</v>
      </c>
      <c r="X182" s="15">
        <v>10</v>
      </c>
      <c r="Y182" s="15">
        <v>66</v>
      </c>
      <c r="Z182" s="14">
        <v>500</v>
      </c>
      <c r="AA182" s="14">
        <v>0</v>
      </c>
      <c r="AB182" s="14">
        <v>0</v>
      </c>
      <c r="AC182" s="13">
        <v>-1</v>
      </c>
      <c r="AD182" s="13">
        <v>111.8</v>
      </c>
      <c r="AE182" s="13">
        <v>112.5</v>
      </c>
      <c r="AF182" s="13">
        <v>-0.7</v>
      </c>
      <c r="AG182" s="13">
        <v>13.4</v>
      </c>
      <c r="AH182" s="13">
        <v>1.86</v>
      </c>
      <c r="AI182" s="13">
        <v>22.3</v>
      </c>
      <c r="AJ182" s="13">
        <v>3.3</v>
      </c>
      <c r="AK182" s="13">
        <v>8.5</v>
      </c>
      <c r="AL182" s="13">
        <v>5.9</v>
      </c>
      <c r="AM182" s="13">
        <v>12</v>
      </c>
      <c r="AN182" s="13">
        <v>50</v>
      </c>
      <c r="AO182" s="13">
        <v>54.1</v>
      </c>
      <c r="AP182" s="13">
        <v>14.6</v>
      </c>
      <c r="AQ182" s="13">
        <v>100.76</v>
      </c>
      <c r="AR182" s="13">
        <v>6.2</v>
      </c>
      <c r="AS182" s="13">
        <v>1356</v>
      </c>
      <c r="AT182" s="16">
        <f t="shared" si="50"/>
        <v>10.3</v>
      </c>
      <c r="AU182" s="16">
        <f t="shared" si="51"/>
        <v>3.3</v>
      </c>
      <c r="AV182" s="17">
        <f t="shared" si="52"/>
        <v>3.9</v>
      </c>
      <c r="AW182" s="17">
        <f t="shared" si="53"/>
        <v>1.1000000000000001</v>
      </c>
      <c r="AX182" s="17">
        <f t="shared" si="54"/>
        <v>2.8</v>
      </c>
      <c r="AY182" s="17">
        <f t="shared" si="55"/>
        <v>1.9</v>
      </c>
      <c r="AZ182" s="17">
        <f t="shared" si="56"/>
        <v>0.5</v>
      </c>
      <c r="BA182" s="17">
        <f t="shared" si="57"/>
        <v>1.8</v>
      </c>
      <c r="BB182" s="18">
        <f t="shared" si="58"/>
        <v>0.31790123456790126</v>
      </c>
      <c r="BC182" s="18">
        <f t="shared" si="59"/>
        <v>1.8333333333333333</v>
      </c>
      <c r="BD182" s="18">
        <f t="shared" si="60"/>
        <v>5.8641975308641972E-2</v>
      </c>
      <c r="BE182" s="18">
        <f t="shared" si="61"/>
        <v>1.54320987654321E-2</v>
      </c>
      <c r="BF182" s="18">
        <f t="shared" si="62"/>
        <v>3.3950617283950622E-2</v>
      </c>
      <c r="BG182" s="18">
        <f t="shared" si="63"/>
        <v>8.6419753086419748E-2</v>
      </c>
      <c r="BH182" s="58" t="str">
        <f t="shared" si="64"/>
        <v>30–39 min</v>
      </c>
      <c r="BI182" s="58" t="str">
        <f t="shared" si="65"/>
        <v>23–27</v>
      </c>
      <c r="BJ182" s="60">
        <f t="shared" si="66"/>
        <v>0.5</v>
      </c>
      <c r="BK182" s="60">
        <f t="shared" si="67"/>
        <v>0.54100000000000004</v>
      </c>
      <c r="BL182" s="60">
        <f t="shared" si="68"/>
        <v>0.10380205190102595</v>
      </c>
      <c r="BM182" s="62" t="str">
        <f t="shared" si="69"/>
        <v>Écarter</v>
      </c>
      <c r="BN182" s="64">
        <f t="shared" si="70"/>
        <v>0.31501006036217305</v>
      </c>
      <c r="BO182" s="64">
        <f t="shared" si="71"/>
        <v>648</v>
      </c>
      <c r="BP182" s="65">
        <f t="shared" si="72"/>
        <v>0.10185185185185185</v>
      </c>
      <c r="BQ182" s="65">
        <f t="shared" si="73"/>
        <v>1.8333333333333333</v>
      </c>
      <c r="BR182" s="18">
        <f t="shared" si="74"/>
        <v>0.12037037037037038</v>
      </c>
    </row>
    <row r="183" spans="1:70" ht="13.2">
      <c r="A183" s="12" t="s">
        <v>534</v>
      </c>
      <c r="B183" s="12" t="s">
        <v>535</v>
      </c>
      <c r="C183" s="13">
        <v>24</v>
      </c>
      <c r="D183" s="13">
        <v>44</v>
      </c>
      <c r="E183" s="13">
        <v>16</v>
      </c>
      <c r="F183" s="13">
        <v>28</v>
      </c>
      <c r="G183" s="13">
        <v>20.7</v>
      </c>
      <c r="H183" s="14">
        <v>449</v>
      </c>
      <c r="I183" s="15">
        <v>163</v>
      </c>
      <c r="J183" s="15">
        <v>352</v>
      </c>
      <c r="K183" s="14">
        <v>46.9</v>
      </c>
      <c r="L183" s="15">
        <v>31</v>
      </c>
      <c r="M183" s="15">
        <v>88</v>
      </c>
      <c r="N183" s="14">
        <v>33</v>
      </c>
      <c r="O183" s="14">
        <v>92</v>
      </c>
      <c r="P183" s="14">
        <v>123</v>
      </c>
      <c r="Q183" s="14">
        <v>76.2</v>
      </c>
      <c r="R183" s="15">
        <v>35</v>
      </c>
      <c r="S183" s="15">
        <v>123</v>
      </c>
      <c r="T183" s="15">
        <v>158</v>
      </c>
      <c r="U183" s="15">
        <v>114</v>
      </c>
      <c r="V183" s="68">
        <v>84</v>
      </c>
      <c r="W183" s="15">
        <v>26</v>
      </c>
      <c r="X183" s="15">
        <v>13</v>
      </c>
      <c r="Y183" s="15">
        <v>97</v>
      </c>
      <c r="Z183" s="14">
        <v>849</v>
      </c>
      <c r="AA183" s="14">
        <v>1</v>
      </c>
      <c r="AB183" s="14">
        <v>0</v>
      </c>
      <c r="AC183" s="13">
        <v>-1.5</v>
      </c>
      <c r="AD183" s="13">
        <v>105.1</v>
      </c>
      <c r="AE183" s="13">
        <v>109.4</v>
      </c>
      <c r="AF183" s="13">
        <v>-4.4000000000000004</v>
      </c>
      <c r="AG183" s="13">
        <v>21.1</v>
      </c>
      <c r="AH183" s="13">
        <v>1.39</v>
      </c>
      <c r="AI183" s="13">
        <v>19.100000000000001</v>
      </c>
      <c r="AJ183" s="13">
        <v>3.8</v>
      </c>
      <c r="AK183" s="13">
        <v>13.2</v>
      </c>
      <c r="AL183" s="13">
        <v>8.4</v>
      </c>
      <c r="AM183" s="13">
        <v>13.8</v>
      </c>
      <c r="AN183" s="13">
        <v>51</v>
      </c>
      <c r="AO183" s="13">
        <v>55.7</v>
      </c>
      <c r="AP183" s="13">
        <v>22.6</v>
      </c>
      <c r="AQ183" s="13">
        <v>97.8</v>
      </c>
      <c r="AR183" s="13">
        <v>10.1</v>
      </c>
      <c r="AS183" s="13">
        <v>1867</v>
      </c>
      <c r="AT183" s="16">
        <f t="shared" si="50"/>
        <v>10.204545454545455</v>
      </c>
      <c r="AU183" s="16">
        <f t="shared" si="51"/>
        <v>2.5909090909090908</v>
      </c>
      <c r="AV183" s="17">
        <f t="shared" si="52"/>
        <v>3.5909090909090908</v>
      </c>
      <c r="AW183" s="17">
        <f t="shared" si="53"/>
        <v>0.79545454545454541</v>
      </c>
      <c r="AX183" s="17">
        <f t="shared" si="54"/>
        <v>2.7954545454545454</v>
      </c>
      <c r="AY183" s="17">
        <f t="shared" si="55"/>
        <v>0.59090909090909094</v>
      </c>
      <c r="AZ183" s="17">
        <f t="shared" si="56"/>
        <v>0.29545454545454547</v>
      </c>
      <c r="BA183" s="17">
        <f t="shared" si="57"/>
        <v>1.9090909090909092</v>
      </c>
      <c r="BB183" s="18">
        <f t="shared" si="58"/>
        <v>0.49297321036451475</v>
      </c>
      <c r="BC183" s="18">
        <f t="shared" si="59"/>
        <v>1.357142857142857</v>
      </c>
      <c r="BD183" s="18">
        <f t="shared" si="60"/>
        <v>2.8546332894158984E-2</v>
      </c>
      <c r="BE183" s="18">
        <f t="shared" si="61"/>
        <v>1.4273166447079492E-2</v>
      </c>
      <c r="BF183" s="18">
        <f t="shared" si="62"/>
        <v>3.8427755819060168E-2</v>
      </c>
      <c r="BG183" s="18">
        <f t="shared" si="63"/>
        <v>0.13504611330698288</v>
      </c>
      <c r="BH183" s="58" t="str">
        <f t="shared" si="64"/>
        <v>20–29 min</v>
      </c>
      <c r="BI183" s="58" t="str">
        <f t="shared" si="65"/>
        <v>23–27</v>
      </c>
      <c r="BJ183" s="60">
        <f t="shared" si="66"/>
        <v>0.51</v>
      </c>
      <c r="BK183" s="60">
        <f t="shared" si="67"/>
        <v>0.55700000000000005</v>
      </c>
      <c r="BL183" s="60">
        <f t="shared" si="68"/>
        <v>0.2124321062160531</v>
      </c>
      <c r="BM183" s="62" t="str">
        <f t="shared" si="69"/>
        <v>Écarter</v>
      </c>
      <c r="BN183" s="64">
        <f t="shared" si="70"/>
        <v>0.31209072617523326</v>
      </c>
      <c r="BO183" s="64">
        <f t="shared" si="71"/>
        <v>910.8</v>
      </c>
      <c r="BP183" s="65">
        <f t="shared" si="72"/>
        <v>0.12516469038208169</v>
      </c>
      <c r="BQ183" s="65">
        <f t="shared" si="73"/>
        <v>1.3571428571428572</v>
      </c>
      <c r="BR183" s="18">
        <f t="shared" si="74"/>
        <v>0.17347386912604304</v>
      </c>
    </row>
    <row r="184" spans="1:70" ht="13.2">
      <c r="A184" s="12" t="s">
        <v>312</v>
      </c>
      <c r="B184" s="12" t="s">
        <v>313</v>
      </c>
      <c r="C184" s="13">
        <v>25</v>
      </c>
      <c r="D184" s="13">
        <v>74</v>
      </c>
      <c r="E184" s="13">
        <v>63</v>
      </c>
      <c r="F184" s="13">
        <v>11</v>
      </c>
      <c r="G184" s="13">
        <v>21.7</v>
      </c>
      <c r="H184" s="14">
        <v>755</v>
      </c>
      <c r="I184" s="15">
        <v>259</v>
      </c>
      <c r="J184" s="15">
        <v>585</v>
      </c>
      <c r="K184" s="14">
        <v>44</v>
      </c>
      <c r="L184" s="15">
        <v>192</v>
      </c>
      <c r="M184" s="15">
        <v>466</v>
      </c>
      <c r="N184" s="14">
        <v>41.2</v>
      </c>
      <c r="O184" s="14">
        <v>44</v>
      </c>
      <c r="P184" s="14">
        <v>59</v>
      </c>
      <c r="Q184" s="14">
        <v>82.1</v>
      </c>
      <c r="R184" s="15">
        <v>44</v>
      </c>
      <c r="S184" s="15">
        <v>155</v>
      </c>
      <c r="T184" s="15">
        <v>192</v>
      </c>
      <c r="U184" s="15">
        <v>118</v>
      </c>
      <c r="V184" s="68">
        <v>37</v>
      </c>
      <c r="W184" s="15">
        <v>44</v>
      </c>
      <c r="X184" s="15">
        <v>7</v>
      </c>
      <c r="Y184" s="15">
        <v>111</v>
      </c>
      <c r="Z184" s="14">
        <v>1302</v>
      </c>
      <c r="AA184" s="14">
        <v>0</v>
      </c>
      <c r="AB184" s="14">
        <v>0</v>
      </c>
      <c r="AC184" s="13">
        <v>7.4</v>
      </c>
      <c r="AD184" s="13">
        <v>119.9</v>
      </c>
      <c r="AE184" s="13">
        <v>104.1</v>
      </c>
      <c r="AF184" s="13">
        <v>15.8</v>
      </c>
      <c r="AG184" s="13">
        <v>9.6</v>
      </c>
      <c r="AH184" s="13">
        <v>3.13</v>
      </c>
      <c r="AI184" s="13">
        <v>15.6</v>
      </c>
      <c r="AJ184" s="13">
        <v>2.5</v>
      </c>
      <c r="AK184" s="13">
        <v>8.9</v>
      </c>
      <c r="AL184" s="13">
        <v>5.8</v>
      </c>
      <c r="AM184" s="13">
        <v>5</v>
      </c>
      <c r="AN184" s="13">
        <v>60.4</v>
      </c>
      <c r="AO184" s="13">
        <v>61.7</v>
      </c>
      <c r="AP184" s="13">
        <v>16.600000000000001</v>
      </c>
      <c r="AQ184" s="13">
        <v>102.23</v>
      </c>
      <c r="AR184" s="13">
        <v>8.9</v>
      </c>
      <c r="AS184" s="13">
        <v>3420</v>
      </c>
      <c r="AT184" s="16">
        <f t="shared" si="50"/>
        <v>10.202702702702704</v>
      </c>
      <c r="AU184" s="16">
        <f t="shared" si="51"/>
        <v>1.5945945945945945</v>
      </c>
      <c r="AV184" s="17">
        <f t="shared" si="52"/>
        <v>2.5945945945945947</v>
      </c>
      <c r="AW184" s="17">
        <f t="shared" si="53"/>
        <v>0.59459459459459463</v>
      </c>
      <c r="AX184" s="17">
        <f t="shared" si="54"/>
        <v>2.0945945945945947</v>
      </c>
      <c r="AY184" s="17">
        <f t="shared" si="55"/>
        <v>0.59459459459459463</v>
      </c>
      <c r="AZ184" s="17">
        <f t="shared" si="56"/>
        <v>9.45945945945946E-2</v>
      </c>
      <c r="BA184" s="17">
        <f t="shared" si="57"/>
        <v>0.5</v>
      </c>
      <c r="BB184" s="18">
        <f t="shared" si="58"/>
        <v>0.47017063146095411</v>
      </c>
      <c r="BC184" s="18">
        <f t="shared" si="59"/>
        <v>3.189189189189189</v>
      </c>
      <c r="BD184" s="18">
        <f t="shared" si="60"/>
        <v>2.7400672561962887E-2</v>
      </c>
      <c r="BE184" s="18">
        <f t="shared" si="61"/>
        <v>4.359197907585005E-3</v>
      </c>
      <c r="BF184" s="18">
        <f t="shared" si="62"/>
        <v>2.7400672561962887E-2</v>
      </c>
      <c r="BG184" s="18">
        <f t="shared" si="63"/>
        <v>9.652509652509654E-2</v>
      </c>
      <c r="BH184" s="58" t="str">
        <f t="shared" si="64"/>
        <v>20–29 min</v>
      </c>
      <c r="BI184" s="58" t="str">
        <f t="shared" si="65"/>
        <v>23–27</v>
      </c>
      <c r="BJ184" s="60">
        <f t="shared" si="66"/>
        <v>0.60399999999999998</v>
      </c>
      <c r="BK184" s="60">
        <f t="shared" si="67"/>
        <v>0.61699999999999999</v>
      </c>
      <c r="BL184" s="60">
        <f t="shared" si="68"/>
        <v>0.35304767652383828</v>
      </c>
      <c r="BM184" s="62" t="str">
        <f t="shared" si="69"/>
        <v>Écarter</v>
      </c>
      <c r="BN184" s="64">
        <f t="shared" si="70"/>
        <v>0.31203436837239656</v>
      </c>
      <c r="BO184" s="64">
        <f t="shared" si="71"/>
        <v>1605.8</v>
      </c>
      <c r="BP184" s="65">
        <f t="shared" si="72"/>
        <v>7.3483621870718649E-2</v>
      </c>
      <c r="BQ184" s="65">
        <f t="shared" si="73"/>
        <v>3.189189189189189</v>
      </c>
      <c r="BR184" s="18">
        <f t="shared" si="74"/>
        <v>0.11956657117947442</v>
      </c>
    </row>
    <row r="185" spans="1:70" ht="13.2">
      <c r="A185" s="12" t="s">
        <v>272</v>
      </c>
      <c r="B185" s="12" t="s">
        <v>273</v>
      </c>
      <c r="C185" s="13">
        <v>29</v>
      </c>
      <c r="D185" s="13">
        <v>81</v>
      </c>
      <c r="E185" s="13">
        <v>36</v>
      </c>
      <c r="F185" s="13">
        <v>45</v>
      </c>
      <c r="G185" s="13">
        <v>26.8</v>
      </c>
      <c r="H185" s="14">
        <v>826</v>
      </c>
      <c r="I185" s="15">
        <v>308</v>
      </c>
      <c r="J185" s="15">
        <v>680</v>
      </c>
      <c r="K185" s="14">
        <v>44.8</v>
      </c>
      <c r="L185" s="15">
        <v>162</v>
      </c>
      <c r="M185" s="15">
        <v>405</v>
      </c>
      <c r="N185" s="14">
        <v>41.4</v>
      </c>
      <c r="O185" s="14">
        <v>49</v>
      </c>
      <c r="P185" s="14">
        <v>57</v>
      </c>
      <c r="Q185" s="14">
        <v>89.5</v>
      </c>
      <c r="R185" s="15">
        <v>41</v>
      </c>
      <c r="S185" s="15">
        <v>154</v>
      </c>
      <c r="T185" s="15">
        <v>194</v>
      </c>
      <c r="U185" s="15">
        <v>429</v>
      </c>
      <c r="V185" s="68">
        <v>89</v>
      </c>
      <c r="W185" s="15">
        <v>73</v>
      </c>
      <c r="X185" s="15">
        <v>8</v>
      </c>
      <c r="Y185" s="15">
        <v>65</v>
      </c>
      <c r="Z185" s="14">
        <v>1847</v>
      </c>
      <c r="AA185" s="14">
        <v>6</v>
      </c>
      <c r="AB185" s="14">
        <v>0</v>
      </c>
      <c r="AC185" s="13">
        <v>-1.1000000000000001</v>
      </c>
      <c r="AD185" s="13">
        <v>113.6</v>
      </c>
      <c r="AE185" s="13">
        <v>116.1</v>
      </c>
      <c r="AF185" s="13">
        <v>-2.5</v>
      </c>
      <c r="AG185" s="13">
        <v>27.6</v>
      </c>
      <c r="AH185" s="13">
        <v>4.71</v>
      </c>
      <c r="AI185" s="13">
        <v>34.9</v>
      </c>
      <c r="AJ185" s="13">
        <v>1.9</v>
      </c>
      <c r="AK185" s="13">
        <v>6.9</v>
      </c>
      <c r="AL185" s="13">
        <v>4.5</v>
      </c>
      <c r="AM185" s="13">
        <v>7.4</v>
      </c>
      <c r="AN185" s="13">
        <v>57</v>
      </c>
      <c r="AO185" s="13">
        <v>58.5</v>
      </c>
      <c r="AP185" s="13">
        <v>16</v>
      </c>
      <c r="AQ185" s="13">
        <v>99.19</v>
      </c>
      <c r="AR185" s="13">
        <v>9.9</v>
      </c>
      <c r="AS185" s="13">
        <v>4500</v>
      </c>
      <c r="AT185" s="16">
        <f t="shared" si="50"/>
        <v>10.197530864197532</v>
      </c>
      <c r="AU185" s="16">
        <f t="shared" si="51"/>
        <v>5.2962962962962967</v>
      </c>
      <c r="AV185" s="17">
        <f t="shared" si="52"/>
        <v>2.3950617283950617</v>
      </c>
      <c r="AW185" s="17">
        <f t="shared" si="53"/>
        <v>0.50617283950617287</v>
      </c>
      <c r="AX185" s="17">
        <f t="shared" si="54"/>
        <v>1.9012345679012346</v>
      </c>
      <c r="AY185" s="17">
        <f t="shared" si="55"/>
        <v>0.90123456790123457</v>
      </c>
      <c r="AZ185" s="17">
        <f t="shared" si="56"/>
        <v>9.8765432098765427E-2</v>
      </c>
      <c r="BA185" s="17">
        <f t="shared" si="57"/>
        <v>1.0987654320987654</v>
      </c>
      <c r="BB185" s="18">
        <f t="shared" si="58"/>
        <v>0.38050488299244523</v>
      </c>
      <c r="BC185" s="18">
        <f t="shared" si="59"/>
        <v>4.820224719101124</v>
      </c>
      <c r="BD185" s="18">
        <f t="shared" si="60"/>
        <v>3.3628155518702782E-2</v>
      </c>
      <c r="BE185" s="18">
        <f t="shared" si="61"/>
        <v>3.6852773171181128E-3</v>
      </c>
      <c r="BF185" s="18">
        <f t="shared" si="62"/>
        <v>1.8887046250230331E-2</v>
      </c>
      <c r="BG185" s="18">
        <f t="shared" si="63"/>
        <v>7.0941588354523674E-2</v>
      </c>
      <c r="BH185" s="58" t="str">
        <f t="shared" si="64"/>
        <v>20–29 min</v>
      </c>
      <c r="BI185" s="58" t="str">
        <f t="shared" si="65"/>
        <v>28–32</v>
      </c>
      <c r="BJ185" s="60">
        <f t="shared" si="66"/>
        <v>0.56999999999999995</v>
      </c>
      <c r="BK185" s="60">
        <f t="shared" si="67"/>
        <v>0.58499999999999996</v>
      </c>
      <c r="BL185" s="60">
        <f t="shared" si="68"/>
        <v>0.4103802051901026</v>
      </c>
      <c r="BM185" s="62" t="str">
        <f t="shared" si="69"/>
        <v>Écarter</v>
      </c>
      <c r="BN185" s="64">
        <f t="shared" si="70"/>
        <v>0.31187619544427059</v>
      </c>
      <c r="BO185" s="64">
        <f t="shared" si="71"/>
        <v>2170.8000000000002</v>
      </c>
      <c r="BP185" s="65">
        <f t="shared" si="72"/>
        <v>0.19762299613045881</v>
      </c>
      <c r="BQ185" s="65">
        <f t="shared" si="73"/>
        <v>4.8202247191011232</v>
      </c>
      <c r="BR185" s="18">
        <f t="shared" si="74"/>
        <v>8.9367974940114239E-2</v>
      </c>
    </row>
    <row r="186" spans="1:70" ht="13.2">
      <c r="A186" s="20" t="s">
        <v>294</v>
      </c>
      <c r="B186" s="12" t="s">
        <v>295</v>
      </c>
      <c r="C186" s="13">
        <v>28</v>
      </c>
      <c r="D186" s="13">
        <v>77</v>
      </c>
      <c r="E186" s="13">
        <v>48</v>
      </c>
      <c r="F186" s="13">
        <v>29</v>
      </c>
      <c r="G186" s="13">
        <v>24.3</v>
      </c>
      <c r="H186" s="14">
        <v>778</v>
      </c>
      <c r="I186" s="15">
        <v>308</v>
      </c>
      <c r="J186" s="15">
        <v>585</v>
      </c>
      <c r="K186" s="14">
        <v>52.6</v>
      </c>
      <c r="L186" s="15">
        <v>77</v>
      </c>
      <c r="M186" s="15">
        <v>216</v>
      </c>
      <c r="N186" s="14">
        <v>35.6</v>
      </c>
      <c r="O186" s="14">
        <v>85</v>
      </c>
      <c r="P186" s="14">
        <v>116</v>
      </c>
      <c r="Q186" s="14">
        <v>70.3</v>
      </c>
      <c r="R186" s="15">
        <v>92</v>
      </c>
      <c r="S186" s="15">
        <v>169</v>
      </c>
      <c r="T186" s="15">
        <v>262</v>
      </c>
      <c r="U186" s="15">
        <v>62</v>
      </c>
      <c r="V186" s="68">
        <v>69</v>
      </c>
      <c r="W186" s="15">
        <v>77</v>
      </c>
      <c r="X186" s="15">
        <v>31</v>
      </c>
      <c r="Y186" s="15">
        <v>154</v>
      </c>
      <c r="Z186" s="14">
        <v>1455</v>
      </c>
      <c r="AA186" s="14">
        <v>0</v>
      </c>
      <c r="AB186" s="14">
        <v>0</v>
      </c>
      <c r="AC186" s="13">
        <v>3.2</v>
      </c>
      <c r="AD186" s="13">
        <v>115.5</v>
      </c>
      <c r="AE186" s="13">
        <v>108.7</v>
      </c>
      <c r="AF186" s="13">
        <v>6.7</v>
      </c>
      <c r="AG186" s="13">
        <v>4.4000000000000004</v>
      </c>
      <c r="AH186" s="13">
        <v>0.91</v>
      </c>
      <c r="AI186" s="13">
        <v>7.8</v>
      </c>
      <c r="AJ186" s="13">
        <v>5.0999999999999996</v>
      </c>
      <c r="AK186" s="13">
        <v>9.1999999999999993</v>
      </c>
      <c r="AL186" s="13">
        <v>7.2</v>
      </c>
      <c r="AM186" s="13">
        <v>8.6</v>
      </c>
      <c r="AN186" s="13">
        <v>59.3</v>
      </c>
      <c r="AO186" s="13">
        <v>60.9</v>
      </c>
      <c r="AP186" s="13">
        <v>16</v>
      </c>
      <c r="AQ186" s="13">
        <v>99.72</v>
      </c>
      <c r="AR186" s="13">
        <v>7.6</v>
      </c>
      <c r="AS186" s="13">
        <v>3886</v>
      </c>
      <c r="AT186" s="16">
        <f t="shared" si="50"/>
        <v>10.103896103896103</v>
      </c>
      <c r="AU186" s="16">
        <f t="shared" si="51"/>
        <v>0.80519480519480524</v>
      </c>
      <c r="AV186" s="17">
        <f t="shared" si="52"/>
        <v>3.4025974025974026</v>
      </c>
      <c r="AW186" s="17">
        <f t="shared" si="53"/>
        <v>1.1948051948051948</v>
      </c>
      <c r="AX186" s="17">
        <f t="shared" si="54"/>
        <v>2.1948051948051948</v>
      </c>
      <c r="AY186" s="17">
        <f t="shared" si="55"/>
        <v>1</v>
      </c>
      <c r="AZ186" s="17">
        <f t="shared" si="56"/>
        <v>0.40259740259740262</v>
      </c>
      <c r="BA186" s="17">
        <f t="shared" si="57"/>
        <v>0.89610389610389607</v>
      </c>
      <c r="BB186" s="18">
        <f t="shared" si="58"/>
        <v>0.41579819357597131</v>
      </c>
      <c r="BC186" s="18">
        <f t="shared" si="59"/>
        <v>0.89855072463768126</v>
      </c>
      <c r="BD186" s="18">
        <f t="shared" si="60"/>
        <v>4.1152263374485597E-2</v>
      </c>
      <c r="BE186" s="18">
        <f t="shared" si="61"/>
        <v>1.6567794345572123E-2</v>
      </c>
      <c r="BF186" s="18">
        <f t="shared" si="62"/>
        <v>4.916893805782694E-2</v>
      </c>
      <c r="BG186" s="18">
        <f t="shared" si="63"/>
        <v>9.0321201432312537E-2</v>
      </c>
      <c r="BH186" s="58" t="str">
        <f t="shared" si="64"/>
        <v>20–29 min</v>
      </c>
      <c r="BI186" s="58" t="str">
        <f t="shared" si="65"/>
        <v>28–32</v>
      </c>
      <c r="BJ186" s="60">
        <f t="shared" si="66"/>
        <v>0.59299999999999997</v>
      </c>
      <c r="BK186" s="60">
        <f t="shared" si="67"/>
        <v>0.60899999999999999</v>
      </c>
      <c r="BL186" s="60">
        <f t="shared" si="68"/>
        <v>0.35304767652383828</v>
      </c>
      <c r="BM186" s="62" t="str">
        <f t="shared" si="69"/>
        <v>Écarter</v>
      </c>
      <c r="BN186" s="64">
        <f t="shared" si="70"/>
        <v>0.30901251665839191</v>
      </c>
      <c r="BO186" s="64">
        <f t="shared" si="71"/>
        <v>1871.1000000000001</v>
      </c>
      <c r="BP186" s="65">
        <f t="shared" si="72"/>
        <v>3.3135588691144247E-2</v>
      </c>
      <c r="BQ186" s="65">
        <f t="shared" si="73"/>
        <v>0.89855072463768115</v>
      </c>
      <c r="BR186" s="18">
        <f t="shared" si="74"/>
        <v>0.14002458446902891</v>
      </c>
    </row>
    <row r="187" spans="1:70" ht="13.2">
      <c r="A187" s="12" t="s">
        <v>420</v>
      </c>
      <c r="B187" s="12" t="s">
        <v>421</v>
      </c>
      <c r="C187" s="13">
        <v>22</v>
      </c>
      <c r="D187" s="13">
        <v>59</v>
      </c>
      <c r="E187" s="13">
        <v>34</v>
      </c>
      <c r="F187" s="13">
        <v>25</v>
      </c>
      <c r="G187" s="13">
        <v>22.5</v>
      </c>
      <c r="H187" s="14">
        <v>596</v>
      </c>
      <c r="I187" s="15">
        <v>248</v>
      </c>
      <c r="J187" s="15">
        <v>460</v>
      </c>
      <c r="K187" s="14">
        <v>53.5</v>
      </c>
      <c r="L187" s="15">
        <v>12</v>
      </c>
      <c r="M187" s="15">
        <v>47</v>
      </c>
      <c r="N187" s="14">
        <v>22.4</v>
      </c>
      <c r="O187" s="14">
        <v>89</v>
      </c>
      <c r="P187" s="14">
        <v>142</v>
      </c>
      <c r="Q187" s="14">
        <v>64.099999999999994</v>
      </c>
      <c r="R187" s="15">
        <v>112</v>
      </c>
      <c r="S187" s="15">
        <v>195</v>
      </c>
      <c r="T187" s="15">
        <v>301</v>
      </c>
      <c r="U187" s="15">
        <v>136</v>
      </c>
      <c r="V187" s="68">
        <v>83</v>
      </c>
      <c r="W187" s="15">
        <v>100</v>
      </c>
      <c r="X187" s="15">
        <v>41</v>
      </c>
      <c r="Y187" s="15">
        <v>165</v>
      </c>
      <c r="Z187" s="14">
        <v>1493</v>
      </c>
      <c r="AA187" s="14">
        <v>3</v>
      </c>
      <c r="AB187" s="14">
        <v>0</v>
      </c>
      <c r="AC187" s="13">
        <v>1.1000000000000001</v>
      </c>
      <c r="AD187" s="13">
        <v>113.1</v>
      </c>
      <c r="AE187" s="13">
        <v>109.2</v>
      </c>
      <c r="AF187" s="13">
        <v>4</v>
      </c>
      <c r="AG187" s="13">
        <v>13.9</v>
      </c>
      <c r="AH187" s="13">
        <v>1.68</v>
      </c>
      <c r="AI187" s="13">
        <v>18.2</v>
      </c>
      <c r="AJ187" s="13">
        <v>8.1</v>
      </c>
      <c r="AK187" s="13">
        <v>13.9</v>
      </c>
      <c r="AL187" s="13">
        <v>11</v>
      </c>
      <c r="AM187" s="13">
        <v>10.8</v>
      </c>
      <c r="AN187" s="13">
        <v>54.7</v>
      </c>
      <c r="AO187" s="13">
        <v>56.8</v>
      </c>
      <c r="AP187" s="13">
        <v>18.5</v>
      </c>
      <c r="AQ187" s="13">
        <v>102.76</v>
      </c>
      <c r="AR187" s="13">
        <v>10.4</v>
      </c>
      <c r="AS187" s="13">
        <v>2822</v>
      </c>
      <c r="AT187" s="16">
        <f t="shared" si="50"/>
        <v>10.101694915254237</v>
      </c>
      <c r="AU187" s="16">
        <f t="shared" si="51"/>
        <v>2.3050847457627119</v>
      </c>
      <c r="AV187" s="17">
        <f t="shared" si="52"/>
        <v>5.101694915254237</v>
      </c>
      <c r="AW187" s="17">
        <f t="shared" si="53"/>
        <v>1.8983050847457628</v>
      </c>
      <c r="AX187" s="17">
        <f t="shared" si="54"/>
        <v>3.3050847457627119</v>
      </c>
      <c r="AY187" s="17">
        <f t="shared" si="55"/>
        <v>1.6949152542372881</v>
      </c>
      <c r="AZ187" s="17">
        <f t="shared" si="56"/>
        <v>0.69491525423728817</v>
      </c>
      <c r="BA187" s="17">
        <f t="shared" si="57"/>
        <v>1.4067796610169492</v>
      </c>
      <c r="BB187" s="18">
        <f t="shared" si="58"/>
        <v>0.44896421845574386</v>
      </c>
      <c r="BC187" s="18">
        <f t="shared" si="59"/>
        <v>1.6385542168674698</v>
      </c>
      <c r="BD187" s="18">
        <f t="shared" si="60"/>
        <v>7.5329566854990579E-2</v>
      </c>
      <c r="BE187" s="18">
        <f t="shared" si="61"/>
        <v>3.088512241054614E-2</v>
      </c>
      <c r="BF187" s="18">
        <f t="shared" si="62"/>
        <v>8.4369114877589454E-2</v>
      </c>
      <c r="BG187" s="18">
        <f t="shared" si="63"/>
        <v>0.14689265536723164</v>
      </c>
      <c r="BH187" s="58" t="str">
        <f t="shared" si="64"/>
        <v>20–29 min</v>
      </c>
      <c r="BI187" s="58" t="str">
        <f t="shared" si="65"/>
        <v>18–22</v>
      </c>
      <c r="BJ187" s="60">
        <f t="shared" si="66"/>
        <v>0.54700000000000004</v>
      </c>
      <c r="BK187" s="60">
        <f t="shared" si="67"/>
        <v>0.56799999999999995</v>
      </c>
      <c r="BL187" s="60">
        <f t="shared" si="68"/>
        <v>0.27761013880506941</v>
      </c>
      <c r="BM187" s="62" t="str">
        <f t="shared" si="69"/>
        <v>Écarter</v>
      </c>
      <c r="BN187" s="64">
        <f t="shared" si="70"/>
        <v>0.3089451966033489</v>
      </c>
      <c r="BO187" s="64">
        <f t="shared" si="71"/>
        <v>1327.5</v>
      </c>
      <c r="BP187" s="65">
        <f t="shared" si="72"/>
        <v>0.10244821092278719</v>
      </c>
      <c r="BQ187" s="65">
        <f t="shared" si="73"/>
        <v>1.6385542168674698</v>
      </c>
      <c r="BR187" s="18">
        <f t="shared" si="74"/>
        <v>0.22674199623352165</v>
      </c>
    </row>
    <row r="188" spans="1:70" ht="13.2">
      <c r="A188" s="12" t="s">
        <v>342</v>
      </c>
      <c r="B188" s="12" t="s">
        <v>343</v>
      </c>
      <c r="C188" s="13">
        <v>26</v>
      </c>
      <c r="D188" s="13">
        <v>71</v>
      </c>
      <c r="E188" s="13">
        <v>57</v>
      </c>
      <c r="F188" s="13">
        <v>14</v>
      </c>
      <c r="G188" s="13">
        <v>29.2</v>
      </c>
      <c r="H188" s="14">
        <v>717</v>
      </c>
      <c r="I188" s="15">
        <v>256</v>
      </c>
      <c r="J188" s="15">
        <v>596</v>
      </c>
      <c r="K188" s="14">
        <v>43.5</v>
      </c>
      <c r="L188" s="15">
        <v>170</v>
      </c>
      <c r="M188" s="15">
        <v>412</v>
      </c>
      <c r="N188" s="14">
        <v>41.2</v>
      </c>
      <c r="O188" s="14">
        <v>36</v>
      </c>
      <c r="P188" s="14">
        <v>43</v>
      </c>
      <c r="Q188" s="14">
        <v>71.7</v>
      </c>
      <c r="R188" s="15">
        <v>92</v>
      </c>
      <c r="S188" s="15">
        <v>206</v>
      </c>
      <c r="T188" s="15">
        <v>291</v>
      </c>
      <c r="U188" s="15">
        <v>114</v>
      </c>
      <c r="V188" s="68">
        <v>50</v>
      </c>
      <c r="W188" s="15">
        <v>78</v>
      </c>
      <c r="X188" s="15">
        <v>36</v>
      </c>
      <c r="Y188" s="15">
        <v>206</v>
      </c>
      <c r="Z188" s="14">
        <v>1548</v>
      </c>
      <c r="AA188" s="14">
        <v>0</v>
      </c>
      <c r="AB188" s="14">
        <v>0</v>
      </c>
      <c r="AC188" s="13">
        <v>7.7</v>
      </c>
      <c r="AD188" s="13">
        <v>120.4</v>
      </c>
      <c r="AE188" s="13">
        <v>107.3</v>
      </c>
      <c r="AF188" s="13">
        <v>13.1</v>
      </c>
      <c r="AG188" s="13">
        <v>6.7</v>
      </c>
      <c r="AH188" s="13">
        <v>2.25</v>
      </c>
      <c r="AI188" s="13">
        <v>14.8</v>
      </c>
      <c r="AJ188" s="13">
        <v>4.0999999999999996</v>
      </c>
      <c r="AK188" s="13">
        <v>9.3000000000000007</v>
      </c>
      <c r="AL188" s="13">
        <v>6.7</v>
      </c>
      <c r="AM188" s="13">
        <v>6.6</v>
      </c>
      <c r="AN188" s="13">
        <v>57.8</v>
      </c>
      <c r="AO188" s="13">
        <v>58.6</v>
      </c>
      <c r="AP188" s="13">
        <v>13.3</v>
      </c>
      <c r="AQ188" s="13">
        <v>101.75</v>
      </c>
      <c r="AR188" s="13">
        <v>6.3</v>
      </c>
      <c r="AS188" s="13">
        <v>4383</v>
      </c>
      <c r="AT188" s="16">
        <f t="shared" si="50"/>
        <v>10.098591549295774</v>
      </c>
      <c r="AU188" s="16">
        <f t="shared" si="51"/>
        <v>1.6056338028169015</v>
      </c>
      <c r="AV188" s="17">
        <f t="shared" si="52"/>
        <v>4.098591549295775</v>
      </c>
      <c r="AW188" s="17">
        <f t="shared" si="53"/>
        <v>1.295774647887324</v>
      </c>
      <c r="AX188" s="17">
        <f t="shared" si="54"/>
        <v>2.9014084507042255</v>
      </c>
      <c r="AY188" s="17">
        <f t="shared" si="55"/>
        <v>1.0985915492957747</v>
      </c>
      <c r="AZ188" s="17">
        <f t="shared" si="56"/>
        <v>0.50704225352112675</v>
      </c>
      <c r="BA188" s="17">
        <f t="shared" si="57"/>
        <v>0.70422535211267601</v>
      </c>
      <c r="BB188" s="18">
        <f t="shared" si="58"/>
        <v>0.34584217634574571</v>
      </c>
      <c r="BC188" s="18">
        <f t="shared" si="59"/>
        <v>2.2800000000000002</v>
      </c>
      <c r="BD188" s="18">
        <f t="shared" si="60"/>
        <v>3.7622998263553933E-2</v>
      </c>
      <c r="BE188" s="18">
        <f t="shared" si="61"/>
        <v>1.7364460737024891E-2</v>
      </c>
      <c r="BF188" s="18">
        <f t="shared" si="62"/>
        <v>4.4375844105730276E-2</v>
      </c>
      <c r="BG188" s="18">
        <f t="shared" si="63"/>
        <v>9.93633031063091E-2</v>
      </c>
      <c r="BH188" s="58" t="str">
        <f t="shared" si="64"/>
        <v>20–29 min</v>
      </c>
      <c r="BI188" s="58" t="str">
        <f t="shared" si="65"/>
        <v>23–27</v>
      </c>
      <c r="BJ188" s="60">
        <f t="shared" si="66"/>
        <v>0.57799999999999996</v>
      </c>
      <c r="BK188" s="60">
        <f t="shared" si="67"/>
        <v>0.58599999999999997</v>
      </c>
      <c r="BL188" s="60">
        <f t="shared" si="68"/>
        <v>0.35968617984308993</v>
      </c>
      <c r="BM188" s="62" t="str">
        <f t="shared" si="69"/>
        <v>Écarter</v>
      </c>
      <c r="BN188" s="64">
        <f t="shared" si="70"/>
        <v>0.30885028480743615</v>
      </c>
      <c r="BO188" s="64">
        <f t="shared" si="71"/>
        <v>2073.1999999999998</v>
      </c>
      <c r="BP188" s="65">
        <f t="shared" si="72"/>
        <v>5.4987459000578817E-2</v>
      </c>
      <c r="BQ188" s="65">
        <f t="shared" si="73"/>
        <v>2.2799999999999998</v>
      </c>
      <c r="BR188" s="18">
        <f t="shared" si="74"/>
        <v>0.1403627242909512</v>
      </c>
    </row>
    <row r="189" spans="1:70" ht="13.2">
      <c r="A189" s="12" t="s">
        <v>542</v>
      </c>
      <c r="B189" s="12" t="s">
        <v>543</v>
      </c>
      <c r="C189" s="13">
        <v>21</v>
      </c>
      <c r="D189" s="13">
        <v>44</v>
      </c>
      <c r="E189" s="13">
        <v>11</v>
      </c>
      <c r="F189" s="13">
        <v>33</v>
      </c>
      <c r="G189" s="13">
        <v>26.2</v>
      </c>
      <c r="H189" s="14">
        <v>444</v>
      </c>
      <c r="I189" s="15">
        <v>172</v>
      </c>
      <c r="J189" s="15">
        <v>378</v>
      </c>
      <c r="K189" s="14">
        <v>45.5</v>
      </c>
      <c r="L189" s="15">
        <v>70</v>
      </c>
      <c r="M189" s="15">
        <v>189</v>
      </c>
      <c r="N189" s="14">
        <v>36.299999999999997</v>
      </c>
      <c r="O189" s="14">
        <v>31</v>
      </c>
      <c r="P189" s="14">
        <v>44</v>
      </c>
      <c r="Q189" s="14">
        <v>69.599999999999994</v>
      </c>
      <c r="R189" s="15">
        <v>44</v>
      </c>
      <c r="S189" s="15">
        <v>101</v>
      </c>
      <c r="T189" s="15">
        <v>150</v>
      </c>
      <c r="U189" s="15">
        <v>70</v>
      </c>
      <c r="V189" s="68">
        <v>48</v>
      </c>
      <c r="W189" s="15">
        <v>44</v>
      </c>
      <c r="X189" s="15">
        <v>18</v>
      </c>
      <c r="Y189" s="15">
        <v>97</v>
      </c>
      <c r="Z189" s="14">
        <v>858</v>
      </c>
      <c r="AA189" s="14">
        <v>1</v>
      </c>
      <c r="AB189" s="14">
        <v>0</v>
      </c>
      <c r="AC189" s="13">
        <v>-6.4</v>
      </c>
      <c r="AD189" s="13">
        <v>111.6</v>
      </c>
      <c r="AE189" s="13">
        <v>123.2</v>
      </c>
      <c r="AF189" s="13">
        <v>-11.6</v>
      </c>
      <c r="AG189" s="13">
        <v>8.4</v>
      </c>
      <c r="AH189" s="13">
        <v>1.41</v>
      </c>
      <c r="AI189" s="13">
        <v>13.3</v>
      </c>
      <c r="AJ189" s="13">
        <v>3.8</v>
      </c>
      <c r="AK189" s="13">
        <v>9.4</v>
      </c>
      <c r="AL189" s="13">
        <v>6.5</v>
      </c>
      <c r="AM189" s="13">
        <v>9.5</v>
      </c>
      <c r="AN189" s="13">
        <v>54.6</v>
      </c>
      <c r="AO189" s="13">
        <v>55.9</v>
      </c>
      <c r="AP189" s="13">
        <v>16.5</v>
      </c>
      <c r="AQ189" s="13">
        <v>99.43</v>
      </c>
      <c r="AR189" s="13">
        <v>6.2</v>
      </c>
      <c r="AS189" s="13">
        <v>2391</v>
      </c>
      <c r="AT189" s="16">
        <f t="shared" si="50"/>
        <v>10.090909090909092</v>
      </c>
      <c r="AU189" s="16">
        <f t="shared" si="51"/>
        <v>1.5909090909090908</v>
      </c>
      <c r="AV189" s="17">
        <f t="shared" si="52"/>
        <v>3.4090909090909092</v>
      </c>
      <c r="AW189" s="17">
        <f t="shared" si="53"/>
        <v>1</v>
      </c>
      <c r="AX189" s="17">
        <f t="shared" si="54"/>
        <v>2.2954545454545454</v>
      </c>
      <c r="AY189" s="17">
        <f t="shared" si="55"/>
        <v>1</v>
      </c>
      <c r="AZ189" s="17">
        <f t="shared" si="56"/>
        <v>0.40909090909090912</v>
      </c>
      <c r="BA189" s="17">
        <f t="shared" si="57"/>
        <v>1.0909090909090908</v>
      </c>
      <c r="BB189" s="18">
        <f t="shared" si="58"/>
        <v>0.3851492019430951</v>
      </c>
      <c r="BC189" s="18">
        <f t="shared" si="59"/>
        <v>1.4583333333333333</v>
      </c>
      <c r="BD189" s="18">
        <f t="shared" si="60"/>
        <v>3.8167938931297711E-2</v>
      </c>
      <c r="BE189" s="18">
        <f t="shared" si="61"/>
        <v>1.5614156835530883E-2</v>
      </c>
      <c r="BF189" s="18">
        <f t="shared" si="62"/>
        <v>3.8167938931297711E-2</v>
      </c>
      <c r="BG189" s="18">
        <f t="shared" si="63"/>
        <v>8.7612768910478839E-2</v>
      </c>
      <c r="BH189" s="58" t="str">
        <f t="shared" si="64"/>
        <v>20–29 min</v>
      </c>
      <c r="BI189" s="58" t="str">
        <f t="shared" si="65"/>
        <v>18–22</v>
      </c>
      <c r="BJ189" s="60">
        <f t="shared" si="66"/>
        <v>0.54600000000000004</v>
      </c>
      <c r="BK189" s="60">
        <f t="shared" si="67"/>
        <v>0.55899999999999994</v>
      </c>
      <c r="BL189" s="60">
        <f t="shared" si="68"/>
        <v>0.22812311406155703</v>
      </c>
      <c r="BM189" s="62" t="str">
        <f t="shared" si="69"/>
        <v>Écarter</v>
      </c>
      <c r="BN189" s="64">
        <f t="shared" si="70"/>
        <v>0.30861532833363825</v>
      </c>
      <c r="BO189" s="64">
        <f t="shared" si="71"/>
        <v>1152.8</v>
      </c>
      <c r="BP189" s="65">
        <f t="shared" si="72"/>
        <v>6.0721721027064537E-2</v>
      </c>
      <c r="BQ189" s="65">
        <f t="shared" si="73"/>
        <v>1.4583333333333333</v>
      </c>
      <c r="BR189" s="18">
        <f t="shared" si="74"/>
        <v>0.13011797362942401</v>
      </c>
    </row>
    <row r="190" spans="1:70" ht="13.2">
      <c r="A190" s="20" t="s">
        <v>830</v>
      </c>
      <c r="B190" s="12" t="s">
        <v>831</v>
      </c>
      <c r="C190" s="13">
        <v>24</v>
      </c>
      <c r="D190" s="13">
        <v>14</v>
      </c>
      <c r="E190" s="13">
        <v>2</v>
      </c>
      <c r="F190" s="13">
        <v>12</v>
      </c>
      <c r="G190" s="13">
        <v>23.7</v>
      </c>
      <c r="H190" s="14">
        <v>141</v>
      </c>
      <c r="I190" s="15">
        <v>53</v>
      </c>
      <c r="J190" s="15">
        <v>109</v>
      </c>
      <c r="K190" s="14">
        <v>48.6</v>
      </c>
      <c r="L190" s="15">
        <v>14</v>
      </c>
      <c r="M190" s="15">
        <v>43</v>
      </c>
      <c r="N190" s="14">
        <v>32.6</v>
      </c>
      <c r="O190" s="14">
        <v>22</v>
      </c>
      <c r="P190" s="14">
        <v>29</v>
      </c>
      <c r="Q190" s="14">
        <v>73.3</v>
      </c>
      <c r="R190" s="15">
        <v>13</v>
      </c>
      <c r="S190" s="15">
        <v>46</v>
      </c>
      <c r="T190" s="15">
        <v>57</v>
      </c>
      <c r="U190" s="15">
        <v>13</v>
      </c>
      <c r="V190" s="68">
        <v>13</v>
      </c>
      <c r="W190" s="15">
        <v>10</v>
      </c>
      <c r="X190" s="15">
        <v>10</v>
      </c>
      <c r="Y190" s="15">
        <v>29</v>
      </c>
      <c r="Z190" s="14">
        <v>279</v>
      </c>
      <c r="AA190" s="14">
        <v>1</v>
      </c>
      <c r="AB190" s="14">
        <v>0</v>
      </c>
      <c r="AC190" s="13">
        <v>-10.4</v>
      </c>
      <c r="AD190" s="13">
        <v>100.7</v>
      </c>
      <c r="AE190" s="13">
        <v>121.2</v>
      </c>
      <c r="AF190" s="13">
        <v>-20.5</v>
      </c>
      <c r="AG190" s="13">
        <v>6.2</v>
      </c>
      <c r="AH190" s="13">
        <v>1.08</v>
      </c>
      <c r="AI190" s="13">
        <v>8.8000000000000007</v>
      </c>
      <c r="AJ190" s="13">
        <v>3.4</v>
      </c>
      <c r="AK190" s="13">
        <v>13.6</v>
      </c>
      <c r="AL190" s="13">
        <v>8.4</v>
      </c>
      <c r="AM190" s="13">
        <v>8.1999999999999993</v>
      </c>
      <c r="AN190" s="13">
        <v>55</v>
      </c>
      <c r="AO190" s="13">
        <v>58.1</v>
      </c>
      <c r="AP190" s="13">
        <v>16.899999999999999</v>
      </c>
      <c r="AQ190" s="13">
        <v>101.63</v>
      </c>
      <c r="AR190" s="13">
        <v>7.9</v>
      </c>
      <c r="AS190" s="13">
        <v>702</v>
      </c>
      <c r="AT190" s="16">
        <f t="shared" si="50"/>
        <v>10.071428571428571</v>
      </c>
      <c r="AU190" s="16">
        <f t="shared" si="51"/>
        <v>0.9285714285714286</v>
      </c>
      <c r="AV190" s="17">
        <f t="shared" si="52"/>
        <v>4.0714285714285712</v>
      </c>
      <c r="AW190" s="17">
        <f t="shared" si="53"/>
        <v>0.9285714285714286</v>
      </c>
      <c r="AX190" s="17">
        <f t="shared" si="54"/>
        <v>3.2857142857142856</v>
      </c>
      <c r="AY190" s="17">
        <f t="shared" si="55"/>
        <v>0.7142857142857143</v>
      </c>
      <c r="AZ190" s="17">
        <f t="shared" si="56"/>
        <v>0.7142857142857143</v>
      </c>
      <c r="BA190" s="17">
        <f t="shared" si="57"/>
        <v>0.9285714285714286</v>
      </c>
      <c r="BB190" s="18">
        <f t="shared" si="58"/>
        <v>0.42495479204339964</v>
      </c>
      <c r="BC190" s="18">
        <f t="shared" si="59"/>
        <v>1</v>
      </c>
      <c r="BD190" s="18">
        <f t="shared" si="60"/>
        <v>3.0138637733574444E-2</v>
      </c>
      <c r="BE190" s="18">
        <f t="shared" si="61"/>
        <v>3.0138637733574444E-2</v>
      </c>
      <c r="BF190" s="18">
        <f t="shared" si="62"/>
        <v>3.9180229053646778E-2</v>
      </c>
      <c r="BG190" s="18">
        <f t="shared" si="63"/>
        <v>0.13863773357444242</v>
      </c>
      <c r="BH190" s="58" t="str">
        <f t="shared" si="64"/>
        <v>20–29 min</v>
      </c>
      <c r="BI190" s="58" t="str">
        <f t="shared" si="65"/>
        <v>23–27</v>
      </c>
      <c r="BJ190" s="60">
        <f t="shared" si="66"/>
        <v>0.55000000000000004</v>
      </c>
      <c r="BK190" s="60">
        <f t="shared" si="67"/>
        <v>0.58099999999999996</v>
      </c>
      <c r="BL190" s="60">
        <f t="shared" si="68"/>
        <v>6.578153289076645E-2</v>
      </c>
      <c r="BM190" s="62" t="str">
        <f t="shared" si="69"/>
        <v>Écarter</v>
      </c>
      <c r="BN190" s="64">
        <f t="shared" si="70"/>
        <v>0.30801954584650765</v>
      </c>
      <c r="BO190" s="64">
        <f t="shared" si="71"/>
        <v>331.8</v>
      </c>
      <c r="BP190" s="65">
        <f t="shared" si="72"/>
        <v>3.9180229053646771E-2</v>
      </c>
      <c r="BQ190" s="65">
        <f t="shared" si="73"/>
        <v>1</v>
      </c>
      <c r="BR190" s="18">
        <f t="shared" si="74"/>
        <v>0.17179023508137431</v>
      </c>
    </row>
    <row r="191" spans="1:70" ht="13.2">
      <c r="A191" s="12" t="s">
        <v>390</v>
      </c>
      <c r="B191" s="12" t="s">
        <v>391</v>
      </c>
      <c r="C191" s="13">
        <v>25</v>
      </c>
      <c r="D191" s="13">
        <v>65</v>
      </c>
      <c r="E191" s="13">
        <v>44</v>
      </c>
      <c r="F191" s="13">
        <v>21</v>
      </c>
      <c r="G191" s="13">
        <v>28.9</v>
      </c>
      <c r="H191" s="14">
        <v>650</v>
      </c>
      <c r="I191" s="15">
        <v>247</v>
      </c>
      <c r="J191" s="15">
        <v>540</v>
      </c>
      <c r="K191" s="14">
        <v>45.8</v>
      </c>
      <c r="L191" s="15">
        <v>52</v>
      </c>
      <c r="M191" s="15">
        <v>176</v>
      </c>
      <c r="N191" s="14">
        <v>29.1</v>
      </c>
      <c r="O191" s="14">
        <v>111</v>
      </c>
      <c r="P191" s="14">
        <v>137</v>
      </c>
      <c r="Q191" s="14">
        <v>79.400000000000006</v>
      </c>
      <c r="R191" s="15">
        <v>33</v>
      </c>
      <c r="S191" s="15">
        <v>182</v>
      </c>
      <c r="T191" s="15">
        <v>215</v>
      </c>
      <c r="U191" s="15">
        <v>325</v>
      </c>
      <c r="V191" s="68">
        <v>111</v>
      </c>
      <c r="W191" s="15">
        <v>78</v>
      </c>
      <c r="X191" s="15">
        <v>13</v>
      </c>
      <c r="Y191" s="15">
        <v>150</v>
      </c>
      <c r="Z191" s="14">
        <v>1560</v>
      </c>
      <c r="AA191" s="14">
        <v>2</v>
      </c>
      <c r="AB191" s="14">
        <v>0</v>
      </c>
      <c r="AC191" s="13">
        <v>3.1</v>
      </c>
      <c r="AD191" s="13">
        <v>115.5</v>
      </c>
      <c r="AE191" s="13">
        <v>110.2</v>
      </c>
      <c r="AF191" s="13">
        <v>5.3</v>
      </c>
      <c r="AG191" s="13">
        <v>22.5</v>
      </c>
      <c r="AH191" s="13">
        <v>2.91</v>
      </c>
      <c r="AI191" s="13">
        <v>31.4</v>
      </c>
      <c r="AJ191" s="13">
        <v>1.8</v>
      </c>
      <c r="AK191" s="13">
        <v>9.3000000000000007</v>
      </c>
      <c r="AL191" s="13">
        <v>5.7</v>
      </c>
      <c r="AM191" s="13">
        <v>10.8</v>
      </c>
      <c r="AN191" s="13">
        <v>50.6</v>
      </c>
      <c r="AO191" s="13">
        <v>54.5</v>
      </c>
      <c r="AP191" s="13">
        <v>16.3</v>
      </c>
      <c r="AQ191" s="13">
        <v>101.31</v>
      </c>
      <c r="AR191" s="13">
        <v>8.1</v>
      </c>
      <c r="AS191" s="13">
        <v>3967</v>
      </c>
      <c r="AT191" s="16">
        <f t="shared" si="50"/>
        <v>10</v>
      </c>
      <c r="AU191" s="16">
        <f t="shared" si="51"/>
        <v>5</v>
      </c>
      <c r="AV191" s="17">
        <f t="shared" si="52"/>
        <v>3.3076923076923075</v>
      </c>
      <c r="AW191" s="17">
        <f t="shared" si="53"/>
        <v>0.50769230769230766</v>
      </c>
      <c r="AX191" s="17">
        <f t="shared" si="54"/>
        <v>2.8</v>
      </c>
      <c r="AY191" s="17">
        <f t="shared" si="55"/>
        <v>1.2</v>
      </c>
      <c r="AZ191" s="17">
        <f t="shared" si="56"/>
        <v>0.2</v>
      </c>
      <c r="BA191" s="17">
        <f t="shared" si="57"/>
        <v>1.7076923076923076</v>
      </c>
      <c r="BB191" s="18">
        <f t="shared" si="58"/>
        <v>0.34602076124567477</v>
      </c>
      <c r="BC191" s="18">
        <f t="shared" si="59"/>
        <v>2.9279279279279282</v>
      </c>
      <c r="BD191" s="18">
        <f t="shared" si="60"/>
        <v>4.1522491349480967E-2</v>
      </c>
      <c r="BE191" s="18">
        <f t="shared" si="61"/>
        <v>6.9204152249134959E-3</v>
      </c>
      <c r="BF191" s="18">
        <f t="shared" si="62"/>
        <v>1.7567207878626565E-2</v>
      </c>
      <c r="BG191" s="18">
        <f t="shared" si="63"/>
        <v>9.6885813148788927E-2</v>
      </c>
      <c r="BH191" s="58" t="str">
        <f t="shared" si="64"/>
        <v>20–29 min</v>
      </c>
      <c r="BI191" s="58" t="str">
        <f t="shared" si="65"/>
        <v>23–27</v>
      </c>
      <c r="BJ191" s="60">
        <f t="shared" si="66"/>
        <v>0.50600000000000001</v>
      </c>
      <c r="BK191" s="60">
        <f t="shared" si="67"/>
        <v>0.54500000000000004</v>
      </c>
      <c r="BL191" s="60">
        <f t="shared" si="68"/>
        <v>0.3258901629450815</v>
      </c>
      <c r="BM191" s="62" t="str">
        <f t="shared" si="69"/>
        <v>Écarter</v>
      </c>
      <c r="BN191" s="64">
        <f t="shared" si="70"/>
        <v>0.30583501006036218</v>
      </c>
      <c r="BO191" s="64">
        <f t="shared" si="71"/>
        <v>1878.5</v>
      </c>
      <c r="BP191" s="65">
        <f t="shared" si="72"/>
        <v>0.17301038062283736</v>
      </c>
      <c r="BQ191" s="65">
        <f t="shared" si="73"/>
        <v>2.9279279279279278</v>
      </c>
      <c r="BR191" s="18">
        <f t="shared" si="74"/>
        <v>0.11445302102741549</v>
      </c>
    </row>
    <row r="192" spans="1:70" ht="13.2">
      <c r="A192" s="12" t="s">
        <v>396</v>
      </c>
      <c r="B192" s="12" t="s">
        <v>397</v>
      </c>
      <c r="C192" s="13">
        <v>23</v>
      </c>
      <c r="D192" s="13">
        <v>63</v>
      </c>
      <c r="E192" s="13">
        <v>22</v>
      </c>
      <c r="F192" s="13">
        <v>41</v>
      </c>
      <c r="G192" s="13">
        <v>24.5</v>
      </c>
      <c r="H192" s="14">
        <v>630</v>
      </c>
      <c r="I192" s="15">
        <v>214</v>
      </c>
      <c r="J192" s="15">
        <v>523</v>
      </c>
      <c r="K192" s="14">
        <v>41.2</v>
      </c>
      <c r="L192" s="15">
        <v>101</v>
      </c>
      <c r="M192" s="15">
        <v>302</v>
      </c>
      <c r="N192" s="14">
        <v>34.1</v>
      </c>
      <c r="O192" s="14">
        <v>101</v>
      </c>
      <c r="P192" s="14">
        <v>126</v>
      </c>
      <c r="Q192" s="14">
        <v>82.1</v>
      </c>
      <c r="R192" s="15">
        <v>63</v>
      </c>
      <c r="S192" s="15">
        <v>227</v>
      </c>
      <c r="T192" s="15">
        <v>290</v>
      </c>
      <c r="U192" s="15">
        <v>82</v>
      </c>
      <c r="V192" s="68">
        <v>69</v>
      </c>
      <c r="W192" s="15">
        <v>63</v>
      </c>
      <c r="X192" s="15">
        <v>25</v>
      </c>
      <c r="Y192" s="15">
        <v>151</v>
      </c>
      <c r="Z192" s="14">
        <v>1304</v>
      </c>
      <c r="AA192" s="14">
        <v>2</v>
      </c>
      <c r="AB192" s="14">
        <v>0</v>
      </c>
      <c r="AC192" s="13">
        <v>-5.2</v>
      </c>
      <c r="AD192" s="13">
        <v>106.5</v>
      </c>
      <c r="AE192" s="13">
        <v>116.2</v>
      </c>
      <c r="AF192" s="13">
        <v>-9.6999999999999993</v>
      </c>
      <c r="AG192" s="13">
        <v>8.6</v>
      </c>
      <c r="AH192" s="13">
        <v>1.25</v>
      </c>
      <c r="AI192" s="13">
        <v>11.6</v>
      </c>
      <c r="AJ192" s="13">
        <v>3.7</v>
      </c>
      <c r="AK192" s="13">
        <v>15.4</v>
      </c>
      <c r="AL192" s="13">
        <v>9.3000000000000007</v>
      </c>
      <c r="AM192" s="13">
        <v>9.3000000000000007</v>
      </c>
      <c r="AN192" s="13">
        <v>51.1</v>
      </c>
      <c r="AO192" s="13">
        <v>55</v>
      </c>
      <c r="AP192" s="13">
        <v>17.899999999999999</v>
      </c>
      <c r="AQ192" s="13">
        <v>97.77</v>
      </c>
      <c r="AR192" s="13">
        <v>8.1</v>
      </c>
      <c r="AS192" s="13">
        <v>3128</v>
      </c>
      <c r="AT192" s="16">
        <f t="shared" si="50"/>
        <v>10</v>
      </c>
      <c r="AU192" s="16">
        <f t="shared" si="51"/>
        <v>1.3015873015873016</v>
      </c>
      <c r="AV192" s="17">
        <f t="shared" si="52"/>
        <v>4.6031746031746028</v>
      </c>
      <c r="AW192" s="17">
        <f t="shared" si="53"/>
        <v>1</v>
      </c>
      <c r="AX192" s="17">
        <f t="shared" si="54"/>
        <v>3.6031746031746033</v>
      </c>
      <c r="AY192" s="17">
        <f t="shared" si="55"/>
        <v>1</v>
      </c>
      <c r="AZ192" s="17">
        <f t="shared" si="56"/>
        <v>0.3968253968253968</v>
      </c>
      <c r="BA192" s="17">
        <f t="shared" si="57"/>
        <v>1.0952380952380953</v>
      </c>
      <c r="BB192" s="18">
        <f t="shared" si="58"/>
        <v>0.40816326530612246</v>
      </c>
      <c r="BC192" s="18">
        <f t="shared" si="59"/>
        <v>1.1884057971014492</v>
      </c>
      <c r="BD192" s="18">
        <f t="shared" si="60"/>
        <v>4.0816326530612242E-2</v>
      </c>
      <c r="BE192" s="18">
        <f t="shared" si="61"/>
        <v>1.6196954972465177E-2</v>
      </c>
      <c r="BF192" s="18">
        <f t="shared" si="62"/>
        <v>4.0816326530612242E-2</v>
      </c>
      <c r="BG192" s="18">
        <f t="shared" si="63"/>
        <v>0.14706835114998382</v>
      </c>
      <c r="BH192" s="58" t="str">
        <f t="shared" si="64"/>
        <v>20–29 min</v>
      </c>
      <c r="BI192" s="58" t="str">
        <f t="shared" si="65"/>
        <v>23–27</v>
      </c>
      <c r="BJ192" s="60">
        <f t="shared" si="66"/>
        <v>0.51100000000000001</v>
      </c>
      <c r="BK192" s="60">
        <f t="shared" si="67"/>
        <v>0.55000000000000004</v>
      </c>
      <c r="BL192" s="60">
        <f t="shared" si="68"/>
        <v>0.3156306578153289</v>
      </c>
      <c r="BM192" s="62" t="str">
        <f t="shared" si="69"/>
        <v>Écarter</v>
      </c>
      <c r="BN192" s="64">
        <f t="shared" si="70"/>
        <v>0.30583501006036218</v>
      </c>
      <c r="BO192" s="64">
        <f t="shared" si="71"/>
        <v>1543.5</v>
      </c>
      <c r="BP192" s="65">
        <f t="shared" si="72"/>
        <v>5.3126012309685777E-2</v>
      </c>
      <c r="BQ192" s="65">
        <f t="shared" si="73"/>
        <v>1.1884057971014492</v>
      </c>
      <c r="BR192" s="18">
        <f t="shared" si="74"/>
        <v>0.18788467768059602</v>
      </c>
    </row>
    <row r="193" spans="1:70" ht="13.2">
      <c r="A193" s="12" t="s">
        <v>504</v>
      </c>
      <c r="B193" s="12" t="s">
        <v>505</v>
      </c>
      <c r="C193" s="13">
        <v>32</v>
      </c>
      <c r="D193" s="13">
        <v>50</v>
      </c>
      <c r="E193" s="13">
        <v>18</v>
      </c>
      <c r="F193" s="13">
        <v>32</v>
      </c>
      <c r="G193" s="13">
        <v>17.2</v>
      </c>
      <c r="H193" s="14">
        <v>500</v>
      </c>
      <c r="I193" s="15">
        <v>180</v>
      </c>
      <c r="J193" s="15">
        <v>370</v>
      </c>
      <c r="K193" s="14">
        <v>49.2</v>
      </c>
      <c r="L193" s="15">
        <v>70</v>
      </c>
      <c r="M193" s="15">
        <v>195</v>
      </c>
      <c r="N193" s="14">
        <v>36.299999999999997</v>
      </c>
      <c r="O193" s="14">
        <v>70</v>
      </c>
      <c r="P193" s="14">
        <v>85</v>
      </c>
      <c r="Q193" s="14">
        <v>78.2</v>
      </c>
      <c r="R193" s="15">
        <v>70</v>
      </c>
      <c r="S193" s="15">
        <v>155</v>
      </c>
      <c r="T193" s="15">
        <v>225</v>
      </c>
      <c r="U193" s="15">
        <v>35</v>
      </c>
      <c r="V193" s="68">
        <v>30</v>
      </c>
      <c r="W193" s="15">
        <v>25</v>
      </c>
      <c r="X193" s="15">
        <v>25</v>
      </c>
      <c r="Y193" s="15">
        <v>70</v>
      </c>
      <c r="Z193" s="14">
        <v>940</v>
      </c>
      <c r="AA193" s="14">
        <v>3</v>
      </c>
      <c r="AB193" s="14">
        <v>0</v>
      </c>
      <c r="AC193" s="13">
        <v>0.1</v>
      </c>
      <c r="AD193" s="13">
        <v>113.3</v>
      </c>
      <c r="AE193" s="13">
        <v>113.5</v>
      </c>
      <c r="AF193" s="13">
        <v>-0.2</v>
      </c>
      <c r="AG193" s="13">
        <v>5.7</v>
      </c>
      <c r="AH193" s="13">
        <v>1.1399999999999999</v>
      </c>
      <c r="AI193" s="13">
        <v>7</v>
      </c>
      <c r="AJ193" s="13">
        <v>7.7</v>
      </c>
      <c r="AK193" s="13">
        <v>17.5</v>
      </c>
      <c r="AL193" s="13">
        <v>12.5</v>
      </c>
      <c r="AM193" s="13">
        <v>6.2</v>
      </c>
      <c r="AN193" s="13">
        <v>58.6</v>
      </c>
      <c r="AO193" s="13">
        <v>61.5</v>
      </c>
      <c r="AP193" s="13">
        <v>20.8</v>
      </c>
      <c r="AQ193" s="13">
        <v>99.28</v>
      </c>
      <c r="AR193" s="13">
        <v>12.6</v>
      </c>
      <c r="AS193" s="13">
        <v>1787</v>
      </c>
      <c r="AT193" s="16">
        <f t="shared" si="50"/>
        <v>10</v>
      </c>
      <c r="AU193" s="16">
        <f t="shared" si="51"/>
        <v>0.7</v>
      </c>
      <c r="AV193" s="17">
        <f t="shared" si="52"/>
        <v>4.5</v>
      </c>
      <c r="AW193" s="17">
        <f t="shared" si="53"/>
        <v>1.4</v>
      </c>
      <c r="AX193" s="17">
        <f t="shared" si="54"/>
        <v>3.1</v>
      </c>
      <c r="AY193" s="17">
        <f t="shared" si="55"/>
        <v>0.5</v>
      </c>
      <c r="AZ193" s="17">
        <f t="shared" si="56"/>
        <v>0.5</v>
      </c>
      <c r="BA193" s="17">
        <f t="shared" si="57"/>
        <v>0.6</v>
      </c>
      <c r="BB193" s="18">
        <f t="shared" si="58"/>
        <v>0.58139534883720934</v>
      </c>
      <c r="BC193" s="18">
        <f t="shared" si="59"/>
        <v>1.1666666666666667</v>
      </c>
      <c r="BD193" s="18">
        <f t="shared" si="60"/>
        <v>2.9069767441860465E-2</v>
      </c>
      <c r="BE193" s="18">
        <f t="shared" si="61"/>
        <v>2.9069767441860465E-2</v>
      </c>
      <c r="BF193" s="18">
        <f t="shared" si="62"/>
        <v>8.1395348837209294E-2</v>
      </c>
      <c r="BG193" s="18">
        <f t="shared" si="63"/>
        <v>0.1802325581395349</v>
      </c>
      <c r="BH193" s="58" t="str">
        <f t="shared" si="64"/>
        <v>10–19 min</v>
      </c>
      <c r="BI193" s="58" t="str">
        <f t="shared" si="65"/>
        <v>28–32</v>
      </c>
      <c r="BJ193" s="60">
        <f t="shared" si="66"/>
        <v>0.58599999999999997</v>
      </c>
      <c r="BK193" s="60">
        <f t="shared" si="67"/>
        <v>0.61499999999999999</v>
      </c>
      <c r="BL193" s="60">
        <f t="shared" si="68"/>
        <v>0.22329511164755583</v>
      </c>
      <c r="BM193" s="62" t="str">
        <f t="shared" si="69"/>
        <v>Écarter</v>
      </c>
      <c r="BN193" s="64">
        <f t="shared" si="70"/>
        <v>0.30583501006036218</v>
      </c>
      <c r="BO193" s="64">
        <f t="shared" si="71"/>
        <v>860</v>
      </c>
      <c r="BP193" s="65">
        <f t="shared" si="72"/>
        <v>4.0697674418604654E-2</v>
      </c>
      <c r="BQ193" s="65">
        <f t="shared" si="73"/>
        <v>1.1666666666666667</v>
      </c>
      <c r="BR193" s="18">
        <f t="shared" si="74"/>
        <v>0.26162790697674421</v>
      </c>
    </row>
    <row r="194" spans="1:70" ht="13.2">
      <c r="A194" s="12" t="s">
        <v>284</v>
      </c>
      <c r="B194" s="12" t="s">
        <v>285</v>
      </c>
      <c r="C194" s="13">
        <v>23</v>
      </c>
      <c r="D194" s="13">
        <v>82</v>
      </c>
      <c r="E194" s="13">
        <v>34</v>
      </c>
      <c r="F194" s="13">
        <v>48</v>
      </c>
      <c r="G194" s="13">
        <v>23.6</v>
      </c>
      <c r="H194" s="14">
        <v>812</v>
      </c>
      <c r="I194" s="15">
        <v>279</v>
      </c>
      <c r="J194" s="15">
        <v>664</v>
      </c>
      <c r="K194" s="14">
        <v>41.5</v>
      </c>
      <c r="L194" s="15">
        <v>180</v>
      </c>
      <c r="M194" s="15">
        <v>484</v>
      </c>
      <c r="N194" s="14">
        <v>37.1</v>
      </c>
      <c r="O194" s="14">
        <v>82</v>
      </c>
      <c r="P194" s="14">
        <v>90</v>
      </c>
      <c r="Q194" s="14">
        <v>90.4</v>
      </c>
      <c r="R194" s="15">
        <v>66</v>
      </c>
      <c r="S194" s="15">
        <v>254</v>
      </c>
      <c r="T194" s="15">
        <v>320</v>
      </c>
      <c r="U194" s="15">
        <v>115</v>
      </c>
      <c r="V194" s="68">
        <v>74</v>
      </c>
      <c r="W194" s="15">
        <v>57</v>
      </c>
      <c r="X194" s="15">
        <v>33</v>
      </c>
      <c r="Y194" s="15">
        <v>115</v>
      </c>
      <c r="Z194" s="14">
        <v>1574</v>
      </c>
      <c r="AA194" s="14">
        <v>0</v>
      </c>
      <c r="AB194" s="14">
        <v>0</v>
      </c>
      <c r="AC194" s="13">
        <v>-0.8</v>
      </c>
      <c r="AD194" s="13">
        <v>112.3</v>
      </c>
      <c r="AE194" s="13">
        <v>114.5</v>
      </c>
      <c r="AF194" s="13">
        <v>-2.1</v>
      </c>
      <c r="AG194" s="13">
        <v>7.8</v>
      </c>
      <c r="AH194" s="13">
        <v>1.5</v>
      </c>
      <c r="AI194" s="13">
        <v>12.6</v>
      </c>
      <c r="AJ194" s="13">
        <v>3.2</v>
      </c>
      <c r="AK194" s="13">
        <v>12.1</v>
      </c>
      <c r="AL194" s="13">
        <v>7.7</v>
      </c>
      <c r="AM194" s="13">
        <v>8.4</v>
      </c>
      <c r="AN194" s="13">
        <v>54.9</v>
      </c>
      <c r="AO194" s="13">
        <v>57.7</v>
      </c>
      <c r="AP194" s="13">
        <v>16.399999999999999</v>
      </c>
      <c r="AQ194" s="13">
        <v>102.25</v>
      </c>
      <c r="AR194" s="13">
        <v>7.9</v>
      </c>
      <c r="AS194" s="13">
        <v>4125</v>
      </c>
      <c r="AT194" s="16">
        <f t="shared" ref="AT194:AT257" si="75">H194/D194</f>
        <v>9.9024390243902438</v>
      </c>
      <c r="AU194" s="16">
        <f t="shared" ref="AU194:AU257" si="76">U194/D194</f>
        <v>1.4024390243902438</v>
      </c>
      <c r="AV194" s="17">
        <f t="shared" ref="AV194:AV257" si="77">T194/D194</f>
        <v>3.9024390243902438</v>
      </c>
      <c r="AW194" s="17">
        <f t="shared" ref="AW194:AW257" si="78">R194/D194</f>
        <v>0.80487804878048785</v>
      </c>
      <c r="AX194" s="17">
        <f t="shared" ref="AX194:AX257" si="79">S194/D194</f>
        <v>3.0975609756097562</v>
      </c>
      <c r="AY194" s="17">
        <f t="shared" ref="AY194:AY257" si="80">W194/D194</f>
        <v>0.69512195121951215</v>
      </c>
      <c r="AZ194" s="17">
        <f t="shared" ref="AZ194:AZ257" si="81">X194/D194</f>
        <v>0.40243902439024393</v>
      </c>
      <c r="BA194" s="17">
        <f t="shared" ref="BA194:BA257" si="82">V194/D194</f>
        <v>0.90243902439024393</v>
      </c>
      <c r="BB194" s="18">
        <f t="shared" ref="BB194:BB257" si="83">IF(G194&gt;0,AT194/G194,"")</f>
        <v>0.41959487391484079</v>
      </c>
      <c r="BC194" s="18">
        <f t="shared" ref="BC194:BC257" si="84">IF(BA194&gt;0,AU194/BA194,"")</f>
        <v>1.5540540540540539</v>
      </c>
      <c r="BD194" s="18">
        <f t="shared" ref="BD194:BD257" si="85">IF(G194&gt;0,AY194/G194,"")</f>
        <v>2.9454319966928478E-2</v>
      </c>
      <c r="BE194" s="18">
        <f t="shared" ref="BE194:BE257" si="86">IF(G194&gt;0,AZ194/G194,"")</f>
        <v>1.705250103348491E-2</v>
      </c>
      <c r="BF194" s="18">
        <f t="shared" ref="BF194:BF257" si="87">IF(G194&gt;0,AW194/G194,"")</f>
        <v>3.4105002066969821E-2</v>
      </c>
      <c r="BG194" s="18">
        <f t="shared" ref="BG194:BG257" si="88" xml:space="preserve"> IF(G194&gt;0,AX194/G194,"")</f>
        <v>0.1312525837122778</v>
      </c>
      <c r="BH194" s="58" t="str">
        <f t="shared" ref="BH194:BH257" si="89">IF(G194&lt;10,"&lt;10 min",IF(G194&lt;20,"10–19 min",IF(G194&lt;30,"20–29 min",IF(G194&lt;40,"30–39 min","40+ min"))))</f>
        <v>20–29 min</v>
      </c>
      <c r="BI194" s="58" t="str">
        <f t="shared" ref="BI194:BI257" si="90">IF(C194&lt;23,"18–22",IF(C194&lt;28,"23–27",IF(C194&lt;33,"28–32","33+")))</f>
        <v>23–27</v>
      </c>
      <c r="BJ194" s="60">
        <f t="shared" ref="BJ194:BJ257" si="91">AN194/100</f>
        <v>0.54899999999999993</v>
      </c>
      <c r="BK194" s="60">
        <f t="shared" ref="BK194:BK257" si="92">AO194/100</f>
        <v>0.57700000000000007</v>
      </c>
      <c r="BL194" s="60">
        <f t="shared" ref="BL194:BL257" si="93">J194/(MAX($J$2:$J$570))</f>
        <v>0.40072420036210016</v>
      </c>
      <c r="BM194" s="62" t="str">
        <f t="shared" ref="BM194:BM257" si="94">IF(AND(G194&gt;=30,J194&gt;=500),"Conserver","Écarter")</f>
        <v>Écarter</v>
      </c>
      <c r="BN194" s="64">
        <f t="shared" ref="BN194:BN257" si="95">AT194/(MAX($AT$2:$AT$570))</f>
        <v>0.30285125386465134</v>
      </c>
      <c r="BO194" s="64">
        <f t="shared" ref="BO194:BO257" si="96">G194*D194</f>
        <v>1935.2</v>
      </c>
      <c r="BP194" s="65">
        <f t="shared" ref="BP194:BP257" si="97">IF(BO194&gt;0,U194/BO194,"")</f>
        <v>5.9425382389417115E-2</v>
      </c>
      <c r="BQ194" s="65">
        <f t="shared" ref="BQ194:BQ257" si="98">IF(V194&gt;0,U194/V194,0)</f>
        <v>1.5540540540540539</v>
      </c>
      <c r="BR194" s="18">
        <f t="shared" ref="BR194:BR257" si="99">IF(G194&gt;0,AV194/G194,"")</f>
        <v>0.16535758577924761</v>
      </c>
    </row>
    <row r="195" spans="1:70" ht="13.2">
      <c r="A195" s="20" t="s">
        <v>424</v>
      </c>
      <c r="B195" s="12" t="s">
        <v>425</v>
      </c>
      <c r="C195" s="13">
        <v>21</v>
      </c>
      <c r="D195" s="13">
        <v>60</v>
      </c>
      <c r="E195" s="13">
        <v>14</v>
      </c>
      <c r="F195" s="13">
        <v>46</v>
      </c>
      <c r="G195" s="13">
        <v>22.8</v>
      </c>
      <c r="H195" s="14">
        <v>594</v>
      </c>
      <c r="I195" s="15">
        <v>222</v>
      </c>
      <c r="J195" s="15">
        <v>570</v>
      </c>
      <c r="K195" s="14">
        <v>39.1</v>
      </c>
      <c r="L195" s="15">
        <v>102</v>
      </c>
      <c r="M195" s="15">
        <v>306</v>
      </c>
      <c r="N195" s="14">
        <v>34</v>
      </c>
      <c r="O195" s="14">
        <v>42</v>
      </c>
      <c r="P195" s="14">
        <v>48</v>
      </c>
      <c r="Q195" s="14">
        <v>93.5</v>
      </c>
      <c r="R195" s="15">
        <v>12</v>
      </c>
      <c r="S195" s="15">
        <v>114</v>
      </c>
      <c r="T195" s="15">
        <v>126</v>
      </c>
      <c r="U195" s="15">
        <v>144</v>
      </c>
      <c r="V195" s="68">
        <v>84</v>
      </c>
      <c r="W195" s="15">
        <v>18</v>
      </c>
      <c r="X195" s="15">
        <v>6</v>
      </c>
      <c r="Y195" s="15">
        <v>78</v>
      </c>
      <c r="Z195" s="14">
        <v>948</v>
      </c>
      <c r="AA195" s="14">
        <v>1</v>
      </c>
      <c r="AB195" s="14">
        <v>0</v>
      </c>
      <c r="AC195" s="13">
        <v>-6.6</v>
      </c>
      <c r="AD195" s="13">
        <v>102.1</v>
      </c>
      <c r="AE195" s="13">
        <v>116.4</v>
      </c>
      <c r="AF195" s="13">
        <v>-14.3</v>
      </c>
      <c r="AG195" s="13">
        <v>16.899999999999999</v>
      </c>
      <c r="AH195" s="13">
        <v>1.77</v>
      </c>
      <c r="AI195" s="13">
        <v>17.8</v>
      </c>
      <c r="AJ195" s="13">
        <v>0.9</v>
      </c>
      <c r="AK195" s="13">
        <v>8</v>
      </c>
      <c r="AL195" s="13">
        <v>4.3</v>
      </c>
      <c r="AM195" s="13">
        <v>10.1</v>
      </c>
      <c r="AN195" s="13">
        <v>48.2</v>
      </c>
      <c r="AO195" s="13">
        <v>50.2</v>
      </c>
      <c r="AP195" s="13">
        <v>20.5</v>
      </c>
      <c r="AQ195" s="13">
        <v>99.74</v>
      </c>
      <c r="AR195" s="13">
        <v>6.4</v>
      </c>
      <c r="AS195" s="13">
        <v>2848</v>
      </c>
      <c r="AT195" s="16">
        <f t="shared" si="75"/>
        <v>9.9</v>
      </c>
      <c r="AU195" s="16">
        <f t="shared" si="76"/>
        <v>2.4</v>
      </c>
      <c r="AV195" s="17">
        <f t="shared" si="77"/>
        <v>2.1</v>
      </c>
      <c r="AW195" s="17">
        <f t="shared" si="78"/>
        <v>0.2</v>
      </c>
      <c r="AX195" s="17">
        <f t="shared" si="79"/>
        <v>1.9</v>
      </c>
      <c r="AY195" s="17">
        <f t="shared" si="80"/>
        <v>0.3</v>
      </c>
      <c r="AZ195" s="17">
        <f t="shared" si="81"/>
        <v>0.1</v>
      </c>
      <c r="BA195" s="17">
        <f t="shared" si="82"/>
        <v>1.4</v>
      </c>
      <c r="BB195" s="18">
        <f t="shared" si="83"/>
        <v>0.43421052631578949</v>
      </c>
      <c r="BC195" s="18">
        <f t="shared" si="84"/>
        <v>1.7142857142857144</v>
      </c>
      <c r="BD195" s="18">
        <f t="shared" si="85"/>
        <v>1.3157894736842105E-2</v>
      </c>
      <c r="BE195" s="18">
        <f t="shared" si="86"/>
        <v>4.3859649122807015E-3</v>
      </c>
      <c r="BF195" s="18">
        <f t="shared" si="87"/>
        <v>8.771929824561403E-3</v>
      </c>
      <c r="BG195" s="18">
        <f t="shared" si="88"/>
        <v>8.3333333333333329E-2</v>
      </c>
      <c r="BH195" s="58" t="str">
        <f t="shared" si="89"/>
        <v>20–29 min</v>
      </c>
      <c r="BI195" s="58" t="str">
        <f t="shared" si="90"/>
        <v>18–22</v>
      </c>
      <c r="BJ195" s="60">
        <f t="shared" si="91"/>
        <v>0.48200000000000004</v>
      </c>
      <c r="BK195" s="60">
        <f t="shared" si="92"/>
        <v>0.502</v>
      </c>
      <c r="BL195" s="60">
        <f t="shared" si="93"/>
        <v>0.343995171997586</v>
      </c>
      <c r="BM195" s="62" t="str">
        <f t="shared" si="94"/>
        <v>Écarter</v>
      </c>
      <c r="BN195" s="64">
        <f t="shared" si="95"/>
        <v>0.30277665995975855</v>
      </c>
      <c r="BO195" s="64">
        <f t="shared" si="96"/>
        <v>1368</v>
      </c>
      <c r="BP195" s="65">
        <f t="shared" si="97"/>
        <v>0.10526315789473684</v>
      </c>
      <c r="BQ195" s="65">
        <f t="shared" si="98"/>
        <v>1.7142857142857142</v>
      </c>
      <c r="BR195" s="18">
        <f t="shared" si="99"/>
        <v>9.2105263157894732E-2</v>
      </c>
    </row>
    <row r="196" spans="1:70" ht="13.2">
      <c r="A196" s="12" t="s">
        <v>290</v>
      </c>
      <c r="B196" s="12" t="s">
        <v>291</v>
      </c>
      <c r="C196" s="13">
        <v>31</v>
      </c>
      <c r="D196" s="13">
        <v>79</v>
      </c>
      <c r="E196" s="13">
        <v>55</v>
      </c>
      <c r="F196" s="13">
        <v>24</v>
      </c>
      <c r="G196" s="13">
        <v>21.5</v>
      </c>
      <c r="H196" s="14">
        <v>782</v>
      </c>
      <c r="I196" s="15">
        <v>284</v>
      </c>
      <c r="J196" s="15">
        <v>616</v>
      </c>
      <c r="K196" s="14">
        <v>46.1</v>
      </c>
      <c r="L196" s="15">
        <v>166</v>
      </c>
      <c r="M196" s="15">
        <v>411</v>
      </c>
      <c r="N196" s="14">
        <v>40.6</v>
      </c>
      <c r="O196" s="14">
        <v>47</v>
      </c>
      <c r="P196" s="14">
        <v>55</v>
      </c>
      <c r="Q196" s="14">
        <v>79.3</v>
      </c>
      <c r="R196" s="15">
        <v>47</v>
      </c>
      <c r="S196" s="15">
        <v>221</v>
      </c>
      <c r="T196" s="15">
        <v>269</v>
      </c>
      <c r="U196" s="15">
        <v>111</v>
      </c>
      <c r="V196" s="68">
        <v>79</v>
      </c>
      <c r="W196" s="15">
        <v>32</v>
      </c>
      <c r="X196" s="15">
        <v>16</v>
      </c>
      <c r="Y196" s="15">
        <v>198</v>
      </c>
      <c r="Z196" s="14">
        <v>1319</v>
      </c>
      <c r="AA196" s="14">
        <v>1</v>
      </c>
      <c r="AB196" s="14">
        <v>0</v>
      </c>
      <c r="AC196" s="13">
        <v>2.5</v>
      </c>
      <c r="AD196" s="13">
        <v>118.7</v>
      </c>
      <c r="AE196" s="13">
        <v>114.1</v>
      </c>
      <c r="AF196" s="13">
        <v>4.7</v>
      </c>
      <c r="AG196" s="13">
        <v>8.6999999999999993</v>
      </c>
      <c r="AH196" s="13">
        <v>1.35</v>
      </c>
      <c r="AI196" s="13">
        <v>13.2</v>
      </c>
      <c r="AJ196" s="13">
        <v>2.7</v>
      </c>
      <c r="AK196" s="13">
        <v>12.6</v>
      </c>
      <c r="AL196" s="13">
        <v>7.7</v>
      </c>
      <c r="AM196" s="13">
        <v>9.8000000000000007</v>
      </c>
      <c r="AN196" s="13">
        <v>59.5</v>
      </c>
      <c r="AO196" s="13">
        <v>60.7</v>
      </c>
      <c r="AP196" s="13">
        <v>17.7</v>
      </c>
      <c r="AQ196" s="13">
        <v>102.45</v>
      </c>
      <c r="AR196" s="13">
        <v>7.1</v>
      </c>
      <c r="AS196" s="13">
        <v>3633</v>
      </c>
      <c r="AT196" s="16">
        <f t="shared" si="75"/>
        <v>9.8987341772151893</v>
      </c>
      <c r="AU196" s="16">
        <f t="shared" si="76"/>
        <v>1.4050632911392404</v>
      </c>
      <c r="AV196" s="17">
        <f t="shared" si="77"/>
        <v>3.4050632911392404</v>
      </c>
      <c r="AW196" s="17">
        <f t="shared" si="78"/>
        <v>0.59493670886075944</v>
      </c>
      <c r="AX196" s="17">
        <f t="shared" si="79"/>
        <v>2.7974683544303796</v>
      </c>
      <c r="AY196" s="17">
        <f t="shared" si="80"/>
        <v>0.4050632911392405</v>
      </c>
      <c r="AZ196" s="17">
        <f t="shared" si="81"/>
        <v>0.20253164556962025</v>
      </c>
      <c r="BA196" s="17">
        <f t="shared" si="82"/>
        <v>1</v>
      </c>
      <c r="BB196" s="18">
        <f t="shared" si="83"/>
        <v>0.46040624080070647</v>
      </c>
      <c r="BC196" s="18">
        <f t="shared" si="84"/>
        <v>1.4050632911392404</v>
      </c>
      <c r="BD196" s="18">
        <f t="shared" si="85"/>
        <v>1.8840153076243746E-2</v>
      </c>
      <c r="BE196" s="18">
        <f t="shared" si="86"/>
        <v>9.4200765381218729E-3</v>
      </c>
      <c r="BF196" s="18">
        <f t="shared" si="87"/>
        <v>2.7671474830732998E-2</v>
      </c>
      <c r="BG196" s="18">
        <f t="shared" si="88"/>
        <v>0.13011480718280835</v>
      </c>
      <c r="BH196" s="58" t="str">
        <f t="shared" si="89"/>
        <v>20–29 min</v>
      </c>
      <c r="BI196" s="58" t="str">
        <f t="shared" si="90"/>
        <v>28–32</v>
      </c>
      <c r="BJ196" s="60">
        <f t="shared" si="91"/>
        <v>0.59499999999999997</v>
      </c>
      <c r="BK196" s="60">
        <f t="shared" si="92"/>
        <v>0.60699999999999998</v>
      </c>
      <c r="BL196" s="60">
        <f t="shared" si="93"/>
        <v>0.37175618587809295</v>
      </c>
      <c r="BM196" s="62" t="str">
        <f t="shared" si="94"/>
        <v>Écarter</v>
      </c>
      <c r="BN196" s="64">
        <f t="shared" si="95"/>
        <v>0.30273794666734583</v>
      </c>
      <c r="BO196" s="64">
        <f t="shared" si="96"/>
        <v>1698.5</v>
      </c>
      <c r="BP196" s="65">
        <f t="shared" si="97"/>
        <v>6.5351780983220489E-2</v>
      </c>
      <c r="BQ196" s="65">
        <f t="shared" si="98"/>
        <v>1.4050632911392404</v>
      </c>
      <c r="BR196" s="18">
        <f t="shared" si="99"/>
        <v>0.15837503679717396</v>
      </c>
    </row>
    <row r="197" spans="1:70" ht="13.2">
      <c r="A197" s="20" t="s">
        <v>292</v>
      </c>
      <c r="B197" s="12" t="s">
        <v>293</v>
      </c>
      <c r="C197" s="13">
        <v>24</v>
      </c>
      <c r="D197" s="13">
        <v>79</v>
      </c>
      <c r="E197" s="13">
        <v>46</v>
      </c>
      <c r="F197" s="13">
        <v>33</v>
      </c>
      <c r="G197" s="13">
        <v>21.3</v>
      </c>
      <c r="H197" s="14">
        <v>782</v>
      </c>
      <c r="I197" s="15">
        <v>284</v>
      </c>
      <c r="J197" s="15">
        <v>593</v>
      </c>
      <c r="K197" s="14">
        <v>48</v>
      </c>
      <c r="L197" s="15">
        <v>87</v>
      </c>
      <c r="M197" s="15">
        <v>221</v>
      </c>
      <c r="N197" s="14">
        <v>39.700000000000003</v>
      </c>
      <c r="O197" s="14">
        <v>119</v>
      </c>
      <c r="P197" s="14">
        <v>174</v>
      </c>
      <c r="Q197" s="14">
        <v>71.3</v>
      </c>
      <c r="R197" s="15">
        <v>63</v>
      </c>
      <c r="S197" s="15">
        <v>198</v>
      </c>
      <c r="T197" s="15">
        <v>261</v>
      </c>
      <c r="U197" s="15">
        <v>348</v>
      </c>
      <c r="V197" s="68">
        <v>134</v>
      </c>
      <c r="W197" s="15">
        <v>103</v>
      </c>
      <c r="X197" s="15">
        <v>32</v>
      </c>
      <c r="Y197" s="15">
        <v>205</v>
      </c>
      <c r="Z197" s="14">
        <v>1872</v>
      </c>
      <c r="AA197" s="14">
        <v>9</v>
      </c>
      <c r="AB197" s="14">
        <v>1</v>
      </c>
      <c r="AC197" s="13">
        <v>0.6</v>
      </c>
      <c r="AD197" s="13">
        <v>111</v>
      </c>
      <c r="AE197" s="13">
        <v>109.7</v>
      </c>
      <c r="AF197" s="13">
        <v>1.3</v>
      </c>
      <c r="AG197" s="13">
        <v>28.3</v>
      </c>
      <c r="AH197" s="13">
        <v>2.5099999999999998</v>
      </c>
      <c r="AI197" s="13">
        <v>30.3</v>
      </c>
      <c r="AJ197" s="13">
        <v>3.5</v>
      </c>
      <c r="AK197" s="13">
        <v>10.5</v>
      </c>
      <c r="AL197" s="13">
        <v>7</v>
      </c>
      <c r="AM197" s="13">
        <v>12</v>
      </c>
      <c r="AN197" s="13">
        <v>55.3</v>
      </c>
      <c r="AO197" s="13">
        <v>58.2</v>
      </c>
      <c r="AP197" s="13">
        <v>18.8</v>
      </c>
      <c r="AQ197" s="13">
        <v>105.6</v>
      </c>
      <c r="AR197" s="13">
        <v>10.6</v>
      </c>
      <c r="AS197" s="13">
        <v>3700</v>
      </c>
      <c r="AT197" s="16">
        <f t="shared" si="75"/>
        <v>9.8987341772151893</v>
      </c>
      <c r="AU197" s="16">
        <f t="shared" si="76"/>
        <v>4.4050632911392409</v>
      </c>
      <c r="AV197" s="17">
        <f t="shared" si="77"/>
        <v>3.3037974683544302</v>
      </c>
      <c r="AW197" s="17">
        <f t="shared" si="78"/>
        <v>0.79746835443037978</v>
      </c>
      <c r="AX197" s="17">
        <f t="shared" si="79"/>
        <v>2.5063291139240507</v>
      </c>
      <c r="AY197" s="17">
        <f t="shared" si="80"/>
        <v>1.3037974683544304</v>
      </c>
      <c r="AZ197" s="17">
        <f t="shared" si="81"/>
        <v>0.4050632911392405</v>
      </c>
      <c r="BA197" s="17">
        <f t="shared" si="82"/>
        <v>1.6962025316455696</v>
      </c>
      <c r="BB197" s="18">
        <f t="shared" si="83"/>
        <v>0.46472930409460983</v>
      </c>
      <c r="BC197" s="18">
        <f t="shared" si="84"/>
        <v>2.5970149253731347</v>
      </c>
      <c r="BD197" s="18">
        <f t="shared" si="85"/>
        <v>6.1211148749034293E-2</v>
      </c>
      <c r="BE197" s="18">
        <f t="shared" si="86"/>
        <v>1.9017055922030068E-2</v>
      </c>
      <c r="BF197" s="18">
        <f t="shared" si="87"/>
        <v>3.7439828846496701E-2</v>
      </c>
      <c r="BG197" s="18">
        <f t="shared" si="88"/>
        <v>0.11766803351756105</v>
      </c>
      <c r="BH197" s="58" t="str">
        <f t="shared" si="89"/>
        <v>20–29 min</v>
      </c>
      <c r="BI197" s="58" t="str">
        <f t="shared" si="90"/>
        <v>23–27</v>
      </c>
      <c r="BJ197" s="60">
        <f t="shared" si="91"/>
        <v>0.55299999999999994</v>
      </c>
      <c r="BK197" s="60">
        <f t="shared" si="92"/>
        <v>0.58200000000000007</v>
      </c>
      <c r="BL197" s="60">
        <f t="shared" si="93"/>
        <v>0.35787567893783945</v>
      </c>
      <c r="BM197" s="62" t="str">
        <f t="shared" si="94"/>
        <v>Écarter</v>
      </c>
      <c r="BN197" s="64">
        <f t="shared" si="95"/>
        <v>0.30273794666734583</v>
      </c>
      <c r="BO197" s="64">
        <f t="shared" si="96"/>
        <v>1682.7</v>
      </c>
      <c r="BP197" s="65">
        <f t="shared" si="97"/>
        <v>0.20681048315207701</v>
      </c>
      <c r="BQ197" s="65">
        <f t="shared" si="98"/>
        <v>2.5970149253731343</v>
      </c>
      <c r="BR197" s="18">
        <f t="shared" si="99"/>
        <v>0.15510786236405774</v>
      </c>
    </row>
    <row r="198" spans="1:70" ht="13.2">
      <c r="A198" s="12" t="s">
        <v>362</v>
      </c>
      <c r="B198" s="12" t="s">
        <v>363</v>
      </c>
      <c r="C198" s="13">
        <v>26</v>
      </c>
      <c r="D198" s="13">
        <v>69</v>
      </c>
      <c r="E198" s="13">
        <v>39</v>
      </c>
      <c r="F198" s="13">
        <v>30</v>
      </c>
      <c r="G198" s="13">
        <v>24.3</v>
      </c>
      <c r="H198" s="14">
        <v>683</v>
      </c>
      <c r="I198" s="15">
        <v>255</v>
      </c>
      <c r="J198" s="15">
        <v>607</v>
      </c>
      <c r="K198" s="14">
        <v>42.5</v>
      </c>
      <c r="L198" s="15">
        <v>131</v>
      </c>
      <c r="M198" s="15">
        <v>393</v>
      </c>
      <c r="N198" s="14">
        <v>33.799999999999997</v>
      </c>
      <c r="O198" s="14">
        <v>35</v>
      </c>
      <c r="P198" s="14">
        <v>48</v>
      </c>
      <c r="Q198" s="14">
        <v>71.400000000000006</v>
      </c>
      <c r="R198" s="15">
        <v>28</v>
      </c>
      <c r="S198" s="15">
        <v>173</v>
      </c>
      <c r="T198" s="15">
        <v>207</v>
      </c>
      <c r="U198" s="15">
        <v>159</v>
      </c>
      <c r="V198" s="68">
        <v>69</v>
      </c>
      <c r="W198" s="15">
        <v>69</v>
      </c>
      <c r="X198" s="15">
        <v>21</v>
      </c>
      <c r="Y198" s="15">
        <v>124</v>
      </c>
      <c r="Z198" s="14">
        <v>1359</v>
      </c>
      <c r="AA198" s="14">
        <v>0</v>
      </c>
      <c r="AB198" s="14">
        <v>0</v>
      </c>
      <c r="AC198" s="13">
        <v>1.5</v>
      </c>
      <c r="AD198" s="13">
        <v>114.5</v>
      </c>
      <c r="AE198" s="13">
        <v>111.7</v>
      </c>
      <c r="AF198" s="13">
        <v>2.8</v>
      </c>
      <c r="AG198" s="13">
        <v>12.4</v>
      </c>
      <c r="AH198" s="13">
        <v>2.33</v>
      </c>
      <c r="AI198" s="13">
        <v>18.399999999999999</v>
      </c>
      <c r="AJ198" s="13">
        <v>1.7</v>
      </c>
      <c r="AK198" s="13">
        <v>9.8000000000000007</v>
      </c>
      <c r="AL198" s="13">
        <v>5.8</v>
      </c>
      <c r="AM198" s="13">
        <v>7.9</v>
      </c>
      <c r="AN198" s="13">
        <v>53.5</v>
      </c>
      <c r="AO198" s="13">
        <v>54.4</v>
      </c>
      <c r="AP198" s="13">
        <v>17.100000000000001</v>
      </c>
      <c r="AQ198" s="13">
        <v>102.32</v>
      </c>
      <c r="AR198" s="13">
        <v>7.3</v>
      </c>
      <c r="AS198" s="13">
        <v>3581</v>
      </c>
      <c r="AT198" s="16">
        <f t="shared" si="75"/>
        <v>9.8985507246376816</v>
      </c>
      <c r="AU198" s="16">
        <f t="shared" si="76"/>
        <v>2.3043478260869565</v>
      </c>
      <c r="AV198" s="17">
        <f t="shared" si="77"/>
        <v>3</v>
      </c>
      <c r="AW198" s="17">
        <f t="shared" si="78"/>
        <v>0.40579710144927539</v>
      </c>
      <c r="AX198" s="17">
        <f t="shared" si="79"/>
        <v>2.5072463768115942</v>
      </c>
      <c r="AY198" s="17">
        <f t="shared" si="80"/>
        <v>1</v>
      </c>
      <c r="AZ198" s="17">
        <f t="shared" si="81"/>
        <v>0.30434782608695654</v>
      </c>
      <c r="BA198" s="17">
        <f t="shared" si="82"/>
        <v>1</v>
      </c>
      <c r="BB198" s="18">
        <f t="shared" si="83"/>
        <v>0.40734776644599513</v>
      </c>
      <c r="BC198" s="18">
        <f t="shared" si="84"/>
        <v>2.3043478260869565</v>
      </c>
      <c r="BD198" s="18">
        <f t="shared" si="85"/>
        <v>4.1152263374485597E-2</v>
      </c>
      <c r="BE198" s="18">
        <f t="shared" si="86"/>
        <v>1.2524601896582574E-2</v>
      </c>
      <c r="BF198" s="18">
        <f t="shared" si="87"/>
        <v>1.669946919544343E-2</v>
      </c>
      <c r="BG198" s="18">
        <f t="shared" si="88"/>
        <v>0.10317886324327548</v>
      </c>
      <c r="BH198" s="58" t="str">
        <f t="shared" si="89"/>
        <v>20–29 min</v>
      </c>
      <c r="BI198" s="58" t="str">
        <f t="shared" si="90"/>
        <v>23–27</v>
      </c>
      <c r="BJ198" s="60">
        <f t="shared" si="91"/>
        <v>0.53500000000000003</v>
      </c>
      <c r="BK198" s="60">
        <f t="shared" si="92"/>
        <v>0.54400000000000004</v>
      </c>
      <c r="BL198" s="60">
        <f t="shared" si="93"/>
        <v>0.36632468316234157</v>
      </c>
      <c r="BM198" s="62" t="str">
        <f t="shared" si="94"/>
        <v>Écarter</v>
      </c>
      <c r="BN198" s="64">
        <f t="shared" si="95"/>
        <v>0.30273233604525707</v>
      </c>
      <c r="BO198" s="64">
        <f t="shared" si="96"/>
        <v>1676.7</v>
      </c>
      <c r="BP198" s="65">
        <f t="shared" si="97"/>
        <v>9.4829128645553762E-2</v>
      </c>
      <c r="BQ198" s="65">
        <f t="shared" si="98"/>
        <v>2.3043478260869565</v>
      </c>
      <c r="BR198" s="18">
        <f t="shared" si="99"/>
        <v>0.12345679012345678</v>
      </c>
    </row>
    <row r="199" spans="1:70" ht="13.2">
      <c r="A199" s="12" t="s">
        <v>286</v>
      </c>
      <c r="B199" s="12" t="s">
        <v>287</v>
      </c>
      <c r="C199" s="13">
        <v>19</v>
      </c>
      <c r="D199" s="13">
        <v>82</v>
      </c>
      <c r="E199" s="13">
        <v>18</v>
      </c>
      <c r="F199" s="13">
        <v>64</v>
      </c>
      <c r="G199" s="13">
        <v>30</v>
      </c>
      <c r="H199" s="14">
        <v>804</v>
      </c>
      <c r="I199" s="15">
        <v>303</v>
      </c>
      <c r="J199" s="15">
        <v>746</v>
      </c>
      <c r="K199" s="14">
        <v>40.1</v>
      </c>
      <c r="L199" s="15">
        <v>139</v>
      </c>
      <c r="M199" s="15">
        <v>410</v>
      </c>
      <c r="N199" s="14">
        <v>33.9</v>
      </c>
      <c r="O199" s="14">
        <v>66</v>
      </c>
      <c r="P199" s="14">
        <v>82</v>
      </c>
      <c r="Q199" s="14">
        <v>81.2</v>
      </c>
      <c r="R199" s="15">
        <v>33</v>
      </c>
      <c r="S199" s="15">
        <v>312</v>
      </c>
      <c r="T199" s="15">
        <v>344</v>
      </c>
      <c r="U199" s="15">
        <v>361</v>
      </c>
      <c r="V199" s="68">
        <v>139</v>
      </c>
      <c r="W199" s="15">
        <v>57</v>
      </c>
      <c r="X199" s="15">
        <v>25</v>
      </c>
      <c r="Y199" s="15">
        <v>189</v>
      </c>
      <c r="Z199" s="14">
        <v>1845</v>
      </c>
      <c r="AA199" s="14">
        <v>5</v>
      </c>
      <c r="AB199" s="14">
        <v>0</v>
      </c>
      <c r="AC199" s="13">
        <v>-9.6999999999999993</v>
      </c>
      <c r="AD199" s="13">
        <v>102.8</v>
      </c>
      <c r="AE199" s="13">
        <v>118</v>
      </c>
      <c r="AF199" s="13">
        <v>-15.2</v>
      </c>
      <c r="AG199" s="13">
        <v>21.3</v>
      </c>
      <c r="AH199" s="13">
        <v>2.58</v>
      </c>
      <c r="AI199" s="13">
        <v>28.3</v>
      </c>
      <c r="AJ199" s="13">
        <v>1.2</v>
      </c>
      <c r="AK199" s="13">
        <v>11.7</v>
      </c>
      <c r="AL199" s="13">
        <v>6.4</v>
      </c>
      <c r="AM199" s="13">
        <v>11</v>
      </c>
      <c r="AN199" s="13">
        <v>49.3</v>
      </c>
      <c r="AO199" s="13">
        <v>51.4</v>
      </c>
      <c r="AP199" s="13">
        <v>15.4</v>
      </c>
      <c r="AQ199" s="13">
        <v>103.06</v>
      </c>
      <c r="AR199" s="13">
        <v>7.1</v>
      </c>
      <c r="AS199" s="13">
        <v>5279</v>
      </c>
      <c r="AT199" s="16">
        <f t="shared" si="75"/>
        <v>9.8048780487804876</v>
      </c>
      <c r="AU199" s="16">
        <f t="shared" si="76"/>
        <v>4.4024390243902438</v>
      </c>
      <c r="AV199" s="17">
        <f t="shared" si="77"/>
        <v>4.1951219512195124</v>
      </c>
      <c r="AW199" s="17">
        <f t="shared" si="78"/>
        <v>0.40243902439024393</v>
      </c>
      <c r="AX199" s="17">
        <f t="shared" si="79"/>
        <v>3.8048780487804876</v>
      </c>
      <c r="AY199" s="17">
        <f t="shared" si="80"/>
        <v>0.69512195121951215</v>
      </c>
      <c r="AZ199" s="17">
        <f t="shared" si="81"/>
        <v>0.3048780487804878</v>
      </c>
      <c r="BA199" s="17">
        <f t="shared" si="82"/>
        <v>1.6951219512195121</v>
      </c>
      <c r="BB199" s="18">
        <f t="shared" si="83"/>
        <v>0.32682926829268294</v>
      </c>
      <c r="BC199" s="18">
        <f t="shared" si="84"/>
        <v>2.5971223021582732</v>
      </c>
      <c r="BD199" s="18">
        <f t="shared" si="85"/>
        <v>2.3170731707317073E-2</v>
      </c>
      <c r="BE199" s="18">
        <f t="shared" si="86"/>
        <v>1.016260162601626E-2</v>
      </c>
      <c r="BF199" s="18">
        <f t="shared" si="87"/>
        <v>1.3414634146341465E-2</v>
      </c>
      <c r="BG199" s="18">
        <f t="shared" si="88"/>
        <v>0.12682926829268293</v>
      </c>
      <c r="BH199" s="58" t="str">
        <f t="shared" si="89"/>
        <v>30–39 min</v>
      </c>
      <c r="BI199" s="58" t="str">
        <f t="shared" si="90"/>
        <v>18–22</v>
      </c>
      <c r="BJ199" s="60">
        <f t="shared" si="91"/>
        <v>0.49299999999999999</v>
      </c>
      <c r="BK199" s="60">
        <f t="shared" si="92"/>
        <v>0.51400000000000001</v>
      </c>
      <c r="BL199" s="60">
        <f t="shared" si="93"/>
        <v>0.45021122510561257</v>
      </c>
      <c r="BM199" s="62" t="str">
        <f t="shared" si="94"/>
        <v>Conserver</v>
      </c>
      <c r="BN199" s="64">
        <f t="shared" si="95"/>
        <v>0.2998674976689405</v>
      </c>
      <c r="BO199" s="64">
        <f t="shared" si="96"/>
        <v>2460</v>
      </c>
      <c r="BP199" s="65">
        <f t="shared" si="97"/>
        <v>0.14674796747967481</v>
      </c>
      <c r="BQ199" s="65">
        <f t="shared" si="98"/>
        <v>2.5971223021582732</v>
      </c>
      <c r="BR199" s="18">
        <f t="shared" si="99"/>
        <v>0.13983739837398373</v>
      </c>
    </row>
    <row r="200" spans="1:70" ht="13.2">
      <c r="A200" s="12" t="s">
        <v>330</v>
      </c>
      <c r="B200" s="12" t="s">
        <v>331</v>
      </c>
      <c r="C200" s="13">
        <v>23</v>
      </c>
      <c r="D200" s="13">
        <v>74</v>
      </c>
      <c r="E200" s="13">
        <v>45</v>
      </c>
      <c r="F200" s="13">
        <v>29</v>
      </c>
      <c r="G200" s="13">
        <v>22.3</v>
      </c>
      <c r="H200" s="14">
        <v>725</v>
      </c>
      <c r="I200" s="15">
        <v>244</v>
      </c>
      <c r="J200" s="15">
        <v>570</v>
      </c>
      <c r="K200" s="14">
        <v>43.3</v>
      </c>
      <c r="L200" s="15">
        <v>126</v>
      </c>
      <c r="M200" s="15">
        <v>340</v>
      </c>
      <c r="N200" s="14">
        <v>37.4</v>
      </c>
      <c r="O200" s="14">
        <v>104</v>
      </c>
      <c r="P200" s="14">
        <v>133</v>
      </c>
      <c r="Q200" s="14">
        <v>79.7</v>
      </c>
      <c r="R200" s="15">
        <v>52</v>
      </c>
      <c r="S200" s="15">
        <v>141</v>
      </c>
      <c r="T200" s="15">
        <v>192</v>
      </c>
      <c r="U200" s="15">
        <v>96</v>
      </c>
      <c r="V200" s="68">
        <v>52</v>
      </c>
      <c r="W200" s="15">
        <v>59</v>
      </c>
      <c r="X200" s="15">
        <v>30</v>
      </c>
      <c r="Y200" s="15">
        <v>118</v>
      </c>
      <c r="Z200" s="14">
        <v>1310</v>
      </c>
      <c r="AA200" s="14">
        <v>0</v>
      </c>
      <c r="AB200" s="14">
        <v>0</v>
      </c>
      <c r="AC200" s="13">
        <v>1.8</v>
      </c>
      <c r="AD200" s="13">
        <v>113.2</v>
      </c>
      <c r="AE200" s="13">
        <v>108.9</v>
      </c>
      <c r="AF200" s="13">
        <v>4.3</v>
      </c>
      <c r="AG200" s="13">
        <v>8.4</v>
      </c>
      <c r="AH200" s="13">
        <v>1.78</v>
      </c>
      <c r="AI200" s="13">
        <v>12.4</v>
      </c>
      <c r="AJ200" s="13">
        <v>2.9</v>
      </c>
      <c r="AK200" s="13">
        <v>8.4</v>
      </c>
      <c r="AL200" s="13">
        <v>5.6</v>
      </c>
      <c r="AM200" s="13">
        <v>7</v>
      </c>
      <c r="AN200" s="13">
        <v>54.4</v>
      </c>
      <c r="AO200" s="13">
        <v>57.8</v>
      </c>
      <c r="AP200" s="13">
        <v>17</v>
      </c>
      <c r="AQ200" s="13">
        <v>100.74</v>
      </c>
      <c r="AR200" s="13">
        <v>7.6</v>
      </c>
      <c r="AS200" s="13">
        <v>3454</v>
      </c>
      <c r="AT200" s="16">
        <f t="shared" si="75"/>
        <v>9.7972972972972965</v>
      </c>
      <c r="AU200" s="16">
        <f t="shared" si="76"/>
        <v>1.2972972972972974</v>
      </c>
      <c r="AV200" s="17">
        <f t="shared" si="77"/>
        <v>2.5945945945945947</v>
      </c>
      <c r="AW200" s="17">
        <f t="shared" si="78"/>
        <v>0.70270270270270274</v>
      </c>
      <c r="AX200" s="17">
        <f t="shared" si="79"/>
        <v>1.9054054054054055</v>
      </c>
      <c r="AY200" s="17">
        <f t="shared" si="80"/>
        <v>0.79729729729729726</v>
      </c>
      <c r="AZ200" s="17">
        <f t="shared" si="81"/>
        <v>0.40540540540540543</v>
      </c>
      <c r="BA200" s="17">
        <f t="shared" si="82"/>
        <v>0.70270270270270274</v>
      </c>
      <c r="BB200" s="18">
        <f t="shared" si="83"/>
        <v>0.43934068597745723</v>
      </c>
      <c r="BC200" s="18">
        <f t="shared" si="84"/>
        <v>1.8461538461538463</v>
      </c>
      <c r="BD200" s="18">
        <f t="shared" si="85"/>
        <v>3.5753242031268936E-2</v>
      </c>
      <c r="BE200" s="18">
        <f t="shared" si="86"/>
        <v>1.8179614592170646E-2</v>
      </c>
      <c r="BF200" s="18">
        <f t="shared" si="87"/>
        <v>3.1511331959762454E-2</v>
      </c>
      <c r="BG200" s="18">
        <f t="shared" si="88"/>
        <v>8.5444188583202033E-2</v>
      </c>
      <c r="BH200" s="58" t="str">
        <f t="shared" si="89"/>
        <v>20–29 min</v>
      </c>
      <c r="BI200" s="58" t="str">
        <f t="shared" si="90"/>
        <v>23–27</v>
      </c>
      <c r="BJ200" s="60">
        <f t="shared" si="91"/>
        <v>0.54400000000000004</v>
      </c>
      <c r="BK200" s="60">
        <f t="shared" si="92"/>
        <v>0.57799999999999996</v>
      </c>
      <c r="BL200" s="60">
        <f t="shared" si="93"/>
        <v>0.343995171997586</v>
      </c>
      <c r="BM200" s="62" t="str">
        <f t="shared" si="94"/>
        <v>Écarter</v>
      </c>
      <c r="BN200" s="64">
        <f t="shared" si="95"/>
        <v>0.29963565174832779</v>
      </c>
      <c r="BO200" s="64">
        <f t="shared" si="96"/>
        <v>1650.2</v>
      </c>
      <c r="BP200" s="65">
        <f t="shared" si="97"/>
        <v>5.8174766694946069E-2</v>
      </c>
      <c r="BQ200" s="65">
        <f t="shared" si="98"/>
        <v>1.8461538461538463</v>
      </c>
      <c r="BR200" s="18">
        <f t="shared" si="99"/>
        <v>0.11634953338989214</v>
      </c>
    </row>
    <row r="201" spans="1:70" ht="13.2">
      <c r="A201" s="12" t="s">
        <v>350</v>
      </c>
      <c r="B201" s="12" t="s">
        <v>351</v>
      </c>
      <c r="C201" s="13">
        <v>27</v>
      </c>
      <c r="D201" s="13">
        <v>72</v>
      </c>
      <c r="E201" s="13">
        <v>41</v>
      </c>
      <c r="F201" s="13">
        <v>31</v>
      </c>
      <c r="G201" s="13">
        <v>24.3</v>
      </c>
      <c r="H201" s="14">
        <v>698</v>
      </c>
      <c r="I201" s="15">
        <v>238</v>
      </c>
      <c r="J201" s="15">
        <v>511</v>
      </c>
      <c r="K201" s="14">
        <v>47.1</v>
      </c>
      <c r="L201" s="15">
        <v>101</v>
      </c>
      <c r="M201" s="15">
        <v>245</v>
      </c>
      <c r="N201" s="14">
        <v>40.9</v>
      </c>
      <c r="O201" s="14">
        <v>115</v>
      </c>
      <c r="P201" s="14">
        <v>130</v>
      </c>
      <c r="Q201" s="14">
        <v>89.1</v>
      </c>
      <c r="R201" s="15">
        <v>29</v>
      </c>
      <c r="S201" s="15">
        <v>130</v>
      </c>
      <c r="T201" s="15">
        <v>158</v>
      </c>
      <c r="U201" s="15">
        <v>79</v>
      </c>
      <c r="V201" s="68">
        <v>43</v>
      </c>
      <c r="W201" s="15">
        <v>43</v>
      </c>
      <c r="X201" s="15">
        <v>7</v>
      </c>
      <c r="Y201" s="15">
        <v>122</v>
      </c>
      <c r="Z201" s="14">
        <v>1102</v>
      </c>
      <c r="AA201" s="14">
        <v>0</v>
      </c>
      <c r="AB201" s="14">
        <v>0</v>
      </c>
      <c r="AC201" s="13">
        <v>-0.9</v>
      </c>
      <c r="AD201" s="13">
        <v>109.1</v>
      </c>
      <c r="AE201" s="13">
        <v>110.6</v>
      </c>
      <c r="AF201" s="13">
        <v>-1.4</v>
      </c>
      <c r="AG201" s="13">
        <v>6.5</v>
      </c>
      <c r="AH201" s="13">
        <v>1.71</v>
      </c>
      <c r="AI201" s="13">
        <v>11.2</v>
      </c>
      <c r="AJ201" s="13">
        <v>1.9</v>
      </c>
      <c r="AK201" s="13">
        <v>7.2</v>
      </c>
      <c r="AL201" s="13">
        <v>4.5999999999999996</v>
      </c>
      <c r="AM201" s="13">
        <v>6.6</v>
      </c>
      <c r="AN201" s="13">
        <v>57</v>
      </c>
      <c r="AO201" s="13">
        <v>61.4</v>
      </c>
      <c r="AP201" s="13">
        <v>15</v>
      </c>
      <c r="AQ201" s="13">
        <v>99.23</v>
      </c>
      <c r="AR201" s="13">
        <v>7.2</v>
      </c>
      <c r="AS201" s="13">
        <v>3606</v>
      </c>
      <c r="AT201" s="16">
        <f t="shared" si="75"/>
        <v>9.6944444444444446</v>
      </c>
      <c r="AU201" s="16">
        <f t="shared" si="76"/>
        <v>1.0972222222222223</v>
      </c>
      <c r="AV201" s="17">
        <f t="shared" si="77"/>
        <v>2.1944444444444446</v>
      </c>
      <c r="AW201" s="17">
        <f t="shared" si="78"/>
        <v>0.40277777777777779</v>
      </c>
      <c r="AX201" s="17">
        <f t="shared" si="79"/>
        <v>1.8055555555555556</v>
      </c>
      <c r="AY201" s="17">
        <f t="shared" si="80"/>
        <v>0.59722222222222221</v>
      </c>
      <c r="AZ201" s="17">
        <f t="shared" si="81"/>
        <v>9.7222222222222224E-2</v>
      </c>
      <c r="BA201" s="17">
        <f t="shared" si="82"/>
        <v>0.59722222222222221</v>
      </c>
      <c r="BB201" s="18">
        <f t="shared" si="83"/>
        <v>0.39894833104709648</v>
      </c>
      <c r="BC201" s="18">
        <f t="shared" si="84"/>
        <v>1.8372093023255816</v>
      </c>
      <c r="BD201" s="18">
        <f t="shared" si="85"/>
        <v>2.4577046181984454E-2</v>
      </c>
      <c r="BE201" s="18">
        <f t="shared" si="86"/>
        <v>4.0009144947416551E-3</v>
      </c>
      <c r="BF201" s="18">
        <f t="shared" si="87"/>
        <v>1.6575217192501143E-2</v>
      </c>
      <c r="BG201" s="18">
        <f t="shared" si="88"/>
        <v>7.4302697759487876E-2</v>
      </c>
      <c r="BH201" s="58" t="str">
        <f t="shared" si="89"/>
        <v>20–29 min</v>
      </c>
      <c r="BI201" s="58" t="str">
        <f t="shared" si="90"/>
        <v>23–27</v>
      </c>
      <c r="BJ201" s="60">
        <f t="shared" si="91"/>
        <v>0.56999999999999995</v>
      </c>
      <c r="BK201" s="60">
        <f t="shared" si="92"/>
        <v>0.61399999999999999</v>
      </c>
      <c r="BL201" s="60">
        <f t="shared" si="93"/>
        <v>0.30838865419432709</v>
      </c>
      <c r="BM201" s="62" t="str">
        <f t="shared" si="94"/>
        <v>Écarter</v>
      </c>
      <c r="BN201" s="64">
        <f t="shared" si="95"/>
        <v>0.29649005141962892</v>
      </c>
      <c r="BO201" s="64">
        <f t="shared" si="96"/>
        <v>1749.6000000000001</v>
      </c>
      <c r="BP201" s="65">
        <f t="shared" si="97"/>
        <v>4.5153177869227248E-2</v>
      </c>
      <c r="BQ201" s="65">
        <f t="shared" si="98"/>
        <v>1.8372093023255813</v>
      </c>
      <c r="BR201" s="18">
        <f t="shared" si="99"/>
        <v>9.0306355738454511E-2</v>
      </c>
    </row>
    <row r="202" spans="1:70" ht="13.2">
      <c r="A202" s="12" t="s">
        <v>318</v>
      </c>
      <c r="B202" s="12" t="s">
        <v>319</v>
      </c>
      <c r="C202" s="13">
        <v>22</v>
      </c>
      <c r="D202" s="13">
        <v>78</v>
      </c>
      <c r="E202" s="13">
        <v>40</v>
      </c>
      <c r="F202" s="13">
        <v>38</v>
      </c>
      <c r="G202" s="13">
        <v>27.3</v>
      </c>
      <c r="H202" s="14">
        <v>749</v>
      </c>
      <c r="I202" s="15">
        <v>250</v>
      </c>
      <c r="J202" s="15">
        <v>593</v>
      </c>
      <c r="K202" s="14">
        <v>42.7</v>
      </c>
      <c r="L202" s="15">
        <v>117</v>
      </c>
      <c r="M202" s="15">
        <v>312</v>
      </c>
      <c r="N202" s="14">
        <v>36.6</v>
      </c>
      <c r="O202" s="14">
        <v>133</v>
      </c>
      <c r="P202" s="14">
        <v>148</v>
      </c>
      <c r="Q202" s="14">
        <v>85.5</v>
      </c>
      <c r="R202" s="15">
        <v>39</v>
      </c>
      <c r="S202" s="15">
        <v>218</v>
      </c>
      <c r="T202" s="15">
        <v>257</v>
      </c>
      <c r="U202" s="15">
        <v>148</v>
      </c>
      <c r="V202" s="68">
        <v>86</v>
      </c>
      <c r="W202" s="15">
        <v>62</v>
      </c>
      <c r="X202" s="15">
        <v>31</v>
      </c>
      <c r="Y202" s="15">
        <v>117</v>
      </c>
      <c r="Z202" s="14">
        <v>1474</v>
      </c>
      <c r="AA202" s="14">
        <v>0</v>
      </c>
      <c r="AB202" s="14">
        <v>0</v>
      </c>
      <c r="AC202" s="13">
        <v>-1.1000000000000001</v>
      </c>
      <c r="AD202" s="13">
        <v>112.6</v>
      </c>
      <c r="AE202" s="13">
        <v>114.3</v>
      </c>
      <c r="AF202" s="13">
        <v>-1.7</v>
      </c>
      <c r="AG202" s="13">
        <v>9.3000000000000007</v>
      </c>
      <c r="AH202" s="13">
        <v>1.66</v>
      </c>
      <c r="AI202" s="13">
        <v>16.399999999999999</v>
      </c>
      <c r="AJ202" s="13">
        <v>1.9</v>
      </c>
      <c r="AK202" s="13">
        <v>10.199999999999999</v>
      </c>
      <c r="AL202" s="13">
        <v>6.1</v>
      </c>
      <c r="AM202" s="13">
        <v>9.9</v>
      </c>
      <c r="AN202" s="13">
        <v>52.5</v>
      </c>
      <c r="AO202" s="13">
        <v>57</v>
      </c>
      <c r="AP202" s="13">
        <v>15</v>
      </c>
      <c r="AQ202" s="13">
        <v>100.27</v>
      </c>
      <c r="AR202" s="13">
        <v>6.9</v>
      </c>
      <c r="AS202" s="13">
        <v>4440</v>
      </c>
      <c r="AT202" s="16">
        <f t="shared" si="75"/>
        <v>9.6025641025641022</v>
      </c>
      <c r="AU202" s="16">
        <f t="shared" si="76"/>
        <v>1.8974358974358974</v>
      </c>
      <c r="AV202" s="17">
        <f t="shared" si="77"/>
        <v>3.2948717948717947</v>
      </c>
      <c r="AW202" s="17">
        <f t="shared" si="78"/>
        <v>0.5</v>
      </c>
      <c r="AX202" s="17">
        <f t="shared" si="79"/>
        <v>2.7948717948717947</v>
      </c>
      <c r="AY202" s="17">
        <f t="shared" si="80"/>
        <v>0.79487179487179482</v>
      </c>
      <c r="AZ202" s="17">
        <f t="shared" si="81"/>
        <v>0.39743589743589741</v>
      </c>
      <c r="BA202" s="17">
        <f t="shared" si="82"/>
        <v>1.1025641025641026</v>
      </c>
      <c r="BB202" s="18">
        <f t="shared" si="83"/>
        <v>0.3517422748191979</v>
      </c>
      <c r="BC202" s="18">
        <f t="shared" si="84"/>
        <v>1.7209302325581393</v>
      </c>
      <c r="BD202" s="18">
        <f t="shared" si="85"/>
        <v>2.9116182962336805E-2</v>
      </c>
      <c r="BE202" s="18">
        <f t="shared" si="86"/>
        <v>1.4558091481168402E-2</v>
      </c>
      <c r="BF202" s="18">
        <f t="shared" si="87"/>
        <v>1.8315018315018316E-2</v>
      </c>
      <c r="BG202" s="18">
        <f t="shared" si="88"/>
        <v>0.10237625622241006</v>
      </c>
      <c r="BH202" s="58" t="str">
        <f t="shared" si="89"/>
        <v>20–29 min</v>
      </c>
      <c r="BI202" s="58" t="str">
        <f t="shared" si="90"/>
        <v>18–22</v>
      </c>
      <c r="BJ202" s="60">
        <f t="shared" si="91"/>
        <v>0.52500000000000002</v>
      </c>
      <c r="BK202" s="60">
        <f t="shared" si="92"/>
        <v>0.56999999999999995</v>
      </c>
      <c r="BL202" s="60">
        <f t="shared" si="93"/>
        <v>0.35787567893783945</v>
      </c>
      <c r="BM202" s="62" t="str">
        <f t="shared" si="94"/>
        <v>Écarter</v>
      </c>
      <c r="BN202" s="64">
        <f t="shared" si="95"/>
        <v>0.29368002889129652</v>
      </c>
      <c r="BO202" s="64">
        <f t="shared" si="96"/>
        <v>2129.4</v>
      </c>
      <c r="BP202" s="65">
        <f t="shared" si="97"/>
        <v>6.950314642622335E-2</v>
      </c>
      <c r="BQ202" s="65">
        <f t="shared" si="98"/>
        <v>1.7209302325581395</v>
      </c>
      <c r="BR202" s="18">
        <f t="shared" si="99"/>
        <v>0.12069127453742838</v>
      </c>
    </row>
    <row r="203" spans="1:70" ht="13.2">
      <c r="A203" s="12" t="s">
        <v>354</v>
      </c>
      <c r="B203" s="12" t="s">
        <v>355</v>
      </c>
      <c r="C203" s="13">
        <v>21</v>
      </c>
      <c r="D203" s="13">
        <v>72</v>
      </c>
      <c r="E203" s="13">
        <v>13</v>
      </c>
      <c r="F203" s="13">
        <v>59</v>
      </c>
      <c r="G203" s="13">
        <v>21.1</v>
      </c>
      <c r="H203" s="14">
        <v>691</v>
      </c>
      <c r="I203" s="15">
        <v>259</v>
      </c>
      <c r="J203" s="15">
        <v>518</v>
      </c>
      <c r="K203" s="14">
        <v>50.2</v>
      </c>
      <c r="L203" s="15">
        <v>79</v>
      </c>
      <c r="M203" s="15">
        <v>223</v>
      </c>
      <c r="N203" s="14">
        <v>35</v>
      </c>
      <c r="O203" s="14">
        <v>94</v>
      </c>
      <c r="P203" s="14">
        <v>144</v>
      </c>
      <c r="Q203" s="14">
        <v>65</v>
      </c>
      <c r="R203" s="15">
        <v>115</v>
      </c>
      <c r="S203" s="15">
        <v>331</v>
      </c>
      <c r="T203" s="15">
        <v>439</v>
      </c>
      <c r="U203" s="15">
        <v>137</v>
      </c>
      <c r="V203" s="68">
        <v>101</v>
      </c>
      <c r="W203" s="15">
        <v>50</v>
      </c>
      <c r="X203" s="15">
        <v>22</v>
      </c>
      <c r="Y203" s="15">
        <v>173</v>
      </c>
      <c r="Z203" s="14">
        <v>1534</v>
      </c>
      <c r="AA203" s="14">
        <v>13</v>
      </c>
      <c r="AB203" s="14">
        <v>0</v>
      </c>
      <c r="AC203" s="13">
        <v>-5.0999999999999996</v>
      </c>
      <c r="AD203" s="13">
        <v>107.7</v>
      </c>
      <c r="AE203" s="13">
        <v>118.9</v>
      </c>
      <c r="AF203" s="13">
        <v>-11.3</v>
      </c>
      <c r="AG203" s="13">
        <v>14</v>
      </c>
      <c r="AH203" s="13">
        <v>1.37</v>
      </c>
      <c r="AI203" s="13">
        <v>17</v>
      </c>
      <c r="AJ203" s="13">
        <v>7</v>
      </c>
      <c r="AK203" s="13">
        <v>21.3</v>
      </c>
      <c r="AL203" s="13">
        <v>14</v>
      </c>
      <c r="AM203" s="13">
        <v>12.4</v>
      </c>
      <c r="AN203" s="13">
        <v>57.6</v>
      </c>
      <c r="AO203" s="13">
        <v>59.4</v>
      </c>
      <c r="AP203" s="13">
        <v>18.399999999999999</v>
      </c>
      <c r="AQ203" s="13">
        <v>102.46</v>
      </c>
      <c r="AR203" s="13">
        <v>10.3</v>
      </c>
      <c r="AS203" s="13">
        <v>3248</v>
      </c>
      <c r="AT203" s="16">
        <f t="shared" si="75"/>
        <v>9.5972222222222214</v>
      </c>
      <c r="AU203" s="16">
        <f t="shared" si="76"/>
        <v>1.9027777777777777</v>
      </c>
      <c r="AV203" s="17">
        <f t="shared" si="77"/>
        <v>6.0972222222222223</v>
      </c>
      <c r="AW203" s="17">
        <f t="shared" si="78"/>
        <v>1.5972222222222223</v>
      </c>
      <c r="AX203" s="17">
        <f t="shared" si="79"/>
        <v>4.5972222222222223</v>
      </c>
      <c r="AY203" s="17">
        <f t="shared" si="80"/>
        <v>0.69444444444444442</v>
      </c>
      <c r="AZ203" s="17">
        <f t="shared" si="81"/>
        <v>0.30555555555555558</v>
      </c>
      <c r="BA203" s="17">
        <f t="shared" si="82"/>
        <v>1.4027777777777777</v>
      </c>
      <c r="BB203" s="18">
        <f t="shared" si="83"/>
        <v>0.45484465508162186</v>
      </c>
      <c r="BC203" s="18">
        <f t="shared" si="84"/>
        <v>1.3564356435643565</v>
      </c>
      <c r="BD203" s="18">
        <f t="shared" si="85"/>
        <v>3.2912058978409688E-2</v>
      </c>
      <c r="BE203" s="18">
        <f t="shared" si="86"/>
        <v>1.4481305950500263E-2</v>
      </c>
      <c r="BF203" s="18">
        <f t="shared" si="87"/>
        <v>7.5697735650342282E-2</v>
      </c>
      <c r="BG203" s="18">
        <f t="shared" si="88"/>
        <v>0.21787783043707212</v>
      </c>
      <c r="BH203" s="58" t="str">
        <f t="shared" si="89"/>
        <v>20–29 min</v>
      </c>
      <c r="BI203" s="58" t="str">
        <f t="shared" si="90"/>
        <v>18–22</v>
      </c>
      <c r="BJ203" s="60">
        <f t="shared" si="91"/>
        <v>0.57600000000000007</v>
      </c>
      <c r="BK203" s="60">
        <f t="shared" si="92"/>
        <v>0.59399999999999997</v>
      </c>
      <c r="BL203" s="60">
        <f t="shared" si="93"/>
        <v>0.31261315630657815</v>
      </c>
      <c r="BM203" s="62" t="str">
        <f t="shared" si="94"/>
        <v>Écarter</v>
      </c>
      <c r="BN203" s="64">
        <f t="shared" si="95"/>
        <v>0.29351665548848649</v>
      </c>
      <c r="BO203" s="64">
        <f t="shared" si="96"/>
        <v>1519.2</v>
      </c>
      <c r="BP203" s="65">
        <f t="shared" si="97"/>
        <v>9.0179041600842544E-2</v>
      </c>
      <c r="BQ203" s="65">
        <f t="shared" si="98"/>
        <v>1.3564356435643565</v>
      </c>
      <c r="BR203" s="18">
        <f t="shared" si="99"/>
        <v>0.28896787783043704</v>
      </c>
    </row>
    <row r="204" spans="1:70" ht="13.2">
      <c r="A204" s="12" t="s">
        <v>314</v>
      </c>
      <c r="B204" s="12" t="s">
        <v>315</v>
      </c>
      <c r="C204" s="13">
        <v>24</v>
      </c>
      <c r="D204" s="13">
        <v>79</v>
      </c>
      <c r="E204" s="13">
        <v>25</v>
      </c>
      <c r="F204" s="13">
        <v>54</v>
      </c>
      <c r="G204" s="13">
        <v>25.7</v>
      </c>
      <c r="H204" s="14">
        <v>751</v>
      </c>
      <c r="I204" s="15">
        <v>245</v>
      </c>
      <c r="J204" s="15">
        <v>616</v>
      </c>
      <c r="K204" s="14">
        <v>39.700000000000003</v>
      </c>
      <c r="L204" s="15">
        <v>119</v>
      </c>
      <c r="M204" s="15">
        <v>363</v>
      </c>
      <c r="N204" s="14">
        <v>33.700000000000003</v>
      </c>
      <c r="O204" s="14">
        <v>134</v>
      </c>
      <c r="P204" s="14">
        <v>166</v>
      </c>
      <c r="Q204" s="14">
        <v>81.8</v>
      </c>
      <c r="R204" s="15">
        <v>71</v>
      </c>
      <c r="S204" s="15">
        <v>198</v>
      </c>
      <c r="T204" s="15">
        <v>269</v>
      </c>
      <c r="U204" s="15">
        <v>142</v>
      </c>
      <c r="V204" s="68">
        <v>79</v>
      </c>
      <c r="W204" s="15">
        <v>40</v>
      </c>
      <c r="X204" s="15">
        <v>8</v>
      </c>
      <c r="Y204" s="15">
        <v>166</v>
      </c>
      <c r="Z204" s="14">
        <v>1343</v>
      </c>
      <c r="AA204" s="14">
        <v>0</v>
      </c>
      <c r="AB204" s="14">
        <v>0</v>
      </c>
      <c r="AC204" s="13">
        <v>-3.3</v>
      </c>
      <c r="AD204" s="13">
        <v>106.9</v>
      </c>
      <c r="AE204" s="13">
        <v>113.7</v>
      </c>
      <c r="AF204" s="13">
        <v>-6.7</v>
      </c>
      <c r="AG204" s="13">
        <v>11</v>
      </c>
      <c r="AH204" s="13">
        <v>1.84</v>
      </c>
      <c r="AI204" s="13">
        <v>15.9</v>
      </c>
      <c r="AJ204" s="13">
        <v>3.5</v>
      </c>
      <c r="AK204" s="13">
        <v>10.199999999999999</v>
      </c>
      <c r="AL204" s="13">
        <v>6.7</v>
      </c>
      <c r="AM204" s="13">
        <v>8.6</v>
      </c>
      <c r="AN204" s="13">
        <v>49.5</v>
      </c>
      <c r="AO204" s="13">
        <v>54.1</v>
      </c>
      <c r="AP204" s="13">
        <v>16.100000000000001</v>
      </c>
      <c r="AQ204" s="13">
        <v>97.23</v>
      </c>
      <c r="AR204" s="13">
        <v>6.5</v>
      </c>
      <c r="AS204" s="13">
        <v>4122</v>
      </c>
      <c r="AT204" s="16">
        <f t="shared" si="75"/>
        <v>9.5063291139240498</v>
      </c>
      <c r="AU204" s="16">
        <f t="shared" si="76"/>
        <v>1.7974683544303798</v>
      </c>
      <c r="AV204" s="17">
        <f t="shared" si="77"/>
        <v>3.4050632911392404</v>
      </c>
      <c r="AW204" s="17">
        <f t="shared" si="78"/>
        <v>0.89873417721518989</v>
      </c>
      <c r="AX204" s="17">
        <f t="shared" si="79"/>
        <v>2.5063291139240507</v>
      </c>
      <c r="AY204" s="17">
        <f t="shared" si="80"/>
        <v>0.50632911392405067</v>
      </c>
      <c r="AZ204" s="17">
        <f t="shared" si="81"/>
        <v>0.10126582278481013</v>
      </c>
      <c r="BA204" s="17">
        <f t="shared" si="82"/>
        <v>1</v>
      </c>
      <c r="BB204" s="18">
        <f t="shared" si="83"/>
        <v>0.36989607447175293</v>
      </c>
      <c r="BC204" s="18">
        <f t="shared" si="84"/>
        <v>1.7974683544303798</v>
      </c>
      <c r="BD204" s="18">
        <f t="shared" si="85"/>
        <v>1.9701521942570067E-2</v>
      </c>
      <c r="BE204" s="18">
        <f t="shared" si="86"/>
        <v>3.940304388514013E-3</v>
      </c>
      <c r="BF204" s="18">
        <f t="shared" si="87"/>
        <v>3.4970201448061865E-2</v>
      </c>
      <c r="BG204" s="18">
        <f t="shared" si="88"/>
        <v>9.7522533615721815E-2</v>
      </c>
      <c r="BH204" s="58" t="str">
        <f t="shared" si="89"/>
        <v>20–29 min</v>
      </c>
      <c r="BI204" s="58" t="str">
        <f t="shared" si="90"/>
        <v>23–27</v>
      </c>
      <c r="BJ204" s="60">
        <f t="shared" si="91"/>
        <v>0.495</v>
      </c>
      <c r="BK204" s="60">
        <f t="shared" si="92"/>
        <v>0.54100000000000004</v>
      </c>
      <c r="BL204" s="60">
        <f t="shared" si="93"/>
        <v>0.37175618587809295</v>
      </c>
      <c r="BM204" s="62" t="str">
        <f t="shared" si="94"/>
        <v>Écarter</v>
      </c>
      <c r="BN204" s="64">
        <f t="shared" si="95"/>
        <v>0.29073682601940759</v>
      </c>
      <c r="BO204" s="64">
        <f t="shared" si="96"/>
        <v>2030.3</v>
      </c>
      <c r="BP204" s="65">
        <f t="shared" si="97"/>
        <v>6.994040289612373E-2</v>
      </c>
      <c r="BQ204" s="65">
        <f t="shared" si="98"/>
        <v>1.7974683544303798</v>
      </c>
      <c r="BR204" s="18">
        <f t="shared" si="99"/>
        <v>0.13249273506378367</v>
      </c>
    </row>
    <row r="205" spans="1:70" ht="13.2">
      <c r="A205" s="12" t="s">
        <v>408</v>
      </c>
      <c r="B205" s="12" t="s">
        <v>409</v>
      </c>
      <c r="C205" s="13">
        <v>24</v>
      </c>
      <c r="D205" s="13">
        <v>64</v>
      </c>
      <c r="E205" s="13">
        <v>39</v>
      </c>
      <c r="F205" s="13">
        <v>25</v>
      </c>
      <c r="G205" s="13">
        <v>24.9</v>
      </c>
      <c r="H205" s="14">
        <v>608</v>
      </c>
      <c r="I205" s="15">
        <v>224</v>
      </c>
      <c r="J205" s="15">
        <v>544</v>
      </c>
      <c r="K205" s="14">
        <v>40.6</v>
      </c>
      <c r="L205" s="15">
        <v>115</v>
      </c>
      <c r="M205" s="15">
        <v>314</v>
      </c>
      <c r="N205" s="14">
        <v>36.9</v>
      </c>
      <c r="O205" s="14">
        <v>51</v>
      </c>
      <c r="P205" s="14">
        <v>64</v>
      </c>
      <c r="Q205" s="14">
        <v>81.3</v>
      </c>
      <c r="R205" s="15">
        <v>45</v>
      </c>
      <c r="S205" s="15">
        <v>115</v>
      </c>
      <c r="T205" s="15">
        <v>160</v>
      </c>
      <c r="U205" s="15">
        <v>186</v>
      </c>
      <c r="V205" s="68">
        <v>38</v>
      </c>
      <c r="W205" s="15">
        <v>64</v>
      </c>
      <c r="X205" s="15">
        <v>19</v>
      </c>
      <c r="Y205" s="15">
        <v>109</v>
      </c>
      <c r="Z205" s="14">
        <v>1293</v>
      </c>
      <c r="AA205" s="14">
        <v>0</v>
      </c>
      <c r="AB205" s="14">
        <v>0</v>
      </c>
      <c r="AC205" s="13">
        <v>3.3</v>
      </c>
      <c r="AD205" s="13">
        <v>116.8</v>
      </c>
      <c r="AE205" s="13">
        <v>109.7</v>
      </c>
      <c r="AF205" s="13">
        <v>7.1</v>
      </c>
      <c r="AG205" s="13">
        <v>15.5</v>
      </c>
      <c r="AH205" s="13">
        <v>4.5599999999999996</v>
      </c>
      <c r="AI205" s="13">
        <v>23.3</v>
      </c>
      <c r="AJ205" s="13">
        <v>2.8</v>
      </c>
      <c r="AK205" s="13">
        <v>6.9</v>
      </c>
      <c r="AL205" s="13">
        <v>4.9000000000000004</v>
      </c>
      <c r="AM205" s="13">
        <v>5.0999999999999996</v>
      </c>
      <c r="AN205" s="13">
        <v>51.1</v>
      </c>
      <c r="AO205" s="13">
        <v>53.1</v>
      </c>
      <c r="AP205" s="13">
        <v>16.2</v>
      </c>
      <c r="AQ205" s="13">
        <v>99.2</v>
      </c>
      <c r="AR205" s="13">
        <v>7.7</v>
      </c>
      <c r="AS205" s="13">
        <v>3283</v>
      </c>
      <c r="AT205" s="16">
        <f t="shared" si="75"/>
        <v>9.5</v>
      </c>
      <c r="AU205" s="16">
        <f t="shared" si="76"/>
        <v>2.90625</v>
      </c>
      <c r="AV205" s="17">
        <f t="shared" si="77"/>
        <v>2.5</v>
      </c>
      <c r="AW205" s="17">
        <f t="shared" si="78"/>
        <v>0.703125</v>
      </c>
      <c r="AX205" s="17">
        <f t="shared" si="79"/>
        <v>1.796875</v>
      </c>
      <c r="AY205" s="17">
        <f t="shared" si="80"/>
        <v>1</v>
      </c>
      <c r="AZ205" s="17">
        <f t="shared" si="81"/>
        <v>0.296875</v>
      </c>
      <c r="BA205" s="17">
        <f t="shared" si="82"/>
        <v>0.59375</v>
      </c>
      <c r="BB205" s="18">
        <f t="shared" si="83"/>
        <v>0.38152610441767071</v>
      </c>
      <c r="BC205" s="18">
        <f t="shared" si="84"/>
        <v>4.8947368421052628</v>
      </c>
      <c r="BD205" s="18">
        <f t="shared" si="85"/>
        <v>4.0160642570281124E-2</v>
      </c>
      <c r="BE205" s="18">
        <f t="shared" si="86"/>
        <v>1.192269076305221E-2</v>
      </c>
      <c r="BF205" s="18">
        <f t="shared" si="87"/>
        <v>2.8237951807228916E-2</v>
      </c>
      <c r="BG205" s="18">
        <f t="shared" si="88"/>
        <v>7.2163654618473905E-2</v>
      </c>
      <c r="BH205" s="58" t="str">
        <f t="shared" si="89"/>
        <v>20–29 min</v>
      </c>
      <c r="BI205" s="58" t="str">
        <f t="shared" si="90"/>
        <v>23–27</v>
      </c>
      <c r="BJ205" s="60">
        <f t="shared" si="91"/>
        <v>0.51100000000000001</v>
      </c>
      <c r="BK205" s="60">
        <f t="shared" si="92"/>
        <v>0.53100000000000003</v>
      </c>
      <c r="BL205" s="60">
        <f t="shared" si="93"/>
        <v>0.32830416415208208</v>
      </c>
      <c r="BM205" s="62" t="str">
        <f t="shared" si="94"/>
        <v>Écarter</v>
      </c>
      <c r="BN205" s="64">
        <f t="shared" si="95"/>
        <v>0.29054325955734406</v>
      </c>
      <c r="BO205" s="64">
        <f t="shared" si="96"/>
        <v>1593.6</v>
      </c>
      <c r="BP205" s="65">
        <f t="shared" si="97"/>
        <v>0.11671686746987953</v>
      </c>
      <c r="BQ205" s="65">
        <f t="shared" si="98"/>
        <v>4.8947368421052628</v>
      </c>
      <c r="BR205" s="18">
        <f t="shared" si="99"/>
        <v>0.10040160642570281</v>
      </c>
    </row>
    <row r="206" spans="1:70" ht="13.2">
      <c r="A206" s="12" t="s">
        <v>694</v>
      </c>
      <c r="B206" s="12" t="s">
        <v>695</v>
      </c>
      <c r="C206" s="13">
        <v>24</v>
      </c>
      <c r="D206" s="13">
        <v>28</v>
      </c>
      <c r="E206" s="13">
        <v>8</v>
      </c>
      <c r="F206" s="13">
        <v>20</v>
      </c>
      <c r="G206" s="13">
        <v>23.7</v>
      </c>
      <c r="H206" s="14">
        <v>266</v>
      </c>
      <c r="I206" s="15">
        <v>95</v>
      </c>
      <c r="J206" s="15">
        <v>221</v>
      </c>
      <c r="K206" s="14">
        <v>42.7</v>
      </c>
      <c r="L206" s="15">
        <v>25</v>
      </c>
      <c r="M206" s="15">
        <v>78</v>
      </c>
      <c r="N206" s="14">
        <v>31.2</v>
      </c>
      <c r="O206" s="14">
        <v>56</v>
      </c>
      <c r="P206" s="14">
        <v>73</v>
      </c>
      <c r="Q206" s="14">
        <v>75.3</v>
      </c>
      <c r="R206" s="15">
        <v>31</v>
      </c>
      <c r="S206" s="15">
        <v>87</v>
      </c>
      <c r="T206" s="15">
        <v>120</v>
      </c>
      <c r="U206" s="15">
        <v>56</v>
      </c>
      <c r="V206" s="68">
        <v>39</v>
      </c>
      <c r="W206" s="15">
        <v>25</v>
      </c>
      <c r="X206" s="15">
        <v>11</v>
      </c>
      <c r="Y206" s="15">
        <v>56</v>
      </c>
      <c r="Z206" s="14">
        <v>557</v>
      </c>
      <c r="AA206" s="14">
        <v>0</v>
      </c>
      <c r="AB206" s="14">
        <v>0</v>
      </c>
      <c r="AC206" s="13">
        <v>-2.4</v>
      </c>
      <c r="AD206" s="13">
        <v>103.4</v>
      </c>
      <c r="AE206" s="13">
        <v>108.4</v>
      </c>
      <c r="AF206" s="13">
        <v>-5</v>
      </c>
      <c r="AG206" s="13">
        <v>13.2</v>
      </c>
      <c r="AH206" s="13">
        <v>1.41</v>
      </c>
      <c r="AI206" s="13">
        <v>15.9</v>
      </c>
      <c r="AJ206" s="13">
        <v>4.4000000000000004</v>
      </c>
      <c r="AK206" s="13">
        <v>13.6</v>
      </c>
      <c r="AL206" s="13">
        <v>8.6999999999999993</v>
      </c>
      <c r="AM206" s="13">
        <v>11.2</v>
      </c>
      <c r="AN206" s="13">
        <v>48.2</v>
      </c>
      <c r="AO206" s="13">
        <v>53</v>
      </c>
      <c r="AP206" s="13">
        <v>18.3</v>
      </c>
      <c r="AQ206" s="13">
        <v>97.96</v>
      </c>
      <c r="AR206" s="13">
        <v>8.6999999999999993</v>
      </c>
      <c r="AS206" s="13">
        <v>1358</v>
      </c>
      <c r="AT206" s="16">
        <f t="shared" si="75"/>
        <v>9.5</v>
      </c>
      <c r="AU206" s="16">
        <f t="shared" si="76"/>
        <v>2</v>
      </c>
      <c r="AV206" s="17">
        <f t="shared" si="77"/>
        <v>4.2857142857142856</v>
      </c>
      <c r="AW206" s="17">
        <f t="shared" si="78"/>
        <v>1.1071428571428572</v>
      </c>
      <c r="AX206" s="17">
        <f t="shared" si="79"/>
        <v>3.1071428571428572</v>
      </c>
      <c r="AY206" s="17">
        <f t="shared" si="80"/>
        <v>0.8928571428571429</v>
      </c>
      <c r="AZ206" s="17">
        <f t="shared" si="81"/>
        <v>0.39285714285714285</v>
      </c>
      <c r="BA206" s="17">
        <f t="shared" si="82"/>
        <v>1.3928571428571428</v>
      </c>
      <c r="BB206" s="18">
        <f t="shared" si="83"/>
        <v>0.40084388185654007</v>
      </c>
      <c r="BC206" s="18">
        <f t="shared" si="84"/>
        <v>1.4358974358974359</v>
      </c>
      <c r="BD206" s="18">
        <f t="shared" si="85"/>
        <v>3.7673297166968059E-2</v>
      </c>
      <c r="BE206" s="18">
        <f t="shared" si="86"/>
        <v>1.6576250753465943E-2</v>
      </c>
      <c r="BF206" s="18">
        <f t="shared" si="87"/>
        <v>4.671488848704039E-2</v>
      </c>
      <c r="BG206" s="18">
        <f t="shared" si="88"/>
        <v>0.13110307414104883</v>
      </c>
      <c r="BH206" s="58" t="str">
        <f t="shared" si="89"/>
        <v>20–29 min</v>
      </c>
      <c r="BI206" s="58" t="str">
        <f t="shared" si="90"/>
        <v>23–27</v>
      </c>
      <c r="BJ206" s="60">
        <f t="shared" si="91"/>
        <v>0.48200000000000004</v>
      </c>
      <c r="BK206" s="60">
        <f t="shared" si="92"/>
        <v>0.53</v>
      </c>
      <c r="BL206" s="60">
        <f t="shared" si="93"/>
        <v>0.13337356668678335</v>
      </c>
      <c r="BM206" s="62" t="str">
        <f t="shared" si="94"/>
        <v>Écarter</v>
      </c>
      <c r="BN206" s="64">
        <f t="shared" si="95"/>
        <v>0.29054325955734406</v>
      </c>
      <c r="BO206" s="64">
        <f t="shared" si="96"/>
        <v>663.6</v>
      </c>
      <c r="BP206" s="65">
        <f t="shared" si="97"/>
        <v>8.4388185654008435E-2</v>
      </c>
      <c r="BQ206" s="65">
        <f t="shared" si="98"/>
        <v>1.4358974358974359</v>
      </c>
      <c r="BR206" s="18">
        <f t="shared" si="99"/>
        <v>0.18083182640144665</v>
      </c>
    </row>
    <row r="207" spans="1:70" ht="13.2">
      <c r="A207" s="12" t="s">
        <v>398</v>
      </c>
      <c r="B207" s="12" t="s">
        <v>399</v>
      </c>
      <c r="C207" s="13">
        <v>25</v>
      </c>
      <c r="D207" s="13">
        <v>67</v>
      </c>
      <c r="E207" s="13">
        <v>35</v>
      </c>
      <c r="F207" s="13">
        <v>32</v>
      </c>
      <c r="G207" s="13">
        <v>18.399999999999999</v>
      </c>
      <c r="H207" s="14">
        <v>630</v>
      </c>
      <c r="I207" s="15">
        <v>228</v>
      </c>
      <c r="J207" s="15">
        <v>543</v>
      </c>
      <c r="K207" s="14">
        <v>42.4</v>
      </c>
      <c r="L207" s="15">
        <v>74</v>
      </c>
      <c r="M207" s="15">
        <v>221</v>
      </c>
      <c r="N207" s="14">
        <v>35.299999999999997</v>
      </c>
      <c r="O207" s="14">
        <v>94</v>
      </c>
      <c r="P207" s="14">
        <v>114</v>
      </c>
      <c r="Q207" s="14">
        <v>82.3</v>
      </c>
      <c r="R207" s="15">
        <v>47</v>
      </c>
      <c r="S207" s="15">
        <v>161</v>
      </c>
      <c r="T207" s="15">
        <v>201</v>
      </c>
      <c r="U207" s="15">
        <v>194</v>
      </c>
      <c r="V207" s="68">
        <v>101</v>
      </c>
      <c r="W207" s="15">
        <v>47</v>
      </c>
      <c r="X207" s="15">
        <v>34</v>
      </c>
      <c r="Y207" s="15">
        <v>154</v>
      </c>
      <c r="Z207" s="14">
        <v>1286</v>
      </c>
      <c r="AA207" s="14">
        <v>0</v>
      </c>
      <c r="AB207" s="14">
        <v>0</v>
      </c>
      <c r="AC207" s="13">
        <v>-0.2</v>
      </c>
      <c r="AD207" s="13">
        <v>107.7</v>
      </c>
      <c r="AE207" s="13">
        <v>109</v>
      </c>
      <c r="AF207" s="13">
        <v>-1.2</v>
      </c>
      <c r="AG207" s="13">
        <v>25.3</v>
      </c>
      <c r="AH207" s="13">
        <v>1.85</v>
      </c>
      <c r="AI207" s="13">
        <v>21.6</v>
      </c>
      <c r="AJ207" s="13">
        <v>3.4</v>
      </c>
      <c r="AK207" s="13">
        <v>13.1</v>
      </c>
      <c r="AL207" s="13">
        <v>8</v>
      </c>
      <c r="AM207" s="13">
        <v>11.6</v>
      </c>
      <c r="AN207" s="13">
        <v>49.4</v>
      </c>
      <c r="AO207" s="13">
        <v>53.1</v>
      </c>
      <c r="AP207" s="13">
        <v>23.8</v>
      </c>
      <c r="AQ207" s="13">
        <v>97.7</v>
      </c>
      <c r="AR207" s="13">
        <v>10.5</v>
      </c>
      <c r="AS207" s="13">
        <v>2519</v>
      </c>
      <c r="AT207" s="16">
        <f t="shared" si="75"/>
        <v>9.4029850746268657</v>
      </c>
      <c r="AU207" s="16">
        <f t="shared" si="76"/>
        <v>2.8955223880597014</v>
      </c>
      <c r="AV207" s="17">
        <f t="shared" si="77"/>
        <v>3</v>
      </c>
      <c r="AW207" s="17">
        <f t="shared" si="78"/>
        <v>0.70149253731343286</v>
      </c>
      <c r="AX207" s="17">
        <f t="shared" si="79"/>
        <v>2.4029850746268657</v>
      </c>
      <c r="AY207" s="17">
        <f t="shared" si="80"/>
        <v>0.70149253731343286</v>
      </c>
      <c r="AZ207" s="17">
        <f t="shared" si="81"/>
        <v>0.5074626865671642</v>
      </c>
      <c r="BA207" s="17">
        <f t="shared" si="82"/>
        <v>1.5074626865671641</v>
      </c>
      <c r="BB207" s="18">
        <f t="shared" si="83"/>
        <v>0.5110317975340688</v>
      </c>
      <c r="BC207" s="18">
        <f t="shared" si="84"/>
        <v>1.9207920792079209</v>
      </c>
      <c r="BD207" s="18">
        <f t="shared" si="85"/>
        <v>3.8124594419208312E-2</v>
      </c>
      <c r="BE207" s="18">
        <f t="shared" si="86"/>
        <v>2.757949383517197E-2</v>
      </c>
      <c r="BF207" s="18">
        <f t="shared" si="87"/>
        <v>3.8124594419208312E-2</v>
      </c>
      <c r="BG207" s="18">
        <f t="shared" si="88"/>
        <v>0.13059701492537315</v>
      </c>
      <c r="BH207" s="58" t="str">
        <f t="shared" si="89"/>
        <v>10–19 min</v>
      </c>
      <c r="BI207" s="58" t="str">
        <f t="shared" si="90"/>
        <v>23–27</v>
      </c>
      <c r="BJ207" s="60">
        <f t="shared" si="91"/>
        <v>0.49399999999999999</v>
      </c>
      <c r="BK207" s="60">
        <f t="shared" si="92"/>
        <v>0.53100000000000003</v>
      </c>
      <c r="BL207" s="60">
        <f t="shared" si="93"/>
        <v>0.32770066385033192</v>
      </c>
      <c r="BM207" s="62" t="str">
        <f t="shared" si="94"/>
        <v>Écarter</v>
      </c>
      <c r="BN207" s="64">
        <f t="shared" si="95"/>
        <v>0.28757620348959428</v>
      </c>
      <c r="BO207" s="64">
        <f t="shared" si="96"/>
        <v>1232.8</v>
      </c>
      <c r="BP207" s="65">
        <f t="shared" si="97"/>
        <v>0.15736534717715769</v>
      </c>
      <c r="BQ207" s="65">
        <f t="shared" si="98"/>
        <v>1.9207920792079207</v>
      </c>
      <c r="BR207" s="18">
        <f t="shared" si="99"/>
        <v>0.16304347826086957</v>
      </c>
    </row>
    <row r="208" spans="1:70" ht="13.2">
      <c r="A208" s="12" t="s">
        <v>306</v>
      </c>
      <c r="B208" s="12" t="s">
        <v>307</v>
      </c>
      <c r="C208" s="13">
        <v>26</v>
      </c>
      <c r="D208" s="13">
        <v>82</v>
      </c>
      <c r="E208" s="13">
        <v>49</v>
      </c>
      <c r="F208" s="13">
        <v>33</v>
      </c>
      <c r="G208" s="13">
        <v>25.3</v>
      </c>
      <c r="H208" s="14">
        <v>771</v>
      </c>
      <c r="I208" s="15">
        <v>271</v>
      </c>
      <c r="J208" s="15">
        <v>615</v>
      </c>
      <c r="K208" s="14">
        <v>43.8</v>
      </c>
      <c r="L208" s="15">
        <v>139</v>
      </c>
      <c r="M208" s="15">
        <v>369</v>
      </c>
      <c r="N208" s="14">
        <v>38.1</v>
      </c>
      <c r="O208" s="14">
        <v>90</v>
      </c>
      <c r="P208" s="14">
        <v>115</v>
      </c>
      <c r="Q208" s="14">
        <v>78</v>
      </c>
      <c r="R208" s="15">
        <v>57</v>
      </c>
      <c r="S208" s="15">
        <v>213</v>
      </c>
      <c r="T208" s="15">
        <v>262</v>
      </c>
      <c r="U208" s="15">
        <v>221</v>
      </c>
      <c r="V208" s="68">
        <v>98</v>
      </c>
      <c r="W208" s="15">
        <v>49</v>
      </c>
      <c r="X208" s="15">
        <v>33</v>
      </c>
      <c r="Y208" s="15">
        <v>139</v>
      </c>
      <c r="Z208" s="14">
        <v>1583</v>
      </c>
      <c r="AA208" s="14">
        <v>1</v>
      </c>
      <c r="AB208" s="14">
        <v>0</v>
      </c>
      <c r="AC208" s="13">
        <v>3.3</v>
      </c>
      <c r="AD208" s="13">
        <v>115.1</v>
      </c>
      <c r="AE208" s="13">
        <v>108.5</v>
      </c>
      <c r="AF208" s="13">
        <v>6.6</v>
      </c>
      <c r="AG208" s="13">
        <v>14.9</v>
      </c>
      <c r="AH208" s="13">
        <v>2.25</v>
      </c>
      <c r="AI208" s="13">
        <v>22.7</v>
      </c>
      <c r="AJ208" s="13">
        <v>2.6</v>
      </c>
      <c r="AK208" s="13">
        <v>9.8000000000000007</v>
      </c>
      <c r="AL208" s="13">
        <v>6.2</v>
      </c>
      <c r="AM208" s="13">
        <v>10.1</v>
      </c>
      <c r="AN208" s="13">
        <v>55.3</v>
      </c>
      <c r="AO208" s="13">
        <v>57.9</v>
      </c>
      <c r="AP208" s="13">
        <v>15.5</v>
      </c>
      <c r="AQ208" s="13">
        <v>99.57</v>
      </c>
      <c r="AR208" s="13">
        <v>8.1</v>
      </c>
      <c r="AS208" s="13">
        <v>4294</v>
      </c>
      <c r="AT208" s="16">
        <f t="shared" si="75"/>
        <v>9.4024390243902438</v>
      </c>
      <c r="AU208" s="16">
        <f t="shared" si="76"/>
        <v>2.6951219512195124</v>
      </c>
      <c r="AV208" s="17">
        <f t="shared" si="77"/>
        <v>3.1951219512195124</v>
      </c>
      <c r="AW208" s="17">
        <f t="shared" si="78"/>
        <v>0.69512195121951215</v>
      </c>
      <c r="AX208" s="17">
        <f t="shared" si="79"/>
        <v>2.5975609756097562</v>
      </c>
      <c r="AY208" s="17">
        <f t="shared" si="80"/>
        <v>0.59756097560975607</v>
      </c>
      <c r="AZ208" s="17">
        <f t="shared" si="81"/>
        <v>0.40243902439024393</v>
      </c>
      <c r="BA208" s="17">
        <f t="shared" si="82"/>
        <v>1.1951219512195121</v>
      </c>
      <c r="BB208" s="18">
        <f t="shared" si="83"/>
        <v>0.37163790610238118</v>
      </c>
      <c r="BC208" s="18">
        <f t="shared" si="84"/>
        <v>2.2551020408163267</v>
      </c>
      <c r="BD208" s="18">
        <f t="shared" si="85"/>
        <v>2.3619010893666248E-2</v>
      </c>
      <c r="BE208" s="18">
        <f t="shared" si="86"/>
        <v>1.5906680805938496E-2</v>
      </c>
      <c r="BF208" s="18">
        <f t="shared" si="87"/>
        <v>2.7475175937530124E-2</v>
      </c>
      <c r="BG208" s="18">
        <f t="shared" si="88"/>
        <v>0.10267039429287574</v>
      </c>
      <c r="BH208" s="58" t="str">
        <f t="shared" si="89"/>
        <v>20–29 min</v>
      </c>
      <c r="BI208" s="58" t="str">
        <f t="shared" si="90"/>
        <v>23–27</v>
      </c>
      <c r="BJ208" s="60">
        <f t="shared" si="91"/>
        <v>0.55299999999999994</v>
      </c>
      <c r="BK208" s="60">
        <f t="shared" si="92"/>
        <v>0.57899999999999996</v>
      </c>
      <c r="BL208" s="60">
        <f t="shared" si="93"/>
        <v>0.37115268557634279</v>
      </c>
      <c r="BM208" s="62" t="str">
        <f t="shared" si="94"/>
        <v>Écarter</v>
      </c>
      <c r="BN208" s="64">
        <f t="shared" si="95"/>
        <v>0.28755950336163322</v>
      </c>
      <c r="BO208" s="64">
        <f t="shared" si="96"/>
        <v>2074.6</v>
      </c>
      <c r="BP208" s="65">
        <f t="shared" si="97"/>
        <v>0.10652655933673962</v>
      </c>
      <c r="BQ208" s="65">
        <f t="shared" si="98"/>
        <v>2.2551020408163267</v>
      </c>
      <c r="BR208" s="18">
        <f t="shared" si="99"/>
        <v>0.126289405186542</v>
      </c>
    </row>
    <row r="209" spans="1:70" ht="13.2">
      <c r="A209" s="12" t="s">
        <v>522</v>
      </c>
      <c r="B209" s="12" t="s">
        <v>523</v>
      </c>
      <c r="C209" s="13">
        <v>29</v>
      </c>
      <c r="D209" s="13">
        <v>50</v>
      </c>
      <c r="E209" s="13">
        <v>39</v>
      </c>
      <c r="F209" s="13">
        <v>11</v>
      </c>
      <c r="G209" s="13">
        <v>25.5</v>
      </c>
      <c r="H209" s="14">
        <v>470</v>
      </c>
      <c r="I209" s="15">
        <v>165</v>
      </c>
      <c r="J209" s="15">
        <v>375</v>
      </c>
      <c r="K209" s="14">
        <v>44.2</v>
      </c>
      <c r="L209" s="15">
        <v>115</v>
      </c>
      <c r="M209" s="15">
        <v>295</v>
      </c>
      <c r="N209" s="14">
        <v>38.6</v>
      </c>
      <c r="O209" s="14">
        <v>30</v>
      </c>
      <c r="P209" s="14">
        <v>35</v>
      </c>
      <c r="Q209" s="14">
        <v>82.4</v>
      </c>
      <c r="R209" s="15">
        <v>55</v>
      </c>
      <c r="S209" s="15">
        <v>165</v>
      </c>
      <c r="T209" s="15">
        <v>215</v>
      </c>
      <c r="U209" s="15">
        <v>160</v>
      </c>
      <c r="V209" s="68">
        <v>55</v>
      </c>
      <c r="W209" s="15">
        <v>25</v>
      </c>
      <c r="X209" s="15">
        <v>10</v>
      </c>
      <c r="Y209" s="15">
        <v>105</v>
      </c>
      <c r="Z209" s="14">
        <v>1030</v>
      </c>
      <c r="AA209" s="14">
        <v>0</v>
      </c>
      <c r="AB209" s="14">
        <v>0</v>
      </c>
      <c r="AC209" s="13">
        <v>4.4000000000000004</v>
      </c>
      <c r="AD209" s="13">
        <v>120.1</v>
      </c>
      <c r="AE209" s="13">
        <v>112.2</v>
      </c>
      <c r="AF209" s="13">
        <v>7.9</v>
      </c>
      <c r="AG209" s="13">
        <v>15.7</v>
      </c>
      <c r="AH209" s="13">
        <v>2.93</v>
      </c>
      <c r="AI209" s="13">
        <v>26.4</v>
      </c>
      <c r="AJ209" s="13">
        <v>4.0999999999999996</v>
      </c>
      <c r="AK209" s="13">
        <v>11.8</v>
      </c>
      <c r="AL209" s="13">
        <v>8.1</v>
      </c>
      <c r="AM209" s="13">
        <v>9</v>
      </c>
      <c r="AN209" s="13">
        <v>59.4</v>
      </c>
      <c r="AO209" s="13">
        <v>60.7</v>
      </c>
      <c r="AP209" s="13">
        <v>14.3</v>
      </c>
      <c r="AQ209" s="13">
        <v>101.34</v>
      </c>
      <c r="AR209" s="13">
        <v>8.3000000000000007</v>
      </c>
      <c r="AS209" s="13">
        <v>2691</v>
      </c>
      <c r="AT209" s="16">
        <f t="shared" si="75"/>
        <v>9.4</v>
      </c>
      <c r="AU209" s="16">
        <f t="shared" si="76"/>
        <v>3.2</v>
      </c>
      <c r="AV209" s="17">
        <f t="shared" si="77"/>
        <v>4.3</v>
      </c>
      <c r="AW209" s="17">
        <f t="shared" si="78"/>
        <v>1.1000000000000001</v>
      </c>
      <c r="AX209" s="17">
        <f t="shared" si="79"/>
        <v>3.3</v>
      </c>
      <c r="AY209" s="17">
        <f t="shared" si="80"/>
        <v>0.5</v>
      </c>
      <c r="AZ209" s="17">
        <f t="shared" si="81"/>
        <v>0.2</v>
      </c>
      <c r="BA209" s="17">
        <f t="shared" si="82"/>
        <v>1.1000000000000001</v>
      </c>
      <c r="BB209" s="18">
        <f t="shared" si="83"/>
        <v>0.36862745098039218</v>
      </c>
      <c r="BC209" s="18">
        <f t="shared" si="84"/>
        <v>2.9090909090909092</v>
      </c>
      <c r="BD209" s="18">
        <f t="shared" si="85"/>
        <v>1.9607843137254902E-2</v>
      </c>
      <c r="BE209" s="18">
        <f t="shared" si="86"/>
        <v>7.8431372549019607E-3</v>
      </c>
      <c r="BF209" s="18">
        <f t="shared" si="87"/>
        <v>4.3137254901960791E-2</v>
      </c>
      <c r="BG209" s="18">
        <f t="shared" si="88"/>
        <v>0.12941176470588234</v>
      </c>
      <c r="BH209" s="58" t="str">
        <f t="shared" si="89"/>
        <v>20–29 min</v>
      </c>
      <c r="BI209" s="58" t="str">
        <f t="shared" si="90"/>
        <v>28–32</v>
      </c>
      <c r="BJ209" s="60">
        <f t="shared" si="91"/>
        <v>0.59399999999999997</v>
      </c>
      <c r="BK209" s="60">
        <f t="shared" si="92"/>
        <v>0.60699999999999998</v>
      </c>
      <c r="BL209" s="60">
        <f t="shared" si="93"/>
        <v>0.22631261315630657</v>
      </c>
      <c r="BM209" s="62" t="str">
        <f t="shared" si="94"/>
        <v>Écarter</v>
      </c>
      <c r="BN209" s="64">
        <f t="shared" si="95"/>
        <v>0.28748490945674049</v>
      </c>
      <c r="BO209" s="64">
        <f t="shared" si="96"/>
        <v>1275</v>
      </c>
      <c r="BP209" s="65">
        <f t="shared" si="97"/>
        <v>0.12549019607843137</v>
      </c>
      <c r="BQ209" s="65">
        <f t="shared" si="98"/>
        <v>2.9090909090909092</v>
      </c>
      <c r="BR209" s="18">
        <f t="shared" si="99"/>
        <v>0.16862745098039214</v>
      </c>
    </row>
    <row r="210" spans="1:70" ht="13.2">
      <c r="A210" s="12" t="s">
        <v>644</v>
      </c>
      <c r="B210" s="12" t="s">
        <v>645</v>
      </c>
      <c r="C210" s="13">
        <v>22</v>
      </c>
      <c r="D210" s="13">
        <v>35</v>
      </c>
      <c r="E210" s="13">
        <v>7</v>
      </c>
      <c r="F210" s="13">
        <v>28</v>
      </c>
      <c r="G210" s="13">
        <v>14.6</v>
      </c>
      <c r="H210" s="14">
        <v>329</v>
      </c>
      <c r="I210" s="15">
        <v>119</v>
      </c>
      <c r="J210" s="15">
        <v>242</v>
      </c>
      <c r="K210" s="14">
        <v>49.6</v>
      </c>
      <c r="L210" s="15">
        <v>39</v>
      </c>
      <c r="M210" s="15">
        <v>102</v>
      </c>
      <c r="N210" s="14">
        <v>37.299999999999997</v>
      </c>
      <c r="O210" s="14">
        <v>53</v>
      </c>
      <c r="P210" s="14">
        <v>67</v>
      </c>
      <c r="Q210" s="14">
        <v>77.599999999999994</v>
      </c>
      <c r="R210" s="15">
        <v>25</v>
      </c>
      <c r="S210" s="15">
        <v>105</v>
      </c>
      <c r="T210" s="15">
        <v>130</v>
      </c>
      <c r="U210" s="15">
        <v>39</v>
      </c>
      <c r="V210" s="68">
        <v>42</v>
      </c>
      <c r="W210" s="15">
        <v>11</v>
      </c>
      <c r="X210" s="15">
        <v>25</v>
      </c>
      <c r="Y210" s="15">
        <v>56</v>
      </c>
      <c r="Z210" s="14">
        <v>606</v>
      </c>
      <c r="AA210" s="14">
        <v>1</v>
      </c>
      <c r="AB210" s="14">
        <v>0</v>
      </c>
      <c r="AC210" s="13">
        <v>-3.6</v>
      </c>
      <c r="AD210" s="13">
        <v>102.6</v>
      </c>
      <c r="AE210" s="13">
        <v>114.3</v>
      </c>
      <c r="AF210" s="13">
        <v>-11.7</v>
      </c>
      <c r="AG210" s="13">
        <v>13.6</v>
      </c>
      <c r="AH210" s="13">
        <v>0.93</v>
      </c>
      <c r="AI210" s="13">
        <v>11.1</v>
      </c>
      <c r="AJ210" s="13">
        <v>4.5999999999999996</v>
      </c>
      <c r="AK210" s="13">
        <v>18.600000000000001</v>
      </c>
      <c r="AL210" s="13">
        <v>11.6</v>
      </c>
      <c r="AM210" s="13">
        <v>12</v>
      </c>
      <c r="AN210" s="13">
        <v>57.4</v>
      </c>
      <c r="AO210" s="13">
        <v>60.8</v>
      </c>
      <c r="AP210" s="13">
        <v>25.2</v>
      </c>
      <c r="AQ210" s="13">
        <v>102.79</v>
      </c>
      <c r="AR210" s="13">
        <v>12.7</v>
      </c>
      <c r="AS210" s="13">
        <v>1099</v>
      </c>
      <c r="AT210" s="16">
        <f t="shared" si="75"/>
        <v>9.4</v>
      </c>
      <c r="AU210" s="16">
        <f t="shared" si="76"/>
        <v>1.1142857142857143</v>
      </c>
      <c r="AV210" s="17">
        <f t="shared" si="77"/>
        <v>3.7142857142857144</v>
      </c>
      <c r="AW210" s="17">
        <f t="shared" si="78"/>
        <v>0.7142857142857143</v>
      </c>
      <c r="AX210" s="17">
        <f t="shared" si="79"/>
        <v>3</v>
      </c>
      <c r="AY210" s="17">
        <f t="shared" si="80"/>
        <v>0.31428571428571428</v>
      </c>
      <c r="AZ210" s="17">
        <f t="shared" si="81"/>
        <v>0.7142857142857143</v>
      </c>
      <c r="BA210" s="17">
        <f t="shared" si="82"/>
        <v>1.2</v>
      </c>
      <c r="BB210" s="18">
        <f t="shared" si="83"/>
        <v>0.64383561643835618</v>
      </c>
      <c r="BC210" s="18">
        <f t="shared" si="84"/>
        <v>0.9285714285714286</v>
      </c>
      <c r="BD210" s="18">
        <f t="shared" si="85"/>
        <v>2.1526418786692758E-2</v>
      </c>
      <c r="BE210" s="18">
        <f t="shared" si="86"/>
        <v>4.8923679060665366E-2</v>
      </c>
      <c r="BF210" s="18">
        <f t="shared" si="87"/>
        <v>4.8923679060665366E-2</v>
      </c>
      <c r="BG210" s="18">
        <f t="shared" si="88"/>
        <v>0.20547945205479454</v>
      </c>
      <c r="BH210" s="58" t="str">
        <f t="shared" si="89"/>
        <v>10–19 min</v>
      </c>
      <c r="BI210" s="58" t="str">
        <f t="shared" si="90"/>
        <v>18–22</v>
      </c>
      <c r="BJ210" s="60">
        <f t="shared" si="91"/>
        <v>0.57399999999999995</v>
      </c>
      <c r="BK210" s="60">
        <f t="shared" si="92"/>
        <v>0.60799999999999998</v>
      </c>
      <c r="BL210" s="60">
        <f t="shared" si="93"/>
        <v>0.14604707302353651</v>
      </c>
      <c r="BM210" s="62" t="str">
        <f t="shared" si="94"/>
        <v>Écarter</v>
      </c>
      <c r="BN210" s="64">
        <f t="shared" si="95"/>
        <v>0.28748490945674049</v>
      </c>
      <c r="BO210" s="64">
        <f t="shared" si="96"/>
        <v>511</v>
      </c>
      <c r="BP210" s="65">
        <f t="shared" si="97"/>
        <v>7.6320939334637961E-2</v>
      </c>
      <c r="BQ210" s="65">
        <f t="shared" si="98"/>
        <v>0.9285714285714286</v>
      </c>
      <c r="BR210" s="18">
        <f t="shared" si="99"/>
        <v>0.25440313111545992</v>
      </c>
    </row>
    <row r="211" spans="1:70" ht="13.2">
      <c r="A211" s="12" t="s">
        <v>324</v>
      </c>
      <c r="B211" s="12" t="s">
        <v>325</v>
      </c>
      <c r="C211" s="13">
        <v>21</v>
      </c>
      <c r="D211" s="13">
        <v>78</v>
      </c>
      <c r="E211" s="13">
        <v>39</v>
      </c>
      <c r="F211" s="13">
        <v>39</v>
      </c>
      <c r="G211" s="13">
        <v>24.2</v>
      </c>
      <c r="H211" s="14">
        <v>733</v>
      </c>
      <c r="I211" s="15">
        <v>265</v>
      </c>
      <c r="J211" s="15">
        <v>616</v>
      </c>
      <c r="K211" s="14">
        <v>42.3</v>
      </c>
      <c r="L211" s="15">
        <v>62</v>
      </c>
      <c r="M211" s="15">
        <v>195</v>
      </c>
      <c r="N211" s="14">
        <v>31.8</v>
      </c>
      <c r="O211" s="14">
        <v>148</v>
      </c>
      <c r="P211" s="14">
        <v>195</v>
      </c>
      <c r="Q211" s="14">
        <v>76.099999999999994</v>
      </c>
      <c r="R211" s="15">
        <v>55</v>
      </c>
      <c r="S211" s="15">
        <v>179</v>
      </c>
      <c r="T211" s="15">
        <v>226</v>
      </c>
      <c r="U211" s="15">
        <v>242</v>
      </c>
      <c r="V211" s="68">
        <v>140</v>
      </c>
      <c r="W211" s="15">
        <v>86</v>
      </c>
      <c r="X211" s="15">
        <v>47</v>
      </c>
      <c r="Y211" s="15">
        <v>164</v>
      </c>
      <c r="Z211" s="14">
        <v>1638</v>
      </c>
      <c r="AA211" s="14">
        <v>1</v>
      </c>
      <c r="AB211" s="14">
        <v>0</v>
      </c>
      <c r="AC211" s="13">
        <v>-0.5</v>
      </c>
      <c r="AD211" s="13">
        <v>106.2</v>
      </c>
      <c r="AE211" s="13">
        <v>107.1</v>
      </c>
      <c r="AF211" s="13">
        <v>-0.9</v>
      </c>
      <c r="AG211" s="13">
        <v>20.100000000000001</v>
      </c>
      <c r="AH211" s="13">
        <v>1.73</v>
      </c>
      <c r="AI211" s="13">
        <v>22.2</v>
      </c>
      <c r="AJ211" s="13">
        <v>2.6</v>
      </c>
      <c r="AK211" s="13">
        <v>10</v>
      </c>
      <c r="AL211" s="13">
        <v>6.1</v>
      </c>
      <c r="AM211" s="13">
        <v>12.8</v>
      </c>
      <c r="AN211" s="13">
        <v>47.3</v>
      </c>
      <c r="AO211" s="13">
        <v>52.1</v>
      </c>
      <c r="AP211" s="13">
        <v>19</v>
      </c>
      <c r="AQ211" s="13">
        <v>97.83</v>
      </c>
      <c r="AR211" s="13">
        <v>8.4</v>
      </c>
      <c r="AS211" s="13">
        <v>3844</v>
      </c>
      <c r="AT211" s="16">
        <f t="shared" si="75"/>
        <v>9.3974358974358978</v>
      </c>
      <c r="AU211" s="16">
        <f t="shared" si="76"/>
        <v>3.1025641025641026</v>
      </c>
      <c r="AV211" s="17">
        <f t="shared" si="77"/>
        <v>2.8974358974358974</v>
      </c>
      <c r="AW211" s="17">
        <f t="shared" si="78"/>
        <v>0.70512820512820518</v>
      </c>
      <c r="AX211" s="17">
        <f t="shared" si="79"/>
        <v>2.2948717948717947</v>
      </c>
      <c r="AY211" s="17">
        <f t="shared" si="80"/>
        <v>1.1025641025641026</v>
      </c>
      <c r="AZ211" s="17">
        <f t="shared" si="81"/>
        <v>0.60256410256410253</v>
      </c>
      <c r="BA211" s="17">
        <f t="shared" si="82"/>
        <v>1.7948717948717949</v>
      </c>
      <c r="BB211" s="18">
        <f t="shared" si="83"/>
        <v>0.38832379741470652</v>
      </c>
      <c r="BC211" s="18">
        <f t="shared" si="84"/>
        <v>1.7285714285714286</v>
      </c>
      <c r="BD211" s="18">
        <f t="shared" si="85"/>
        <v>4.5560500105954659E-2</v>
      </c>
      <c r="BE211" s="18">
        <f t="shared" si="86"/>
        <v>2.4899343081161263E-2</v>
      </c>
      <c r="BF211" s="18">
        <f t="shared" si="87"/>
        <v>2.913752913752914E-2</v>
      </c>
      <c r="BG211" s="18">
        <f t="shared" si="88"/>
        <v>9.4829413011231184E-2</v>
      </c>
      <c r="BH211" s="58" t="str">
        <f t="shared" si="89"/>
        <v>20–29 min</v>
      </c>
      <c r="BI211" s="58" t="str">
        <f t="shared" si="90"/>
        <v>18–22</v>
      </c>
      <c r="BJ211" s="60">
        <f t="shared" si="91"/>
        <v>0.47299999999999998</v>
      </c>
      <c r="BK211" s="60">
        <f t="shared" si="92"/>
        <v>0.52100000000000002</v>
      </c>
      <c r="BL211" s="60">
        <f t="shared" si="93"/>
        <v>0.37175618587809295</v>
      </c>
      <c r="BM211" s="62" t="str">
        <f t="shared" si="94"/>
        <v>Écarter</v>
      </c>
      <c r="BN211" s="64">
        <f t="shared" si="95"/>
        <v>0.28740649022339165</v>
      </c>
      <c r="BO211" s="64">
        <f t="shared" si="96"/>
        <v>1887.6</v>
      </c>
      <c r="BP211" s="65">
        <f t="shared" si="97"/>
        <v>0.12820512820512822</v>
      </c>
      <c r="BQ211" s="65">
        <f t="shared" si="98"/>
        <v>1.7285714285714286</v>
      </c>
      <c r="BR211" s="18">
        <f t="shared" si="99"/>
        <v>0.11972875609239246</v>
      </c>
    </row>
    <row r="212" spans="1:70" ht="13.2">
      <c r="A212" s="12" t="s">
        <v>518</v>
      </c>
      <c r="B212" s="12" t="s">
        <v>519</v>
      </c>
      <c r="C212" s="13">
        <v>20</v>
      </c>
      <c r="D212" s="13">
        <v>51</v>
      </c>
      <c r="E212" s="13">
        <v>30</v>
      </c>
      <c r="F212" s="13">
        <v>21</v>
      </c>
      <c r="G212" s="13">
        <v>16.2</v>
      </c>
      <c r="H212" s="14">
        <v>479</v>
      </c>
      <c r="I212" s="15">
        <v>179</v>
      </c>
      <c r="J212" s="15">
        <v>403</v>
      </c>
      <c r="K212" s="14">
        <v>44.4</v>
      </c>
      <c r="L212" s="15">
        <v>66</v>
      </c>
      <c r="M212" s="15">
        <v>184</v>
      </c>
      <c r="N212" s="14">
        <v>35.5</v>
      </c>
      <c r="O212" s="14">
        <v>56</v>
      </c>
      <c r="P212" s="14">
        <v>71</v>
      </c>
      <c r="Q212" s="14">
        <v>75</v>
      </c>
      <c r="R212" s="15">
        <v>36</v>
      </c>
      <c r="S212" s="15">
        <v>117</v>
      </c>
      <c r="T212" s="15">
        <v>153</v>
      </c>
      <c r="U212" s="15">
        <v>51</v>
      </c>
      <c r="V212" s="68">
        <v>46</v>
      </c>
      <c r="W212" s="15">
        <v>31</v>
      </c>
      <c r="X212" s="15">
        <v>15</v>
      </c>
      <c r="Y212" s="15">
        <v>46</v>
      </c>
      <c r="Z212" s="14">
        <v>816</v>
      </c>
      <c r="AA212" s="14">
        <v>2</v>
      </c>
      <c r="AB212" s="14">
        <v>0</v>
      </c>
      <c r="AC212" s="13">
        <v>0</v>
      </c>
      <c r="AD212" s="13">
        <v>113.4</v>
      </c>
      <c r="AE212" s="13">
        <v>112.3</v>
      </c>
      <c r="AF212" s="13">
        <v>1.1000000000000001</v>
      </c>
      <c r="AG212" s="13">
        <v>9</v>
      </c>
      <c r="AH212" s="13">
        <v>1.07</v>
      </c>
      <c r="AI212" s="13">
        <v>9.1999999999999993</v>
      </c>
      <c r="AJ212" s="13">
        <v>3.9</v>
      </c>
      <c r="AK212" s="13">
        <v>13.9</v>
      </c>
      <c r="AL212" s="13">
        <v>8.6</v>
      </c>
      <c r="AM212" s="13">
        <v>8.6999999999999993</v>
      </c>
      <c r="AN212" s="13">
        <v>52.5</v>
      </c>
      <c r="AO212" s="13">
        <v>54.9</v>
      </c>
      <c r="AP212" s="13">
        <v>23.1</v>
      </c>
      <c r="AQ212" s="13">
        <v>100.93</v>
      </c>
      <c r="AR212" s="13">
        <v>10.8</v>
      </c>
      <c r="AS212" s="13">
        <v>1729</v>
      </c>
      <c r="AT212" s="16">
        <f t="shared" si="75"/>
        <v>9.3921568627450984</v>
      </c>
      <c r="AU212" s="16">
        <f t="shared" si="76"/>
        <v>1</v>
      </c>
      <c r="AV212" s="17">
        <f t="shared" si="77"/>
        <v>3</v>
      </c>
      <c r="AW212" s="17">
        <f t="shared" si="78"/>
        <v>0.70588235294117652</v>
      </c>
      <c r="AX212" s="17">
        <f t="shared" si="79"/>
        <v>2.2941176470588234</v>
      </c>
      <c r="AY212" s="17">
        <f t="shared" si="80"/>
        <v>0.60784313725490191</v>
      </c>
      <c r="AZ212" s="17">
        <f t="shared" si="81"/>
        <v>0.29411764705882354</v>
      </c>
      <c r="BA212" s="17">
        <f t="shared" si="82"/>
        <v>0.90196078431372551</v>
      </c>
      <c r="BB212" s="18">
        <f t="shared" si="83"/>
        <v>0.57976276930525306</v>
      </c>
      <c r="BC212" s="18">
        <f t="shared" si="84"/>
        <v>1.1086956521739131</v>
      </c>
      <c r="BD212" s="18">
        <f t="shared" si="85"/>
        <v>3.7521181312030985E-2</v>
      </c>
      <c r="BE212" s="18">
        <f t="shared" si="86"/>
        <v>1.8155410312273058E-2</v>
      </c>
      <c r="BF212" s="18">
        <f t="shared" si="87"/>
        <v>4.357298474945534E-2</v>
      </c>
      <c r="BG212" s="18">
        <f t="shared" si="88"/>
        <v>0.14161220043572983</v>
      </c>
      <c r="BH212" s="58" t="str">
        <f t="shared" si="89"/>
        <v>10–19 min</v>
      </c>
      <c r="BI212" s="58" t="str">
        <f t="shared" si="90"/>
        <v>18–22</v>
      </c>
      <c r="BJ212" s="60">
        <f t="shared" si="91"/>
        <v>0.52500000000000002</v>
      </c>
      <c r="BK212" s="60">
        <f t="shared" si="92"/>
        <v>0.54899999999999993</v>
      </c>
      <c r="BL212" s="60">
        <f t="shared" si="93"/>
        <v>0.24321062160531079</v>
      </c>
      <c r="BM212" s="62" t="str">
        <f t="shared" si="94"/>
        <v>Écarter</v>
      </c>
      <c r="BN212" s="64">
        <f t="shared" si="95"/>
        <v>0.2872450388606147</v>
      </c>
      <c r="BO212" s="64">
        <f t="shared" si="96"/>
        <v>826.19999999999993</v>
      </c>
      <c r="BP212" s="65">
        <f t="shared" si="97"/>
        <v>6.1728395061728399E-2</v>
      </c>
      <c r="BQ212" s="65">
        <f t="shared" si="98"/>
        <v>1.1086956521739131</v>
      </c>
      <c r="BR212" s="18">
        <f t="shared" si="99"/>
        <v>0.1851851851851852</v>
      </c>
    </row>
    <row r="213" spans="1:70" ht="13.2">
      <c r="A213" s="12" t="s">
        <v>484</v>
      </c>
      <c r="B213" s="12" t="s">
        <v>485</v>
      </c>
      <c r="C213" s="13">
        <v>27</v>
      </c>
      <c r="D213" s="13">
        <v>57</v>
      </c>
      <c r="E213" s="13">
        <v>17</v>
      </c>
      <c r="F213" s="13">
        <v>40</v>
      </c>
      <c r="G213" s="13">
        <v>22</v>
      </c>
      <c r="H213" s="14">
        <v>530</v>
      </c>
      <c r="I213" s="15">
        <v>205</v>
      </c>
      <c r="J213" s="15">
        <v>348</v>
      </c>
      <c r="K213" s="14">
        <v>59.1</v>
      </c>
      <c r="L213" s="14">
        <v>0</v>
      </c>
      <c r="M213" s="14">
        <v>0</v>
      </c>
      <c r="N213" s="14">
        <v>0</v>
      </c>
      <c r="O213" s="14">
        <v>120</v>
      </c>
      <c r="P213" s="14">
        <v>160</v>
      </c>
      <c r="Q213" s="14">
        <v>74.400000000000006</v>
      </c>
      <c r="R213" s="15">
        <v>148</v>
      </c>
      <c r="S213" s="15">
        <v>319</v>
      </c>
      <c r="T213" s="15">
        <v>467</v>
      </c>
      <c r="U213" s="15">
        <v>51</v>
      </c>
      <c r="V213" s="68">
        <v>80</v>
      </c>
      <c r="W213" s="15">
        <v>11</v>
      </c>
      <c r="X213" s="15">
        <v>57</v>
      </c>
      <c r="Y213" s="15">
        <v>143</v>
      </c>
      <c r="Z213" s="14">
        <v>1288</v>
      </c>
      <c r="AA213" s="14">
        <v>16</v>
      </c>
      <c r="AB213" s="14">
        <v>0</v>
      </c>
      <c r="AC213" s="13">
        <v>-4.0999999999999996</v>
      </c>
      <c r="AD213" s="13">
        <v>112.3</v>
      </c>
      <c r="AE213" s="13">
        <v>120.9</v>
      </c>
      <c r="AF213" s="13">
        <v>-8.6999999999999993</v>
      </c>
      <c r="AG213" s="13">
        <v>5.8</v>
      </c>
      <c r="AH213" s="13">
        <v>0.6</v>
      </c>
      <c r="AI213" s="13">
        <v>8.9</v>
      </c>
      <c r="AJ213" s="13">
        <v>11.8</v>
      </c>
      <c r="AK213" s="13">
        <v>24.3</v>
      </c>
      <c r="AL213" s="13">
        <v>18.100000000000001</v>
      </c>
      <c r="AM213" s="13">
        <v>14.8</v>
      </c>
      <c r="AN213" s="13">
        <v>59.1</v>
      </c>
      <c r="AO213" s="13">
        <v>63.4</v>
      </c>
      <c r="AP213" s="13">
        <v>16.899999999999999</v>
      </c>
      <c r="AQ213" s="13">
        <v>98.62</v>
      </c>
      <c r="AR213" s="13">
        <v>10.7</v>
      </c>
      <c r="AS213" s="13">
        <v>2576</v>
      </c>
      <c r="AT213" s="16">
        <f t="shared" si="75"/>
        <v>9.2982456140350873</v>
      </c>
      <c r="AU213" s="16">
        <f t="shared" si="76"/>
        <v>0.89473684210526316</v>
      </c>
      <c r="AV213" s="17">
        <f t="shared" si="77"/>
        <v>8.192982456140351</v>
      </c>
      <c r="AW213" s="17">
        <f t="shared" si="78"/>
        <v>2.5964912280701755</v>
      </c>
      <c r="AX213" s="17">
        <f t="shared" si="79"/>
        <v>5.5964912280701755</v>
      </c>
      <c r="AY213" s="17">
        <f t="shared" si="80"/>
        <v>0.19298245614035087</v>
      </c>
      <c r="AZ213" s="17">
        <f t="shared" si="81"/>
        <v>1</v>
      </c>
      <c r="BA213" s="17">
        <f t="shared" si="82"/>
        <v>1.4035087719298245</v>
      </c>
      <c r="BB213" s="18">
        <f t="shared" si="83"/>
        <v>0.42264752791068577</v>
      </c>
      <c r="BC213" s="18">
        <f t="shared" si="84"/>
        <v>0.63750000000000007</v>
      </c>
      <c r="BD213" s="18">
        <f t="shared" si="85"/>
        <v>8.771929824561403E-3</v>
      </c>
      <c r="BE213" s="18">
        <f t="shared" si="86"/>
        <v>4.5454545454545456E-2</v>
      </c>
      <c r="BF213" s="18">
        <f t="shared" si="87"/>
        <v>0.11802232854864435</v>
      </c>
      <c r="BG213" s="18">
        <f t="shared" si="88"/>
        <v>0.25438596491228072</v>
      </c>
      <c r="BH213" s="58" t="str">
        <f t="shared" si="89"/>
        <v>20–29 min</v>
      </c>
      <c r="BI213" s="58" t="str">
        <f t="shared" si="90"/>
        <v>23–27</v>
      </c>
      <c r="BJ213" s="60">
        <f t="shared" si="91"/>
        <v>0.59099999999999997</v>
      </c>
      <c r="BK213" s="60">
        <f t="shared" si="92"/>
        <v>0.63400000000000001</v>
      </c>
      <c r="BL213" s="60">
        <f t="shared" si="93"/>
        <v>0.21001810500905249</v>
      </c>
      <c r="BM213" s="62" t="str">
        <f t="shared" si="94"/>
        <v>Écarter</v>
      </c>
      <c r="BN213" s="64">
        <f t="shared" si="95"/>
        <v>0.28437290409121396</v>
      </c>
      <c r="BO213" s="64">
        <f t="shared" si="96"/>
        <v>1254</v>
      </c>
      <c r="BP213" s="65">
        <f t="shared" si="97"/>
        <v>4.0669856459330141E-2</v>
      </c>
      <c r="BQ213" s="65">
        <f t="shared" si="98"/>
        <v>0.63749999999999996</v>
      </c>
      <c r="BR213" s="18">
        <f t="shared" si="99"/>
        <v>0.37240829346092502</v>
      </c>
    </row>
    <row r="214" spans="1:70" ht="13.2">
      <c r="A214" s="12" t="s">
        <v>422</v>
      </c>
      <c r="B214" s="12" t="s">
        <v>423</v>
      </c>
      <c r="C214" s="13">
        <v>21</v>
      </c>
      <c r="D214" s="13">
        <v>64</v>
      </c>
      <c r="E214" s="13">
        <v>28</v>
      </c>
      <c r="F214" s="13">
        <v>36</v>
      </c>
      <c r="G214" s="13">
        <v>22.2</v>
      </c>
      <c r="H214" s="14">
        <v>595</v>
      </c>
      <c r="I214" s="15">
        <v>256</v>
      </c>
      <c r="J214" s="15">
        <v>467</v>
      </c>
      <c r="K214" s="14">
        <v>55.4</v>
      </c>
      <c r="L214" s="15">
        <v>32</v>
      </c>
      <c r="M214" s="15">
        <v>109</v>
      </c>
      <c r="N214" s="14">
        <v>31.5</v>
      </c>
      <c r="O214" s="14">
        <v>45</v>
      </c>
      <c r="P214" s="14">
        <v>64</v>
      </c>
      <c r="Q214" s="14">
        <v>68.7</v>
      </c>
      <c r="R214" s="15">
        <v>115</v>
      </c>
      <c r="S214" s="15">
        <v>358</v>
      </c>
      <c r="T214" s="15">
        <v>474</v>
      </c>
      <c r="U214" s="15">
        <v>58</v>
      </c>
      <c r="V214" s="68">
        <v>58</v>
      </c>
      <c r="W214" s="15">
        <v>38</v>
      </c>
      <c r="X214" s="15">
        <v>70</v>
      </c>
      <c r="Y214" s="15">
        <v>109</v>
      </c>
      <c r="Z214" s="14">
        <v>1523</v>
      </c>
      <c r="AA214" s="14">
        <v>15</v>
      </c>
      <c r="AB214" s="14">
        <v>0</v>
      </c>
      <c r="AC214" s="13">
        <v>0.6</v>
      </c>
      <c r="AD214" s="13">
        <v>112.8</v>
      </c>
      <c r="AE214" s="13">
        <v>110.9</v>
      </c>
      <c r="AF214" s="13">
        <v>1.9</v>
      </c>
      <c r="AG214" s="13">
        <v>6.2</v>
      </c>
      <c r="AH214" s="13">
        <v>1.05</v>
      </c>
      <c r="AI214" s="13">
        <v>9.8000000000000007</v>
      </c>
      <c r="AJ214" s="13">
        <v>8.6999999999999993</v>
      </c>
      <c r="AK214" s="13">
        <v>23.8</v>
      </c>
      <c r="AL214" s="13">
        <v>16.7</v>
      </c>
      <c r="AM214" s="13">
        <v>9.3000000000000007</v>
      </c>
      <c r="AN214" s="13">
        <v>59.2</v>
      </c>
      <c r="AO214" s="13">
        <v>60.3</v>
      </c>
      <c r="AP214" s="13">
        <v>16.899999999999999</v>
      </c>
      <c r="AQ214" s="13">
        <v>98.6</v>
      </c>
      <c r="AR214" s="13">
        <v>11.9</v>
      </c>
      <c r="AS214" s="13">
        <v>2914</v>
      </c>
      <c r="AT214" s="16">
        <f t="shared" si="75"/>
        <v>9.296875</v>
      </c>
      <c r="AU214" s="16">
        <f t="shared" si="76"/>
        <v>0.90625</v>
      </c>
      <c r="AV214" s="17">
        <f t="shared" si="77"/>
        <v>7.40625</v>
      </c>
      <c r="AW214" s="17">
        <f t="shared" si="78"/>
        <v>1.796875</v>
      </c>
      <c r="AX214" s="17">
        <f t="shared" si="79"/>
        <v>5.59375</v>
      </c>
      <c r="AY214" s="17">
        <f t="shared" si="80"/>
        <v>0.59375</v>
      </c>
      <c r="AZ214" s="17">
        <f t="shared" si="81"/>
        <v>1.09375</v>
      </c>
      <c r="BA214" s="17">
        <f t="shared" si="82"/>
        <v>0.90625</v>
      </c>
      <c r="BB214" s="18">
        <f t="shared" si="83"/>
        <v>0.41877815315315314</v>
      </c>
      <c r="BC214" s="18">
        <f t="shared" si="84"/>
        <v>1</v>
      </c>
      <c r="BD214" s="18">
        <f t="shared" si="85"/>
        <v>2.6745495495495496E-2</v>
      </c>
      <c r="BE214" s="18">
        <f t="shared" si="86"/>
        <v>4.9268018018018021E-2</v>
      </c>
      <c r="BF214" s="18">
        <f t="shared" si="87"/>
        <v>8.0940315315315314E-2</v>
      </c>
      <c r="BG214" s="18">
        <f t="shared" si="88"/>
        <v>0.25197072072072074</v>
      </c>
      <c r="BH214" s="58" t="str">
        <f t="shared" si="89"/>
        <v>20–29 min</v>
      </c>
      <c r="BI214" s="58" t="str">
        <f t="shared" si="90"/>
        <v>18–22</v>
      </c>
      <c r="BJ214" s="60">
        <f t="shared" si="91"/>
        <v>0.59200000000000008</v>
      </c>
      <c r="BK214" s="60">
        <f t="shared" si="92"/>
        <v>0.60299999999999998</v>
      </c>
      <c r="BL214" s="60">
        <f t="shared" si="93"/>
        <v>0.28183464091732047</v>
      </c>
      <c r="BM214" s="62" t="str">
        <f t="shared" si="94"/>
        <v>Écarter</v>
      </c>
      <c r="BN214" s="64">
        <f t="shared" si="95"/>
        <v>0.284330985915493</v>
      </c>
      <c r="BO214" s="64">
        <f t="shared" si="96"/>
        <v>1420.8</v>
      </c>
      <c r="BP214" s="65">
        <f t="shared" si="97"/>
        <v>4.0822072072072071E-2</v>
      </c>
      <c r="BQ214" s="65">
        <f t="shared" si="98"/>
        <v>1</v>
      </c>
      <c r="BR214" s="18">
        <f t="shared" si="99"/>
        <v>0.33361486486486486</v>
      </c>
    </row>
    <row r="215" spans="1:70" ht="13.2">
      <c r="A215" s="12" t="s">
        <v>410</v>
      </c>
      <c r="B215" s="12" t="s">
        <v>411</v>
      </c>
      <c r="C215" s="13">
        <v>23</v>
      </c>
      <c r="D215" s="13">
        <v>66</v>
      </c>
      <c r="E215" s="13">
        <v>35</v>
      </c>
      <c r="F215" s="13">
        <v>31</v>
      </c>
      <c r="G215" s="13">
        <v>21.5</v>
      </c>
      <c r="H215" s="14">
        <v>607</v>
      </c>
      <c r="I215" s="15">
        <v>251</v>
      </c>
      <c r="J215" s="15">
        <v>436</v>
      </c>
      <c r="K215" s="14">
        <v>58</v>
      </c>
      <c r="L215" s="15">
        <v>20</v>
      </c>
      <c r="M215" s="15">
        <v>53</v>
      </c>
      <c r="N215" s="14">
        <v>34.6</v>
      </c>
      <c r="O215" s="14">
        <v>92</v>
      </c>
      <c r="P215" s="14">
        <v>125</v>
      </c>
      <c r="Q215" s="14">
        <v>70.900000000000006</v>
      </c>
      <c r="R215" s="15">
        <v>231</v>
      </c>
      <c r="S215" s="15">
        <v>317</v>
      </c>
      <c r="T215" s="15">
        <v>548</v>
      </c>
      <c r="U215" s="15">
        <v>66</v>
      </c>
      <c r="V215" s="68">
        <v>86</v>
      </c>
      <c r="W215" s="15">
        <v>33</v>
      </c>
      <c r="X215" s="15">
        <v>86</v>
      </c>
      <c r="Y215" s="15">
        <v>185</v>
      </c>
      <c r="Z215" s="14">
        <v>1643</v>
      </c>
      <c r="AA215" s="14">
        <v>12</v>
      </c>
      <c r="AB215" s="14">
        <v>0</v>
      </c>
      <c r="AC215" s="13">
        <v>2.5</v>
      </c>
      <c r="AD215" s="13">
        <v>116.8</v>
      </c>
      <c r="AE215" s="13">
        <v>111.5</v>
      </c>
      <c r="AF215" s="13">
        <v>5.3</v>
      </c>
      <c r="AG215" s="13">
        <v>5.9</v>
      </c>
      <c r="AH215" s="13">
        <v>0.74</v>
      </c>
      <c r="AI215" s="13">
        <v>10.199999999999999</v>
      </c>
      <c r="AJ215" s="13">
        <v>15.3</v>
      </c>
      <c r="AK215" s="13">
        <v>20.399999999999999</v>
      </c>
      <c r="AL215" s="13">
        <v>17.899999999999999</v>
      </c>
      <c r="AM215" s="13">
        <v>13.9</v>
      </c>
      <c r="AN215" s="13">
        <v>60</v>
      </c>
      <c r="AO215" s="13">
        <v>62.4</v>
      </c>
      <c r="AP215" s="13">
        <v>15.6</v>
      </c>
      <c r="AQ215" s="13">
        <v>104.2</v>
      </c>
      <c r="AR215" s="13">
        <v>11.1</v>
      </c>
      <c r="AS215" s="13">
        <v>3074</v>
      </c>
      <c r="AT215" s="16">
        <f t="shared" si="75"/>
        <v>9.1969696969696972</v>
      </c>
      <c r="AU215" s="16">
        <f t="shared" si="76"/>
        <v>1</v>
      </c>
      <c r="AV215" s="17">
        <f t="shared" si="77"/>
        <v>8.3030303030303028</v>
      </c>
      <c r="AW215" s="17">
        <f t="shared" si="78"/>
        <v>3.5</v>
      </c>
      <c r="AX215" s="17">
        <f t="shared" si="79"/>
        <v>4.8030303030303028</v>
      </c>
      <c r="AY215" s="17">
        <f t="shared" si="80"/>
        <v>0.5</v>
      </c>
      <c r="AZ215" s="17">
        <f t="shared" si="81"/>
        <v>1.303030303030303</v>
      </c>
      <c r="BA215" s="17">
        <f t="shared" si="82"/>
        <v>1.303030303030303</v>
      </c>
      <c r="BB215" s="18">
        <f t="shared" si="83"/>
        <v>0.42776603241719524</v>
      </c>
      <c r="BC215" s="18">
        <f t="shared" si="84"/>
        <v>0.76744186046511631</v>
      </c>
      <c r="BD215" s="18">
        <f t="shared" si="85"/>
        <v>2.3255813953488372E-2</v>
      </c>
      <c r="BE215" s="18">
        <f t="shared" si="86"/>
        <v>6.0606060606060601E-2</v>
      </c>
      <c r="BF215" s="18">
        <f t="shared" si="87"/>
        <v>0.16279069767441862</v>
      </c>
      <c r="BG215" s="18">
        <f t="shared" si="88"/>
        <v>0.2233967582804792</v>
      </c>
      <c r="BH215" s="58" t="str">
        <f t="shared" si="89"/>
        <v>20–29 min</v>
      </c>
      <c r="BI215" s="58" t="str">
        <f t="shared" si="90"/>
        <v>23–27</v>
      </c>
      <c r="BJ215" s="60">
        <f t="shared" si="91"/>
        <v>0.6</v>
      </c>
      <c r="BK215" s="60">
        <f t="shared" si="92"/>
        <v>0.624</v>
      </c>
      <c r="BL215" s="60">
        <f t="shared" si="93"/>
        <v>0.2631261315630658</v>
      </c>
      <c r="BM215" s="62" t="str">
        <f t="shared" si="94"/>
        <v>Écarter</v>
      </c>
      <c r="BN215" s="64">
        <f t="shared" si="95"/>
        <v>0.28127553197975735</v>
      </c>
      <c r="BO215" s="64">
        <f t="shared" si="96"/>
        <v>1419</v>
      </c>
      <c r="BP215" s="65">
        <f t="shared" si="97"/>
        <v>4.6511627906976744E-2</v>
      </c>
      <c r="BQ215" s="65">
        <f t="shared" si="98"/>
        <v>0.76744186046511631</v>
      </c>
      <c r="BR215" s="18">
        <f t="shared" si="99"/>
        <v>0.38618745595489778</v>
      </c>
    </row>
    <row r="216" spans="1:70" ht="13.2">
      <c r="A216" s="20" t="s">
        <v>714</v>
      </c>
      <c r="B216" s="12" t="s">
        <v>715</v>
      </c>
      <c r="C216" s="13">
        <v>24</v>
      </c>
      <c r="D216" s="13">
        <v>26</v>
      </c>
      <c r="E216" s="13">
        <v>14</v>
      </c>
      <c r="F216" s="13">
        <v>12</v>
      </c>
      <c r="G216" s="13">
        <v>18.7</v>
      </c>
      <c r="H216" s="14">
        <v>237</v>
      </c>
      <c r="I216" s="15">
        <v>81</v>
      </c>
      <c r="J216" s="15">
        <v>190</v>
      </c>
      <c r="K216" s="14">
        <v>42.1</v>
      </c>
      <c r="L216" s="15">
        <v>34</v>
      </c>
      <c r="M216" s="15">
        <v>101</v>
      </c>
      <c r="N216" s="14">
        <v>32.700000000000003</v>
      </c>
      <c r="O216" s="14">
        <v>44</v>
      </c>
      <c r="P216" s="14">
        <v>62</v>
      </c>
      <c r="Q216" s="14">
        <v>68.3</v>
      </c>
      <c r="R216" s="15">
        <v>21</v>
      </c>
      <c r="S216" s="15">
        <v>65</v>
      </c>
      <c r="T216" s="15">
        <v>86</v>
      </c>
      <c r="U216" s="15">
        <v>31</v>
      </c>
      <c r="V216" s="68">
        <v>16</v>
      </c>
      <c r="W216" s="15">
        <v>13</v>
      </c>
      <c r="X216" s="15">
        <v>5</v>
      </c>
      <c r="Y216" s="15">
        <v>44</v>
      </c>
      <c r="Z216" s="14">
        <v>429</v>
      </c>
      <c r="AA216" s="14">
        <v>2</v>
      </c>
      <c r="AB216" s="14">
        <v>0</v>
      </c>
      <c r="AC216" s="13">
        <v>-0.7</v>
      </c>
      <c r="AD216" s="13">
        <v>109.7</v>
      </c>
      <c r="AE216" s="13">
        <v>111.1</v>
      </c>
      <c r="AF216" s="13">
        <v>-1.4</v>
      </c>
      <c r="AG216" s="13">
        <v>9.3000000000000007</v>
      </c>
      <c r="AH216" s="13">
        <v>2.0699999999999998</v>
      </c>
      <c r="AI216" s="13">
        <v>11.7</v>
      </c>
      <c r="AJ216" s="13">
        <v>3.6</v>
      </c>
      <c r="AK216" s="13">
        <v>12.8</v>
      </c>
      <c r="AL216" s="13">
        <v>8</v>
      </c>
      <c r="AM216" s="13">
        <v>5.7</v>
      </c>
      <c r="AN216" s="13">
        <v>50.8</v>
      </c>
      <c r="AO216" s="13">
        <v>54.2</v>
      </c>
      <c r="AP216" s="13">
        <v>18.899999999999999</v>
      </c>
      <c r="AQ216" s="13">
        <v>103.71</v>
      </c>
      <c r="AR216" s="13">
        <v>8.1999999999999993</v>
      </c>
      <c r="AS216" s="13">
        <v>1050</v>
      </c>
      <c r="AT216" s="16">
        <f t="shared" si="75"/>
        <v>9.115384615384615</v>
      </c>
      <c r="AU216" s="16">
        <f t="shared" si="76"/>
        <v>1.1923076923076923</v>
      </c>
      <c r="AV216" s="17">
        <f t="shared" si="77"/>
        <v>3.3076923076923075</v>
      </c>
      <c r="AW216" s="17">
        <f t="shared" si="78"/>
        <v>0.80769230769230771</v>
      </c>
      <c r="AX216" s="17">
        <f t="shared" si="79"/>
        <v>2.5</v>
      </c>
      <c r="AY216" s="17">
        <f t="shared" si="80"/>
        <v>0.5</v>
      </c>
      <c r="AZ216" s="17">
        <f t="shared" si="81"/>
        <v>0.19230769230769232</v>
      </c>
      <c r="BA216" s="17">
        <f t="shared" si="82"/>
        <v>0.61538461538461542</v>
      </c>
      <c r="BB216" s="18">
        <f t="shared" si="83"/>
        <v>0.48745372274784038</v>
      </c>
      <c r="BC216" s="18">
        <f t="shared" si="84"/>
        <v>1.9374999999999998</v>
      </c>
      <c r="BD216" s="18">
        <f t="shared" si="85"/>
        <v>2.6737967914438502E-2</v>
      </c>
      <c r="BE216" s="18">
        <f t="shared" si="86"/>
        <v>1.0283833813245579E-2</v>
      </c>
      <c r="BF216" s="18">
        <f t="shared" si="87"/>
        <v>4.319210201563143E-2</v>
      </c>
      <c r="BG216" s="18">
        <f t="shared" si="88"/>
        <v>0.13368983957219252</v>
      </c>
      <c r="BH216" s="58" t="str">
        <f t="shared" si="89"/>
        <v>10–19 min</v>
      </c>
      <c r="BI216" s="58" t="str">
        <f t="shared" si="90"/>
        <v>23–27</v>
      </c>
      <c r="BJ216" s="60">
        <f t="shared" si="91"/>
        <v>0.50800000000000001</v>
      </c>
      <c r="BK216" s="60">
        <f t="shared" si="92"/>
        <v>0.54200000000000004</v>
      </c>
      <c r="BL216" s="60">
        <f t="shared" si="93"/>
        <v>0.11466505733252867</v>
      </c>
      <c r="BM216" s="62" t="str">
        <f t="shared" si="94"/>
        <v>Écarter</v>
      </c>
      <c r="BN216" s="64">
        <f t="shared" si="95"/>
        <v>0.27878037455502247</v>
      </c>
      <c r="BO216" s="64">
        <f t="shared" si="96"/>
        <v>486.2</v>
      </c>
      <c r="BP216" s="65">
        <f t="shared" si="97"/>
        <v>6.3759769642122585E-2</v>
      </c>
      <c r="BQ216" s="65">
        <f t="shared" si="98"/>
        <v>1.9375</v>
      </c>
      <c r="BR216" s="18">
        <f t="shared" si="99"/>
        <v>0.17688194158782394</v>
      </c>
    </row>
    <row r="217" spans="1:70" ht="13.2">
      <c r="A217" s="12" t="s">
        <v>562</v>
      </c>
      <c r="B217" s="12" t="s">
        <v>563</v>
      </c>
      <c r="C217" s="13">
        <v>20</v>
      </c>
      <c r="D217" s="13">
        <v>46</v>
      </c>
      <c r="E217" s="13">
        <v>11</v>
      </c>
      <c r="F217" s="13">
        <v>35</v>
      </c>
      <c r="G217" s="13">
        <v>22.7</v>
      </c>
      <c r="H217" s="14">
        <v>419</v>
      </c>
      <c r="I217" s="15">
        <v>133</v>
      </c>
      <c r="J217" s="15">
        <v>373</v>
      </c>
      <c r="K217" s="14">
        <v>35.799999999999997</v>
      </c>
      <c r="L217" s="15">
        <v>87</v>
      </c>
      <c r="M217" s="15">
        <v>262</v>
      </c>
      <c r="N217" s="14">
        <v>33.299999999999997</v>
      </c>
      <c r="O217" s="14">
        <v>69</v>
      </c>
      <c r="P217" s="14">
        <v>78</v>
      </c>
      <c r="Q217" s="14">
        <v>83.8</v>
      </c>
      <c r="R217" s="15">
        <v>41</v>
      </c>
      <c r="S217" s="15">
        <v>138</v>
      </c>
      <c r="T217" s="15">
        <v>179</v>
      </c>
      <c r="U217" s="15">
        <v>41</v>
      </c>
      <c r="V217" s="68">
        <v>46</v>
      </c>
      <c r="W217" s="15">
        <v>23</v>
      </c>
      <c r="X217" s="15">
        <v>23</v>
      </c>
      <c r="Y217" s="15">
        <v>106</v>
      </c>
      <c r="Z217" s="14">
        <v>787</v>
      </c>
      <c r="AA217" s="14">
        <v>0</v>
      </c>
      <c r="AB217" s="14">
        <v>0</v>
      </c>
      <c r="AC217" s="13">
        <v>-5.7</v>
      </c>
      <c r="AD217" s="13">
        <v>103</v>
      </c>
      <c r="AE217" s="13">
        <v>115.2</v>
      </c>
      <c r="AF217" s="13">
        <v>-12.3</v>
      </c>
      <c r="AG217" s="13">
        <v>6.3</v>
      </c>
      <c r="AH217" s="13">
        <v>0.87</v>
      </c>
      <c r="AI217" s="13">
        <v>8.1</v>
      </c>
      <c r="AJ217" s="13">
        <v>3.7</v>
      </c>
      <c r="AK217" s="13">
        <v>13.8</v>
      </c>
      <c r="AL217" s="13">
        <v>8.4</v>
      </c>
      <c r="AM217" s="13">
        <v>9.3000000000000007</v>
      </c>
      <c r="AN217" s="13">
        <v>47.4</v>
      </c>
      <c r="AO217" s="13">
        <v>51.6</v>
      </c>
      <c r="AP217" s="13">
        <v>18.5</v>
      </c>
      <c r="AQ217" s="13">
        <v>97.91</v>
      </c>
      <c r="AR217" s="13">
        <v>6.1</v>
      </c>
      <c r="AS217" s="13">
        <v>2126</v>
      </c>
      <c r="AT217" s="16">
        <f t="shared" si="75"/>
        <v>9.1086956521739122</v>
      </c>
      <c r="AU217" s="16">
        <f t="shared" si="76"/>
        <v>0.89130434782608692</v>
      </c>
      <c r="AV217" s="17">
        <f t="shared" si="77"/>
        <v>3.8913043478260869</v>
      </c>
      <c r="AW217" s="17">
        <f t="shared" si="78"/>
        <v>0.89130434782608692</v>
      </c>
      <c r="AX217" s="17">
        <f t="shared" si="79"/>
        <v>3</v>
      </c>
      <c r="AY217" s="17">
        <f t="shared" si="80"/>
        <v>0.5</v>
      </c>
      <c r="AZ217" s="17">
        <f t="shared" si="81"/>
        <v>0.5</v>
      </c>
      <c r="BA217" s="17">
        <f t="shared" si="82"/>
        <v>1</v>
      </c>
      <c r="BB217" s="18">
        <f t="shared" si="83"/>
        <v>0.40126412564642788</v>
      </c>
      <c r="BC217" s="18">
        <f t="shared" si="84"/>
        <v>0.89130434782608692</v>
      </c>
      <c r="BD217" s="18">
        <f t="shared" si="85"/>
        <v>2.2026431718061675E-2</v>
      </c>
      <c r="BE217" s="18">
        <f t="shared" si="86"/>
        <v>2.2026431718061675E-2</v>
      </c>
      <c r="BF217" s="18">
        <f t="shared" si="87"/>
        <v>3.9264508714805593E-2</v>
      </c>
      <c r="BG217" s="18">
        <f t="shared" si="88"/>
        <v>0.13215859030837004</v>
      </c>
      <c r="BH217" s="58" t="str">
        <f t="shared" si="89"/>
        <v>20–29 min</v>
      </c>
      <c r="BI217" s="58" t="str">
        <f t="shared" si="90"/>
        <v>18–22</v>
      </c>
      <c r="BJ217" s="60">
        <f t="shared" si="91"/>
        <v>0.47399999999999998</v>
      </c>
      <c r="BK217" s="60">
        <f t="shared" si="92"/>
        <v>0.51600000000000001</v>
      </c>
      <c r="BL217" s="60">
        <f t="shared" si="93"/>
        <v>0.22510561255280628</v>
      </c>
      <c r="BM217" s="62" t="str">
        <f t="shared" si="94"/>
        <v>Écarter</v>
      </c>
      <c r="BN217" s="64">
        <f t="shared" si="95"/>
        <v>0.2785758026419386</v>
      </c>
      <c r="BO217" s="64">
        <f t="shared" si="96"/>
        <v>1044.2</v>
      </c>
      <c r="BP217" s="65">
        <f t="shared" si="97"/>
        <v>3.9264508714805593E-2</v>
      </c>
      <c r="BQ217" s="65">
        <f t="shared" si="98"/>
        <v>0.89130434782608692</v>
      </c>
      <c r="BR217" s="18">
        <f t="shared" si="99"/>
        <v>0.17142309902317565</v>
      </c>
    </row>
    <row r="218" spans="1:70" ht="13.2">
      <c r="A218" s="12" t="s">
        <v>364</v>
      </c>
      <c r="B218" s="12" t="s">
        <v>365</v>
      </c>
      <c r="C218" s="13">
        <v>32</v>
      </c>
      <c r="D218" s="13">
        <v>75</v>
      </c>
      <c r="E218" s="13">
        <v>33</v>
      </c>
      <c r="F218" s="13">
        <v>42</v>
      </c>
      <c r="G218" s="13">
        <v>24.5</v>
      </c>
      <c r="H218" s="14">
        <v>683</v>
      </c>
      <c r="I218" s="15">
        <v>240</v>
      </c>
      <c r="J218" s="15">
        <v>570</v>
      </c>
      <c r="K218" s="14">
        <v>42.3</v>
      </c>
      <c r="L218" s="15">
        <v>180</v>
      </c>
      <c r="M218" s="15">
        <v>443</v>
      </c>
      <c r="N218" s="14">
        <v>40.6</v>
      </c>
      <c r="O218" s="14">
        <v>23</v>
      </c>
      <c r="P218" s="14">
        <v>23</v>
      </c>
      <c r="Q218" s="14">
        <v>73.099999999999994</v>
      </c>
      <c r="R218" s="15">
        <v>53</v>
      </c>
      <c r="S218" s="15">
        <v>293</v>
      </c>
      <c r="T218" s="15">
        <v>353</v>
      </c>
      <c r="U218" s="15">
        <v>165</v>
      </c>
      <c r="V218" s="68">
        <v>68</v>
      </c>
      <c r="W218" s="15">
        <v>68</v>
      </c>
      <c r="X218" s="15">
        <v>38</v>
      </c>
      <c r="Y218" s="15">
        <v>150</v>
      </c>
      <c r="Z218" s="14">
        <v>1583</v>
      </c>
      <c r="AA218" s="14">
        <v>1</v>
      </c>
      <c r="AB218" s="14">
        <v>0</v>
      </c>
      <c r="AC218" s="13">
        <v>-2.1</v>
      </c>
      <c r="AD218" s="13">
        <v>112.1</v>
      </c>
      <c r="AE218" s="13">
        <v>116.4</v>
      </c>
      <c r="AF218" s="13">
        <v>-4.2</v>
      </c>
      <c r="AG218" s="13">
        <v>12.8</v>
      </c>
      <c r="AH218" s="13">
        <v>2.5099999999999998</v>
      </c>
      <c r="AI218" s="13">
        <v>20.100000000000001</v>
      </c>
      <c r="AJ218" s="13">
        <v>2.9</v>
      </c>
      <c r="AK218" s="13">
        <v>15.7</v>
      </c>
      <c r="AL218" s="13">
        <v>9.4</v>
      </c>
      <c r="AM218" s="13">
        <v>8</v>
      </c>
      <c r="AN218" s="13">
        <v>58</v>
      </c>
      <c r="AO218" s="13">
        <v>58.5</v>
      </c>
      <c r="AP218" s="13">
        <v>15.1</v>
      </c>
      <c r="AQ218" s="13">
        <v>100.27</v>
      </c>
      <c r="AR218" s="13">
        <v>8.5</v>
      </c>
      <c r="AS218" s="13">
        <v>3840</v>
      </c>
      <c r="AT218" s="16">
        <f t="shared" si="75"/>
        <v>9.1066666666666674</v>
      </c>
      <c r="AU218" s="16">
        <f t="shared" si="76"/>
        <v>2.2000000000000002</v>
      </c>
      <c r="AV218" s="17">
        <f t="shared" si="77"/>
        <v>4.706666666666667</v>
      </c>
      <c r="AW218" s="17">
        <f t="shared" si="78"/>
        <v>0.70666666666666667</v>
      </c>
      <c r="AX218" s="17">
        <f t="shared" si="79"/>
        <v>3.9066666666666667</v>
      </c>
      <c r="AY218" s="17">
        <f t="shared" si="80"/>
        <v>0.90666666666666662</v>
      </c>
      <c r="AZ218" s="17">
        <f t="shared" si="81"/>
        <v>0.50666666666666671</v>
      </c>
      <c r="BA218" s="17">
        <f t="shared" si="82"/>
        <v>0.90666666666666662</v>
      </c>
      <c r="BB218" s="18">
        <f t="shared" si="83"/>
        <v>0.3717006802721089</v>
      </c>
      <c r="BC218" s="18">
        <f t="shared" si="84"/>
        <v>2.4264705882352944</v>
      </c>
      <c r="BD218" s="18">
        <f t="shared" si="85"/>
        <v>3.700680272108843E-2</v>
      </c>
      <c r="BE218" s="18">
        <f t="shared" si="86"/>
        <v>2.0680272108843538E-2</v>
      </c>
      <c r="BF218" s="18">
        <f t="shared" si="87"/>
        <v>2.8843537414965988E-2</v>
      </c>
      <c r="BG218" s="18">
        <f t="shared" si="88"/>
        <v>0.15945578231292518</v>
      </c>
      <c r="BH218" s="58" t="str">
        <f t="shared" si="89"/>
        <v>20–29 min</v>
      </c>
      <c r="BI218" s="58" t="str">
        <f t="shared" si="90"/>
        <v>28–32</v>
      </c>
      <c r="BJ218" s="60">
        <f t="shared" si="91"/>
        <v>0.57999999999999996</v>
      </c>
      <c r="BK218" s="60">
        <f t="shared" si="92"/>
        <v>0.58499999999999996</v>
      </c>
      <c r="BL218" s="60">
        <f t="shared" si="93"/>
        <v>0.343995171997586</v>
      </c>
      <c r="BM218" s="62" t="str">
        <f t="shared" si="94"/>
        <v>Écarter</v>
      </c>
      <c r="BN218" s="64">
        <f t="shared" si="95"/>
        <v>0.27851374916163651</v>
      </c>
      <c r="BO218" s="64">
        <f t="shared" si="96"/>
        <v>1837.5</v>
      </c>
      <c r="BP218" s="65">
        <f t="shared" si="97"/>
        <v>8.9795918367346933E-2</v>
      </c>
      <c r="BQ218" s="65">
        <f t="shared" si="98"/>
        <v>2.4264705882352939</v>
      </c>
      <c r="BR218" s="18">
        <f t="shared" si="99"/>
        <v>0.19210884353741497</v>
      </c>
    </row>
    <row r="219" spans="1:70" ht="13.2">
      <c r="A219" s="20" t="s">
        <v>400</v>
      </c>
      <c r="B219" s="12" t="s">
        <v>401</v>
      </c>
      <c r="C219" s="13">
        <v>26</v>
      </c>
      <c r="D219" s="13">
        <v>68</v>
      </c>
      <c r="E219" s="13">
        <v>31</v>
      </c>
      <c r="F219" s="13">
        <v>37</v>
      </c>
      <c r="G219" s="13">
        <v>25.9</v>
      </c>
      <c r="H219" s="14">
        <v>619</v>
      </c>
      <c r="I219" s="15">
        <v>224</v>
      </c>
      <c r="J219" s="15">
        <v>490</v>
      </c>
      <c r="K219" s="14">
        <v>46</v>
      </c>
      <c r="L219" s="15">
        <v>34</v>
      </c>
      <c r="M219" s="15">
        <v>156</v>
      </c>
      <c r="N219" s="14">
        <v>23.4</v>
      </c>
      <c r="O219" s="14">
        <v>129</v>
      </c>
      <c r="P219" s="14">
        <v>177</v>
      </c>
      <c r="Q219" s="14">
        <v>73.7</v>
      </c>
      <c r="R219" s="15">
        <v>150</v>
      </c>
      <c r="S219" s="15">
        <v>340</v>
      </c>
      <c r="T219" s="15">
        <v>490</v>
      </c>
      <c r="U219" s="15">
        <v>136</v>
      </c>
      <c r="V219" s="68">
        <v>75</v>
      </c>
      <c r="W219" s="15">
        <v>54</v>
      </c>
      <c r="X219" s="15">
        <v>41</v>
      </c>
      <c r="Y219" s="15">
        <v>197</v>
      </c>
      <c r="Z219" s="14">
        <v>1612</v>
      </c>
      <c r="AA219" s="14">
        <v>10</v>
      </c>
      <c r="AB219" s="14">
        <v>0</v>
      </c>
      <c r="AC219" s="13">
        <v>-0.2</v>
      </c>
      <c r="AD219" s="13">
        <v>107.8</v>
      </c>
      <c r="AE219" s="13">
        <v>107.8</v>
      </c>
      <c r="AF219" s="13">
        <v>0</v>
      </c>
      <c r="AG219" s="13">
        <v>11.7</v>
      </c>
      <c r="AH219" s="13">
        <v>1.74</v>
      </c>
      <c r="AI219" s="13">
        <v>17.2</v>
      </c>
      <c r="AJ219" s="13">
        <v>8.3000000000000007</v>
      </c>
      <c r="AK219" s="13">
        <v>20.2</v>
      </c>
      <c r="AL219" s="13">
        <v>14</v>
      </c>
      <c r="AM219" s="13">
        <v>9.9</v>
      </c>
      <c r="AN219" s="13">
        <v>49.8</v>
      </c>
      <c r="AO219" s="13">
        <v>54.4</v>
      </c>
      <c r="AP219" s="13">
        <v>15.9</v>
      </c>
      <c r="AQ219" s="13">
        <v>97.19</v>
      </c>
      <c r="AR219" s="13">
        <v>9.9</v>
      </c>
      <c r="AS219" s="13">
        <v>3554</v>
      </c>
      <c r="AT219" s="16">
        <f t="shared" si="75"/>
        <v>9.1029411764705888</v>
      </c>
      <c r="AU219" s="16">
        <f t="shared" si="76"/>
        <v>2</v>
      </c>
      <c r="AV219" s="17">
        <f t="shared" si="77"/>
        <v>7.2058823529411766</v>
      </c>
      <c r="AW219" s="17">
        <f t="shared" si="78"/>
        <v>2.2058823529411766</v>
      </c>
      <c r="AX219" s="17">
        <f t="shared" si="79"/>
        <v>5</v>
      </c>
      <c r="AY219" s="17">
        <f t="shared" si="80"/>
        <v>0.79411764705882348</v>
      </c>
      <c r="AZ219" s="17">
        <f t="shared" si="81"/>
        <v>0.6029411764705882</v>
      </c>
      <c r="BA219" s="17">
        <f t="shared" si="82"/>
        <v>1.1029411764705883</v>
      </c>
      <c r="BB219" s="18">
        <f t="shared" si="83"/>
        <v>0.35146491028843974</v>
      </c>
      <c r="BC219" s="18">
        <f t="shared" si="84"/>
        <v>1.8133333333333332</v>
      </c>
      <c r="BD219" s="18">
        <f t="shared" si="85"/>
        <v>3.066091301385419E-2</v>
      </c>
      <c r="BE219" s="18">
        <f t="shared" si="86"/>
        <v>2.3279582103111516E-2</v>
      </c>
      <c r="BF219" s="18">
        <f t="shared" si="87"/>
        <v>8.5169202816261655E-2</v>
      </c>
      <c r="BG219" s="18">
        <f t="shared" si="88"/>
        <v>0.19305019305019305</v>
      </c>
      <c r="BH219" s="58" t="str">
        <f t="shared" si="89"/>
        <v>20–29 min</v>
      </c>
      <c r="BI219" s="58" t="str">
        <f t="shared" si="90"/>
        <v>23–27</v>
      </c>
      <c r="BJ219" s="60">
        <f t="shared" si="91"/>
        <v>0.498</v>
      </c>
      <c r="BK219" s="60">
        <f t="shared" si="92"/>
        <v>0.54400000000000004</v>
      </c>
      <c r="BL219" s="60">
        <f t="shared" si="93"/>
        <v>0.29571514785757391</v>
      </c>
      <c r="BM219" s="62" t="str">
        <f t="shared" si="94"/>
        <v>Écarter</v>
      </c>
      <c r="BN219" s="64">
        <f t="shared" si="95"/>
        <v>0.2783998106284768</v>
      </c>
      <c r="BO219" s="64">
        <f t="shared" si="96"/>
        <v>1761.1999999999998</v>
      </c>
      <c r="BP219" s="65">
        <f t="shared" si="97"/>
        <v>7.7220077220077232E-2</v>
      </c>
      <c r="BQ219" s="65">
        <f t="shared" si="98"/>
        <v>1.8133333333333332</v>
      </c>
      <c r="BR219" s="18">
        <f t="shared" si="99"/>
        <v>0.27821939586645472</v>
      </c>
    </row>
    <row r="220" spans="1:70" ht="13.2">
      <c r="A220" s="12" t="s">
        <v>344</v>
      </c>
      <c r="B220" s="12" t="s">
        <v>345</v>
      </c>
      <c r="C220" s="13">
        <v>24</v>
      </c>
      <c r="D220" s="13">
        <v>78</v>
      </c>
      <c r="E220" s="13">
        <v>47</v>
      </c>
      <c r="F220" s="13">
        <v>31</v>
      </c>
      <c r="G220" s="13">
        <v>19.2</v>
      </c>
      <c r="H220" s="14">
        <v>710</v>
      </c>
      <c r="I220" s="15">
        <v>257</v>
      </c>
      <c r="J220" s="15">
        <v>554</v>
      </c>
      <c r="K220" s="14">
        <v>46.1</v>
      </c>
      <c r="L220" s="15">
        <v>125</v>
      </c>
      <c r="M220" s="15">
        <v>343</v>
      </c>
      <c r="N220" s="14">
        <v>37.6</v>
      </c>
      <c r="O220" s="14">
        <v>62</v>
      </c>
      <c r="P220" s="14">
        <v>86</v>
      </c>
      <c r="Q220" s="14">
        <v>76.2</v>
      </c>
      <c r="R220" s="15">
        <v>39</v>
      </c>
      <c r="S220" s="15">
        <v>179</v>
      </c>
      <c r="T220" s="15">
        <v>218</v>
      </c>
      <c r="U220" s="15">
        <v>62</v>
      </c>
      <c r="V220" s="68">
        <v>39</v>
      </c>
      <c r="W220" s="15">
        <v>23</v>
      </c>
      <c r="X220" s="15">
        <v>8</v>
      </c>
      <c r="Y220" s="15">
        <v>94</v>
      </c>
      <c r="Z220" s="14">
        <v>1123</v>
      </c>
      <c r="AA220" s="14">
        <v>0</v>
      </c>
      <c r="AB220" s="14">
        <v>0</v>
      </c>
      <c r="AC220" s="13">
        <v>-0.9</v>
      </c>
      <c r="AD220" s="13">
        <v>112.2</v>
      </c>
      <c r="AE220" s="13">
        <v>114.9</v>
      </c>
      <c r="AF220" s="13">
        <v>-2.8</v>
      </c>
      <c r="AG220" s="13">
        <v>6.7</v>
      </c>
      <c r="AH220" s="13">
        <v>1.78</v>
      </c>
      <c r="AI220" s="13">
        <v>9.5</v>
      </c>
      <c r="AJ220" s="13">
        <v>2.6</v>
      </c>
      <c r="AK220" s="13">
        <v>11.6</v>
      </c>
      <c r="AL220" s="13">
        <v>7.3</v>
      </c>
      <c r="AM220" s="13">
        <v>5.3</v>
      </c>
      <c r="AN220" s="13">
        <v>57.6</v>
      </c>
      <c r="AO220" s="13">
        <v>59.4</v>
      </c>
      <c r="AP220" s="13">
        <v>18.100000000000001</v>
      </c>
      <c r="AQ220" s="13">
        <v>98.26</v>
      </c>
      <c r="AR220" s="13">
        <v>8.6999999999999993</v>
      </c>
      <c r="AS220" s="13">
        <v>3063</v>
      </c>
      <c r="AT220" s="16">
        <f t="shared" si="75"/>
        <v>9.1025641025641022</v>
      </c>
      <c r="AU220" s="16">
        <f t="shared" si="76"/>
        <v>0.79487179487179482</v>
      </c>
      <c r="AV220" s="17">
        <f t="shared" si="77"/>
        <v>2.7948717948717947</v>
      </c>
      <c r="AW220" s="17">
        <f t="shared" si="78"/>
        <v>0.5</v>
      </c>
      <c r="AX220" s="17">
        <f t="shared" si="79"/>
        <v>2.2948717948717947</v>
      </c>
      <c r="AY220" s="17">
        <f t="shared" si="80"/>
        <v>0.29487179487179488</v>
      </c>
      <c r="AZ220" s="17">
        <f t="shared" si="81"/>
        <v>0.10256410256410256</v>
      </c>
      <c r="BA220" s="17">
        <f t="shared" si="82"/>
        <v>0.5</v>
      </c>
      <c r="BB220" s="18">
        <f t="shared" si="83"/>
        <v>0.47409188034188032</v>
      </c>
      <c r="BC220" s="18">
        <f t="shared" si="84"/>
        <v>1.5897435897435896</v>
      </c>
      <c r="BD220" s="18">
        <f t="shared" si="85"/>
        <v>1.5357905982905984E-2</v>
      </c>
      <c r="BE220" s="18">
        <f t="shared" si="86"/>
        <v>5.341880341880342E-3</v>
      </c>
      <c r="BF220" s="18">
        <f t="shared" si="87"/>
        <v>2.6041666666666668E-2</v>
      </c>
      <c r="BG220" s="18">
        <f t="shared" si="88"/>
        <v>0.11952457264957264</v>
      </c>
      <c r="BH220" s="58" t="str">
        <f t="shared" si="89"/>
        <v>10–19 min</v>
      </c>
      <c r="BI220" s="58" t="str">
        <f t="shared" si="90"/>
        <v>23–27</v>
      </c>
      <c r="BJ220" s="60">
        <f t="shared" si="91"/>
        <v>0.57600000000000007</v>
      </c>
      <c r="BK220" s="60">
        <f t="shared" si="92"/>
        <v>0.59399999999999997</v>
      </c>
      <c r="BL220" s="60">
        <f t="shared" si="93"/>
        <v>0.33433916716958356</v>
      </c>
      <c r="BM220" s="62" t="str">
        <f t="shared" si="94"/>
        <v>Écarter</v>
      </c>
      <c r="BN220" s="64">
        <f t="shared" si="95"/>
        <v>0.2783882783882784</v>
      </c>
      <c r="BO220" s="64">
        <f t="shared" si="96"/>
        <v>1497.6</v>
      </c>
      <c r="BP220" s="65">
        <f t="shared" si="97"/>
        <v>4.1399572649572655E-2</v>
      </c>
      <c r="BQ220" s="65">
        <f t="shared" si="98"/>
        <v>1.5897435897435896</v>
      </c>
      <c r="BR220" s="18">
        <f t="shared" si="99"/>
        <v>0.14556623931623933</v>
      </c>
    </row>
    <row r="221" spans="1:70" ht="13.2">
      <c r="A221" s="20" t="s">
        <v>340</v>
      </c>
      <c r="B221" s="12" t="s">
        <v>341</v>
      </c>
      <c r="C221" s="13">
        <v>33</v>
      </c>
      <c r="D221" s="13">
        <v>79</v>
      </c>
      <c r="E221" s="13">
        <v>49</v>
      </c>
      <c r="F221" s="13">
        <v>30</v>
      </c>
      <c r="G221" s="13">
        <v>17.899999999999999</v>
      </c>
      <c r="H221" s="14">
        <v>719</v>
      </c>
      <c r="I221" s="15">
        <v>324</v>
      </c>
      <c r="J221" s="15">
        <v>624</v>
      </c>
      <c r="K221" s="14">
        <v>51.9</v>
      </c>
      <c r="L221" s="15">
        <v>16</v>
      </c>
      <c r="M221" s="15">
        <v>47</v>
      </c>
      <c r="N221" s="14">
        <v>30.6</v>
      </c>
      <c r="O221" s="14">
        <v>55</v>
      </c>
      <c r="P221" s="14">
        <v>79</v>
      </c>
      <c r="Q221" s="14">
        <v>74</v>
      </c>
      <c r="R221" s="15">
        <v>47</v>
      </c>
      <c r="S221" s="15">
        <v>150</v>
      </c>
      <c r="T221" s="15">
        <v>190</v>
      </c>
      <c r="U221" s="15">
        <v>348</v>
      </c>
      <c r="V221" s="68">
        <v>111</v>
      </c>
      <c r="W221" s="15">
        <v>87</v>
      </c>
      <c r="X221" s="15">
        <v>24</v>
      </c>
      <c r="Y221" s="15">
        <v>79</v>
      </c>
      <c r="Z221" s="14">
        <v>1683</v>
      </c>
      <c r="AA221" s="14">
        <v>2</v>
      </c>
      <c r="AB221" s="14">
        <v>0</v>
      </c>
      <c r="AC221" s="13">
        <v>-0.7</v>
      </c>
      <c r="AD221" s="13">
        <v>111.1</v>
      </c>
      <c r="AE221" s="13">
        <v>113.8</v>
      </c>
      <c r="AF221" s="13">
        <v>-2.7</v>
      </c>
      <c r="AG221" s="13">
        <v>35.9</v>
      </c>
      <c r="AH221" s="13">
        <v>3.22</v>
      </c>
      <c r="AI221" s="13">
        <v>31.3</v>
      </c>
      <c r="AJ221" s="13">
        <v>3.2</v>
      </c>
      <c r="AK221" s="13">
        <v>10.4</v>
      </c>
      <c r="AL221" s="13">
        <v>6.9</v>
      </c>
      <c r="AM221" s="13">
        <v>9.6999999999999993</v>
      </c>
      <c r="AN221" s="13">
        <v>53.1</v>
      </c>
      <c r="AO221" s="13">
        <v>54.7</v>
      </c>
      <c r="AP221" s="13">
        <v>22.6</v>
      </c>
      <c r="AQ221" s="13">
        <v>103.69</v>
      </c>
      <c r="AR221" s="13">
        <v>12.9</v>
      </c>
      <c r="AS221" s="13">
        <v>3069</v>
      </c>
      <c r="AT221" s="16">
        <f t="shared" si="75"/>
        <v>9.1012658227848107</v>
      </c>
      <c r="AU221" s="16">
        <f t="shared" si="76"/>
        <v>4.4050632911392409</v>
      </c>
      <c r="AV221" s="17">
        <f t="shared" si="77"/>
        <v>2.4050632911392404</v>
      </c>
      <c r="AW221" s="17">
        <f t="shared" si="78"/>
        <v>0.59493670886075944</v>
      </c>
      <c r="AX221" s="17">
        <f t="shared" si="79"/>
        <v>1.8987341772151898</v>
      </c>
      <c r="AY221" s="17">
        <f t="shared" si="80"/>
        <v>1.1012658227848102</v>
      </c>
      <c r="AZ221" s="17">
        <f t="shared" si="81"/>
        <v>0.30379746835443039</v>
      </c>
      <c r="BA221" s="17">
        <f t="shared" si="82"/>
        <v>1.4050632911392404</v>
      </c>
      <c r="BB221" s="18">
        <f t="shared" si="83"/>
        <v>0.50845060462484981</v>
      </c>
      <c r="BC221" s="18">
        <f t="shared" si="84"/>
        <v>3.1351351351351355</v>
      </c>
      <c r="BD221" s="18">
        <f t="shared" si="85"/>
        <v>6.1523230323173764E-2</v>
      </c>
      <c r="BE221" s="18">
        <f t="shared" si="86"/>
        <v>1.6971925606392761E-2</v>
      </c>
      <c r="BF221" s="18">
        <f t="shared" si="87"/>
        <v>3.3236687645852483E-2</v>
      </c>
      <c r="BG221" s="18">
        <f t="shared" si="88"/>
        <v>0.10607453503995475</v>
      </c>
      <c r="BH221" s="58" t="str">
        <f t="shared" si="89"/>
        <v>10–19 min</v>
      </c>
      <c r="BI221" s="58" t="str">
        <f t="shared" si="90"/>
        <v>33+</v>
      </c>
      <c r="BJ221" s="60">
        <f t="shared" si="91"/>
        <v>0.53100000000000003</v>
      </c>
      <c r="BK221" s="60">
        <f t="shared" si="92"/>
        <v>0.54700000000000004</v>
      </c>
      <c r="BL221" s="60">
        <f t="shared" si="93"/>
        <v>0.37658418829209417</v>
      </c>
      <c r="BM221" s="62" t="str">
        <f t="shared" si="94"/>
        <v>Écarter</v>
      </c>
      <c r="BN221" s="64">
        <f t="shared" si="95"/>
        <v>0.27834857244734229</v>
      </c>
      <c r="BO221" s="64">
        <f t="shared" si="96"/>
        <v>1414.1</v>
      </c>
      <c r="BP221" s="65">
        <f t="shared" si="97"/>
        <v>0.24609292129269503</v>
      </c>
      <c r="BQ221" s="65">
        <f t="shared" si="98"/>
        <v>3.1351351351351351</v>
      </c>
      <c r="BR221" s="18">
        <f t="shared" si="99"/>
        <v>0.13436107771727601</v>
      </c>
    </row>
    <row r="222" spans="1:70" ht="13.2">
      <c r="A222" s="12" t="s">
        <v>382</v>
      </c>
      <c r="B222" s="12" t="s">
        <v>383</v>
      </c>
      <c r="C222" s="13">
        <v>21</v>
      </c>
      <c r="D222" s="13">
        <v>73</v>
      </c>
      <c r="E222" s="13">
        <v>19</v>
      </c>
      <c r="F222" s="13">
        <v>54</v>
      </c>
      <c r="G222" s="13">
        <v>26.8</v>
      </c>
      <c r="H222" s="14">
        <v>664</v>
      </c>
      <c r="I222" s="15">
        <v>270</v>
      </c>
      <c r="J222" s="15">
        <v>489</v>
      </c>
      <c r="K222" s="14">
        <v>54.7</v>
      </c>
      <c r="L222" s="14">
        <v>0</v>
      </c>
      <c r="M222" s="14">
        <v>0</v>
      </c>
      <c r="N222" s="14">
        <v>0</v>
      </c>
      <c r="O222" s="14">
        <v>124</v>
      </c>
      <c r="P222" s="14">
        <v>204</v>
      </c>
      <c r="Q222" s="14">
        <v>62.3</v>
      </c>
      <c r="R222" s="15">
        <v>256</v>
      </c>
      <c r="S222" s="15">
        <v>343</v>
      </c>
      <c r="T222" s="15">
        <v>599</v>
      </c>
      <c r="U222" s="15">
        <v>102</v>
      </c>
      <c r="V222" s="68">
        <v>80</v>
      </c>
      <c r="W222" s="15">
        <v>37</v>
      </c>
      <c r="X222" s="15">
        <v>95</v>
      </c>
      <c r="Y222" s="15">
        <v>146</v>
      </c>
      <c r="Z222" s="14">
        <v>1854</v>
      </c>
      <c r="AA222" s="14">
        <v>14</v>
      </c>
      <c r="AB222" s="14">
        <v>0</v>
      </c>
      <c r="AC222" s="13">
        <v>-7</v>
      </c>
      <c r="AD222" s="13">
        <v>107.8</v>
      </c>
      <c r="AE222" s="13">
        <v>120.5</v>
      </c>
      <c r="AF222" s="13">
        <v>-12.7</v>
      </c>
      <c r="AG222" s="13">
        <v>7.2</v>
      </c>
      <c r="AH222" s="13">
        <v>1.21</v>
      </c>
      <c r="AI222" s="13">
        <v>12.9</v>
      </c>
      <c r="AJ222" s="13">
        <v>12.2</v>
      </c>
      <c r="AK222" s="13">
        <v>17.7</v>
      </c>
      <c r="AL222" s="13">
        <v>14.9</v>
      </c>
      <c r="AM222" s="13">
        <v>10.7</v>
      </c>
      <c r="AN222" s="13">
        <v>54.7</v>
      </c>
      <c r="AO222" s="13">
        <v>57.2</v>
      </c>
      <c r="AP222" s="13">
        <v>14.1</v>
      </c>
      <c r="AQ222" s="13">
        <v>99.85</v>
      </c>
      <c r="AR222" s="13">
        <v>9</v>
      </c>
      <c r="AS222" s="13">
        <v>4069</v>
      </c>
      <c r="AT222" s="16">
        <f t="shared" si="75"/>
        <v>9.0958904109589049</v>
      </c>
      <c r="AU222" s="16">
        <f t="shared" si="76"/>
        <v>1.3972602739726028</v>
      </c>
      <c r="AV222" s="17">
        <f t="shared" si="77"/>
        <v>8.205479452054794</v>
      </c>
      <c r="AW222" s="17">
        <f t="shared" si="78"/>
        <v>3.506849315068493</v>
      </c>
      <c r="AX222" s="17">
        <f t="shared" si="79"/>
        <v>4.6986301369863011</v>
      </c>
      <c r="AY222" s="17">
        <f t="shared" si="80"/>
        <v>0.50684931506849318</v>
      </c>
      <c r="AZ222" s="17">
        <f t="shared" si="81"/>
        <v>1.3013698630136987</v>
      </c>
      <c r="BA222" s="17">
        <f t="shared" si="82"/>
        <v>1.095890410958904</v>
      </c>
      <c r="BB222" s="18">
        <f t="shared" si="83"/>
        <v>0.3393988959313024</v>
      </c>
      <c r="BC222" s="18">
        <f t="shared" si="84"/>
        <v>1.2750000000000001</v>
      </c>
      <c r="BD222" s="18">
        <f t="shared" si="85"/>
        <v>1.8912287875690045E-2</v>
      </c>
      <c r="BE222" s="18">
        <f t="shared" si="86"/>
        <v>4.8558576978123089E-2</v>
      </c>
      <c r="BF222" s="18">
        <f t="shared" si="87"/>
        <v>0.13085258638315272</v>
      </c>
      <c r="BG222" s="18">
        <f t="shared" si="88"/>
        <v>0.17532202003680228</v>
      </c>
      <c r="BH222" s="58" t="str">
        <f t="shared" si="89"/>
        <v>20–29 min</v>
      </c>
      <c r="BI222" s="58" t="str">
        <f t="shared" si="90"/>
        <v>18–22</v>
      </c>
      <c r="BJ222" s="60">
        <f t="shared" si="91"/>
        <v>0.54700000000000004</v>
      </c>
      <c r="BK222" s="60">
        <f t="shared" si="92"/>
        <v>0.57200000000000006</v>
      </c>
      <c r="BL222" s="60">
        <f t="shared" si="93"/>
        <v>0.29511164755582375</v>
      </c>
      <c r="BM222" s="62" t="str">
        <f t="shared" si="94"/>
        <v>Écarter</v>
      </c>
      <c r="BN222" s="64">
        <f t="shared" si="95"/>
        <v>0.27818417353435687</v>
      </c>
      <c r="BO222" s="64">
        <f t="shared" si="96"/>
        <v>1956.4</v>
      </c>
      <c r="BP222" s="65">
        <f t="shared" si="97"/>
        <v>5.2136577387037412E-2</v>
      </c>
      <c r="BQ222" s="65">
        <f t="shared" si="98"/>
        <v>1.2749999999999999</v>
      </c>
      <c r="BR222" s="18">
        <f t="shared" si="99"/>
        <v>0.30617460641995498</v>
      </c>
    </row>
    <row r="223" spans="1:70" ht="13.2">
      <c r="A223" s="12" t="s">
        <v>406</v>
      </c>
      <c r="B223" s="12" t="s">
        <v>407</v>
      </c>
      <c r="C223" s="13">
        <v>35</v>
      </c>
      <c r="D223" s="13">
        <v>68</v>
      </c>
      <c r="E223" s="13">
        <v>42</v>
      </c>
      <c r="F223" s="13">
        <v>26</v>
      </c>
      <c r="G223" s="13">
        <v>29.2</v>
      </c>
      <c r="H223" s="14">
        <v>612</v>
      </c>
      <c r="I223" s="15">
        <v>218</v>
      </c>
      <c r="J223" s="15">
        <v>510</v>
      </c>
      <c r="K223" s="14">
        <v>42.4</v>
      </c>
      <c r="L223" s="15">
        <v>82</v>
      </c>
      <c r="M223" s="15">
        <v>245</v>
      </c>
      <c r="N223" s="14">
        <v>32.5</v>
      </c>
      <c r="O223" s="14">
        <v>102</v>
      </c>
      <c r="P223" s="14">
        <v>150</v>
      </c>
      <c r="Q223" s="14">
        <v>68.7</v>
      </c>
      <c r="R223" s="15">
        <v>75</v>
      </c>
      <c r="S223" s="15">
        <v>340</v>
      </c>
      <c r="T223" s="15">
        <v>415</v>
      </c>
      <c r="U223" s="15">
        <v>381</v>
      </c>
      <c r="V223" s="68">
        <v>177</v>
      </c>
      <c r="W223" s="15">
        <v>102</v>
      </c>
      <c r="X223" s="15">
        <v>68</v>
      </c>
      <c r="Y223" s="15">
        <v>218</v>
      </c>
      <c r="Z223" s="14">
        <v>2020</v>
      </c>
      <c r="AA223" s="14">
        <v>6</v>
      </c>
      <c r="AB223" s="14">
        <v>1</v>
      </c>
      <c r="AC223" s="13">
        <v>4</v>
      </c>
      <c r="AD223" s="13">
        <v>115.4</v>
      </c>
      <c r="AE223" s="13">
        <v>108.8</v>
      </c>
      <c r="AF223" s="13">
        <v>6.6</v>
      </c>
      <c r="AG223" s="13">
        <v>25.5</v>
      </c>
      <c r="AH223" s="13">
        <v>2.2000000000000002</v>
      </c>
      <c r="AI223" s="13">
        <v>33.9</v>
      </c>
      <c r="AJ223" s="13">
        <v>3.6</v>
      </c>
      <c r="AK223" s="13">
        <v>16.8</v>
      </c>
      <c r="AL223" s="13">
        <v>10.199999999999999</v>
      </c>
      <c r="AM223" s="13">
        <v>15.4</v>
      </c>
      <c r="AN223" s="13">
        <v>50.3</v>
      </c>
      <c r="AO223" s="13">
        <v>53.4</v>
      </c>
      <c r="AP223" s="13">
        <v>15.7</v>
      </c>
      <c r="AQ223" s="13">
        <v>101.35</v>
      </c>
      <c r="AR223" s="13">
        <v>8.8000000000000007</v>
      </c>
      <c r="AS223" s="13">
        <v>4186</v>
      </c>
      <c r="AT223" s="16">
        <f t="shared" si="75"/>
        <v>9</v>
      </c>
      <c r="AU223" s="16">
        <f t="shared" si="76"/>
        <v>5.6029411764705879</v>
      </c>
      <c r="AV223" s="17">
        <f t="shared" si="77"/>
        <v>6.1029411764705879</v>
      </c>
      <c r="AW223" s="17">
        <f t="shared" si="78"/>
        <v>1.1029411764705883</v>
      </c>
      <c r="AX223" s="17">
        <f t="shared" si="79"/>
        <v>5</v>
      </c>
      <c r="AY223" s="17">
        <f t="shared" si="80"/>
        <v>1.5</v>
      </c>
      <c r="AZ223" s="17">
        <f t="shared" si="81"/>
        <v>1</v>
      </c>
      <c r="BA223" s="17">
        <f t="shared" si="82"/>
        <v>2.6029411764705883</v>
      </c>
      <c r="BB223" s="18">
        <f t="shared" si="83"/>
        <v>0.30821917808219179</v>
      </c>
      <c r="BC223" s="18">
        <f t="shared" si="84"/>
        <v>2.1525423728813555</v>
      </c>
      <c r="BD223" s="18">
        <f t="shared" si="85"/>
        <v>5.1369863013698634E-2</v>
      </c>
      <c r="BE223" s="18">
        <f t="shared" si="86"/>
        <v>3.4246575342465752E-2</v>
      </c>
      <c r="BF223" s="18">
        <f t="shared" si="87"/>
        <v>3.7771958098307822E-2</v>
      </c>
      <c r="BG223" s="18">
        <f t="shared" si="88"/>
        <v>0.17123287671232876</v>
      </c>
      <c r="BH223" s="58" t="str">
        <f t="shared" si="89"/>
        <v>20–29 min</v>
      </c>
      <c r="BI223" s="58" t="str">
        <f t="shared" si="90"/>
        <v>33+</v>
      </c>
      <c r="BJ223" s="60">
        <f t="shared" si="91"/>
        <v>0.503</v>
      </c>
      <c r="BK223" s="60">
        <f t="shared" si="92"/>
        <v>0.53400000000000003</v>
      </c>
      <c r="BL223" s="60">
        <f t="shared" si="93"/>
        <v>0.30778515389257693</v>
      </c>
      <c r="BM223" s="62" t="str">
        <f t="shared" si="94"/>
        <v>Écarter</v>
      </c>
      <c r="BN223" s="64">
        <f t="shared" si="95"/>
        <v>0.27525150905432599</v>
      </c>
      <c r="BO223" s="64">
        <f t="shared" si="96"/>
        <v>1985.6</v>
      </c>
      <c r="BP223" s="65">
        <f t="shared" si="97"/>
        <v>0.19188154713940372</v>
      </c>
      <c r="BQ223" s="65">
        <f t="shared" si="98"/>
        <v>2.152542372881356</v>
      </c>
      <c r="BR223" s="18">
        <f t="shared" si="99"/>
        <v>0.20900483481063659</v>
      </c>
    </row>
    <row r="224" spans="1:70" ht="13.2">
      <c r="A224" s="12" t="s">
        <v>428</v>
      </c>
      <c r="B224" s="12" t="s">
        <v>429</v>
      </c>
      <c r="C224" s="13">
        <v>23</v>
      </c>
      <c r="D224" s="13">
        <v>65</v>
      </c>
      <c r="E224" s="13">
        <v>41</v>
      </c>
      <c r="F224" s="13">
        <v>24</v>
      </c>
      <c r="G224" s="13">
        <v>21.3</v>
      </c>
      <c r="H224" s="14">
        <v>585</v>
      </c>
      <c r="I224" s="15">
        <v>208</v>
      </c>
      <c r="J224" s="15">
        <v>488</v>
      </c>
      <c r="K224" s="14">
        <v>43.2</v>
      </c>
      <c r="L224" s="15">
        <v>91</v>
      </c>
      <c r="M224" s="15">
        <v>267</v>
      </c>
      <c r="N224" s="14">
        <v>34.9</v>
      </c>
      <c r="O224" s="14">
        <v>72</v>
      </c>
      <c r="P224" s="14">
        <v>91</v>
      </c>
      <c r="Q224" s="14">
        <v>82.2</v>
      </c>
      <c r="R224" s="15">
        <v>20</v>
      </c>
      <c r="S224" s="15">
        <v>124</v>
      </c>
      <c r="T224" s="15">
        <v>143</v>
      </c>
      <c r="U224" s="15">
        <v>85</v>
      </c>
      <c r="V224" s="68">
        <v>59</v>
      </c>
      <c r="W224" s="15">
        <v>39</v>
      </c>
      <c r="X224" s="15">
        <v>13</v>
      </c>
      <c r="Y224" s="15">
        <v>150</v>
      </c>
      <c r="Z224" s="14">
        <v>988</v>
      </c>
      <c r="AA224" s="14">
        <v>0</v>
      </c>
      <c r="AB224" s="14">
        <v>0</v>
      </c>
      <c r="AC224" s="13">
        <v>-1.1000000000000001</v>
      </c>
      <c r="AD224" s="13">
        <v>111.9</v>
      </c>
      <c r="AE224" s="13">
        <v>114.4</v>
      </c>
      <c r="AF224" s="13">
        <v>-2.5</v>
      </c>
      <c r="AG224" s="13">
        <v>8.1999999999999993</v>
      </c>
      <c r="AH224" s="13">
        <v>1.46</v>
      </c>
      <c r="AI224" s="13">
        <v>12.5</v>
      </c>
      <c r="AJ224" s="13">
        <v>1.2</v>
      </c>
      <c r="AK224" s="13">
        <v>8.3000000000000007</v>
      </c>
      <c r="AL224" s="13">
        <v>4.9000000000000004</v>
      </c>
      <c r="AM224" s="13">
        <v>8.6</v>
      </c>
      <c r="AN224" s="13">
        <v>52.9</v>
      </c>
      <c r="AO224" s="13">
        <v>55.9</v>
      </c>
      <c r="AP224" s="13">
        <v>17.3</v>
      </c>
      <c r="AQ224" s="13">
        <v>102.79</v>
      </c>
      <c r="AR224" s="13">
        <v>5.7</v>
      </c>
      <c r="AS224" s="13">
        <v>2964</v>
      </c>
      <c r="AT224" s="16">
        <f t="shared" si="75"/>
        <v>9</v>
      </c>
      <c r="AU224" s="16">
        <f t="shared" si="76"/>
        <v>1.3076923076923077</v>
      </c>
      <c r="AV224" s="17">
        <f t="shared" si="77"/>
        <v>2.2000000000000002</v>
      </c>
      <c r="AW224" s="17">
        <f t="shared" si="78"/>
        <v>0.30769230769230771</v>
      </c>
      <c r="AX224" s="17">
        <f t="shared" si="79"/>
        <v>1.9076923076923078</v>
      </c>
      <c r="AY224" s="17">
        <f t="shared" si="80"/>
        <v>0.6</v>
      </c>
      <c r="AZ224" s="17">
        <f t="shared" si="81"/>
        <v>0.2</v>
      </c>
      <c r="BA224" s="17">
        <f t="shared" si="82"/>
        <v>0.90769230769230769</v>
      </c>
      <c r="BB224" s="18">
        <f t="shared" si="83"/>
        <v>0.42253521126760563</v>
      </c>
      <c r="BC224" s="18">
        <f t="shared" si="84"/>
        <v>1.4406779661016949</v>
      </c>
      <c r="BD224" s="18">
        <f t="shared" si="85"/>
        <v>2.8169014084507039E-2</v>
      </c>
      <c r="BE224" s="18">
        <f t="shared" si="86"/>
        <v>9.3896713615023476E-3</v>
      </c>
      <c r="BF224" s="18">
        <f t="shared" si="87"/>
        <v>1.444564824846515E-2</v>
      </c>
      <c r="BG224" s="18">
        <f t="shared" si="88"/>
        <v>8.9563019140483938E-2</v>
      </c>
      <c r="BH224" s="58" t="str">
        <f t="shared" si="89"/>
        <v>20–29 min</v>
      </c>
      <c r="BI224" s="58" t="str">
        <f t="shared" si="90"/>
        <v>23–27</v>
      </c>
      <c r="BJ224" s="60">
        <f t="shared" si="91"/>
        <v>0.52900000000000003</v>
      </c>
      <c r="BK224" s="60">
        <f t="shared" si="92"/>
        <v>0.55899999999999994</v>
      </c>
      <c r="BL224" s="60">
        <f t="shared" si="93"/>
        <v>0.29450814725407365</v>
      </c>
      <c r="BM224" s="62" t="str">
        <f t="shared" si="94"/>
        <v>Écarter</v>
      </c>
      <c r="BN224" s="64">
        <f t="shared" si="95"/>
        <v>0.27525150905432599</v>
      </c>
      <c r="BO224" s="64">
        <f t="shared" si="96"/>
        <v>1384.5</v>
      </c>
      <c r="BP224" s="65">
        <f t="shared" si="97"/>
        <v>6.1394005055976884E-2</v>
      </c>
      <c r="BQ224" s="65">
        <f t="shared" si="98"/>
        <v>1.4406779661016949</v>
      </c>
      <c r="BR224" s="18">
        <f t="shared" si="99"/>
        <v>0.10328638497652583</v>
      </c>
    </row>
    <row r="225" spans="1:70" ht="13.2">
      <c r="A225" s="12" t="s">
        <v>450</v>
      </c>
      <c r="B225" s="12" t="s">
        <v>451</v>
      </c>
      <c r="C225" s="13">
        <v>23</v>
      </c>
      <c r="D225" s="13">
        <v>63</v>
      </c>
      <c r="E225" s="13">
        <v>31</v>
      </c>
      <c r="F225" s="13">
        <v>32</v>
      </c>
      <c r="G225" s="13">
        <v>25</v>
      </c>
      <c r="H225" s="14">
        <v>567</v>
      </c>
      <c r="I225" s="15">
        <v>208</v>
      </c>
      <c r="J225" s="15">
        <v>517</v>
      </c>
      <c r="K225" s="14">
        <v>39.700000000000003</v>
      </c>
      <c r="L225" s="15">
        <v>95</v>
      </c>
      <c r="M225" s="15">
        <v>271</v>
      </c>
      <c r="N225" s="14">
        <v>35.299999999999997</v>
      </c>
      <c r="O225" s="14">
        <v>63</v>
      </c>
      <c r="P225" s="14">
        <v>82</v>
      </c>
      <c r="Q225" s="14">
        <v>72.3</v>
      </c>
      <c r="R225" s="15">
        <v>44</v>
      </c>
      <c r="S225" s="15">
        <v>195</v>
      </c>
      <c r="T225" s="15">
        <v>239</v>
      </c>
      <c r="U225" s="15">
        <v>126</v>
      </c>
      <c r="V225" s="68">
        <v>88</v>
      </c>
      <c r="W225" s="15">
        <v>50</v>
      </c>
      <c r="X225" s="15">
        <v>32</v>
      </c>
      <c r="Y225" s="15">
        <v>88</v>
      </c>
      <c r="Z225" s="14">
        <v>1191</v>
      </c>
      <c r="AA225" s="14">
        <v>1</v>
      </c>
      <c r="AB225" s="14">
        <v>0</v>
      </c>
      <c r="AC225" s="13">
        <v>-2.9</v>
      </c>
      <c r="AD225" s="13">
        <v>108.7</v>
      </c>
      <c r="AE225" s="13">
        <v>113.5</v>
      </c>
      <c r="AF225" s="13">
        <v>-4.8</v>
      </c>
      <c r="AG225" s="13">
        <v>10.6</v>
      </c>
      <c r="AH225" s="13">
        <v>1.44</v>
      </c>
      <c r="AI225" s="13">
        <v>16.3</v>
      </c>
      <c r="AJ225" s="13">
        <v>2.5</v>
      </c>
      <c r="AK225" s="13">
        <v>11.3</v>
      </c>
      <c r="AL225" s="13">
        <v>7</v>
      </c>
      <c r="AM225" s="13">
        <v>11.3</v>
      </c>
      <c r="AN225" s="13">
        <v>49</v>
      </c>
      <c r="AO225" s="13">
        <v>51.2</v>
      </c>
      <c r="AP225" s="13">
        <v>16.5</v>
      </c>
      <c r="AQ225" s="13">
        <v>105.94</v>
      </c>
      <c r="AR225" s="13">
        <v>6.2</v>
      </c>
      <c r="AS225" s="13">
        <v>3473</v>
      </c>
      <c r="AT225" s="16">
        <f t="shared" si="75"/>
        <v>9</v>
      </c>
      <c r="AU225" s="16">
        <f t="shared" si="76"/>
        <v>2</v>
      </c>
      <c r="AV225" s="17">
        <f t="shared" si="77"/>
        <v>3.7936507936507935</v>
      </c>
      <c r="AW225" s="17">
        <f t="shared" si="78"/>
        <v>0.69841269841269837</v>
      </c>
      <c r="AX225" s="17">
        <f t="shared" si="79"/>
        <v>3.0952380952380953</v>
      </c>
      <c r="AY225" s="17">
        <f t="shared" si="80"/>
        <v>0.79365079365079361</v>
      </c>
      <c r="AZ225" s="17">
        <f t="shared" si="81"/>
        <v>0.50793650793650791</v>
      </c>
      <c r="BA225" s="17">
        <f t="shared" si="82"/>
        <v>1.3968253968253967</v>
      </c>
      <c r="BB225" s="18">
        <f t="shared" si="83"/>
        <v>0.36</v>
      </c>
      <c r="BC225" s="18">
        <f t="shared" si="84"/>
        <v>1.4318181818181819</v>
      </c>
      <c r="BD225" s="18">
        <f t="shared" si="85"/>
        <v>3.1746031746031744E-2</v>
      </c>
      <c r="BE225" s="18">
        <f t="shared" si="86"/>
        <v>2.0317460317460317E-2</v>
      </c>
      <c r="BF225" s="18">
        <f t="shared" si="87"/>
        <v>2.7936507936507936E-2</v>
      </c>
      <c r="BG225" s="18">
        <f t="shared" si="88"/>
        <v>0.12380952380952381</v>
      </c>
      <c r="BH225" s="58" t="str">
        <f t="shared" si="89"/>
        <v>20–29 min</v>
      </c>
      <c r="BI225" s="58" t="str">
        <f t="shared" si="90"/>
        <v>23–27</v>
      </c>
      <c r="BJ225" s="60">
        <f t="shared" si="91"/>
        <v>0.49</v>
      </c>
      <c r="BK225" s="60">
        <f t="shared" si="92"/>
        <v>0.51200000000000001</v>
      </c>
      <c r="BL225" s="60">
        <f t="shared" si="93"/>
        <v>0.312009656004828</v>
      </c>
      <c r="BM225" s="62" t="str">
        <f t="shared" si="94"/>
        <v>Écarter</v>
      </c>
      <c r="BN225" s="64">
        <f t="shared" si="95"/>
        <v>0.27525150905432599</v>
      </c>
      <c r="BO225" s="64">
        <f t="shared" si="96"/>
        <v>1575</v>
      </c>
      <c r="BP225" s="65">
        <f t="shared" si="97"/>
        <v>0.08</v>
      </c>
      <c r="BQ225" s="65">
        <f t="shared" si="98"/>
        <v>1.4318181818181819</v>
      </c>
      <c r="BR225" s="18">
        <f t="shared" si="99"/>
        <v>0.15174603174603174</v>
      </c>
    </row>
    <row r="226" spans="1:70" ht="13.2">
      <c r="A226" s="12" t="s">
        <v>468</v>
      </c>
      <c r="B226" s="12" t="s">
        <v>469</v>
      </c>
      <c r="C226" s="13">
        <v>39</v>
      </c>
      <c r="D226" s="13">
        <v>60</v>
      </c>
      <c r="E226" s="13">
        <v>44</v>
      </c>
      <c r="F226" s="13">
        <v>16</v>
      </c>
      <c r="G226" s="13">
        <v>27.6</v>
      </c>
      <c r="H226" s="14">
        <v>540</v>
      </c>
      <c r="I226" s="15">
        <v>198</v>
      </c>
      <c r="J226" s="15">
        <v>462</v>
      </c>
      <c r="K226" s="14">
        <v>42.3</v>
      </c>
      <c r="L226" s="15">
        <v>114</v>
      </c>
      <c r="M226" s="15">
        <v>312</v>
      </c>
      <c r="N226" s="14">
        <v>36.299999999999997</v>
      </c>
      <c r="O226" s="14">
        <v>36</v>
      </c>
      <c r="P226" s="14">
        <v>36</v>
      </c>
      <c r="Q226" s="14">
        <v>89.5</v>
      </c>
      <c r="R226" s="15">
        <v>78</v>
      </c>
      <c r="S226" s="15">
        <v>288</v>
      </c>
      <c r="T226" s="15">
        <v>372</v>
      </c>
      <c r="U226" s="15">
        <v>126</v>
      </c>
      <c r="V226" s="68">
        <v>48</v>
      </c>
      <c r="W226" s="15">
        <v>36</v>
      </c>
      <c r="X226" s="15">
        <v>54</v>
      </c>
      <c r="Y226" s="15">
        <v>84</v>
      </c>
      <c r="Z226" s="14">
        <v>1386</v>
      </c>
      <c r="AA226" s="14">
        <v>7</v>
      </c>
      <c r="AB226" s="14">
        <v>0</v>
      </c>
      <c r="AC226" s="13">
        <v>6.6</v>
      </c>
      <c r="AD226" s="13">
        <v>119.6</v>
      </c>
      <c r="AE226" s="13">
        <v>108.1</v>
      </c>
      <c r="AF226" s="13">
        <v>11.5</v>
      </c>
      <c r="AG226" s="13">
        <v>10.199999999999999</v>
      </c>
      <c r="AH226" s="13">
        <v>2.78</v>
      </c>
      <c r="AI226" s="13">
        <v>19.600000000000001</v>
      </c>
      <c r="AJ226" s="13">
        <v>4.5999999999999996</v>
      </c>
      <c r="AK226" s="13">
        <v>16.5</v>
      </c>
      <c r="AL226" s="13">
        <v>10.6</v>
      </c>
      <c r="AM226" s="13">
        <v>7</v>
      </c>
      <c r="AN226" s="13">
        <v>54.7</v>
      </c>
      <c r="AO226" s="13">
        <v>56.3</v>
      </c>
      <c r="AP226" s="13">
        <v>13.6</v>
      </c>
      <c r="AQ226" s="13">
        <v>97.75</v>
      </c>
      <c r="AR226" s="13">
        <v>9.1</v>
      </c>
      <c r="AS226" s="13">
        <v>3381</v>
      </c>
      <c r="AT226" s="16">
        <f t="shared" si="75"/>
        <v>9</v>
      </c>
      <c r="AU226" s="16">
        <f t="shared" si="76"/>
        <v>2.1</v>
      </c>
      <c r="AV226" s="17">
        <f t="shared" si="77"/>
        <v>6.2</v>
      </c>
      <c r="AW226" s="17">
        <f t="shared" si="78"/>
        <v>1.3</v>
      </c>
      <c r="AX226" s="17">
        <f t="shared" si="79"/>
        <v>4.8</v>
      </c>
      <c r="AY226" s="17">
        <f t="shared" si="80"/>
        <v>0.6</v>
      </c>
      <c r="AZ226" s="17">
        <f t="shared" si="81"/>
        <v>0.9</v>
      </c>
      <c r="BA226" s="17">
        <f t="shared" si="82"/>
        <v>0.8</v>
      </c>
      <c r="BB226" s="18">
        <f t="shared" si="83"/>
        <v>0.32608695652173914</v>
      </c>
      <c r="BC226" s="18">
        <f t="shared" si="84"/>
        <v>2.625</v>
      </c>
      <c r="BD226" s="18">
        <f t="shared" si="85"/>
        <v>2.1739130434782608E-2</v>
      </c>
      <c r="BE226" s="18">
        <f t="shared" si="86"/>
        <v>3.2608695652173912E-2</v>
      </c>
      <c r="BF226" s="18">
        <f t="shared" si="87"/>
        <v>4.710144927536232E-2</v>
      </c>
      <c r="BG226" s="18">
        <f t="shared" si="88"/>
        <v>0.17391304347826086</v>
      </c>
      <c r="BH226" s="58" t="str">
        <f t="shared" si="89"/>
        <v>20–29 min</v>
      </c>
      <c r="BI226" s="58" t="str">
        <f t="shared" si="90"/>
        <v>33+</v>
      </c>
      <c r="BJ226" s="60">
        <f t="shared" si="91"/>
        <v>0.54700000000000004</v>
      </c>
      <c r="BK226" s="60">
        <f t="shared" si="92"/>
        <v>0.56299999999999994</v>
      </c>
      <c r="BL226" s="60">
        <f t="shared" si="93"/>
        <v>0.27881713940856973</v>
      </c>
      <c r="BM226" s="62" t="str">
        <f t="shared" si="94"/>
        <v>Écarter</v>
      </c>
      <c r="BN226" s="64">
        <f t="shared" si="95"/>
        <v>0.27525150905432599</v>
      </c>
      <c r="BO226" s="64">
        <f t="shared" si="96"/>
        <v>1656</v>
      </c>
      <c r="BP226" s="65">
        <f t="shared" si="97"/>
        <v>7.6086956521739135E-2</v>
      </c>
      <c r="BQ226" s="65">
        <f t="shared" si="98"/>
        <v>2.625</v>
      </c>
      <c r="BR226" s="18">
        <f t="shared" si="99"/>
        <v>0.22463768115942029</v>
      </c>
    </row>
    <row r="227" spans="1:70" ht="13.2">
      <c r="A227" s="12" t="s">
        <v>474</v>
      </c>
      <c r="B227" s="12" t="s">
        <v>475</v>
      </c>
      <c r="C227" s="13">
        <v>24</v>
      </c>
      <c r="D227" s="13">
        <v>60</v>
      </c>
      <c r="E227" s="13">
        <v>6</v>
      </c>
      <c r="F227" s="13">
        <v>54</v>
      </c>
      <c r="G227" s="13">
        <v>17.399999999999999</v>
      </c>
      <c r="H227" s="14">
        <v>540</v>
      </c>
      <c r="I227" s="15">
        <v>204</v>
      </c>
      <c r="J227" s="15">
        <v>456</v>
      </c>
      <c r="K227" s="14">
        <v>44.8</v>
      </c>
      <c r="L227" s="15">
        <v>60</v>
      </c>
      <c r="M227" s="15">
        <v>168</v>
      </c>
      <c r="N227" s="14">
        <v>35.5</v>
      </c>
      <c r="O227" s="14">
        <v>78</v>
      </c>
      <c r="P227" s="14">
        <v>90</v>
      </c>
      <c r="Q227" s="14">
        <v>82.4</v>
      </c>
      <c r="R227" s="15">
        <v>24</v>
      </c>
      <c r="S227" s="15">
        <v>84</v>
      </c>
      <c r="T227" s="15">
        <v>108</v>
      </c>
      <c r="U227" s="15">
        <v>222</v>
      </c>
      <c r="V227" s="68">
        <v>78</v>
      </c>
      <c r="W227" s="15">
        <v>42</v>
      </c>
      <c r="X227" s="15">
        <v>12</v>
      </c>
      <c r="Y227" s="15">
        <v>96</v>
      </c>
      <c r="Z227" s="14">
        <v>1086</v>
      </c>
      <c r="AA227" s="14">
        <v>1</v>
      </c>
      <c r="AB227" s="14">
        <v>0</v>
      </c>
      <c r="AC227" s="13">
        <v>-2.2000000000000002</v>
      </c>
      <c r="AD227" s="13">
        <v>108.5</v>
      </c>
      <c r="AE227" s="13">
        <v>114.5</v>
      </c>
      <c r="AF227" s="13">
        <v>-6</v>
      </c>
      <c r="AG227" s="13">
        <v>31.7</v>
      </c>
      <c r="AH227" s="13">
        <v>2.75</v>
      </c>
      <c r="AI227" s="13">
        <v>27.9</v>
      </c>
      <c r="AJ227" s="13">
        <v>2.2000000000000002</v>
      </c>
      <c r="AK227" s="13">
        <v>7.6</v>
      </c>
      <c r="AL227" s="13">
        <v>4.9000000000000004</v>
      </c>
      <c r="AM227" s="13">
        <v>10.199999999999999</v>
      </c>
      <c r="AN227" s="13">
        <v>51.4</v>
      </c>
      <c r="AO227" s="13">
        <v>54.9</v>
      </c>
      <c r="AP227" s="13">
        <v>22.2</v>
      </c>
      <c r="AQ227" s="13">
        <v>102.6</v>
      </c>
      <c r="AR227" s="13">
        <v>10.199999999999999</v>
      </c>
      <c r="AS227" s="13">
        <v>2232</v>
      </c>
      <c r="AT227" s="16">
        <f t="shared" si="75"/>
        <v>9</v>
      </c>
      <c r="AU227" s="16">
        <f t="shared" si="76"/>
        <v>3.7</v>
      </c>
      <c r="AV227" s="17">
        <f t="shared" si="77"/>
        <v>1.8</v>
      </c>
      <c r="AW227" s="17">
        <f t="shared" si="78"/>
        <v>0.4</v>
      </c>
      <c r="AX227" s="17">
        <f t="shared" si="79"/>
        <v>1.4</v>
      </c>
      <c r="AY227" s="17">
        <f t="shared" si="80"/>
        <v>0.7</v>
      </c>
      <c r="AZ227" s="17">
        <f t="shared" si="81"/>
        <v>0.2</v>
      </c>
      <c r="BA227" s="17">
        <f t="shared" si="82"/>
        <v>1.3</v>
      </c>
      <c r="BB227" s="18">
        <f t="shared" si="83"/>
        <v>0.51724137931034486</v>
      </c>
      <c r="BC227" s="18">
        <f t="shared" si="84"/>
        <v>2.8461538461538463</v>
      </c>
      <c r="BD227" s="18">
        <f t="shared" si="85"/>
        <v>4.0229885057471264E-2</v>
      </c>
      <c r="BE227" s="18">
        <f t="shared" si="86"/>
        <v>1.149425287356322E-2</v>
      </c>
      <c r="BF227" s="18">
        <f t="shared" si="87"/>
        <v>2.298850574712644E-2</v>
      </c>
      <c r="BG227" s="18">
        <f t="shared" si="88"/>
        <v>8.0459770114942528E-2</v>
      </c>
      <c r="BH227" s="58" t="str">
        <f t="shared" si="89"/>
        <v>10–19 min</v>
      </c>
      <c r="BI227" s="58" t="str">
        <f t="shared" si="90"/>
        <v>23–27</v>
      </c>
      <c r="BJ227" s="60">
        <f t="shared" si="91"/>
        <v>0.51400000000000001</v>
      </c>
      <c r="BK227" s="60">
        <f t="shared" si="92"/>
        <v>0.54899999999999993</v>
      </c>
      <c r="BL227" s="60">
        <f t="shared" si="93"/>
        <v>0.27519613759806882</v>
      </c>
      <c r="BM227" s="62" t="str">
        <f t="shared" si="94"/>
        <v>Écarter</v>
      </c>
      <c r="BN227" s="64">
        <f t="shared" si="95"/>
        <v>0.27525150905432599</v>
      </c>
      <c r="BO227" s="64">
        <f t="shared" si="96"/>
        <v>1044</v>
      </c>
      <c r="BP227" s="65">
        <f t="shared" si="97"/>
        <v>0.21264367816091953</v>
      </c>
      <c r="BQ227" s="65">
        <f t="shared" si="98"/>
        <v>2.8461538461538463</v>
      </c>
      <c r="BR227" s="18">
        <f t="shared" si="99"/>
        <v>0.10344827586206898</v>
      </c>
    </row>
    <row r="228" spans="1:70" ht="13.2">
      <c r="A228" s="12" t="s">
        <v>662</v>
      </c>
      <c r="B228" s="12" t="s">
        <v>663</v>
      </c>
      <c r="C228" s="13">
        <v>31</v>
      </c>
      <c r="D228" s="13">
        <v>34</v>
      </c>
      <c r="E228" s="13">
        <v>17</v>
      </c>
      <c r="F228" s="13">
        <v>17</v>
      </c>
      <c r="G228" s="13">
        <v>20</v>
      </c>
      <c r="H228" s="14">
        <v>306</v>
      </c>
      <c r="I228" s="15">
        <v>102</v>
      </c>
      <c r="J228" s="15">
        <v>258</v>
      </c>
      <c r="K228" s="14">
        <v>39.299999999999997</v>
      </c>
      <c r="L228" s="15">
        <v>48</v>
      </c>
      <c r="M228" s="15">
        <v>139</v>
      </c>
      <c r="N228" s="14">
        <v>34.799999999999997</v>
      </c>
      <c r="O228" s="14">
        <v>54</v>
      </c>
      <c r="P228" s="14">
        <v>71</v>
      </c>
      <c r="Q228" s="14">
        <v>76.099999999999994</v>
      </c>
      <c r="R228" s="15">
        <v>17</v>
      </c>
      <c r="S228" s="15">
        <v>54</v>
      </c>
      <c r="T228" s="15">
        <v>71</v>
      </c>
      <c r="U228" s="15">
        <v>109</v>
      </c>
      <c r="V228" s="68">
        <v>54</v>
      </c>
      <c r="W228" s="15">
        <v>37</v>
      </c>
      <c r="X228" s="15">
        <v>10</v>
      </c>
      <c r="Y228" s="15">
        <v>54</v>
      </c>
      <c r="Z228" s="14">
        <v>646</v>
      </c>
      <c r="AA228" s="14">
        <v>0</v>
      </c>
      <c r="AB228" s="14">
        <v>0</v>
      </c>
      <c r="AC228" s="13">
        <v>1.2</v>
      </c>
      <c r="AD228" s="13">
        <v>109.9</v>
      </c>
      <c r="AE228" s="13">
        <v>107.3</v>
      </c>
      <c r="AF228" s="13">
        <v>2.6</v>
      </c>
      <c r="AG228" s="13">
        <v>22.1</v>
      </c>
      <c r="AH228" s="13">
        <v>2.02</v>
      </c>
      <c r="AI228" s="13">
        <v>24.1</v>
      </c>
      <c r="AJ228" s="13">
        <v>2.4</v>
      </c>
      <c r="AK228" s="13">
        <v>6.9</v>
      </c>
      <c r="AL228" s="13">
        <v>4.7</v>
      </c>
      <c r="AM228" s="13">
        <v>11.9</v>
      </c>
      <c r="AN228" s="13">
        <v>48.8</v>
      </c>
      <c r="AO228" s="13">
        <v>52.9</v>
      </c>
      <c r="AP228" s="13">
        <v>19.8</v>
      </c>
      <c r="AQ228" s="13">
        <v>107.13</v>
      </c>
      <c r="AR228" s="13">
        <v>8.6</v>
      </c>
      <c r="AS228" s="13">
        <v>1520</v>
      </c>
      <c r="AT228" s="16">
        <f t="shared" si="75"/>
        <v>9</v>
      </c>
      <c r="AU228" s="16">
        <f t="shared" si="76"/>
        <v>3.2058823529411766</v>
      </c>
      <c r="AV228" s="17">
        <f t="shared" si="77"/>
        <v>2.0882352941176472</v>
      </c>
      <c r="AW228" s="17">
        <f t="shared" si="78"/>
        <v>0.5</v>
      </c>
      <c r="AX228" s="17">
        <f t="shared" si="79"/>
        <v>1.588235294117647</v>
      </c>
      <c r="AY228" s="17">
        <f t="shared" si="80"/>
        <v>1.088235294117647</v>
      </c>
      <c r="AZ228" s="17">
        <f t="shared" si="81"/>
        <v>0.29411764705882354</v>
      </c>
      <c r="BA228" s="17">
        <f t="shared" si="82"/>
        <v>1.588235294117647</v>
      </c>
      <c r="BB228" s="18">
        <f t="shared" si="83"/>
        <v>0.45</v>
      </c>
      <c r="BC228" s="18">
        <f t="shared" si="84"/>
        <v>2.0185185185185186</v>
      </c>
      <c r="BD228" s="18">
        <f t="shared" si="85"/>
        <v>5.4411764705882347E-2</v>
      </c>
      <c r="BE228" s="18">
        <f t="shared" si="86"/>
        <v>1.4705882352941176E-2</v>
      </c>
      <c r="BF228" s="18">
        <f t="shared" si="87"/>
        <v>2.5000000000000001E-2</v>
      </c>
      <c r="BG228" s="18">
        <f t="shared" si="88"/>
        <v>7.9411764705882348E-2</v>
      </c>
      <c r="BH228" s="58" t="str">
        <f t="shared" si="89"/>
        <v>20–29 min</v>
      </c>
      <c r="BI228" s="58" t="str">
        <f t="shared" si="90"/>
        <v>28–32</v>
      </c>
      <c r="BJ228" s="60">
        <f t="shared" si="91"/>
        <v>0.48799999999999999</v>
      </c>
      <c r="BK228" s="60">
        <f t="shared" si="92"/>
        <v>0.52900000000000003</v>
      </c>
      <c r="BL228" s="60">
        <f t="shared" si="93"/>
        <v>0.15570307785153892</v>
      </c>
      <c r="BM228" s="62" t="str">
        <f t="shared" si="94"/>
        <v>Écarter</v>
      </c>
      <c r="BN228" s="64">
        <f t="shared" si="95"/>
        <v>0.27525150905432599</v>
      </c>
      <c r="BO228" s="64">
        <f t="shared" si="96"/>
        <v>680</v>
      </c>
      <c r="BP228" s="65">
        <f t="shared" si="97"/>
        <v>0.16029411764705884</v>
      </c>
      <c r="BQ228" s="65">
        <f t="shared" si="98"/>
        <v>2.0185185185185186</v>
      </c>
      <c r="BR228" s="18">
        <f t="shared" si="99"/>
        <v>0.10441176470588236</v>
      </c>
    </row>
    <row r="229" spans="1:70" ht="13.2">
      <c r="A229" s="12" t="s">
        <v>984</v>
      </c>
      <c r="B229" s="12" t="s">
        <v>985</v>
      </c>
      <c r="C229" s="13">
        <v>23</v>
      </c>
      <c r="D229" s="13">
        <v>6</v>
      </c>
      <c r="E229" s="13">
        <v>1</v>
      </c>
      <c r="F229" s="13">
        <v>5</v>
      </c>
      <c r="G229" s="13">
        <v>27.1</v>
      </c>
      <c r="H229" s="14">
        <v>54</v>
      </c>
      <c r="I229" s="15">
        <v>18</v>
      </c>
      <c r="J229" s="15">
        <v>43</v>
      </c>
      <c r="K229" s="14">
        <v>41.9</v>
      </c>
      <c r="L229" s="15">
        <v>8</v>
      </c>
      <c r="M229" s="15">
        <v>21</v>
      </c>
      <c r="N229" s="14">
        <v>38.1</v>
      </c>
      <c r="O229" s="14">
        <v>10</v>
      </c>
      <c r="P229" s="14">
        <v>12</v>
      </c>
      <c r="Q229" s="14">
        <v>83.3</v>
      </c>
      <c r="R229" s="15">
        <v>5</v>
      </c>
      <c r="S229" s="15">
        <v>13</v>
      </c>
      <c r="T229" s="15">
        <v>18</v>
      </c>
      <c r="U229" s="15">
        <v>31</v>
      </c>
      <c r="V229" s="68">
        <v>9</v>
      </c>
      <c r="W229" s="15">
        <v>4</v>
      </c>
      <c r="X229" s="15">
        <v>4</v>
      </c>
      <c r="Y229" s="15">
        <v>13</v>
      </c>
      <c r="Z229" s="14">
        <v>137</v>
      </c>
      <c r="AA229" s="14">
        <v>0</v>
      </c>
      <c r="AB229" s="14">
        <v>0</v>
      </c>
      <c r="AC229" s="13">
        <v>-4</v>
      </c>
      <c r="AD229" s="13">
        <v>109.9</v>
      </c>
      <c r="AE229" s="13">
        <v>115.6</v>
      </c>
      <c r="AF229" s="13">
        <v>-5.7</v>
      </c>
      <c r="AG229" s="13">
        <v>27.4</v>
      </c>
      <c r="AH229" s="13">
        <v>3.44</v>
      </c>
      <c r="AI229" s="13">
        <v>34.799999999999997</v>
      </c>
      <c r="AJ229" s="13">
        <v>2.8</v>
      </c>
      <c r="AK229" s="13">
        <v>8.6999999999999993</v>
      </c>
      <c r="AL229" s="13">
        <v>5.5</v>
      </c>
      <c r="AM229" s="13">
        <v>10.1</v>
      </c>
      <c r="AN229" s="13">
        <v>51.2</v>
      </c>
      <c r="AO229" s="13">
        <v>55.9</v>
      </c>
      <c r="AP229" s="13">
        <v>14.5</v>
      </c>
      <c r="AQ229" s="13">
        <v>101.72</v>
      </c>
      <c r="AR229" s="13">
        <v>8.5</v>
      </c>
      <c r="AS229" s="13">
        <v>342</v>
      </c>
      <c r="AT229" s="16">
        <f t="shared" si="75"/>
        <v>9</v>
      </c>
      <c r="AU229" s="16">
        <f t="shared" si="76"/>
        <v>5.166666666666667</v>
      </c>
      <c r="AV229" s="17">
        <f t="shared" si="77"/>
        <v>3</v>
      </c>
      <c r="AW229" s="17">
        <f t="shared" si="78"/>
        <v>0.83333333333333337</v>
      </c>
      <c r="AX229" s="17">
        <f t="shared" si="79"/>
        <v>2.1666666666666665</v>
      </c>
      <c r="AY229" s="17">
        <f t="shared" si="80"/>
        <v>0.66666666666666663</v>
      </c>
      <c r="AZ229" s="17">
        <f t="shared" si="81"/>
        <v>0.66666666666666663</v>
      </c>
      <c r="BA229" s="17">
        <f t="shared" si="82"/>
        <v>1.5</v>
      </c>
      <c r="BB229" s="18">
        <f t="shared" si="83"/>
        <v>0.33210332103321033</v>
      </c>
      <c r="BC229" s="18">
        <f t="shared" si="84"/>
        <v>3.4444444444444446</v>
      </c>
      <c r="BD229" s="18">
        <f t="shared" si="85"/>
        <v>2.4600246002460021E-2</v>
      </c>
      <c r="BE229" s="18">
        <f t="shared" si="86"/>
        <v>2.4600246002460021E-2</v>
      </c>
      <c r="BF229" s="18">
        <f t="shared" si="87"/>
        <v>3.0750307503075031E-2</v>
      </c>
      <c r="BG229" s="18">
        <f t="shared" si="88"/>
        <v>7.9950799507995066E-2</v>
      </c>
      <c r="BH229" s="58" t="str">
        <f t="shared" si="89"/>
        <v>20–29 min</v>
      </c>
      <c r="BI229" s="58" t="str">
        <f t="shared" si="90"/>
        <v>23–27</v>
      </c>
      <c r="BJ229" s="60">
        <f t="shared" si="91"/>
        <v>0.51200000000000001</v>
      </c>
      <c r="BK229" s="60">
        <f t="shared" si="92"/>
        <v>0.55899999999999994</v>
      </c>
      <c r="BL229" s="60">
        <f t="shared" si="93"/>
        <v>2.5950512975256489E-2</v>
      </c>
      <c r="BM229" s="62" t="str">
        <f t="shared" si="94"/>
        <v>Écarter</v>
      </c>
      <c r="BN229" s="64">
        <f t="shared" si="95"/>
        <v>0.27525150905432599</v>
      </c>
      <c r="BO229" s="64">
        <f t="shared" si="96"/>
        <v>162.60000000000002</v>
      </c>
      <c r="BP229" s="65">
        <f t="shared" si="97"/>
        <v>0.19065190651906516</v>
      </c>
      <c r="BQ229" s="65">
        <f t="shared" si="98"/>
        <v>3.4444444444444446</v>
      </c>
      <c r="BR229" s="18">
        <f t="shared" si="99"/>
        <v>0.11070110701107011</v>
      </c>
    </row>
    <row r="230" spans="1:70" ht="13.2">
      <c r="A230" s="12" t="s">
        <v>512</v>
      </c>
      <c r="B230" s="12" t="s">
        <v>513</v>
      </c>
      <c r="C230" s="13">
        <v>31</v>
      </c>
      <c r="D230" s="13">
        <v>55</v>
      </c>
      <c r="E230" s="13">
        <v>27</v>
      </c>
      <c r="F230" s="13">
        <v>28</v>
      </c>
      <c r="G230" s="13">
        <v>21.4</v>
      </c>
      <c r="H230" s="14">
        <v>490</v>
      </c>
      <c r="I230" s="15">
        <v>220</v>
      </c>
      <c r="J230" s="15">
        <v>391</v>
      </c>
      <c r="K230" s="14">
        <v>55.9</v>
      </c>
      <c r="L230" s="14">
        <v>0</v>
      </c>
      <c r="M230" s="14">
        <v>0</v>
      </c>
      <c r="N230" s="14">
        <v>0</v>
      </c>
      <c r="O230" s="14">
        <v>50</v>
      </c>
      <c r="P230" s="14">
        <v>99</v>
      </c>
      <c r="Q230" s="14">
        <v>53.6</v>
      </c>
      <c r="R230" s="15">
        <v>176</v>
      </c>
      <c r="S230" s="15">
        <v>297</v>
      </c>
      <c r="T230" s="15">
        <v>468</v>
      </c>
      <c r="U230" s="15">
        <v>61</v>
      </c>
      <c r="V230" s="68">
        <v>50</v>
      </c>
      <c r="W230" s="15">
        <v>33</v>
      </c>
      <c r="X230" s="15">
        <v>55</v>
      </c>
      <c r="Y230" s="15">
        <v>105</v>
      </c>
      <c r="Z230" s="14">
        <v>1359</v>
      </c>
      <c r="AA230" s="14">
        <v>11</v>
      </c>
      <c r="AB230" s="14">
        <v>0</v>
      </c>
      <c r="AC230" s="13">
        <v>-1.4</v>
      </c>
      <c r="AD230" s="13">
        <v>108.7</v>
      </c>
      <c r="AE230" s="13">
        <v>111.5</v>
      </c>
      <c r="AF230" s="13">
        <v>-2.7</v>
      </c>
      <c r="AG230" s="13">
        <v>7.3</v>
      </c>
      <c r="AH230" s="13">
        <v>1.32</v>
      </c>
      <c r="AI230" s="13">
        <v>11.4</v>
      </c>
      <c r="AJ230" s="13">
        <v>13.2</v>
      </c>
      <c r="AK230" s="13">
        <v>23.8</v>
      </c>
      <c r="AL230" s="13">
        <v>18.3</v>
      </c>
      <c r="AM230" s="13">
        <v>8.6999999999999993</v>
      </c>
      <c r="AN230" s="13">
        <v>55.9</v>
      </c>
      <c r="AO230" s="13">
        <v>56.4</v>
      </c>
      <c r="AP230" s="13">
        <v>16</v>
      </c>
      <c r="AQ230" s="13">
        <v>105.23</v>
      </c>
      <c r="AR230" s="13">
        <v>11.7</v>
      </c>
      <c r="AS230" s="13">
        <v>2575</v>
      </c>
      <c r="AT230" s="16">
        <f t="shared" si="75"/>
        <v>8.9090909090909083</v>
      </c>
      <c r="AU230" s="16">
        <f t="shared" si="76"/>
        <v>1.1090909090909091</v>
      </c>
      <c r="AV230" s="17">
        <f t="shared" si="77"/>
        <v>8.5090909090909097</v>
      </c>
      <c r="AW230" s="17">
        <f t="shared" si="78"/>
        <v>3.2</v>
      </c>
      <c r="AX230" s="17">
        <f t="shared" si="79"/>
        <v>5.4</v>
      </c>
      <c r="AY230" s="17">
        <f t="shared" si="80"/>
        <v>0.6</v>
      </c>
      <c r="AZ230" s="17">
        <f t="shared" si="81"/>
        <v>1</v>
      </c>
      <c r="BA230" s="17">
        <f t="shared" si="82"/>
        <v>0.90909090909090906</v>
      </c>
      <c r="BB230" s="18">
        <f t="shared" si="83"/>
        <v>0.41631265930331351</v>
      </c>
      <c r="BC230" s="18">
        <f t="shared" si="84"/>
        <v>1.22</v>
      </c>
      <c r="BD230" s="18">
        <f t="shared" si="85"/>
        <v>2.8037383177570093E-2</v>
      </c>
      <c r="BE230" s="18">
        <f t="shared" si="86"/>
        <v>4.6728971962616828E-2</v>
      </c>
      <c r="BF230" s="18">
        <f t="shared" si="87"/>
        <v>0.14953271028037385</v>
      </c>
      <c r="BG230" s="18">
        <f t="shared" si="88"/>
        <v>0.25233644859813087</v>
      </c>
      <c r="BH230" s="58" t="str">
        <f t="shared" si="89"/>
        <v>20–29 min</v>
      </c>
      <c r="BI230" s="58" t="str">
        <f t="shared" si="90"/>
        <v>28–32</v>
      </c>
      <c r="BJ230" s="60">
        <f t="shared" si="91"/>
        <v>0.55899999999999994</v>
      </c>
      <c r="BK230" s="60">
        <f t="shared" si="92"/>
        <v>0.56399999999999995</v>
      </c>
      <c r="BL230" s="60">
        <f t="shared" si="93"/>
        <v>0.23596861798430899</v>
      </c>
      <c r="BM230" s="62" t="str">
        <f t="shared" si="94"/>
        <v>Écarter</v>
      </c>
      <c r="BN230" s="64">
        <f t="shared" si="95"/>
        <v>0.27247119078104992</v>
      </c>
      <c r="BO230" s="64">
        <f t="shared" si="96"/>
        <v>1177</v>
      </c>
      <c r="BP230" s="65">
        <f t="shared" si="97"/>
        <v>5.1826677994902294E-2</v>
      </c>
      <c r="BQ230" s="65">
        <f t="shared" si="98"/>
        <v>1.22</v>
      </c>
      <c r="BR230" s="18">
        <f t="shared" si="99"/>
        <v>0.39762107051826684</v>
      </c>
    </row>
    <row r="231" spans="1:70" ht="13.2">
      <c r="A231" s="12" t="s">
        <v>436</v>
      </c>
      <c r="B231" s="12" t="s">
        <v>437</v>
      </c>
      <c r="C231" s="13">
        <v>28</v>
      </c>
      <c r="D231" s="13">
        <v>65</v>
      </c>
      <c r="E231" s="13">
        <v>37</v>
      </c>
      <c r="F231" s="13">
        <v>28</v>
      </c>
      <c r="G231" s="13">
        <v>22.6</v>
      </c>
      <c r="H231" s="14">
        <v>579</v>
      </c>
      <c r="I231" s="15">
        <v>208</v>
      </c>
      <c r="J231" s="15">
        <v>429</v>
      </c>
      <c r="K231" s="14">
        <v>47.8</v>
      </c>
      <c r="L231" s="15">
        <v>111</v>
      </c>
      <c r="M231" s="15">
        <v>260</v>
      </c>
      <c r="N231" s="14">
        <v>43.3</v>
      </c>
      <c r="O231" s="14">
        <v>52</v>
      </c>
      <c r="P231" s="14">
        <v>59</v>
      </c>
      <c r="Q231" s="14">
        <v>89.5</v>
      </c>
      <c r="R231" s="15">
        <v>39</v>
      </c>
      <c r="S231" s="15">
        <v>143</v>
      </c>
      <c r="T231" s="15">
        <v>182</v>
      </c>
      <c r="U231" s="15">
        <v>215</v>
      </c>
      <c r="V231" s="68">
        <v>72</v>
      </c>
      <c r="W231" s="15">
        <v>52</v>
      </c>
      <c r="X231" s="15">
        <v>7</v>
      </c>
      <c r="Y231" s="15">
        <v>59</v>
      </c>
      <c r="Z231" s="14">
        <v>1209</v>
      </c>
      <c r="AA231" s="14">
        <v>0</v>
      </c>
      <c r="AB231" s="14">
        <v>0</v>
      </c>
      <c r="AC231" s="13">
        <v>1.9</v>
      </c>
      <c r="AD231" s="13">
        <v>117.6</v>
      </c>
      <c r="AE231" s="13">
        <v>114.5</v>
      </c>
      <c r="AF231" s="13">
        <v>3.1</v>
      </c>
      <c r="AG231" s="13">
        <v>17.899999999999999</v>
      </c>
      <c r="AH231" s="13">
        <v>2.99</v>
      </c>
      <c r="AI231" s="13">
        <v>29.3</v>
      </c>
      <c r="AJ231" s="13">
        <v>2.4</v>
      </c>
      <c r="AK231" s="13">
        <v>9.4</v>
      </c>
      <c r="AL231" s="13">
        <v>5.9</v>
      </c>
      <c r="AM231" s="13">
        <v>9.8000000000000007</v>
      </c>
      <c r="AN231" s="13">
        <v>60.9</v>
      </c>
      <c r="AO231" s="13">
        <v>63.1</v>
      </c>
      <c r="AP231" s="13">
        <v>14</v>
      </c>
      <c r="AQ231" s="13">
        <v>104.99</v>
      </c>
      <c r="AR231" s="13">
        <v>9.3000000000000007</v>
      </c>
      <c r="AS231" s="13">
        <v>3228</v>
      </c>
      <c r="AT231" s="16">
        <f t="shared" si="75"/>
        <v>8.907692307692308</v>
      </c>
      <c r="AU231" s="16">
        <f t="shared" si="76"/>
        <v>3.3076923076923075</v>
      </c>
      <c r="AV231" s="17">
        <f t="shared" si="77"/>
        <v>2.8</v>
      </c>
      <c r="AW231" s="17">
        <f t="shared" si="78"/>
        <v>0.6</v>
      </c>
      <c r="AX231" s="17">
        <f t="shared" si="79"/>
        <v>2.2000000000000002</v>
      </c>
      <c r="AY231" s="17">
        <f t="shared" si="80"/>
        <v>0.8</v>
      </c>
      <c r="AZ231" s="17">
        <f t="shared" si="81"/>
        <v>0.1076923076923077</v>
      </c>
      <c r="BA231" s="17">
        <f t="shared" si="82"/>
        <v>1.1076923076923078</v>
      </c>
      <c r="BB231" s="18">
        <f t="shared" si="83"/>
        <v>0.39414567733151801</v>
      </c>
      <c r="BC231" s="18">
        <f t="shared" si="84"/>
        <v>2.9861111111111107</v>
      </c>
      <c r="BD231" s="18">
        <f t="shared" si="85"/>
        <v>3.5398230088495575E-2</v>
      </c>
      <c r="BE231" s="18">
        <f t="shared" si="86"/>
        <v>4.7651463580667122E-3</v>
      </c>
      <c r="BF231" s="18">
        <f t="shared" si="87"/>
        <v>2.6548672566371678E-2</v>
      </c>
      <c r="BG231" s="18">
        <f t="shared" si="88"/>
        <v>9.7345132743362831E-2</v>
      </c>
      <c r="BH231" s="58" t="str">
        <f t="shared" si="89"/>
        <v>20–29 min</v>
      </c>
      <c r="BI231" s="58" t="str">
        <f t="shared" si="90"/>
        <v>28–32</v>
      </c>
      <c r="BJ231" s="60">
        <f t="shared" si="91"/>
        <v>0.60899999999999999</v>
      </c>
      <c r="BK231" s="60">
        <f t="shared" si="92"/>
        <v>0.63100000000000001</v>
      </c>
      <c r="BL231" s="60">
        <f t="shared" si="93"/>
        <v>0.25890162945081474</v>
      </c>
      <c r="BM231" s="62" t="str">
        <f t="shared" si="94"/>
        <v>Écarter</v>
      </c>
      <c r="BN231" s="64">
        <f t="shared" si="95"/>
        <v>0.27242841665376877</v>
      </c>
      <c r="BO231" s="64">
        <f t="shared" si="96"/>
        <v>1469</v>
      </c>
      <c r="BP231" s="65">
        <f t="shared" si="97"/>
        <v>0.14635806671204901</v>
      </c>
      <c r="BQ231" s="65">
        <f t="shared" si="98"/>
        <v>2.9861111111111112</v>
      </c>
      <c r="BR231" s="18">
        <f t="shared" si="99"/>
        <v>0.1238938053097345</v>
      </c>
    </row>
    <row r="232" spans="1:70" ht="13.2">
      <c r="A232" s="12" t="s">
        <v>444</v>
      </c>
      <c r="B232" s="12" t="s">
        <v>445</v>
      </c>
      <c r="C232" s="13">
        <v>24</v>
      </c>
      <c r="D232" s="13">
        <v>64</v>
      </c>
      <c r="E232" s="13">
        <v>15</v>
      </c>
      <c r="F232" s="13">
        <v>49</v>
      </c>
      <c r="G232" s="13">
        <v>19.8</v>
      </c>
      <c r="H232" s="14">
        <v>570</v>
      </c>
      <c r="I232" s="15">
        <v>205</v>
      </c>
      <c r="J232" s="15">
        <v>474</v>
      </c>
      <c r="K232" s="14">
        <v>42.9</v>
      </c>
      <c r="L232" s="15">
        <v>115</v>
      </c>
      <c r="M232" s="15">
        <v>314</v>
      </c>
      <c r="N232" s="14">
        <v>37.6</v>
      </c>
      <c r="O232" s="14">
        <v>45</v>
      </c>
      <c r="P232" s="14">
        <v>51</v>
      </c>
      <c r="Q232" s="14">
        <v>84.9</v>
      </c>
      <c r="R232" s="15">
        <v>45</v>
      </c>
      <c r="S232" s="15">
        <v>141</v>
      </c>
      <c r="T232" s="15">
        <v>186</v>
      </c>
      <c r="U232" s="15">
        <v>70</v>
      </c>
      <c r="V232" s="68">
        <v>38</v>
      </c>
      <c r="W232" s="15">
        <v>38</v>
      </c>
      <c r="X232" s="15">
        <v>6</v>
      </c>
      <c r="Y232" s="15">
        <v>128</v>
      </c>
      <c r="Z232" s="14">
        <v>998</v>
      </c>
      <c r="AA232" s="14">
        <v>0</v>
      </c>
      <c r="AB232" s="14">
        <v>0</v>
      </c>
      <c r="AC232" s="13">
        <v>-5.6</v>
      </c>
      <c r="AD232" s="13">
        <v>107.2</v>
      </c>
      <c r="AE232" s="13">
        <v>120.3</v>
      </c>
      <c r="AF232" s="13">
        <v>-13.1</v>
      </c>
      <c r="AG232" s="13">
        <v>8</v>
      </c>
      <c r="AH232" s="13">
        <v>1.89</v>
      </c>
      <c r="AI232" s="13">
        <v>11.3</v>
      </c>
      <c r="AJ232" s="13">
        <v>3.1</v>
      </c>
      <c r="AK232" s="13">
        <v>10.9</v>
      </c>
      <c r="AL232" s="13">
        <v>7</v>
      </c>
      <c r="AM232" s="13">
        <v>6</v>
      </c>
      <c r="AN232" s="13">
        <v>55.4</v>
      </c>
      <c r="AO232" s="13">
        <v>57.3</v>
      </c>
      <c r="AP232" s="13">
        <v>17.399999999999999</v>
      </c>
      <c r="AQ232" s="13">
        <v>102.1</v>
      </c>
      <c r="AR232" s="13">
        <v>7.1</v>
      </c>
      <c r="AS232" s="13">
        <v>2700</v>
      </c>
      <c r="AT232" s="16">
        <f t="shared" si="75"/>
        <v>8.90625</v>
      </c>
      <c r="AU232" s="16">
        <f t="shared" si="76"/>
        <v>1.09375</v>
      </c>
      <c r="AV232" s="17">
        <f t="shared" si="77"/>
        <v>2.90625</v>
      </c>
      <c r="AW232" s="17">
        <f t="shared" si="78"/>
        <v>0.703125</v>
      </c>
      <c r="AX232" s="17">
        <f t="shared" si="79"/>
        <v>2.203125</v>
      </c>
      <c r="AY232" s="17">
        <f t="shared" si="80"/>
        <v>0.59375</v>
      </c>
      <c r="AZ232" s="17">
        <f t="shared" si="81"/>
        <v>9.375E-2</v>
      </c>
      <c r="BA232" s="17">
        <f t="shared" si="82"/>
        <v>0.59375</v>
      </c>
      <c r="BB232" s="18">
        <f t="shared" si="83"/>
        <v>0.44981060606060602</v>
      </c>
      <c r="BC232" s="18">
        <f t="shared" si="84"/>
        <v>1.8421052631578947</v>
      </c>
      <c r="BD232" s="18">
        <f t="shared" si="85"/>
        <v>2.9987373737373736E-2</v>
      </c>
      <c r="BE232" s="18">
        <f t="shared" si="86"/>
        <v>4.734848484848485E-3</v>
      </c>
      <c r="BF232" s="18">
        <f t="shared" si="87"/>
        <v>3.5511363636363633E-2</v>
      </c>
      <c r="BG232" s="18">
        <f t="shared" si="88"/>
        <v>0.11126893939393939</v>
      </c>
      <c r="BH232" s="58" t="str">
        <f t="shared" si="89"/>
        <v>10–19 min</v>
      </c>
      <c r="BI232" s="58" t="str">
        <f t="shared" si="90"/>
        <v>23–27</v>
      </c>
      <c r="BJ232" s="60">
        <f t="shared" si="91"/>
        <v>0.55399999999999994</v>
      </c>
      <c r="BK232" s="60">
        <f t="shared" si="92"/>
        <v>0.57299999999999995</v>
      </c>
      <c r="BL232" s="60">
        <f t="shared" si="93"/>
        <v>0.28605914302957153</v>
      </c>
      <c r="BM232" s="62" t="str">
        <f t="shared" si="94"/>
        <v>Écarter</v>
      </c>
      <c r="BN232" s="64">
        <f t="shared" si="95"/>
        <v>0.27238430583501005</v>
      </c>
      <c r="BO232" s="64">
        <f t="shared" si="96"/>
        <v>1267.2</v>
      </c>
      <c r="BP232" s="65">
        <f t="shared" si="97"/>
        <v>5.5239898989898985E-2</v>
      </c>
      <c r="BQ232" s="65">
        <f t="shared" si="98"/>
        <v>1.8421052631578947</v>
      </c>
      <c r="BR232" s="18">
        <f t="shared" si="99"/>
        <v>0.14678030303030304</v>
      </c>
    </row>
    <row r="233" spans="1:70" ht="13.2">
      <c r="A233" s="12" t="s">
        <v>530</v>
      </c>
      <c r="B233" s="12" t="s">
        <v>531</v>
      </c>
      <c r="C233" s="13">
        <v>30</v>
      </c>
      <c r="D233" s="13">
        <v>51</v>
      </c>
      <c r="E233" s="13">
        <v>18</v>
      </c>
      <c r="F233" s="13">
        <v>33</v>
      </c>
      <c r="G233" s="13">
        <v>20.8</v>
      </c>
      <c r="H233" s="14">
        <v>454</v>
      </c>
      <c r="I233" s="15">
        <v>168</v>
      </c>
      <c r="J233" s="15">
        <v>352</v>
      </c>
      <c r="K233" s="14">
        <v>47.7</v>
      </c>
      <c r="L233" s="15">
        <v>31</v>
      </c>
      <c r="M233" s="15">
        <v>107</v>
      </c>
      <c r="N233" s="14">
        <v>30.5</v>
      </c>
      <c r="O233" s="14">
        <v>87</v>
      </c>
      <c r="P233" s="14">
        <v>128</v>
      </c>
      <c r="Q233" s="14">
        <v>66.400000000000006</v>
      </c>
      <c r="R233" s="15">
        <v>87</v>
      </c>
      <c r="S233" s="15">
        <v>311</v>
      </c>
      <c r="T233" s="15">
        <v>398</v>
      </c>
      <c r="U233" s="15">
        <v>117</v>
      </c>
      <c r="V233" s="68">
        <v>97</v>
      </c>
      <c r="W233" s="15">
        <v>41</v>
      </c>
      <c r="X233" s="15">
        <v>36</v>
      </c>
      <c r="Y233" s="15">
        <v>128</v>
      </c>
      <c r="Z233" s="14">
        <v>1229</v>
      </c>
      <c r="AA233" s="14">
        <v>10</v>
      </c>
      <c r="AB233" s="14">
        <v>0</v>
      </c>
      <c r="AC233" s="13">
        <v>-3.6</v>
      </c>
      <c r="AD233" s="13">
        <v>106.1</v>
      </c>
      <c r="AE233" s="13">
        <v>115.1</v>
      </c>
      <c r="AF233" s="13">
        <v>-9</v>
      </c>
      <c r="AG233" s="13">
        <v>16.7</v>
      </c>
      <c r="AH233" s="13">
        <v>1.19</v>
      </c>
      <c r="AI233" s="13">
        <v>18.600000000000001</v>
      </c>
      <c r="AJ233" s="13">
        <v>7.7</v>
      </c>
      <c r="AK233" s="13">
        <v>28.5</v>
      </c>
      <c r="AL233" s="13">
        <v>18.100000000000001</v>
      </c>
      <c r="AM233" s="13">
        <v>15.7</v>
      </c>
      <c r="AN233" s="13">
        <v>52.3</v>
      </c>
      <c r="AO233" s="13">
        <v>55.5</v>
      </c>
      <c r="AP233" s="13">
        <v>20.2</v>
      </c>
      <c r="AQ233" s="13">
        <v>99.79</v>
      </c>
      <c r="AR233" s="13">
        <v>11.6</v>
      </c>
      <c r="AS233" s="13">
        <v>2216</v>
      </c>
      <c r="AT233" s="16">
        <f t="shared" si="75"/>
        <v>8.9019607843137258</v>
      </c>
      <c r="AU233" s="16">
        <f t="shared" si="76"/>
        <v>2.2941176470588234</v>
      </c>
      <c r="AV233" s="17">
        <f t="shared" si="77"/>
        <v>7.8039215686274508</v>
      </c>
      <c r="AW233" s="17">
        <f t="shared" si="78"/>
        <v>1.7058823529411764</v>
      </c>
      <c r="AX233" s="17">
        <f t="shared" si="79"/>
        <v>6.0980392156862742</v>
      </c>
      <c r="AY233" s="17">
        <f t="shared" si="80"/>
        <v>0.80392156862745101</v>
      </c>
      <c r="AZ233" s="17">
        <f t="shared" si="81"/>
        <v>0.70588235294117652</v>
      </c>
      <c r="BA233" s="17">
        <f t="shared" si="82"/>
        <v>1.9019607843137254</v>
      </c>
      <c r="BB233" s="18">
        <f t="shared" si="83"/>
        <v>0.42797888386123678</v>
      </c>
      <c r="BC233" s="18">
        <f t="shared" si="84"/>
        <v>1.2061855670103092</v>
      </c>
      <c r="BD233" s="18">
        <f t="shared" si="85"/>
        <v>3.8650075414781299E-2</v>
      </c>
      <c r="BE233" s="18">
        <f t="shared" si="86"/>
        <v>3.3936651583710412E-2</v>
      </c>
      <c r="BF233" s="18">
        <f t="shared" si="87"/>
        <v>8.2013574660633484E-2</v>
      </c>
      <c r="BG233" s="18">
        <f t="shared" si="88"/>
        <v>0.29317496229260931</v>
      </c>
      <c r="BH233" s="58" t="str">
        <f t="shared" si="89"/>
        <v>20–29 min</v>
      </c>
      <c r="BI233" s="58" t="str">
        <f t="shared" si="90"/>
        <v>28–32</v>
      </c>
      <c r="BJ233" s="60">
        <f t="shared" si="91"/>
        <v>0.52300000000000002</v>
      </c>
      <c r="BK233" s="60">
        <f t="shared" si="92"/>
        <v>0.55500000000000005</v>
      </c>
      <c r="BL233" s="60">
        <f t="shared" si="93"/>
        <v>0.2124321062160531</v>
      </c>
      <c r="BM233" s="62" t="str">
        <f t="shared" si="94"/>
        <v>Écarter</v>
      </c>
      <c r="BN233" s="64">
        <f t="shared" si="95"/>
        <v>0.2722531266027538</v>
      </c>
      <c r="BO233" s="64">
        <f t="shared" si="96"/>
        <v>1060.8</v>
      </c>
      <c r="BP233" s="65">
        <f t="shared" si="97"/>
        <v>0.11029411764705883</v>
      </c>
      <c r="BQ233" s="65">
        <f t="shared" si="98"/>
        <v>1.2061855670103092</v>
      </c>
      <c r="BR233" s="18">
        <f t="shared" si="99"/>
        <v>0.37518853695324283</v>
      </c>
    </row>
    <row r="234" spans="1:70" ht="13.2">
      <c r="A234" s="12" t="s">
        <v>464</v>
      </c>
      <c r="B234" s="12" t="s">
        <v>465</v>
      </c>
      <c r="C234" s="13">
        <v>23</v>
      </c>
      <c r="D234" s="13">
        <v>62</v>
      </c>
      <c r="E234" s="13">
        <v>16</v>
      </c>
      <c r="F234" s="13">
        <v>46</v>
      </c>
      <c r="G234" s="13">
        <v>21.6</v>
      </c>
      <c r="H234" s="14">
        <v>546</v>
      </c>
      <c r="I234" s="15">
        <v>211</v>
      </c>
      <c r="J234" s="15">
        <v>409</v>
      </c>
      <c r="K234" s="14">
        <v>51.1</v>
      </c>
      <c r="L234" s="15">
        <v>74</v>
      </c>
      <c r="M234" s="15">
        <v>192</v>
      </c>
      <c r="N234" s="14">
        <v>38.299999999999997</v>
      </c>
      <c r="O234" s="14">
        <v>50</v>
      </c>
      <c r="P234" s="14">
        <v>74</v>
      </c>
      <c r="Q234" s="14">
        <v>68.5</v>
      </c>
      <c r="R234" s="15">
        <v>112</v>
      </c>
      <c r="S234" s="15">
        <v>242</v>
      </c>
      <c r="T234" s="15">
        <v>353</v>
      </c>
      <c r="U234" s="15">
        <v>62</v>
      </c>
      <c r="V234" s="68">
        <v>56</v>
      </c>
      <c r="W234" s="15">
        <v>62</v>
      </c>
      <c r="X234" s="15">
        <v>37</v>
      </c>
      <c r="Y234" s="15">
        <v>112</v>
      </c>
      <c r="Z234" s="14">
        <v>1314</v>
      </c>
      <c r="AA234" s="14">
        <v>8</v>
      </c>
      <c r="AB234" s="14">
        <v>0</v>
      </c>
      <c r="AC234" s="13">
        <v>-4.5999999999999996</v>
      </c>
      <c r="AD234" s="13">
        <v>107.1</v>
      </c>
      <c r="AE234" s="13">
        <v>116.8</v>
      </c>
      <c r="AF234" s="13">
        <v>-9.6999999999999993</v>
      </c>
      <c r="AG234" s="13">
        <v>6.6</v>
      </c>
      <c r="AH234" s="13">
        <v>1.1100000000000001</v>
      </c>
      <c r="AI234" s="13">
        <v>10.8</v>
      </c>
      <c r="AJ234" s="13">
        <v>7.7</v>
      </c>
      <c r="AK234" s="13">
        <v>15.9</v>
      </c>
      <c r="AL234" s="13">
        <v>11.9</v>
      </c>
      <c r="AM234" s="13">
        <v>9.6999999999999993</v>
      </c>
      <c r="AN234" s="13">
        <v>60.1</v>
      </c>
      <c r="AO234" s="13">
        <v>61.4</v>
      </c>
      <c r="AP234" s="13">
        <v>15</v>
      </c>
      <c r="AQ234" s="13">
        <v>102.96</v>
      </c>
      <c r="AR234" s="13">
        <v>10.1</v>
      </c>
      <c r="AS234" s="13">
        <v>2871</v>
      </c>
      <c r="AT234" s="16">
        <f t="shared" si="75"/>
        <v>8.806451612903226</v>
      </c>
      <c r="AU234" s="16">
        <f t="shared" si="76"/>
        <v>1</v>
      </c>
      <c r="AV234" s="17">
        <f t="shared" si="77"/>
        <v>5.693548387096774</v>
      </c>
      <c r="AW234" s="17">
        <f t="shared" si="78"/>
        <v>1.8064516129032258</v>
      </c>
      <c r="AX234" s="17">
        <f t="shared" si="79"/>
        <v>3.903225806451613</v>
      </c>
      <c r="AY234" s="17">
        <f t="shared" si="80"/>
        <v>1</v>
      </c>
      <c r="AZ234" s="17">
        <f t="shared" si="81"/>
        <v>0.59677419354838712</v>
      </c>
      <c r="BA234" s="17">
        <f t="shared" si="82"/>
        <v>0.90322580645161288</v>
      </c>
      <c r="BB234" s="18">
        <f t="shared" si="83"/>
        <v>0.40770609318996415</v>
      </c>
      <c r="BC234" s="18">
        <f t="shared" si="84"/>
        <v>1.1071428571428572</v>
      </c>
      <c r="BD234" s="18">
        <f t="shared" si="85"/>
        <v>4.6296296296296294E-2</v>
      </c>
      <c r="BE234" s="18">
        <f t="shared" si="86"/>
        <v>2.7628434886499402E-2</v>
      </c>
      <c r="BF234" s="18">
        <f t="shared" si="87"/>
        <v>8.3632019115890077E-2</v>
      </c>
      <c r="BG234" s="18">
        <f t="shared" si="88"/>
        <v>0.18070489844683393</v>
      </c>
      <c r="BH234" s="58" t="str">
        <f t="shared" si="89"/>
        <v>20–29 min</v>
      </c>
      <c r="BI234" s="58" t="str">
        <f t="shared" si="90"/>
        <v>23–27</v>
      </c>
      <c r="BJ234" s="60">
        <f t="shared" si="91"/>
        <v>0.60099999999999998</v>
      </c>
      <c r="BK234" s="60">
        <f t="shared" si="92"/>
        <v>0.61399999999999999</v>
      </c>
      <c r="BL234" s="60">
        <f t="shared" si="93"/>
        <v>0.24683162341581172</v>
      </c>
      <c r="BM234" s="62" t="str">
        <f t="shared" si="94"/>
        <v>Écarter</v>
      </c>
      <c r="BN234" s="64">
        <f t="shared" si="95"/>
        <v>0.26933212176283511</v>
      </c>
      <c r="BO234" s="64">
        <f t="shared" si="96"/>
        <v>1339.2</v>
      </c>
      <c r="BP234" s="65">
        <f t="shared" si="97"/>
        <v>4.6296296296296294E-2</v>
      </c>
      <c r="BQ234" s="65">
        <f t="shared" si="98"/>
        <v>1.1071428571428572</v>
      </c>
      <c r="BR234" s="18">
        <f t="shared" si="99"/>
        <v>0.26359020310633213</v>
      </c>
    </row>
    <row r="235" spans="1:70" ht="13.2">
      <c r="A235" s="12" t="s">
        <v>334</v>
      </c>
      <c r="B235" s="12" t="s">
        <v>335</v>
      </c>
      <c r="C235" s="13">
        <v>40</v>
      </c>
      <c r="D235" s="13">
        <v>82</v>
      </c>
      <c r="E235" s="13">
        <v>34</v>
      </c>
      <c r="F235" s="13">
        <v>48</v>
      </c>
      <c r="G235" s="13">
        <v>28</v>
      </c>
      <c r="H235" s="14">
        <v>722</v>
      </c>
      <c r="I235" s="15">
        <v>246</v>
      </c>
      <c r="J235" s="15">
        <v>582</v>
      </c>
      <c r="K235" s="14">
        <v>42.7</v>
      </c>
      <c r="L235" s="15">
        <v>139</v>
      </c>
      <c r="M235" s="15">
        <v>369</v>
      </c>
      <c r="N235" s="14">
        <v>37.700000000000003</v>
      </c>
      <c r="O235" s="14">
        <v>82</v>
      </c>
      <c r="P235" s="14">
        <v>90</v>
      </c>
      <c r="Q235" s="14">
        <v>92.4</v>
      </c>
      <c r="R235" s="15">
        <v>33</v>
      </c>
      <c r="S235" s="15">
        <v>262</v>
      </c>
      <c r="T235" s="15">
        <v>295</v>
      </c>
      <c r="U235" s="15">
        <v>607</v>
      </c>
      <c r="V235" s="68">
        <v>131</v>
      </c>
      <c r="W235" s="15">
        <v>107</v>
      </c>
      <c r="X235" s="15">
        <v>25</v>
      </c>
      <c r="Y235" s="15">
        <v>148</v>
      </c>
      <c r="Z235" s="14">
        <v>2230</v>
      </c>
      <c r="AA235" s="14">
        <v>12</v>
      </c>
      <c r="AB235" s="14">
        <v>0</v>
      </c>
      <c r="AC235" s="13">
        <v>0</v>
      </c>
      <c r="AD235" s="13">
        <v>114.2</v>
      </c>
      <c r="AE235" s="13">
        <v>115</v>
      </c>
      <c r="AF235" s="13">
        <v>-0.8</v>
      </c>
      <c r="AG235" s="13">
        <v>34.200000000000003</v>
      </c>
      <c r="AH235" s="13">
        <v>4.6900000000000004</v>
      </c>
      <c r="AI235" s="13">
        <v>45</v>
      </c>
      <c r="AJ235" s="13">
        <v>1.4</v>
      </c>
      <c r="AK235" s="13">
        <v>11</v>
      </c>
      <c r="AL235" s="13">
        <v>6.2</v>
      </c>
      <c r="AM235" s="13">
        <v>9.6</v>
      </c>
      <c r="AN235" s="13">
        <v>54.7</v>
      </c>
      <c r="AO235" s="13">
        <v>58</v>
      </c>
      <c r="AP235" s="13">
        <v>13.7</v>
      </c>
      <c r="AQ235" s="13">
        <v>100.48</v>
      </c>
      <c r="AR235" s="13">
        <v>10.199999999999999</v>
      </c>
      <c r="AS235" s="13">
        <v>4817</v>
      </c>
      <c r="AT235" s="16">
        <f t="shared" si="75"/>
        <v>8.8048780487804876</v>
      </c>
      <c r="AU235" s="16">
        <f t="shared" si="76"/>
        <v>7.4024390243902438</v>
      </c>
      <c r="AV235" s="17">
        <f t="shared" si="77"/>
        <v>3.5975609756097562</v>
      </c>
      <c r="AW235" s="17">
        <f t="shared" si="78"/>
        <v>0.40243902439024393</v>
      </c>
      <c r="AX235" s="17">
        <f t="shared" si="79"/>
        <v>3.1951219512195124</v>
      </c>
      <c r="AY235" s="17">
        <f t="shared" si="80"/>
        <v>1.3048780487804879</v>
      </c>
      <c r="AZ235" s="17">
        <f t="shared" si="81"/>
        <v>0.3048780487804878</v>
      </c>
      <c r="BA235" s="17">
        <f t="shared" si="82"/>
        <v>1.5975609756097562</v>
      </c>
      <c r="BB235" s="18">
        <f t="shared" si="83"/>
        <v>0.31445993031358882</v>
      </c>
      <c r="BC235" s="18">
        <f t="shared" si="84"/>
        <v>4.6335877862595414</v>
      </c>
      <c r="BD235" s="18">
        <f t="shared" si="85"/>
        <v>4.6602787456445992E-2</v>
      </c>
      <c r="BE235" s="18">
        <f t="shared" si="86"/>
        <v>1.0888501742160278E-2</v>
      </c>
      <c r="BF235" s="18">
        <f t="shared" si="87"/>
        <v>1.437282229965157E-2</v>
      </c>
      <c r="BG235" s="18">
        <f t="shared" si="88"/>
        <v>0.11411149825783973</v>
      </c>
      <c r="BH235" s="58" t="str">
        <f t="shared" si="89"/>
        <v>20–29 min</v>
      </c>
      <c r="BI235" s="58" t="str">
        <f t="shared" si="90"/>
        <v>33+</v>
      </c>
      <c r="BJ235" s="60">
        <f t="shared" si="91"/>
        <v>0.54700000000000004</v>
      </c>
      <c r="BK235" s="60">
        <f t="shared" si="92"/>
        <v>0.57999999999999996</v>
      </c>
      <c r="BL235" s="60">
        <f t="shared" si="93"/>
        <v>0.3512371756185878</v>
      </c>
      <c r="BM235" s="62" t="str">
        <f t="shared" si="94"/>
        <v>Écarter</v>
      </c>
      <c r="BN235" s="64">
        <f t="shared" si="95"/>
        <v>0.26928399666290426</v>
      </c>
      <c r="BO235" s="64">
        <f t="shared" si="96"/>
        <v>2296</v>
      </c>
      <c r="BP235" s="65">
        <f t="shared" si="97"/>
        <v>0.26437282229965159</v>
      </c>
      <c r="BQ235" s="65">
        <f t="shared" si="98"/>
        <v>4.6335877862595423</v>
      </c>
      <c r="BR235" s="18">
        <f t="shared" si="99"/>
        <v>0.12848432055749129</v>
      </c>
    </row>
    <row r="236" spans="1:70" ht="13.2">
      <c r="A236" s="12" t="s">
        <v>636</v>
      </c>
      <c r="B236" s="12" t="s">
        <v>637</v>
      </c>
      <c r="C236" s="13">
        <v>28</v>
      </c>
      <c r="D236" s="13">
        <v>38</v>
      </c>
      <c r="E236" s="13">
        <v>6</v>
      </c>
      <c r="F236" s="13">
        <v>32</v>
      </c>
      <c r="G236" s="13">
        <v>20</v>
      </c>
      <c r="H236" s="14">
        <v>334</v>
      </c>
      <c r="I236" s="15">
        <v>118</v>
      </c>
      <c r="J236" s="15">
        <v>300</v>
      </c>
      <c r="K236" s="14">
        <v>39.1</v>
      </c>
      <c r="L236" s="15">
        <v>68</v>
      </c>
      <c r="M236" s="15">
        <v>201</v>
      </c>
      <c r="N236" s="14">
        <v>34.5</v>
      </c>
      <c r="O236" s="14">
        <v>27</v>
      </c>
      <c r="P236" s="14">
        <v>34</v>
      </c>
      <c r="Q236" s="14">
        <v>80</v>
      </c>
      <c r="R236" s="15">
        <v>23</v>
      </c>
      <c r="S236" s="15">
        <v>68</v>
      </c>
      <c r="T236" s="15">
        <v>91</v>
      </c>
      <c r="U236" s="15">
        <v>76</v>
      </c>
      <c r="V236" s="68">
        <v>53</v>
      </c>
      <c r="W236" s="15">
        <v>19</v>
      </c>
      <c r="X236" s="15">
        <v>8</v>
      </c>
      <c r="Y236" s="15">
        <v>42</v>
      </c>
      <c r="Z236" s="14">
        <v>581</v>
      </c>
      <c r="AA236" s="14">
        <v>0</v>
      </c>
      <c r="AB236" s="14">
        <v>0</v>
      </c>
      <c r="AC236" s="13">
        <v>-2.8</v>
      </c>
      <c r="AD236" s="13">
        <v>110.3</v>
      </c>
      <c r="AE236" s="13">
        <v>117.7</v>
      </c>
      <c r="AF236" s="13">
        <v>-7.4</v>
      </c>
      <c r="AG236" s="13">
        <v>14.4</v>
      </c>
      <c r="AH236" s="13">
        <v>1.46</v>
      </c>
      <c r="AI236" s="13">
        <v>17.100000000000001</v>
      </c>
      <c r="AJ236" s="13">
        <v>2.6</v>
      </c>
      <c r="AK236" s="13">
        <v>8.5</v>
      </c>
      <c r="AL236" s="13">
        <v>5.5</v>
      </c>
      <c r="AM236" s="13">
        <v>11.7</v>
      </c>
      <c r="AN236" s="13">
        <v>50.7</v>
      </c>
      <c r="AO236" s="13">
        <v>52.6</v>
      </c>
      <c r="AP236" s="13">
        <v>19.8</v>
      </c>
      <c r="AQ236" s="13">
        <v>101.83</v>
      </c>
      <c r="AR236" s="13">
        <v>6.7</v>
      </c>
      <c r="AS236" s="13">
        <v>1619</v>
      </c>
      <c r="AT236" s="16">
        <f t="shared" si="75"/>
        <v>8.7894736842105257</v>
      </c>
      <c r="AU236" s="16">
        <f t="shared" si="76"/>
        <v>2</v>
      </c>
      <c r="AV236" s="17">
        <f t="shared" si="77"/>
        <v>2.3947368421052633</v>
      </c>
      <c r="AW236" s="17">
        <f t="shared" si="78"/>
        <v>0.60526315789473684</v>
      </c>
      <c r="AX236" s="17">
        <f t="shared" si="79"/>
        <v>1.7894736842105263</v>
      </c>
      <c r="AY236" s="17">
        <f t="shared" si="80"/>
        <v>0.5</v>
      </c>
      <c r="AZ236" s="17">
        <f t="shared" si="81"/>
        <v>0.21052631578947367</v>
      </c>
      <c r="BA236" s="17">
        <f t="shared" si="82"/>
        <v>1.3947368421052631</v>
      </c>
      <c r="BB236" s="18">
        <f t="shared" si="83"/>
        <v>0.43947368421052629</v>
      </c>
      <c r="BC236" s="18">
        <f t="shared" si="84"/>
        <v>1.4339622641509435</v>
      </c>
      <c r="BD236" s="18">
        <f t="shared" si="85"/>
        <v>2.5000000000000001E-2</v>
      </c>
      <c r="BE236" s="18">
        <f t="shared" si="86"/>
        <v>1.0526315789473684E-2</v>
      </c>
      <c r="BF236" s="18">
        <f t="shared" si="87"/>
        <v>3.0263157894736843E-2</v>
      </c>
      <c r="BG236" s="18">
        <f t="shared" si="88"/>
        <v>8.9473684210526316E-2</v>
      </c>
      <c r="BH236" s="58" t="str">
        <f t="shared" si="89"/>
        <v>20–29 min</v>
      </c>
      <c r="BI236" s="58" t="str">
        <f t="shared" si="90"/>
        <v>28–32</v>
      </c>
      <c r="BJ236" s="60">
        <f t="shared" si="91"/>
        <v>0.50700000000000001</v>
      </c>
      <c r="BK236" s="60">
        <f t="shared" si="92"/>
        <v>0.52600000000000002</v>
      </c>
      <c r="BL236" s="60">
        <f t="shared" si="93"/>
        <v>0.18105009052504525</v>
      </c>
      <c r="BM236" s="62" t="str">
        <f t="shared" si="94"/>
        <v>Écarter</v>
      </c>
      <c r="BN236" s="64">
        <f t="shared" si="95"/>
        <v>0.2688128772635815</v>
      </c>
      <c r="BO236" s="64">
        <f t="shared" si="96"/>
        <v>760</v>
      </c>
      <c r="BP236" s="65">
        <f t="shared" si="97"/>
        <v>0.1</v>
      </c>
      <c r="BQ236" s="65">
        <f t="shared" si="98"/>
        <v>1.4339622641509433</v>
      </c>
      <c r="BR236" s="18">
        <f t="shared" si="99"/>
        <v>0.11973684210526317</v>
      </c>
    </row>
    <row r="237" spans="1:70" ht="13.2">
      <c r="A237" s="12" t="s">
        <v>426</v>
      </c>
      <c r="B237" s="12" t="s">
        <v>427</v>
      </c>
      <c r="C237" s="13">
        <v>21</v>
      </c>
      <c r="D237" s="13">
        <v>68</v>
      </c>
      <c r="E237" s="13">
        <v>15</v>
      </c>
      <c r="F237" s="13">
        <v>53</v>
      </c>
      <c r="G237" s="13">
        <v>26.5</v>
      </c>
      <c r="H237" s="14">
        <v>592</v>
      </c>
      <c r="I237" s="15">
        <v>204</v>
      </c>
      <c r="J237" s="15">
        <v>544</v>
      </c>
      <c r="K237" s="14">
        <v>37.200000000000003</v>
      </c>
      <c r="L237" s="15">
        <v>116</v>
      </c>
      <c r="M237" s="15">
        <v>354</v>
      </c>
      <c r="N237" s="14">
        <v>32.200000000000003</v>
      </c>
      <c r="O237" s="14">
        <v>68</v>
      </c>
      <c r="P237" s="14">
        <v>95</v>
      </c>
      <c r="Q237" s="14">
        <v>75.3</v>
      </c>
      <c r="R237" s="15">
        <v>48</v>
      </c>
      <c r="S237" s="15">
        <v>238</v>
      </c>
      <c r="T237" s="15">
        <v>286</v>
      </c>
      <c r="U237" s="15">
        <v>170</v>
      </c>
      <c r="V237" s="68">
        <v>95</v>
      </c>
      <c r="W237" s="15">
        <v>68</v>
      </c>
      <c r="X237" s="15">
        <v>48</v>
      </c>
      <c r="Y237" s="15">
        <v>204</v>
      </c>
      <c r="Z237" s="14">
        <v>1442</v>
      </c>
      <c r="AA237" s="14">
        <v>1</v>
      </c>
      <c r="AB237" s="14">
        <v>0</v>
      </c>
      <c r="AC237" s="13">
        <v>-5.3</v>
      </c>
      <c r="AD237" s="13">
        <v>105.4</v>
      </c>
      <c r="AE237" s="13">
        <v>115.5</v>
      </c>
      <c r="AF237" s="13">
        <v>-10.1</v>
      </c>
      <c r="AG237" s="13">
        <v>13.3</v>
      </c>
      <c r="AH237" s="13">
        <v>1.74</v>
      </c>
      <c r="AI237" s="13">
        <v>19.8</v>
      </c>
      <c r="AJ237" s="13">
        <v>2.5</v>
      </c>
      <c r="AK237" s="13">
        <v>12.2</v>
      </c>
      <c r="AL237" s="13">
        <v>7.4</v>
      </c>
      <c r="AM237" s="13">
        <v>11.4</v>
      </c>
      <c r="AN237" s="13">
        <v>47.6</v>
      </c>
      <c r="AO237" s="13">
        <v>50.3</v>
      </c>
      <c r="AP237" s="13">
        <v>15.6</v>
      </c>
      <c r="AQ237" s="13">
        <v>102.7</v>
      </c>
      <c r="AR237" s="13">
        <v>5.8</v>
      </c>
      <c r="AS237" s="13">
        <v>3869</v>
      </c>
      <c r="AT237" s="16">
        <f t="shared" si="75"/>
        <v>8.7058823529411757</v>
      </c>
      <c r="AU237" s="16">
        <f t="shared" si="76"/>
        <v>2.5</v>
      </c>
      <c r="AV237" s="17">
        <f t="shared" si="77"/>
        <v>4.2058823529411766</v>
      </c>
      <c r="AW237" s="17">
        <f t="shared" si="78"/>
        <v>0.70588235294117652</v>
      </c>
      <c r="AX237" s="17">
        <f t="shared" si="79"/>
        <v>3.5</v>
      </c>
      <c r="AY237" s="17">
        <f t="shared" si="80"/>
        <v>1</v>
      </c>
      <c r="AZ237" s="17">
        <f t="shared" si="81"/>
        <v>0.70588235294117652</v>
      </c>
      <c r="BA237" s="17">
        <f t="shared" si="82"/>
        <v>1.3970588235294117</v>
      </c>
      <c r="BB237" s="18">
        <f t="shared" si="83"/>
        <v>0.3285238623751387</v>
      </c>
      <c r="BC237" s="18">
        <f t="shared" si="84"/>
        <v>1.7894736842105263</v>
      </c>
      <c r="BD237" s="18">
        <f t="shared" si="85"/>
        <v>3.7735849056603772E-2</v>
      </c>
      <c r="BE237" s="18">
        <f t="shared" si="86"/>
        <v>2.6637069922308548E-2</v>
      </c>
      <c r="BF237" s="18">
        <f t="shared" si="87"/>
        <v>2.6637069922308548E-2</v>
      </c>
      <c r="BG237" s="18">
        <f t="shared" si="88"/>
        <v>0.13207547169811321</v>
      </c>
      <c r="BH237" s="58" t="str">
        <f t="shared" si="89"/>
        <v>20–29 min</v>
      </c>
      <c r="BI237" s="58" t="str">
        <f t="shared" si="90"/>
        <v>18–22</v>
      </c>
      <c r="BJ237" s="60">
        <f t="shared" si="91"/>
        <v>0.47600000000000003</v>
      </c>
      <c r="BK237" s="60">
        <f t="shared" si="92"/>
        <v>0.503</v>
      </c>
      <c r="BL237" s="60">
        <f t="shared" si="93"/>
        <v>0.32830416415208208</v>
      </c>
      <c r="BM237" s="62" t="str">
        <f t="shared" si="94"/>
        <v>Écarter</v>
      </c>
      <c r="BN237" s="64">
        <f t="shared" si="95"/>
        <v>0.26625636169960942</v>
      </c>
      <c r="BO237" s="64">
        <f t="shared" si="96"/>
        <v>1802</v>
      </c>
      <c r="BP237" s="65">
        <f t="shared" si="97"/>
        <v>9.4339622641509441E-2</v>
      </c>
      <c r="BQ237" s="65">
        <f t="shared" si="98"/>
        <v>1.7894736842105263</v>
      </c>
      <c r="BR237" s="18">
        <f t="shared" si="99"/>
        <v>0.15871254162042175</v>
      </c>
    </row>
    <row r="238" spans="1:70" ht="13.2">
      <c r="A238" s="12" t="s">
        <v>588</v>
      </c>
      <c r="B238" s="12" t="s">
        <v>589</v>
      </c>
      <c r="C238" s="13">
        <v>34</v>
      </c>
      <c r="D238" s="13">
        <v>44</v>
      </c>
      <c r="E238" s="13">
        <v>12</v>
      </c>
      <c r="F238" s="13">
        <v>32</v>
      </c>
      <c r="G238" s="13">
        <v>20.2</v>
      </c>
      <c r="H238" s="14">
        <v>383</v>
      </c>
      <c r="I238" s="15">
        <v>132</v>
      </c>
      <c r="J238" s="15">
        <v>268</v>
      </c>
      <c r="K238" s="14">
        <v>50</v>
      </c>
      <c r="L238" s="15">
        <v>35</v>
      </c>
      <c r="M238" s="15">
        <v>79</v>
      </c>
      <c r="N238" s="14">
        <v>41.8</v>
      </c>
      <c r="O238" s="14">
        <v>84</v>
      </c>
      <c r="P238" s="14">
        <v>110</v>
      </c>
      <c r="Q238" s="14">
        <v>76.900000000000006</v>
      </c>
      <c r="R238" s="15">
        <v>62</v>
      </c>
      <c r="S238" s="15">
        <v>145</v>
      </c>
      <c r="T238" s="15">
        <v>207</v>
      </c>
      <c r="U238" s="15">
        <v>128</v>
      </c>
      <c r="V238" s="68">
        <v>75</v>
      </c>
      <c r="W238" s="15">
        <v>35</v>
      </c>
      <c r="X238" s="15">
        <v>18</v>
      </c>
      <c r="Y238" s="15">
        <v>123</v>
      </c>
      <c r="Z238" s="14">
        <v>902</v>
      </c>
      <c r="AA238" s="14">
        <v>2</v>
      </c>
      <c r="AB238" s="14">
        <v>0</v>
      </c>
      <c r="AC238" s="13">
        <v>-1.3</v>
      </c>
      <c r="AD238" s="13">
        <v>110.7</v>
      </c>
      <c r="AE238" s="13">
        <v>113.4</v>
      </c>
      <c r="AF238" s="13">
        <v>-2.7</v>
      </c>
      <c r="AG238" s="13">
        <v>20</v>
      </c>
      <c r="AH238" s="13">
        <v>1.68</v>
      </c>
      <c r="AI238" s="13">
        <v>24.4</v>
      </c>
      <c r="AJ238" s="13">
        <v>6.9</v>
      </c>
      <c r="AK238" s="13">
        <v>15.4</v>
      </c>
      <c r="AL238" s="13">
        <v>11.2</v>
      </c>
      <c r="AM238" s="13">
        <v>14.5</v>
      </c>
      <c r="AN238" s="13">
        <v>56.2</v>
      </c>
      <c r="AO238" s="13">
        <v>60.9</v>
      </c>
      <c r="AP238" s="13">
        <v>18.5</v>
      </c>
      <c r="AQ238" s="13">
        <v>100.28</v>
      </c>
      <c r="AR238" s="13">
        <v>9.8000000000000007</v>
      </c>
      <c r="AS238" s="13">
        <v>1858</v>
      </c>
      <c r="AT238" s="16">
        <f t="shared" si="75"/>
        <v>8.704545454545455</v>
      </c>
      <c r="AU238" s="16">
        <f t="shared" si="76"/>
        <v>2.9090909090909092</v>
      </c>
      <c r="AV238" s="17">
        <f t="shared" si="77"/>
        <v>4.7045454545454541</v>
      </c>
      <c r="AW238" s="17">
        <f t="shared" si="78"/>
        <v>1.4090909090909092</v>
      </c>
      <c r="AX238" s="17">
        <f t="shared" si="79"/>
        <v>3.2954545454545454</v>
      </c>
      <c r="AY238" s="17">
        <f t="shared" si="80"/>
        <v>0.79545454545454541</v>
      </c>
      <c r="AZ238" s="17">
        <f t="shared" si="81"/>
        <v>0.40909090909090912</v>
      </c>
      <c r="BA238" s="17">
        <f t="shared" si="82"/>
        <v>1.7045454545454546</v>
      </c>
      <c r="BB238" s="18">
        <f t="shared" si="83"/>
        <v>0.43091809180918095</v>
      </c>
      <c r="BC238" s="18">
        <f t="shared" si="84"/>
        <v>1.7066666666666668</v>
      </c>
      <c r="BD238" s="18">
        <f t="shared" si="85"/>
        <v>3.9378937893789379E-2</v>
      </c>
      <c r="BE238" s="18">
        <f t="shared" si="86"/>
        <v>2.0252025202520254E-2</v>
      </c>
      <c r="BF238" s="18">
        <f t="shared" si="87"/>
        <v>6.9756975697569765E-2</v>
      </c>
      <c r="BG238" s="18">
        <f t="shared" si="88"/>
        <v>0.16314131413141314</v>
      </c>
      <c r="BH238" s="58" t="str">
        <f t="shared" si="89"/>
        <v>20–29 min</v>
      </c>
      <c r="BI238" s="58" t="str">
        <f t="shared" si="90"/>
        <v>33+</v>
      </c>
      <c r="BJ238" s="60">
        <f t="shared" si="91"/>
        <v>0.56200000000000006</v>
      </c>
      <c r="BK238" s="60">
        <f t="shared" si="92"/>
        <v>0.60899999999999999</v>
      </c>
      <c r="BL238" s="60">
        <f t="shared" si="93"/>
        <v>0.16173808086904043</v>
      </c>
      <c r="BM238" s="62" t="str">
        <f t="shared" si="94"/>
        <v>Écarter</v>
      </c>
      <c r="BN238" s="64">
        <f t="shared" si="95"/>
        <v>0.2662154746661789</v>
      </c>
      <c r="BO238" s="64">
        <f t="shared" si="96"/>
        <v>888.8</v>
      </c>
      <c r="BP238" s="65">
        <f t="shared" si="97"/>
        <v>0.14401440144014402</v>
      </c>
      <c r="BQ238" s="65">
        <f t="shared" si="98"/>
        <v>1.7066666666666668</v>
      </c>
      <c r="BR238" s="18">
        <f t="shared" si="99"/>
        <v>0.23289828982898289</v>
      </c>
    </row>
    <row r="239" spans="1:70" ht="13.2">
      <c r="A239" s="12" t="s">
        <v>402</v>
      </c>
      <c r="B239" s="12" t="s">
        <v>403</v>
      </c>
      <c r="C239" s="13">
        <v>20</v>
      </c>
      <c r="D239" s="13">
        <v>71</v>
      </c>
      <c r="E239" s="13">
        <v>14</v>
      </c>
      <c r="F239" s="13">
        <v>57</v>
      </c>
      <c r="G239" s="13">
        <v>25.9</v>
      </c>
      <c r="H239" s="14">
        <v>618</v>
      </c>
      <c r="I239" s="15">
        <v>234</v>
      </c>
      <c r="J239" s="15">
        <v>554</v>
      </c>
      <c r="K239" s="14">
        <v>42.2</v>
      </c>
      <c r="L239" s="15">
        <v>43</v>
      </c>
      <c r="M239" s="15">
        <v>170</v>
      </c>
      <c r="N239" s="14">
        <v>24.9</v>
      </c>
      <c r="O239" s="14">
        <v>107</v>
      </c>
      <c r="P239" s="14">
        <v>156</v>
      </c>
      <c r="Q239" s="14">
        <v>68.2</v>
      </c>
      <c r="R239" s="15">
        <v>36</v>
      </c>
      <c r="S239" s="15">
        <v>206</v>
      </c>
      <c r="T239" s="15">
        <v>234</v>
      </c>
      <c r="U239" s="15">
        <v>447</v>
      </c>
      <c r="V239" s="68">
        <v>206</v>
      </c>
      <c r="W239" s="15">
        <v>64</v>
      </c>
      <c r="X239" s="15">
        <v>14</v>
      </c>
      <c r="Y239" s="15">
        <v>149</v>
      </c>
      <c r="Z239" s="14">
        <v>1605</v>
      </c>
      <c r="AA239" s="14">
        <v>11</v>
      </c>
      <c r="AB239" s="14">
        <v>0</v>
      </c>
      <c r="AC239" s="13">
        <v>-5.7</v>
      </c>
      <c r="AD239" s="13">
        <v>108.3</v>
      </c>
      <c r="AE239" s="13">
        <v>118.6</v>
      </c>
      <c r="AF239" s="13">
        <v>-10.4</v>
      </c>
      <c r="AG239" s="13">
        <v>34.200000000000003</v>
      </c>
      <c r="AH239" s="13">
        <v>2.14</v>
      </c>
      <c r="AI239" s="13">
        <v>34.9</v>
      </c>
      <c r="AJ239" s="13">
        <v>1.7</v>
      </c>
      <c r="AK239" s="13">
        <v>10.4</v>
      </c>
      <c r="AL239" s="13">
        <v>6.1</v>
      </c>
      <c r="AM239" s="13">
        <v>16.3</v>
      </c>
      <c r="AN239" s="13">
        <v>45.9</v>
      </c>
      <c r="AO239" s="13">
        <v>49.4</v>
      </c>
      <c r="AP239" s="13">
        <v>18.600000000000001</v>
      </c>
      <c r="AQ239" s="13">
        <v>102.44</v>
      </c>
      <c r="AR239" s="13">
        <v>7.7</v>
      </c>
      <c r="AS239" s="13">
        <v>3927</v>
      </c>
      <c r="AT239" s="16">
        <f t="shared" si="75"/>
        <v>8.704225352112676</v>
      </c>
      <c r="AU239" s="16">
        <f t="shared" si="76"/>
        <v>6.295774647887324</v>
      </c>
      <c r="AV239" s="17">
        <f t="shared" si="77"/>
        <v>3.295774647887324</v>
      </c>
      <c r="AW239" s="17">
        <f t="shared" si="78"/>
        <v>0.50704225352112675</v>
      </c>
      <c r="AX239" s="17">
        <f t="shared" si="79"/>
        <v>2.9014084507042255</v>
      </c>
      <c r="AY239" s="17">
        <f t="shared" si="80"/>
        <v>0.90140845070422537</v>
      </c>
      <c r="AZ239" s="17">
        <f t="shared" si="81"/>
        <v>0.19718309859154928</v>
      </c>
      <c r="BA239" s="17">
        <f t="shared" si="82"/>
        <v>2.9014084507042255</v>
      </c>
      <c r="BB239" s="18">
        <f t="shared" si="83"/>
        <v>0.33607047691554737</v>
      </c>
      <c r="BC239" s="18">
        <f t="shared" si="84"/>
        <v>2.1699029126213589</v>
      </c>
      <c r="BD239" s="18">
        <f t="shared" si="85"/>
        <v>3.4803415085105226E-2</v>
      </c>
      <c r="BE239" s="18">
        <f t="shared" si="86"/>
        <v>7.6132470498667679E-3</v>
      </c>
      <c r="BF239" s="18">
        <f t="shared" si="87"/>
        <v>1.9576920985371692E-2</v>
      </c>
      <c r="BG239" s="18">
        <f t="shared" si="88"/>
        <v>0.11202349230518245</v>
      </c>
      <c r="BH239" s="58" t="str">
        <f t="shared" si="89"/>
        <v>20–29 min</v>
      </c>
      <c r="BI239" s="58" t="str">
        <f t="shared" si="90"/>
        <v>18–22</v>
      </c>
      <c r="BJ239" s="60">
        <f t="shared" si="91"/>
        <v>0.45899999999999996</v>
      </c>
      <c r="BK239" s="60">
        <f t="shared" si="92"/>
        <v>0.49399999999999999</v>
      </c>
      <c r="BL239" s="60">
        <f t="shared" si="93"/>
        <v>0.33433916716958356</v>
      </c>
      <c r="BM239" s="62" t="str">
        <f t="shared" si="94"/>
        <v>Écarter</v>
      </c>
      <c r="BN239" s="64">
        <f t="shared" si="95"/>
        <v>0.26620568481310397</v>
      </c>
      <c r="BO239" s="64">
        <f t="shared" si="96"/>
        <v>1838.8999999999999</v>
      </c>
      <c r="BP239" s="65">
        <f t="shared" si="97"/>
        <v>0.24308010223503182</v>
      </c>
      <c r="BQ239" s="65">
        <f t="shared" si="98"/>
        <v>2.1699029126213594</v>
      </c>
      <c r="BR239" s="18">
        <f t="shared" si="99"/>
        <v>0.127249986404916</v>
      </c>
    </row>
    <row r="240" spans="1:70" ht="13.2">
      <c r="A240" s="12" t="s">
        <v>508</v>
      </c>
      <c r="B240" s="12" t="s">
        <v>509</v>
      </c>
      <c r="C240" s="13">
        <v>22</v>
      </c>
      <c r="D240" s="13">
        <v>57</v>
      </c>
      <c r="E240" s="13">
        <v>30</v>
      </c>
      <c r="F240" s="13">
        <v>27</v>
      </c>
      <c r="G240" s="13">
        <v>15.9</v>
      </c>
      <c r="H240" s="14">
        <v>496</v>
      </c>
      <c r="I240" s="15">
        <v>182</v>
      </c>
      <c r="J240" s="15">
        <v>416</v>
      </c>
      <c r="K240" s="14">
        <v>43.5</v>
      </c>
      <c r="L240" s="15">
        <v>74</v>
      </c>
      <c r="M240" s="15">
        <v>200</v>
      </c>
      <c r="N240" s="14">
        <v>38.6</v>
      </c>
      <c r="O240" s="14">
        <v>63</v>
      </c>
      <c r="P240" s="14">
        <v>86</v>
      </c>
      <c r="Q240" s="14">
        <v>69.8</v>
      </c>
      <c r="R240" s="15">
        <v>11</v>
      </c>
      <c r="S240" s="15">
        <v>80</v>
      </c>
      <c r="T240" s="15">
        <v>91</v>
      </c>
      <c r="U240" s="15">
        <v>80</v>
      </c>
      <c r="V240" s="68">
        <v>80</v>
      </c>
      <c r="W240" s="15">
        <v>29</v>
      </c>
      <c r="X240" s="15">
        <v>6</v>
      </c>
      <c r="Y240" s="15">
        <v>91</v>
      </c>
      <c r="Z240" s="14">
        <v>741</v>
      </c>
      <c r="AA240" s="14">
        <v>0</v>
      </c>
      <c r="AB240" s="14">
        <v>0</v>
      </c>
      <c r="AC240" s="13">
        <v>-1.1000000000000001</v>
      </c>
      <c r="AD240" s="13">
        <v>108.3</v>
      </c>
      <c r="AE240" s="13">
        <v>111.6</v>
      </c>
      <c r="AF240" s="13">
        <v>-3.2</v>
      </c>
      <c r="AG240" s="13">
        <v>13.8</v>
      </c>
      <c r="AH240" s="13">
        <v>0.99</v>
      </c>
      <c r="AI240" s="13">
        <v>13.2</v>
      </c>
      <c r="AJ240" s="13">
        <v>1</v>
      </c>
      <c r="AK240" s="13">
        <v>8.5</v>
      </c>
      <c r="AL240" s="13">
        <v>4.8</v>
      </c>
      <c r="AM240" s="13">
        <v>13.3</v>
      </c>
      <c r="AN240" s="13">
        <v>52.7</v>
      </c>
      <c r="AO240" s="13">
        <v>54.9</v>
      </c>
      <c r="AP240" s="13">
        <v>24.4</v>
      </c>
      <c r="AQ240" s="13">
        <v>102.83</v>
      </c>
      <c r="AR240" s="13">
        <v>6.9</v>
      </c>
      <c r="AS240" s="13">
        <v>1943</v>
      </c>
      <c r="AT240" s="16">
        <f t="shared" si="75"/>
        <v>8.7017543859649127</v>
      </c>
      <c r="AU240" s="16">
        <f t="shared" si="76"/>
        <v>1.4035087719298245</v>
      </c>
      <c r="AV240" s="17">
        <f t="shared" si="77"/>
        <v>1.5964912280701755</v>
      </c>
      <c r="AW240" s="17">
        <f t="shared" si="78"/>
        <v>0.19298245614035087</v>
      </c>
      <c r="AX240" s="17">
        <f t="shared" si="79"/>
        <v>1.4035087719298245</v>
      </c>
      <c r="AY240" s="17">
        <f t="shared" si="80"/>
        <v>0.50877192982456143</v>
      </c>
      <c r="AZ240" s="17">
        <f t="shared" si="81"/>
        <v>0.10526315789473684</v>
      </c>
      <c r="BA240" s="17">
        <f t="shared" si="82"/>
        <v>1.4035087719298245</v>
      </c>
      <c r="BB240" s="18">
        <f t="shared" si="83"/>
        <v>0.54728015006068631</v>
      </c>
      <c r="BC240" s="18">
        <f t="shared" si="84"/>
        <v>1</v>
      </c>
      <c r="BD240" s="18">
        <f t="shared" si="85"/>
        <v>3.1998234580161093E-2</v>
      </c>
      <c r="BE240" s="18">
        <f t="shared" si="86"/>
        <v>6.6203243958953984E-3</v>
      </c>
      <c r="BF240" s="18">
        <f t="shared" si="87"/>
        <v>1.2137261392474896E-2</v>
      </c>
      <c r="BG240" s="18">
        <f t="shared" si="88"/>
        <v>8.8270991945271979E-2</v>
      </c>
      <c r="BH240" s="58" t="str">
        <f t="shared" si="89"/>
        <v>10–19 min</v>
      </c>
      <c r="BI240" s="58" t="str">
        <f t="shared" si="90"/>
        <v>18–22</v>
      </c>
      <c r="BJ240" s="60">
        <f t="shared" si="91"/>
        <v>0.52700000000000002</v>
      </c>
      <c r="BK240" s="60">
        <f t="shared" si="92"/>
        <v>0.54899999999999993</v>
      </c>
      <c r="BL240" s="60">
        <f t="shared" si="93"/>
        <v>0.25105612552806278</v>
      </c>
      <c r="BM240" s="62" t="str">
        <f t="shared" si="94"/>
        <v>Écarter</v>
      </c>
      <c r="BN240" s="64">
        <f t="shared" si="95"/>
        <v>0.26613011401743797</v>
      </c>
      <c r="BO240" s="64">
        <f t="shared" si="96"/>
        <v>906.30000000000007</v>
      </c>
      <c r="BP240" s="65">
        <f t="shared" si="97"/>
        <v>8.8270991945271979E-2</v>
      </c>
      <c r="BQ240" s="65">
        <f t="shared" si="98"/>
        <v>1</v>
      </c>
      <c r="BR240" s="18">
        <f t="shared" si="99"/>
        <v>0.10040825333774689</v>
      </c>
    </row>
    <row r="241" spans="1:70" ht="13.2">
      <c r="A241" s="12" t="s">
        <v>378</v>
      </c>
      <c r="B241" s="12" t="s">
        <v>379</v>
      </c>
      <c r="C241" s="13">
        <v>32</v>
      </c>
      <c r="D241" s="13">
        <v>77</v>
      </c>
      <c r="E241" s="13">
        <v>38</v>
      </c>
      <c r="F241" s="13">
        <v>39</v>
      </c>
      <c r="G241" s="13">
        <v>29.6</v>
      </c>
      <c r="H241" s="14">
        <v>670</v>
      </c>
      <c r="I241" s="15">
        <v>239</v>
      </c>
      <c r="J241" s="15">
        <v>547</v>
      </c>
      <c r="K241" s="14">
        <v>43.9</v>
      </c>
      <c r="L241" s="15">
        <v>116</v>
      </c>
      <c r="M241" s="15">
        <v>331</v>
      </c>
      <c r="N241" s="14">
        <v>34.200000000000003</v>
      </c>
      <c r="O241" s="14">
        <v>85</v>
      </c>
      <c r="P241" s="14">
        <v>92</v>
      </c>
      <c r="Q241" s="14">
        <v>86.3</v>
      </c>
      <c r="R241" s="15">
        <v>31</v>
      </c>
      <c r="S241" s="15">
        <v>139</v>
      </c>
      <c r="T241" s="15">
        <v>169</v>
      </c>
      <c r="U241" s="15">
        <v>139</v>
      </c>
      <c r="V241" s="68">
        <v>62</v>
      </c>
      <c r="W241" s="15">
        <v>100</v>
      </c>
      <c r="X241" s="15">
        <v>31</v>
      </c>
      <c r="Y241" s="15">
        <v>139</v>
      </c>
      <c r="Z241" s="14">
        <v>1417</v>
      </c>
      <c r="AA241" s="14">
        <v>0</v>
      </c>
      <c r="AB241" s="14">
        <v>0</v>
      </c>
      <c r="AC241" s="13">
        <v>0.1</v>
      </c>
      <c r="AD241" s="13">
        <v>109.1</v>
      </c>
      <c r="AE241" s="13">
        <v>108.6</v>
      </c>
      <c r="AF241" s="13">
        <v>0.5</v>
      </c>
      <c r="AG241" s="13">
        <v>8.6</v>
      </c>
      <c r="AH241" s="13">
        <v>2.19</v>
      </c>
      <c r="AI241" s="13">
        <v>17.7</v>
      </c>
      <c r="AJ241" s="13">
        <v>1.4</v>
      </c>
      <c r="AK241" s="13">
        <v>6.4</v>
      </c>
      <c r="AL241" s="13">
        <v>3.8</v>
      </c>
      <c r="AM241" s="13">
        <v>8.1</v>
      </c>
      <c r="AN241" s="13">
        <v>54.3</v>
      </c>
      <c r="AO241" s="13">
        <v>57.4</v>
      </c>
      <c r="AP241" s="13">
        <v>12.1</v>
      </c>
      <c r="AQ241" s="13">
        <v>96.52</v>
      </c>
      <c r="AR241" s="13">
        <v>6.5</v>
      </c>
      <c r="AS241" s="13">
        <v>4577</v>
      </c>
      <c r="AT241" s="16">
        <f t="shared" si="75"/>
        <v>8.7012987012987004</v>
      </c>
      <c r="AU241" s="16">
        <f t="shared" si="76"/>
        <v>1.8051948051948052</v>
      </c>
      <c r="AV241" s="17">
        <f t="shared" si="77"/>
        <v>2.1948051948051948</v>
      </c>
      <c r="AW241" s="17">
        <f t="shared" si="78"/>
        <v>0.40259740259740262</v>
      </c>
      <c r="AX241" s="17">
        <f t="shared" si="79"/>
        <v>1.8051948051948052</v>
      </c>
      <c r="AY241" s="17">
        <f t="shared" si="80"/>
        <v>1.2987012987012987</v>
      </c>
      <c r="AZ241" s="17">
        <f t="shared" si="81"/>
        <v>0.40259740259740262</v>
      </c>
      <c r="BA241" s="17">
        <f t="shared" si="82"/>
        <v>0.80519480519480524</v>
      </c>
      <c r="BB241" s="18">
        <f t="shared" si="83"/>
        <v>0.2939627939627939</v>
      </c>
      <c r="BC241" s="18">
        <f t="shared" si="84"/>
        <v>2.2419354838709675</v>
      </c>
      <c r="BD241" s="18">
        <f t="shared" si="85"/>
        <v>4.3875043875043873E-2</v>
      </c>
      <c r="BE241" s="18">
        <f t="shared" si="86"/>
        <v>1.3601263601263602E-2</v>
      </c>
      <c r="BF241" s="18">
        <f t="shared" si="87"/>
        <v>1.3601263601263602E-2</v>
      </c>
      <c r="BG241" s="18">
        <f t="shared" si="88"/>
        <v>6.0986310986310986E-2</v>
      </c>
      <c r="BH241" s="58" t="str">
        <f t="shared" si="89"/>
        <v>20–29 min</v>
      </c>
      <c r="BI241" s="58" t="str">
        <f t="shared" si="90"/>
        <v>28–32</v>
      </c>
      <c r="BJ241" s="60">
        <f t="shared" si="91"/>
        <v>0.54299999999999993</v>
      </c>
      <c r="BK241" s="60">
        <f t="shared" si="92"/>
        <v>0.57399999999999995</v>
      </c>
      <c r="BL241" s="60">
        <f t="shared" si="93"/>
        <v>0.3301146650573325</v>
      </c>
      <c r="BM241" s="62" t="str">
        <f t="shared" si="94"/>
        <v>Écarter</v>
      </c>
      <c r="BN241" s="64">
        <f t="shared" si="95"/>
        <v>0.26611617758499045</v>
      </c>
      <c r="BO241" s="64">
        <f t="shared" si="96"/>
        <v>2279.2000000000003</v>
      </c>
      <c r="BP241" s="65">
        <f t="shared" si="97"/>
        <v>6.0986310986310979E-2</v>
      </c>
      <c r="BQ241" s="65">
        <f t="shared" si="98"/>
        <v>2.2419354838709675</v>
      </c>
      <c r="BR241" s="18">
        <f t="shared" si="99"/>
        <v>7.414882414882415E-2</v>
      </c>
    </row>
    <row r="242" spans="1:70" ht="13.2">
      <c r="A242" s="12" t="s">
        <v>490</v>
      </c>
      <c r="B242" s="12" t="s">
        <v>491</v>
      </c>
      <c r="C242" s="13">
        <v>26</v>
      </c>
      <c r="D242" s="13">
        <v>60</v>
      </c>
      <c r="E242" s="13">
        <v>16</v>
      </c>
      <c r="F242" s="13">
        <v>44</v>
      </c>
      <c r="G242" s="13">
        <v>21.9</v>
      </c>
      <c r="H242" s="14">
        <v>522</v>
      </c>
      <c r="I242" s="15">
        <v>192</v>
      </c>
      <c r="J242" s="15">
        <v>468</v>
      </c>
      <c r="K242" s="14">
        <v>40.6</v>
      </c>
      <c r="L242" s="15">
        <v>102</v>
      </c>
      <c r="M242" s="15">
        <v>282</v>
      </c>
      <c r="N242" s="14">
        <v>35.1</v>
      </c>
      <c r="O242" s="14">
        <v>48</v>
      </c>
      <c r="P242" s="14">
        <v>60</v>
      </c>
      <c r="Q242" s="14">
        <v>79.3</v>
      </c>
      <c r="R242" s="15">
        <v>60</v>
      </c>
      <c r="S242" s="15">
        <v>162</v>
      </c>
      <c r="T242" s="15">
        <v>222</v>
      </c>
      <c r="U242" s="15">
        <v>120</v>
      </c>
      <c r="V242" s="68">
        <v>72</v>
      </c>
      <c r="W242" s="15">
        <v>36</v>
      </c>
      <c r="X242" s="15">
        <v>12</v>
      </c>
      <c r="Y242" s="15">
        <v>78</v>
      </c>
      <c r="Z242" s="14">
        <v>1026</v>
      </c>
      <c r="AA242" s="14">
        <v>1</v>
      </c>
      <c r="AB242" s="14">
        <v>0</v>
      </c>
      <c r="AC242" s="13">
        <v>-4.3</v>
      </c>
      <c r="AD242" s="13">
        <v>103.2</v>
      </c>
      <c r="AE242" s="13">
        <v>113.4</v>
      </c>
      <c r="AF242" s="13">
        <v>-10.199999999999999</v>
      </c>
      <c r="AG242" s="13">
        <v>15</v>
      </c>
      <c r="AH242" s="13">
        <v>1.65</v>
      </c>
      <c r="AI242" s="13">
        <v>17.7</v>
      </c>
      <c r="AJ242" s="13">
        <v>4</v>
      </c>
      <c r="AK242" s="13">
        <v>13.3</v>
      </c>
      <c r="AL242" s="13">
        <v>8.3000000000000007</v>
      </c>
      <c r="AM242" s="13">
        <v>10.8</v>
      </c>
      <c r="AN242" s="13">
        <v>51.3</v>
      </c>
      <c r="AO242" s="13">
        <v>53.3</v>
      </c>
      <c r="AP242" s="13">
        <v>17.899999999999999</v>
      </c>
      <c r="AQ242" s="13">
        <v>98.64</v>
      </c>
      <c r="AR242" s="13">
        <v>8.4</v>
      </c>
      <c r="AS242" s="13">
        <v>2711</v>
      </c>
      <c r="AT242" s="16">
        <f t="shared" si="75"/>
        <v>8.6999999999999993</v>
      </c>
      <c r="AU242" s="16">
        <f t="shared" si="76"/>
        <v>2</v>
      </c>
      <c r="AV242" s="17">
        <f t="shared" si="77"/>
        <v>3.7</v>
      </c>
      <c r="AW242" s="17">
        <f t="shared" si="78"/>
        <v>1</v>
      </c>
      <c r="AX242" s="17">
        <f t="shared" si="79"/>
        <v>2.7</v>
      </c>
      <c r="AY242" s="17">
        <f t="shared" si="80"/>
        <v>0.6</v>
      </c>
      <c r="AZ242" s="17">
        <f t="shared" si="81"/>
        <v>0.2</v>
      </c>
      <c r="BA242" s="17">
        <f t="shared" si="82"/>
        <v>1.2</v>
      </c>
      <c r="BB242" s="18">
        <f t="shared" si="83"/>
        <v>0.39726027397260272</v>
      </c>
      <c r="BC242" s="18">
        <f t="shared" si="84"/>
        <v>1.6666666666666667</v>
      </c>
      <c r="BD242" s="18">
        <f t="shared" si="85"/>
        <v>2.7397260273972605E-2</v>
      </c>
      <c r="BE242" s="18">
        <f t="shared" si="86"/>
        <v>9.1324200913242021E-3</v>
      </c>
      <c r="BF242" s="18">
        <f t="shared" si="87"/>
        <v>4.5662100456621009E-2</v>
      </c>
      <c r="BG242" s="18">
        <f t="shared" si="88"/>
        <v>0.12328767123287673</v>
      </c>
      <c r="BH242" s="58" t="str">
        <f t="shared" si="89"/>
        <v>20–29 min</v>
      </c>
      <c r="BI242" s="58" t="str">
        <f t="shared" si="90"/>
        <v>23–27</v>
      </c>
      <c r="BJ242" s="60">
        <f t="shared" si="91"/>
        <v>0.51300000000000001</v>
      </c>
      <c r="BK242" s="60">
        <f t="shared" si="92"/>
        <v>0.53299999999999992</v>
      </c>
      <c r="BL242" s="60">
        <f t="shared" si="93"/>
        <v>0.28243814121907063</v>
      </c>
      <c r="BM242" s="62" t="str">
        <f t="shared" si="94"/>
        <v>Écarter</v>
      </c>
      <c r="BN242" s="64">
        <f t="shared" si="95"/>
        <v>0.26607645875251507</v>
      </c>
      <c r="BO242" s="64">
        <f t="shared" si="96"/>
        <v>1314</v>
      </c>
      <c r="BP242" s="65">
        <f t="shared" si="97"/>
        <v>9.1324200913242004E-2</v>
      </c>
      <c r="BQ242" s="65">
        <f t="shared" si="98"/>
        <v>1.6666666666666667</v>
      </c>
      <c r="BR242" s="18">
        <f t="shared" si="99"/>
        <v>0.16894977168949774</v>
      </c>
    </row>
    <row r="243" spans="1:70" ht="13.2">
      <c r="A243" s="12" t="s">
        <v>780</v>
      </c>
      <c r="B243" s="12" t="s">
        <v>781</v>
      </c>
      <c r="C243" s="13">
        <v>29</v>
      </c>
      <c r="D243" s="13">
        <v>20</v>
      </c>
      <c r="E243" s="13">
        <v>7</v>
      </c>
      <c r="F243" s="13">
        <v>13</v>
      </c>
      <c r="G243" s="13">
        <v>18.600000000000001</v>
      </c>
      <c r="H243" s="14">
        <v>174</v>
      </c>
      <c r="I243" s="15">
        <v>64</v>
      </c>
      <c r="J243" s="15">
        <v>134</v>
      </c>
      <c r="K243" s="14">
        <v>47.8</v>
      </c>
      <c r="L243" s="15">
        <v>24</v>
      </c>
      <c r="M243" s="15">
        <v>54</v>
      </c>
      <c r="N243" s="14">
        <v>43.4</v>
      </c>
      <c r="O243" s="14">
        <v>24</v>
      </c>
      <c r="P243" s="14">
        <v>32</v>
      </c>
      <c r="Q243" s="14">
        <v>74.2</v>
      </c>
      <c r="R243" s="15">
        <v>4</v>
      </c>
      <c r="S243" s="15">
        <v>30</v>
      </c>
      <c r="T243" s="15">
        <v>34</v>
      </c>
      <c r="U243" s="15">
        <v>56</v>
      </c>
      <c r="V243" s="68">
        <v>22</v>
      </c>
      <c r="W243" s="15">
        <v>12</v>
      </c>
      <c r="X243" s="15">
        <v>4</v>
      </c>
      <c r="Y243" s="15">
        <v>34</v>
      </c>
      <c r="Z243" s="14">
        <v>320</v>
      </c>
      <c r="AA243" s="14">
        <v>0</v>
      </c>
      <c r="AB243" s="14">
        <v>0</v>
      </c>
      <c r="AC243" s="13">
        <v>-2.4</v>
      </c>
      <c r="AD243" s="13">
        <v>109.3</v>
      </c>
      <c r="AE243" s="13">
        <v>115.2</v>
      </c>
      <c r="AF243" s="13">
        <v>-6</v>
      </c>
      <c r="AG243" s="13">
        <v>22</v>
      </c>
      <c r="AH243" s="13">
        <v>2.5499999999999998</v>
      </c>
      <c r="AI243" s="13">
        <v>24.8</v>
      </c>
      <c r="AJ243" s="13">
        <v>1</v>
      </c>
      <c r="AK243" s="13">
        <v>7.4</v>
      </c>
      <c r="AL243" s="13">
        <v>4.2</v>
      </c>
      <c r="AM243" s="13">
        <v>9.6999999999999993</v>
      </c>
      <c r="AN243" s="13">
        <v>56.3</v>
      </c>
      <c r="AO243" s="13">
        <v>58.9</v>
      </c>
      <c r="AP243" s="13">
        <v>19.3</v>
      </c>
      <c r="AQ243" s="13">
        <v>101.4</v>
      </c>
      <c r="AR243" s="13">
        <v>8.3000000000000007</v>
      </c>
      <c r="AS243" s="13">
        <v>786</v>
      </c>
      <c r="AT243" s="16">
        <f t="shared" si="75"/>
        <v>8.6999999999999993</v>
      </c>
      <c r="AU243" s="16">
        <f t="shared" si="76"/>
        <v>2.8</v>
      </c>
      <c r="AV243" s="17">
        <f t="shared" si="77"/>
        <v>1.7</v>
      </c>
      <c r="AW243" s="17">
        <f t="shared" si="78"/>
        <v>0.2</v>
      </c>
      <c r="AX243" s="17">
        <f t="shared" si="79"/>
        <v>1.5</v>
      </c>
      <c r="AY243" s="17">
        <f t="shared" si="80"/>
        <v>0.6</v>
      </c>
      <c r="AZ243" s="17">
        <f t="shared" si="81"/>
        <v>0.2</v>
      </c>
      <c r="BA243" s="17">
        <f t="shared" si="82"/>
        <v>1.1000000000000001</v>
      </c>
      <c r="BB243" s="18">
        <f t="shared" si="83"/>
        <v>0.46774193548387089</v>
      </c>
      <c r="BC243" s="18">
        <f t="shared" si="84"/>
        <v>2.545454545454545</v>
      </c>
      <c r="BD243" s="18">
        <f t="shared" si="85"/>
        <v>3.2258064516129031E-2</v>
      </c>
      <c r="BE243" s="18">
        <f t="shared" si="86"/>
        <v>1.075268817204301E-2</v>
      </c>
      <c r="BF243" s="18">
        <f t="shared" si="87"/>
        <v>1.075268817204301E-2</v>
      </c>
      <c r="BG243" s="18">
        <f t="shared" si="88"/>
        <v>8.0645161290322578E-2</v>
      </c>
      <c r="BH243" s="58" t="str">
        <f t="shared" si="89"/>
        <v>10–19 min</v>
      </c>
      <c r="BI243" s="58" t="str">
        <f t="shared" si="90"/>
        <v>28–32</v>
      </c>
      <c r="BJ243" s="60">
        <f t="shared" si="91"/>
        <v>0.56299999999999994</v>
      </c>
      <c r="BK243" s="60">
        <f t="shared" si="92"/>
        <v>0.58899999999999997</v>
      </c>
      <c r="BL243" s="60">
        <f t="shared" si="93"/>
        <v>8.0869040434520215E-2</v>
      </c>
      <c r="BM243" s="62" t="str">
        <f t="shared" si="94"/>
        <v>Écarter</v>
      </c>
      <c r="BN243" s="64">
        <f t="shared" si="95"/>
        <v>0.26607645875251507</v>
      </c>
      <c r="BO243" s="64">
        <f t="shared" si="96"/>
        <v>372</v>
      </c>
      <c r="BP243" s="65">
        <f t="shared" si="97"/>
        <v>0.15053763440860216</v>
      </c>
      <c r="BQ243" s="65">
        <f t="shared" si="98"/>
        <v>2.5454545454545454</v>
      </c>
      <c r="BR243" s="18">
        <f t="shared" si="99"/>
        <v>9.139784946236558E-2</v>
      </c>
    </row>
    <row r="244" spans="1:70" ht="13.2">
      <c r="A244" s="12" t="s">
        <v>462</v>
      </c>
      <c r="B244" s="12" t="s">
        <v>463</v>
      </c>
      <c r="C244" s="13">
        <v>32</v>
      </c>
      <c r="D244" s="13">
        <v>63</v>
      </c>
      <c r="E244" s="13">
        <v>36</v>
      </c>
      <c r="F244" s="13">
        <v>27</v>
      </c>
      <c r="G244" s="13">
        <v>28.9</v>
      </c>
      <c r="H244" s="14">
        <v>548</v>
      </c>
      <c r="I244" s="15">
        <v>195</v>
      </c>
      <c r="J244" s="15">
        <v>435</v>
      </c>
      <c r="K244" s="14">
        <v>44.8</v>
      </c>
      <c r="L244" s="15">
        <v>126</v>
      </c>
      <c r="M244" s="15">
        <v>315</v>
      </c>
      <c r="N244" s="14">
        <v>41.1</v>
      </c>
      <c r="O244" s="14">
        <v>32</v>
      </c>
      <c r="P244" s="14">
        <v>44</v>
      </c>
      <c r="Q244" s="14">
        <v>66.7</v>
      </c>
      <c r="R244" s="15">
        <v>82</v>
      </c>
      <c r="S244" s="15">
        <v>170</v>
      </c>
      <c r="T244" s="15">
        <v>246</v>
      </c>
      <c r="U244" s="15">
        <v>88</v>
      </c>
      <c r="V244" s="68">
        <v>57</v>
      </c>
      <c r="W244" s="15">
        <v>57</v>
      </c>
      <c r="X244" s="15">
        <v>25</v>
      </c>
      <c r="Y244" s="15">
        <v>139</v>
      </c>
      <c r="Z244" s="14">
        <v>1166</v>
      </c>
      <c r="AA244" s="14">
        <v>0</v>
      </c>
      <c r="AB244" s="14">
        <v>0</v>
      </c>
      <c r="AC244" s="13">
        <v>4.9000000000000004</v>
      </c>
      <c r="AD244" s="13">
        <v>119.1</v>
      </c>
      <c r="AE244" s="13">
        <v>110.3</v>
      </c>
      <c r="AF244" s="13">
        <v>8.8000000000000007</v>
      </c>
      <c r="AG244" s="13">
        <v>6.6</v>
      </c>
      <c r="AH244" s="13">
        <v>1.61</v>
      </c>
      <c r="AI244" s="13">
        <v>15</v>
      </c>
      <c r="AJ244" s="13">
        <v>4.7</v>
      </c>
      <c r="AK244" s="13">
        <v>8.9</v>
      </c>
      <c r="AL244" s="13">
        <v>6.9</v>
      </c>
      <c r="AM244" s="13">
        <v>9.3000000000000007</v>
      </c>
      <c r="AN244" s="13">
        <v>59.7</v>
      </c>
      <c r="AO244" s="13">
        <v>60.4</v>
      </c>
      <c r="AP244" s="13">
        <v>12.3</v>
      </c>
      <c r="AQ244" s="13">
        <v>98.14</v>
      </c>
      <c r="AR244" s="13">
        <v>6</v>
      </c>
      <c r="AS244" s="13">
        <v>3711</v>
      </c>
      <c r="AT244" s="16">
        <f t="shared" si="75"/>
        <v>8.6984126984126977</v>
      </c>
      <c r="AU244" s="16">
        <f t="shared" si="76"/>
        <v>1.3968253968253967</v>
      </c>
      <c r="AV244" s="17">
        <f t="shared" si="77"/>
        <v>3.9047619047619047</v>
      </c>
      <c r="AW244" s="17">
        <f t="shared" si="78"/>
        <v>1.3015873015873016</v>
      </c>
      <c r="AX244" s="17">
        <f t="shared" si="79"/>
        <v>2.6984126984126986</v>
      </c>
      <c r="AY244" s="17">
        <f t="shared" si="80"/>
        <v>0.90476190476190477</v>
      </c>
      <c r="AZ244" s="17">
        <f t="shared" si="81"/>
        <v>0.3968253968253968</v>
      </c>
      <c r="BA244" s="17">
        <f t="shared" si="82"/>
        <v>0.90476190476190477</v>
      </c>
      <c r="BB244" s="18">
        <f t="shared" si="83"/>
        <v>0.30098313835338059</v>
      </c>
      <c r="BC244" s="18">
        <f t="shared" si="84"/>
        <v>1.5438596491228069</v>
      </c>
      <c r="BD244" s="18">
        <f t="shared" si="85"/>
        <v>3.1306640303180096E-2</v>
      </c>
      <c r="BE244" s="18">
        <f t="shared" si="86"/>
        <v>1.3730982589114076E-2</v>
      </c>
      <c r="BF244" s="18">
        <f t="shared" si="87"/>
        <v>4.5037622892294175E-2</v>
      </c>
      <c r="BG244" s="18">
        <f t="shared" si="88"/>
        <v>9.3370681605975739E-2</v>
      </c>
      <c r="BH244" s="58" t="str">
        <f t="shared" si="89"/>
        <v>20–29 min</v>
      </c>
      <c r="BI244" s="58" t="str">
        <f t="shared" si="90"/>
        <v>28–32</v>
      </c>
      <c r="BJ244" s="60">
        <f t="shared" si="91"/>
        <v>0.59699999999999998</v>
      </c>
      <c r="BK244" s="60">
        <f t="shared" si="92"/>
        <v>0.60399999999999998</v>
      </c>
      <c r="BL244" s="60">
        <f t="shared" si="93"/>
        <v>0.26252263126131564</v>
      </c>
      <c r="BM244" s="62" t="str">
        <f t="shared" si="94"/>
        <v>Écarter</v>
      </c>
      <c r="BN244" s="64">
        <f t="shared" si="95"/>
        <v>0.26602791351282296</v>
      </c>
      <c r="BO244" s="64">
        <f t="shared" si="96"/>
        <v>1820.6999999999998</v>
      </c>
      <c r="BP244" s="65">
        <f t="shared" si="97"/>
        <v>4.8333058713681556E-2</v>
      </c>
      <c r="BQ244" s="65">
        <f t="shared" si="98"/>
        <v>1.5438596491228069</v>
      </c>
      <c r="BR244" s="18">
        <f t="shared" si="99"/>
        <v>0.13511286867688252</v>
      </c>
    </row>
    <row r="245" spans="1:70" ht="13.2">
      <c r="A245" s="12" t="s">
        <v>654</v>
      </c>
      <c r="B245" s="12" t="s">
        <v>655</v>
      </c>
      <c r="C245" s="13">
        <v>21</v>
      </c>
      <c r="D245" s="13">
        <v>36</v>
      </c>
      <c r="E245" s="13">
        <v>21</v>
      </c>
      <c r="F245" s="13">
        <v>15</v>
      </c>
      <c r="G245" s="13">
        <v>23.1</v>
      </c>
      <c r="H245" s="14">
        <v>313</v>
      </c>
      <c r="I245" s="15">
        <v>133</v>
      </c>
      <c r="J245" s="15">
        <v>191</v>
      </c>
      <c r="K245" s="14">
        <v>70.2</v>
      </c>
      <c r="L245" s="14">
        <v>0</v>
      </c>
      <c r="M245" s="14">
        <v>0</v>
      </c>
      <c r="N245" s="14">
        <v>0</v>
      </c>
      <c r="O245" s="14">
        <v>47</v>
      </c>
      <c r="P245" s="14">
        <v>72</v>
      </c>
      <c r="Q245" s="14">
        <v>63</v>
      </c>
      <c r="R245" s="15">
        <v>104</v>
      </c>
      <c r="S245" s="15">
        <v>166</v>
      </c>
      <c r="T245" s="15">
        <v>270</v>
      </c>
      <c r="U245" s="15">
        <v>86</v>
      </c>
      <c r="V245" s="68">
        <v>40</v>
      </c>
      <c r="W245" s="15">
        <v>22</v>
      </c>
      <c r="X245" s="15">
        <v>58</v>
      </c>
      <c r="Y245" s="15">
        <v>101</v>
      </c>
      <c r="Z245" s="14">
        <v>954</v>
      </c>
      <c r="AA245" s="14">
        <v>8</v>
      </c>
      <c r="AB245" s="14">
        <v>0</v>
      </c>
      <c r="AC245" s="13">
        <v>3.4</v>
      </c>
      <c r="AD245" s="13">
        <v>114.1</v>
      </c>
      <c r="AE245" s="13">
        <v>106.4</v>
      </c>
      <c r="AF245" s="13">
        <v>7.7</v>
      </c>
      <c r="AG245" s="13">
        <v>14.3</v>
      </c>
      <c r="AH245" s="13">
        <v>2.0699999999999998</v>
      </c>
      <c r="AI245" s="13">
        <v>24.3</v>
      </c>
      <c r="AJ245" s="13">
        <v>12.2</v>
      </c>
      <c r="AK245" s="13">
        <v>18.600000000000001</v>
      </c>
      <c r="AL245" s="13">
        <v>15.5</v>
      </c>
      <c r="AM245" s="13">
        <v>11.7</v>
      </c>
      <c r="AN245" s="13">
        <v>70.2</v>
      </c>
      <c r="AO245" s="13">
        <v>70.400000000000006</v>
      </c>
      <c r="AP245" s="13">
        <v>13.2</v>
      </c>
      <c r="AQ245" s="13">
        <v>100.99</v>
      </c>
      <c r="AR245" s="13">
        <v>12.4</v>
      </c>
      <c r="AS245" s="13">
        <v>1746</v>
      </c>
      <c r="AT245" s="16">
        <f t="shared" si="75"/>
        <v>8.6944444444444446</v>
      </c>
      <c r="AU245" s="16">
        <f t="shared" si="76"/>
        <v>2.3888888888888888</v>
      </c>
      <c r="AV245" s="17">
        <f t="shared" si="77"/>
        <v>7.5</v>
      </c>
      <c r="AW245" s="17">
        <f t="shared" si="78"/>
        <v>2.8888888888888888</v>
      </c>
      <c r="AX245" s="17">
        <f t="shared" si="79"/>
        <v>4.6111111111111107</v>
      </c>
      <c r="AY245" s="17">
        <f t="shared" si="80"/>
        <v>0.61111111111111116</v>
      </c>
      <c r="AZ245" s="17">
        <f t="shared" si="81"/>
        <v>1.6111111111111112</v>
      </c>
      <c r="BA245" s="17">
        <f t="shared" si="82"/>
        <v>1.1111111111111112</v>
      </c>
      <c r="BB245" s="18">
        <f t="shared" si="83"/>
        <v>0.37638287638287637</v>
      </c>
      <c r="BC245" s="18">
        <f t="shared" si="84"/>
        <v>2.15</v>
      </c>
      <c r="BD245" s="18">
        <f t="shared" si="85"/>
        <v>2.6455026455026457E-2</v>
      </c>
      <c r="BE245" s="18">
        <f t="shared" si="86"/>
        <v>6.9745069745069749E-2</v>
      </c>
      <c r="BF245" s="18">
        <f t="shared" si="87"/>
        <v>0.12506012506012504</v>
      </c>
      <c r="BG245" s="18">
        <f t="shared" si="88"/>
        <v>0.19961519961519958</v>
      </c>
      <c r="BH245" s="58" t="str">
        <f t="shared" si="89"/>
        <v>20–29 min</v>
      </c>
      <c r="BI245" s="58" t="str">
        <f t="shared" si="90"/>
        <v>18–22</v>
      </c>
      <c r="BJ245" s="60">
        <f t="shared" si="91"/>
        <v>0.70200000000000007</v>
      </c>
      <c r="BK245" s="60">
        <f t="shared" si="92"/>
        <v>0.70400000000000007</v>
      </c>
      <c r="BL245" s="60">
        <f t="shared" si="93"/>
        <v>0.11526855763427882</v>
      </c>
      <c r="BM245" s="62" t="str">
        <f t="shared" si="94"/>
        <v>Écarter</v>
      </c>
      <c r="BN245" s="64">
        <f t="shared" si="95"/>
        <v>0.26590655041359268</v>
      </c>
      <c r="BO245" s="64">
        <f t="shared" si="96"/>
        <v>831.6</v>
      </c>
      <c r="BP245" s="65">
        <f t="shared" si="97"/>
        <v>0.10341510341510342</v>
      </c>
      <c r="BQ245" s="65">
        <f t="shared" si="98"/>
        <v>2.15</v>
      </c>
      <c r="BR245" s="18">
        <f t="shared" si="99"/>
        <v>0.32467532467532467</v>
      </c>
    </row>
    <row r="246" spans="1:70" ht="13.2">
      <c r="A246" s="12" t="s">
        <v>994</v>
      </c>
      <c r="B246" s="12" t="s">
        <v>995</v>
      </c>
      <c r="C246" s="13">
        <v>26</v>
      </c>
      <c r="D246" s="13">
        <v>6</v>
      </c>
      <c r="E246" s="13">
        <v>1</v>
      </c>
      <c r="F246" s="13">
        <v>5</v>
      </c>
      <c r="G246" s="13">
        <v>23.7</v>
      </c>
      <c r="H246" s="14">
        <v>52</v>
      </c>
      <c r="I246" s="15">
        <v>19</v>
      </c>
      <c r="J246" s="15">
        <v>39</v>
      </c>
      <c r="K246" s="14">
        <v>48.7</v>
      </c>
      <c r="L246" s="15">
        <v>6</v>
      </c>
      <c r="M246" s="15">
        <v>18</v>
      </c>
      <c r="N246" s="14">
        <v>33.299999999999997</v>
      </c>
      <c r="O246" s="14">
        <v>8</v>
      </c>
      <c r="P246" s="14">
        <v>14</v>
      </c>
      <c r="Q246" s="14">
        <v>57.1</v>
      </c>
      <c r="R246" s="15">
        <v>7</v>
      </c>
      <c r="S246" s="15">
        <v>15</v>
      </c>
      <c r="T246" s="15">
        <v>22</v>
      </c>
      <c r="U246" s="15">
        <v>4</v>
      </c>
      <c r="V246" s="68">
        <v>8</v>
      </c>
      <c r="W246" s="15">
        <v>4</v>
      </c>
      <c r="X246" s="15">
        <v>3</v>
      </c>
      <c r="Y246" s="15">
        <v>14</v>
      </c>
      <c r="Z246" s="14">
        <v>97</v>
      </c>
      <c r="AA246" s="14">
        <v>0</v>
      </c>
      <c r="AB246" s="14">
        <v>0</v>
      </c>
      <c r="AC246" s="13">
        <v>-5.2</v>
      </c>
      <c r="AD246" s="13">
        <v>113.6</v>
      </c>
      <c r="AE246" s="13">
        <v>124.3</v>
      </c>
      <c r="AF246" s="13">
        <v>-10.7</v>
      </c>
      <c r="AG246" s="13">
        <v>4</v>
      </c>
      <c r="AH246" s="13">
        <v>0.5</v>
      </c>
      <c r="AI246" s="13">
        <v>7.1</v>
      </c>
      <c r="AJ246" s="13">
        <v>4.7</v>
      </c>
      <c r="AK246" s="13">
        <v>11.5</v>
      </c>
      <c r="AL246" s="13">
        <v>7.9</v>
      </c>
      <c r="AM246" s="13">
        <v>14.3</v>
      </c>
      <c r="AN246" s="13">
        <v>56.4</v>
      </c>
      <c r="AO246" s="13">
        <v>57.6</v>
      </c>
      <c r="AP246" s="13">
        <v>15.4</v>
      </c>
      <c r="AQ246" s="13">
        <v>101.4</v>
      </c>
      <c r="AR246" s="13">
        <v>5</v>
      </c>
      <c r="AS246" s="13">
        <v>301</v>
      </c>
      <c r="AT246" s="16">
        <f t="shared" si="75"/>
        <v>8.6666666666666661</v>
      </c>
      <c r="AU246" s="16">
        <f t="shared" si="76"/>
        <v>0.66666666666666663</v>
      </c>
      <c r="AV246" s="17">
        <f t="shared" si="77"/>
        <v>3.6666666666666665</v>
      </c>
      <c r="AW246" s="17">
        <f t="shared" si="78"/>
        <v>1.1666666666666667</v>
      </c>
      <c r="AX246" s="17">
        <f t="shared" si="79"/>
        <v>2.5</v>
      </c>
      <c r="AY246" s="17">
        <f t="shared" si="80"/>
        <v>0.66666666666666663</v>
      </c>
      <c r="AZ246" s="17">
        <f t="shared" si="81"/>
        <v>0.5</v>
      </c>
      <c r="BA246" s="17">
        <f t="shared" si="82"/>
        <v>1.3333333333333333</v>
      </c>
      <c r="BB246" s="18">
        <f t="shared" si="83"/>
        <v>0.36568213783403658</v>
      </c>
      <c r="BC246" s="18">
        <f t="shared" si="84"/>
        <v>0.5</v>
      </c>
      <c r="BD246" s="18">
        <f t="shared" si="85"/>
        <v>2.8129395218002812E-2</v>
      </c>
      <c r="BE246" s="18">
        <f t="shared" si="86"/>
        <v>2.1097046413502109E-2</v>
      </c>
      <c r="BF246" s="18">
        <f t="shared" si="87"/>
        <v>4.9226441631504927E-2</v>
      </c>
      <c r="BG246" s="18">
        <f t="shared" si="88"/>
        <v>0.10548523206751055</v>
      </c>
      <c r="BH246" s="58" t="str">
        <f t="shared" si="89"/>
        <v>20–29 min</v>
      </c>
      <c r="BI246" s="58" t="str">
        <f t="shared" si="90"/>
        <v>23–27</v>
      </c>
      <c r="BJ246" s="60">
        <f t="shared" si="91"/>
        <v>0.56399999999999995</v>
      </c>
      <c r="BK246" s="60">
        <f t="shared" si="92"/>
        <v>0.57600000000000007</v>
      </c>
      <c r="BL246" s="60">
        <f t="shared" si="93"/>
        <v>2.3536511768255886E-2</v>
      </c>
      <c r="BM246" s="62" t="str">
        <f t="shared" si="94"/>
        <v>Écarter</v>
      </c>
      <c r="BN246" s="64">
        <f t="shared" si="95"/>
        <v>0.26505700871898052</v>
      </c>
      <c r="BO246" s="64">
        <f t="shared" si="96"/>
        <v>142.19999999999999</v>
      </c>
      <c r="BP246" s="65">
        <f t="shared" si="97"/>
        <v>2.8129395218002815E-2</v>
      </c>
      <c r="BQ246" s="65">
        <f t="shared" si="98"/>
        <v>0.5</v>
      </c>
      <c r="BR246" s="18">
        <f t="shared" si="99"/>
        <v>0.15471167369901548</v>
      </c>
    </row>
    <row r="247" spans="1:70" ht="13.2">
      <c r="A247" s="20" t="s">
        <v>446</v>
      </c>
      <c r="B247" s="12" t="s">
        <v>447</v>
      </c>
      <c r="C247" s="13">
        <v>24</v>
      </c>
      <c r="D247" s="13">
        <v>66</v>
      </c>
      <c r="E247" s="13">
        <v>32</v>
      </c>
      <c r="F247" s="13">
        <v>34</v>
      </c>
      <c r="G247" s="13">
        <v>20.7</v>
      </c>
      <c r="H247" s="14">
        <v>568</v>
      </c>
      <c r="I247" s="15">
        <v>211</v>
      </c>
      <c r="J247" s="15">
        <v>462</v>
      </c>
      <c r="K247" s="14">
        <v>46.1</v>
      </c>
      <c r="L247" s="15">
        <v>40</v>
      </c>
      <c r="M247" s="15">
        <v>119</v>
      </c>
      <c r="N247" s="14">
        <v>31.1</v>
      </c>
      <c r="O247" s="14">
        <v>106</v>
      </c>
      <c r="P247" s="14">
        <v>145</v>
      </c>
      <c r="Q247" s="14">
        <v>75.400000000000006</v>
      </c>
      <c r="R247" s="15">
        <v>86</v>
      </c>
      <c r="S247" s="15">
        <v>205</v>
      </c>
      <c r="T247" s="15">
        <v>290</v>
      </c>
      <c r="U247" s="15">
        <v>165</v>
      </c>
      <c r="V247" s="68">
        <v>99</v>
      </c>
      <c r="W247" s="15">
        <v>59</v>
      </c>
      <c r="X247" s="15">
        <v>13</v>
      </c>
      <c r="Y247" s="15">
        <v>79</v>
      </c>
      <c r="Z247" s="14">
        <v>1294</v>
      </c>
      <c r="AA247" s="14">
        <v>3</v>
      </c>
      <c r="AB247" s="14">
        <v>1</v>
      </c>
      <c r="AC247" s="13">
        <v>-2.2999999999999998</v>
      </c>
      <c r="AD247" s="13">
        <v>107.9</v>
      </c>
      <c r="AE247" s="13">
        <v>113.9</v>
      </c>
      <c r="AF247" s="13">
        <v>-6</v>
      </c>
      <c r="AG247" s="13">
        <v>18.100000000000001</v>
      </c>
      <c r="AH247" s="13">
        <v>1.69</v>
      </c>
      <c r="AI247" s="13">
        <v>21.1</v>
      </c>
      <c r="AJ247" s="13">
        <v>6</v>
      </c>
      <c r="AK247" s="13">
        <v>14.5</v>
      </c>
      <c r="AL247" s="13">
        <v>10.3</v>
      </c>
      <c r="AM247" s="13">
        <v>12.4</v>
      </c>
      <c r="AN247" s="13">
        <v>50.1</v>
      </c>
      <c r="AO247" s="13">
        <v>54.3</v>
      </c>
      <c r="AP247" s="13">
        <v>19.399999999999999</v>
      </c>
      <c r="AQ247" s="13">
        <v>99.18</v>
      </c>
      <c r="AR247" s="13">
        <v>9.8000000000000007</v>
      </c>
      <c r="AS247" s="13">
        <v>2835</v>
      </c>
      <c r="AT247" s="16">
        <f t="shared" si="75"/>
        <v>8.6060606060606055</v>
      </c>
      <c r="AU247" s="16">
        <f t="shared" si="76"/>
        <v>2.5</v>
      </c>
      <c r="AV247" s="17">
        <f t="shared" si="77"/>
        <v>4.3939393939393936</v>
      </c>
      <c r="AW247" s="17">
        <f t="shared" si="78"/>
        <v>1.303030303030303</v>
      </c>
      <c r="AX247" s="17">
        <f t="shared" si="79"/>
        <v>3.106060606060606</v>
      </c>
      <c r="AY247" s="17">
        <f t="shared" si="80"/>
        <v>0.89393939393939392</v>
      </c>
      <c r="AZ247" s="17">
        <f t="shared" si="81"/>
        <v>0.19696969696969696</v>
      </c>
      <c r="BA247" s="17">
        <f t="shared" si="82"/>
        <v>1.5</v>
      </c>
      <c r="BB247" s="18">
        <f t="shared" si="83"/>
        <v>0.4157517200995462</v>
      </c>
      <c r="BC247" s="18">
        <f t="shared" si="84"/>
        <v>1.6666666666666667</v>
      </c>
      <c r="BD247" s="18">
        <f t="shared" si="85"/>
        <v>4.3185477968086666E-2</v>
      </c>
      <c r="BE247" s="18">
        <f t="shared" si="86"/>
        <v>9.5154442980529934E-3</v>
      </c>
      <c r="BF247" s="18">
        <f t="shared" si="87"/>
        <v>6.2948323817889035E-2</v>
      </c>
      <c r="BG247" s="18">
        <f t="shared" si="88"/>
        <v>0.15005123700775874</v>
      </c>
      <c r="BH247" s="58" t="str">
        <f t="shared" si="89"/>
        <v>20–29 min</v>
      </c>
      <c r="BI247" s="58" t="str">
        <f t="shared" si="90"/>
        <v>23–27</v>
      </c>
      <c r="BJ247" s="60">
        <f t="shared" si="91"/>
        <v>0.501</v>
      </c>
      <c r="BK247" s="60">
        <f t="shared" si="92"/>
        <v>0.54299999999999993</v>
      </c>
      <c r="BL247" s="60">
        <f t="shared" si="93"/>
        <v>0.27881713940856973</v>
      </c>
      <c r="BM247" s="62" t="str">
        <f t="shared" si="94"/>
        <v>Écarter</v>
      </c>
      <c r="BN247" s="64">
        <f t="shared" si="95"/>
        <v>0.26320346320346322</v>
      </c>
      <c r="BO247" s="64">
        <f t="shared" si="96"/>
        <v>1366.2</v>
      </c>
      <c r="BP247" s="65">
        <f t="shared" si="97"/>
        <v>0.12077294685990338</v>
      </c>
      <c r="BQ247" s="65">
        <f t="shared" si="98"/>
        <v>1.6666666666666667</v>
      </c>
      <c r="BR247" s="18">
        <f t="shared" si="99"/>
        <v>0.2122676035719514</v>
      </c>
    </row>
    <row r="248" spans="1:70" ht="13.2">
      <c r="A248" s="12" t="s">
        <v>358</v>
      </c>
      <c r="B248" s="12" t="s">
        <v>359</v>
      </c>
      <c r="C248" s="13">
        <v>20</v>
      </c>
      <c r="D248" s="13">
        <v>80</v>
      </c>
      <c r="E248" s="13">
        <v>39</v>
      </c>
      <c r="F248" s="13">
        <v>41</v>
      </c>
      <c r="G248" s="13">
        <v>18.899999999999999</v>
      </c>
      <c r="H248" s="14">
        <v>688</v>
      </c>
      <c r="I248" s="15">
        <v>256</v>
      </c>
      <c r="J248" s="15">
        <v>552</v>
      </c>
      <c r="K248" s="14">
        <v>45.4</v>
      </c>
      <c r="L248" s="15">
        <v>96</v>
      </c>
      <c r="M248" s="15">
        <v>264</v>
      </c>
      <c r="N248" s="14">
        <v>36.1</v>
      </c>
      <c r="O248" s="14">
        <v>88</v>
      </c>
      <c r="P248" s="14">
        <v>112</v>
      </c>
      <c r="Q248" s="14">
        <v>81.5</v>
      </c>
      <c r="R248" s="15">
        <v>56</v>
      </c>
      <c r="S248" s="15">
        <v>224</v>
      </c>
      <c r="T248" s="15">
        <v>280</v>
      </c>
      <c r="U248" s="15">
        <v>80</v>
      </c>
      <c r="V248" s="68">
        <v>72</v>
      </c>
      <c r="W248" s="15">
        <v>32</v>
      </c>
      <c r="X248" s="15">
        <v>72</v>
      </c>
      <c r="Y248" s="15">
        <v>128</v>
      </c>
      <c r="Z248" s="14">
        <v>1376</v>
      </c>
      <c r="AA248" s="14">
        <v>1</v>
      </c>
      <c r="AB248" s="14">
        <v>0</v>
      </c>
      <c r="AC248" s="13">
        <v>-0.4</v>
      </c>
      <c r="AD248" s="13">
        <v>110.4</v>
      </c>
      <c r="AE248" s="13">
        <v>112.1</v>
      </c>
      <c r="AF248" s="13">
        <v>-1.7</v>
      </c>
      <c r="AG248" s="13">
        <v>7.2</v>
      </c>
      <c r="AH248" s="13">
        <v>1.07</v>
      </c>
      <c r="AI248" s="13">
        <v>10.4</v>
      </c>
      <c r="AJ248" s="13">
        <v>3.5</v>
      </c>
      <c r="AK248" s="13">
        <v>13.3</v>
      </c>
      <c r="AL248" s="13">
        <v>8.5</v>
      </c>
      <c r="AM248" s="13">
        <v>9.8000000000000007</v>
      </c>
      <c r="AN248" s="13">
        <v>54.1</v>
      </c>
      <c r="AO248" s="13">
        <v>57.1</v>
      </c>
      <c r="AP248" s="13">
        <v>18.100000000000001</v>
      </c>
      <c r="AQ248" s="13">
        <v>105.38</v>
      </c>
      <c r="AR248" s="13">
        <v>7.9</v>
      </c>
      <c r="AS248" s="13">
        <v>3328</v>
      </c>
      <c r="AT248" s="16">
        <f t="shared" si="75"/>
        <v>8.6</v>
      </c>
      <c r="AU248" s="16">
        <f t="shared" si="76"/>
        <v>1</v>
      </c>
      <c r="AV248" s="17">
        <f t="shared" si="77"/>
        <v>3.5</v>
      </c>
      <c r="AW248" s="17">
        <f t="shared" si="78"/>
        <v>0.7</v>
      </c>
      <c r="AX248" s="17">
        <f t="shared" si="79"/>
        <v>2.8</v>
      </c>
      <c r="AY248" s="17">
        <f t="shared" si="80"/>
        <v>0.4</v>
      </c>
      <c r="AZ248" s="17">
        <f t="shared" si="81"/>
        <v>0.9</v>
      </c>
      <c r="BA248" s="17">
        <f t="shared" si="82"/>
        <v>0.9</v>
      </c>
      <c r="BB248" s="18">
        <f t="shared" si="83"/>
        <v>0.45502645502645506</v>
      </c>
      <c r="BC248" s="18">
        <f t="shared" si="84"/>
        <v>1.1111111111111112</v>
      </c>
      <c r="BD248" s="18">
        <f t="shared" si="85"/>
        <v>2.1164021164021166E-2</v>
      </c>
      <c r="BE248" s="18">
        <f t="shared" si="86"/>
        <v>4.7619047619047623E-2</v>
      </c>
      <c r="BF248" s="18">
        <f t="shared" si="87"/>
        <v>3.7037037037037035E-2</v>
      </c>
      <c r="BG248" s="18">
        <f t="shared" si="88"/>
        <v>0.14814814814814814</v>
      </c>
      <c r="BH248" s="58" t="str">
        <f t="shared" si="89"/>
        <v>10–19 min</v>
      </c>
      <c r="BI248" s="58" t="str">
        <f t="shared" si="90"/>
        <v>18–22</v>
      </c>
      <c r="BJ248" s="60">
        <f t="shared" si="91"/>
        <v>0.54100000000000004</v>
      </c>
      <c r="BK248" s="60">
        <f t="shared" si="92"/>
        <v>0.57100000000000006</v>
      </c>
      <c r="BL248" s="60">
        <f t="shared" si="93"/>
        <v>0.3331321665660833</v>
      </c>
      <c r="BM248" s="62" t="str">
        <f t="shared" si="94"/>
        <v>Écarter</v>
      </c>
      <c r="BN248" s="64">
        <f t="shared" si="95"/>
        <v>0.2630181086519115</v>
      </c>
      <c r="BO248" s="64">
        <f t="shared" si="96"/>
        <v>1512</v>
      </c>
      <c r="BP248" s="65">
        <f t="shared" si="97"/>
        <v>5.2910052910052907E-2</v>
      </c>
      <c r="BQ248" s="65">
        <f t="shared" si="98"/>
        <v>1.1111111111111112</v>
      </c>
      <c r="BR248" s="18">
        <f t="shared" si="99"/>
        <v>0.1851851851851852</v>
      </c>
    </row>
    <row r="249" spans="1:70" ht="13.2">
      <c r="A249" s="12" t="s">
        <v>540</v>
      </c>
      <c r="B249" s="12" t="s">
        <v>541</v>
      </c>
      <c r="C249" s="13">
        <v>20</v>
      </c>
      <c r="D249" s="13">
        <v>52</v>
      </c>
      <c r="E249" s="13">
        <v>19</v>
      </c>
      <c r="F249" s="13">
        <v>33</v>
      </c>
      <c r="G249" s="13">
        <v>21.2</v>
      </c>
      <c r="H249" s="14">
        <v>447</v>
      </c>
      <c r="I249" s="15">
        <v>161</v>
      </c>
      <c r="J249" s="15">
        <v>395</v>
      </c>
      <c r="K249" s="14">
        <v>40.5</v>
      </c>
      <c r="L249" s="15">
        <v>68</v>
      </c>
      <c r="M249" s="15">
        <v>187</v>
      </c>
      <c r="N249" s="14">
        <v>34.9</v>
      </c>
      <c r="O249" s="14">
        <v>68</v>
      </c>
      <c r="P249" s="14">
        <v>83</v>
      </c>
      <c r="Q249" s="14">
        <v>79.5</v>
      </c>
      <c r="R249" s="15">
        <v>57</v>
      </c>
      <c r="S249" s="15">
        <v>99</v>
      </c>
      <c r="T249" s="15">
        <v>161</v>
      </c>
      <c r="U249" s="15">
        <v>83</v>
      </c>
      <c r="V249" s="68">
        <v>52</v>
      </c>
      <c r="W249" s="15">
        <v>42</v>
      </c>
      <c r="X249" s="15">
        <v>10</v>
      </c>
      <c r="Y249" s="15">
        <v>94</v>
      </c>
      <c r="Z249" s="14">
        <v>874</v>
      </c>
      <c r="AA249" s="14">
        <v>1</v>
      </c>
      <c r="AB249" s="14">
        <v>0</v>
      </c>
      <c r="AC249" s="13">
        <v>-1.6</v>
      </c>
      <c r="AD249" s="13">
        <v>108.6</v>
      </c>
      <c r="AE249" s="13">
        <v>111.1</v>
      </c>
      <c r="AF249" s="13">
        <v>-2.4</v>
      </c>
      <c r="AG249" s="13">
        <v>10.5</v>
      </c>
      <c r="AH249" s="13">
        <v>1.62</v>
      </c>
      <c r="AI249" s="13">
        <v>14.5</v>
      </c>
      <c r="AJ249" s="13">
        <v>4.9000000000000004</v>
      </c>
      <c r="AK249" s="13">
        <v>9.1999999999999993</v>
      </c>
      <c r="AL249" s="13">
        <v>7</v>
      </c>
      <c r="AM249" s="13">
        <v>8.9</v>
      </c>
      <c r="AN249" s="13">
        <v>48.7</v>
      </c>
      <c r="AO249" s="13">
        <v>52.3</v>
      </c>
      <c r="AP249" s="13">
        <v>17.899999999999999</v>
      </c>
      <c r="AQ249" s="13">
        <v>101.29</v>
      </c>
      <c r="AR249" s="13">
        <v>6.8</v>
      </c>
      <c r="AS249" s="13">
        <v>2316</v>
      </c>
      <c r="AT249" s="16">
        <f t="shared" si="75"/>
        <v>8.5961538461538467</v>
      </c>
      <c r="AU249" s="16">
        <f t="shared" si="76"/>
        <v>1.5961538461538463</v>
      </c>
      <c r="AV249" s="17">
        <f t="shared" si="77"/>
        <v>3.0961538461538463</v>
      </c>
      <c r="AW249" s="17">
        <f t="shared" si="78"/>
        <v>1.0961538461538463</v>
      </c>
      <c r="AX249" s="17">
        <f t="shared" si="79"/>
        <v>1.9038461538461537</v>
      </c>
      <c r="AY249" s="17">
        <f t="shared" si="80"/>
        <v>0.80769230769230771</v>
      </c>
      <c r="AZ249" s="17">
        <f t="shared" si="81"/>
        <v>0.19230769230769232</v>
      </c>
      <c r="BA249" s="17">
        <f t="shared" si="82"/>
        <v>1</v>
      </c>
      <c r="BB249" s="18">
        <f t="shared" si="83"/>
        <v>0.40547895500725695</v>
      </c>
      <c r="BC249" s="18">
        <f t="shared" si="84"/>
        <v>1.5961538461538463</v>
      </c>
      <c r="BD249" s="18">
        <f t="shared" si="85"/>
        <v>3.8098693759071121E-2</v>
      </c>
      <c r="BE249" s="18">
        <f t="shared" si="86"/>
        <v>9.0711175616836007E-3</v>
      </c>
      <c r="BF249" s="18">
        <f t="shared" si="87"/>
        <v>5.1705370101596523E-2</v>
      </c>
      <c r="BG249" s="18">
        <f t="shared" si="88"/>
        <v>8.9804063860667638E-2</v>
      </c>
      <c r="BH249" s="58" t="str">
        <f t="shared" si="89"/>
        <v>20–29 min</v>
      </c>
      <c r="BI249" s="58" t="str">
        <f t="shared" si="90"/>
        <v>18–22</v>
      </c>
      <c r="BJ249" s="60">
        <f t="shared" si="91"/>
        <v>0.48700000000000004</v>
      </c>
      <c r="BK249" s="60">
        <f t="shared" si="92"/>
        <v>0.52300000000000002</v>
      </c>
      <c r="BL249" s="60">
        <f t="shared" si="93"/>
        <v>0.2383826191913096</v>
      </c>
      <c r="BM249" s="62" t="str">
        <f t="shared" si="94"/>
        <v>Écarter</v>
      </c>
      <c r="BN249" s="64">
        <f t="shared" si="95"/>
        <v>0.2629004798018883</v>
      </c>
      <c r="BO249" s="64">
        <f t="shared" si="96"/>
        <v>1102.3999999999999</v>
      </c>
      <c r="BP249" s="65">
        <f t="shared" si="97"/>
        <v>7.529027576197389E-2</v>
      </c>
      <c r="BQ249" s="65">
        <f t="shared" si="98"/>
        <v>1.5961538461538463</v>
      </c>
      <c r="BR249" s="18">
        <f t="shared" si="99"/>
        <v>0.14604499274310595</v>
      </c>
    </row>
    <row r="250" spans="1:70" ht="13.2">
      <c r="A250" s="12" t="s">
        <v>414</v>
      </c>
      <c r="B250" s="12" t="s">
        <v>415</v>
      </c>
      <c r="C250" s="13">
        <v>27</v>
      </c>
      <c r="D250" s="13">
        <v>71</v>
      </c>
      <c r="E250" s="13">
        <v>52</v>
      </c>
      <c r="F250" s="13">
        <v>19</v>
      </c>
      <c r="G250" s="13">
        <v>21.7</v>
      </c>
      <c r="H250" s="14">
        <v>604</v>
      </c>
      <c r="I250" s="15">
        <v>213</v>
      </c>
      <c r="J250" s="15">
        <v>476</v>
      </c>
      <c r="K250" s="14">
        <v>45.1</v>
      </c>
      <c r="L250" s="15">
        <v>163</v>
      </c>
      <c r="M250" s="15">
        <v>398</v>
      </c>
      <c r="N250" s="14">
        <v>41.6</v>
      </c>
      <c r="O250" s="14">
        <v>14</v>
      </c>
      <c r="P250" s="14">
        <v>14</v>
      </c>
      <c r="Q250" s="14">
        <v>100</v>
      </c>
      <c r="R250" s="15">
        <v>43</v>
      </c>
      <c r="S250" s="15">
        <v>178</v>
      </c>
      <c r="T250" s="15">
        <v>227</v>
      </c>
      <c r="U250" s="15">
        <v>64</v>
      </c>
      <c r="V250" s="68">
        <v>21</v>
      </c>
      <c r="W250" s="15">
        <v>43</v>
      </c>
      <c r="X250" s="15">
        <v>14</v>
      </c>
      <c r="Y250" s="15">
        <v>85</v>
      </c>
      <c r="Z250" s="14">
        <v>1108</v>
      </c>
      <c r="AA250" s="14">
        <v>0</v>
      </c>
      <c r="AB250" s="14">
        <v>0</v>
      </c>
      <c r="AC250" s="13">
        <v>4.5999999999999996</v>
      </c>
      <c r="AD250" s="13">
        <v>119.8</v>
      </c>
      <c r="AE250" s="13">
        <v>109.8</v>
      </c>
      <c r="AF250" s="13">
        <v>10</v>
      </c>
      <c r="AG250" s="13">
        <v>5.7</v>
      </c>
      <c r="AH250" s="13">
        <v>2.78</v>
      </c>
      <c r="AI250" s="13">
        <v>11.3</v>
      </c>
      <c r="AJ250" s="13">
        <v>2.7</v>
      </c>
      <c r="AK250" s="13">
        <v>11.3</v>
      </c>
      <c r="AL250" s="13">
        <v>7</v>
      </c>
      <c r="AM250" s="13">
        <v>4.0999999999999996</v>
      </c>
      <c r="AN250" s="13">
        <v>62.7</v>
      </c>
      <c r="AO250" s="13">
        <v>63.2</v>
      </c>
      <c r="AP250" s="13">
        <v>14</v>
      </c>
      <c r="AQ250" s="13">
        <v>96.4</v>
      </c>
      <c r="AR250" s="13">
        <v>8.3000000000000007</v>
      </c>
      <c r="AS250" s="13">
        <v>3102</v>
      </c>
      <c r="AT250" s="16">
        <f t="shared" si="75"/>
        <v>8.5070422535211261</v>
      </c>
      <c r="AU250" s="16">
        <f t="shared" si="76"/>
        <v>0.90140845070422537</v>
      </c>
      <c r="AV250" s="17">
        <f t="shared" si="77"/>
        <v>3.1971830985915495</v>
      </c>
      <c r="AW250" s="17">
        <f t="shared" si="78"/>
        <v>0.60563380281690138</v>
      </c>
      <c r="AX250" s="17">
        <f t="shared" si="79"/>
        <v>2.507042253521127</v>
      </c>
      <c r="AY250" s="17">
        <f t="shared" si="80"/>
        <v>0.60563380281690138</v>
      </c>
      <c r="AZ250" s="17">
        <f t="shared" si="81"/>
        <v>0.19718309859154928</v>
      </c>
      <c r="BA250" s="17">
        <f t="shared" si="82"/>
        <v>0.29577464788732394</v>
      </c>
      <c r="BB250" s="18">
        <f t="shared" si="83"/>
        <v>0.39202959693645745</v>
      </c>
      <c r="BC250" s="18">
        <f t="shared" si="84"/>
        <v>3.0476190476190479</v>
      </c>
      <c r="BD250" s="18">
        <f t="shared" si="85"/>
        <v>2.790939183488025E-2</v>
      </c>
      <c r="BE250" s="18">
        <f t="shared" si="86"/>
        <v>9.0867787369377558E-3</v>
      </c>
      <c r="BF250" s="18">
        <f t="shared" si="87"/>
        <v>2.790939183488025E-2</v>
      </c>
      <c r="BG250" s="18">
        <f t="shared" si="88"/>
        <v>0.1155319010839229</v>
      </c>
      <c r="BH250" s="58" t="str">
        <f t="shared" si="89"/>
        <v>20–29 min</v>
      </c>
      <c r="BI250" s="58" t="str">
        <f t="shared" si="90"/>
        <v>23–27</v>
      </c>
      <c r="BJ250" s="60">
        <f t="shared" si="91"/>
        <v>0.627</v>
      </c>
      <c r="BK250" s="60">
        <f t="shared" si="92"/>
        <v>0.63200000000000001</v>
      </c>
      <c r="BL250" s="60">
        <f t="shared" si="93"/>
        <v>0.28726614363307179</v>
      </c>
      <c r="BM250" s="62" t="str">
        <f t="shared" si="94"/>
        <v>Écarter</v>
      </c>
      <c r="BN250" s="64">
        <f t="shared" si="95"/>
        <v>0.26017513531895597</v>
      </c>
      <c r="BO250" s="64">
        <f t="shared" si="96"/>
        <v>1540.7</v>
      </c>
      <c r="BP250" s="65">
        <f t="shared" si="97"/>
        <v>4.153955994028688E-2</v>
      </c>
      <c r="BQ250" s="65">
        <f t="shared" si="98"/>
        <v>3.0476190476190474</v>
      </c>
      <c r="BR250" s="18">
        <f t="shared" si="99"/>
        <v>0.14733562666320504</v>
      </c>
    </row>
    <row r="251" spans="1:70" ht="13.2">
      <c r="A251" s="20" t="s">
        <v>748</v>
      </c>
      <c r="B251" s="12" t="s">
        <v>749</v>
      </c>
      <c r="C251" s="13">
        <v>32</v>
      </c>
      <c r="D251" s="13">
        <v>24</v>
      </c>
      <c r="E251" s="13">
        <v>10</v>
      </c>
      <c r="F251" s="13">
        <v>14</v>
      </c>
      <c r="G251" s="13">
        <v>19.3</v>
      </c>
      <c r="H251" s="14">
        <v>204</v>
      </c>
      <c r="I251" s="15">
        <v>79</v>
      </c>
      <c r="J251" s="15">
        <v>156</v>
      </c>
      <c r="K251" s="14">
        <v>51.6</v>
      </c>
      <c r="L251" s="15">
        <v>34</v>
      </c>
      <c r="M251" s="15">
        <v>77</v>
      </c>
      <c r="N251" s="14">
        <v>44.7</v>
      </c>
      <c r="O251" s="14">
        <v>10</v>
      </c>
      <c r="P251" s="14">
        <v>12</v>
      </c>
      <c r="Q251" s="14">
        <v>69.2</v>
      </c>
      <c r="R251" s="15">
        <v>24</v>
      </c>
      <c r="S251" s="15">
        <v>79</v>
      </c>
      <c r="T251" s="15">
        <v>103</v>
      </c>
      <c r="U251" s="15">
        <v>38</v>
      </c>
      <c r="V251" s="68">
        <v>17</v>
      </c>
      <c r="W251" s="15">
        <v>19</v>
      </c>
      <c r="X251" s="15">
        <v>12</v>
      </c>
      <c r="Y251" s="15">
        <v>36</v>
      </c>
      <c r="Z251" s="14">
        <v>466</v>
      </c>
      <c r="AA251" s="14">
        <v>3</v>
      </c>
      <c r="AB251" s="14">
        <v>0</v>
      </c>
      <c r="AC251" s="13">
        <v>-4</v>
      </c>
      <c r="AD251" s="13">
        <v>107.5</v>
      </c>
      <c r="AE251" s="13">
        <v>116.5</v>
      </c>
      <c r="AF251" s="13">
        <v>-9</v>
      </c>
      <c r="AG251" s="13">
        <v>12.5</v>
      </c>
      <c r="AH251" s="13">
        <v>2.38</v>
      </c>
      <c r="AI251" s="13">
        <v>17.7</v>
      </c>
      <c r="AJ251" s="13">
        <v>4.5999999999999996</v>
      </c>
      <c r="AK251" s="13">
        <v>17.399999999999999</v>
      </c>
      <c r="AL251" s="13">
        <v>10.8</v>
      </c>
      <c r="AM251" s="13">
        <v>7.4</v>
      </c>
      <c r="AN251" s="13">
        <v>62.6</v>
      </c>
      <c r="AO251" s="13">
        <v>63.2</v>
      </c>
      <c r="AP251" s="13">
        <v>15.5</v>
      </c>
      <c r="AQ251" s="13">
        <v>104.76</v>
      </c>
      <c r="AR251" s="13">
        <v>10.6</v>
      </c>
      <c r="AS251" s="13">
        <v>1009</v>
      </c>
      <c r="AT251" s="16">
        <f t="shared" si="75"/>
        <v>8.5</v>
      </c>
      <c r="AU251" s="16">
        <f t="shared" si="76"/>
        <v>1.5833333333333333</v>
      </c>
      <c r="AV251" s="17">
        <f t="shared" si="77"/>
        <v>4.291666666666667</v>
      </c>
      <c r="AW251" s="17">
        <f t="shared" si="78"/>
        <v>1</v>
      </c>
      <c r="AX251" s="17">
        <f t="shared" si="79"/>
        <v>3.2916666666666665</v>
      </c>
      <c r="AY251" s="17">
        <f t="shared" si="80"/>
        <v>0.79166666666666663</v>
      </c>
      <c r="AZ251" s="17">
        <f t="shared" si="81"/>
        <v>0.5</v>
      </c>
      <c r="BA251" s="17">
        <f t="shared" si="82"/>
        <v>0.70833333333333337</v>
      </c>
      <c r="BB251" s="18">
        <f t="shared" si="83"/>
        <v>0.44041450777202074</v>
      </c>
      <c r="BC251" s="18">
        <f t="shared" si="84"/>
        <v>2.2352941176470584</v>
      </c>
      <c r="BD251" s="18">
        <f t="shared" si="85"/>
        <v>4.1018998272884279E-2</v>
      </c>
      <c r="BE251" s="18">
        <f t="shared" si="86"/>
        <v>2.5906735751295335E-2</v>
      </c>
      <c r="BF251" s="18">
        <f t="shared" si="87"/>
        <v>5.181347150259067E-2</v>
      </c>
      <c r="BG251" s="18">
        <f t="shared" si="88"/>
        <v>0.17055267702936094</v>
      </c>
      <c r="BH251" s="58" t="str">
        <f t="shared" si="89"/>
        <v>10–19 min</v>
      </c>
      <c r="BI251" s="58" t="str">
        <f t="shared" si="90"/>
        <v>28–32</v>
      </c>
      <c r="BJ251" s="60">
        <f t="shared" si="91"/>
        <v>0.626</v>
      </c>
      <c r="BK251" s="60">
        <f t="shared" si="92"/>
        <v>0.63200000000000001</v>
      </c>
      <c r="BL251" s="60">
        <f t="shared" si="93"/>
        <v>9.4146047073023542E-2</v>
      </c>
      <c r="BM251" s="62" t="str">
        <f t="shared" si="94"/>
        <v>Écarter</v>
      </c>
      <c r="BN251" s="64">
        <f t="shared" si="95"/>
        <v>0.25995975855130787</v>
      </c>
      <c r="BO251" s="64">
        <f t="shared" si="96"/>
        <v>463.20000000000005</v>
      </c>
      <c r="BP251" s="65">
        <f t="shared" si="97"/>
        <v>8.2037996545768557E-2</v>
      </c>
      <c r="BQ251" s="65">
        <f t="shared" si="98"/>
        <v>2.2352941176470589</v>
      </c>
      <c r="BR251" s="18">
        <f t="shared" si="99"/>
        <v>0.22236614853195164</v>
      </c>
    </row>
    <row r="252" spans="1:70" ht="13.2">
      <c r="A252" s="12" t="s">
        <v>868</v>
      </c>
      <c r="B252" s="12" t="s">
        <v>869</v>
      </c>
      <c r="C252" s="13">
        <v>25</v>
      </c>
      <c r="D252" s="13">
        <v>14</v>
      </c>
      <c r="E252" s="13">
        <v>8</v>
      </c>
      <c r="F252" s="13">
        <v>6</v>
      </c>
      <c r="G252" s="13">
        <v>16.2</v>
      </c>
      <c r="H252" s="14">
        <v>118</v>
      </c>
      <c r="I252" s="15">
        <v>42</v>
      </c>
      <c r="J252" s="15">
        <v>87</v>
      </c>
      <c r="K252" s="14">
        <v>48.3</v>
      </c>
      <c r="L252" s="15">
        <v>13</v>
      </c>
      <c r="M252" s="15">
        <v>39</v>
      </c>
      <c r="N252" s="14">
        <v>30.8</v>
      </c>
      <c r="O252" s="14">
        <v>22</v>
      </c>
      <c r="P252" s="14">
        <v>25</v>
      </c>
      <c r="Q252" s="14">
        <v>88</v>
      </c>
      <c r="R252" s="15">
        <v>14</v>
      </c>
      <c r="S252" s="15">
        <v>28</v>
      </c>
      <c r="T252" s="15">
        <v>42</v>
      </c>
      <c r="U252" s="15">
        <v>15</v>
      </c>
      <c r="V252" s="68">
        <v>8</v>
      </c>
      <c r="W252" s="15">
        <v>10</v>
      </c>
      <c r="X252" s="15">
        <v>1</v>
      </c>
      <c r="Y252" s="15">
        <v>20</v>
      </c>
      <c r="Z252" s="14">
        <v>220</v>
      </c>
      <c r="AA252" s="14">
        <v>1</v>
      </c>
      <c r="AB252" s="14">
        <v>0</v>
      </c>
      <c r="AC252" s="13">
        <v>4.5999999999999996</v>
      </c>
      <c r="AD252" s="13">
        <v>118.1</v>
      </c>
      <c r="AE252" s="13">
        <v>103.4</v>
      </c>
      <c r="AF252" s="13">
        <v>14.7</v>
      </c>
      <c r="AG252" s="13">
        <v>9.8000000000000007</v>
      </c>
      <c r="AH252" s="13">
        <v>1.78</v>
      </c>
      <c r="AI252" s="13">
        <v>12.9</v>
      </c>
      <c r="AJ252" s="13">
        <v>5.2</v>
      </c>
      <c r="AK252" s="13">
        <v>11.3</v>
      </c>
      <c r="AL252" s="13">
        <v>8.1999999999999993</v>
      </c>
      <c r="AM252" s="13">
        <v>7.3</v>
      </c>
      <c r="AN252" s="13">
        <v>55.2</v>
      </c>
      <c r="AO252" s="13">
        <v>60.2</v>
      </c>
      <c r="AP252" s="13">
        <v>18.3</v>
      </c>
      <c r="AQ252" s="13">
        <v>103.89</v>
      </c>
      <c r="AR252" s="13">
        <v>10.6</v>
      </c>
      <c r="AS252" s="13">
        <v>486</v>
      </c>
      <c r="AT252" s="16">
        <f t="shared" si="75"/>
        <v>8.4285714285714288</v>
      </c>
      <c r="AU252" s="16">
        <f t="shared" si="76"/>
        <v>1.0714285714285714</v>
      </c>
      <c r="AV252" s="17">
        <f t="shared" si="77"/>
        <v>3</v>
      </c>
      <c r="AW252" s="17">
        <f t="shared" si="78"/>
        <v>1</v>
      </c>
      <c r="AX252" s="17">
        <f t="shared" si="79"/>
        <v>2</v>
      </c>
      <c r="AY252" s="17">
        <f t="shared" si="80"/>
        <v>0.7142857142857143</v>
      </c>
      <c r="AZ252" s="17">
        <f t="shared" si="81"/>
        <v>7.1428571428571425E-2</v>
      </c>
      <c r="BA252" s="17">
        <f t="shared" si="82"/>
        <v>0.5714285714285714</v>
      </c>
      <c r="BB252" s="18">
        <f t="shared" si="83"/>
        <v>0.52028218694885364</v>
      </c>
      <c r="BC252" s="18">
        <f t="shared" si="84"/>
        <v>1.875</v>
      </c>
      <c r="BD252" s="18">
        <f t="shared" si="85"/>
        <v>4.409171075837743E-2</v>
      </c>
      <c r="BE252" s="18">
        <f t="shared" si="86"/>
        <v>4.4091710758377423E-3</v>
      </c>
      <c r="BF252" s="18">
        <f t="shared" si="87"/>
        <v>6.1728395061728399E-2</v>
      </c>
      <c r="BG252" s="18">
        <f t="shared" si="88"/>
        <v>0.1234567901234568</v>
      </c>
      <c r="BH252" s="58" t="str">
        <f t="shared" si="89"/>
        <v>10–19 min</v>
      </c>
      <c r="BI252" s="58" t="str">
        <f t="shared" si="90"/>
        <v>23–27</v>
      </c>
      <c r="BJ252" s="60">
        <f t="shared" si="91"/>
        <v>0.55200000000000005</v>
      </c>
      <c r="BK252" s="60">
        <f t="shared" si="92"/>
        <v>0.60199999999999998</v>
      </c>
      <c r="BL252" s="60">
        <f t="shared" si="93"/>
        <v>5.2504526252263123E-2</v>
      </c>
      <c r="BM252" s="62" t="str">
        <f t="shared" si="94"/>
        <v>Écarter</v>
      </c>
      <c r="BN252" s="64">
        <f t="shared" si="95"/>
        <v>0.2577752227651624</v>
      </c>
      <c r="BO252" s="64">
        <f t="shared" si="96"/>
        <v>226.79999999999998</v>
      </c>
      <c r="BP252" s="65">
        <f t="shared" si="97"/>
        <v>6.6137566137566148E-2</v>
      </c>
      <c r="BQ252" s="65">
        <f t="shared" si="98"/>
        <v>1.875</v>
      </c>
      <c r="BR252" s="18">
        <f t="shared" si="99"/>
        <v>0.1851851851851852</v>
      </c>
    </row>
    <row r="253" spans="1:70" ht="13.2">
      <c r="A253" s="12" t="s">
        <v>442</v>
      </c>
      <c r="B253" s="12" t="s">
        <v>443</v>
      </c>
      <c r="C253" s="13">
        <v>21</v>
      </c>
      <c r="D253" s="13">
        <v>68</v>
      </c>
      <c r="E253" s="13">
        <v>55</v>
      </c>
      <c r="F253" s="13">
        <v>13</v>
      </c>
      <c r="G253" s="13">
        <v>27.6</v>
      </c>
      <c r="H253" s="14">
        <v>571</v>
      </c>
      <c r="I253" s="15">
        <v>231</v>
      </c>
      <c r="J253" s="15">
        <v>490</v>
      </c>
      <c r="K253" s="14">
        <v>47.4</v>
      </c>
      <c r="L253" s="15">
        <v>75</v>
      </c>
      <c r="M253" s="15">
        <v>211</v>
      </c>
      <c r="N253" s="14">
        <v>35.6</v>
      </c>
      <c r="O253" s="14">
        <v>27</v>
      </c>
      <c r="P253" s="14">
        <v>34</v>
      </c>
      <c r="Q253" s="14">
        <v>81.099999999999994</v>
      </c>
      <c r="R253" s="15">
        <v>68</v>
      </c>
      <c r="S253" s="15">
        <v>156</v>
      </c>
      <c r="T253" s="15">
        <v>231</v>
      </c>
      <c r="U253" s="15">
        <v>170</v>
      </c>
      <c r="V253" s="68">
        <v>61</v>
      </c>
      <c r="W253" s="15">
        <v>122</v>
      </c>
      <c r="X253" s="15">
        <v>34</v>
      </c>
      <c r="Y253" s="15">
        <v>143</v>
      </c>
      <c r="Z253" s="14">
        <v>1510</v>
      </c>
      <c r="AA253" s="14">
        <v>0</v>
      </c>
      <c r="AB253" s="14">
        <v>0</v>
      </c>
      <c r="AC253" s="13">
        <v>5.4</v>
      </c>
      <c r="AD253" s="13">
        <v>117.2</v>
      </c>
      <c r="AE253" s="13">
        <v>107.1</v>
      </c>
      <c r="AF253" s="13">
        <v>10.1</v>
      </c>
      <c r="AG253" s="13">
        <v>11.7</v>
      </c>
      <c r="AH253" s="13">
        <v>2.93</v>
      </c>
      <c r="AI253" s="13">
        <v>23.5</v>
      </c>
      <c r="AJ253" s="13">
        <v>3.6</v>
      </c>
      <c r="AK253" s="13">
        <v>7.9</v>
      </c>
      <c r="AL253" s="13">
        <v>5.7</v>
      </c>
      <c r="AM253" s="13">
        <v>8</v>
      </c>
      <c r="AN253" s="13">
        <v>55</v>
      </c>
      <c r="AO253" s="13">
        <v>56.2</v>
      </c>
      <c r="AP253" s="13">
        <v>12.4</v>
      </c>
      <c r="AQ253" s="13">
        <v>101.87</v>
      </c>
      <c r="AR253" s="13">
        <v>7.5</v>
      </c>
      <c r="AS253" s="13">
        <v>3967</v>
      </c>
      <c r="AT253" s="16">
        <f t="shared" si="75"/>
        <v>8.3970588235294112</v>
      </c>
      <c r="AU253" s="16">
        <f t="shared" si="76"/>
        <v>2.5</v>
      </c>
      <c r="AV253" s="17">
        <f t="shared" si="77"/>
        <v>3.3970588235294117</v>
      </c>
      <c r="AW253" s="17">
        <f t="shared" si="78"/>
        <v>1</v>
      </c>
      <c r="AX253" s="17">
        <f t="shared" si="79"/>
        <v>2.2941176470588234</v>
      </c>
      <c r="AY253" s="17">
        <f t="shared" si="80"/>
        <v>1.7941176470588236</v>
      </c>
      <c r="AZ253" s="17">
        <f t="shared" si="81"/>
        <v>0.5</v>
      </c>
      <c r="BA253" s="17">
        <f t="shared" si="82"/>
        <v>0.8970588235294118</v>
      </c>
      <c r="BB253" s="18">
        <f t="shared" si="83"/>
        <v>0.3042412617220801</v>
      </c>
      <c r="BC253" s="18">
        <f t="shared" si="84"/>
        <v>2.7868852459016393</v>
      </c>
      <c r="BD253" s="18">
        <f t="shared" si="85"/>
        <v>6.5004262574595059E-2</v>
      </c>
      <c r="BE253" s="18">
        <f t="shared" si="86"/>
        <v>1.8115942028985508E-2</v>
      </c>
      <c r="BF253" s="18">
        <f t="shared" si="87"/>
        <v>3.6231884057971016E-2</v>
      </c>
      <c r="BG253" s="18">
        <f t="shared" si="88"/>
        <v>8.312020460358055E-2</v>
      </c>
      <c r="BH253" s="58" t="str">
        <f t="shared" si="89"/>
        <v>20–29 min</v>
      </c>
      <c r="BI253" s="58" t="str">
        <f t="shared" si="90"/>
        <v>18–22</v>
      </c>
      <c r="BJ253" s="60">
        <f t="shared" si="91"/>
        <v>0.55000000000000004</v>
      </c>
      <c r="BK253" s="60">
        <f t="shared" si="92"/>
        <v>0.56200000000000006</v>
      </c>
      <c r="BL253" s="60">
        <f t="shared" si="93"/>
        <v>0.29571514785757391</v>
      </c>
      <c r="BM253" s="62" t="str">
        <f t="shared" si="94"/>
        <v>Écarter</v>
      </c>
      <c r="BN253" s="64">
        <f t="shared" si="95"/>
        <v>0.25681145697715707</v>
      </c>
      <c r="BO253" s="64">
        <f t="shared" si="96"/>
        <v>1876.8000000000002</v>
      </c>
      <c r="BP253" s="65">
        <f t="shared" si="97"/>
        <v>9.0579710144927522E-2</v>
      </c>
      <c r="BQ253" s="65">
        <f t="shared" si="98"/>
        <v>2.7868852459016393</v>
      </c>
      <c r="BR253" s="18">
        <f t="shared" si="99"/>
        <v>0.12308184143222506</v>
      </c>
    </row>
    <row r="254" spans="1:70" ht="13.2">
      <c r="A254" s="12" t="s">
        <v>956</v>
      </c>
      <c r="B254" s="12" t="s">
        <v>957</v>
      </c>
      <c r="C254" s="13">
        <v>25</v>
      </c>
      <c r="D254" s="13">
        <v>8</v>
      </c>
      <c r="E254" s="13">
        <v>1</v>
      </c>
      <c r="F254" s="13">
        <v>7</v>
      </c>
      <c r="G254" s="13">
        <v>21</v>
      </c>
      <c r="H254" s="14">
        <v>67</v>
      </c>
      <c r="I254" s="15">
        <v>26</v>
      </c>
      <c r="J254" s="15">
        <v>73</v>
      </c>
      <c r="K254" s="14">
        <v>35.6</v>
      </c>
      <c r="L254" s="15">
        <v>8</v>
      </c>
      <c r="M254" s="15">
        <v>27</v>
      </c>
      <c r="N254" s="14">
        <v>29.6</v>
      </c>
      <c r="O254" s="14">
        <v>7</v>
      </c>
      <c r="P254" s="14">
        <v>11</v>
      </c>
      <c r="Q254" s="14">
        <v>63.6</v>
      </c>
      <c r="R254" s="15">
        <v>6</v>
      </c>
      <c r="S254" s="15">
        <v>14</v>
      </c>
      <c r="T254" s="15">
        <v>20</v>
      </c>
      <c r="U254" s="15">
        <v>18</v>
      </c>
      <c r="V254" s="68">
        <v>8</v>
      </c>
      <c r="W254" s="15">
        <v>1</v>
      </c>
      <c r="X254" s="15">
        <v>4</v>
      </c>
      <c r="Y254" s="15">
        <v>9</v>
      </c>
      <c r="Z254" s="14">
        <v>125</v>
      </c>
      <c r="AA254" s="14">
        <v>0</v>
      </c>
      <c r="AB254" s="14">
        <v>0</v>
      </c>
      <c r="AC254" s="13">
        <v>-5.3</v>
      </c>
      <c r="AD254" s="13">
        <v>100.9</v>
      </c>
      <c r="AE254" s="13">
        <v>114</v>
      </c>
      <c r="AF254" s="13">
        <v>-13.1</v>
      </c>
      <c r="AG254" s="13">
        <v>17.600000000000001</v>
      </c>
      <c r="AH254" s="13">
        <v>2.25</v>
      </c>
      <c r="AI254" s="13">
        <v>17.3</v>
      </c>
      <c r="AJ254" s="13">
        <v>3.2</v>
      </c>
      <c r="AK254" s="13">
        <v>8.6</v>
      </c>
      <c r="AL254" s="13">
        <v>5.8</v>
      </c>
      <c r="AM254" s="13">
        <v>7.7</v>
      </c>
      <c r="AN254" s="13">
        <v>41.1</v>
      </c>
      <c r="AO254" s="13">
        <v>43</v>
      </c>
      <c r="AP254" s="13">
        <v>21.5</v>
      </c>
      <c r="AQ254" s="13">
        <v>96.24</v>
      </c>
      <c r="AR254" s="13">
        <v>6</v>
      </c>
      <c r="AS254" s="13">
        <v>338</v>
      </c>
      <c r="AT254" s="16">
        <f t="shared" si="75"/>
        <v>8.375</v>
      </c>
      <c r="AU254" s="16">
        <f t="shared" si="76"/>
        <v>2.25</v>
      </c>
      <c r="AV254" s="17">
        <f t="shared" si="77"/>
        <v>2.5</v>
      </c>
      <c r="AW254" s="17">
        <f t="shared" si="78"/>
        <v>0.75</v>
      </c>
      <c r="AX254" s="17">
        <f t="shared" si="79"/>
        <v>1.75</v>
      </c>
      <c r="AY254" s="17">
        <f t="shared" si="80"/>
        <v>0.125</v>
      </c>
      <c r="AZ254" s="17">
        <f t="shared" si="81"/>
        <v>0.5</v>
      </c>
      <c r="BA254" s="17">
        <f t="shared" si="82"/>
        <v>1</v>
      </c>
      <c r="BB254" s="18">
        <f t="shared" si="83"/>
        <v>0.39880952380952384</v>
      </c>
      <c r="BC254" s="18">
        <f t="shared" si="84"/>
        <v>2.25</v>
      </c>
      <c r="BD254" s="18">
        <f t="shared" si="85"/>
        <v>5.9523809523809521E-3</v>
      </c>
      <c r="BE254" s="18">
        <f t="shared" si="86"/>
        <v>2.3809523809523808E-2</v>
      </c>
      <c r="BF254" s="18">
        <f t="shared" si="87"/>
        <v>3.5714285714285712E-2</v>
      </c>
      <c r="BG254" s="18">
        <f t="shared" si="88"/>
        <v>8.3333333333333329E-2</v>
      </c>
      <c r="BH254" s="58" t="str">
        <f t="shared" si="89"/>
        <v>20–29 min</v>
      </c>
      <c r="BI254" s="58" t="str">
        <f t="shared" si="90"/>
        <v>23–27</v>
      </c>
      <c r="BJ254" s="60">
        <f t="shared" si="91"/>
        <v>0.41100000000000003</v>
      </c>
      <c r="BK254" s="60">
        <f t="shared" si="92"/>
        <v>0.43</v>
      </c>
      <c r="BL254" s="60">
        <f t="shared" si="93"/>
        <v>4.4055522027761015E-2</v>
      </c>
      <c r="BM254" s="62" t="str">
        <f t="shared" si="94"/>
        <v>Écarter</v>
      </c>
      <c r="BN254" s="64">
        <f t="shared" si="95"/>
        <v>0.25613682092555334</v>
      </c>
      <c r="BO254" s="64">
        <f t="shared" si="96"/>
        <v>168</v>
      </c>
      <c r="BP254" s="65">
        <f t="shared" si="97"/>
        <v>0.10714285714285714</v>
      </c>
      <c r="BQ254" s="65">
        <f t="shared" si="98"/>
        <v>2.25</v>
      </c>
      <c r="BR254" s="18">
        <f t="shared" si="99"/>
        <v>0.11904761904761904</v>
      </c>
    </row>
    <row r="255" spans="1:70" ht="13.2">
      <c r="A255" s="12" t="s">
        <v>688</v>
      </c>
      <c r="B255" s="12" t="s">
        <v>689</v>
      </c>
      <c r="C255" s="13">
        <v>25</v>
      </c>
      <c r="D255" s="13">
        <v>33</v>
      </c>
      <c r="E255" s="13">
        <v>15</v>
      </c>
      <c r="F255" s="13">
        <v>18</v>
      </c>
      <c r="G255" s="13">
        <v>14.8</v>
      </c>
      <c r="H255" s="14">
        <v>274</v>
      </c>
      <c r="I255" s="15">
        <v>99</v>
      </c>
      <c r="J255" s="15">
        <v>188</v>
      </c>
      <c r="K255" s="14">
        <v>52.1</v>
      </c>
      <c r="L255" s="15">
        <v>23</v>
      </c>
      <c r="M255" s="15">
        <v>59</v>
      </c>
      <c r="N255" s="14">
        <v>40</v>
      </c>
      <c r="O255" s="14">
        <v>56</v>
      </c>
      <c r="P255" s="14">
        <v>66</v>
      </c>
      <c r="Q255" s="14">
        <v>83.3</v>
      </c>
      <c r="R255" s="15">
        <v>13</v>
      </c>
      <c r="S255" s="15">
        <v>46</v>
      </c>
      <c r="T255" s="15">
        <v>59</v>
      </c>
      <c r="U255" s="15">
        <v>76</v>
      </c>
      <c r="V255" s="68">
        <v>40</v>
      </c>
      <c r="W255" s="15">
        <v>23</v>
      </c>
      <c r="X255" s="15">
        <v>7</v>
      </c>
      <c r="Y255" s="15">
        <v>33</v>
      </c>
      <c r="Z255" s="14">
        <v>508</v>
      </c>
      <c r="AA255" s="14">
        <v>0</v>
      </c>
      <c r="AB255" s="14">
        <v>0</v>
      </c>
      <c r="AC255" s="13">
        <v>0.3</v>
      </c>
      <c r="AD255" s="13">
        <v>109.5</v>
      </c>
      <c r="AE255" s="13">
        <v>108.8</v>
      </c>
      <c r="AF255" s="13">
        <v>0.7</v>
      </c>
      <c r="AG255" s="13">
        <v>22.8</v>
      </c>
      <c r="AH255" s="13">
        <v>1.95</v>
      </c>
      <c r="AI255" s="13">
        <v>22.9</v>
      </c>
      <c r="AJ255" s="13">
        <v>2.5</v>
      </c>
      <c r="AK255" s="13">
        <v>9.1</v>
      </c>
      <c r="AL255" s="13">
        <v>5.9</v>
      </c>
      <c r="AM255" s="13">
        <v>11.7</v>
      </c>
      <c r="AN255" s="13">
        <v>58.5</v>
      </c>
      <c r="AO255" s="13">
        <v>63.4</v>
      </c>
      <c r="AP255" s="13">
        <v>21.8</v>
      </c>
      <c r="AQ255" s="13">
        <v>104.74</v>
      </c>
      <c r="AR255" s="13">
        <v>11.9</v>
      </c>
      <c r="AS255" s="13">
        <v>1064</v>
      </c>
      <c r="AT255" s="16">
        <f t="shared" si="75"/>
        <v>8.3030303030303028</v>
      </c>
      <c r="AU255" s="16">
        <f t="shared" si="76"/>
        <v>2.3030303030303032</v>
      </c>
      <c r="AV255" s="17">
        <f t="shared" si="77"/>
        <v>1.7878787878787878</v>
      </c>
      <c r="AW255" s="17">
        <f t="shared" si="78"/>
        <v>0.39393939393939392</v>
      </c>
      <c r="AX255" s="17">
        <f t="shared" si="79"/>
        <v>1.393939393939394</v>
      </c>
      <c r="AY255" s="17">
        <f t="shared" si="80"/>
        <v>0.69696969696969702</v>
      </c>
      <c r="AZ255" s="17">
        <f t="shared" si="81"/>
        <v>0.21212121212121213</v>
      </c>
      <c r="BA255" s="17">
        <f t="shared" si="82"/>
        <v>1.2121212121212122</v>
      </c>
      <c r="BB255" s="18">
        <f t="shared" si="83"/>
        <v>0.56101556101556094</v>
      </c>
      <c r="BC255" s="18">
        <f t="shared" si="84"/>
        <v>1.9000000000000001</v>
      </c>
      <c r="BD255" s="18">
        <f t="shared" si="85"/>
        <v>4.7092547092547093E-2</v>
      </c>
      <c r="BE255" s="18">
        <f t="shared" si="86"/>
        <v>1.4332514332514331E-2</v>
      </c>
      <c r="BF255" s="18">
        <f t="shared" si="87"/>
        <v>2.6617526617526616E-2</v>
      </c>
      <c r="BG255" s="18">
        <f t="shared" si="88"/>
        <v>9.4185094185094187E-2</v>
      </c>
      <c r="BH255" s="58" t="str">
        <f t="shared" si="89"/>
        <v>10–19 min</v>
      </c>
      <c r="BI255" s="58" t="str">
        <f t="shared" si="90"/>
        <v>23–27</v>
      </c>
      <c r="BJ255" s="60">
        <f t="shared" si="91"/>
        <v>0.58499999999999996</v>
      </c>
      <c r="BK255" s="60">
        <f t="shared" si="92"/>
        <v>0.63400000000000001</v>
      </c>
      <c r="BL255" s="60">
        <f t="shared" si="93"/>
        <v>0.11345805672902837</v>
      </c>
      <c r="BM255" s="62" t="str">
        <f t="shared" si="94"/>
        <v>Écarter</v>
      </c>
      <c r="BN255" s="64">
        <f t="shared" si="95"/>
        <v>0.25393573562587646</v>
      </c>
      <c r="BO255" s="64">
        <f t="shared" si="96"/>
        <v>488.40000000000003</v>
      </c>
      <c r="BP255" s="65">
        <f t="shared" si="97"/>
        <v>0.15561015561015559</v>
      </c>
      <c r="BQ255" s="65">
        <f t="shared" si="98"/>
        <v>1.9</v>
      </c>
      <c r="BR255" s="18">
        <f t="shared" si="99"/>
        <v>0.12080262080262079</v>
      </c>
    </row>
    <row r="256" spans="1:70" ht="13.2">
      <c r="A256" s="12" t="s">
        <v>386</v>
      </c>
      <c r="B256" s="12" t="s">
        <v>387</v>
      </c>
      <c r="C256" s="13">
        <v>25</v>
      </c>
      <c r="D256" s="13">
        <v>80</v>
      </c>
      <c r="E256" s="13">
        <v>39</v>
      </c>
      <c r="F256" s="13">
        <v>41</v>
      </c>
      <c r="G256" s="13">
        <v>24.4</v>
      </c>
      <c r="H256" s="14">
        <v>664</v>
      </c>
      <c r="I256" s="15">
        <v>224</v>
      </c>
      <c r="J256" s="15">
        <v>464</v>
      </c>
      <c r="K256" s="14">
        <v>48.9</v>
      </c>
      <c r="L256" s="15">
        <v>136</v>
      </c>
      <c r="M256" s="15">
        <v>320</v>
      </c>
      <c r="N256" s="14">
        <v>43.3</v>
      </c>
      <c r="O256" s="14">
        <v>72</v>
      </c>
      <c r="P256" s="14">
        <v>88</v>
      </c>
      <c r="Q256" s="14">
        <v>84.9</v>
      </c>
      <c r="R256" s="15">
        <v>64</v>
      </c>
      <c r="S256" s="15">
        <v>152</v>
      </c>
      <c r="T256" s="15">
        <v>216</v>
      </c>
      <c r="U256" s="15">
        <v>120</v>
      </c>
      <c r="V256" s="68">
        <v>72</v>
      </c>
      <c r="W256" s="15">
        <v>120</v>
      </c>
      <c r="X256" s="15">
        <v>64</v>
      </c>
      <c r="Y256" s="15">
        <v>176</v>
      </c>
      <c r="Z256" s="14">
        <v>1584</v>
      </c>
      <c r="AA256" s="14">
        <v>0</v>
      </c>
      <c r="AB256" s="14">
        <v>0</v>
      </c>
      <c r="AC256" s="13">
        <v>0.8</v>
      </c>
      <c r="AD256" s="13">
        <v>116.1</v>
      </c>
      <c r="AE256" s="13">
        <v>113.2</v>
      </c>
      <c r="AF256" s="13">
        <v>3</v>
      </c>
      <c r="AG256" s="13">
        <v>8</v>
      </c>
      <c r="AH256" s="13">
        <v>1.69</v>
      </c>
      <c r="AI256" s="13">
        <v>17.399999999999999</v>
      </c>
      <c r="AJ256" s="13">
        <v>3.1</v>
      </c>
      <c r="AK256" s="13">
        <v>7.9</v>
      </c>
      <c r="AL256" s="13">
        <v>5.5</v>
      </c>
      <c r="AM256" s="13">
        <v>10.3</v>
      </c>
      <c r="AN256" s="13">
        <v>63.9</v>
      </c>
      <c r="AO256" s="13">
        <v>66.400000000000006</v>
      </c>
      <c r="AP256" s="13">
        <v>12.5</v>
      </c>
      <c r="AQ256" s="13">
        <v>99.07</v>
      </c>
      <c r="AR256" s="13">
        <v>7.3</v>
      </c>
      <c r="AS256" s="13">
        <v>3997</v>
      </c>
      <c r="AT256" s="16">
        <f t="shared" si="75"/>
        <v>8.3000000000000007</v>
      </c>
      <c r="AU256" s="16">
        <f t="shared" si="76"/>
        <v>1.5</v>
      </c>
      <c r="AV256" s="17">
        <f t="shared" si="77"/>
        <v>2.7</v>
      </c>
      <c r="AW256" s="17">
        <f t="shared" si="78"/>
        <v>0.8</v>
      </c>
      <c r="AX256" s="17">
        <f t="shared" si="79"/>
        <v>1.9</v>
      </c>
      <c r="AY256" s="17">
        <f t="shared" si="80"/>
        <v>1.5</v>
      </c>
      <c r="AZ256" s="17">
        <f t="shared" si="81"/>
        <v>0.8</v>
      </c>
      <c r="BA256" s="17">
        <f t="shared" si="82"/>
        <v>0.9</v>
      </c>
      <c r="BB256" s="18">
        <f t="shared" si="83"/>
        <v>0.34016393442622955</v>
      </c>
      <c r="BC256" s="18">
        <f t="shared" si="84"/>
        <v>1.6666666666666665</v>
      </c>
      <c r="BD256" s="18">
        <f t="shared" si="85"/>
        <v>6.147540983606558E-2</v>
      </c>
      <c r="BE256" s="18">
        <f t="shared" si="86"/>
        <v>3.2786885245901641E-2</v>
      </c>
      <c r="BF256" s="18">
        <f t="shared" si="87"/>
        <v>3.2786885245901641E-2</v>
      </c>
      <c r="BG256" s="18">
        <f t="shared" si="88"/>
        <v>7.7868852459016397E-2</v>
      </c>
      <c r="BH256" s="58" t="str">
        <f t="shared" si="89"/>
        <v>20–29 min</v>
      </c>
      <c r="BI256" s="58" t="str">
        <f t="shared" si="90"/>
        <v>23–27</v>
      </c>
      <c r="BJ256" s="60">
        <f t="shared" si="91"/>
        <v>0.63900000000000001</v>
      </c>
      <c r="BK256" s="60">
        <f t="shared" si="92"/>
        <v>0.66400000000000003</v>
      </c>
      <c r="BL256" s="60">
        <f t="shared" si="93"/>
        <v>0.28002414001206999</v>
      </c>
      <c r="BM256" s="62" t="str">
        <f t="shared" si="94"/>
        <v>Écarter</v>
      </c>
      <c r="BN256" s="64">
        <f t="shared" si="95"/>
        <v>0.25384305835010063</v>
      </c>
      <c r="BO256" s="64">
        <f t="shared" si="96"/>
        <v>1952</v>
      </c>
      <c r="BP256" s="65">
        <f t="shared" si="97"/>
        <v>6.1475409836065573E-2</v>
      </c>
      <c r="BQ256" s="65">
        <f t="shared" si="98"/>
        <v>1.6666666666666667</v>
      </c>
      <c r="BR256" s="18">
        <f t="shared" si="99"/>
        <v>0.11065573770491804</v>
      </c>
    </row>
    <row r="257" spans="1:70" ht="13.2">
      <c r="A257" s="12" t="s">
        <v>458</v>
      </c>
      <c r="B257" s="12" t="s">
        <v>459</v>
      </c>
      <c r="C257" s="13">
        <v>25</v>
      </c>
      <c r="D257" s="13">
        <v>67</v>
      </c>
      <c r="E257" s="13">
        <v>28</v>
      </c>
      <c r="F257" s="13">
        <v>39</v>
      </c>
      <c r="G257" s="13">
        <v>16.7</v>
      </c>
      <c r="H257" s="14">
        <v>556</v>
      </c>
      <c r="I257" s="15">
        <v>201</v>
      </c>
      <c r="J257" s="15">
        <v>509</v>
      </c>
      <c r="K257" s="14">
        <v>39.1</v>
      </c>
      <c r="L257" s="15">
        <v>74</v>
      </c>
      <c r="M257" s="15">
        <v>221</v>
      </c>
      <c r="N257" s="14">
        <v>32.4</v>
      </c>
      <c r="O257" s="14">
        <v>94</v>
      </c>
      <c r="P257" s="14">
        <v>127</v>
      </c>
      <c r="Q257" s="14">
        <v>72.8</v>
      </c>
      <c r="R257" s="15">
        <v>27</v>
      </c>
      <c r="S257" s="15">
        <v>107</v>
      </c>
      <c r="T257" s="15">
        <v>134</v>
      </c>
      <c r="U257" s="15">
        <v>161</v>
      </c>
      <c r="V257" s="68">
        <v>87</v>
      </c>
      <c r="W257" s="15">
        <v>40</v>
      </c>
      <c r="X257" s="15">
        <v>34</v>
      </c>
      <c r="Y257" s="15">
        <v>60</v>
      </c>
      <c r="Z257" s="14">
        <v>1106</v>
      </c>
      <c r="AA257" s="14">
        <v>0</v>
      </c>
      <c r="AB257" s="14">
        <v>0</v>
      </c>
      <c r="AC257" s="13">
        <v>-0.8</v>
      </c>
      <c r="AD257" s="13">
        <v>110.2</v>
      </c>
      <c r="AE257" s="13">
        <v>111.8</v>
      </c>
      <c r="AF257" s="13">
        <v>-1.5</v>
      </c>
      <c r="AG257" s="13">
        <v>21.3</v>
      </c>
      <c r="AH257" s="13">
        <v>1.86</v>
      </c>
      <c r="AI257" s="13">
        <v>19.8</v>
      </c>
      <c r="AJ257" s="13">
        <v>2.5</v>
      </c>
      <c r="AK257" s="13">
        <v>8.8000000000000007</v>
      </c>
      <c r="AL257" s="13">
        <v>5.6</v>
      </c>
      <c r="AM257" s="13">
        <v>10.7</v>
      </c>
      <c r="AN257" s="13">
        <v>46.2</v>
      </c>
      <c r="AO257" s="13">
        <v>49.7</v>
      </c>
      <c r="AP257" s="13">
        <v>23.7</v>
      </c>
      <c r="AQ257" s="13">
        <v>101.21</v>
      </c>
      <c r="AR257" s="13">
        <v>8.9</v>
      </c>
      <c r="AS257" s="13">
        <v>2353</v>
      </c>
      <c r="AT257" s="16">
        <f t="shared" si="75"/>
        <v>8.2985074626865671</v>
      </c>
      <c r="AU257" s="16">
        <f t="shared" si="76"/>
        <v>2.4029850746268657</v>
      </c>
      <c r="AV257" s="17">
        <f t="shared" si="77"/>
        <v>2</v>
      </c>
      <c r="AW257" s="17">
        <f t="shared" si="78"/>
        <v>0.40298507462686567</v>
      </c>
      <c r="AX257" s="17">
        <f t="shared" si="79"/>
        <v>1.5970149253731343</v>
      </c>
      <c r="AY257" s="17">
        <f t="shared" si="80"/>
        <v>0.59701492537313428</v>
      </c>
      <c r="AZ257" s="17">
        <f t="shared" si="81"/>
        <v>0.5074626865671642</v>
      </c>
      <c r="BA257" s="17">
        <f t="shared" si="82"/>
        <v>1.2985074626865671</v>
      </c>
      <c r="BB257" s="18">
        <f t="shared" si="83"/>
        <v>0.49691661453212976</v>
      </c>
      <c r="BC257" s="18">
        <f t="shared" si="84"/>
        <v>1.8505747126436782</v>
      </c>
      <c r="BD257" s="18">
        <f t="shared" si="85"/>
        <v>3.5749396728930197E-2</v>
      </c>
      <c r="BE257" s="18">
        <f t="shared" si="86"/>
        <v>3.0386987219590673E-2</v>
      </c>
      <c r="BF257" s="18">
        <f t="shared" si="87"/>
        <v>2.4130842792027884E-2</v>
      </c>
      <c r="BG257" s="18">
        <f t="shared" si="88"/>
        <v>9.5629636249888281E-2</v>
      </c>
      <c r="BH257" s="58" t="str">
        <f t="shared" si="89"/>
        <v>10–19 min</v>
      </c>
      <c r="BI257" s="58" t="str">
        <f t="shared" si="90"/>
        <v>23–27</v>
      </c>
      <c r="BJ257" s="60">
        <f t="shared" si="91"/>
        <v>0.46200000000000002</v>
      </c>
      <c r="BK257" s="60">
        <f t="shared" si="92"/>
        <v>0.49700000000000005</v>
      </c>
      <c r="BL257" s="60">
        <f t="shared" si="93"/>
        <v>0.30718165359082678</v>
      </c>
      <c r="BM257" s="62" t="str">
        <f t="shared" si="94"/>
        <v>Écarter</v>
      </c>
      <c r="BN257" s="64">
        <f t="shared" si="95"/>
        <v>0.25379741133367367</v>
      </c>
      <c r="BO257" s="64">
        <f t="shared" si="96"/>
        <v>1118.8999999999999</v>
      </c>
      <c r="BP257" s="65">
        <f t="shared" si="97"/>
        <v>0.14389132183394407</v>
      </c>
      <c r="BQ257" s="65">
        <f t="shared" si="98"/>
        <v>1.8505747126436782</v>
      </c>
      <c r="BR257" s="18">
        <f t="shared" si="99"/>
        <v>0.11976047904191617</v>
      </c>
    </row>
    <row r="258" spans="1:70" ht="13.2">
      <c r="A258" s="12" t="s">
        <v>482</v>
      </c>
      <c r="B258" s="12" t="s">
        <v>483</v>
      </c>
      <c r="C258" s="13">
        <v>28</v>
      </c>
      <c r="D258" s="13">
        <v>64</v>
      </c>
      <c r="E258" s="13">
        <v>40</v>
      </c>
      <c r="F258" s="13">
        <v>24</v>
      </c>
      <c r="G258" s="13">
        <v>18.899999999999999</v>
      </c>
      <c r="H258" s="14">
        <v>531</v>
      </c>
      <c r="I258" s="15">
        <v>237</v>
      </c>
      <c r="J258" s="15">
        <v>378</v>
      </c>
      <c r="K258" s="14">
        <v>62.1</v>
      </c>
      <c r="L258" s="14">
        <v>0</v>
      </c>
      <c r="M258" s="15">
        <v>19</v>
      </c>
      <c r="N258" s="14">
        <v>5.9</v>
      </c>
      <c r="O258" s="14">
        <v>64</v>
      </c>
      <c r="P258" s="14">
        <v>90</v>
      </c>
      <c r="Q258" s="14">
        <v>70.099999999999994</v>
      </c>
      <c r="R258" s="15">
        <v>128</v>
      </c>
      <c r="S258" s="15">
        <v>198</v>
      </c>
      <c r="T258" s="15">
        <v>326</v>
      </c>
      <c r="U258" s="15">
        <v>64</v>
      </c>
      <c r="V258" s="68">
        <v>38</v>
      </c>
      <c r="W258" s="15">
        <v>51</v>
      </c>
      <c r="X258" s="15">
        <v>38</v>
      </c>
      <c r="Y258" s="15">
        <v>147</v>
      </c>
      <c r="Z258" s="14">
        <v>1248</v>
      </c>
      <c r="AA258" s="14">
        <v>2</v>
      </c>
      <c r="AB258" s="14">
        <v>0</v>
      </c>
      <c r="AC258" s="13">
        <v>2.8</v>
      </c>
      <c r="AD258" s="13">
        <v>116.5</v>
      </c>
      <c r="AE258" s="13">
        <v>108.2</v>
      </c>
      <c r="AF258" s="13">
        <v>8.1999999999999993</v>
      </c>
      <c r="AG258" s="13">
        <v>7.2</v>
      </c>
      <c r="AH258" s="13">
        <v>1.61</v>
      </c>
      <c r="AI258" s="13">
        <v>12.7</v>
      </c>
      <c r="AJ258" s="13">
        <v>10.199999999999999</v>
      </c>
      <c r="AK258" s="13">
        <v>14.8</v>
      </c>
      <c r="AL258" s="13">
        <v>12.6</v>
      </c>
      <c r="AM258" s="13">
        <v>7.9</v>
      </c>
      <c r="AN258" s="13">
        <v>62.2</v>
      </c>
      <c r="AO258" s="13">
        <v>63.8</v>
      </c>
      <c r="AP258" s="13">
        <v>15</v>
      </c>
      <c r="AQ258" s="13">
        <v>105.54</v>
      </c>
      <c r="AR258" s="13">
        <v>10.8</v>
      </c>
      <c r="AS258" s="13">
        <v>2637</v>
      </c>
      <c r="AT258" s="16">
        <f t="shared" ref="AT258:AT321" si="100">H258/D258</f>
        <v>8.296875</v>
      </c>
      <c r="AU258" s="16">
        <f t="shared" ref="AU258:AU321" si="101">U258/D258</f>
        <v>1</v>
      </c>
      <c r="AV258" s="17">
        <f t="shared" ref="AV258:AV321" si="102">T258/D258</f>
        <v>5.09375</v>
      </c>
      <c r="AW258" s="17">
        <f t="shared" ref="AW258:AW321" si="103">R258/D258</f>
        <v>2</v>
      </c>
      <c r="AX258" s="17">
        <f t="shared" ref="AX258:AX321" si="104">S258/D258</f>
        <v>3.09375</v>
      </c>
      <c r="AY258" s="17">
        <f t="shared" ref="AY258:AY321" si="105">W258/D258</f>
        <v>0.796875</v>
      </c>
      <c r="AZ258" s="17">
        <f t="shared" ref="AZ258:AZ321" si="106">X258/D258</f>
        <v>0.59375</v>
      </c>
      <c r="BA258" s="17">
        <f t="shared" ref="BA258:BA321" si="107">V258/D258</f>
        <v>0.59375</v>
      </c>
      <c r="BB258" s="18">
        <f t="shared" ref="BB258:BB321" si="108">IF(G258&gt;0,AT258/G258,"")</f>
        <v>0.43898809523809529</v>
      </c>
      <c r="BC258" s="18">
        <f t="shared" ref="BC258:BC321" si="109">IF(BA258&gt;0,AU258/BA258,"")</f>
        <v>1.6842105263157894</v>
      </c>
      <c r="BD258" s="18">
        <f t="shared" ref="BD258:BD321" si="110">IF(G258&gt;0,AY258/G258,"")</f>
        <v>4.2162698412698416E-2</v>
      </c>
      <c r="BE258" s="18">
        <f t="shared" ref="BE258:BE321" si="111">IF(G258&gt;0,AZ258/G258,"")</f>
        <v>3.1415343915343917E-2</v>
      </c>
      <c r="BF258" s="18">
        <f t="shared" ref="BF258:BF321" si="112">IF(G258&gt;0,AW258/G258,"")</f>
        <v>0.10582010582010583</v>
      </c>
      <c r="BG258" s="18">
        <f t="shared" ref="BG258:BG321" si="113" xml:space="preserve"> IF(G258&gt;0,AX258/G258,"")</f>
        <v>0.16369047619047619</v>
      </c>
      <c r="BH258" s="58" t="str">
        <f t="shared" ref="BH258:BH321" si="114">IF(G258&lt;10,"&lt;10 min",IF(G258&lt;20,"10–19 min",IF(G258&lt;30,"20–29 min",IF(G258&lt;40,"30–39 min","40+ min"))))</f>
        <v>10–19 min</v>
      </c>
      <c r="BI258" s="58" t="str">
        <f t="shared" ref="BI258:BI321" si="115">IF(C258&lt;23,"18–22",IF(C258&lt;28,"23–27",IF(C258&lt;33,"28–32","33+")))</f>
        <v>28–32</v>
      </c>
      <c r="BJ258" s="60">
        <f t="shared" ref="BJ258:BJ321" si="116">AN258/100</f>
        <v>0.622</v>
      </c>
      <c r="BK258" s="60">
        <f t="shared" ref="BK258:BK321" si="117">AO258/100</f>
        <v>0.63800000000000001</v>
      </c>
      <c r="BL258" s="60">
        <f t="shared" ref="BL258:BL321" si="118">J258/(MAX($J$2:$J$570))</f>
        <v>0.22812311406155703</v>
      </c>
      <c r="BM258" s="62" t="str">
        <f t="shared" ref="BM258:BM321" si="119">IF(AND(G258&gt;=30,J258&gt;=500),"Conserver","Écarter")</f>
        <v>Écarter</v>
      </c>
      <c r="BN258" s="64">
        <f t="shared" ref="BN258:BN321" si="120">AT258/(MAX($AT$2:$AT$570))</f>
        <v>0.25374748490945676</v>
      </c>
      <c r="BO258" s="64">
        <f t="shared" ref="BO258:BO321" si="121">G258*D258</f>
        <v>1209.5999999999999</v>
      </c>
      <c r="BP258" s="65">
        <f t="shared" ref="BP258:BP321" si="122">IF(BO258&gt;0,U258/BO258,"")</f>
        <v>5.2910052910052914E-2</v>
      </c>
      <c r="BQ258" s="65">
        <f t="shared" ref="BQ258:BQ321" si="123">IF(V258&gt;0,U258/V258,0)</f>
        <v>1.6842105263157894</v>
      </c>
      <c r="BR258" s="18">
        <f t="shared" ref="BR258:BR321" si="124">IF(G258&gt;0,AV258/G258,"")</f>
        <v>0.26951058201058203</v>
      </c>
    </row>
    <row r="259" spans="1:70" ht="13.2">
      <c r="A259" s="12" t="s">
        <v>628</v>
      </c>
      <c r="B259" s="12" t="s">
        <v>629</v>
      </c>
      <c r="C259" s="13">
        <v>28</v>
      </c>
      <c r="D259" s="13">
        <v>41</v>
      </c>
      <c r="E259" s="13">
        <v>15</v>
      </c>
      <c r="F259" s="13">
        <v>26</v>
      </c>
      <c r="G259" s="13">
        <v>22.5</v>
      </c>
      <c r="H259" s="14">
        <v>340</v>
      </c>
      <c r="I259" s="15">
        <v>131</v>
      </c>
      <c r="J259" s="15">
        <v>308</v>
      </c>
      <c r="K259" s="14">
        <v>42.1</v>
      </c>
      <c r="L259" s="15">
        <v>29</v>
      </c>
      <c r="M259" s="15">
        <v>82</v>
      </c>
      <c r="N259" s="14">
        <v>33.299999999999997</v>
      </c>
      <c r="O259" s="14">
        <v>53</v>
      </c>
      <c r="P259" s="14">
        <v>66</v>
      </c>
      <c r="Q259" s="14">
        <v>81.5</v>
      </c>
      <c r="R259" s="15">
        <v>41</v>
      </c>
      <c r="S259" s="15">
        <v>123</v>
      </c>
      <c r="T259" s="15">
        <v>164</v>
      </c>
      <c r="U259" s="15">
        <v>82</v>
      </c>
      <c r="V259" s="68">
        <v>41</v>
      </c>
      <c r="W259" s="15">
        <v>33</v>
      </c>
      <c r="X259" s="15">
        <v>8</v>
      </c>
      <c r="Y259" s="15">
        <v>70</v>
      </c>
      <c r="Z259" s="14">
        <v>754</v>
      </c>
      <c r="AA259" s="14">
        <v>0</v>
      </c>
      <c r="AB259" s="14">
        <v>0</v>
      </c>
      <c r="AC259" s="13">
        <v>-5.5</v>
      </c>
      <c r="AD259" s="13">
        <v>104.8</v>
      </c>
      <c r="AE259" s="13">
        <v>116.8</v>
      </c>
      <c r="AF259" s="13">
        <v>-11.9</v>
      </c>
      <c r="AG259" s="13">
        <v>13.3</v>
      </c>
      <c r="AH259" s="13">
        <v>2.15</v>
      </c>
      <c r="AI259" s="13">
        <v>18.3</v>
      </c>
      <c r="AJ259" s="13">
        <v>4</v>
      </c>
      <c r="AK259" s="13">
        <v>13.4</v>
      </c>
      <c r="AL259" s="13">
        <v>8.5</v>
      </c>
      <c r="AM259" s="13">
        <v>8.5</v>
      </c>
      <c r="AN259" s="13">
        <v>46.4</v>
      </c>
      <c r="AO259" s="13">
        <v>50.4</v>
      </c>
      <c r="AP259" s="13">
        <v>16.899999999999999</v>
      </c>
      <c r="AQ259" s="13">
        <v>100.19</v>
      </c>
      <c r="AR259" s="13">
        <v>7.8</v>
      </c>
      <c r="AS259" s="13">
        <v>1925</v>
      </c>
      <c r="AT259" s="16">
        <f t="shared" si="100"/>
        <v>8.2926829268292686</v>
      </c>
      <c r="AU259" s="16">
        <f t="shared" si="101"/>
        <v>2</v>
      </c>
      <c r="AV259" s="17">
        <f t="shared" si="102"/>
        <v>4</v>
      </c>
      <c r="AW259" s="17">
        <f t="shared" si="103"/>
        <v>1</v>
      </c>
      <c r="AX259" s="17">
        <f t="shared" si="104"/>
        <v>3</v>
      </c>
      <c r="AY259" s="17">
        <f t="shared" si="105"/>
        <v>0.80487804878048785</v>
      </c>
      <c r="AZ259" s="17">
        <f t="shared" si="106"/>
        <v>0.1951219512195122</v>
      </c>
      <c r="BA259" s="17">
        <f t="shared" si="107"/>
        <v>1</v>
      </c>
      <c r="BB259" s="18">
        <f t="shared" si="108"/>
        <v>0.36856368563685638</v>
      </c>
      <c r="BC259" s="18">
        <f t="shared" si="109"/>
        <v>2</v>
      </c>
      <c r="BD259" s="18">
        <f t="shared" si="110"/>
        <v>3.5772357723577237E-2</v>
      </c>
      <c r="BE259" s="18">
        <f t="shared" si="111"/>
        <v>8.6720867208672087E-3</v>
      </c>
      <c r="BF259" s="18">
        <f t="shared" si="112"/>
        <v>4.4444444444444446E-2</v>
      </c>
      <c r="BG259" s="18">
        <f t="shared" si="113"/>
        <v>0.13333333333333333</v>
      </c>
      <c r="BH259" s="58" t="str">
        <f t="shared" si="114"/>
        <v>20–29 min</v>
      </c>
      <c r="BI259" s="58" t="str">
        <f t="shared" si="115"/>
        <v>28–32</v>
      </c>
      <c r="BJ259" s="60">
        <f t="shared" si="116"/>
        <v>0.46399999999999997</v>
      </c>
      <c r="BK259" s="60">
        <f t="shared" si="117"/>
        <v>0.504</v>
      </c>
      <c r="BL259" s="60">
        <f t="shared" si="118"/>
        <v>0.18587809293904647</v>
      </c>
      <c r="BM259" s="62" t="str">
        <f t="shared" si="119"/>
        <v>Écarter</v>
      </c>
      <c r="BN259" s="64">
        <f t="shared" si="120"/>
        <v>0.25361927663542233</v>
      </c>
      <c r="BO259" s="64">
        <f t="shared" si="121"/>
        <v>922.5</v>
      </c>
      <c r="BP259" s="65">
        <f t="shared" si="122"/>
        <v>8.8888888888888892E-2</v>
      </c>
      <c r="BQ259" s="65">
        <f t="shared" si="123"/>
        <v>2</v>
      </c>
      <c r="BR259" s="18">
        <f t="shared" si="124"/>
        <v>0.17777777777777778</v>
      </c>
    </row>
    <row r="260" spans="1:70" ht="13.2">
      <c r="A260" s="12" t="s">
        <v>488</v>
      </c>
      <c r="B260" s="12" t="s">
        <v>489</v>
      </c>
      <c r="C260" s="13">
        <v>25</v>
      </c>
      <c r="D260" s="13">
        <v>64</v>
      </c>
      <c r="E260" s="13">
        <v>28</v>
      </c>
      <c r="F260" s="13">
        <v>36</v>
      </c>
      <c r="G260" s="13">
        <v>15</v>
      </c>
      <c r="H260" s="14">
        <v>525</v>
      </c>
      <c r="I260" s="15">
        <v>192</v>
      </c>
      <c r="J260" s="15">
        <v>410</v>
      </c>
      <c r="K260" s="14">
        <v>46.6</v>
      </c>
      <c r="L260" s="15">
        <v>70</v>
      </c>
      <c r="M260" s="15">
        <v>224</v>
      </c>
      <c r="N260" s="14">
        <v>32.4</v>
      </c>
      <c r="O260" s="14">
        <v>70</v>
      </c>
      <c r="P260" s="14">
        <v>90</v>
      </c>
      <c r="Q260" s="14">
        <v>80.900000000000006</v>
      </c>
      <c r="R260" s="15">
        <v>90</v>
      </c>
      <c r="S260" s="15">
        <v>269</v>
      </c>
      <c r="T260" s="15">
        <v>358</v>
      </c>
      <c r="U260" s="15">
        <v>64</v>
      </c>
      <c r="V260" s="68">
        <v>38</v>
      </c>
      <c r="W260" s="15">
        <v>19</v>
      </c>
      <c r="X260" s="15">
        <v>45</v>
      </c>
      <c r="Y260" s="15">
        <v>96</v>
      </c>
      <c r="Z260" s="14">
        <v>1197</v>
      </c>
      <c r="AA260" s="14">
        <v>4</v>
      </c>
      <c r="AB260" s="14">
        <v>0</v>
      </c>
      <c r="AC260" s="13">
        <v>-0.6</v>
      </c>
      <c r="AD260" s="13">
        <v>110.3</v>
      </c>
      <c r="AE260" s="13">
        <v>111.5</v>
      </c>
      <c r="AF260" s="13">
        <v>-1.2</v>
      </c>
      <c r="AG260" s="13">
        <v>10.1</v>
      </c>
      <c r="AH260" s="13">
        <v>1.76</v>
      </c>
      <c r="AI260" s="13">
        <v>11.9</v>
      </c>
      <c r="AJ260" s="13">
        <v>8.5</v>
      </c>
      <c r="AK260" s="13">
        <v>24.1</v>
      </c>
      <c r="AL260" s="13">
        <v>16.5</v>
      </c>
      <c r="AM260" s="13">
        <v>6.8</v>
      </c>
      <c r="AN260" s="13">
        <v>55.4</v>
      </c>
      <c r="AO260" s="13">
        <v>58.6</v>
      </c>
      <c r="AP260" s="13">
        <v>20.100000000000001</v>
      </c>
      <c r="AQ260" s="13">
        <v>106.06</v>
      </c>
      <c r="AR260" s="13">
        <v>13.3</v>
      </c>
      <c r="AS260" s="13">
        <v>2122</v>
      </c>
      <c r="AT260" s="16">
        <f t="shared" si="100"/>
        <v>8.203125</v>
      </c>
      <c r="AU260" s="16">
        <f t="shared" si="101"/>
        <v>1</v>
      </c>
      <c r="AV260" s="17">
        <f t="shared" si="102"/>
        <v>5.59375</v>
      </c>
      <c r="AW260" s="17">
        <f t="shared" si="103"/>
        <v>1.40625</v>
      </c>
      <c r="AX260" s="17">
        <f t="shared" si="104"/>
        <v>4.203125</v>
      </c>
      <c r="AY260" s="17">
        <f t="shared" si="105"/>
        <v>0.296875</v>
      </c>
      <c r="AZ260" s="17">
        <f t="shared" si="106"/>
        <v>0.703125</v>
      </c>
      <c r="BA260" s="17">
        <f t="shared" si="107"/>
        <v>0.59375</v>
      </c>
      <c r="BB260" s="18">
        <f t="shared" si="108"/>
        <v>0.546875</v>
      </c>
      <c r="BC260" s="18">
        <f t="shared" si="109"/>
        <v>1.6842105263157894</v>
      </c>
      <c r="BD260" s="18">
        <f t="shared" si="110"/>
        <v>1.9791666666666666E-2</v>
      </c>
      <c r="BE260" s="18">
        <f t="shared" si="111"/>
        <v>4.6875E-2</v>
      </c>
      <c r="BF260" s="18">
        <f t="shared" si="112"/>
        <v>9.375E-2</v>
      </c>
      <c r="BG260" s="18">
        <f t="shared" si="113"/>
        <v>0.28020833333333334</v>
      </c>
      <c r="BH260" s="58" t="str">
        <f t="shared" si="114"/>
        <v>10–19 min</v>
      </c>
      <c r="BI260" s="58" t="str">
        <f t="shared" si="115"/>
        <v>23–27</v>
      </c>
      <c r="BJ260" s="60">
        <f t="shared" si="116"/>
        <v>0.55399999999999994</v>
      </c>
      <c r="BK260" s="60">
        <f t="shared" si="117"/>
        <v>0.58599999999999997</v>
      </c>
      <c r="BL260" s="60">
        <f t="shared" si="118"/>
        <v>0.24743512371756185</v>
      </c>
      <c r="BM260" s="62" t="str">
        <f t="shared" si="119"/>
        <v>Écarter</v>
      </c>
      <c r="BN260" s="64">
        <f t="shared" si="120"/>
        <v>0.25088028169014087</v>
      </c>
      <c r="BO260" s="64">
        <f t="shared" si="121"/>
        <v>960</v>
      </c>
      <c r="BP260" s="65">
        <f t="shared" si="122"/>
        <v>6.6666666666666666E-2</v>
      </c>
      <c r="BQ260" s="65">
        <f t="shared" si="123"/>
        <v>1.6842105263157894</v>
      </c>
      <c r="BR260" s="18">
        <f t="shared" si="124"/>
        <v>0.37291666666666667</v>
      </c>
    </row>
    <row r="261" spans="1:70" ht="13.2">
      <c r="A261" s="12" t="s">
        <v>388</v>
      </c>
      <c r="B261" s="12" t="s">
        <v>389</v>
      </c>
      <c r="C261" s="13">
        <v>31</v>
      </c>
      <c r="D261" s="13">
        <v>80</v>
      </c>
      <c r="E261" s="13">
        <v>46</v>
      </c>
      <c r="F261" s="13">
        <v>34</v>
      </c>
      <c r="G261" s="13">
        <v>27.1</v>
      </c>
      <c r="H261" s="14">
        <v>656</v>
      </c>
      <c r="I261" s="15">
        <v>232</v>
      </c>
      <c r="J261" s="15">
        <v>512</v>
      </c>
      <c r="K261" s="14">
        <v>45.7</v>
      </c>
      <c r="L261" s="15">
        <v>144</v>
      </c>
      <c r="M261" s="15">
        <v>336</v>
      </c>
      <c r="N261" s="14">
        <v>43.9</v>
      </c>
      <c r="O261" s="14">
        <v>40</v>
      </c>
      <c r="P261" s="14">
        <v>48</v>
      </c>
      <c r="Q261" s="14">
        <v>81.3</v>
      </c>
      <c r="R261" s="15">
        <v>32</v>
      </c>
      <c r="S261" s="15">
        <v>256</v>
      </c>
      <c r="T261" s="15">
        <v>288</v>
      </c>
      <c r="U261" s="15">
        <v>152</v>
      </c>
      <c r="V261" s="68">
        <v>80</v>
      </c>
      <c r="W261" s="15">
        <v>80</v>
      </c>
      <c r="X261" s="15">
        <v>16</v>
      </c>
      <c r="Y261" s="15">
        <v>168</v>
      </c>
      <c r="Z261" s="14">
        <v>1424</v>
      </c>
      <c r="AA261" s="14">
        <v>1</v>
      </c>
      <c r="AB261" s="14">
        <v>0</v>
      </c>
      <c r="AC261" s="13">
        <v>-0.3</v>
      </c>
      <c r="AD261" s="13">
        <v>114</v>
      </c>
      <c r="AE261" s="13">
        <v>114.5</v>
      </c>
      <c r="AF261" s="13">
        <v>-0.4</v>
      </c>
      <c r="AG261" s="13">
        <v>9.3000000000000007</v>
      </c>
      <c r="AH261" s="13">
        <v>1.89</v>
      </c>
      <c r="AI261" s="13">
        <v>20.100000000000001</v>
      </c>
      <c r="AJ261" s="13">
        <v>1.6</v>
      </c>
      <c r="AK261" s="13">
        <v>11</v>
      </c>
      <c r="AL261" s="13">
        <v>6.5</v>
      </c>
      <c r="AM261" s="13">
        <v>10.6</v>
      </c>
      <c r="AN261" s="13">
        <v>60</v>
      </c>
      <c r="AO261" s="13">
        <v>61.3</v>
      </c>
      <c r="AP261" s="13">
        <v>12.3</v>
      </c>
      <c r="AQ261" s="13">
        <v>100.95</v>
      </c>
      <c r="AR261" s="13">
        <v>6.4</v>
      </c>
      <c r="AS261" s="13">
        <v>4554</v>
      </c>
      <c r="AT261" s="16">
        <f t="shared" si="100"/>
        <v>8.1999999999999993</v>
      </c>
      <c r="AU261" s="16">
        <f t="shared" si="101"/>
        <v>1.9</v>
      </c>
      <c r="AV261" s="17">
        <f t="shared" si="102"/>
        <v>3.6</v>
      </c>
      <c r="AW261" s="17">
        <f t="shared" si="103"/>
        <v>0.4</v>
      </c>
      <c r="AX261" s="17">
        <f t="shared" si="104"/>
        <v>3.2</v>
      </c>
      <c r="AY261" s="17">
        <f t="shared" si="105"/>
        <v>1</v>
      </c>
      <c r="AZ261" s="17">
        <f t="shared" si="106"/>
        <v>0.2</v>
      </c>
      <c r="BA261" s="17">
        <f t="shared" si="107"/>
        <v>1</v>
      </c>
      <c r="BB261" s="18">
        <f t="shared" si="108"/>
        <v>0.30258302583025826</v>
      </c>
      <c r="BC261" s="18">
        <f t="shared" si="109"/>
        <v>1.9</v>
      </c>
      <c r="BD261" s="18">
        <f t="shared" si="110"/>
        <v>3.6900369003690037E-2</v>
      </c>
      <c r="BE261" s="18">
        <f t="shared" si="111"/>
        <v>7.3800738007380072E-3</v>
      </c>
      <c r="BF261" s="18">
        <f t="shared" si="112"/>
        <v>1.4760147601476014E-2</v>
      </c>
      <c r="BG261" s="18">
        <f t="shared" si="113"/>
        <v>0.11808118081180811</v>
      </c>
      <c r="BH261" s="58" t="str">
        <f t="shared" si="114"/>
        <v>20–29 min</v>
      </c>
      <c r="BI261" s="58" t="str">
        <f t="shared" si="115"/>
        <v>28–32</v>
      </c>
      <c r="BJ261" s="60">
        <f t="shared" si="116"/>
        <v>0.6</v>
      </c>
      <c r="BK261" s="60">
        <f t="shared" si="117"/>
        <v>0.61299999999999999</v>
      </c>
      <c r="BL261" s="60">
        <f t="shared" si="118"/>
        <v>0.30899215449607725</v>
      </c>
      <c r="BM261" s="62" t="str">
        <f t="shared" si="119"/>
        <v>Écarter</v>
      </c>
      <c r="BN261" s="64">
        <f t="shared" si="120"/>
        <v>0.25078470824949695</v>
      </c>
      <c r="BO261" s="64">
        <f t="shared" si="121"/>
        <v>2168</v>
      </c>
      <c r="BP261" s="65">
        <f t="shared" si="122"/>
        <v>7.0110701107011064E-2</v>
      </c>
      <c r="BQ261" s="65">
        <f t="shared" si="123"/>
        <v>1.9</v>
      </c>
      <c r="BR261" s="18">
        <f t="shared" si="124"/>
        <v>0.13284132841328414</v>
      </c>
    </row>
    <row r="262" spans="1:70" ht="13.2">
      <c r="A262" s="12" t="s">
        <v>434</v>
      </c>
      <c r="B262" s="12" t="s">
        <v>435</v>
      </c>
      <c r="C262" s="13">
        <v>37</v>
      </c>
      <c r="D262" s="13">
        <v>71</v>
      </c>
      <c r="E262" s="13">
        <v>44</v>
      </c>
      <c r="F262" s="13">
        <v>27</v>
      </c>
      <c r="G262" s="13">
        <v>24.7</v>
      </c>
      <c r="H262" s="14">
        <v>582</v>
      </c>
      <c r="I262" s="15">
        <v>185</v>
      </c>
      <c r="J262" s="15">
        <v>469</v>
      </c>
      <c r="K262" s="14">
        <v>40</v>
      </c>
      <c r="L262" s="15">
        <v>128</v>
      </c>
      <c r="M262" s="15">
        <v>312</v>
      </c>
      <c r="N262" s="14">
        <v>41</v>
      </c>
      <c r="O262" s="14">
        <v>78</v>
      </c>
      <c r="P262" s="14">
        <v>92</v>
      </c>
      <c r="Q262" s="14">
        <v>90</v>
      </c>
      <c r="R262" s="15">
        <v>36</v>
      </c>
      <c r="S262" s="15">
        <v>149</v>
      </c>
      <c r="T262" s="15">
        <v>185</v>
      </c>
      <c r="U262" s="15">
        <v>320</v>
      </c>
      <c r="V262" s="68">
        <v>78</v>
      </c>
      <c r="W262" s="15">
        <v>78</v>
      </c>
      <c r="X262" s="15">
        <v>14</v>
      </c>
      <c r="Y262" s="15">
        <v>114</v>
      </c>
      <c r="Z262" s="14">
        <v>1484</v>
      </c>
      <c r="AA262" s="14">
        <v>1</v>
      </c>
      <c r="AB262" s="14">
        <v>0</v>
      </c>
      <c r="AC262" s="13">
        <v>3.7</v>
      </c>
      <c r="AD262" s="13">
        <v>115.5</v>
      </c>
      <c r="AE262" s="13">
        <v>109</v>
      </c>
      <c r="AF262" s="13">
        <v>6.5</v>
      </c>
      <c r="AG262" s="13">
        <v>24.3</v>
      </c>
      <c r="AH262" s="13">
        <v>4.25</v>
      </c>
      <c r="AI262" s="13">
        <v>35.6</v>
      </c>
      <c r="AJ262" s="13">
        <v>1.8</v>
      </c>
      <c r="AK262" s="13">
        <v>8.5</v>
      </c>
      <c r="AL262" s="13">
        <v>5.2</v>
      </c>
      <c r="AM262" s="13">
        <v>8.4</v>
      </c>
      <c r="AN262" s="13">
        <v>53.5</v>
      </c>
      <c r="AO262" s="13">
        <v>57.3</v>
      </c>
      <c r="AP262" s="13">
        <v>14.1</v>
      </c>
      <c r="AQ262" s="13">
        <v>97.92</v>
      </c>
      <c r="AR262" s="13">
        <v>9.1999999999999993</v>
      </c>
      <c r="AS262" s="13">
        <v>3596</v>
      </c>
      <c r="AT262" s="16">
        <f t="shared" si="100"/>
        <v>8.1971830985915499</v>
      </c>
      <c r="AU262" s="16">
        <f t="shared" si="101"/>
        <v>4.507042253521127</v>
      </c>
      <c r="AV262" s="17">
        <f t="shared" si="102"/>
        <v>2.6056338028169015</v>
      </c>
      <c r="AW262" s="17">
        <f t="shared" si="103"/>
        <v>0.50704225352112675</v>
      </c>
      <c r="AX262" s="17">
        <f t="shared" si="104"/>
        <v>2.0985915492957745</v>
      </c>
      <c r="AY262" s="17">
        <f t="shared" si="105"/>
        <v>1.0985915492957747</v>
      </c>
      <c r="AZ262" s="17">
        <f t="shared" si="106"/>
        <v>0.19718309859154928</v>
      </c>
      <c r="BA262" s="17">
        <f t="shared" si="107"/>
        <v>1.0985915492957747</v>
      </c>
      <c r="BB262" s="18">
        <f t="shared" si="108"/>
        <v>0.331869761076581</v>
      </c>
      <c r="BC262" s="18">
        <f t="shared" si="109"/>
        <v>4.1025641025641022</v>
      </c>
      <c r="BD262" s="18">
        <f t="shared" si="110"/>
        <v>4.4477390659747963E-2</v>
      </c>
      <c r="BE262" s="18">
        <f t="shared" si="111"/>
        <v>7.983121400467582E-3</v>
      </c>
      <c r="BF262" s="18">
        <f t="shared" si="112"/>
        <v>2.0528026458345214E-2</v>
      </c>
      <c r="BG262" s="18">
        <f t="shared" si="113"/>
        <v>8.4963220619262134E-2</v>
      </c>
      <c r="BH262" s="58" t="str">
        <f t="shared" si="114"/>
        <v>20–29 min</v>
      </c>
      <c r="BI262" s="58" t="str">
        <f t="shared" si="115"/>
        <v>33+</v>
      </c>
      <c r="BJ262" s="60">
        <f t="shared" si="116"/>
        <v>0.53500000000000003</v>
      </c>
      <c r="BK262" s="60">
        <f t="shared" si="117"/>
        <v>0.57299999999999995</v>
      </c>
      <c r="BL262" s="60">
        <f t="shared" si="118"/>
        <v>0.28304164152082079</v>
      </c>
      <c r="BM262" s="62" t="str">
        <f t="shared" si="119"/>
        <v>Écarter</v>
      </c>
      <c r="BN262" s="64">
        <f t="shared" si="120"/>
        <v>0.25069855754243775</v>
      </c>
      <c r="BO262" s="64">
        <f t="shared" si="121"/>
        <v>1753.7</v>
      </c>
      <c r="BP262" s="65">
        <f t="shared" si="122"/>
        <v>0.18247134629640188</v>
      </c>
      <c r="BQ262" s="65">
        <f t="shared" si="123"/>
        <v>4.1025641025641022</v>
      </c>
      <c r="BR262" s="18">
        <f t="shared" si="124"/>
        <v>0.10549124707760735</v>
      </c>
    </row>
    <row r="263" spans="1:70" ht="13.2">
      <c r="A263" s="12" t="s">
        <v>460</v>
      </c>
      <c r="B263" s="12" t="s">
        <v>461</v>
      </c>
      <c r="C263" s="13">
        <v>22</v>
      </c>
      <c r="D263" s="13">
        <v>68</v>
      </c>
      <c r="E263" s="13">
        <v>40</v>
      </c>
      <c r="F263" s="13">
        <v>28</v>
      </c>
      <c r="G263" s="13">
        <v>24.3</v>
      </c>
      <c r="H263" s="14">
        <v>551</v>
      </c>
      <c r="I263" s="15">
        <v>204</v>
      </c>
      <c r="J263" s="15">
        <v>428</v>
      </c>
      <c r="K263" s="14">
        <v>47.7</v>
      </c>
      <c r="L263" s="15">
        <v>48</v>
      </c>
      <c r="M263" s="15">
        <v>136</v>
      </c>
      <c r="N263" s="14">
        <v>35.299999999999997</v>
      </c>
      <c r="O263" s="14">
        <v>95</v>
      </c>
      <c r="P263" s="14">
        <v>136</v>
      </c>
      <c r="Q263" s="14">
        <v>69.3</v>
      </c>
      <c r="R263" s="15">
        <v>48</v>
      </c>
      <c r="S263" s="15">
        <v>184</v>
      </c>
      <c r="T263" s="15">
        <v>231</v>
      </c>
      <c r="U263" s="15">
        <v>95</v>
      </c>
      <c r="V263" s="68">
        <v>54</v>
      </c>
      <c r="W263" s="15">
        <v>48</v>
      </c>
      <c r="X263" s="15">
        <v>95</v>
      </c>
      <c r="Y263" s="15">
        <v>122</v>
      </c>
      <c r="Z263" s="14">
        <v>1340</v>
      </c>
      <c r="AA263" s="14">
        <v>0</v>
      </c>
      <c r="AB263" s="14">
        <v>0</v>
      </c>
      <c r="AC263" s="13">
        <v>-0.4</v>
      </c>
      <c r="AD263" s="13">
        <v>113.9</v>
      </c>
      <c r="AE263" s="13">
        <v>113.9</v>
      </c>
      <c r="AF263" s="13">
        <v>0</v>
      </c>
      <c r="AG263" s="13">
        <v>7.3</v>
      </c>
      <c r="AH263" s="13">
        <v>1.68</v>
      </c>
      <c r="AI263" s="13">
        <v>14.7</v>
      </c>
      <c r="AJ263" s="13">
        <v>3</v>
      </c>
      <c r="AK263" s="13">
        <v>10.3</v>
      </c>
      <c r="AL263" s="13">
        <v>6.9</v>
      </c>
      <c r="AM263" s="13">
        <v>8.8000000000000007</v>
      </c>
      <c r="AN263" s="13">
        <v>53.3</v>
      </c>
      <c r="AO263" s="13">
        <v>56.4</v>
      </c>
      <c r="AP263" s="13">
        <v>13.8</v>
      </c>
      <c r="AQ263" s="13">
        <v>101.83</v>
      </c>
      <c r="AR263" s="13">
        <v>6.6</v>
      </c>
      <c r="AS263" s="13">
        <v>3501</v>
      </c>
      <c r="AT263" s="16">
        <f t="shared" si="100"/>
        <v>8.1029411764705888</v>
      </c>
      <c r="AU263" s="16">
        <f t="shared" si="101"/>
        <v>1.3970588235294117</v>
      </c>
      <c r="AV263" s="17">
        <f t="shared" si="102"/>
        <v>3.3970588235294117</v>
      </c>
      <c r="AW263" s="17">
        <f t="shared" si="103"/>
        <v>0.70588235294117652</v>
      </c>
      <c r="AX263" s="17">
        <f t="shared" si="104"/>
        <v>2.7058823529411766</v>
      </c>
      <c r="AY263" s="17">
        <f t="shared" si="105"/>
        <v>0.70588235294117652</v>
      </c>
      <c r="AZ263" s="17">
        <f t="shared" si="106"/>
        <v>1.3970588235294117</v>
      </c>
      <c r="BA263" s="17">
        <f t="shared" si="107"/>
        <v>0.79411764705882348</v>
      </c>
      <c r="BB263" s="18">
        <f t="shared" si="108"/>
        <v>0.33345436940208184</v>
      </c>
      <c r="BC263" s="18">
        <f t="shared" si="109"/>
        <v>1.7592592592592593</v>
      </c>
      <c r="BD263" s="18">
        <f t="shared" si="110"/>
        <v>2.9048656499636893E-2</v>
      </c>
      <c r="BE263" s="18">
        <f t="shared" si="111"/>
        <v>5.7492132655531346E-2</v>
      </c>
      <c r="BF263" s="18">
        <f t="shared" si="112"/>
        <v>2.9048656499636893E-2</v>
      </c>
      <c r="BG263" s="18">
        <f t="shared" si="113"/>
        <v>0.11135318324860809</v>
      </c>
      <c r="BH263" s="58" t="str">
        <f t="shared" si="114"/>
        <v>20–29 min</v>
      </c>
      <c r="BI263" s="58" t="str">
        <f t="shared" si="115"/>
        <v>18–22</v>
      </c>
      <c r="BJ263" s="60">
        <f t="shared" si="116"/>
        <v>0.53299999999999992</v>
      </c>
      <c r="BK263" s="60">
        <f t="shared" si="117"/>
        <v>0.56399999999999995</v>
      </c>
      <c r="BL263" s="60">
        <f t="shared" si="118"/>
        <v>0.25829812914906458</v>
      </c>
      <c r="BM263" s="62" t="str">
        <f t="shared" si="119"/>
        <v>Écarter</v>
      </c>
      <c r="BN263" s="64">
        <f t="shared" si="120"/>
        <v>0.24781630962244056</v>
      </c>
      <c r="BO263" s="64">
        <f t="shared" si="121"/>
        <v>1652.4</v>
      </c>
      <c r="BP263" s="65">
        <f t="shared" si="122"/>
        <v>5.7492132655531346E-2</v>
      </c>
      <c r="BQ263" s="65">
        <f t="shared" si="123"/>
        <v>1.7592592592592593</v>
      </c>
      <c r="BR263" s="18">
        <f t="shared" si="124"/>
        <v>0.13979665940450253</v>
      </c>
    </row>
    <row r="264" spans="1:70" ht="13.2">
      <c r="A264" s="12" t="s">
        <v>626</v>
      </c>
      <c r="B264" s="12" t="s">
        <v>627</v>
      </c>
      <c r="C264" s="13">
        <v>25</v>
      </c>
      <c r="D264" s="13">
        <v>42</v>
      </c>
      <c r="E264" s="13">
        <v>26</v>
      </c>
      <c r="F264" s="13">
        <v>16</v>
      </c>
      <c r="G264" s="13">
        <v>16.3</v>
      </c>
      <c r="H264" s="14">
        <v>340</v>
      </c>
      <c r="I264" s="15">
        <v>122</v>
      </c>
      <c r="J264" s="15">
        <v>273</v>
      </c>
      <c r="K264" s="14">
        <v>44.9</v>
      </c>
      <c r="L264" s="15">
        <v>71</v>
      </c>
      <c r="M264" s="15">
        <v>181</v>
      </c>
      <c r="N264" s="14">
        <v>40.799999999999997</v>
      </c>
      <c r="O264" s="14">
        <v>21</v>
      </c>
      <c r="P264" s="14">
        <v>25</v>
      </c>
      <c r="Q264" s="14">
        <v>77.8</v>
      </c>
      <c r="R264" s="15">
        <v>34</v>
      </c>
      <c r="S264" s="15">
        <v>113</v>
      </c>
      <c r="T264" s="15">
        <v>147</v>
      </c>
      <c r="U264" s="15">
        <v>55</v>
      </c>
      <c r="V264" s="68">
        <v>34</v>
      </c>
      <c r="W264" s="15">
        <v>17</v>
      </c>
      <c r="X264" s="15">
        <v>17</v>
      </c>
      <c r="Y264" s="15">
        <v>84</v>
      </c>
      <c r="Z264" s="14">
        <v>672</v>
      </c>
      <c r="AA264" s="14">
        <v>0</v>
      </c>
      <c r="AB264" s="14">
        <v>0</v>
      </c>
      <c r="AC264" s="13">
        <v>1</v>
      </c>
      <c r="AD264" s="13">
        <v>111.5</v>
      </c>
      <c r="AE264" s="13">
        <v>109.1</v>
      </c>
      <c r="AF264" s="13">
        <v>2.4</v>
      </c>
      <c r="AG264" s="13">
        <v>13.1</v>
      </c>
      <c r="AH264" s="13">
        <v>1.7</v>
      </c>
      <c r="AI264" s="13">
        <v>14.9</v>
      </c>
      <c r="AJ264" s="13">
        <v>4.9000000000000004</v>
      </c>
      <c r="AK264" s="13">
        <v>16.600000000000001</v>
      </c>
      <c r="AL264" s="13">
        <v>10.6</v>
      </c>
      <c r="AM264" s="13">
        <v>8.8000000000000007</v>
      </c>
      <c r="AN264" s="13">
        <v>58.2</v>
      </c>
      <c r="AO264" s="13">
        <v>59.5</v>
      </c>
      <c r="AP264" s="13">
        <v>19.7</v>
      </c>
      <c r="AQ264" s="13">
        <v>100.02</v>
      </c>
      <c r="AR264" s="13">
        <v>9.5</v>
      </c>
      <c r="AS264" s="13">
        <v>1433</v>
      </c>
      <c r="AT264" s="16">
        <f t="shared" si="100"/>
        <v>8.0952380952380949</v>
      </c>
      <c r="AU264" s="16">
        <f t="shared" si="101"/>
        <v>1.3095238095238095</v>
      </c>
      <c r="AV264" s="17">
        <f t="shared" si="102"/>
        <v>3.5</v>
      </c>
      <c r="AW264" s="17">
        <f t="shared" si="103"/>
        <v>0.80952380952380953</v>
      </c>
      <c r="AX264" s="17">
        <f t="shared" si="104"/>
        <v>2.6904761904761907</v>
      </c>
      <c r="AY264" s="17">
        <f t="shared" si="105"/>
        <v>0.40476190476190477</v>
      </c>
      <c r="AZ264" s="17">
        <f t="shared" si="106"/>
        <v>0.40476190476190477</v>
      </c>
      <c r="BA264" s="17">
        <f t="shared" si="107"/>
        <v>0.80952380952380953</v>
      </c>
      <c r="BB264" s="18">
        <f t="shared" si="108"/>
        <v>0.49664037394098742</v>
      </c>
      <c r="BC264" s="18">
        <f t="shared" si="109"/>
        <v>1.6176470588235294</v>
      </c>
      <c r="BD264" s="18">
        <f t="shared" si="110"/>
        <v>2.483201869704937E-2</v>
      </c>
      <c r="BE264" s="18">
        <f t="shared" si="111"/>
        <v>2.483201869704937E-2</v>
      </c>
      <c r="BF264" s="18">
        <f t="shared" si="112"/>
        <v>4.9664037394098741E-2</v>
      </c>
      <c r="BG264" s="18">
        <f t="shared" si="113"/>
        <v>0.16505988898626936</v>
      </c>
      <c r="BH264" s="58" t="str">
        <f t="shared" si="114"/>
        <v>10–19 min</v>
      </c>
      <c r="BI264" s="58" t="str">
        <f t="shared" si="115"/>
        <v>23–27</v>
      </c>
      <c r="BJ264" s="60">
        <f t="shared" si="116"/>
        <v>0.58200000000000007</v>
      </c>
      <c r="BK264" s="60">
        <f t="shared" si="117"/>
        <v>0.59499999999999997</v>
      </c>
      <c r="BL264" s="60">
        <f t="shared" si="118"/>
        <v>0.1647555823777912</v>
      </c>
      <c r="BM264" s="62" t="str">
        <f t="shared" si="119"/>
        <v>Écarter</v>
      </c>
      <c r="BN264" s="64">
        <f t="shared" si="120"/>
        <v>0.24758072242981699</v>
      </c>
      <c r="BO264" s="64">
        <f t="shared" si="121"/>
        <v>684.6</v>
      </c>
      <c r="BP264" s="65">
        <f t="shared" si="122"/>
        <v>8.0338884019865608E-2</v>
      </c>
      <c r="BQ264" s="65">
        <f t="shared" si="123"/>
        <v>1.6176470588235294</v>
      </c>
      <c r="BR264" s="18">
        <f t="shared" si="124"/>
        <v>0.21472392638036808</v>
      </c>
    </row>
    <row r="265" spans="1:70" ht="13.2">
      <c r="A265" s="12" t="s">
        <v>610</v>
      </c>
      <c r="B265" s="12" t="s">
        <v>611</v>
      </c>
      <c r="C265" s="13">
        <v>29</v>
      </c>
      <c r="D265" s="13">
        <v>45</v>
      </c>
      <c r="E265" s="13">
        <v>17</v>
      </c>
      <c r="F265" s="13">
        <v>28</v>
      </c>
      <c r="G265" s="13">
        <v>27.1</v>
      </c>
      <c r="H265" s="14">
        <v>356</v>
      </c>
      <c r="I265" s="15">
        <v>131</v>
      </c>
      <c r="J265" s="15">
        <v>306</v>
      </c>
      <c r="K265" s="14">
        <v>42.4</v>
      </c>
      <c r="L265" s="15">
        <v>36</v>
      </c>
      <c r="M265" s="15">
        <v>104</v>
      </c>
      <c r="N265" s="14">
        <v>35.9</v>
      </c>
      <c r="O265" s="14">
        <v>63</v>
      </c>
      <c r="P265" s="14">
        <v>99</v>
      </c>
      <c r="Q265" s="14">
        <v>62.2</v>
      </c>
      <c r="R265" s="15">
        <v>54</v>
      </c>
      <c r="S265" s="15">
        <v>126</v>
      </c>
      <c r="T265" s="15">
        <v>176</v>
      </c>
      <c r="U265" s="15">
        <v>95</v>
      </c>
      <c r="V265" s="68">
        <v>54</v>
      </c>
      <c r="W265" s="15">
        <v>45</v>
      </c>
      <c r="X265" s="15">
        <v>23</v>
      </c>
      <c r="Y265" s="15">
        <v>86</v>
      </c>
      <c r="Z265" s="14">
        <v>864</v>
      </c>
      <c r="AA265" s="14">
        <v>1</v>
      </c>
      <c r="AB265" s="14">
        <v>0</v>
      </c>
      <c r="AC265" s="13">
        <v>-3.4</v>
      </c>
      <c r="AD265" s="13">
        <v>106.5</v>
      </c>
      <c r="AE265" s="13">
        <v>112.8</v>
      </c>
      <c r="AF265" s="13">
        <v>-6.3</v>
      </c>
      <c r="AG265" s="13">
        <v>11.6</v>
      </c>
      <c r="AH265" s="13">
        <v>1.7</v>
      </c>
      <c r="AI265" s="13">
        <v>19</v>
      </c>
      <c r="AJ265" s="13">
        <v>4.2</v>
      </c>
      <c r="AK265" s="13">
        <v>10.5</v>
      </c>
      <c r="AL265" s="13">
        <v>7.3</v>
      </c>
      <c r="AM265" s="13">
        <v>11.2</v>
      </c>
      <c r="AN265" s="13">
        <v>48.5</v>
      </c>
      <c r="AO265" s="13">
        <v>51.3</v>
      </c>
      <c r="AP265" s="13">
        <v>14.3</v>
      </c>
      <c r="AQ265" s="13">
        <v>98.64</v>
      </c>
      <c r="AR265" s="13">
        <v>6.3</v>
      </c>
      <c r="AS265" s="13">
        <v>2504</v>
      </c>
      <c r="AT265" s="16">
        <f t="shared" si="100"/>
        <v>7.9111111111111114</v>
      </c>
      <c r="AU265" s="16">
        <f t="shared" si="101"/>
        <v>2.1111111111111112</v>
      </c>
      <c r="AV265" s="17">
        <f t="shared" si="102"/>
        <v>3.911111111111111</v>
      </c>
      <c r="AW265" s="17">
        <f t="shared" si="103"/>
        <v>1.2</v>
      </c>
      <c r="AX265" s="17">
        <f t="shared" si="104"/>
        <v>2.8</v>
      </c>
      <c r="AY265" s="17">
        <f t="shared" si="105"/>
        <v>1</v>
      </c>
      <c r="AZ265" s="17">
        <f t="shared" si="106"/>
        <v>0.51111111111111107</v>
      </c>
      <c r="BA265" s="17">
        <f t="shared" si="107"/>
        <v>1.2</v>
      </c>
      <c r="BB265" s="18">
        <f t="shared" si="108"/>
        <v>0.29192291922919228</v>
      </c>
      <c r="BC265" s="18">
        <f t="shared" si="109"/>
        <v>1.7592592592592593</v>
      </c>
      <c r="BD265" s="18">
        <f t="shared" si="110"/>
        <v>3.6900369003690037E-2</v>
      </c>
      <c r="BE265" s="18">
        <f t="shared" si="111"/>
        <v>1.8860188601886017E-2</v>
      </c>
      <c r="BF265" s="18">
        <f t="shared" si="112"/>
        <v>4.4280442804428041E-2</v>
      </c>
      <c r="BG265" s="18">
        <f t="shared" si="113"/>
        <v>0.10332103321033209</v>
      </c>
      <c r="BH265" s="58" t="str">
        <f t="shared" si="114"/>
        <v>20–29 min</v>
      </c>
      <c r="BI265" s="58" t="str">
        <f t="shared" si="115"/>
        <v>28–32</v>
      </c>
      <c r="BJ265" s="60">
        <f t="shared" si="116"/>
        <v>0.48499999999999999</v>
      </c>
      <c r="BK265" s="60">
        <f t="shared" si="117"/>
        <v>0.51300000000000001</v>
      </c>
      <c r="BL265" s="60">
        <f t="shared" si="118"/>
        <v>0.18467109233554616</v>
      </c>
      <c r="BM265" s="62" t="str">
        <f t="shared" si="119"/>
        <v>Écarter</v>
      </c>
      <c r="BN265" s="64">
        <f t="shared" si="120"/>
        <v>0.24194947462553099</v>
      </c>
      <c r="BO265" s="64">
        <f t="shared" si="121"/>
        <v>1219.5</v>
      </c>
      <c r="BP265" s="65">
        <f t="shared" si="122"/>
        <v>7.7900779007790077E-2</v>
      </c>
      <c r="BQ265" s="65">
        <f t="shared" si="123"/>
        <v>1.7592592592592593</v>
      </c>
      <c r="BR265" s="18">
        <f t="shared" si="124"/>
        <v>0.14432144321443213</v>
      </c>
    </row>
    <row r="266" spans="1:70" ht="13.2">
      <c r="A266" s="12" t="s">
        <v>430</v>
      </c>
      <c r="B266" s="12" t="s">
        <v>431</v>
      </c>
      <c r="C266" s="13">
        <v>26</v>
      </c>
      <c r="D266" s="13">
        <v>74</v>
      </c>
      <c r="E266" s="13">
        <v>25</v>
      </c>
      <c r="F266" s="13">
        <v>49</v>
      </c>
      <c r="G266" s="13">
        <v>27.4</v>
      </c>
      <c r="H266" s="14">
        <v>585</v>
      </c>
      <c r="I266" s="15">
        <v>222</v>
      </c>
      <c r="J266" s="15">
        <v>474</v>
      </c>
      <c r="K266" s="14">
        <v>46.8</v>
      </c>
      <c r="L266" s="15">
        <v>81</v>
      </c>
      <c r="M266" s="15">
        <v>215</v>
      </c>
      <c r="N266" s="14">
        <v>39.799999999999997</v>
      </c>
      <c r="O266" s="14">
        <v>59</v>
      </c>
      <c r="P266" s="14">
        <v>81</v>
      </c>
      <c r="Q266" s="14">
        <v>69</v>
      </c>
      <c r="R266" s="15">
        <v>37</v>
      </c>
      <c r="S266" s="15">
        <v>133</v>
      </c>
      <c r="T266" s="15">
        <v>170</v>
      </c>
      <c r="U266" s="15">
        <v>363</v>
      </c>
      <c r="V266" s="68">
        <v>126</v>
      </c>
      <c r="W266" s="15">
        <v>74</v>
      </c>
      <c r="X266" s="15">
        <v>15</v>
      </c>
      <c r="Y266" s="15">
        <v>185</v>
      </c>
      <c r="Z266" s="14">
        <v>1473</v>
      </c>
      <c r="AA266" s="14">
        <v>1</v>
      </c>
      <c r="AB266" s="14">
        <v>0</v>
      </c>
      <c r="AC266" s="13">
        <v>0</v>
      </c>
      <c r="AD266" s="13">
        <v>111</v>
      </c>
      <c r="AE266" s="13">
        <v>110.7</v>
      </c>
      <c r="AF266" s="13">
        <v>0.3</v>
      </c>
      <c r="AG266" s="13">
        <v>23.7</v>
      </c>
      <c r="AH266" s="13">
        <v>2.84</v>
      </c>
      <c r="AI266" s="13">
        <v>36.200000000000003</v>
      </c>
      <c r="AJ266" s="13">
        <v>1.7</v>
      </c>
      <c r="AK266" s="13">
        <v>6.3</v>
      </c>
      <c r="AL266" s="13">
        <v>4.0999999999999996</v>
      </c>
      <c r="AM266" s="13">
        <v>12.8</v>
      </c>
      <c r="AN266" s="13">
        <v>55.7</v>
      </c>
      <c r="AO266" s="13">
        <v>57.3</v>
      </c>
      <c r="AP266" s="13">
        <v>13.5</v>
      </c>
      <c r="AQ266" s="13">
        <v>98.76</v>
      </c>
      <c r="AR266" s="13">
        <v>6.9</v>
      </c>
      <c r="AS266" s="13">
        <v>4164</v>
      </c>
      <c r="AT266" s="16">
        <f t="shared" si="100"/>
        <v>7.9054054054054053</v>
      </c>
      <c r="AU266" s="16">
        <f t="shared" si="101"/>
        <v>4.9054054054054053</v>
      </c>
      <c r="AV266" s="17">
        <f t="shared" si="102"/>
        <v>2.2972972972972974</v>
      </c>
      <c r="AW266" s="17">
        <f t="shared" si="103"/>
        <v>0.5</v>
      </c>
      <c r="AX266" s="17">
        <f t="shared" si="104"/>
        <v>1.7972972972972974</v>
      </c>
      <c r="AY266" s="17">
        <f t="shared" si="105"/>
        <v>1</v>
      </c>
      <c r="AZ266" s="17">
        <f t="shared" si="106"/>
        <v>0.20270270270270271</v>
      </c>
      <c r="BA266" s="17">
        <f t="shared" si="107"/>
        <v>1.7027027027027026</v>
      </c>
      <c r="BB266" s="18">
        <f t="shared" si="108"/>
        <v>0.28851844545275201</v>
      </c>
      <c r="BC266" s="18">
        <f t="shared" si="109"/>
        <v>2.8809523809523809</v>
      </c>
      <c r="BD266" s="18">
        <f t="shared" si="110"/>
        <v>3.6496350364963508E-2</v>
      </c>
      <c r="BE266" s="18">
        <f t="shared" si="111"/>
        <v>7.3979088577628728E-3</v>
      </c>
      <c r="BF266" s="18">
        <f t="shared" si="112"/>
        <v>1.8248175182481754E-2</v>
      </c>
      <c r="BG266" s="18">
        <f t="shared" si="113"/>
        <v>6.5594791872164146E-2</v>
      </c>
      <c r="BH266" s="58" t="str">
        <f t="shared" si="114"/>
        <v>20–29 min</v>
      </c>
      <c r="BI266" s="58" t="str">
        <f t="shared" si="115"/>
        <v>23–27</v>
      </c>
      <c r="BJ266" s="60">
        <f t="shared" si="116"/>
        <v>0.55700000000000005</v>
      </c>
      <c r="BK266" s="60">
        <f t="shared" si="117"/>
        <v>0.57299999999999995</v>
      </c>
      <c r="BL266" s="60">
        <f t="shared" si="118"/>
        <v>0.28605914302957153</v>
      </c>
      <c r="BM266" s="62" t="str">
        <f t="shared" si="119"/>
        <v>Écarter</v>
      </c>
      <c r="BN266" s="64">
        <f t="shared" si="120"/>
        <v>0.24177497416934038</v>
      </c>
      <c r="BO266" s="64">
        <f t="shared" si="121"/>
        <v>2027.6</v>
      </c>
      <c r="BP266" s="65">
        <f t="shared" si="122"/>
        <v>0.17902939435786153</v>
      </c>
      <c r="BQ266" s="65">
        <f t="shared" si="123"/>
        <v>2.8809523809523809</v>
      </c>
      <c r="BR266" s="18">
        <f t="shared" si="124"/>
        <v>8.3842967054645889E-2</v>
      </c>
    </row>
    <row r="267" spans="1:70" ht="13.2">
      <c r="A267" s="12" t="s">
        <v>580</v>
      </c>
      <c r="B267" s="12" t="s">
        <v>581</v>
      </c>
      <c r="C267" s="13">
        <v>23</v>
      </c>
      <c r="D267" s="13">
        <v>50</v>
      </c>
      <c r="E267" s="13">
        <v>14</v>
      </c>
      <c r="F267" s="13">
        <v>36</v>
      </c>
      <c r="G267" s="13">
        <v>18.100000000000001</v>
      </c>
      <c r="H267" s="14">
        <v>395</v>
      </c>
      <c r="I267" s="15">
        <v>165</v>
      </c>
      <c r="J267" s="15">
        <v>315</v>
      </c>
      <c r="K267" s="14">
        <v>52.1</v>
      </c>
      <c r="L267" s="15">
        <v>10</v>
      </c>
      <c r="M267" s="15">
        <v>45</v>
      </c>
      <c r="N267" s="14">
        <v>24.4</v>
      </c>
      <c r="O267" s="14">
        <v>55</v>
      </c>
      <c r="P267" s="14">
        <v>75</v>
      </c>
      <c r="Q267" s="14">
        <v>75.7</v>
      </c>
      <c r="R267" s="15">
        <v>150</v>
      </c>
      <c r="S267" s="15">
        <v>180</v>
      </c>
      <c r="T267" s="15">
        <v>330</v>
      </c>
      <c r="U267" s="15">
        <v>90</v>
      </c>
      <c r="V267" s="68">
        <v>65</v>
      </c>
      <c r="W267" s="15">
        <v>40</v>
      </c>
      <c r="X267" s="15">
        <v>40</v>
      </c>
      <c r="Y267" s="15">
        <v>115</v>
      </c>
      <c r="Z267" s="14">
        <v>1115</v>
      </c>
      <c r="AA267" s="14">
        <v>4</v>
      </c>
      <c r="AB267" s="14">
        <v>0</v>
      </c>
      <c r="AC267" s="13">
        <v>1.3</v>
      </c>
      <c r="AD267" s="13">
        <v>109.2</v>
      </c>
      <c r="AE267" s="13">
        <v>107.1</v>
      </c>
      <c r="AF267" s="13">
        <v>2.1</v>
      </c>
      <c r="AG267" s="13">
        <v>15.8</v>
      </c>
      <c r="AH267" s="13">
        <v>1.44</v>
      </c>
      <c r="AI267" s="13">
        <v>18.100000000000001</v>
      </c>
      <c r="AJ267" s="13">
        <v>14.9</v>
      </c>
      <c r="AK267" s="13">
        <v>20.2</v>
      </c>
      <c r="AL267" s="13">
        <v>17.399999999999999</v>
      </c>
      <c r="AM267" s="13">
        <v>12.5</v>
      </c>
      <c r="AN267" s="13">
        <v>53.8</v>
      </c>
      <c r="AO267" s="13">
        <v>56.8</v>
      </c>
      <c r="AP267" s="13">
        <v>18.600000000000001</v>
      </c>
      <c r="AQ267" s="13">
        <v>97.35</v>
      </c>
      <c r="AR267" s="13">
        <v>13.4</v>
      </c>
      <c r="AS267" s="13">
        <v>1852</v>
      </c>
      <c r="AT267" s="16">
        <f t="shared" si="100"/>
        <v>7.9</v>
      </c>
      <c r="AU267" s="16">
        <f t="shared" si="101"/>
        <v>1.8</v>
      </c>
      <c r="AV267" s="17">
        <f t="shared" si="102"/>
        <v>6.6</v>
      </c>
      <c r="AW267" s="17">
        <f t="shared" si="103"/>
        <v>3</v>
      </c>
      <c r="AX267" s="17">
        <f t="shared" si="104"/>
        <v>3.6</v>
      </c>
      <c r="AY267" s="17">
        <f t="shared" si="105"/>
        <v>0.8</v>
      </c>
      <c r="AZ267" s="17">
        <f t="shared" si="106"/>
        <v>0.8</v>
      </c>
      <c r="BA267" s="17">
        <f t="shared" si="107"/>
        <v>1.3</v>
      </c>
      <c r="BB267" s="18">
        <f t="shared" si="108"/>
        <v>0.43646408839779005</v>
      </c>
      <c r="BC267" s="18">
        <f t="shared" si="109"/>
        <v>1.3846153846153846</v>
      </c>
      <c r="BD267" s="18">
        <f t="shared" si="110"/>
        <v>4.4198895027624308E-2</v>
      </c>
      <c r="BE267" s="18">
        <f t="shared" si="111"/>
        <v>4.4198895027624308E-2</v>
      </c>
      <c r="BF267" s="18">
        <f t="shared" si="112"/>
        <v>0.16574585635359115</v>
      </c>
      <c r="BG267" s="18">
        <f t="shared" si="113"/>
        <v>0.19889502762430938</v>
      </c>
      <c r="BH267" s="58" t="str">
        <f t="shared" si="114"/>
        <v>10–19 min</v>
      </c>
      <c r="BI267" s="58" t="str">
        <f t="shared" si="115"/>
        <v>23–27</v>
      </c>
      <c r="BJ267" s="60">
        <f t="shared" si="116"/>
        <v>0.53799999999999992</v>
      </c>
      <c r="BK267" s="60">
        <f t="shared" si="117"/>
        <v>0.56799999999999995</v>
      </c>
      <c r="BL267" s="60">
        <f t="shared" si="118"/>
        <v>0.19010259505129753</v>
      </c>
      <c r="BM267" s="62" t="str">
        <f t="shared" si="119"/>
        <v>Écarter</v>
      </c>
      <c r="BN267" s="64">
        <f t="shared" si="120"/>
        <v>0.24160965794768613</v>
      </c>
      <c r="BO267" s="64">
        <f t="shared" si="121"/>
        <v>905.00000000000011</v>
      </c>
      <c r="BP267" s="65">
        <f t="shared" si="122"/>
        <v>9.9447513812154678E-2</v>
      </c>
      <c r="BQ267" s="65">
        <f t="shared" si="123"/>
        <v>1.3846153846153846</v>
      </c>
      <c r="BR267" s="18">
        <f t="shared" si="124"/>
        <v>0.36464088397790051</v>
      </c>
    </row>
    <row r="268" spans="1:70" ht="13.2">
      <c r="A268" s="12" t="s">
        <v>980</v>
      </c>
      <c r="B268" s="12" t="s">
        <v>981</v>
      </c>
      <c r="C268" s="13">
        <v>25</v>
      </c>
      <c r="D268" s="13">
        <v>7</v>
      </c>
      <c r="E268" s="13">
        <v>1</v>
      </c>
      <c r="F268" s="13">
        <v>6</v>
      </c>
      <c r="G268" s="13">
        <v>21.6</v>
      </c>
      <c r="H268" s="14">
        <v>55</v>
      </c>
      <c r="I268" s="15">
        <v>17</v>
      </c>
      <c r="J268" s="15">
        <v>52</v>
      </c>
      <c r="K268" s="14">
        <v>32.700000000000003</v>
      </c>
      <c r="L268" s="15">
        <v>13</v>
      </c>
      <c r="M268" s="15">
        <v>44</v>
      </c>
      <c r="N268" s="14">
        <v>29.5</v>
      </c>
      <c r="O268" s="14">
        <v>8</v>
      </c>
      <c r="P268" s="14">
        <v>10</v>
      </c>
      <c r="Q268" s="14">
        <v>80</v>
      </c>
      <c r="R268" s="15">
        <v>3</v>
      </c>
      <c r="S268" s="15">
        <v>6</v>
      </c>
      <c r="T268" s="15">
        <v>9</v>
      </c>
      <c r="U268" s="15">
        <v>12</v>
      </c>
      <c r="V268" s="68">
        <v>8</v>
      </c>
      <c r="W268" s="15">
        <v>3</v>
      </c>
      <c r="X268" s="15">
        <v>1</v>
      </c>
      <c r="Y268" s="15">
        <v>17</v>
      </c>
      <c r="Z268" s="14">
        <v>88</v>
      </c>
      <c r="AA268" s="14">
        <v>0</v>
      </c>
      <c r="AB268" s="14">
        <v>0</v>
      </c>
      <c r="AC268" s="13">
        <v>-10</v>
      </c>
      <c r="AD268" s="13">
        <v>98.8</v>
      </c>
      <c r="AE268" s="13">
        <v>119.3</v>
      </c>
      <c r="AF268" s="13">
        <v>-20.5</v>
      </c>
      <c r="AG268" s="13">
        <v>12.6</v>
      </c>
      <c r="AH268" s="13">
        <v>1.5</v>
      </c>
      <c r="AI268" s="13">
        <v>15.6</v>
      </c>
      <c r="AJ268" s="13">
        <v>1.8</v>
      </c>
      <c r="AK268" s="13">
        <v>4.5999999999999996</v>
      </c>
      <c r="AL268" s="13">
        <v>3</v>
      </c>
      <c r="AM268" s="13">
        <v>10.4</v>
      </c>
      <c r="AN268" s="13">
        <v>45.2</v>
      </c>
      <c r="AO268" s="13">
        <v>48.8</v>
      </c>
      <c r="AP268" s="13">
        <v>17.7</v>
      </c>
      <c r="AQ268" s="13">
        <v>105.16</v>
      </c>
      <c r="AR268" s="13">
        <v>2.4</v>
      </c>
      <c r="AS268" s="13">
        <v>330</v>
      </c>
      <c r="AT268" s="16">
        <f t="shared" si="100"/>
        <v>7.8571428571428568</v>
      </c>
      <c r="AU268" s="16">
        <f t="shared" si="101"/>
        <v>1.7142857142857142</v>
      </c>
      <c r="AV268" s="17">
        <f t="shared" si="102"/>
        <v>1.2857142857142858</v>
      </c>
      <c r="AW268" s="17">
        <f t="shared" si="103"/>
        <v>0.42857142857142855</v>
      </c>
      <c r="AX268" s="17">
        <f t="shared" si="104"/>
        <v>0.8571428571428571</v>
      </c>
      <c r="AY268" s="17">
        <f t="shared" si="105"/>
        <v>0.42857142857142855</v>
      </c>
      <c r="AZ268" s="17">
        <f t="shared" si="106"/>
        <v>0.14285714285714285</v>
      </c>
      <c r="BA268" s="17">
        <f t="shared" si="107"/>
        <v>1.1428571428571428</v>
      </c>
      <c r="BB268" s="18">
        <f t="shared" si="108"/>
        <v>0.36375661375661372</v>
      </c>
      <c r="BC268" s="18">
        <f t="shared" si="109"/>
        <v>1.5</v>
      </c>
      <c r="BD268" s="18">
        <f t="shared" si="110"/>
        <v>1.984126984126984E-2</v>
      </c>
      <c r="BE268" s="18">
        <f t="shared" si="111"/>
        <v>6.6137566137566125E-3</v>
      </c>
      <c r="BF268" s="18">
        <f t="shared" si="112"/>
        <v>1.984126984126984E-2</v>
      </c>
      <c r="BG268" s="18">
        <f t="shared" si="113"/>
        <v>3.968253968253968E-2</v>
      </c>
      <c r="BH268" s="58" t="str">
        <f t="shared" si="114"/>
        <v>20–29 min</v>
      </c>
      <c r="BI268" s="58" t="str">
        <f t="shared" si="115"/>
        <v>23–27</v>
      </c>
      <c r="BJ268" s="60">
        <f t="shared" si="116"/>
        <v>0.45200000000000001</v>
      </c>
      <c r="BK268" s="60">
        <f t="shared" si="117"/>
        <v>0.48799999999999999</v>
      </c>
      <c r="BL268" s="60">
        <f t="shared" si="118"/>
        <v>3.1382015691007847E-2</v>
      </c>
      <c r="BM268" s="62" t="str">
        <f t="shared" si="119"/>
        <v>Écarter</v>
      </c>
      <c r="BN268" s="64">
        <f t="shared" si="120"/>
        <v>0.24029893647599884</v>
      </c>
      <c r="BO268" s="64">
        <f t="shared" si="121"/>
        <v>151.20000000000002</v>
      </c>
      <c r="BP268" s="65">
        <f t="shared" si="122"/>
        <v>7.9365079365079361E-2</v>
      </c>
      <c r="BQ268" s="65">
        <f t="shared" si="123"/>
        <v>1.5</v>
      </c>
      <c r="BR268" s="18">
        <f t="shared" si="124"/>
        <v>5.9523809523809527E-2</v>
      </c>
    </row>
    <row r="269" spans="1:70" ht="13.2">
      <c r="A269" s="12" t="s">
        <v>680</v>
      </c>
      <c r="B269" s="12" t="s">
        <v>681</v>
      </c>
      <c r="C269" s="13">
        <v>22</v>
      </c>
      <c r="D269" s="13">
        <v>36</v>
      </c>
      <c r="E269" s="13">
        <v>3</v>
      </c>
      <c r="F269" s="13">
        <v>33</v>
      </c>
      <c r="G269" s="13">
        <v>23.4</v>
      </c>
      <c r="H269" s="14">
        <v>281</v>
      </c>
      <c r="I269" s="15">
        <v>104</v>
      </c>
      <c r="J269" s="15">
        <v>302</v>
      </c>
      <c r="K269" s="14">
        <v>34.6</v>
      </c>
      <c r="L269" s="15">
        <v>32</v>
      </c>
      <c r="M269" s="15">
        <v>130</v>
      </c>
      <c r="N269" s="14">
        <v>25.4</v>
      </c>
      <c r="O269" s="14">
        <v>40</v>
      </c>
      <c r="P269" s="14">
        <v>50</v>
      </c>
      <c r="Q269" s="14">
        <v>82</v>
      </c>
      <c r="R269" s="15">
        <v>40</v>
      </c>
      <c r="S269" s="15">
        <v>68</v>
      </c>
      <c r="T269" s="15">
        <v>108</v>
      </c>
      <c r="U269" s="15">
        <v>112</v>
      </c>
      <c r="V269" s="68">
        <v>58</v>
      </c>
      <c r="W269" s="15">
        <v>32</v>
      </c>
      <c r="X269" s="15">
        <v>7</v>
      </c>
      <c r="Y269" s="15">
        <v>58</v>
      </c>
      <c r="Z269" s="14">
        <v>644</v>
      </c>
      <c r="AA269" s="14">
        <v>0</v>
      </c>
      <c r="AB269" s="14">
        <v>0</v>
      </c>
      <c r="AC269" s="13">
        <v>-7.7</v>
      </c>
      <c r="AD269" s="13">
        <v>101</v>
      </c>
      <c r="AE269" s="13">
        <v>116.4</v>
      </c>
      <c r="AF269" s="13">
        <v>-15.4</v>
      </c>
      <c r="AG269" s="13">
        <v>21</v>
      </c>
      <c r="AH269" s="13">
        <v>2</v>
      </c>
      <c r="AI269" s="13">
        <v>22.8</v>
      </c>
      <c r="AJ269" s="13">
        <v>4.2</v>
      </c>
      <c r="AK269" s="13">
        <v>8.1</v>
      </c>
      <c r="AL269" s="13">
        <v>6</v>
      </c>
      <c r="AM269" s="13">
        <v>11.4</v>
      </c>
      <c r="AN269" s="13">
        <v>40</v>
      </c>
      <c r="AO269" s="13">
        <v>43.7</v>
      </c>
      <c r="AP269" s="13">
        <v>18.8</v>
      </c>
      <c r="AQ269" s="13">
        <v>99.1</v>
      </c>
      <c r="AR269" s="13">
        <v>6</v>
      </c>
      <c r="AS269" s="13">
        <v>1734</v>
      </c>
      <c r="AT269" s="16">
        <f t="shared" si="100"/>
        <v>7.8055555555555554</v>
      </c>
      <c r="AU269" s="16">
        <f t="shared" si="101"/>
        <v>3.1111111111111112</v>
      </c>
      <c r="AV269" s="17">
        <f t="shared" si="102"/>
        <v>3</v>
      </c>
      <c r="AW269" s="17">
        <f t="shared" si="103"/>
        <v>1.1111111111111112</v>
      </c>
      <c r="AX269" s="17">
        <f t="shared" si="104"/>
        <v>1.8888888888888888</v>
      </c>
      <c r="AY269" s="17">
        <f t="shared" si="105"/>
        <v>0.88888888888888884</v>
      </c>
      <c r="AZ269" s="17">
        <f t="shared" si="106"/>
        <v>0.19444444444444445</v>
      </c>
      <c r="BA269" s="17">
        <f t="shared" si="107"/>
        <v>1.6111111111111112</v>
      </c>
      <c r="BB269" s="18">
        <f t="shared" si="108"/>
        <v>0.33357075023741689</v>
      </c>
      <c r="BC269" s="18">
        <f t="shared" si="109"/>
        <v>1.9310344827586206</v>
      </c>
      <c r="BD269" s="18">
        <f t="shared" si="110"/>
        <v>3.7986704653371318E-2</v>
      </c>
      <c r="BE269" s="18">
        <f t="shared" si="111"/>
        <v>8.309591642924977E-3</v>
      </c>
      <c r="BF269" s="18">
        <f t="shared" si="112"/>
        <v>4.7483380816714153E-2</v>
      </c>
      <c r="BG269" s="18">
        <f t="shared" si="113"/>
        <v>8.0721747388414061E-2</v>
      </c>
      <c r="BH269" s="58" t="str">
        <f t="shared" si="114"/>
        <v>20–29 min</v>
      </c>
      <c r="BI269" s="58" t="str">
        <f t="shared" si="115"/>
        <v>18–22</v>
      </c>
      <c r="BJ269" s="60">
        <f t="shared" si="116"/>
        <v>0.4</v>
      </c>
      <c r="BK269" s="60">
        <f t="shared" si="117"/>
        <v>0.43700000000000006</v>
      </c>
      <c r="BL269" s="60">
        <f t="shared" si="118"/>
        <v>0.18225709112854557</v>
      </c>
      <c r="BM269" s="62" t="str">
        <f t="shared" si="119"/>
        <v>Écarter</v>
      </c>
      <c r="BN269" s="64">
        <f t="shared" si="120"/>
        <v>0.23872121618600492</v>
      </c>
      <c r="BO269" s="64">
        <f t="shared" si="121"/>
        <v>842.4</v>
      </c>
      <c r="BP269" s="65">
        <f t="shared" si="122"/>
        <v>0.13295346628679963</v>
      </c>
      <c r="BQ269" s="65">
        <f t="shared" si="123"/>
        <v>1.9310344827586208</v>
      </c>
      <c r="BR269" s="18">
        <f t="shared" si="124"/>
        <v>0.12820512820512822</v>
      </c>
    </row>
    <row r="270" spans="1:70" ht="13.2">
      <c r="A270" s="12" t="s">
        <v>494</v>
      </c>
      <c r="B270" s="12" t="s">
        <v>495</v>
      </c>
      <c r="C270" s="13">
        <v>28</v>
      </c>
      <c r="D270" s="13">
        <v>67</v>
      </c>
      <c r="E270" s="13">
        <v>37</v>
      </c>
      <c r="F270" s="13">
        <v>30</v>
      </c>
      <c r="G270" s="13">
        <v>21.1</v>
      </c>
      <c r="H270" s="14">
        <v>516</v>
      </c>
      <c r="I270" s="15">
        <v>208</v>
      </c>
      <c r="J270" s="15">
        <v>415</v>
      </c>
      <c r="K270" s="14">
        <v>49.6</v>
      </c>
      <c r="L270" s="15">
        <v>60</v>
      </c>
      <c r="M270" s="15">
        <v>161</v>
      </c>
      <c r="N270" s="14">
        <v>36.799999999999997</v>
      </c>
      <c r="O270" s="14">
        <v>47</v>
      </c>
      <c r="P270" s="14">
        <v>67</v>
      </c>
      <c r="Q270" s="14">
        <v>69.099999999999994</v>
      </c>
      <c r="R270" s="15">
        <v>67</v>
      </c>
      <c r="S270" s="15">
        <v>134</v>
      </c>
      <c r="T270" s="15">
        <v>201</v>
      </c>
      <c r="U270" s="15">
        <v>121</v>
      </c>
      <c r="V270" s="68">
        <v>47</v>
      </c>
      <c r="W270" s="15">
        <v>47</v>
      </c>
      <c r="X270" s="15">
        <v>13</v>
      </c>
      <c r="Y270" s="15">
        <v>127</v>
      </c>
      <c r="Z270" s="14">
        <v>1079</v>
      </c>
      <c r="AA270" s="14">
        <v>0</v>
      </c>
      <c r="AB270" s="14">
        <v>0</v>
      </c>
      <c r="AC270" s="13">
        <v>-1.4</v>
      </c>
      <c r="AD270" s="13">
        <v>112.9</v>
      </c>
      <c r="AE270" s="13">
        <v>115.2</v>
      </c>
      <c r="AF270" s="13">
        <v>-2.2999999999999998</v>
      </c>
      <c r="AG270" s="13">
        <v>11.8</v>
      </c>
      <c r="AH270" s="13">
        <v>2.57</v>
      </c>
      <c r="AI270" s="13">
        <v>19.8</v>
      </c>
      <c r="AJ270" s="13">
        <v>4.7</v>
      </c>
      <c r="AK270" s="13">
        <v>9.4</v>
      </c>
      <c r="AL270" s="13">
        <v>7</v>
      </c>
      <c r="AM270" s="13">
        <v>7.7</v>
      </c>
      <c r="AN270" s="13">
        <v>56.9</v>
      </c>
      <c r="AO270" s="13">
        <v>58.4</v>
      </c>
      <c r="AP270" s="13">
        <v>14.5</v>
      </c>
      <c r="AQ270" s="13">
        <v>100.43</v>
      </c>
      <c r="AR270" s="13">
        <v>7.4</v>
      </c>
      <c r="AS270" s="13">
        <v>2947</v>
      </c>
      <c r="AT270" s="16">
        <f t="shared" si="100"/>
        <v>7.7014925373134329</v>
      </c>
      <c r="AU270" s="16">
        <f t="shared" si="101"/>
        <v>1.8059701492537314</v>
      </c>
      <c r="AV270" s="17">
        <f t="shared" si="102"/>
        <v>3</v>
      </c>
      <c r="AW270" s="17">
        <f t="shared" si="103"/>
        <v>1</v>
      </c>
      <c r="AX270" s="17">
        <f t="shared" si="104"/>
        <v>2</v>
      </c>
      <c r="AY270" s="17">
        <f t="shared" si="105"/>
        <v>0.70149253731343286</v>
      </c>
      <c r="AZ270" s="17">
        <f t="shared" si="106"/>
        <v>0.19402985074626866</v>
      </c>
      <c r="BA270" s="17">
        <f t="shared" si="107"/>
        <v>0.70149253731343286</v>
      </c>
      <c r="BB270" s="18">
        <f t="shared" si="108"/>
        <v>0.36499964631817217</v>
      </c>
      <c r="BC270" s="18">
        <f t="shared" si="109"/>
        <v>2.5744680851063833</v>
      </c>
      <c r="BD270" s="18">
        <f t="shared" si="110"/>
        <v>3.32460918158025E-2</v>
      </c>
      <c r="BE270" s="18">
        <f t="shared" si="111"/>
        <v>9.1957275235198411E-3</v>
      </c>
      <c r="BF270" s="18">
        <f t="shared" si="112"/>
        <v>4.7393364928909949E-2</v>
      </c>
      <c r="BG270" s="18">
        <f t="shared" si="113"/>
        <v>9.4786729857819899E-2</v>
      </c>
      <c r="BH270" s="58" t="str">
        <f t="shared" si="114"/>
        <v>20–29 min</v>
      </c>
      <c r="BI270" s="58" t="str">
        <f t="shared" si="115"/>
        <v>28–32</v>
      </c>
      <c r="BJ270" s="60">
        <f t="shared" si="116"/>
        <v>0.56899999999999995</v>
      </c>
      <c r="BK270" s="60">
        <f t="shared" si="117"/>
        <v>0.58399999999999996</v>
      </c>
      <c r="BL270" s="60">
        <f t="shared" si="118"/>
        <v>0.25045262522631262</v>
      </c>
      <c r="BM270" s="62" t="str">
        <f t="shared" si="119"/>
        <v>Écarter</v>
      </c>
      <c r="BN270" s="64">
        <f t="shared" si="120"/>
        <v>0.23553860476290581</v>
      </c>
      <c r="BO270" s="64">
        <f t="shared" si="121"/>
        <v>1413.7</v>
      </c>
      <c r="BP270" s="65">
        <f t="shared" si="122"/>
        <v>8.5591002334300059E-2</v>
      </c>
      <c r="BQ270" s="65">
        <f t="shared" si="123"/>
        <v>2.5744680851063828</v>
      </c>
      <c r="BR270" s="18">
        <f t="shared" si="124"/>
        <v>0.14218009478672985</v>
      </c>
    </row>
    <row r="271" spans="1:70" ht="13.2">
      <c r="A271" s="12" t="s">
        <v>646</v>
      </c>
      <c r="B271" s="12" t="s">
        <v>647</v>
      </c>
      <c r="C271" s="13">
        <v>24</v>
      </c>
      <c r="D271" s="13">
        <v>42</v>
      </c>
      <c r="E271" s="13">
        <v>12</v>
      </c>
      <c r="F271" s="13">
        <v>30</v>
      </c>
      <c r="G271" s="13">
        <v>18.8</v>
      </c>
      <c r="H271" s="14">
        <v>323</v>
      </c>
      <c r="I271" s="15">
        <v>134</v>
      </c>
      <c r="J271" s="15">
        <v>235</v>
      </c>
      <c r="K271" s="14">
        <v>57.4</v>
      </c>
      <c r="L271" s="15">
        <v>21</v>
      </c>
      <c r="M271" s="15">
        <v>67</v>
      </c>
      <c r="N271" s="14">
        <v>31.8</v>
      </c>
      <c r="O271" s="14">
        <v>34</v>
      </c>
      <c r="P271" s="14">
        <v>42</v>
      </c>
      <c r="Q271" s="14">
        <v>77.3</v>
      </c>
      <c r="R271" s="15">
        <v>63</v>
      </c>
      <c r="S271" s="15">
        <v>147</v>
      </c>
      <c r="T271" s="15">
        <v>210</v>
      </c>
      <c r="U271" s="15">
        <v>46</v>
      </c>
      <c r="V271" s="68">
        <v>42</v>
      </c>
      <c r="W271" s="15">
        <v>21</v>
      </c>
      <c r="X271" s="15">
        <v>42</v>
      </c>
      <c r="Y271" s="15">
        <v>105</v>
      </c>
      <c r="Z271" s="14">
        <v>790</v>
      </c>
      <c r="AA271" s="14">
        <v>4</v>
      </c>
      <c r="AB271" s="14">
        <v>0</v>
      </c>
      <c r="AC271" s="13">
        <v>-2.1</v>
      </c>
      <c r="AD271" s="13">
        <v>109.4</v>
      </c>
      <c r="AE271" s="13">
        <v>114.1</v>
      </c>
      <c r="AF271" s="13">
        <v>-4.7</v>
      </c>
      <c r="AG271" s="13">
        <v>8.3000000000000007</v>
      </c>
      <c r="AH271" s="13">
        <v>1.07</v>
      </c>
      <c r="AI271" s="13">
        <v>13.5</v>
      </c>
      <c r="AJ271" s="13">
        <v>7.9</v>
      </c>
      <c r="AK271" s="13">
        <v>17.7</v>
      </c>
      <c r="AL271" s="13">
        <v>12.9</v>
      </c>
      <c r="AM271" s="13">
        <v>12.6</v>
      </c>
      <c r="AN271" s="13">
        <v>61.9</v>
      </c>
      <c r="AO271" s="13">
        <v>63.9</v>
      </c>
      <c r="AP271" s="13">
        <v>15.5</v>
      </c>
      <c r="AQ271" s="13">
        <v>101.91</v>
      </c>
      <c r="AR271" s="13">
        <v>9.6</v>
      </c>
      <c r="AS271" s="13">
        <v>1674</v>
      </c>
      <c r="AT271" s="16">
        <f t="shared" si="100"/>
        <v>7.6904761904761907</v>
      </c>
      <c r="AU271" s="16">
        <f t="shared" si="101"/>
        <v>1.0952380952380953</v>
      </c>
      <c r="AV271" s="17">
        <f t="shared" si="102"/>
        <v>5</v>
      </c>
      <c r="AW271" s="17">
        <f t="shared" si="103"/>
        <v>1.5</v>
      </c>
      <c r="AX271" s="17">
        <f t="shared" si="104"/>
        <v>3.5</v>
      </c>
      <c r="AY271" s="17">
        <f t="shared" si="105"/>
        <v>0.5</v>
      </c>
      <c r="AZ271" s="17">
        <f t="shared" si="106"/>
        <v>1</v>
      </c>
      <c r="BA271" s="17">
        <f t="shared" si="107"/>
        <v>1</v>
      </c>
      <c r="BB271" s="18">
        <f t="shared" si="108"/>
        <v>0.40906788247213777</v>
      </c>
      <c r="BC271" s="18">
        <f t="shared" si="109"/>
        <v>1.0952380952380953</v>
      </c>
      <c r="BD271" s="18">
        <f t="shared" si="110"/>
        <v>2.6595744680851064E-2</v>
      </c>
      <c r="BE271" s="18">
        <f t="shared" si="111"/>
        <v>5.3191489361702128E-2</v>
      </c>
      <c r="BF271" s="18">
        <f t="shared" si="112"/>
        <v>7.9787234042553182E-2</v>
      </c>
      <c r="BG271" s="18">
        <f t="shared" si="113"/>
        <v>0.18617021276595744</v>
      </c>
      <c r="BH271" s="58" t="str">
        <f t="shared" si="114"/>
        <v>10–19 min</v>
      </c>
      <c r="BI271" s="58" t="str">
        <f t="shared" si="115"/>
        <v>23–27</v>
      </c>
      <c r="BJ271" s="60">
        <f t="shared" si="116"/>
        <v>0.61899999999999999</v>
      </c>
      <c r="BK271" s="60">
        <f t="shared" si="117"/>
        <v>0.63900000000000001</v>
      </c>
      <c r="BL271" s="60">
        <f t="shared" si="118"/>
        <v>0.14182257091128544</v>
      </c>
      <c r="BM271" s="62" t="str">
        <f t="shared" si="119"/>
        <v>Écarter</v>
      </c>
      <c r="BN271" s="64">
        <f t="shared" si="120"/>
        <v>0.23520168630832616</v>
      </c>
      <c r="BO271" s="64">
        <f t="shared" si="121"/>
        <v>789.6</v>
      </c>
      <c r="BP271" s="65">
        <f t="shared" si="122"/>
        <v>5.8257345491388043E-2</v>
      </c>
      <c r="BQ271" s="65">
        <f t="shared" si="123"/>
        <v>1.0952380952380953</v>
      </c>
      <c r="BR271" s="18">
        <f t="shared" si="124"/>
        <v>0.26595744680851063</v>
      </c>
    </row>
    <row r="272" spans="1:70" ht="13.2">
      <c r="A272" s="12" t="s">
        <v>696</v>
      </c>
      <c r="B272" s="12" t="s">
        <v>697</v>
      </c>
      <c r="C272" s="13">
        <v>27</v>
      </c>
      <c r="D272" s="13">
        <v>35</v>
      </c>
      <c r="E272" s="13">
        <v>16</v>
      </c>
      <c r="F272" s="13">
        <v>19</v>
      </c>
      <c r="G272" s="13">
        <v>22.2</v>
      </c>
      <c r="H272" s="14">
        <v>266</v>
      </c>
      <c r="I272" s="15">
        <v>88</v>
      </c>
      <c r="J272" s="15">
        <v>242</v>
      </c>
      <c r="K272" s="14">
        <v>36.6</v>
      </c>
      <c r="L272" s="15">
        <v>67</v>
      </c>
      <c r="M272" s="15">
        <v>196</v>
      </c>
      <c r="N272" s="14">
        <v>34.4</v>
      </c>
      <c r="O272" s="14">
        <v>21</v>
      </c>
      <c r="P272" s="14">
        <v>28</v>
      </c>
      <c r="Q272" s="14">
        <v>81.5</v>
      </c>
      <c r="R272" s="15">
        <v>25</v>
      </c>
      <c r="S272" s="15">
        <v>95</v>
      </c>
      <c r="T272" s="15">
        <v>119</v>
      </c>
      <c r="U272" s="15">
        <v>116</v>
      </c>
      <c r="V272" s="68">
        <v>42</v>
      </c>
      <c r="W272" s="15">
        <v>46</v>
      </c>
      <c r="X272" s="15">
        <v>18</v>
      </c>
      <c r="Y272" s="15">
        <v>56</v>
      </c>
      <c r="Z272" s="14">
        <v>732</v>
      </c>
      <c r="AA272" s="14">
        <v>0</v>
      </c>
      <c r="AB272" s="14">
        <v>0</v>
      </c>
      <c r="AC272" s="13">
        <v>2.9</v>
      </c>
      <c r="AD272" s="13">
        <v>113.5</v>
      </c>
      <c r="AE272" s="13">
        <v>108</v>
      </c>
      <c r="AF272" s="13">
        <v>5.5</v>
      </c>
      <c r="AG272" s="13">
        <v>18.7</v>
      </c>
      <c r="AH272" s="13">
        <v>2.8</v>
      </c>
      <c r="AI272" s="13">
        <v>28</v>
      </c>
      <c r="AJ272" s="13">
        <v>2.9</v>
      </c>
      <c r="AK272" s="13">
        <v>10.6</v>
      </c>
      <c r="AL272" s="13">
        <v>6.8</v>
      </c>
      <c r="AM272" s="13">
        <v>10</v>
      </c>
      <c r="AN272" s="13">
        <v>50.4</v>
      </c>
      <c r="AO272" s="13">
        <v>52.4</v>
      </c>
      <c r="AP272" s="13">
        <v>15.2</v>
      </c>
      <c r="AQ272" s="13">
        <v>105.6</v>
      </c>
      <c r="AR272" s="13">
        <v>7.8</v>
      </c>
      <c r="AS272" s="13">
        <v>1712</v>
      </c>
      <c r="AT272" s="16">
        <f t="shared" si="100"/>
        <v>7.6</v>
      </c>
      <c r="AU272" s="16">
        <f t="shared" si="101"/>
        <v>3.3142857142857145</v>
      </c>
      <c r="AV272" s="17">
        <f t="shared" si="102"/>
        <v>3.4</v>
      </c>
      <c r="AW272" s="17">
        <f t="shared" si="103"/>
        <v>0.7142857142857143</v>
      </c>
      <c r="AX272" s="17">
        <f t="shared" si="104"/>
        <v>2.7142857142857144</v>
      </c>
      <c r="AY272" s="17">
        <f t="shared" si="105"/>
        <v>1.3142857142857143</v>
      </c>
      <c r="AZ272" s="17">
        <f t="shared" si="106"/>
        <v>0.51428571428571423</v>
      </c>
      <c r="BA272" s="17">
        <f t="shared" si="107"/>
        <v>1.2</v>
      </c>
      <c r="BB272" s="18">
        <f t="shared" si="108"/>
        <v>0.34234234234234234</v>
      </c>
      <c r="BC272" s="18">
        <f t="shared" si="109"/>
        <v>2.7619047619047623</v>
      </c>
      <c r="BD272" s="18">
        <f t="shared" si="110"/>
        <v>5.9202059202059204E-2</v>
      </c>
      <c r="BE272" s="18">
        <f t="shared" si="111"/>
        <v>2.3166023166023165E-2</v>
      </c>
      <c r="BF272" s="18">
        <f t="shared" si="112"/>
        <v>3.2175032175032175E-2</v>
      </c>
      <c r="BG272" s="18">
        <f t="shared" si="113"/>
        <v>0.12226512226512228</v>
      </c>
      <c r="BH272" s="58" t="str">
        <f t="shared" si="114"/>
        <v>20–29 min</v>
      </c>
      <c r="BI272" s="58" t="str">
        <f t="shared" si="115"/>
        <v>23–27</v>
      </c>
      <c r="BJ272" s="60">
        <f t="shared" si="116"/>
        <v>0.504</v>
      </c>
      <c r="BK272" s="60">
        <f t="shared" si="117"/>
        <v>0.52400000000000002</v>
      </c>
      <c r="BL272" s="60">
        <f t="shared" si="118"/>
        <v>0.14604707302353651</v>
      </c>
      <c r="BM272" s="62" t="str">
        <f t="shared" si="119"/>
        <v>Écarter</v>
      </c>
      <c r="BN272" s="64">
        <f t="shared" si="120"/>
        <v>0.23243460764587526</v>
      </c>
      <c r="BO272" s="64">
        <f t="shared" si="121"/>
        <v>777</v>
      </c>
      <c r="BP272" s="65">
        <f t="shared" si="122"/>
        <v>0.14929214929214929</v>
      </c>
      <c r="BQ272" s="65">
        <f t="shared" si="123"/>
        <v>2.7619047619047619</v>
      </c>
      <c r="BR272" s="18">
        <f t="shared" si="124"/>
        <v>0.15315315315315314</v>
      </c>
    </row>
    <row r="273" spans="1:70" ht="13.2">
      <c r="A273" s="12" t="s">
        <v>736</v>
      </c>
      <c r="B273" s="12" t="s">
        <v>737</v>
      </c>
      <c r="C273" s="13">
        <v>20</v>
      </c>
      <c r="D273" s="13">
        <v>29</v>
      </c>
      <c r="E273" s="13">
        <v>8</v>
      </c>
      <c r="F273" s="13">
        <v>21</v>
      </c>
      <c r="G273" s="13">
        <v>22</v>
      </c>
      <c r="H273" s="14">
        <v>220</v>
      </c>
      <c r="I273" s="15">
        <v>81</v>
      </c>
      <c r="J273" s="15">
        <v>212</v>
      </c>
      <c r="K273" s="14">
        <v>38.5</v>
      </c>
      <c r="L273" s="15">
        <v>23</v>
      </c>
      <c r="M273" s="15">
        <v>90</v>
      </c>
      <c r="N273" s="14">
        <v>26.7</v>
      </c>
      <c r="O273" s="14">
        <v>32</v>
      </c>
      <c r="P273" s="14">
        <v>38</v>
      </c>
      <c r="Q273" s="14">
        <v>86.5</v>
      </c>
      <c r="R273" s="15">
        <v>9</v>
      </c>
      <c r="S273" s="15">
        <v>52</v>
      </c>
      <c r="T273" s="15">
        <v>58</v>
      </c>
      <c r="U273" s="15">
        <v>75</v>
      </c>
      <c r="V273" s="68">
        <v>35</v>
      </c>
      <c r="W273" s="15">
        <v>12</v>
      </c>
      <c r="X273" s="15">
        <v>3</v>
      </c>
      <c r="Y273" s="15">
        <v>49</v>
      </c>
      <c r="Z273" s="14">
        <v>415</v>
      </c>
      <c r="AA273" s="14">
        <v>0</v>
      </c>
      <c r="AB273" s="14">
        <v>0</v>
      </c>
      <c r="AC273" s="13">
        <v>-5.2</v>
      </c>
      <c r="AD273" s="13">
        <v>104.1</v>
      </c>
      <c r="AE273" s="13">
        <v>115.6</v>
      </c>
      <c r="AF273" s="13">
        <v>-11.5</v>
      </c>
      <c r="AG273" s="13">
        <v>17.8</v>
      </c>
      <c r="AH273" s="13">
        <v>2.17</v>
      </c>
      <c r="AI273" s="13">
        <v>22.3</v>
      </c>
      <c r="AJ273" s="13">
        <v>1.1000000000000001</v>
      </c>
      <c r="AK273" s="13">
        <v>7.3</v>
      </c>
      <c r="AL273" s="13">
        <v>4.2</v>
      </c>
      <c r="AM273" s="13">
        <v>10.3</v>
      </c>
      <c r="AN273" s="13">
        <v>44.1</v>
      </c>
      <c r="AO273" s="13">
        <v>48</v>
      </c>
      <c r="AP273" s="13">
        <v>17.3</v>
      </c>
      <c r="AQ273" s="13">
        <v>100.83</v>
      </c>
      <c r="AR273" s="13">
        <v>5.3</v>
      </c>
      <c r="AS273" s="13">
        <v>1342</v>
      </c>
      <c r="AT273" s="16">
        <f t="shared" si="100"/>
        <v>7.5862068965517242</v>
      </c>
      <c r="AU273" s="16">
        <f t="shared" si="101"/>
        <v>2.5862068965517242</v>
      </c>
      <c r="AV273" s="17">
        <f t="shared" si="102"/>
        <v>2</v>
      </c>
      <c r="AW273" s="17">
        <f t="shared" si="103"/>
        <v>0.31034482758620691</v>
      </c>
      <c r="AX273" s="17">
        <f t="shared" si="104"/>
        <v>1.7931034482758621</v>
      </c>
      <c r="AY273" s="17">
        <f t="shared" si="105"/>
        <v>0.41379310344827586</v>
      </c>
      <c r="AZ273" s="17">
        <f t="shared" si="106"/>
        <v>0.10344827586206896</v>
      </c>
      <c r="BA273" s="17">
        <f t="shared" si="107"/>
        <v>1.2068965517241379</v>
      </c>
      <c r="BB273" s="18">
        <f t="shared" si="108"/>
        <v>0.34482758620689657</v>
      </c>
      <c r="BC273" s="18">
        <f t="shared" si="109"/>
        <v>2.1428571428571428</v>
      </c>
      <c r="BD273" s="18">
        <f t="shared" si="110"/>
        <v>1.8808777429467086E-2</v>
      </c>
      <c r="BE273" s="18">
        <f t="shared" si="111"/>
        <v>4.7021943573667714E-3</v>
      </c>
      <c r="BF273" s="18">
        <f t="shared" si="112"/>
        <v>1.4106583072100314E-2</v>
      </c>
      <c r="BG273" s="18">
        <f t="shared" si="113"/>
        <v>8.1504702194357362E-2</v>
      </c>
      <c r="BH273" s="58" t="str">
        <f t="shared" si="114"/>
        <v>20–29 min</v>
      </c>
      <c r="BI273" s="58" t="str">
        <f t="shared" si="115"/>
        <v>18–22</v>
      </c>
      <c r="BJ273" s="60">
        <f t="shared" si="116"/>
        <v>0.441</v>
      </c>
      <c r="BK273" s="60">
        <f t="shared" si="117"/>
        <v>0.48</v>
      </c>
      <c r="BL273" s="60">
        <f t="shared" si="118"/>
        <v>0.12794206397103197</v>
      </c>
      <c r="BM273" s="62" t="str">
        <f t="shared" si="119"/>
        <v>Écarter</v>
      </c>
      <c r="BN273" s="64">
        <f t="shared" si="120"/>
        <v>0.23201276625268855</v>
      </c>
      <c r="BO273" s="64">
        <f t="shared" si="121"/>
        <v>638</v>
      </c>
      <c r="BP273" s="65">
        <f t="shared" si="122"/>
        <v>0.11755485893416928</v>
      </c>
      <c r="BQ273" s="65">
        <f t="shared" si="123"/>
        <v>2.1428571428571428</v>
      </c>
      <c r="BR273" s="18">
        <f t="shared" si="124"/>
        <v>9.0909090909090912E-2</v>
      </c>
    </row>
    <row r="274" spans="1:70" ht="13.2">
      <c r="A274" s="12" t="s">
        <v>900</v>
      </c>
      <c r="B274" s="12" t="s">
        <v>901</v>
      </c>
      <c r="C274" s="13">
        <v>25</v>
      </c>
      <c r="D274" s="13">
        <v>14</v>
      </c>
      <c r="E274" s="13">
        <v>3</v>
      </c>
      <c r="F274" s="13">
        <v>11</v>
      </c>
      <c r="G274" s="13">
        <v>18.2</v>
      </c>
      <c r="H274" s="14">
        <v>106</v>
      </c>
      <c r="I274" s="15">
        <v>42</v>
      </c>
      <c r="J274" s="15">
        <v>70</v>
      </c>
      <c r="K274" s="14">
        <v>60</v>
      </c>
      <c r="L274" s="14">
        <v>0</v>
      </c>
      <c r="M274" s="14">
        <v>0</v>
      </c>
      <c r="N274" s="14">
        <v>0</v>
      </c>
      <c r="O274" s="14">
        <v>22</v>
      </c>
      <c r="P274" s="14">
        <v>31</v>
      </c>
      <c r="Q274" s="14">
        <v>74.2</v>
      </c>
      <c r="R274" s="15">
        <v>46</v>
      </c>
      <c r="S274" s="15">
        <v>76</v>
      </c>
      <c r="T274" s="15">
        <v>122</v>
      </c>
      <c r="U274" s="15">
        <v>8</v>
      </c>
      <c r="V274" s="68">
        <v>10</v>
      </c>
      <c r="W274" s="15">
        <v>13</v>
      </c>
      <c r="X274" s="15">
        <v>1</v>
      </c>
      <c r="Y274" s="15">
        <v>24</v>
      </c>
      <c r="Z274" s="14">
        <v>300</v>
      </c>
      <c r="AA274" s="14">
        <v>4</v>
      </c>
      <c r="AB274" s="14">
        <v>0</v>
      </c>
      <c r="AC274" s="13">
        <v>-0.8</v>
      </c>
      <c r="AD274" s="13">
        <v>113.4</v>
      </c>
      <c r="AE274" s="13">
        <v>115.8</v>
      </c>
      <c r="AF274" s="13">
        <v>-2.5</v>
      </c>
      <c r="AG274" s="13">
        <v>5.0999999999999996</v>
      </c>
      <c r="AH274" s="13">
        <v>0.9</v>
      </c>
      <c r="AI274" s="13">
        <v>8.9</v>
      </c>
      <c r="AJ274" s="13">
        <v>16</v>
      </c>
      <c r="AK274" s="13">
        <v>28.6</v>
      </c>
      <c r="AL274" s="13">
        <v>22.1</v>
      </c>
      <c r="AM274" s="13">
        <v>9.9</v>
      </c>
      <c r="AN274" s="13">
        <v>60</v>
      </c>
      <c r="AO274" s="13">
        <v>64</v>
      </c>
      <c r="AP274" s="13">
        <v>14.4</v>
      </c>
      <c r="AQ274" s="13">
        <v>101.2</v>
      </c>
      <c r="AR274" s="13">
        <v>14</v>
      </c>
      <c r="AS274" s="13">
        <v>539</v>
      </c>
      <c r="AT274" s="16">
        <f t="shared" si="100"/>
        <v>7.5714285714285712</v>
      </c>
      <c r="AU274" s="16">
        <f t="shared" si="101"/>
        <v>0.5714285714285714</v>
      </c>
      <c r="AV274" s="17">
        <f t="shared" si="102"/>
        <v>8.7142857142857135</v>
      </c>
      <c r="AW274" s="17">
        <f t="shared" si="103"/>
        <v>3.2857142857142856</v>
      </c>
      <c r="AX274" s="17">
        <f t="shared" si="104"/>
        <v>5.4285714285714288</v>
      </c>
      <c r="AY274" s="17">
        <f t="shared" si="105"/>
        <v>0.9285714285714286</v>
      </c>
      <c r="AZ274" s="17">
        <f t="shared" si="106"/>
        <v>7.1428571428571425E-2</v>
      </c>
      <c r="BA274" s="17">
        <f t="shared" si="107"/>
        <v>0.7142857142857143</v>
      </c>
      <c r="BB274" s="18">
        <f t="shared" si="108"/>
        <v>0.41601255886970173</v>
      </c>
      <c r="BC274" s="18">
        <f t="shared" si="109"/>
        <v>0.79999999999999993</v>
      </c>
      <c r="BD274" s="18">
        <f t="shared" si="110"/>
        <v>5.1020408163265307E-2</v>
      </c>
      <c r="BE274" s="18">
        <f t="shared" si="111"/>
        <v>3.9246467817896386E-3</v>
      </c>
      <c r="BF274" s="18">
        <f t="shared" si="112"/>
        <v>0.18053375196232338</v>
      </c>
      <c r="BG274" s="18">
        <f t="shared" si="113"/>
        <v>0.29827315541601257</v>
      </c>
      <c r="BH274" s="58" t="str">
        <f t="shared" si="114"/>
        <v>10–19 min</v>
      </c>
      <c r="BI274" s="58" t="str">
        <f t="shared" si="115"/>
        <v>23–27</v>
      </c>
      <c r="BJ274" s="60">
        <f t="shared" si="116"/>
        <v>0.6</v>
      </c>
      <c r="BK274" s="60">
        <f t="shared" si="117"/>
        <v>0.64</v>
      </c>
      <c r="BL274" s="60">
        <f t="shared" si="118"/>
        <v>4.2245021122510558E-2</v>
      </c>
      <c r="BM274" s="62" t="str">
        <f t="shared" si="119"/>
        <v>Écarter</v>
      </c>
      <c r="BN274" s="64">
        <f t="shared" si="120"/>
        <v>0.23156079333141708</v>
      </c>
      <c r="BO274" s="64">
        <f t="shared" si="121"/>
        <v>254.79999999999998</v>
      </c>
      <c r="BP274" s="65">
        <f t="shared" si="122"/>
        <v>3.1397174254317116E-2</v>
      </c>
      <c r="BQ274" s="65">
        <f t="shared" si="123"/>
        <v>0.8</v>
      </c>
      <c r="BR274" s="18">
        <f t="shared" si="124"/>
        <v>0.47880690737833592</v>
      </c>
    </row>
    <row r="275" spans="1:70" ht="13.2">
      <c r="A275" s="12" t="s">
        <v>878</v>
      </c>
      <c r="B275" s="12" t="s">
        <v>879</v>
      </c>
      <c r="C275" s="13">
        <v>28</v>
      </c>
      <c r="D275" s="13">
        <v>15</v>
      </c>
      <c r="E275" s="13">
        <v>8</v>
      </c>
      <c r="F275" s="13">
        <v>7</v>
      </c>
      <c r="G275" s="13">
        <v>20.8</v>
      </c>
      <c r="H275" s="14">
        <v>113</v>
      </c>
      <c r="I275" s="15">
        <v>42</v>
      </c>
      <c r="J275" s="15">
        <v>89</v>
      </c>
      <c r="K275" s="14">
        <v>47.7</v>
      </c>
      <c r="L275" s="15">
        <v>21</v>
      </c>
      <c r="M275" s="15">
        <v>48</v>
      </c>
      <c r="N275" s="14">
        <v>43.8</v>
      </c>
      <c r="O275" s="14">
        <v>8</v>
      </c>
      <c r="P275" s="14">
        <v>15</v>
      </c>
      <c r="Q275" s="14">
        <v>46.7</v>
      </c>
      <c r="R275" s="15">
        <v>14</v>
      </c>
      <c r="S275" s="15">
        <v>38</v>
      </c>
      <c r="T275" s="15">
        <v>53</v>
      </c>
      <c r="U275" s="15">
        <v>29</v>
      </c>
      <c r="V275" s="68">
        <v>14</v>
      </c>
      <c r="W275" s="15">
        <v>33</v>
      </c>
      <c r="X275" s="15">
        <v>9</v>
      </c>
      <c r="Y275" s="15">
        <v>14</v>
      </c>
      <c r="Z275" s="14">
        <v>330</v>
      </c>
      <c r="AA275" s="14">
        <v>0</v>
      </c>
      <c r="AB275" s="14">
        <v>0</v>
      </c>
      <c r="AC275" s="13">
        <v>0.1</v>
      </c>
      <c r="AD275" s="13">
        <v>105.3</v>
      </c>
      <c r="AE275" s="13">
        <v>105.1</v>
      </c>
      <c r="AF275" s="13">
        <v>0.2</v>
      </c>
      <c r="AG275" s="13">
        <v>12.6</v>
      </c>
      <c r="AH275" s="13">
        <v>2.15</v>
      </c>
      <c r="AI275" s="13">
        <v>20.7</v>
      </c>
      <c r="AJ275" s="13">
        <v>3.8</v>
      </c>
      <c r="AK275" s="13">
        <v>12.2</v>
      </c>
      <c r="AL275" s="13">
        <v>7.6</v>
      </c>
      <c r="AM275" s="13">
        <v>9.6</v>
      </c>
      <c r="AN275" s="13">
        <v>59.7</v>
      </c>
      <c r="AO275" s="13">
        <v>59.2</v>
      </c>
      <c r="AP275" s="13">
        <v>13.5</v>
      </c>
      <c r="AQ275" s="13">
        <v>102.37</v>
      </c>
      <c r="AR275" s="13">
        <v>11.4</v>
      </c>
      <c r="AS275" s="13">
        <v>666</v>
      </c>
      <c r="AT275" s="16">
        <f t="shared" si="100"/>
        <v>7.5333333333333332</v>
      </c>
      <c r="AU275" s="16">
        <f t="shared" si="101"/>
        <v>1.9333333333333333</v>
      </c>
      <c r="AV275" s="17">
        <f t="shared" si="102"/>
        <v>3.5333333333333332</v>
      </c>
      <c r="AW275" s="17">
        <f t="shared" si="103"/>
        <v>0.93333333333333335</v>
      </c>
      <c r="AX275" s="17">
        <f t="shared" si="104"/>
        <v>2.5333333333333332</v>
      </c>
      <c r="AY275" s="17">
        <f t="shared" si="105"/>
        <v>2.2000000000000002</v>
      </c>
      <c r="AZ275" s="17">
        <f t="shared" si="106"/>
        <v>0.6</v>
      </c>
      <c r="BA275" s="17">
        <f t="shared" si="107"/>
        <v>0.93333333333333335</v>
      </c>
      <c r="BB275" s="18">
        <f t="shared" si="108"/>
        <v>0.36217948717948717</v>
      </c>
      <c r="BC275" s="18">
        <f t="shared" si="109"/>
        <v>2.0714285714285716</v>
      </c>
      <c r="BD275" s="18">
        <f t="shared" si="110"/>
        <v>0.10576923076923077</v>
      </c>
      <c r="BE275" s="18">
        <f t="shared" si="111"/>
        <v>2.8846153846153844E-2</v>
      </c>
      <c r="BF275" s="18">
        <f t="shared" si="112"/>
        <v>4.4871794871794872E-2</v>
      </c>
      <c r="BG275" s="18">
        <f t="shared" si="113"/>
        <v>0.12179487179487178</v>
      </c>
      <c r="BH275" s="58" t="str">
        <f t="shared" si="114"/>
        <v>20–29 min</v>
      </c>
      <c r="BI275" s="58" t="str">
        <f t="shared" si="115"/>
        <v>28–32</v>
      </c>
      <c r="BJ275" s="60">
        <f t="shared" si="116"/>
        <v>0.59699999999999998</v>
      </c>
      <c r="BK275" s="60">
        <f t="shared" si="117"/>
        <v>0.59200000000000008</v>
      </c>
      <c r="BL275" s="60">
        <f t="shared" si="118"/>
        <v>5.3711526855763428E-2</v>
      </c>
      <c r="BM275" s="62" t="str">
        <f t="shared" si="119"/>
        <v>Écarter</v>
      </c>
      <c r="BN275" s="64">
        <f t="shared" si="120"/>
        <v>0.23039570757880617</v>
      </c>
      <c r="BO275" s="64">
        <f t="shared" si="121"/>
        <v>312</v>
      </c>
      <c r="BP275" s="65">
        <f t="shared" si="122"/>
        <v>9.2948717948717952E-2</v>
      </c>
      <c r="BQ275" s="65">
        <f t="shared" si="123"/>
        <v>2.0714285714285716</v>
      </c>
      <c r="BR275" s="18">
        <f t="shared" si="124"/>
        <v>0.16987179487179485</v>
      </c>
    </row>
    <row r="276" spans="1:70" ht="13.2">
      <c r="A276" s="12" t="s">
        <v>614</v>
      </c>
      <c r="B276" s="12" t="s">
        <v>615</v>
      </c>
      <c r="C276" s="13">
        <v>28</v>
      </c>
      <c r="D276" s="13">
        <v>47</v>
      </c>
      <c r="E276" s="13">
        <v>21</v>
      </c>
      <c r="F276" s="13">
        <v>26</v>
      </c>
      <c r="G276" s="13">
        <v>17.600000000000001</v>
      </c>
      <c r="H276" s="14">
        <v>353</v>
      </c>
      <c r="I276" s="15">
        <v>103</v>
      </c>
      <c r="J276" s="15">
        <v>259</v>
      </c>
      <c r="K276" s="14">
        <v>39.700000000000003</v>
      </c>
      <c r="L276" s="15">
        <v>85</v>
      </c>
      <c r="M276" s="15">
        <v>216</v>
      </c>
      <c r="N276" s="14">
        <v>39</v>
      </c>
      <c r="O276" s="14">
        <v>66</v>
      </c>
      <c r="P276" s="14">
        <v>80</v>
      </c>
      <c r="Q276" s="14">
        <v>82.1</v>
      </c>
      <c r="R276" s="15">
        <v>14</v>
      </c>
      <c r="S276" s="15">
        <v>75</v>
      </c>
      <c r="T276" s="15">
        <v>89</v>
      </c>
      <c r="U276" s="15">
        <v>61</v>
      </c>
      <c r="V276" s="68">
        <v>33</v>
      </c>
      <c r="W276" s="15">
        <v>28</v>
      </c>
      <c r="X276" s="15">
        <v>14</v>
      </c>
      <c r="Y276" s="15">
        <v>80</v>
      </c>
      <c r="Z276" s="14">
        <v>639</v>
      </c>
      <c r="AA276" s="14">
        <v>0</v>
      </c>
      <c r="AB276" s="14">
        <v>0</v>
      </c>
      <c r="AC276" s="13">
        <v>-1.3</v>
      </c>
      <c r="AD276" s="13">
        <v>107.9</v>
      </c>
      <c r="AE276" s="13">
        <v>111.4</v>
      </c>
      <c r="AF276" s="13">
        <v>-3.5</v>
      </c>
      <c r="AG276" s="13">
        <v>10.199999999999999</v>
      </c>
      <c r="AH276" s="13">
        <v>1.94</v>
      </c>
      <c r="AI276" s="13">
        <v>16</v>
      </c>
      <c r="AJ276" s="13">
        <v>1.5</v>
      </c>
      <c r="AK276" s="13">
        <v>8.5</v>
      </c>
      <c r="AL276" s="13">
        <v>4.9000000000000004</v>
      </c>
      <c r="AM276" s="13">
        <v>8.1999999999999993</v>
      </c>
      <c r="AN276" s="13">
        <v>56.2</v>
      </c>
      <c r="AO276" s="13">
        <v>60.6</v>
      </c>
      <c r="AP276" s="13">
        <v>15.3</v>
      </c>
      <c r="AQ276" s="13">
        <v>105.43</v>
      </c>
      <c r="AR276" s="13">
        <v>6.8</v>
      </c>
      <c r="AS276" s="13">
        <v>1824</v>
      </c>
      <c r="AT276" s="16">
        <f t="shared" si="100"/>
        <v>7.5106382978723403</v>
      </c>
      <c r="AU276" s="16">
        <f t="shared" si="101"/>
        <v>1.2978723404255319</v>
      </c>
      <c r="AV276" s="17">
        <f t="shared" si="102"/>
        <v>1.8936170212765957</v>
      </c>
      <c r="AW276" s="17">
        <f t="shared" si="103"/>
        <v>0.2978723404255319</v>
      </c>
      <c r="AX276" s="17">
        <f t="shared" si="104"/>
        <v>1.5957446808510638</v>
      </c>
      <c r="AY276" s="17">
        <f t="shared" si="105"/>
        <v>0.5957446808510638</v>
      </c>
      <c r="AZ276" s="17">
        <f t="shared" si="106"/>
        <v>0.2978723404255319</v>
      </c>
      <c r="BA276" s="17">
        <f t="shared" si="107"/>
        <v>0.7021276595744681</v>
      </c>
      <c r="BB276" s="18">
        <f t="shared" si="108"/>
        <v>0.42674081237911021</v>
      </c>
      <c r="BC276" s="18">
        <f t="shared" si="109"/>
        <v>1.8484848484848484</v>
      </c>
      <c r="BD276" s="18">
        <f t="shared" si="110"/>
        <v>3.3849129593810444E-2</v>
      </c>
      <c r="BE276" s="18">
        <f t="shared" si="111"/>
        <v>1.6924564796905222E-2</v>
      </c>
      <c r="BF276" s="18">
        <f t="shared" si="112"/>
        <v>1.6924564796905222E-2</v>
      </c>
      <c r="BG276" s="18">
        <f t="shared" si="113"/>
        <v>9.066731141199226E-2</v>
      </c>
      <c r="BH276" s="58" t="str">
        <f t="shared" si="114"/>
        <v>10–19 min</v>
      </c>
      <c r="BI276" s="58" t="str">
        <f t="shared" si="115"/>
        <v>28–32</v>
      </c>
      <c r="BJ276" s="60">
        <f t="shared" si="116"/>
        <v>0.56200000000000006</v>
      </c>
      <c r="BK276" s="60">
        <f t="shared" si="117"/>
        <v>0.60599999999999998</v>
      </c>
      <c r="BL276" s="60">
        <f t="shared" si="118"/>
        <v>0.15630657815328908</v>
      </c>
      <c r="BM276" s="62" t="str">
        <f t="shared" si="119"/>
        <v>Écarter</v>
      </c>
      <c r="BN276" s="64">
        <f t="shared" si="120"/>
        <v>0.22970161393895286</v>
      </c>
      <c r="BO276" s="64">
        <f t="shared" si="121"/>
        <v>827.2</v>
      </c>
      <c r="BP276" s="65">
        <f t="shared" si="122"/>
        <v>7.3742746615087035E-2</v>
      </c>
      <c r="BQ276" s="65">
        <f t="shared" si="123"/>
        <v>1.8484848484848484</v>
      </c>
      <c r="BR276" s="18">
        <f t="shared" si="124"/>
        <v>0.10759187620889747</v>
      </c>
    </row>
    <row r="277" spans="1:70" ht="13.2">
      <c r="A277" s="12" t="s">
        <v>472</v>
      </c>
      <c r="B277" s="12" t="s">
        <v>473</v>
      </c>
      <c r="C277" s="13">
        <v>25</v>
      </c>
      <c r="D277" s="13">
        <v>73</v>
      </c>
      <c r="E277" s="13">
        <v>44</v>
      </c>
      <c r="F277" s="13">
        <v>29</v>
      </c>
      <c r="G277" s="13">
        <v>22.7</v>
      </c>
      <c r="H277" s="14">
        <v>540</v>
      </c>
      <c r="I277" s="15">
        <v>183</v>
      </c>
      <c r="J277" s="15">
        <v>423</v>
      </c>
      <c r="K277" s="14">
        <v>42.9</v>
      </c>
      <c r="L277" s="15">
        <v>153</v>
      </c>
      <c r="M277" s="15">
        <v>365</v>
      </c>
      <c r="N277" s="14">
        <v>42.7</v>
      </c>
      <c r="O277" s="14">
        <v>22</v>
      </c>
      <c r="P277" s="14">
        <v>29</v>
      </c>
      <c r="Q277" s="14">
        <v>81.5</v>
      </c>
      <c r="R277" s="15">
        <v>15</v>
      </c>
      <c r="S277" s="15">
        <v>153</v>
      </c>
      <c r="T277" s="15">
        <v>175</v>
      </c>
      <c r="U277" s="15">
        <v>110</v>
      </c>
      <c r="V277" s="68">
        <v>37</v>
      </c>
      <c r="W277" s="15">
        <v>37</v>
      </c>
      <c r="X277" s="15">
        <v>7</v>
      </c>
      <c r="Y277" s="15">
        <v>161</v>
      </c>
      <c r="Z277" s="14">
        <v>1007</v>
      </c>
      <c r="AA277" s="14">
        <v>0</v>
      </c>
      <c r="AB277" s="14">
        <v>0</v>
      </c>
      <c r="AC277" s="13">
        <v>3.1</v>
      </c>
      <c r="AD277" s="13">
        <v>114</v>
      </c>
      <c r="AE277" s="13">
        <v>107.6</v>
      </c>
      <c r="AF277" s="13">
        <v>6.4</v>
      </c>
      <c r="AG277" s="13">
        <v>8.6</v>
      </c>
      <c r="AH277" s="13">
        <v>2.7</v>
      </c>
      <c r="AI277" s="13">
        <v>18.600000000000001</v>
      </c>
      <c r="AJ277" s="13">
        <v>1.1000000000000001</v>
      </c>
      <c r="AK277" s="13">
        <v>8.6999999999999993</v>
      </c>
      <c r="AL277" s="13">
        <v>5.0999999999999996</v>
      </c>
      <c r="AM277" s="13">
        <v>6.9</v>
      </c>
      <c r="AN277" s="13">
        <v>61.2</v>
      </c>
      <c r="AO277" s="13">
        <v>62.1</v>
      </c>
      <c r="AP277" s="13">
        <v>12.3</v>
      </c>
      <c r="AQ277" s="13">
        <v>100.84</v>
      </c>
      <c r="AR277" s="13">
        <v>5.8</v>
      </c>
      <c r="AS277" s="13">
        <v>3487</v>
      </c>
      <c r="AT277" s="16">
        <f t="shared" si="100"/>
        <v>7.397260273972603</v>
      </c>
      <c r="AU277" s="16">
        <f t="shared" si="101"/>
        <v>1.5068493150684932</v>
      </c>
      <c r="AV277" s="17">
        <f t="shared" si="102"/>
        <v>2.3972602739726026</v>
      </c>
      <c r="AW277" s="17">
        <f t="shared" si="103"/>
        <v>0.20547945205479451</v>
      </c>
      <c r="AX277" s="17">
        <f t="shared" si="104"/>
        <v>2.095890410958904</v>
      </c>
      <c r="AY277" s="17">
        <f t="shared" si="105"/>
        <v>0.50684931506849318</v>
      </c>
      <c r="AZ277" s="17">
        <f t="shared" si="106"/>
        <v>9.5890410958904104E-2</v>
      </c>
      <c r="BA277" s="17">
        <f t="shared" si="107"/>
        <v>0.50684931506849318</v>
      </c>
      <c r="BB277" s="18">
        <f t="shared" si="108"/>
        <v>0.3258704966507755</v>
      </c>
      <c r="BC277" s="18">
        <f t="shared" si="109"/>
        <v>2.9729729729729728</v>
      </c>
      <c r="BD277" s="18">
        <f t="shared" si="110"/>
        <v>2.2328163659404987E-2</v>
      </c>
      <c r="BE277" s="18">
        <f t="shared" si="111"/>
        <v>4.2242471788063486E-3</v>
      </c>
      <c r="BF277" s="18">
        <f t="shared" si="112"/>
        <v>9.0519582402993175E-3</v>
      </c>
      <c r="BG277" s="18">
        <f t="shared" si="113"/>
        <v>9.2329974051053046E-2</v>
      </c>
      <c r="BH277" s="58" t="str">
        <f t="shared" si="114"/>
        <v>20–29 min</v>
      </c>
      <c r="BI277" s="58" t="str">
        <f t="shared" si="115"/>
        <v>23–27</v>
      </c>
      <c r="BJ277" s="60">
        <f t="shared" si="116"/>
        <v>0.61199999999999999</v>
      </c>
      <c r="BK277" s="60">
        <f t="shared" si="117"/>
        <v>0.621</v>
      </c>
      <c r="BL277" s="60">
        <f t="shared" si="118"/>
        <v>0.25528062764031384</v>
      </c>
      <c r="BM277" s="62" t="str">
        <f t="shared" si="119"/>
        <v>Écarter</v>
      </c>
      <c r="BN277" s="64">
        <f t="shared" si="120"/>
        <v>0.22623411703095286</v>
      </c>
      <c r="BO277" s="64">
        <f t="shared" si="121"/>
        <v>1657.1</v>
      </c>
      <c r="BP277" s="65">
        <f t="shared" si="122"/>
        <v>6.638102709552833E-2</v>
      </c>
      <c r="BQ277" s="65">
        <f t="shared" si="123"/>
        <v>2.9729729729729728</v>
      </c>
      <c r="BR277" s="18">
        <f t="shared" si="124"/>
        <v>0.10560617947015871</v>
      </c>
    </row>
    <row r="278" spans="1:70" ht="13.2">
      <c r="A278" s="12" t="s">
        <v>502</v>
      </c>
      <c r="B278" s="12" t="s">
        <v>503</v>
      </c>
      <c r="C278" s="13">
        <v>24</v>
      </c>
      <c r="D278" s="13">
        <v>68</v>
      </c>
      <c r="E278" s="13">
        <v>17</v>
      </c>
      <c r="F278" s="13">
        <v>51</v>
      </c>
      <c r="G278" s="13">
        <v>27.8</v>
      </c>
      <c r="H278" s="14">
        <v>503</v>
      </c>
      <c r="I278" s="15">
        <v>177</v>
      </c>
      <c r="J278" s="15">
        <v>422</v>
      </c>
      <c r="K278" s="14">
        <v>42.8</v>
      </c>
      <c r="L278" s="15">
        <v>95</v>
      </c>
      <c r="M278" s="15">
        <v>245</v>
      </c>
      <c r="N278" s="14">
        <v>39.1</v>
      </c>
      <c r="O278" s="14">
        <v>48</v>
      </c>
      <c r="P278" s="14">
        <v>75</v>
      </c>
      <c r="Q278" s="14">
        <v>68.099999999999994</v>
      </c>
      <c r="R278" s="15">
        <v>54</v>
      </c>
      <c r="S278" s="15">
        <v>116</v>
      </c>
      <c r="T278" s="15">
        <v>170</v>
      </c>
      <c r="U278" s="15">
        <v>109</v>
      </c>
      <c r="V278" s="68">
        <v>68</v>
      </c>
      <c r="W278" s="15">
        <v>75</v>
      </c>
      <c r="X278" s="15">
        <v>14</v>
      </c>
      <c r="Y278" s="15">
        <v>163</v>
      </c>
      <c r="Z278" s="14">
        <v>1074</v>
      </c>
      <c r="AA278" s="14">
        <v>0</v>
      </c>
      <c r="AB278" s="14">
        <v>0</v>
      </c>
      <c r="AC278" s="13">
        <v>-5.4</v>
      </c>
      <c r="AD278" s="13">
        <v>105.3</v>
      </c>
      <c r="AE278" s="13">
        <v>114.2</v>
      </c>
      <c r="AF278" s="13">
        <v>-8.9</v>
      </c>
      <c r="AG278" s="13">
        <v>8.1</v>
      </c>
      <c r="AH278" s="13">
        <v>1.54</v>
      </c>
      <c r="AI278" s="13">
        <v>17.100000000000001</v>
      </c>
      <c r="AJ278" s="13">
        <v>2.7</v>
      </c>
      <c r="AK278" s="13">
        <v>6</v>
      </c>
      <c r="AL278" s="13">
        <v>4.3</v>
      </c>
      <c r="AM278" s="13">
        <v>11.1</v>
      </c>
      <c r="AN278" s="13">
        <v>54.3</v>
      </c>
      <c r="AO278" s="13">
        <v>55.9</v>
      </c>
      <c r="AP278" s="13">
        <v>11.5</v>
      </c>
      <c r="AQ278" s="13">
        <v>100.08</v>
      </c>
      <c r="AR278" s="13">
        <v>4.3</v>
      </c>
      <c r="AS278" s="13">
        <v>3929</v>
      </c>
      <c r="AT278" s="16">
        <f t="shared" si="100"/>
        <v>7.3970588235294121</v>
      </c>
      <c r="AU278" s="16">
        <f t="shared" si="101"/>
        <v>1.6029411764705883</v>
      </c>
      <c r="AV278" s="17">
        <f t="shared" si="102"/>
        <v>2.5</v>
      </c>
      <c r="AW278" s="17">
        <f t="shared" si="103"/>
        <v>0.79411764705882348</v>
      </c>
      <c r="AX278" s="17">
        <f t="shared" si="104"/>
        <v>1.7058823529411764</v>
      </c>
      <c r="AY278" s="17">
        <f t="shared" si="105"/>
        <v>1.1029411764705883</v>
      </c>
      <c r="AZ278" s="17">
        <f t="shared" si="106"/>
        <v>0.20588235294117646</v>
      </c>
      <c r="BA278" s="17">
        <f t="shared" si="107"/>
        <v>1</v>
      </c>
      <c r="BB278" s="18">
        <f t="shared" si="108"/>
        <v>0.26608125264494287</v>
      </c>
      <c r="BC278" s="18">
        <f t="shared" si="109"/>
        <v>1.6029411764705883</v>
      </c>
      <c r="BD278" s="18">
        <f t="shared" si="110"/>
        <v>3.967414303851037E-2</v>
      </c>
      <c r="BE278" s="18">
        <f t="shared" si="111"/>
        <v>7.4058400338552679E-3</v>
      </c>
      <c r="BF278" s="18">
        <f t="shared" si="112"/>
        <v>2.8565382987727463E-2</v>
      </c>
      <c r="BG278" s="18">
        <f t="shared" si="113"/>
        <v>6.1362674566229368E-2</v>
      </c>
      <c r="BH278" s="58" t="str">
        <f t="shared" si="114"/>
        <v>20–29 min</v>
      </c>
      <c r="BI278" s="58" t="str">
        <f t="shared" si="115"/>
        <v>23–27</v>
      </c>
      <c r="BJ278" s="60">
        <f t="shared" si="116"/>
        <v>0.54299999999999993</v>
      </c>
      <c r="BK278" s="60">
        <f t="shared" si="117"/>
        <v>0.55899999999999994</v>
      </c>
      <c r="BL278" s="60">
        <f t="shared" si="118"/>
        <v>0.25467712733856368</v>
      </c>
      <c r="BM278" s="62" t="str">
        <f t="shared" si="119"/>
        <v>Écarter</v>
      </c>
      <c r="BN278" s="64">
        <f t="shared" si="120"/>
        <v>0.22622795597112086</v>
      </c>
      <c r="BO278" s="64">
        <f t="shared" si="121"/>
        <v>1890.4</v>
      </c>
      <c r="BP278" s="65">
        <f t="shared" si="122"/>
        <v>5.765975454930173E-2</v>
      </c>
      <c r="BQ278" s="65">
        <f t="shared" si="123"/>
        <v>1.6029411764705883</v>
      </c>
      <c r="BR278" s="18">
        <f t="shared" si="124"/>
        <v>8.9928057553956831E-2</v>
      </c>
    </row>
    <row r="279" spans="1:70" ht="13.2">
      <c r="A279" s="12" t="s">
        <v>728</v>
      </c>
      <c r="B279" s="12" t="s">
        <v>729</v>
      </c>
      <c r="C279" s="13">
        <v>31</v>
      </c>
      <c r="D279" s="13">
        <v>31</v>
      </c>
      <c r="E279" s="13">
        <v>9</v>
      </c>
      <c r="F279" s="13">
        <v>22</v>
      </c>
      <c r="G279" s="13">
        <v>17.2</v>
      </c>
      <c r="H279" s="14">
        <v>229</v>
      </c>
      <c r="I279" s="15">
        <v>90</v>
      </c>
      <c r="J279" s="15">
        <v>140</v>
      </c>
      <c r="K279" s="14">
        <v>64.7</v>
      </c>
      <c r="L279" s="14">
        <v>0</v>
      </c>
      <c r="M279" s="15">
        <v>3</v>
      </c>
      <c r="N279" s="14">
        <v>0</v>
      </c>
      <c r="O279" s="14">
        <v>50</v>
      </c>
      <c r="P279" s="14">
        <v>59</v>
      </c>
      <c r="Q279" s="14">
        <v>83.3</v>
      </c>
      <c r="R279" s="15">
        <v>62</v>
      </c>
      <c r="S279" s="15">
        <v>115</v>
      </c>
      <c r="T279" s="15">
        <v>177</v>
      </c>
      <c r="U279" s="15">
        <v>43</v>
      </c>
      <c r="V279" s="68">
        <v>22</v>
      </c>
      <c r="W279" s="15">
        <v>9</v>
      </c>
      <c r="X279" s="15">
        <v>22</v>
      </c>
      <c r="Y279" s="15">
        <v>50</v>
      </c>
      <c r="Z279" s="14">
        <v>580</v>
      </c>
      <c r="AA279" s="14">
        <v>3</v>
      </c>
      <c r="AB279" s="14">
        <v>0</v>
      </c>
      <c r="AC279" s="13">
        <v>-1.2</v>
      </c>
      <c r="AD279" s="13">
        <v>110.2</v>
      </c>
      <c r="AE279" s="13">
        <v>114.5</v>
      </c>
      <c r="AF279" s="13">
        <v>-4.3</v>
      </c>
      <c r="AG279" s="13">
        <v>11.2</v>
      </c>
      <c r="AH279" s="13">
        <v>2</v>
      </c>
      <c r="AI279" s="13">
        <v>18.5</v>
      </c>
      <c r="AJ279" s="13">
        <v>11.3</v>
      </c>
      <c r="AK279" s="13">
        <v>20.8</v>
      </c>
      <c r="AL279" s="13">
        <v>16.100000000000001</v>
      </c>
      <c r="AM279" s="13">
        <v>9.3000000000000007</v>
      </c>
      <c r="AN279" s="13">
        <v>64.7</v>
      </c>
      <c r="AO279" s="13">
        <v>69.5</v>
      </c>
      <c r="AP279" s="13">
        <v>14.3</v>
      </c>
      <c r="AQ279" s="13">
        <v>100.78</v>
      </c>
      <c r="AR279" s="13">
        <v>13.5</v>
      </c>
      <c r="AS279" s="13">
        <v>1127</v>
      </c>
      <c r="AT279" s="16">
        <f t="shared" si="100"/>
        <v>7.387096774193548</v>
      </c>
      <c r="AU279" s="16">
        <f t="shared" si="101"/>
        <v>1.3870967741935485</v>
      </c>
      <c r="AV279" s="17">
        <f t="shared" si="102"/>
        <v>5.709677419354839</v>
      </c>
      <c r="AW279" s="17">
        <f t="shared" si="103"/>
        <v>2</v>
      </c>
      <c r="AX279" s="17">
        <f t="shared" si="104"/>
        <v>3.7096774193548385</v>
      </c>
      <c r="AY279" s="17">
        <f t="shared" si="105"/>
        <v>0.29032258064516131</v>
      </c>
      <c r="AZ279" s="17">
        <f t="shared" si="106"/>
        <v>0.70967741935483875</v>
      </c>
      <c r="BA279" s="17">
        <f t="shared" si="107"/>
        <v>0.70967741935483875</v>
      </c>
      <c r="BB279" s="18">
        <f t="shared" si="108"/>
        <v>0.42948237059264815</v>
      </c>
      <c r="BC279" s="18">
        <f t="shared" si="109"/>
        <v>1.9545454545454546</v>
      </c>
      <c r="BD279" s="18">
        <f t="shared" si="110"/>
        <v>1.6879219804951238E-2</v>
      </c>
      <c r="BE279" s="18">
        <f t="shared" si="111"/>
        <v>4.1260315078769698E-2</v>
      </c>
      <c r="BF279" s="18">
        <f t="shared" si="112"/>
        <v>0.11627906976744186</v>
      </c>
      <c r="BG279" s="18">
        <f t="shared" si="113"/>
        <v>0.21567891972993247</v>
      </c>
      <c r="BH279" s="58" t="str">
        <f t="shared" si="114"/>
        <v>10–19 min</v>
      </c>
      <c r="BI279" s="58" t="str">
        <f t="shared" si="115"/>
        <v>28–32</v>
      </c>
      <c r="BJ279" s="60">
        <f t="shared" si="116"/>
        <v>0.64700000000000002</v>
      </c>
      <c r="BK279" s="60">
        <f t="shared" si="117"/>
        <v>0.69499999999999995</v>
      </c>
      <c r="BL279" s="60">
        <f t="shared" si="118"/>
        <v>8.4490042245021116E-2</v>
      </c>
      <c r="BM279" s="62" t="str">
        <f t="shared" si="119"/>
        <v>Écarter</v>
      </c>
      <c r="BN279" s="64">
        <f t="shared" si="120"/>
        <v>0.22592328162523528</v>
      </c>
      <c r="BO279" s="64">
        <f t="shared" si="121"/>
        <v>533.19999999999993</v>
      </c>
      <c r="BP279" s="65">
        <f t="shared" si="122"/>
        <v>8.0645161290322592E-2</v>
      </c>
      <c r="BQ279" s="65">
        <f t="shared" si="123"/>
        <v>1.9545454545454546</v>
      </c>
      <c r="BR279" s="18">
        <f t="shared" si="124"/>
        <v>0.33195798949737437</v>
      </c>
    </row>
    <row r="280" spans="1:70" ht="13.2">
      <c r="A280" s="12" t="s">
        <v>882</v>
      </c>
      <c r="B280" s="12" t="s">
        <v>883</v>
      </c>
      <c r="C280" s="13">
        <v>24</v>
      </c>
      <c r="D280" s="13">
        <v>15</v>
      </c>
      <c r="E280" s="13">
        <v>1</v>
      </c>
      <c r="F280" s="13">
        <v>14</v>
      </c>
      <c r="G280" s="13">
        <v>24.7</v>
      </c>
      <c r="H280" s="14">
        <v>110</v>
      </c>
      <c r="I280" s="15">
        <v>42</v>
      </c>
      <c r="J280" s="15">
        <v>131</v>
      </c>
      <c r="K280" s="14">
        <v>32.299999999999997</v>
      </c>
      <c r="L280" s="15">
        <v>12</v>
      </c>
      <c r="M280" s="15">
        <v>56</v>
      </c>
      <c r="N280" s="14">
        <v>21.4</v>
      </c>
      <c r="O280" s="14">
        <v>14</v>
      </c>
      <c r="P280" s="14">
        <v>15</v>
      </c>
      <c r="Q280" s="14">
        <v>86.7</v>
      </c>
      <c r="R280" s="15">
        <v>14</v>
      </c>
      <c r="S280" s="15">
        <v>36</v>
      </c>
      <c r="T280" s="15">
        <v>50</v>
      </c>
      <c r="U280" s="15">
        <v>56</v>
      </c>
      <c r="V280" s="68">
        <v>32</v>
      </c>
      <c r="W280" s="15">
        <v>15</v>
      </c>
      <c r="X280" s="15">
        <v>2</v>
      </c>
      <c r="Y280" s="15">
        <v>23</v>
      </c>
      <c r="Z280" s="14">
        <v>273</v>
      </c>
      <c r="AA280" s="14">
        <v>0</v>
      </c>
      <c r="AB280" s="14">
        <v>0</v>
      </c>
      <c r="AC280" s="13">
        <v>-11.3</v>
      </c>
      <c r="AD280" s="13">
        <v>99.5</v>
      </c>
      <c r="AE280" s="13">
        <v>121.8</v>
      </c>
      <c r="AF280" s="13">
        <v>-22.3</v>
      </c>
      <c r="AG280" s="13">
        <v>23.5</v>
      </c>
      <c r="AH280" s="13">
        <v>1.81</v>
      </c>
      <c r="AI280" s="13">
        <v>25</v>
      </c>
      <c r="AJ280" s="13">
        <v>3.3</v>
      </c>
      <c r="AK280" s="13">
        <v>9.8000000000000007</v>
      </c>
      <c r="AL280" s="13">
        <v>6.4</v>
      </c>
      <c r="AM280" s="13">
        <v>13.8</v>
      </c>
      <c r="AN280" s="13">
        <v>36.9</v>
      </c>
      <c r="AO280" s="13">
        <v>39.9</v>
      </c>
      <c r="AP280" s="13">
        <v>18.600000000000001</v>
      </c>
      <c r="AQ280" s="13">
        <v>99.5</v>
      </c>
      <c r="AR280" s="13">
        <v>5.0999999999999996</v>
      </c>
      <c r="AS280" s="13">
        <v>769</v>
      </c>
      <c r="AT280" s="16">
        <f t="shared" si="100"/>
        <v>7.333333333333333</v>
      </c>
      <c r="AU280" s="16">
        <f t="shared" si="101"/>
        <v>3.7333333333333334</v>
      </c>
      <c r="AV280" s="17">
        <f t="shared" si="102"/>
        <v>3.3333333333333335</v>
      </c>
      <c r="AW280" s="17">
        <f t="shared" si="103"/>
        <v>0.93333333333333335</v>
      </c>
      <c r="AX280" s="17">
        <f t="shared" si="104"/>
        <v>2.4</v>
      </c>
      <c r="AY280" s="17">
        <f t="shared" si="105"/>
        <v>1</v>
      </c>
      <c r="AZ280" s="17">
        <f t="shared" si="106"/>
        <v>0.13333333333333333</v>
      </c>
      <c r="BA280" s="17">
        <f t="shared" si="107"/>
        <v>2.1333333333333333</v>
      </c>
      <c r="BB280" s="18">
        <f t="shared" si="108"/>
        <v>0.29689608636977055</v>
      </c>
      <c r="BC280" s="18">
        <f t="shared" si="109"/>
        <v>1.75</v>
      </c>
      <c r="BD280" s="18">
        <f t="shared" si="110"/>
        <v>4.048582995951417E-2</v>
      </c>
      <c r="BE280" s="18">
        <f t="shared" si="111"/>
        <v>5.3981106612685558E-3</v>
      </c>
      <c r="BF280" s="18">
        <f t="shared" si="112"/>
        <v>3.7786774628879895E-2</v>
      </c>
      <c r="BG280" s="18">
        <f t="shared" si="113"/>
        <v>9.7165991902834009E-2</v>
      </c>
      <c r="BH280" s="58" t="str">
        <f t="shared" si="114"/>
        <v>20–29 min</v>
      </c>
      <c r="BI280" s="58" t="str">
        <f t="shared" si="115"/>
        <v>23–27</v>
      </c>
      <c r="BJ280" s="60">
        <f t="shared" si="116"/>
        <v>0.36899999999999999</v>
      </c>
      <c r="BK280" s="60">
        <f t="shared" si="117"/>
        <v>0.39899999999999997</v>
      </c>
      <c r="BL280" s="60">
        <f t="shared" si="118"/>
        <v>7.9058539529269764E-2</v>
      </c>
      <c r="BM280" s="62" t="str">
        <f t="shared" si="119"/>
        <v>Écarter</v>
      </c>
      <c r="BN280" s="64">
        <f t="shared" si="120"/>
        <v>0.22427900737759893</v>
      </c>
      <c r="BO280" s="64">
        <f t="shared" si="121"/>
        <v>370.5</v>
      </c>
      <c r="BP280" s="65">
        <f t="shared" si="122"/>
        <v>0.15114709851551958</v>
      </c>
      <c r="BQ280" s="65">
        <f t="shared" si="123"/>
        <v>1.75</v>
      </c>
      <c r="BR280" s="18">
        <f t="shared" si="124"/>
        <v>0.1349527665317139</v>
      </c>
    </row>
    <row r="281" spans="1:70" ht="13.2">
      <c r="A281" s="12" t="s">
        <v>608</v>
      </c>
      <c r="B281" s="12" t="s">
        <v>609</v>
      </c>
      <c r="C281" s="13">
        <v>33</v>
      </c>
      <c r="D281" s="13">
        <v>49</v>
      </c>
      <c r="E281" s="13">
        <v>26</v>
      </c>
      <c r="F281" s="13">
        <v>23</v>
      </c>
      <c r="G281" s="13">
        <v>17.600000000000001</v>
      </c>
      <c r="H281" s="14">
        <v>358</v>
      </c>
      <c r="I281" s="15">
        <v>113</v>
      </c>
      <c r="J281" s="15">
        <v>270</v>
      </c>
      <c r="K281" s="14">
        <v>42.4</v>
      </c>
      <c r="L281" s="15">
        <v>88</v>
      </c>
      <c r="M281" s="15">
        <v>206</v>
      </c>
      <c r="N281" s="14">
        <v>42.5</v>
      </c>
      <c r="O281" s="14">
        <v>39</v>
      </c>
      <c r="P281" s="14">
        <v>49</v>
      </c>
      <c r="Q281" s="14">
        <v>77.599999999999994</v>
      </c>
      <c r="R281" s="15">
        <v>15</v>
      </c>
      <c r="S281" s="15">
        <v>108</v>
      </c>
      <c r="T281" s="15">
        <v>123</v>
      </c>
      <c r="U281" s="15">
        <v>54</v>
      </c>
      <c r="V281" s="68">
        <v>29</v>
      </c>
      <c r="W281" s="15">
        <v>29</v>
      </c>
      <c r="X281" s="15">
        <v>5</v>
      </c>
      <c r="Y281" s="15">
        <v>39</v>
      </c>
      <c r="Z281" s="14">
        <v>662</v>
      </c>
      <c r="AA281" s="14">
        <v>0</v>
      </c>
      <c r="AB281" s="14">
        <v>0</v>
      </c>
      <c r="AC281" s="13">
        <v>2.2000000000000002</v>
      </c>
      <c r="AD281" s="13">
        <v>113.5</v>
      </c>
      <c r="AE281" s="13">
        <v>107.6</v>
      </c>
      <c r="AF281" s="13">
        <v>5.9</v>
      </c>
      <c r="AG281" s="13">
        <v>9</v>
      </c>
      <c r="AH281" s="13">
        <v>1.9</v>
      </c>
      <c r="AI281" s="13">
        <v>14.7</v>
      </c>
      <c r="AJ281" s="13">
        <v>1.8</v>
      </c>
      <c r="AK281" s="13">
        <v>11.9</v>
      </c>
      <c r="AL281" s="13">
        <v>7</v>
      </c>
      <c r="AM281" s="13">
        <v>7.8</v>
      </c>
      <c r="AN281" s="13">
        <v>58.7</v>
      </c>
      <c r="AO281" s="13">
        <v>60.8</v>
      </c>
      <c r="AP281" s="13">
        <v>16</v>
      </c>
      <c r="AQ281" s="13">
        <v>98.03</v>
      </c>
      <c r="AR281" s="13">
        <v>8.8000000000000007</v>
      </c>
      <c r="AS281" s="13">
        <v>1766</v>
      </c>
      <c r="AT281" s="16">
        <f t="shared" si="100"/>
        <v>7.3061224489795915</v>
      </c>
      <c r="AU281" s="16">
        <f t="shared" si="101"/>
        <v>1.1020408163265305</v>
      </c>
      <c r="AV281" s="17">
        <f t="shared" si="102"/>
        <v>2.510204081632653</v>
      </c>
      <c r="AW281" s="17">
        <f t="shared" si="103"/>
        <v>0.30612244897959184</v>
      </c>
      <c r="AX281" s="17">
        <f t="shared" si="104"/>
        <v>2.204081632653061</v>
      </c>
      <c r="AY281" s="17">
        <f t="shared" si="105"/>
        <v>0.59183673469387754</v>
      </c>
      <c r="AZ281" s="17">
        <f t="shared" si="106"/>
        <v>0.10204081632653061</v>
      </c>
      <c r="BA281" s="17">
        <f t="shared" si="107"/>
        <v>0.59183673469387754</v>
      </c>
      <c r="BB281" s="18">
        <f t="shared" si="108"/>
        <v>0.4151205936920222</v>
      </c>
      <c r="BC281" s="18">
        <f t="shared" si="109"/>
        <v>1.8620689655172413</v>
      </c>
      <c r="BD281" s="18">
        <f t="shared" si="110"/>
        <v>3.3627087198515766E-2</v>
      </c>
      <c r="BE281" s="18">
        <f t="shared" si="111"/>
        <v>5.7977736549165116E-3</v>
      </c>
      <c r="BF281" s="18">
        <f t="shared" si="112"/>
        <v>1.7393320964749534E-2</v>
      </c>
      <c r="BG281" s="18">
        <f t="shared" si="113"/>
        <v>0.12523191094619665</v>
      </c>
      <c r="BH281" s="58" t="str">
        <f t="shared" si="114"/>
        <v>10–19 min</v>
      </c>
      <c r="BI281" s="58" t="str">
        <f t="shared" si="115"/>
        <v>33+</v>
      </c>
      <c r="BJ281" s="60">
        <f t="shared" si="116"/>
        <v>0.58700000000000008</v>
      </c>
      <c r="BK281" s="60">
        <f t="shared" si="117"/>
        <v>0.60799999999999998</v>
      </c>
      <c r="BL281" s="60">
        <f t="shared" si="118"/>
        <v>0.16294508147254075</v>
      </c>
      <c r="BM281" s="62" t="str">
        <f t="shared" si="119"/>
        <v>Écarter</v>
      </c>
      <c r="BN281" s="64">
        <f t="shared" si="120"/>
        <v>0.22344680326859115</v>
      </c>
      <c r="BO281" s="64">
        <f t="shared" si="121"/>
        <v>862.40000000000009</v>
      </c>
      <c r="BP281" s="65">
        <f t="shared" si="122"/>
        <v>6.2615955473098325E-2</v>
      </c>
      <c r="BQ281" s="65">
        <f t="shared" si="123"/>
        <v>1.8620689655172413</v>
      </c>
      <c r="BR281" s="18">
        <f t="shared" si="124"/>
        <v>0.14262523191094617</v>
      </c>
    </row>
    <row r="282" spans="1:70" ht="13.2">
      <c r="A282" s="12" t="s">
        <v>478</v>
      </c>
      <c r="B282" s="12" t="s">
        <v>479</v>
      </c>
      <c r="C282" s="13">
        <v>23</v>
      </c>
      <c r="D282" s="13">
        <v>73</v>
      </c>
      <c r="E282" s="13">
        <v>16</v>
      </c>
      <c r="F282" s="13">
        <v>57</v>
      </c>
      <c r="G282" s="13">
        <v>17.100000000000001</v>
      </c>
      <c r="H282" s="14">
        <v>533</v>
      </c>
      <c r="I282" s="15">
        <v>175</v>
      </c>
      <c r="J282" s="15">
        <v>460</v>
      </c>
      <c r="K282" s="14">
        <v>38.200000000000003</v>
      </c>
      <c r="L282" s="15">
        <v>58</v>
      </c>
      <c r="M282" s="15">
        <v>212</v>
      </c>
      <c r="N282" s="14">
        <v>25.8</v>
      </c>
      <c r="O282" s="14">
        <v>124</v>
      </c>
      <c r="P282" s="14">
        <v>153</v>
      </c>
      <c r="Q282" s="14">
        <v>80.400000000000006</v>
      </c>
      <c r="R282" s="15">
        <v>51</v>
      </c>
      <c r="S282" s="15">
        <v>161</v>
      </c>
      <c r="T282" s="15">
        <v>212</v>
      </c>
      <c r="U282" s="15">
        <v>95</v>
      </c>
      <c r="V282" s="68">
        <v>51</v>
      </c>
      <c r="W282" s="15">
        <v>29</v>
      </c>
      <c r="X282" s="15">
        <v>15</v>
      </c>
      <c r="Y282" s="15">
        <v>66</v>
      </c>
      <c r="Z282" s="14">
        <v>1015</v>
      </c>
      <c r="AA282" s="14">
        <v>3</v>
      </c>
      <c r="AB282" s="14">
        <v>0</v>
      </c>
      <c r="AC282" s="13">
        <v>-2.2000000000000002</v>
      </c>
      <c r="AD282" s="13">
        <v>109.9</v>
      </c>
      <c r="AE282" s="13">
        <v>116</v>
      </c>
      <c r="AF282" s="13">
        <v>-6.1</v>
      </c>
      <c r="AG282" s="13">
        <v>11.5</v>
      </c>
      <c r="AH282" s="13">
        <v>1.87</v>
      </c>
      <c r="AI282" s="13">
        <v>14.3</v>
      </c>
      <c r="AJ282" s="13">
        <v>3.9</v>
      </c>
      <c r="AK282" s="13">
        <v>13</v>
      </c>
      <c r="AL282" s="13">
        <v>8.4</v>
      </c>
      <c r="AM282" s="13">
        <v>7.7</v>
      </c>
      <c r="AN282" s="13">
        <v>44.2</v>
      </c>
      <c r="AO282" s="13">
        <v>50.2</v>
      </c>
      <c r="AP282" s="13">
        <v>19.600000000000001</v>
      </c>
      <c r="AQ282" s="13">
        <v>99.93</v>
      </c>
      <c r="AR282" s="13">
        <v>8</v>
      </c>
      <c r="AS282" s="13">
        <v>2602</v>
      </c>
      <c r="AT282" s="16">
        <f t="shared" si="100"/>
        <v>7.3013698630136989</v>
      </c>
      <c r="AU282" s="16">
        <f t="shared" si="101"/>
        <v>1.3013698630136987</v>
      </c>
      <c r="AV282" s="17">
        <f t="shared" si="102"/>
        <v>2.904109589041096</v>
      </c>
      <c r="AW282" s="17">
        <f t="shared" si="103"/>
        <v>0.69863013698630139</v>
      </c>
      <c r="AX282" s="17">
        <f t="shared" si="104"/>
        <v>2.2054794520547945</v>
      </c>
      <c r="AY282" s="17">
        <f t="shared" si="105"/>
        <v>0.39726027397260272</v>
      </c>
      <c r="AZ282" s="17">
        <f t="shared" si="106"/>
        <v>0.20547945205479451</v>
      </c>
      <c r="BA282" s="17">
        <f t="shared" si="107"/>
        <v>0.69863013698630139</v>
      </c>
      <c r="BB282" s="18">
        <f t="shared" si="108"/>
        <v>0.42698069374349112</v>
      </c>
      <c r="BC282" s="18">
        <f t="shared" si="109"/>
        <v>1.8627450980392157</v>
      </c>
      <c r="BD282" s="18">
        <f t="shared" si="110"/>
        <v>2.323159496915805E-2</v>
      </c>
      <c r="BE282" s="18">
        <f t="shared" si="111"/>
        <v>1.2016342225426578E-2</v>
      </c>
      <c r="BF282" s="18">
        <f t="shared" si="112"/>
        <v>4.085556356645037E-2</v>
      </c>
      <c r="BG282" s="18">
        <f t="shared" si="113"/>
        <v>0.12897540655291195</v>
      </c>
      <c r="BH282" s="58" t="str">
        <f t="shared" si="114"/>
        <v>10–19 min</v>
      </c>
      <c r="BI282" s="58" t="str">
        <f t="shared" si="115"/>
        <v>23–27</v>
      </c>
      <c r="BJ282" s="60">
        <f t="shared" si="116"/>
        <v>0.442</v>
      </c>
      <c r="BK282" s="60">
        <f t="shared" si="117"/>
        <v>0.502</v>
      </c>
      <c r="BL282" s="60">
        <f t="shared" si="118"/>
        <v>0.27761013880506941</v>
      </c>
      <c r="BM282" s="62" t="str">
        <f t="shared" si="119"/>
        <v>Écarter</v>
      </c>
      <c r="BN282" s="64">
        <f t="shared" si="120"/>
        <v>0.22330145255092199</v>
      </c>
      <c r="BO282" s="64">
        <f t="shared" si="121"/>
        <v>1248.3000000000002</v>
      </c>
      <c r="BP282" s="65">
        <f t="shared" si="122"/>
        <v>7.6103500761035003E-2</v>
      </c>
      <c r="BQ282" s="65">
        <f t="shared" si="123"/>
        <v>1.8627450980392157</v>
      </c>
      <c r="BR282" s="18">
        <f t="shared" si="124"/>
        <v>0.16983097011936232</v>
      </c>
    </row>
    <row r="283" spans="1:70" ht="13.2">
      <c r="A283" s="12" t="s">
        <v>670</v>
      </c>
      <c r="B283" s="12" t="s">
        <v>671</v>
      </c>
      <c r="C283" s="13">
        <v>31</v>
      </c>
      <c r="D283" s="13">
        <v>40</v>
      </c>
      <c r="E283" s="13">
        <v>12</v>
      </c>
      <c r="F283" s="13">
        <v>28</v>
      </c>
      <c r="G283" s="13">
        <v>18.8</v>
      </c>
      <c r="H283" s="14">
        <v>292</v>
      </c>
      <c r="I283" s="15">
        <v>116</v>
      </c>
      <c r="J283" s="15">
        <v>236</v>
      </c>
      <c r="K283" s="14">
        <v>50</v>
      </c>
      <c r="L283" s="15">
        <v>4</v>
      </c>
      <c r="M283" s="15">
        <v>20</v>
      </c>
      <c r="N283" s="14">
        <v>15</v>
      </c>
      <c r="O283" s="14">
        <v>56</v>
      </c>
      <c r="P283" s="14">
        <v>92</v>
      </c>
      <c r="Q283" s="14">
        <v>62.2</v>
      </c>
      <c r="R283" s="15">
        <v>108</v>
      </c>
      <c r="S283" s="15">
        <v>200</v>
      </c>
      <c r="T283" s="15">
        <v>312</v>
      </c>
      <c r="U283" s="15">
        <v>36</v>
      </c>
      <c r="V283" s="68">
        <v>56</v>
      </c>
      <c r="W283" s="15">
        <v>40</v>
      </c>
      <c r="X283" s="15">
        <v>20</v>
      </c>
      <c r="Y283" s="15">
        <v>96</v>
      </c>
      <c r="Z283" s="14">
        <v>832</v>
      </c>
      <c r="AA283" s="14">
        <v>5</v>
      </c>
      <c r="AB283" s="14">
        <v>0</v>
      </c>
      <c r="AC283" s="13">
        <v>-6.1</v>
      </c>
      <c r="AD283" s="13">
        <v>103.4</v>
      </c>
      <c r="AE283" s="13">
        <v>118.9</v>
      </c>
      <c r="AF283" s="13">
        <v>-15.5</v>
      </c>
      <c r="AG283" s="13">
        <v>7</v>
      </c>
      <c r="AH283" s="13">
        <v>0.62</v>
      </c>
      <c r="AI283" s="13">
        <v>9.4</v>
      </c>
      <c r="AJ283" s="13">
        <v>13.4</v>
      </c>
      <c r="AK283" s="13">
        <v>28.8</v>
      </c>
      <c r="AL283" s="13">
        <v>20.5</v>
      </c>
      <c r="AM283" s="13">
        <v>15.2</v>
      </c>
      <c r="AN283" s="13">
        <v>50.6</v>
      </c>
      <c r="AO283" s="13">
        <v>53.5</v>
      </c>
      <c r="AP283" s="13">
        <v>18.3</v>
      </c>
      <c r="AQ283" s="13">
        <v>98.83</v>
      </c>
      <c r="AR283" s="13">
        <v>10.9</v>
      </c>
      <c r="AS283" s="13">
        <v>1543</v>
      </c>
      <c r="AT283" s="16">
        <f t="shared" si="100"/>
        <v>7.3</v>
      </c>
      <c r="AU283" s="16">
        <f t="shared" si="101"/>
        <v>0.9</v>
      </c>
      <c r="AV283" s="17">
        <f t="shared" si="102"/>
        <v>7.8</v>
      </c>
      <c r="AW283" s="17">
        <f t="shared" si="103"/>
        <v>2.7</v>
      </c>
      <c r="AX283" s="17">
        <f t="shared" si="104"/>
        <v>5</v>
      </c>
      <c r="AY283" s="17">
        <f t="shared" si="105"/>
        <v>1</v>
      </c>
      <c r="AZ283" s="17">
        <f t="shared" si="106"/>
        <v>0.5</v>
      </c>
      <c r="BA283" s="17">
        <f t="shared" si="107"/>
        <v>1.4</v>
      </c>
      <c r="BB283" s="18">
        <f t="shared" si="108"/>
        <v>0.38829787234042551</v>
      </c>
      <c r="BC283" s="18">
        <f t="shared" si="109"/>
        <v>0.6428571428571429</v>
      </c>
      <c r="BD283" s="18">
        <f t="shared" si="110"/>
        <v>5.3191489361702128E-2</v>
      </c>
      <c r="BE283" s="18">
        <f t="shared" si="111"/>
        <v>2.6595744680851064E-2</v>
      </c>
      <c r="BF283" s="18">
        <f t="shared" si="112"/>
        <v>0.14361702127659576</v>
      </c>
      <c r="BG283" s="18">
        <f t="shared" si="113"/>
        <v>0.26595744680851063</v>
      </c>
      <c r="BH283" s="58" t="str">
        <f t="shared" si="114"/>
        <v>10–19 min</v>
      </c>
      <c r="BI283" s="58" t="str">
        <f t="shared" si="115"/>
        <v>28–32</v>
      </c>
      <c r="BJ283" s="60">
        <f t="shared" si="116"/>
        <v>0.50600000000000001</v>
      </c>
      <c r="BK283" s="60">
        <f t="shared" si="117"/>
        <v>0.53500000000000003</v>
      </c>
      <c r="BL283" s="60">
        <f t="shared" si="118"/>
        <v>0.1424260712130356</v>
      </c>
      <c r="BM283" s="62" t="str">
        <f t="shared" si="119"/>
        <v>Écarter</v>
      </c>
      <c r="BN283" s="64">
        <f t="shared" si="120"/>
        <v>0.22325955734406439</v>
      </c>
      <c r="BO283" s="64">
        <f t="shared" si="121"/>
        <v>752</v>
      </c>
      <c r="BP283" s="65">
        <f t="shared" si="122"/>
        <v>4.7872340425531915E-2</v>
      </c>
      <c r="BQ283" s="65">
        <f t="shared" si="123"/>
        <v>0.6428571428571429</v>
      </c>
      <c r="BR283" s="18">
        <f t="shared" si="124"/>
        <v>0.41489361702127658</v>
      </c>
    </row>
    <row r="284" spans="1:70" ht="13.2">
      <c r="A284" s="12" t="s">
        <v>742</v>
      </c>
      <c r="B284" s="12" t="s">
        <v>743</v>
      </c>
      <c r="C284" s="13">
        <v>20</v>
      </c>
      <c r="D284" s="13">
        <v>29</v>
      </c>
      <c r="E284" s="13">
        <v>19</v>
      </c>
      <c r="F284" s="13">
        <v>10</v>
      </c>
      <c r="G284" s="13">
        <v>15.8</v>
      </c>
      <c r="H284" s="14">
        <v>209</v>
      </c>
      <c r="I284" s="15">
        <v>75</v>
      </c>
      <c r="J284" s="15">
        <v>200</v>
      </c>
      <c r="K284" s="14">
        <v>37.200000000000003</v>
      </c>
      <c r="L284" s="15">
        <v>32</v>
      </c>
      <c r="M284" s="15">
        <v>96</v>
      </c>
      <c r="N284" s="14">
        <v>33.700000000000003</v>
      </c>
      <c r="O284" s="14">
        <v>29</v>
      </c>
      <c r="P284" s="14">
        <v>41</v>
      </c>
      <c r="Q284" s="14">
        <v>72.5</v>
      </c>
      <c r="R284" s="15">
        <v>26</v>
      </c>
      <c r="S284" s="15">
        <v>64</v>
      </c>
      <c r="T284" s="15">
        <v>93</v>
      </c>
      <c r="U284" s="15">
        <v>29</v>
      </c>
      <c r="V284" s="68">
        <v>32</v>
      </c>
      <c r="W284" s="15">
        <v>12</v>
      </c>
      <c r="X284" s="15">
        <v>6</v>
      </c>
      <c r="Y284" s="15">
        <v>29</v>
      </c>
      <c r="Z284" s="14">
        <v>383</v>
      </c>
      <c r="AA284" s="14">
        <v>0</v>
      </c>
      <c r="AB284" s="14">
        <v>0</v>
      </c>
      <c r="AC284" s="13">
        <v>-2.2999999999999998</v>
      </c>
      <c r="AD284" s="13">
        <v>112.7</v>
      </c>
      <c r="AE284" s="13">
        <v>118.6</v>
      </c>
      <c r="AF284" s="13">
        <v>-5.9</v>
      </c>
      <c r="AG284" s="13">
        <v>8.5</v>
      </c>
      <c r="AH284" s="13">
        <v>0.94</v>
      </c>
      <c r="AI284" s="13">
        <v>10.5</v>
      </c>
      <c r="AJ284" s="13">
        <v>5.5</v>
      </c>
      <c r="AK284" s="13">
        <v>13</v>
      </c>
      <c r="AL284" s="13">
        <v>9.3000000000000007</v>
      </c>
      <c r="AM284" s="13">
        <v>11.2</v>
      </c>
      <c r="AN284" s="13">
        <v>45.2</v>
      </c>
      <c r="AO284" s="13">
        <v>48.2</v>
      </c>
      <c r="AP284" s="13">
        <v>21.9</v>
      </c>
      <c r="AQ284" s="13">
        <v>102.73</v>
      </c>
      <c r="AR284" s="13">
        <v>6.4</v>
      </c>
      <c r="AS284" s="13">
        <v>977</v>
      </c>
      <c r="AT284" s="16">
        <f t="shared" si="100"/>
        <v>7.2068965517241379</v>
      </c>
      <c r="AU284" s="16">
        <f t="shared" si="101"/>
        <v>1</v>
      </c>
      <c r="AV284" s="17">
        <f t="shared" si="102"/>
        <v>3.2068965517241379</v>
      </c>
      <c r="AW284" s="17">
        <f t="shared" si="103"/>
        <v>0.89655172413793105</v>
      </c>
      <c r="AX284" s="17">
        <f t="shared" si="104"/>
        <v>2.2068965517241379</v>
      </c>
      <c r="AY284" s="17">
        <f t="shared" si="105"/>
        <v>0.41379310344827586</v>
      </c>
      <c r="AZ284" s="17">
        <f t="shared" si="106"/>
        <v>0.20689655172413793</v>
      </c>
      <c r="BA284" s="17">
        <f t="shared" si="107"/>
        <v>1.103448275862069</v>
      </c>
      <c r="BB284" s="18">
        <f t="shared" si="108"/>
        <v>0.45613269314709731</v>
      </c>
      <c r="BC284" s="18">
        <f t="shared" si="109"/>
        <v>0.90625</v>
      </c>
      <c r="BD284" s="18">
        <f t="shared" si="110"/>
        <v>2.6189436927106065E-2</v>
      </c>
      <c r="BE284" s="18">
        <f t="shared" si="111"/>
        <v>1.3094718463553033E-2</v>
      </c>
      <c r="BF284" s="18">
        <f t="shared" si="112"/>
        <v>5.6743780008729809E-2</v>
      </c>
      <c r="BG284" s="18">
        <f t="shared" si="113"/>
        <v>0.13967699694456567</v>
      </c>
      <c r="BH284" s="58" t="str">
        <f t="shared" si="114"/>
        <v>10–19 min</v>
      </c>
      <c r="BI284" s="58" t="str">
        <f t="shared" si="115"/>
        <v>18–22</v>
      </c>
      <c r="BJ284" s="60">
        <f t="shared" si="116"/>
        <v>0.45200000000000001</v>
      </c>
      <c r="BK284" s="60">
        <f t="shared" si="117"/>
        <v>0.48200000000000004</v>
      </c>
      <c r="BL284" s="60">
        <f t="shared" si="118"/>
        <v>0.12070006035003017</v>
      </c>
      <c r="BM284" s="62" t="str">
        <f t="shared" si="119"/>
        <v>Écarter</v>
      </c>
      <c r="BN284" s="64">
        <f t="shared" si="120"/>
        <v>0.22041212794005413</v>
      </c>
      <c r="BO284" s="64">
        <f t="shared" si="121"/>
        <v>458.20000000000005</v>
      </c>
      <c r="BP284" s="65">
        <f t="shared" si="122"/>
        <v>6.3291139240506319E-2</v>
      </c>
      <c r="BQ284" s="65">
        <f t="shared" si="123"/>
        <v>0.90625</v>
      </c>
      <c r="BR284" s="18">
        <f t="shared" si="124"/>
        <v>0.20296813618507201</v>
      </c>
    </row>
    <row r="285" spans="1:70" ht="13.2">
      <c r="A285" s="12" t="s">
        <v>476</v>
      </c>
      <c r="B285" s="12" t="s">
        <v>477</v>
      </c>
      <c r="C285" s="13">
        <v>24</v>
      </c>
      <c r="D285" s="13">
        <v>74</v>
      </c>
      <c r="E285" s="13">
        <v>35</v>
      </c>
      <c r="F285" s="13">
        <v>39</v>
      </c>
      <c r="G285" s="13">
        <v>22</v>
      </c>
      <c r="H285" s="14">
        <v>533</v>
      </c>
      <c r="I285" s="15">
        <v>200</v>
      </c>
      <c r="J285" s="15">
        <v>481</v>
      </c>
      <c r="K285" s="14">
        <v>41.2</v>
      </c>
      <c r="L285" s="15">
        <v>81</v>
      </c>
      <c r="M285" s="15">
        <v>237</v>
      </c>
      <c r="N285" s="14">
        <v>33.5</v>
      </c>
      <c r="O285" s="14">
        <v>52</v>
      </c>
      <c r="P285" s="14">
        <v>67</v>
      </c>
      <c r="Q285" s="14">
        <v>87.3</v>
      </c>
      <c r="R285" s="15">
        <v>74</v>
      </c>
      <c r="S285" s="15">
        <v>170</v>
      </c>
      <c r="T285" s="15">
        <v>244</v>
      </c>
      <c r="U285" s="15">
        <v>111</v>
      </c>
      <c r="V285" s="68">
        <v>59</v>
      </c>
      <c r="W285" s="15">
        <v>30</v>
      </c>
      <c r="X285" s="15">
        <v>15</v>
      </c>
      <c r="Y285" s="15">
        <v>96</v>
      </c>
      <c r="Z285" s="14">
        <v>1095</v>
      </c>
      <c r="AA285" s="14">
        <v>1</v>
      </c>
      <c r="AB285" s="14">
        <v>0</v>
      </c>
      <c r="AC285" s="13">
        <v>-1.7</v>
      </c>
      <c r="AD285" s="13">
        <v>106.1</v>
      </c>
      <c r="AE285" s="13">
        <v>110.3</v>
      </c>
      <c r="AF285" s="13">
        <v>-4.2</v>
      </c>
      <c r="AG285" s="13">
        <v>10.5</v>
      </c>
      <c r="AH285" s="13">
        <v>2.02</v>
      </c>
      <c r="AI285" s="13">
        <v>16.600000000000001</v>
      </c>
      <c r="AJ285" s="13">
        <v>4.2</v>
      </c>
      <c r="AK285" s="13">
        <v>11.4</v>
      </c>
      <c r="AL285" s="13">
        <v>7.6</v>
      </c>
      <c r="AM285" s="13">
        <v>8.1999999999999993</v>
      </c>
      <c r="AN285" s="13">
        <v>49.5</v>
      </c>
      <c r="AO285" s="13">
        <v>52.2</v>
      </c>
      <c r="AP285" s="13">
        <v>14.9</v>
      </c>
      <c r="AQ285" s="13">
        <v>96.97</v>
      </c>
      <c r="AR285" s="13">
        <v>7.4</v>
      </c>
      <c r="AS285" s="13">
        <v>3295</v>
      </c>
      <c r="AT285" s="16">
        <f t="shared" si="100"/>
        <v>7.2027027027027026</v>
      </c>
      <c r="AU285" s="16">
        <f t="shared" si="101"/>
        <v>1.5</v>
      </c>
      <c r="AV285" s="17">
        <f t="shared" si="102"/>
        <v>3.2972972972972974</v>
      </c>
      <c r="AW285" s="17">
        <f t="shared" si="103"/>
        <v>1</v>
      </c>
      <c r="AX285" s="17">
        <f t="shared" si="104"/>
        <v>2.2972972972972974</v>
      </c>
      <c r="AY285" s="17">
        <f t="shared" si="105"/>
        <v>0.40540540540540543</v>
      </c>
      <c r="AZ285" s="17">
        <f t="shared" si="106"/>
        <v>0.20270270270270271</v>
      </c>
      <c r="BA285" s="17">
        <f t="shared" si="107"/>
        <v>0.79729729729729726</v>
      </c>
      <c r="BB285" s="18">
        <f t="shared" si="108"/>
        <v>0.3273955773955774</v>
      </c>
      <c r="BC285" s="18">
        <f t="shared" si="109"/>
        <v>1.8813559322033899</v>
      </c>
      <c r="BD285" s="18">
        <f t="shared" si="110"/>
        <v>1.8427518427518427E-2</v>
      </c>
      <c r="BE285" s="18">
        <f t="shared" si="111"/>
        <v>9.2137592137592136E-3</v>
      </c>
      <c r="BF285" s="18">
        <f t="shared" si="112"/>
        <v>4.5454545454545456E-2</v>
      </c>
      <c r="BG285" s="18">
        <f t="shared" si="113"/>
        <v>0.10442260442260443</v>
      </c>
      <c r="BH285" s="58" t="str">
        <f t="shared" si="114"/>
        <v>20–29 min</v>
      </c>
      <c r="BI285" s="58" t="str">
        <f t="shared" si="115"/>
        <v>23–27</v>
      </c>
      <c r="BJ285" s="60">
        <f t="shared" si="116"/>
        <v>0.495</v>
      </c>
      <c r="BK285" s="60">
        <f t="shared" si="117"/>
        <v>0.52200000000000002</v>
      </c>
      <c r="BL285" s="60">
        <f t="shared" si="118"/>
        <v>0.29028364514182259</v>
      </c>
      <c r="BM285" s="62" t="str">
        <f t="shared" si="119"/>
        <v>Écarter</v>
      </c>
      <c r="BN285" s="64">
        <f t="shared" si="120"/>
        <v>0.2202838653542879</v>
      </c>
      <c r="BO285" s="64">
        <f t="shared" si="121"/>
        <v>1628</v>
      </c>
      <c r="BP285" s="65">
        <f t="shared" si="122"/>
        <v>6.8181818181818177E-2</v>
      </c>
      <c r="BQ285" s="65">
        <f t="shared" si="123"/>
        <v>1.8813559322033899</v>
      </c>
      <c r="BR285" s="18">
        <f t="shared" si="124"/>
        <v>0.14987714987714987</v>
      </c>
    </row>
    <row r="286" spans="1:70" ht="13.2">
      <c r="A286" s="12" t="s">
        <v>500</v>
      </c>
      <c r="B286" s="12" t="s">
        <v>501</v>
      </c>
      <c r="C286" s="13">
        <v>25</v>
      </c>
      <c r="D286" s="13">
        <v>70</v>
      </c>
      <c r="E286" s="13">
        <v>38</v>
      </c>
      <c r="F286" s="13">
        <v>32</v>
      </c>
      <c r="G286" s="13">
        <v>20.399999999999999</v>
      </c>
      <c r="H286" s="14">
        <v>504</v>
      </c>
      <c r="I286" s="15">
        <v>210</v>
      </c>
      <c r="J286" s="15">
        <v>336</v>
      </c>
      <c r="K286" s="14">
        <v>61.1</v>
      </c>
      <c r="L286" s="14">
        <v>0</v>
      </c>
      <c r="M286" s="15">
        <v>28</v>
      </c>
      <c r="N286" s="14">
        <v>10.7</v>
      </c>
      <c r="O286" s="14">
        <v>84</v>
      </c>
      <c r="P286" s="14">
        <v>133</v>
      </c>
      <c r="Q286" s="14">
        <v>63.9</v>
      </c>
      <c r="R286" s="15">
        <v>168</v>
      </c>
      <c r="S286" s="15">
        <v>294</v>
      </c>
      <c r="T286" s="15">
        <v>462</v>
      </c>
      <c r="U286" s="15">
        <v>140</v>
      </c>
      <c r="V286" s="68">
        <v>70</v>
      </c>
      <c r="W286" s="15">
        <v>49</v>
      </c>
      <c r="X286" s="15">
        <v>98</v>
      </c>
      <c r="Y286" s="15">
        <v>147</v>
      </c>
      <c r="Z286" s="14">
        <v>1631</v>
      </c>
      <c r="AA286" s="14">
        <v>15</v>
      </c>
      <c r="AB286" s="14">
        <v>0</v>
      </c>
      <c r="AC286" s="13">
        <v>1.1000000000000001</v>
      </c>
      <c r="AD286" s="13">
        <v>110.1</v>
      </c>
      <c r="AE286" s="13">
        <v>107.4</v>
      </c>
      <c r="AF286" s="13">
        <v>2.7</v>
      </c>
      <c r="AG286" s="13">
        <v>14.2</v>
      </c>
      <c r="AH286" s="13">
        <v>1.9</v>
      </c>
      <c r="AI286" s="13">
        <v>22.6</v>
      </c>
      <c r="AJ286" s="13">
        <v>11.6</v>
      </c>
      <c r="AK286" s="13">
        <v>22.7</v>
      </c>
      <c r="AL286" s="13">
        <v>16.899999999999999</v>
      </c>
      <c r="AM286" s="13">
        <v>11.9</v>
      </c>
      <c r="AN286" s="13">
        <v>61.5</v>
      </c>
      <c r="AO286" s="13">
        <v>63.1</v>
      </c>
      <c r="AP286" s="13">
        <v>14.2</v>
      </c>
      <c r="AQ286" s="13">
        <v>95.8</v>
      </c>
      <c r="AR286" s="13">
        <v>13.4</v>
      </c>
      <c r="AS286" s="13">
        <v>2855</v>
      </c>
      <c r="AT286" s="16">
        <f t="shared" si="100"/>
        <v>7.2</v>
      </c>
      <c r="AU286" s="16">
        <f t="shared" si="101"/>
        <v>2</v>
      </c>
      <c r="AV286" s="17">
        <f t="shared" si="102"/>
        <v>6.6</v>
      </c>
      <c r="AW286" s="17">
        <f t="shared" si="103"/>
        <v>2.4</v>
      </c>
      <c r="AX286" s="17">
        <f t="shared" si="104"/>
        <v>4.2</v>
      </c>
      <c r="AY286" s="17">
        <f t="shared" si="105"/>
        <v>0.7</v>
      </c>
      <c r="AZ286" s="17">
        <f t="shared" si="106"/>
        <v>1.4</v>
      </c>
      <c r="BA286" s="17">
        <f t="shared" si="107"/>
        <v>1</v>
      </c>
      <c r="BB286" s="18">
        <f t="shared" si="108"/>
        <v>0.35294117647058826</v>
      </c>
      <c r="BC286" s="18">
        <f t="shared" si="109"/>
        <v>2</v>
      </c>
      <c r="BD286" s="18">
        <f t="shared" si="110"/>
        <v>3.4313725490196081E-2</v>
      </c>
      <c r="BE286" s="18">
        <f t="shared" si="111"/>
        <v>6.8627450980392163E-2</v>
      </c>
      <c r="BF286" s="18">
        <f t="shared" si="112"/>
        <v>0.11764705882352941</v>
      </c>
      <c r="BG286" s="18">
        <f t="shared" si="113"/>
        <v>0.20588235294117649</v>
      </c>
      <c r="BH286" s="58" t="str">
        <f t="shared" si="114"/>
        <v>20–29 min</v>
      </c>
      <c r="BI286" s="58" t="str">
        <f t="shared" si="115"/>
        <v>23–27</v>
      </c>
      <c r="BJ286" s="60">
        <f t="shared" si="116"/>
        <v>0.61499999999999999</v>
      </c>
      <c r="BK286" s="60">
        <f t="shared" si="117"/>
        <v>0.63100000000000001</v>
      </c>
      <c r="BL286" s="60">
        <f t="shared" si="118"/>
        <v>0.20277610138805069</v>
      </c>
      <c r="BM286" s="62" t="str">
        <f t="shared" si="119"/>
        <v>Écarter</v>
      </c>
      <c r="BN286" s="64">
        <f t="shared" si="120"/>
        <v>0.22020120724346079</v>
      </c>
      <c r="BO286" s="64">
        <f t="shared" si="121"/>
        <v>1428</v>
      </c>
      <c r="BP286" s="65">
        <f t="shared" si="122"/>
        <v>9.8039215686274508E-2</v>
      </c>
      <c r="BQ286" s="65">
        <f t="shared" si="123"/>
        <v>2</v>
      </c>
      <c r="BR286" s="18">
        <f t="shared" si="124"/>
        <v>0.3235294117647059</v>
      </c>
    </row>
    <row r="287" spans="1:70" ht="13.2">
      <c r="A287" s="12" t="s">
        <v>1014</v>
      </c>
      <c r="B287" s="12" t="s">
        <v>1015</v>
      </c>
      <c r="C287" s="13">
        <v>24</v>
      </c>
      <c r="D287" s="13">
        <v>5</v>
      </c>
      <c r="E287" s="13">
        <v>4</v>
      </c>
      <c r="F287" s="13">
        <v>1</v>
      </c>
      <c r="G287" s="13">
        <v>12.7</v>
      </c>
      <c r="H287" s="14">
        <v>36</v>
      </c>
      <c r="I287" s="15">
        <v>13</v>
      </c>
      <c r="J287" s="15">
        <v>32</v>
      </c>
      <c r="K287" s="14">
        <v>40.6</v>
      </c>
      <c r="L287" s="15">
        <v>2</v>
      </c>
      <c r="M287" s="15">
        <v>10</v>
      </c>
      <c r="N287" s="14">
        <v>20</v>
      </c>
      <c r="O287" s="14">
        <v>8</v>
      </c>
      <c r="P287" s="14">
        <v>11</v>
      </c>
      <c r="Q287" s="14">
        <v>72.7</v>
      </c>
      <c r="R287" s="15">
        <v>9</v>
      </c>
      <c r="S287" s="15">
        <v>12</v>
      </c>
      <c r="T287" s="15">
        <v>21</v>
      </c>
      <c r="U287" s="15">
        <v>2</v>
      </c>
      <c r="V287" s="68">
        <v>2</v>
      </c>
      <c r="W287" s="14">
        <v>0</v>
      </c>
      <c r="X287" s="15">
        <v>1</v>
      </c>
      <c r="Y287" s="15">
        <v>9</v>
      </c>
      <c r="Z287" s="14">
        <v>65</v>
      </c>
      <c r="AA287" s="14">
        <v>1</v>
      </c>
      <c r="AB287" s="14">
        <v>0</v>
      </c>
      <c r="AC287" s="13">
        <v>1.4</v>
      </c>
      <c r="AD287" s="13">
        <v>96.4</v>
      </c>
      <c r="AE287" s="13">
        <v>92</v>
      </c>
      <c r="AF287" s="13">
        <v>4.4000000000000004</v>
      </c>
      <c r="AG287" s="13">
        <v>5.3</v>
      </c>
      <c r="AH287" s="13">
        <v>1</v>
      </c>
      <c r="AI287" s="13">
        <v>5</v>
      </c>
      <c r="AJ287" s="13">
        <v>11.7</v>
      </c>
      <c r="AK287" s="13">
        <v>14.5</v>
      </c>
      <c r="AL287" s="13">
        <v>13.1</v>
      </c>
      <c r="AM287" s="13">
        <v>5</v>
      </c>
      <c r="AN287" s="13">
        <v>43.8</v>
      </c>
      <c r="AO287" s="13">
        <v>48.9</v>
      </c>
      <c r="AP287" s="13">
        <v>23</v>
      </c>
      <c r="AQ287" s="13">
        <v>104.1</v>
      </c>
      <c r="AR287" s="13">
        <v>9.6</v>
      </c>
      <c r="AS287" s="13">
        <v>138</v>
      </c>
      <c r="AT287" s="16">
        <f t="shared" si="100"/>
        <v>7.2</v>
      </c>
      <c r="AU287" s="16">
        <f t="shared" si="101"/>
        <v>0.4</v>
      </c>
      <c r="AV287" s="17">
        <f t="shared" si="102"/>
        <v>4.2</v>
      </c>
      <c r="AW287" s="17">
        <f t="shared" si="103"/>
        <v>1.8</v>
      </c>
      <c r="AX287" s="17">
        <f t="shared" si="104"/>
        <v>2.4</v>
      </c>
      <c r="AY287" s="17">
        <f t="shared" si="105"/>
        <v>0</v>
      </c>
      <c r="AZ287" s="17">
        <f t="shared" si="106"/>
        <v>0.2</v>
      </c>
      <c r="BA287" s="17">
        <f t="shared" si="107"/>
        <v>0.4</v>
      </c>
      <c r="BB287" s="18">
        <f t="shared" si="108"/>
        <v>0.56692913385826771</v>
      </c>
      <c r="BC287" s="18">
        <f t="shared" si="109"/>
        <v>1</v>
      </c>
      <c r="BD287" s="18">
        <f t="shared" si="110"/>
        <v>0</v>
      </c>
      <c r="BE287" s="18">
        <f t="shared" si="111"/>
        <v>1.5748031496062995E-2</v>
      </c>
      <c r="BF287" s="18">
        <f t="shared" si="112"/>
        <v>0.14173228346456693</v>
      </c>
      <c r="BG287" s="18">
        <f t="shared" si="113"/>
        <v>0.1889763779527559</v>
      </c>
      <c r="BH287" s="58" t="str">
        <f t="shared" si="114"/>
        <v>10–19 min</v>
      </c>
      <c r="BI287" s="58" t="str">
        <f t="shared" si="115"/>
        <v>23–27</v>
      </c>
      <c r="BJ287" s="60">
        <f t="shared" si="116"/>
        <v>0.43799999999999994</v>
      </c>
      <c r="BK287" s="60">
        <f t="shared" si="117"/>
        <v>0.48899999999999999</v>
      </c>
      <c r="BL287" s="60">
        <f t="shared" si="118"/>
        <v>1.9312009656004828E-2</v>
      </c>
      <c r="BM287" s="62" t="str">
        <f t="shared" si="119"/>
        <v>Écarter</v>
      </c>
      <c r="BN287" s="64">
        <f t="shared" si="120"/>
        <v>0.22020120724346079</v>
      </c>
      <c r="BO287" s="64">
        <f t="shared" si="121"/>
        <v>63.5</v>
      </c>
      <c r="BP287" s="65">
        <f t="shared" si="122"/>
        <v>3.1496062992125984E-2</v>
      </c>
      <c r="BQ287" s="65">
        <f t="shared" si="123"/>
        <v>1</v>
      </c>
      <c r="BR287" s="18">
        <f t="shared" si="124"/>
        <v>0.33070866141732286</v>
      </c>
    </row>
    <row r="288" spans="1:70" ht="13.2">
      <c r="A288" s="12" t="s">
        <v>496</v>
      </c>
      <c r="B288" s="12" t="s">
        <v>497</v>
      </c>
      <c r="C288" s="13">
        <v>29</v>
      </c>
      <c r="D288" s="13">
        <v>71</v>
      </c>
      <c r="E288" s="13">
        <v>54</v>
      </c>
      <c r="F288" s="13">
        <v>17</v>
      </c>
      <c r="G288" s="13">
        <v>19.7</v>
      </c>
      <c r="H288" s="14">
        <v>511</v>
      </c>
      <c r="I288" s="15">
        <v>170</v>
      </c>
      <c r="J288" s="15">
        <v>426</v>
      </c>
      <c r="K288" s="14">
        <v>40.6</v>
      </c>
      <c r="L288" s="15">
        <v>135</v>
      </c>
      <c r="M288" s="15">
        <v>369</v>
      </c>
      <c r="N288" s="14">
        <v>37.200000000000003</v>
      </c>
      <c r="O288" s="14">
        <v>28</v>
      </c>
      <c r="P288" s="14">
        <v>28</v>
      </c>
      <c r="Q288" s="14">
        <v>96.6</v>
      </c>
      <c r="R288" s="15">
        <v>36</v>
      </c>
      <c r="S288" s="15">
        <v>121</v>
      </c>
      <c r="T288" s="15">
        <v>156</v>
      </c>
      <c r="U288" s="15">
        <v>107</v>
      </c>
      <c r="V288" s="68">
        <v>36</v>
      </c>
      <c r="W288" s="15">
        <v>50</v>
      </c>
      <c r="X288" s="15">
        <v>14</v>
      </c>
      <c r="Y288" s="15">
        <v>121</v>
      </c>
      <c r="Z288" s="14">
        <v>1022</v>
      </c>
      <c r="AA288" s="14">
        <v>0</v>
      </c>
      <c r="AB288" s="14">
        <v>0</v>
      </c>
      <c r="AC288" s="13">
        <v>4.5</v>
      </c>
      <c r="AD288" s="13">
        <v>117.4</v>
      </c>
      <c r="AE288" s="13">
        <v>107.1</v>
      </c>
      <c r="AF288" s="13">
        <v>10.3</v>
      </c>
      <c r="AG288" s="13">
        <v>9.9</v>
      </c>
      <c r="AH288" s="13">
        <v>3.09</v>
      </c>
      <c r="AI288" s="13">
        <v>18.7</v>
      </c>
      <c r="AJ288" s="13">
        <v>2.6</v>
      </c>
      <c r="AK288" s="13">
        <v>7.7</v>
      </c>
      <c r="AL288" s="13">
        <v>5.2</v>
      </c>
      <c r="AM288" s="13">
        <v>6</v>
      </c>
      <c r="AN288" s="13">
        <v>56.7</v>
      </c>
      <c r="AO288" s="13">
        <v>58.3</v>
      </c>
      <c r="AP288" s="13">
        <v>14</v>
      </c>
      <c r="AQ288" s="13">
        <v>101.26</v>
      </c>
      <c r="AR288" s="13">
        <v>6.9</v>
      </c>
      <c r="AS288" s="13">
        <v>2963</v>
      </c>
      <c r="AT288" s="16">
        <f t="shared" si="100"/>
        <v>7.197183098591549</v>
      </c>
      <c r="AU288" s="16">
        <f t="shared" si="101"/>
        <v>1.5070422535211268</v>
      </c>
      <c r="AV288" s="17">
        <f t="shared" si="102"/>
        <v>2.1971830985915495</v>
      </c>
      <c r="AW288" s="17">
        <f t="shared" si="103"/>
        <v>0.50704225352112675</v>
      </c>
      <c r="AX288" s="17">
        <f t="shared" si="104"/>
        <v>1.704225352112676</v>
      </c>
      <c r="AY288" s="17">
        <f t="shared" si="105"/>
        <v>0.70422535211267601</v>
      </c>
      <c r="AZ288" s="17">
        <f t="shared" si="106"/>
        <v>0.19718309859154928</v>
      </c>
      <c r="BA288" s="17">
        <f t="shared" si="107"/>
        <v>0.50704225352112675</v>
      </c>
      <c r="BB288" s="18">
        <f t="shared" si="108"/>
        <v>0.36533924358332737</v>
      </c>
      <c r="BC288" s="18">
        <f t="shared" si="109"/>
        <v>2.9722222222222223</v>
      </c>
      <c r="BD288" s="18">
        <f t="shared" si="110"/>
        <v>3.5747479802673912E-2</v>
      </c>
      <c r="BE288" s="18">
        <f t="shared" si="111"/>
        <v>1.0009294344748695E-2</v>
      </c>
      <c r="BF288" s="18">
        <f t="shared" si="112"/>
        <v>2.5738185457925215E-2</v>
      </c>
      <c r="BG288" s="18">
        <f t="shared" si="113"/>
        <v>8.6508901122470866E-2</v>
      </c>
      <c r="BH288" s="58" t="str">
        <f t="shared" si="114"/>
        <v>10–19 min</v>
      </c>
      <c r="BI288" s="58" t="str">
        <f t="shared" si="115"/>
        <v>28–32</v>
      </c>
      <c r="BJ288" s="60">
        <f t="shared" si="116"/>
        <v>0.56700000000000006</v>
      </c>
      <c r="BK288" s="60">
        <f t="shared" si="117"/>
        <v>0.58299999999999996</v>
      </c>
      <c r="BL288" s="60">
        <f t="shared" si="118"/>
        <v>0.25709112854556426</v>
      </c>
      <c r="BM288" s="62" t="str">
        <f t="shared" si="119"/>
        <v>Écarter</v>
      </c>
      <c r="BN288" s="64">
        <f t="shared" si="120"/>
        <v>0.22011505653640151</v>
      </c>
      <c r="BO288" s="64">
        <f t="shared" si="121"/>
        <v>1398.7</v>
      </c>
      <c r="BP288" s="65">
        <f t="shared" si="122"/>
        <v>7.6499606777722162E-2</v>
      </c>
      <c r="BQ288" s="65">
        <f t="shared" si="123"/>
        <v>2.9722222222222223</v>
      </c>
      <c r="BR288" s="18">
        <f t="shared" si="124"/>
        <v>0.11153213698434261</v>
      </c>
    </row>
    <row r="289" spans="1:70" ht="13.2">
      <c r="A289" s="12" t="s">
        <v>640</v>
      </c>
      <c r="B289" s="12" t="s">
        <v>641</v>
      </c>
      <c r="C289" s="13">
        <v>25</v>
      </c>
      <c r="D289" s="13">
        <v>46</v>
      </c>
      <c r="E289" s="13">
        <v>21</v>
      </c>
      <c r="F289" s="13">
        <v>25</v>
      </c>
      <c r="G289" s="13">
        <v>19.7</v>
      </c>
      <c r="H289" s="14">
        <v>331</v>
      </c>
      <c r="I289" s="15">
        <v>129</v>
      </c>
      <c r="J289" s="15">
        <v>239</v>
      </c>
      <c r="K289" s="14">
        <v>53.8</v>
      </c>
      <c r="L289" s="15">
        <v>18</v>
      </c>
      <c r="M289" s="15">
        <v>46</v>
      </c>
      <c r="N289" s="14">
        <v>39.6</v>
      </c>
      <c r="O289" s="14">
        <v>55</v>
      </c>
      <c r="P289" s="14">
        <v>69</v>
      </c>
      <c r="Q289" s="14">
        <v>82.1</v>
      </c>
      <c r="R289" s="15">
        <v>32</v>
      </c>
      <c r="S289" s="15">
        <v>83</v>
      </c>
      <c r="T289" s="15">
        <v>115</v>
      </c>
      <c r="U289" s="15">
        <v>193</v>
      </c>
      <c r="V289" s="68">
        <v>37</v>
      </c>
      <c r="W289" s="15">
        <v>37</v>
      </c>
      <c r="X289" s="15">
        <v>9</v>
      </c>
      <c r="Y289" s="15">
        <v>55</v>
      </c>
      <c r="Z289" s="14">
        <v>865</v>
      </c>
      <c r="AA289" s="14">
        <v>1</v>
      </c>
      <c r="AB289" s="14">
        <v>0</v>
      </c>
      <c r="AC289" s="13">
        <v>-0.7</v>
      </c>
      <c r="AD289" s="13">
        <v>112</v>
      </c>
      <c r="AE289" s="13">
        <v>113.5</v>
      </c>
      <c r="AF289" s="13">
        <v>-1.5</v>
      </c>
      <c r="AG289" s="13">
        <v>28.9</v>
      </c>
      <c r="AH289" s="13">
        <v>5.49</v>
      </c>
      <c r="AI289" s="13">
        <v>38.9</v>
      </c>
      <c r="AJ289" s="13">
        <v>3.2</v>
      </c>
      <c r="AK289" s="13">
        <v>8.6</v>
      </c>
      <c r="AL289" s="13">
        <v>5.9</v>
      </c>
      <c r="AM289" s="13">
        <v>7.1</v>
      </c>
      <c r="AN289" s="13">
        <v>57.8</v>
      </c>
      <c r="AO289" s="13">
        <v>61.7</v>
      </c>
      <c r="AP289" s="13">
        <v>13.6</v>
      </c>
      <c r="AQ289" s="13">
        <v>103.35</v>
      </c>
      <c r="AR289" s="13">
        <v>11</v>
      </c>
      <c r="AS289" s="13">
        <v>1948</v>
      </c>
      <c r="AT289" s="16">
        <f t="shared" si="100"/>
        <v>7.1956521739130439</v>
      </c>
      <c r="AU289" s="16">
        <f t="shared" si="101"/>
        <v>4.1956521739130439</v>
      </c>
      <c r="AV289" s="17">
        <f t="shared" si="102"/>
        <v>2.5</v>
      </c>
      <c r="AW289" s="17">
        <f t="shared" si="103"/>
        <v>0.69565217391304346</v>
      </c>
      <c r="AX289" s="17">
        <f t="shared" si="104"/>
        <v>1.8043478260869565</v>
      </c>
      <c r="AY289" s="17">
        <f t="shared" si="105"/>
        <v>0.80434782608695654</v>
      </c>
      <c r="AZ289" s="17">
        <f t="shared" si="106"/>
        <v>0.19565217391304349</v>
      </c>
      <c r="BA289" s="17">
        <f t="shared" si="107"/>
        <v>0.80434782608695654</v>
      </c>
      <c r="BB289" s="18">
        <f t="shared" si="108"/>
        <v>0.3652615316707129</v>
      </c>
      <c r="BC289" s="18">
        <f t="shared" si="109"/>
        <v>5.2162162162162167</v>
      </c>
      <c r="BD289" s="18">
        <f t="shared" si="110"/>
        <v>4.082983888766277E-2</v>
      </c>
      <c r="BE289" s="18">
        <f t="shared" si="111"/>
        <v>9.9315824321341874E-3</v>
      </c>
      <c r="BF289" s="18">
        <f t="shared" si="112"/>
        <v>3.5312293092032661E-2</v>
      </c>
      <c r="BG289" s="18">
        <f t="shared" si="113"/>
        <v>9.1591260207459724E-2</v>
      </c>
      <c r="BH289" s="58" t="str">
        <f t="shared" si="114"/>
        <v>10–19 min</v>
      </c>
      <c r="BI289" s="58" t="str">
        <f t="shared" si="115"/>
        <v>23–27</v>
      </c>
      <c r="BJ289" s="60">
        <f t="shared" si="116"/>
        <v>0.57799999999999996</v>
      </c>
      <c r="BK289" s="60">
        <f t="shared" si="117"/>
        <v>0.61699999999999999</v>
      </c>
      <c r="BL289" s="60">
        <f t="shared" si="118"/>
        <v>0.14423657211828605</v>
      </c>
      <c r="BM289" s="62" t="str">
        <f t="shared" si="119"/>
        <v>Écarter</v>
      </c>
      <c r="BN289" s="64">
        <f t="shared" si="120"/>
        <v>0.22006823549995627</v>
      </c>
      <c r="BO289" s="64">
        <f t="shared" si="121"/>
        <v>906.19999999999993</v>
      </c>
      <c r="BP289" s="65">
        <f t="shared" si="122"/>
        <v>0.21297726771132203</v>
      </c>
      <c r="BQ289" s="65">
        <f t="shared" si="123"/>
        <v>5.2162162162162158</v>
      </c>
      <c r="BR289" s="18">
        <f t="shared" si="124"/>
        <v>0.12690355329949238</v>
      </c>
    </row>
    <row r="290" spans="1:70" ht="13.2">
      <c r="A290" s="12" t="s">
        <v>568</v>
      </c>
      <c r="B290" s="12" t="s">
        <v>569</v>
      </c>
      <c r="C290" s="13">
        <v>24</v>
      </c>
      <c r="D290" s="13">
        <v>57</v>
      </c>
      <c r="E290" s="13">
        <v>28</v>
      </c>
      <c r="F290" s="13">
        <v>29</v>
      </c>
      <c r="G290" s="13">
        <v>20.2</v>
      </c>
      <c r="H290" s="14">
        <v>410</v>
      </c>
      <c r="I290" s="15">
        <v>143</v>
      </c>
      <c r="J290" s="15">
        <v>291</v>
      </c>
      <c r="K290" s="14">
        <v>49.7</v>
      </c>
      <c r="L290" s="15">
        <v>91</v>
      </c>
      <c r="M290" s="15">
        <v>205</v>
      </c>
      <c r="N290" s="14">
        <v>43.7</v>
      </c>
      <c r="O290" s="14">
        <v>34</v>
      </c>
      <c r="P290" s="14">
        <v>46</v>
      </c>
      <c r="Q290" s="14">
        <v>71.099999999999994</v>
      </c>
      <c r="R290" s="15">
        <v>23</v>
      </c>
      <c r="S290" s="15">
        <v>137</v>
      </c>
      <c r="T290" s="15">
        <v>154</v>
      </c>
      <c r="U290" s="15">
        <v>148</v>
      </c>
      <c r="V290" s="68">
        <v>51</v>
      </c>
      <c r="W290" s="15">
        <v>34</v>
      </c>
      <c r="X290" s="15">
        <v>29</v>
      </c>
      <c r="Y290" s="15">
        <v>103</v>
      </c>
      <c r="Z290" s="14">
        <v>958</v>
      </c>
      <c r="AA290" s="14">
        <v>1</v>
      </c>
      <c r="AB290" s="14">
        <v>0</v>
      </c>
      <c r="AC290" s="13">
        <v>-1.2</v>
      </c>
      <c r="AD290" s="13">
        <v>109.7</v>
      </c>
      <c r="AE290" s="13">
        <v>111.6</v>
      </c>
      <c r="AF290" s="13">
        <v>-1.9</v>
      </c>
      <c r="AG290" s="13">
        <v>17.5</v>
      </c>
      <c r="AH290" s="13">
        <v>2.94</v>
      </c>
      <c r="AI290" s="13">
        <v>28.9</v>
      </c>
      <c r="AJ290" s="13">
        <v>1.9</v>
      </c>
      <c r="AK290" s="13">
        <v>11.6</v>
      </c>
      <c r="AL290" s="13">
        <v>6.7</v>
      </c>
      <c r="AM290" s="13">
        <v>9.8000000000000007</v>
      </c>
      <c r="AN290" s="13">
        <v>65.099999999999994</v>
      </c>
      <c r="AO290" s="13">
        <v>66.099999999999994</v>
      </c>
      <c r="AP290" s="13">
        <v>13.1</v>
      </c>
      <c r="AQ290" s="13">
        <v>102.63</v>
      </c>
      <c r="AR290" s="13">
        <v>8.6</v>
      </c>
      <c r="AS290" s="13">
        <v>2456</v>
      </c>
      <c r="AT290" s="16">
        <f t="shared" si="100"/>
        <v>7.192982456140351</v>
      </c>
      <c r="AU290" s="16">
        <f t="shared" si="101"/>
        <v>2.5964912280701755</v>
      </c>
      <c r="AV290" s="17">
        <f t="shared" si="102"/>
        <v>2.7017543859649122</v>
      </c>
      <c r="AW290" s="17">
        <f t="shared" si="103"/>
        <v>0.40350877192982454</v>
      </c>
      <c r="AX290" s="17">
        <f t="shared" si="104"/>
        <v>2.4035087719298245</v>
      </c>
      <c r="AY290" s="17">
        <f t="shared" si="105"/>
        <v>0.59649122807017541</v>
      </c>
      <c r="AZ290" s="17">
        <f t="shared" si="106"/>
        <v>0.50877192982456143</v>
      </c>
      <c r="BA290" s="17">
        <f t="shared" si="107"/>
        <v>0.89473684210526316</v>
      </c>
      <c r="BB290" s="18">
        <f t="shared" si="108"/>
        <v>0.3560882404029877</v>
      </c>
      <c r="BC290" s="18">
        <f t="shared" si="109"/>
        <v>2.9019607843137254</v>
      </c>
      <c r="BD290" s="18">
        <f t="shared" si="110"/>
        <v>2.9529268716345317E-2</v>
      </c>
      <c r="BE290" s="18">
        <f t="shared" si="111"/>
        <v>2.5186729199235716E-2</v>
      </c>
      <c r="BF290" s="18">
        <f t="shared" si="112"/>
        <v>1.9975681778704187E-2</v>
      </c>
      <c r="BG290" s="18">
        <f t="shared" si="113"/>
        <v>0.11898558276880319</v>
      </c>
      <c r="BH290" s="58" t="str">
        <f t="shared" si="114"/>
        <v>20–29 min</v>
      </c>
      <c r="BI290" s="58" t="str">
        <f t="shared" si="115"/>
        <v>23–27</v>
      </c>
      <c r="BJ290" s="60">
        <f t="shared" si="116"/>
        <v>0.65099999999999991</v>
      </c>
      <c r="BK290" s="60">
        <f t="shared" si="117"/>
        <v>0.66099999999999992</v>
      </c>
      <c r="BL290" s="60">
        <f t="shared" si="118"/>
        <v>0.1756185878092939</v>
      </c>
      <c r="BM290" s="62" t="str">
        <f t="shared" si="119"/>
        <v>Écarter</v>
      </c>
      <c r="BN290" s="64">
        <f t="shared" si="120"/>
        <v>0.21998658618376929</v>
      </c>
      <c r="BO290" s="64">
        <f t="shared" si="121"/>
        <v>1151.3999999999999</v>
      </c>
      <c r="BP290" s="65">
        <f t="shared" si="122"/>
        <v>0.12853916970644436</v>
      </c>
      <c r="BQ290" s="65">
        <f t="shared" si="123"/>
        <v>2.9019607843137254</v>
      </c>
      <c r="BR290" s="18">
        <f t="shared" si="124"/>
        <v>0.13375021712697585</v>
      </c>
    </row>
    <row r="291" spans="1:70" ht="13.2">
      <c r="A291" s="12" t="s">
        <v>1002</v>
      </c>
      <c r="B291" s="12" t="s">
        <v>1003</v>
      </c>
      <c r="C291" s="13">
        <v>26</v>
      </c>
      <c r="D291" s="13">
        <v>6</v>
      </c>
      <c r="E291" s="13">
        <v>3</v>
      </c>
      <c r="F291" s="13">
        <v>3</v>
      </c>
      <c r="G291" s="13">
        <v>11.9</v>
      </c>
      <c r="H291" s="14">
        <v>43</v>
      </c>
      <c r="I291" s="15">
        <v>16</v>
      </c>
      <c r="J291" s="15">
        <v>25</v>
      </c>
      <c r="K291" s="14">
        <v>64</v>
      </c>
      <c r="L291" s="15">
        <v>9</v>
      </c>
      <c r="M291" s="15">
        <v>17</v>
      </c>
      <c r="N291" s="14">
        <v>52.9</v>
      </c>
      <c r="O291" s="14">
        <v>2</v>
      </c>
      <c r="P291" s="14">
        <v>2</v>
      </c>
      <c r="Q291" s="14">
        <v>100</v>
      </c>
      <c r="R291" s="15">
        <v>4</v>
      </c>
      <c r="S291" s="15">
        <v>7</v>
      </c>
      <c r="T291" s="15">
        <v>11</v>
      </c>
      <c r="U291" s="15">
        <v>2</v>
      </c>
      <c r="V291" s="68">
        <v>4</v>
      </c>
      <c r="W291" s="14">
        <v>0</v>
      </c>
      <c r="X291" s="14">
        <v>0</v>
      </c>
      <c r="Y291" s="15">
        <v>10</v>
      </c>
      <c r="Z291" s="14">
        <v>55</v>
      </c>
      <c r="AA291" s="14">
        <v>0</v>
      </c>
      <c r="AB291" s="14">
        <v>0</v>
      </c>
      <c r="AC291" s="13">
        <v>4.8</v>
      </c>
      <c r="AD291" s="13">
        <v>104</v>
      </c>
      <c r="AE291" s="13">
        <v>84.2</v>
      </c>
      <c r="AF291" s="13">
        <v>19.8</v>
      </c>
      <c r="AG291" s="13">
        <v>4.7</v>
      </c>
      <c r="AH291" s="13">
        <v>0.5</v>
      </c>
      <c r="AI291" s="13">
        <v>6.3</v>
      </c>
      <c r="AJ291" s="13">
        <v>5.7</v>
      </c>
      <c r="AK291" s="13">
        <v>9.3000000000000007</v>
      </c>
      <c r="AL291" s="13">
        <v>7.6</v>
      </c>
      <c r="AM291" s="13">
        <v>12.5</v>
      </c>
      <c r="AN291" s="13">
        <v>82</v>
      </c>
      <c r="AO291" s="13">
        <v>83.1</v>
      </c>
      <c r="AP291" s="13">
        <v>18.100000000000001</v>
      </c>
      <c r="AQ291" s="13">
        <v>101.64</v>
      </c>
      <c r="AR291" s="13">
        <v>12.2</v>
      </c>
      <c r="AS291" s="13">
        <v>151</v>
      </c>
      <c r="AT291" s="16">
        <f t="shared" si="100"/>
        <v>7.166666666666667</v>
      </c>
      <c r="AU291" s="16">
        <f t="shared" si="101"/>
        <v>0.33333333333333331</v>
      </c>
      <c r="AV291" s="17">
        <f t="shared" si="102"/>
        <v>1.8333333333333333</v>
      </c>
      <c r="AW291" s="17">
        <f t="shared" si="103"/>
        <v>0.66666666666666663</v>
      </c>
      <c r="AX291" s="17">
        <f t="shared" si="104"/>
        <v>1.1666666666666667</v>
      </c>
      <c r="AY291" s="17">
        <f t="shared" si="105"/>
        <v>0</v>
      </c>
      <c r="AZ291" s="17">
        <f t="shared" si="106"/>
        <v>0</v>
      </c>
      <c r="BA291" s="17">
        <f t="shared" si="107"/>
        <v>0.66666666666666663</v>
      </c>
      <c r="BB291" s="18">
        <f t="shared" si="108"/>
        <v>0.60224089635854339</v>
      </c>
      <c r="BC291" s="18">
        <f t="shared" si="109"/>
        <v>0.5</v>
      </c>
      <c r="BD291" s="18">
        <f t="shared" si="110"/>
        <v>0</v>
      </c>
      <c r="BE291" s="18">
        <f t="shared" si="111"/>
        <v>0</v>
      </c>
      <c r="BF291" s="18">
        <f t="shared" si="112"/>
        <v>5.6022408963585429E-2</v>
      </c>
      <c r="BG291" s="18">
        <f t="shared" si="113"/>
        <v>9.8039215686274508E-2</v>
      </c>
      <c r="BH291" s="58" t="str">
        <f t="shared" si="114"/>
        <v>10–19 min</v>
      </c>
      <c r="BI291" s="58" t="str">
        <f t="shared" si="115"/>
        <v>23–27</v>
      </c>
      <c r="BJ291" s="60">
        <f t="shared" si="116"/>
        <v>0.82</v>
      </c>
      <c r="BK291" s="60">
        <f t="shared" si="117"/>
        <v>0.83099999999999996</v>
      </c>
      <c r="BL291" s="60">
        <f t="shared" si="118"/>
        <v>1.5087507543753771E-2</v>
      </c>
      <c r="BM291" s="62" t="str">
        <f t="shared" si="119"/>
        <v>Écarter</v>
      </c>
      <c r="BN291" s="64">
        <f t="shared" si="120"/>
        <v>0.21918175720992625</v>
      </c>
      <c r="BO291" s="64">
        <f t="shared" si="121"/>
        <v>71.400000000000006</v>
      </c>
      <c r="BP291" s="65">
        <f t="shared" si="122"/>
        <v>2.8011204481792715E-2</v>
      </c>
      <c r="BQ291" s="65">
        <f t="shared" si="123"/>
        <v>0.5</v>
      </c>
      <c r="BR291" s="18">
        <f t="shared" si="124"/>
        <v>0.15406162464985992</v>
      </c>
    </row>
    <row r="292" spans="1:70" ht="13.2">
      <c r="A292" s="12" t="s">
        <v>896</v>
      </c>
      <c r="B292" s="12" t="s">
        <v>897</v>
      </c>
      <c r="C292" s="13">
        <v>21</v>
      </c>
      <c r="D292" s="13">
        <v>15</v>
      </c>
      <c r="E292" s="13">
        <v>3</v>
      </c>
      <c r="F292" s="13">
        <v>12</v>
      </c>
      <c r="G292" s="13">
        <v>21</v>
      </c>
      <c r="H292" s="14">
        <v>107</v>
      </c>
      <c r="I292" s="15">
        <v>38</v>
      </c>
      <c r="J292" s="15">
        <v>98</v>
      </c>
      <c r="K292" s="14">
        <v>37.799999999999997</v>
      </c>
      <c r="L292" s="15">
        <v>14</v>
      </c>
      <c r="M292" s="15">
        <v>47</v>
      </c>
      <c r="N292" s="14">
        <v>30.4</v>
      </c>
      <c r="O292" s="14">
        <v>18</v>
      </c>
      <c r="P292" s="14">
        <v>21</v>
      </c>
      <c r="Q292" s="14">
        <v>85.7</v>
      </c>
      <c r="R292" s="15">
        <v>3</v>
      </c>
      <c r="S292" s="15">
        <v>24</v>
      </c>
      <c r="T292" s="15">
        <v>27</v>
      </c>
      <c r="U292" s="15">
        <v>38</v>
      </c>
      <c r="V292" s="68">
        <v>18</v>
      </c>
      <c r="W292" s="15">
        <v>5</v>
      </c>
      <c r="X292" s="15">
        <v>8</v>
      </c>
      <c r="Y292" s="15">
        <v>26</v>
      </c>
      <c r="Z292" s="14">
        <v>212</v>
      </c>
      <c r="AA292" s="14">
        <v>0</v>
      </c>
      <c r="AB292" s="14">
        <v>0</v>
      </c>
      <c r="AC292" s="13">
        <v>-6.4</v>
      </c>
      <c r="AD292" s="13">
        <v>107.2</v>
      </c>
      <c r="AE292" s="13">
        <v>123.5</v>
      </c>
      <c r="AF292" s="13">
        <v>-16.399999999999999</v>
      </c>
      <c r="AG292" s="13">
        <v>16.5</v>
      </c>
      <c r="AH292" s="13">
        <v>2.06</v>
      </c>
      <c r="AI292" s="13">
        <v>22.7</v>
      </c>
      <c r="AJ292" s="13">
        <v>0.9</v>
      </c>
      <c r="AK292" s="13">
        <v>7.7</v>
      </c>
      <c r="AL292" s="13">
        <v>4.0999999999999996</v>
      </c>
      <c r="AM292" s="13">
        <v>11</v>
      </c>
      <c r="AN292" s="13">
        <v>44.9</v>
      </c>
      <c r="AO292" s="13">
        <v>49.4</v>
      </c>
      <c r="AP292" s="13">
        <v>16.399999999999999</v>
      </c>
      <c r="AQ292" s="13">
        <v>101.36</v>
      </c>
      <c r="AR292" s="13">
        <v>4.9000000000000004</v>
      </c>
      <c r="AS292" s="13">
        <v>670</v>
      </c>
      <c r="AT292" s="16">
        <f t="shared" si="100"/>
        <v>7.1333333333333337</v>
      </c>
      <c r="AU292" s="16">
        <f t="shared" si="101"/>
        <v>2.5333333333333332</v>
      </c>
      <c r="AV292" s="17">
        <f t="shared" si="102"/>
        <v>1.8</v>
      </c>
      <c r="AW292" s="17">
        <f t="shared" si="103"/>
        <v>0.2</v>
      </c>
      <c r="AX292" s="17">
        <f t="shared" si="104"/>
        <v>1.6</v>
      </c>
      <c r="AY292" s="17">
        <f t="shared" si="105"/>
        <v>0.33333333333333331</v>
      </c>
      <c r="AZ292" s="17">
        <f t="shared" si="106"/>
        <v>0.53333333333333333</v>
      </c>
      <c r="BA292" s="17">
        <f t="shared" si="107"/>
        <v>1.2</v>
      </c>
      <c r="BB292" s="18">
        <f t="shared" si="108"/>
        <v>0.3396825396825397</v>
      </c>
      <c r="BC292" s="18">
        <f t="shared" si="109"/>
        <v>2.1111111111111112</v>
      </c>
      <c r="BD292" s="18">
        <f t="shared" si="110"/>
        <v>1.5873015873015872E-2</v>
      </c>
      <c r="BE292" s="18">
        <f t="shared" si="111"/>
        <v>2.5396825396825397E-2</v>
      </c>
      <c r="BF292" s="18">
        <f t="shared" si="112"/>
        <v>9.5238095238095247E-3</v>
      </c>
      <c r="BG292" s="18">
        <f t="shared" si="113"/>
        <v>7.6190476190476197E-2</v>
      </c>
      <c r="BH292" s="58" t="str">
        <f t="shared" si="114"/>
        <v>20–29 min</v>
      </c>
      <c r="BI292" s="58" t="str">
        <f t="shared" si="115"/>
        <v>18–22</v>
      </c>
      <c r="BJ292" s="60">
        <f t="shared" si="116"/>
        <v>0.44900000000000001</v>
      </c>
      <c r="BK292" s="60">
        <f t="shared" si="117"/>
        <v>0.49399999999999999</v>
      </c>
      <c r="BL292" s="60">
        <f t="shared" si="118"/>
        <v>5.9143029571514787E-2</v>
      </c>
      <c r="BM292" s="62" t="str">
        <f t="shared" si="119"/>
        <v>Écarter</v>
      </c>
      <c r="BN292" s="64">
        <f t="shared" si="120"/>
        <v>0.21816230717639171</v>
      </c>
      <c r="BO292" s="64">
        <f t="shared" si="121"/>
        <v>315</v>
      </c>
      <c r="BP292" s="65">
        <f t="shared" si="122"/>
        <v>0.12063492063492064</v>
      </c>
      <c r="BQ292" s="65">
        <f t="shared" si="123"/>
        <v>2.1111111111111112</v>
      </c>
      <c r="BR292" s="18">
        <f t="shared" si="124"/>
        <v>8.5714285714285715E-2</v>
      </c>
    </row>
    <row r="293" spans="1:70" ht="13.2">
      <c r="A293" s="12" t="s">
        <v>480</v>
      </c>
      <c r="B293" s="12" t="s">
        <v>481</v>
      </c>
      <c r="C293" s="13">
        <v>22</v>
      </c>
      <c r="D293" s="13">
        <v>75</v>
      </c>
      <c r="E293" s="13">
        <v>28</v>
      </c>
      <c r="F293" s="13">
        <v>47</v>
      </c>
      <c r="G293" s="13">
        <v>19.600000000000001</v>
      </c>
      <c r="H293" s="14">
        <v>533</v>
      </c>
      <c r="I293" s="15">
        <v>203</v>
      </c>
      <c r="J293" s="15">
        <v>503</v>
      </c>
      <c r="K293" s="14">
        <v>40.5</v>
      </c>
      <c r="L293" s="15">
        <v>75</v>
      </c>
      <c r="M293" s="15">
        <v>225</v>
      </c>
      <c r="N293" s="14">
        <v>32.299999999999997</v>
      </c>
      <c r="O293" s="14">
        <v>53</v>
      </c>
      <c r="P293" s="14">
        <v>68</v>
      </c>
      <c r="Q293" s="14">
        <v>76.8</v>
      </c>
      <c r="R293" s="15">
        <v>30</v>
      </c>
      <c r="S293" s="15">
        <v>83</v>
      </c>
      <c r="T293" s="15">
        <v>113</v>
      </c>
      <c r="U293" s="15">
        <v>315</v>
      </c>
      <c r="V293" s="68">
        <v>120</v>
      </c>
      <c r="W293" s="15">
        <v>60</v>
      </c>
      <c r="X293" s="15">
        <v>8</v>
      </c>
      <c r="Y293" s="15">
        <v>158</v>
      </c>
      <c r="Z293" s="14">
        <v>1230</v>
      </c>
      <c r="AA293" s="14">
        <v>1</v>
      </c>
      <c r="AB293" s="14">
        <v>0</v>
      </c>
      <c r="AC293" s="13">
        <v>-3.1</v>
      </c>
      <c r="AD293" s="13">
        <v>105.5</v>
      </c>
      <c r="AE293" s="13">
        <v>113.3</v>
      </c>
      <c r="AF293" s="13">
        <v>-7.8</v>
      </c>
      <c r="AG293" s="13">
        <v>30.7</v>
      </c>
      <c r="AH293" s="13">
        <v>2.7</v>
      </c>
      <c r="AI293" s="13">
        <v>32.799999999999997</v>
      </c>
      <c r="AJ293" s="13">
        <v>1.9</v>
      </c>
      <c r="AK293" s="13">
        <v>5.7</v>
      </c>
      <c r="AL293" s="13">
        <v>3.7</v>
      </c>
      <c r="AM293" s="13">
        <v>12.1</v>
      </c>
      <c r="AN293" s="13">
        <v>47.6</v>
      </c>
      <c r="AO293" s="13">
        <v>49.9</v>
      </c>
      <c r="AP293" s="13">
        <v>17.899999999999999</v>
      </c>
      <c r="AQ293" s="13">
        <v>102.18</v>
      </c>
      <c r="AR293" s="13">
        <v>7</v>
      </c>
      <c r="AS293" s="13">
        <v>3127</v>
      </c>
      <c r="AT293" s="16">
        <f t="shared" si="100"/>
        <v>7.1066666666666665</v>
      </c>
      <c r="AU293" s="16">
        <f t="shared" si="101"/>
        <v>4.2</v>
      </c>
      <c r="AV293" s="17">
        <f t="shared" si="102"/>
        <v>1.5066666666666666</v>
      </c>
      <c r="AW293" s="17">
        <f t="shared" si="103"/>
        <v>0.4</v>
      </c>
      <c r="AX293" s="17">
        <f t="shared" si="104"/>
        <v>1.1066666666666667</v>
      </c>
      <c r="AY293" s="17">
        <f t="shared" si="105"/>
        <v>0.8</v>
      </c>
      <c r="AZ293" s="17">
        <f t="shared" si="106"/>
        <v>0.10666666666666667</v>
      </c>
      <c r="BA293" s="17">
        <f t="shared" si="107"/>
        <v>1.6</v>
      </c>
      <c r="BB293" s="18">
        <f t="shared" si="108"/>
        <v>0.36258503401360542</v>
      </c>
      <c r="BC293" s="18">
        <f t="shared" si="109"/>
        <v>2.625</v>
      </c>
      <c r="BD293" s="18">
        <f t="shared" si="110"/>
        <v>4.0816326530612242E-2</v>
      </c>
      <c r="BE293" s="18">
        <f t="shared" si="111"/>
        <v>5.4421768707482989E-3</v>
      </c>
      <c r="BF293" s="18">
        <f t="shared" si="112"/>
        <v>2.0408163265306121E-2</v>
      </c>
      <c r="BG293" s="18">
        <f t="shared" si="113"/>
        <v>5.64625850340136E-2</v>
      </c>
      <c r="BH293" s="58" t="str">
        <f t="shared" si="114"/>
        <v>10–19 min</v>
      </c>
      <c r="BI293" s="58" t="str">
        <f t="shared" si="115"/>
        <v>18–22</v>
      </c>
      <c r="BJ293" s="60">
        <f t="shared" si="116"/>
        <v>0.47600000000000003</v>
      </c>
      <c r="BK293" s="60">
        <f t="shared" si="117"/>
        <v>0.499</v>
      </c>
      <c r="BL293" s="60">
        <f t="shared" si="118"/>
        <v>0.30356065178032587</v>
      </c>
      <c r="BM293" s="62" t="str">
        <f t="shared" si="119"/>
        <v>Écarter</v>
      </c>
      <c r="BN293" s="64">
        <f t="shared" si="120"/>
        <v>0.21734674714956406</v>
      </c>
      <c r="BO293" s="64">
        <f t="shared" si="121"/>
        <v>1470</v>
      </c>
      <c r="BP293" s="65">
        <f t="shared" si="122"/>
        <v>0.21428571428571427</v>
      </c>
      <c r="BQ293" s="65">
        <f t="shared" si="123"/>
        <v>2.625</v>
      </c>
      <c r="BR293" s="18">
        <f t="shared" si="124"/>
        <v>7.6870748299319724E-2</v>
      </c>
    </row>
    <row r="294" spans="1:70" ht="13.2">
      <c r="A294" s="12" t="s">
        <v>564</v>
      </c>
      <c r="B294" s="12" t="s">
        <v>565</v>
      </c>
      <c r="C294" s="13">
        <v>24</v>
      </c>
      <c r="D294" s="13">
        <v>59</v>
      </c>
      <c r="E294" s="13">
        <v>21</v>
      </c>
      <c r="F294" s="13">
        <v>38</v>
      </c>
      <c r="G294" s="13">
        <v>17.7</v>
      </c>
      <c r="H294" s="14">
        <v>419</v>
      </c>
      <c r="I294" s="15">
        <v>148</v>
      </c>
      <c r="J294" s="15">
        <v>348</v>
      </c>
      <c r="K294" s="14">
        <v>42.9</v>
      </c>
      <c r="L294" s="15">
        <v>106</v>
      </c>
      <c r="M294" s="15">
        <v>260</v>
      </c>
      <c r="N294" s="14">
        <v>40.5</v>
      </c>
      <c r="O294" s="14">
        <v>18</v>
      </c>
      <c r="P294" s="14">
        <v>18</v>
      </c>
      <c r="Q294" s="14">
        <v>88.9</v>
      </c>
      <c r="R294" s="15">
        <v>35</v>
      </c>
      <c r="S294" s="15">
        <v>124</v>
      </c>
      <c r="T294" s="15">
        <v>159</v>
      </c>
      <c r="U294" s="15">
        <v>53</v>
      </c>
      <c r="V294" s="68">
        <v>30</v>
      </c>
      <c r="W294" s="15">
        <v>18</v>
      </c>
      <c r="X294" s="15">
        <v>12</v>
      </c>
      <c r="Y294" s="15">
        <v>94</v>
      </c>
      <c r="Z294" s="14">
        <v>743</v>
      </c>
      <c r="AA294" s="14">
        <v>0</v>
      </c>
      <c r="AB294" s="14">
        <v>0</v>
      </c>
      <c r="AC294" s="13">
        <v>-3.1</v>
      </c>
      <c r="AD294" s="13">
        <v>105</v>
      </c>
      <c r="AE294" s="13">
        <v>113.4</v>
      </c>
      <c r="AF294" s="13">
        <v>-8.4</v>
      </c>
      <c r="AG294" s="13">
        <v>7.3</v>
      </c>
      <c r="AH294" s="13">
        <v>1.96</v>
      </c>
      <c r="AI294" s="13">
        <v>12.2</v>
      </c>
      <c r="AJ294" s="13">
        <v>3.2</v>
      </c>
      <c r="AK294" s="13">
        <v>11.7</v>
      </c>
      <c r="AL294" s="13">
        <v>7.2</v>
      </c>
      <c r="AM294" s="13">
        <v>6.2</v>
      </c>
      <c r="AN294" s="13">
        <v>58.1</v>
      </c>
      <c r="AO294" s="13">
        <v>59</v>
      </c>
      <c r="AP294" s="13">
        <v>14.7</v>
      </c>
      <c r="AQ294" s="13">
        <v>102.32</v>
      </c>
      <c r="AR294" s="13">
        <v>7.2</v>
      </c>
      <c r="AS294" s="13">
        <v>2222</v>
      </c>
      <c r="AT294" s="16">
        <f t="shared" si="100"/>
        <v>7.101694915254237</v>
      </c>
      <c r="AU294" s="16">
        <f t="shared" si="101"/>
        <v>0.89830508474576276</v>
      </c>
      <c r="AV294" s="17">
        <f t="shared" si="102"/>
        <v>2.6949152542372881</v>
      </c>
      <c r="AW294" s="17">
        <f t="shared" si="103"/>
        <v>0.59322033898305082</v>
      </c>
      <c r="AX294" s="17">
        <f t="shared" si="104"/>
        <v>2.1016949152542375</v>
      </c>
      <c r="AY294" s="17">
        <f t="shared" si="105"/>
        <v>0.30508474576271188</v>
      </c>
      <c r="AZ294" s="17">
        <f t="shared" si="106"/>
        <v>0.20338983050847459</v>
      </c>
      <c r="BA294" s="17">
        <f t="shared" si="107"/>
        <v>0.50847457627118642</v>
      </c>
      <c r="BB294" s="18">
        <f t="shared" si="108"/>
        <v>0.40122570142679309</v>
      </c>
      <c r="BC294" s="18">
        <f t="shared" si="109"/>
        <v>1.7666666666666668</v>
      </c>
      <c r="BD294" s="18">
        <f t="shared" si="110"/>
        <v>1.7236426314277509E-2</v>
      </c>
      <c r="BE294" s="18">
        <f t="shared" si="111"/>
        <v>1.1490950876185006E-2</v>
      </c>
      <c r="BF294" s="18">
        <f t="shared" si="112"/>
        <v>3.3515273388872932E-2</v>
      </c>
      <c r="BG294" s="18">
        <f t="shared" si="113"/>
        <v>0.1187398257205784</v>
      </c>
      <c r="BH294" s="58" t="str">
        <f t="shared" si="114"/>
        <v>10–19 min</v>
      </c>
      <c r="BI294" s="58" t="str">
        <f t="shared" si="115"/>
        <v>23–27</v>
      </c>
      <c r="BJ294" s="60">
        <f t="shared" si="116"/>
        <v>0.58099999999999996</v>
      </c>
      <c r="BK294" s="60">
        <f t="shared" si="117"/>
        <v>0.59</v>
      </c>
      <c r="BL294" s="60">
        <f t="shared" si="118"/>
        <v>0.21001810500905249</v>
      </c>
      <c r="BM294" s="62" t="str">
        <f t="shared" si="119"/>
        <v>Écarter</v>
      </c>
      <c r="BN294" s="64">
        <f t="shared" si="120"/>
        <v>0.21719469358524027</v>
      </c>
      <c r="BO294" s="64">
        <f t="shared" si="121"/>
        <v>1044.3</v>
      </c>
      <c r="BP294" s="65">
        <f t="shared" si="122"/>
        <v>5.0751699703150438E-2</v>
      </c>
      <c r="BQ294" s="65">
        <f t="shared" si="123"/>
        <v>1.7666666666666666</v>
      </c>
      <c r="BR294" s="18">
        <f t="shared" si="124"/>
        <v>0.15225509910945131</v>
      </c>
    </row>
    <row r="295" spans="1:70" ht="13.2">
      <c r="A295" s="12" t="s">
        <v>678</v>
      </c>
      <c r="B295" s="12" t="s">
        <v>679</v>
      </c>
      <c r="C295" s="13">
        <v>26</v>
      </c>
      <c r="D295" s="13">
        <v>40</v>
      </c>
      <c r="E295" s="13">
        <v>11</v>
      </c>
      <c r="F295" s="13">
        <v>29</v>
      </c>
      <c r="G295" s="13">
        <v>15.6</v>
      </c>
      <c r="H295" s="14">
        <v>284</v>
      </c>
      <c r="I295" s="15">
        <v>96</v>
      </c>
      <c r="J295" s="15">
        <v>212</v>
      </c>
      <c r="K295" s="14">
        <v>44.3</v>
      </c>
      <c r="L295" s="15">
        <v>32</v>
      </c>
      <c r="M295" s="15">
        <v>92</v>
      </c>
      <c r="N295" s="14">
        <v>34.799999999999997</v>
      </c>
      <c r="O295" s="14">
        <v>64</v>
      </c>
      <c r="P295" s="14">
        <v>84</v>
      </c>
      <c r="Q295" s="14">
        <v>74.099999999999994</v>
      </c>
      <c r="R295" s="15">
        <v>44</v>
      </c>
      <c r="S295" s="15">
        <v>68</v>
      </c>
      <c r="T295" s="15">
        <v>112</v>
      </c>
      <c r="U295" s="15">
        <v>32</v>
      </c>
      <c r="V295" s="68">
        <v>32</v>
      </c>
      <c r="W295" s="15">
        <v>48</v>
      </c>
      <c r="X295" s="15">
        <v>20</v>
      </c>
      <c r="Y295" s="15">
        <v>48</v>
      </c>
      <c r="Z295" s="14">
        <v>636</v>
      </c>
      <c r="AA295" s="14">
        <v>1</v>
      </c>
      <c r="AB295" s="14">
        <v>0</v>
      </c>
      <c r="AC295" s="13">
        <v>-0.3</v>
      </c>
      <c r="AD295" s="13">
        <v>108.8</v>
      </c>
      <c r="AE295" s="13">
        <v>109.3</v>
      </c>
      <c r="AF295" s="13">
        <v>-0.5</v>
      </c>
      <c r="AG295" s="13">
        <v>8.1999999999999993</v>
      </c>
      <c r="AH295" s="13">
        <v>1.06</v>
      </c>
      <c r="AI295" s="13">
        <v>10.5</v>
      </c>
      <c r="AJ295" s="13">
        <v>6.6</v>
      </c>
      <c r="AK295" s="13">
        <v>10.8</v>
      </c>
      <c r="AL295" s="13">
        <v>8.6</v>
      </c>
      <c r="AM295" s="13">
        <v>9.9</v>
      </c>
      <c r="AN295" s="13">
        <v>51.9</v>
      </c>
      <c r="AO295" s="13">
        <v>56.7</v>
      </c>
      <c r="AP295" s="13">
        <v>18.5</v>
      </c>
      <c r="AQ295" s="13">
        <v>98.69</v>
      </c>
      <c r="AR295" s="13">
        <v>10</v>
      </c>
      <c r="AS295" s="13">
        <v>1282</v>
      </c>
      <c r="AT295" s="16">
        <f t="shared" si="100"/>
        <v>7.1</v>
      </c>
      <c r="AU295" s="16">
        <f t="shared" si="101"/>
        <v>0.8</v>
      </c>
      <c r="AV295" s="17">
        <f t="shared" si="102"/>
        <v>2.8</v>
      </c>
      <c r="AW295" s="17">
        <f t="shared" si="103"/>
        <v>1.1000000000000001</v>
      </c>
      <c r="AX295" s="17">
        <f t="shared" si="104"/>
        <v>1.7</v>
      </c>
      <c r="AY295" s="17">
        <f t="shared" si="105"/>
        <v>1.2</v>
      </c>
      <c r="AZ295" s="17">
        <f t="shared" si="106"/>
        <v>0.5</v>
      </c>
      <c r="BA295" s="17">
        <f t="shared" si="107"/>
        <v>0.8</v>
      </c>
      <c r="BB295" s="18">
        <f t="shared" si="108"/>
        <v>0.45512820512820512</v>
      </c>
      <c r="BC295" s="18">
        <f t="shared" si="109"/>
        <v>1</v>
      </c>
      <c r="BD295" s="18">
        <f t="shared" si="110"/>
        <v>7.6923076923076927E-2</v>
      </c>
      <c r="BE295" s="18">
        <f t="shared" si="111"/>
        <v>3.2051282051282055E-2</v>
      </c>
      <c r="BF295" s="18">
        <f t="shared" si="112"/>
        <v>7.0512820512820526E-2</v>
      </c>
      <c r="BG295" s="18">
        <f t="shared" si="113"/>
        <v>0.10897435897435898</v>
      </c>
      <c r="BH295" s="58" t="str">
        <f t="shared" si="114"/>
        <v>10–19 min</v>
      </c>
      <c r="BI295" s="58" t="str">
        <f t="shared" si="115"/>
        <v>23–27</v>
      </c>
      <c r="BJ295" s="60">
        <f t="shared" si="116"/>
        <v>0.51900000000000002</v>
      </c>
      <c r="BK295" s="60">
        <f t="shared" si="117"/>
        <v>0.56700000000000006</v>
      </c>
      <c r="BL295" s="60">
        <f t="shared" si="118"/>
        <v>0.12794206397103197</v>
      </c>
      <c r="BM295" s="62" t="str">
        <f t="shared" si="119"/>
        <v>Écarter</v>
      </c>
      <c r="BN295" s="64">
        <f t="shared" si="120"/>
        <v>0.21714285714285714</v>
      </c>
      <c r="BO295" s="64">
        <f t="shared" si="121"/>
        <v>624</v>
      </c>
      <c r="BP295" s="65">
        <f t="shared" si="122"/>
        <v>5.128205128205128E-2</v>
      </c>
      <c r="BQ295" s="65">
        <f t="shared" si="123"/>
        <v>1</v>
      </c>
      <c r="BR295" s="18">
        <f t="shared" si="124"/>
        <v>0.17948717948717949</v>
      </c>
    </row>
    <row r="296" spans="1:70" ht="13.2">
      <c r="A296" s="12" t="s">
        <v>590</v>
      </c>
      <c r="B296" s="12" t="s">
        <v>591</v>
      </c>
      <c r="C296" s="13">
        <v>31</v>
      </c>
      <c r="D296" s="13">
        <v>54</v>
      </c>
      <c r="E296" s="13">
        <v>44</v>
      </c>
      <c r="F296" s="13">
        <v>10</v>
      </c>
      <c r="G296" s="13">
        <v>19.3</v>
      </c>
      <c r="H296" s="14">
        <v>383</v>
      </c>
      <c r="I296" s="15">
        <v>140</v>
      </c>
      <c r="J296" s="15">
        <v>313</v>
      </c>
      <c r="K296" s="14">
        <v>44.6</v>
      </c>
      <c r="L296" s="15">
        <v>59</v>
      </c>
      <c r="M296" s="15">
        <v>167</v>
      </c>
      <c r="N296" s="14">
        <v>35.299999999999997</v>
      </c>
      <c r="O296" s="14">
        <v>43</v>
      </c>
      <c r="P296" s="14">
        <v>49</v>
      </c>
      <c r="Q296" s="14">
        <v>82.4</v>
      </c>
      <c r="R296" s="15">
        <v>38</v>
      </c>
      <c r="S296" s="15">
        <v>119</v>
      </c>
      <c r="T296" s="15">
        <v>157</v>
      </c>
      <c r="U296" s="15">
        <v>135</v>
      </c>
      <c r="V296" s="68">
        <v>38</v>
      </c>
      <c r="W296" s="15">
        <v>86</v>
      </c>
      <c r="X296" s="15">
        <v>32</v>
      </c>
      <c r="Y296" s="15">
        <v>103</v>
      </c>
      <c r="Z296" s="14">
        <v>1091</v>
      </c>
      <c r="AA296" s="14">
        <v>0</v>
      </c>
      <c r="AB296" s="14">
        <v>0</v>
      </c>
      <c r="AC296" s="13">
        <v>5.9</v>
      </c>
      <c r="AD296" s="13">
        <v>117.5</v>
      </c>
      <c r="AE296" s="13">
        <v>102.5</v>
      </c>
      <c r="AF296" s="13">
        <v>15</v>
      </c>
      <c r="AG296" s="13">
        <v>17.100000000000001</v>
      </c>
      <c r="AH296" s="13">
        <v>3.7</v>
      </c>
      <c r="AI296" s="13">
        <v>26.9</v>
      </c>
      <c r="AJ296" s="13">
        <v>3.5</v>
      </c>
      <c r="AK296" s="13">
        <v>10.8</v>
      </c>
      <c r="AL296" s="13">
        <v>7.2</v>
      </c>
      <c r="AM296" s="13">
        <v>7.3</v>
      </c>
      <c r="AN296" s="13">
        <v>54.1</v>
      </c>
      <c r="AO296" s="13">
        <v>56.8</v>
      </c>
      <c r="AP296" s="13">
        <v>14.7</v>
      </c>
      <c r="AQ296" s="13">
        <v>102.7</v>
      </c>
      <c r="AR296" s="13">
        <v>10.1</v>
      </c>
      <c r="AS296" s="13">
        <v>2221</v>
      </c>
      <c r="AT296" s="16">
        <f t="shared" si="100"/>
        <v>7.0925925925925926</v>
      </c>
      <c r="AU296" s="16">
        <f t="shared" si="101"/>
        <v>2.5</v>
      </c>
      <c r="AV296" s="17">
        <f t="shared" si="102"/>
        <v>2.9074074074074074</v>
      </c>
      <c r="AW296" s="17">
        <f t="shared" si="103"/>
        <v>0.70370370370370372</v>
      </c>
      <c r="AX296" s="17">
        <f t="shared" si="104"/>
        <v>2.2037037037037037</v>
      </c>
      <c r="AY296" s="17">
        <f t="shared" si="105"/>
        <v>1.5925925925925926</v>
      </c>
      <c r="AZ296" s="17">
        <f t="shared" si="106"/>
        <v>0.59259259259259256</v>
      </c>
      <c r="BA296" s="17">
        <f t="shared" si="107"/>
        <v>0.70370370370370372</v>
      </c>
      <c r="BB296" s="18">
        <f t="shared" si="108"/>
        <v>0.36749184417578201</v>
      </c>
      <c r="BC296" s="18">
        <f t="shared" si="109"/>
        <v>3.5526315789473681</v>
      </c>
      <c r="BD296" s="18">
        <f t="shared" si="110"/>
        <v>8.2517750911533294E-2</v>
      </c>
      <c r="BE296" s="18">
        <f t="shared" si="111"/>
        <v>3.0704279408942617E-2</v>
      </c>
      <c r="BF296" s="18">
        <f t="shared" si="112"/>
        <v>3.6461331798119362E-2</v>
      </c>
      <c r="BG296" s="18">
        <f t="shared" si="113"/>
        <v>0.11418153905200537</v>
      </c>
      <c r="BH296" s="58" t="str">
        <f t="shared" si="114"/>
        <v>10–19 min</v>
      </c>
      <c r="BI296" s="58" t="str">
        <f t="shared" si="115"/>
        <v>28–32</v>
      </c>
      <c r="BJ296" s="60">
        <f t="shared" si="116"/>
        <v>0.54100000000000004</v>
      </c>
      <c r="BK296" s="60">
        <f t="shared" si="117"/>
        <v>0.56799999999999995</v>
      </c>
      <c r="BL296" s="60">
        <f t="shared" si="118"/>
        <v>0.18889559444779722</v>
      </c>
      <c r="BM296" s="62" t="str">
        <f t="shared" si="119"/>
        <v>Écarter</v>
      </c>
      <c r="BN296" s="64">
        <f t="shared" si="120"/>
        <v>0.21691631269096059</v>
      </c>
      <c r="BO296" s="64">
        <f t="shared" si="121"/>
        <v>1042.2</v>
      </c>
      <c r="BP296" s="65">
        <f t="shared" si="122"/>
        <v>0.12953367875647667</v>
      </c>
      <c r="BQ296" s="65">
        <f t="shared" si="123"/>
        <v>3.5526315789473686</v>
      </c>
      <c r="BR296" s="18">
        <f t="shared" si="124"/>
        <v>0.15064287085012473</v>
      </c>
    </row>
    <row r="297" spans="1:70" ht="13.2">
      <c r="A297" s="20" t="s">
        <v>674</v>
      </c>
      <c r="B297" s="12" t="s">
        <v>675</v>
      </c>
      <c r="C297" s="13">
        <v>28</v>
      </c>
      <c r="D297" s="13">
        <v>41</v>
      </c>
      <c r="E297" s="13">
        <v>10</v>
      </c>
      <c r="F297" s="13">
        <v>31</v>
      </c>
      <c r="G297" s="13">
        <v>15.1</v>
      </c>
      <c r="H297" s="14">
        <v>287</v>
      </c>
      <c r="I297" s="15">
        <v>111</v>
      </c>
      <c r="J297" s="15">
        <v>230</v>
      </c>
      <c r="K297" s="14">
        <v>48.7</v>
      </c>
      <c r="L297" s="15">
        <v>29</v>
      </c>
      <c r="M297" s="15">
        <v>70</v>
      </c>
      <c r="N297" s="14">
        <v>40</v>
      </c>
      <c r="O297" s="14">
        <v>33</v>
      </c>
      <c r="P297" s="14">
        <v>45</v>
      </c>
      <c r="Q297" s="14">
        <v>73.3</v>
      </c>
      <c r="R297" s="15">
        <v>12</v>
      </c>
      <c r="S297" s="15">
        <v>49</v>
      </c>
      <c r="T297" s="15">
        <v>62</v>
      </c>
      <c r="U297" s="15">
        <v>78</v>
      </c>
      <c r="V297" s="68">
        <v>16</v>
      </c>
      <c r="W297" s="15">
        <v>25</v>
      </c>
      <c r="X297" s="15">
        <v>12</v>
      </c>
      <c r="Y297" s="15">
        <v>29</v>
      </c>
      <c r="Z297" s="14">
        <v>566</v>
      </c>
      <c r="AA297" s="14">
        <v>0</v>
      </c>
      <c r="AB297" s="14">
        <v>0</v>
      </c>
      <c r="AC297" s="13">
        <v>-2.5</v>
      </c>
      <c r="AD297" s="13">
        <v>107.6</v>
      </c>
      <c r="AE297" s="13">
        <v>116.7</v>
      </c>
      <c r="AF297" s="13">
        <v>-9.1999999999999993</v>
      </c>
      <c r="AG297" s="13">
        <v>19.600000000000001</v>
      </c>
      <c r="AH297" s="13">
        <v>5.2</v>
      </c>
      <c r="AI297" s="13">
        <v>22.8</v>
      </c>
      <c r="AJ297" s="13">
        <v>1.8</v>
      </c>
      <c r="AK297" s="13">
        <v>7.9</v>
      </c>
      <c r="AL297" s="13">
        <v>4.7</v>
      </c>
      <c r="AM297" s="13">
        <v>4.4000000000000004</v>
      </c>
      <c r="AN297" s="13">
        <v>54.8</v>
      </c>
      <c r="AO297" s="13">
        <v>57</v>
      </c>
      <c r="AP297" s="13">
        <v>17.600000000000001</v>
      </c>
      <c r="AQ297" s="13">
        <v>99.32</v>
      </c>
      <c r="AR297" s="13">
        <v>10.6</v>
      </c>
      <c r="AS297" s="13">
        <v>1291</v>
      </c>
      <c r="AT297" s="16">
        <f t="shared" si="100"/>
        <v>7</v>
      </c>
      <c r="AU297" s="16">
        <f t="shared" si="101"/>
        <v>1.9024390243902438</v>
      </c>
      <c r="AV297" s="17">
        <f t="shared" si="102"/>
        <v>1.5121951219512195</v>
      </c>
      <c r="AW297" s="17">
        <f t="shared" si="103"/>
        <v>0.29268292682926828</v>
      </c>
      <c r="AX297" s="17">
        <f t="shared" si="104"/>
        <v>1.1951219512195121</v>
      </c>
      <c r="AY297" s="17">
        <f t="shared" si="105"/>
        <v>0.6097560975609756</v>
      </c>
      <c r="AZ297" s="17">
        <f t="shared" si="106"/>
        <v>0.29268292682926828</v>
      </c>
      <c r="BA297" s="17">
        <f t="shared" si="107"/>
        <v>0.3902439024390244</v>
      </c>
      <c r="BB297" s="18">
        <f t="shared" si="108"/>
        <v>0.46357615894039739</v>
      </c>
      <c r="BC297" s="18">
        <f t="shared" si="109"/>
        <v>4.875</v>
      </c>
      <c r="BD297" s="18">
        <f t="shared" si="110"/>
        <v>4.0381198513971893E-2</v>
      </c>
      <c r="BE297" s="18">
        <f t="shared" si="111"/>
        <v>1.9382975286706509E-2</v>
      </c>
      <c r="BF297" s="18">
        <f t="shared" si="112"/>
        <v>1.9382975286706509E-2</v>
      </c>
      <c r="BG297" s="18">
        <f t="shared" si="113"/>
        <v>7.9147149087384919E-2</v>
      </c>
      <c r="BH297" s="58" t="str">
        <f t="shared" si="114"/>
        <v>10–19 min</v>
      </c>
      <c r="BI297" s="58" t="str">
        <f t="shared" si="115"/>
        <v>28–32</v>
      </c>
      <c r="BJ297" s="60">
        <f t="shared" si="116"/>
        <v>0.54799999999999993</v>
      </c>
      <c r="BK297" s="60">
        <f t="shared" si="117"/>
        <v>0.56999999999999995</v>
      </c>
      <c r="BL297" s="60">
        <f t="shared" si="118"/>
        <v>0.1388050694025347</v>
      </c>
      <c r="BM297" s="62" t="str">
        <f t="shared" si="119"/>
        <v>Écarter</v>
      </c>
      <c r="BN297" s="64">
        <f t="shared" si="120"/>
        <v>0.21408450704225354</v>
      </c>
      <c r="BO297" s="64">
        <f t="shared" si="121"/>
        <v>619.1</v>
      </c>
      <c r="BP297" s="65">
        <f t="shared" si="122"/>
        <v>0.1259893393635923</v>
      </c>
      <c r="BQ297" s="65">
        <f t="shared" si="123"/>
        <v>4.875</v>
      </c>
      <c r="BR297" s="18">
        <f t="shared" si="124"/>
        <v>0.1001453723146503</v>
      </c>
    </row>
    <row r="298" spans="1:70" ht="13.2">
      <c r="A298" s="12" t="s">
        <v>1006</v>
      </c>
      <c r="B298" s="12" t="s">
        <v>1007</v>
      </c>
      <c r="C298" s="13">
        <v>26</v>
      </c>
      <c r="D298" s="13">
        <v>6</v>
      </c>
      <c r="E298" s="13">
        <v>0</v>
      </c>
      <c r="F298" s="13">
        <v>6</v>
      </c>
      <c r="G298" s="13">
        <v>18.600000000000001</v>
      </c>
      <c r="H298" s="14">
        <v>42</v>
      </c>
      <c r="I298" s="15">
        <v>12</v>
      </c>
      <c r="J298" s="15">
        <v>28</v>
      </c>
      <c r="K298" s="14">
        <v>42.9</v>
      </c>
      <c r="L298" s="15">
        <v>6</v>
      </c>
      <c r="M298" s="15">
        <v>15</v>
      </c>
      <c r="N298" s="14">
        <v>40</v>
      </c>
      <c r="O298" s="14">
        <v>12</v>
      </c>
      <c r="P298" s="14">
        <v>15</v>
      </c>
      <c r="Q298" s="14">
        <v>80</v>
      </c>
      <c r="R298" s="15">
        <v>3</v>
      </c>
      <c r="S298" s="15">
        <v>3</v>
      </c>
      <c r="T298" s="15">
        <v>6</v>
      </c>
      <c r="U298" s="15">
        <v>12</v>
      </c>
      <c r="V298" s="68">
        <v>8</v>
      </c>
      <c r="W298" s="15">
        <v>3</v>
      </c>
      <c r="X298" s="15">
        <v>1</v>
      </c>
      <c r="Y298" s="15">
        <v>10</v>
      </c>
      <c r="Z298" s="14">
        <v>71</v>
      </c>
      <c r="AA298" s="14">
        <v>0</v>
      </c>
      <c r="AB298" s="14">
        <v>0</v>
      </c>
      <c r="AC298" s="13">
        <v>-7.8</v>
      </c>
      <c r="AD298" s="13">
        <v>100.4</v>
      </c>
      <c r="AE298" s="13">
        <v>120.4</v>
      </c>
      <c r="AF298" s="13">
        <v>-20</v>
      </c>
      <c r="AG298" s="13">
        <v>17.600000000000001</v>
      </c>
      <c r="AH298" s="13">
        <v>1.5</v>
      </c>
      <c r="AI298" s="13">
        <v>21.8</v>
      </c>
      <c r="AJ298" s="13">
        <v>2.5</v>
      </c>
      <c r="AK298" s="13">
        <v>2.5</v>
      </c>
      <c r="AL298" s="13">
        <v>2.5</v>
      </c>
      <c r="AM298" s="13">
        <v>14.5</v>
      </c>
      <c r="AN298" s="13">
        <v>53.6</v>
      </c>
      <c r="AO298" s="13">
        <v>60.7</v>
      </c>
      <c r="AP298" s="13">
        <v>15.9</v>
      </c>
      <c r="AQ298" s="13">
        <v>100.89</v>
      </c>
      <c r="AR298" s="13">
        <v>5.7</v>
      </c>
      <c r="AS298" s="13">
        <v>235</v>
      </c>
      <c r="AT298" s="16">
        <f t="shared" si="100"/>
        <v>7</v>
      </c>
      <c r="AU298" s="16">
        <f t="shared" si="101"/>
        <v>2</v>
      </c>
      <c r="AV298" s="17">
        <f t="shared" si="102"/>
        <v>1</v>
      </c>
      <c r="AW298" s="17">
        <f t="shared" si="103"/>
        <v>0.5</v>
      </c>
      <c r="AX298" s="17">
        <f t="shared" si="104"/>
        <v>0.5</v>
      </c>
      <c r="AY298" s="17">
        <f t="shared" si="105"/>
        <v>0.5</v>
      </c>
      <c r="AZ298" s="17">
        <f t="shared" si="106"/>
        <v>0.16666666666666666</v>
      </c>
      <c r="BA298" s="17">
        <f t="shared" si="107"/>
        <v>1.3333333333333333</v>
      </c>
      <c r="BB298" s="18">
        <f t="shared" si="108"/>
        <v>0.37634408602150538</v>
      </c>
      <c r="BC298" s="18">
        <f t="shared" si="109"/>
        <v>1.5</v>
      </c>
      <c r="BD298" s="18">
        <f t="shared" si="110"/>
        <v>2.6881720430107524E-2</v>
      </c>
      <c r="BE298" s="18">
        <f t="shared" si="111"/>
        <v>8.9605734767025085E-3</v>
      </c>
      <c r="BF298" s="18">
        <f t="shared" si="112"/>
        <v>2.6881720430107524E-2</v>
      </c>
      <c r="BG298" s="18">
        <f t="shared" si="113"/>
        <v>2.6881720430107524E-2</v>
      </c>
      <c r="BH298" s="58" t="str">
        <f t="shared" si="114"/>
        <v>10–19 min</v>
      </c>
      <c r="BI298" s="58" t="str">
        <f t="shared" si="115"/>
        <v>23–27</v>
      </c>
      <c r="BJ298" s="60">
        <f t="shared" si="116"/>
        <v>0.53600000000000003</v>
      </c>
      <c r="BK298" s="60">
        <f t="shared" si="117"/>
        <v>0.60699999999999998</v>
      </c>
      <c r="BL298" s="60">
        <f t="shared" si="118"/>
        <v>1.6898008449004225E-2</v>
      </c>
      <c r="BM298" s="62" t="str">
        <f t="shared" si="119"/>
        <v>Écarter</v>
      </c>
      <c r="BN298" s="64">
        <f t="shared" si="120"/>
        <v>0.21408450704225354</v>
      </c>
      <c r="BO298" s="64">
        <f t="shared" si="121"/>
        <v>111.60000000000001</v>
      </c>
      <c r="BP298" s="65">
        <f t="shared" si="122"/>
        <v>0.1075268817204301</v>
      </c>
      <c r="BQ298" s="65">
        <f t="shared" si="123"/>
        <v>1.5</v>
      </c>
      <c r="BR298" s="18">
        <f t="shared" si="124"/>
        <v>5.3763440860215048E-2</v>
      </c>
    </row>
    <row r="299" spans="1:70" ht="13.2">
      <c r="A299" s="12" t="s">
        <v>1018</v>
      </c>
      <c r="B299" s="12" t="s">
        <v>1019</v>
      </c>
      <c r="C299" s="13">
        <v>23</v>
      </c>
      <c r="D299" s="13">
        <v>5</v>
      </c>
      <c r="E299" s="13">
        <v>1</v>
      </c>
      <c r="F299" s="13">
        <v>4</v>
      </c>
      <c r="G299" s="13">
        <v>16.8</v>
      </c>
      <c r="H299" s="14">
        <v>35</v>
      </c>
      <c r="I299" s="15">
        <v>14</v>
      </c>
      <c r="J299" s="15">
        <v>23</v>
      </c>
      <c r="K299" s="14">
        <v>60.9</v>
      </c>
      <c r="L299" s="14">
        <v>0</v>
      </c>
      <c r="M299" s="14">
        <v>0</v>
      </c>
      <c r="N299" s="14">
        <v>0</v>
      </c>
      <c r="O299" s="14">
        <v>7</v>
      </c>
      <c r="P299" s="14">
        <v>14</v>
      </c>
      <c r="Q299" s="14">
        <v>50</v>
      </c>
      <c r="R299" s="15">
        <v>11</v>
      </c>
      <c r="S299" s="15">
        <v>17</v>
      </c>
      <c r="T299" s="15">
        <v>28</v>
      </c>
      <c r="U299" s="15">
        <v>5</v>
      </c>
      <c r="V299" s="68">
        <v>5</v>
      </c>
      <c r="W299" s="15">
        <v>3</v>
      </c>
      <c r="X299" s="15">
        <v>8</v>
      </c>
      <c r="Y299" s="15">
        <v>14</v>
      </c>
      <c r="Z299" s="14">
        <v>104</v>
      </c>
      <c r="AA299" s="14">
        <v>0</v>
      </c>
      <c r="AB299" s="14">
        <v>0</v>
      </c>
      <c r="AC299" s="13">
        <v>2</v>
      </c>
      <c r="AD299" s="13">
        <v>112.5</v>
      </c>
      <c r="AE299" s="13">
        <v>107.1</v>
      </c>
      <c r="AF299" s="13">
        <v>5.4</v>
      </c>
      <c r="AG299" s="13">
        <v>7.9</v>
      </c>
      <c r="AH299" s="13">
        <v>1</v>
      </c>
      <c r="AI299" s="13">
        <v>12.5</v>
      </c>
      <c r="AJ299" s="13">
        <v>12.6</v>
      </c>
      <c r="AK299" s="13">
        <v>16.8</v>
      </c>
      <c r="AL299" s="13">
        <v>14.9</v>
      </c>
      <c r="AM299" s="13">
        <v>12.5</v>
      </c>
      <c r="AN299" s="13">
        <v>60.9</v>
      </c>
      <c r="AO299" s="13">
        <v>60</v>
      </c>
      <c r="AP299" s="13">
        <v>16.399999999999999</v>
      </c>
      <c r="AQ299" s="13">
        <v>105.29</v>
      </c>
      <c r="AR299" s="13">
        <v>9.5</v>
      </c>
      <c r="AS299" s="13">
        <v>184</v>
      </c>
      <c r="AT299" s="16">
        <f t="shared" si="100"/>
        <v>7</v>
      </c>
      <c r="AU299" s="16">
        <f t="shared" si="101"/>
        <v>1</v>
      </c>
      <c r="AV299" s="17">
        <f t="shared" si="102"/>
        <v>5.6</v>
      </c>
      <c r="AW299" s="17">
        <f t="shared" si="103"/>
        <v>2.2000000000000002</v>
      </c>
      <c r="AX299" s="17">
        <f t="shared" si="104"/>
        <v>3.4</v>
      </c>
      <c r="AY299" s="17">
        <f t="shared" si="105"/>
        <v>0.6</v>
      </c>
      <c r="AZ299" s="17">
        <f t="shared" si="106"/>
        <v>1.6</v>
      </c>
      <c r="BA299" s="17">
        <f t="shared" si="107"/>
        <v>1</v>
      </c>
      <c r="BB299" s="18">
        <f t="shared" si="108"/>
        <v>0.41666666666666663</v>
      </c>
      <c r="BC299" s="18">
        <f t="shared" si="109"/>
        <v>1</v>
      </c>
      <c r="BD299" s="18">
        <f t="shared" si="110"/>
        <v>3.5714285714285712E-2</v>
      </c>
      <c r="BE299" s="18">
        <f t="shared" si="111"/>
        <v>9.5238095238095233E-2</v>
      </c>
      <c r="BF299" s="18">
        <f t="shared" si="112"/>
        <v>0.13095238095238096</v>
      </c>
      <c r="BG299" s="18">
        <f t="shared" si="113"/>
        <v>0.20238095238095236</v>
      </c>
      <c r="BH299" s="58" t="str">
        <f t="shared" si="114"/>
        <v>10–19 min</v>
      </c>
      <c r="BI299" s="58" t="str">
        <f t="shared" si="115"/>
        <v>23–27</v>
      </c>
      <c r="BJ299" s="60">
        <f t="shared" si="116"/>
        <v>0.60899999999999999</v>
      </c>
      <c r="BK299" s="60">
        <f t="shared" si="117"/>
        <v>0.6</v>
      </c>
      <c r="BL299" s="60">
        <f t="shared" si="118"/>
        <v>1.388050694025347E-2</v>
      </c>
      <c r="BM299" s="62" t="str">
        <f t="shared" si="119"/>
        <v>Écarter</v>
      </c>
      <c r="BN299" s="64">
        <f t="shared" si="120"/>
        <v>0.21408450704225354</v>
      </c>
      <c r="BO299" s="64">
        <f t="shared" si="121"/>
        <v>84</v>
      </c>
      <c r="BP299" s="65">
        <f t="shared" si="122"/>
        <v>5.9523809523809521E-2</v>
      </c>
      <c r="BQ299" s="65">
        <f t="shared" si="123"/>
        <v>1</v>
      </c>
      <c r="BR299" s="18">
        <f t="shared" si="124"/>
        <v>0.33333333333333331</v>
      </c>
    </row>
    <row r="300" spans="1:70" ht="13.2">
      <c r="A300" s="12" t="s">
        <v>1048</v>
      </c>
      <c r="B300" s="12" t="s">
        <v>1049</v>
      </c>
      <c r="C300" s="13">
        <v>26</v>
      </c>
      <c r="D300" s="13">
        <v>4</v>
      </c>
      <c r="E300" s="13">
        <v>1</v>
      </c>
      <c r="F300" s="13">
        <v>3</v>
      </c>
      <c r="G300" s="13">
        <v>19.8</v>
      </c>
      <c r="H300" s="14">
        <v>28</v>
      </c>
      <c r="I300" s="15">
        <v>11</v>
      </c>
      <c r="J300" s="15">
        <v>27</v>
      </c>
      <c r="K300" s="14">
        <v>40.700000000000003</v>
      </c>
      <c r="L300" s="15">
        <v>3</v>
      </c>
      <c r="M300" s="15">
        <v>8</v>
      </c>
      <c r="N300" s="14">
        <v>37.5</v>
      </c>
      <c r="O300" s="14">
        <v>3</v>
      </c>
      <c r="P300" s="14">
        <v>4</v>
      </c>
      <c r="Q300" s="14">
        <v>75</v>
      </c>
      <c r="R300" s="15">
        <v>1</v>
      </c>
      <c r="S300" s="15">
        <v>5</v>
      </c>
      <c r="T300" s="15">
        <v>6</v>
      </c>
      <c r="U300" s="15">
        <v>13</v>
      </c>
      <c r="V300" s="68">
        <v>6</v>
      </c>
      <c r="W300" s="15">
        <v>3</v>
      </c>
      <c r="X300" s="15">
        <v>2</v>
      </c>
      <c r="Y300" s="15">
        <v>10</v>
      </c>
      <c r="Z300" s="14">
        <v>64</v>
      </c>
      <c r="AA300" s="14">
        <v>0</v>
      </c>
      <c r="AB300" s="14">
        <v>0</v>
      </c>
      <c r="AC300" s="13">
        <v>-9.8000000000000007</v>
      </c>
      <c r="AD300" s="13">
        <v>95.6</v>
      </c>
      <c r="AE300" s="13">
        <v>119.3</v>
      </c>
      <c r="AF300" s="13">
        <v>-23.6</v>
      </c>
      <c r="AG300" s="13">
        <v>25.5</v>
      </c>
      <c r="AH300" s="13">
        <v>2.17</v>
      </c>
      <c r="AI300" s="13">
        <v>27.1</v>
      </c>
      <c r="AJ300" s="13">
        <v>1.3</v>
      </c>
      <c r="AK300" s="13">
        <v>5.7</v>
      </c>
      <c r="AL300" s="13">
        <v>3.6</v>
      </c>
      <c r="AM300" s="13">
        <v>12.5</v>
      </c>
      <c r="AN300" s="13">
        <v>46.3</v>
      </c>
      <c r="AO300" s="13">
        <v>48.7</v>
      </c>
      <c r="AP300" s="13">
        <v>19.3</v>
      </c>
      <c r="AQ300" s="13">
        <v>97.05</v>
      </c>
      <c r="AR300" s="13">
        <v>5.7</v>
      </c>
      <c r="AS300" s="13">
        <v>160</v>
      </c>
      <c r="AT300" s="16">
        <f t="shared" si="100"/>
        <v>7</v>
      </c>
      <c r="AU300" s="16">
        <f t="shared" si="101"/>
        <v>3.25</v>
      </c>
      <c r="AV300" s="17">
        <f t="shared" si="102"/>
        <v>1.5</v>
      </c>
      <c r="AW300" s="17">
        <f t="shared" si="103"/>
        <v>0.25</v>
      </c>
      <c r="AX300" s="17">
        <f t="shared" si="104"/>
        <v>1.25</v>
      </c>
      <c r="AY300" s="17">
        <f t="shared" si="105"/>
        <v>0.75</v>
      </c>
      <c r="AZ300" s="17">
        <f t="shared" si="106"/>
        <v>0.5</v>
      </c>
      <c r="BA300" s="17">
        <f t="shared" si="107"/>
        <v>1.5</v>
      </c>
      <c r="BB300" s="18">
        <f t="shared" si="108"/>
        <v>0.35353535353535354</v>
      </c>
      <c r="BC300" s="18">
        <f t="shared" si="109"/>
        <v>2.1666666666666665</v>
      </c>
      <c r="BD300" s="18">
        <f t="shared" si="110"/>
        <v>3.787878787878788E-2</v>
      </c>
      <c r="BE300" s="18">
        <f t="shared" si="111"/>
        <v>2.5252525252525252E-2</v>
      </c>
      <c r="BF300" s="18">
        <f t="shared" si="112"/>
        <v>1.2626262626262626E-2</v>
      </c>
      <c r="BG300" s="18">
        <f t="shared" si="113"/>
        <v>6.3131313131313135E-2</v>
      </c>
      <c r="BH300" s="58" t="str">
        <f t="shared" si="114"/>
        <v>10–19 min</v>
      </c>
      <c r="BI300" s="58" t="str">
        <f t="shared" si="115"/>
        <v>23–27</v>
      </c>
      <c r="BJ300" s="60">
        <f t="shared" si="116"/>
        <v>0.46299999999999997</v>
      </c>
      <c r="BK300" s="60">
        <f t="shared" si="117"/>
        <v>0.48700000000000004</v>
      </c>
      <c r="BL300" s="60">
        <f t="shared" si="118"/>
        <v>1.6294508147254073E-2</v>
      </c>
      <c r="BM300" s="62" t="str">
        <f t="shared" si="119"/>
        <v>Écarter</v>
      </c>
      <c r="BN300" s="64">
        <f t="shared" si="120"/>
        <v>0.21408450704225354</v>
      </c>
      <c r="BO300" s="64">
        <f t="shared" si="121"/>
        <v>79.2</v>
      </c>
      <c r="BP300" s="65">
        <f t="shared" si="122"/>
        <v>0.16414141414141414</v>
      </c>
      <c r="BQ300" s="65">
        <f t="shared" si="123"/>
        <v>2.1666666666666665</v>
      </c>
      <c r="BR300" s="18">
        <f t="shared" si="124"/>
        <v>7.575757575757576E-2</v>
      </c>
    </row>
    <row r="301" spans="1:70" ht="13.2">
      <c r="A301" s="12" t="s">
        <v>666</v>
      </c>
      <c r="B301" s="12" t="s">
        <v>667</v>
      </c>
      <c r="C301" s="13">
        <v>22</v>
      </c>
      <c r="D301" s="13">
        <v>44</v>
      </c>
      <c r="E301" s="13">
        <v>6</v>
      </c>
      <c r="F301" s="13">
        <v>38</v>
      </c>
      <c r="G301" s="13">
        <v>15</v>
      </c>
      <c r="H301" s="14">
        <v>304</v>
      </c>
      <c r="I301" s="15">
        <v>114</v>
      </c>
      <c r="J301" s="15">
        <v>246</v>
      </c>
      <c r="K301" s="14">
        <v>45.6</v>
      </c>
      <c r="L301" s="15">
        <v>53</v>
      </c>
      <c r="M301" s="15">
        <v>128</v>
      </c>
      <c r="N301" s="14">
        <v>39.5</v>
      </c>
      <c r="O301" s="14">
        <v>26</v>
      </c>
      <c r="P301" s="14">
        <v>35</v>
      </c>
      <c r="Q301" s="14">
        <v>80</v>
      </c>
      <c r="R301" s="15">
        <v>18</v>
      </c>
      <c r="S301" s="15">
        <v>44</v>
      </c>
      <c r="T301" s="15">
        <v>62</v>
      </c>
      <c r="U301" s="15">
        <v>40</v>
      </c>
      <c r="V301" s="68">
        <v>31</v>
      </c>
      <c r="W301" s="15">
        <v>22</v>
      </c>
      <c r="X301" s="15">
        <v>4</v>
      </c>
      <c r="Y301" s="15">
        <v>40</v>
      </c>
      <c r="Z301" s="14">
        <v>484</v>
      </c>
      <c r="AA301" s="14">
        <v>0</v>
      </c>
      <c r="AB301" s="14">
        <v>0</v>
      </c>
      <c r="AC301" s="13">
        <v>-3.4</v>
      </c>
      <c r="AD301" s="13">
        <v>107.3</v>
      </c>
      <c r="AE301" s="13">
        <v>117.5</v>
      </c>
      <c r="AF301" s="13">
        <v>-10.199999999999999</v>
      </c>
      <c r="AG301" s="13">
        <v>8.9</v>
      </c>
      <c r="AH301" s="13">
        <v>1.3</v>
      </c>
      <c r="AI301" s="13">
        <v>11.8</v>
      </c>
      <c r="AJ301" s="13">
        <v>2.6</v>
      </c>
      <c r="AK301" s="13">
        <v>7</v>
      </c>
      <c r="AL301" s="13">
        <v>4.7</v>
      </c>
      <c r="AM301" s="13">
        <v>9.1</v>
      </c>
      <c r="AN301" s="13">
        <v>55.8</v>
      </c>
      <c r="AO301" s="13">
        <v>57.9</v>
      </c>
      <c r="AP301" s="13">
        <v>18.3</v>
      </c>
      <c r="AQ301" s="13">
        <v>101.12</v>
      </c>
      <c r="AR301" s="13">
        <v>7.2</v>
      </c>
      <c r="AS301" s="13">
        <v>1386</v>
      </c>
      <c r="AT301" s="16">
        <f t="shared" si="100"/>
        <v>6.9090909090909092</v>
      </c>
      <c r="AU301" s="16">
        <f t="shared" si="101"/>
        <v>0.90909090909090906</v>
      </c>
      <c r="AV301" s="17">
        <f t="shared" si="102"/>
        <v>1.4090909090909092</v>
      </c>
      <c r="AW301" s="17">
        <f t="shared" si="103"/>
        <v>0.40909090909090912</v>
      </c>
      <c r="AX301" s="17">
        <f t="shared" si="104"/>
        <v>1</v>
      </c>
      <c r="AY301" s="17">
        <f t="shared" si="105"/>
        <v>0.5</v>
      </c>
      <c r="AZ301" s="17">
        <f t="shared" si="106"/>
        <v>9.0909090909090912E-2</v>
      </c>
      <c r="BA301" s="17">
        <f t="shared" si="107"/>
        <v>0.70454545454545459</v>
      </c>
      <c r="BB301" s="18">
        <f t="shared" si="108"/>
        <v>0.46060606060606063</v>
      </c>
      <c r="BC301" s="18">
        <f t="shared" si="109"/>
        <v>1.2903225806451613</v>
      </c>
      <c r="BD301" s="18">
        <f t="shared" si="110"/>
        <v>3.3333333333333333E-2</v>
      </c>
      <c r="BE301" s="18">
        <f t="shared" si="111"/>
        <v>6.0606060606060606E-3</v>
      </c>
      <c r="BF301" s="18">
        <f t="shared" si="112"/>
        <v>2.7272727272727275E-2</v>
      </c>
      <c r="BG301" s="18">
        <f t="shared" si="113"/>
        <v>6.6666666666666666E-2</v>
      </c>
      <c r="BH301" s="58" t="str">
        <f t="shared" si="114"/>
        <v>10–19 min</v>
      </c>
      <c r="BI301" s="58" t="str">
        <f t="shared" si="115"/>
        <v>18–22</v>
      </c>
      <c r="BJ301" s="60">
        <f t="shared" si="116"/>
        <v>0.55799999999999994</v>
      </c>
      <c r="BK301" s="60">
        <f t="shared" si="117"/>
        <v>0.57899999999999996</v>
      </c>
      <c r="BL301" s="60">
        <f t="shared" si="118"/>
        <v>0.14846107423053712</v>
      </c>
      <c r="BM301" s="62" t="str">
        <f t="shared" si="119"/>
        <v>Écarter</v>
      </c>
      <c r="BN301" s="64">
        <f t="shared" si="120"/>
        <v>0.21130418876897752</v>
      </c>
      <c r="BO301" s="64">
        <f t="shared" si="121"/>
        <v>660</v>
      </c>
      <c r="BP301" s="65">
        <f t="shared" si="122"/>
        <v>6.0606060606060608E-2</v>
      </c>
      <c r="BQ301" s="65">
        <f t="shared" si="123"/>
        <v>1.2903225806451613</v>
      </c>
      <c r="BR301" s="18">
        <f t="shared" si="124"/>
        <v>9.3939393939393948E-2</v>
      </c>
    </row>
    <row r="302" spans="1:70" ht="13.2">
      <c r="A302" s="12" t="s">
        <v>668</v>
      </c>
      <c r="B302" s="12" t="s">
        <v>669</v>
      </c>
      <c r="C302" s="13">
        <v>24</v>
      </c>
      <c r="D302" s="13">
        <v>44</v>
      </c>
      <c r="E302" s="13">
        <v>23</v>
      </c>
      <c r="F302" s="13">
        <v>21</v>
      </c>
      <c r="G302" s="13">
        <v>17.5</v>
      </c>
      <c r="H302" s="14">
        <v>304</v>
      </c>
      <c r="I302" s="15">
        <v>114</v>
      </c>
      <c r="J302" s="15">
        <v>260</v>
      </c>
      <c r="K302" s="14">
        <v>44.4</v>
      </c>
      <c r="L302" s="15">
        <v>18</v>
      </c>
      <c r="M302" s="15">
        <v>53</v>
      </c>
      <c r="N302" s="14">
        <v>32.700000000000003</v>
      </c>
      <c r="O302" s="14">
        <v>53</v>
      </c>
      <c r="P302" s="14">
        <v>70</v>
      </c>
      <c r="Q302" s="14">
        <v>77.099999999999994</v>
      </c>
      <c r="R302" s="15">
        <v>88</v>
      </c>
      <c r="S302" s="15">
        <v>132</v>
      </c>
      <c r="T302" s="15">
        <v>220</v>
      </c>
      <c r="U302" s="15">
        <v>79</v>
      </c>
      <c r="V302" s="68">
        <v>48</v>
      </c>
      <c r="W302" s="15">
        <v>18</v>
      </c>
      <c r="X302" s="15">
        <v>18</v>
      </c>
      <c r="Y302" s="15">
        <v>101</v>
      </c>
      <c r="Z302" s="14">
        <v>730</v>
      </c>
      <c r="AA302" s="14">
        <v>4</v>
      </c>
      <c r="AB302" s="14">
        <v>0</v>
      </c>
      <c r="AC302" s="13">
        <v>-2</v>
      </c>
      <c r="AD302" s="13">
        <v>104.5</v>
      </c>
      <c r="AE302" s="13">
        <v>109.2</v>
      </c>
      <c r="AF302" s="13">
        <v>-4.8</v>
      </c>
      <c r="AG302" s="13">
        <v>15.2</v>
      </c>
      <c r="AH302" s="13">
        <v>1.57</v>
      </c>
      <c r="AI302" s="13">
        <v>18.3</v>
      </c>
      <c r="AJ302" s="13">
        <v>9.6999999999999993</v>
      </c>
      <c r="AK302" s="13">
        <v>16.100000000000001</v>
      </c>
      <c r="AL302" s="13">
        <v>12.7</v>
      </c>
      <c r="AM302" s="13">
        <v>11.6</v>
      </c>
      <c r="AN302" s="13">
        <v>47.7</v>
      </c>
      <c r="AO302" s="13">
        <v>51.9</v>
      </c>
      <c r="AP302" s="13">
        <v>17.7</v>
      </c>
      <c r="AQ302" s="13">
        <v>102.45</v>
      </c>
      <c r="AR302" s="13">
        <v>8.8000000000000007</v>
      </c>
      <c r="AS302" s="13">
        <v>1639</v>
      </c>
      <c r="AT302" s="16">
        <f t="shared" si="100"/>
        <v>6.9090909090909092</v>
      </c>
      <c r="AU302" s="16">
        <f t="shared" si="101"/>
        <v>1.7954545454545454</v>
      </c>
      <c r="AV302" s="17">
        <f t="shared" si="102"/>
        <v>5</v>
      </c>
      <c r="AW302" s="17">
        <f t="shared" si="103"/>
        <v>2</v>
      </c>
      <c r="AX302" s="17">
        <f t="shared" si="104"/>
        <v>3</v>
      </c>
      <c r="AY302" s="17">
        <f t="shared" si="105"/>
        <v>0.40909090909090912</v>
      </c>
      <c r="AZ302" s="17">
        <f t="shared" si="106"/>
        <v>0.40909090909090912</v>
      </c>
      <c r="BA302" s="17">
        <f t="shared" si="107"/>
        <v>1.0909090909090908</v>
      </c>
      <c r="BB302" s="18">
        <f t="shared" si="108"/>
        <v>0.39480519480519483</v>
      </c>
      <c r="BC302" s="18">
        <f t="shared" si="109"/>
        <v>1.6458333333333335</v>
      </c>
      <c r="BD302" s="18">
        <f t="shared" si="110"/>
        <v>2.3376623376623377E-2</v>
      </c>
      <c r="BE302" s="18">
        <f t="shared" si="111"/>
        <v>2.3376623376623377E-2</v>
      </c>
      <c r="BF302" s="18">
        <f t="shared" si="112"/>
        <v>0.11428571428571428</v>
      </c>
      <c r="BG302" s="18">
        <f t="shared" si="113"/>
        <v>0.17142857142857143</v>
      </c>
      <c r="BH302" s="58" t="str">
        <f t="shared" si="114"/>
        <v>10–19 min</v>
      </c>
      <c r="BI302" s="58" t="str">
        <f t="shared" si="115"/>
        <v>23–27</v>
      </c>
      <c r="BJ302" s="60">
        <f t="shared" si="116"/>
        <v>0.47700000000000004</v>
      </c>
      <c r="BK302" s="60">
        <f t="shared" si="117"/>
        <v>0.51900000000000002</v>
      </c>
      <c r="BL302" s="60">
        <f t="shared" si="118"/>
        <v>0.15691007845503924</v>
      </c>
      <c r="BM302" s="62" t="str">
        <f t="shared" si="119"/>
        <v>Écarter</v>
      </c>
      <c r="BN302" s="64">
        <f t="shared" si="120"/>
        <v>0.21130418876897752</v>
      </c>
      <c r="BO302" s="64">
        <f t="shared" si="121"/>
        <v>770</v>
      </c>
      <c r="BP302" s="65">
        <f t="shared" si="122"/>
        <v>0.1025974025974026</v>
      </c>
      <c r="BQ302" s="65">
        <f t="shared" si="123"/>
        <v>1.6458333333333333</v>
      </c>
      <c r="BR302" s="18">
        <f t="shared" si="124"/>
        <v>0.2857142857142857</v>
      </c>
    </row>
    <row r="303" spans="1:70" ht="13.2">
      <c r="A303" s="12" t="s">
        <v>548</v>
      </c>
      <c r="B303" s="12" t="s">
        <v>549</v>
      </c>
      <c r="C303" s="13">
        <v>27</v>
      </c>
      <c r="D303" s="13">
        <v>64</v>
      </c>
      <c r="E303" s="13">
        <v>37</v>
      </c>
      <c r="F303" s="13">
        <v>27</v>
      </c>
      <c r="G303" s="13">
        <v>11.7</v>
      </c>
      <c r="H303" s="14">
        <v>442</v>
      </c>
      <c r="I303" s="15">
        <v>160</v>
      </c>
      <c r="J303" s="15">
        <v>307</v>
      </c>
      <c r="K303" s="14">
        <v>51.5</v>
      </c>
      <c r="L303" s="15">
        <v>83</v>
      </c>
      <c r="M303" s="15">
        <v>198</v>
      </c>
      <c r="N303" s="14">
        <v>40.5</v>
      </c>
      <c r="O303" s="14">
        <v>45</v>
      </c>
      <c r="P303" s="14">
        <v>58</v>
      </c>
      <c r="Q303" s="14">
        <v>78.599999999999994</v>
      </c>
      <c r="R303" s="15">
        <v>32</v>
      </c>
      <c r="S303" s="15">
        <v>96</v>
      </c>
      <c r="T303" s="15">
        <v>128</v>
      </c>
      <c r="U303" s="15">
        <v>38</v>
      </c>
      <c r="V303" s="68">
        <v>32</v>
      </c>
      <c r="W303" s="15">
        <v>19</v>
      </c>
      <c r="X303" s="15">
        <v>58</v>
      </c>
      <c r="Y303" s="15">
        <v>77</v>
      </c>
      <c r="Z303" s="14">
        <v>832</v>
      </c>
      <c r="AA303" s="14">
        <v>0</v>
      </c>
      <c r="AB303" s="14">
        <v>0</v>
      </c>
      <c r="AC303" s="13">
        <v>0.4</v>
      </c>
      <c r="AD303" s="13">
        <v>111</v>
      </c>
      <c r="AE303" s="13">
        <v>110.1</v>
      </c>
      <c r="AF303" s="13">
        <v>0.8</v>
      </c>
      <c r="AG303" s="13">
        <v>7.7</v>
      </c>
      <c r="AH303" s="13">
        <v>1.1200000000000001</v>
      </c>
      <c r="AI303" s="13">
        <v>9.4</v>
      </c>
      <c r="AJ303" s="13">
        <v>3.9</v>
      </c>
      <c r="AK303" s="13">
        <v>12</v>
      </c>
      <c r="AL303" s="13">
        <v>8.1</v>
      </c>
      <c r="AM303" s="13">
        <v>8.4</v>
      </c>
      <c r="AN303" s="13">
        <v>64.8</v>
      </c>
      <c r="AO303" s="13">
        <v>66.599999999999994</v>
      </c>
      <c r="AP303" s="13">
        <v>19.399999999999999</v>
      </c>
      <c r="AQ303" s="13">
        <v>106.71</v>
      </c>
      <c r="AR303" s="13">
        <v>10.8</v>
      </c>
      <c r="AS303" s="13">
        <v>1668</v>
      </c>
      <c r="AT303" s="16">
        <f t="shared" si="100"/>
        <v>6.90625</v>
      </c>
      <c r="AU303" s="16">
        <f t="shared" si="101"/>
        <v>0.59375</v>
      </c>
      <c r="AV303" s="17">
        <f t="shared" si="102"/>
        <v>2</v>
      </c>
      <c r="AW303" s="17">
        <f t="shared" si="103"/>
        <v>0.5</v>
      </c>
      <c r="AX303" s="17">
        <f t="shared" si="104"/>
        <v>1.5</v>
      </c>
      <c r="AY303" s="17">
        <f t="shared" si="105"/>
        <v>0.296875</v>
      </c>
      <c r="AZ303" s="17">
        <f t="shared" si="106"/>
        <v>0.90625</v>
      </c>
      <c r="BA303" s="17">
        <f t="shared" si="107"/>
        <v>0.5</v>
      </c>
      <c r="BB303" s="18">
        <f t="shared" si="108"/>
        <v>0.59027777777777779</v>
      </c>
      <c r="BC303" s="18">
        <f t="shared" si="109"/>
        <v>1.1875</v>
      </c>
      <c r="BD303" s="18">
        <f t="shared" si="110"/>
        <v>2.5373931623931624E-2</v>
      </c>
      <c r="BE303" s="18">
        <f t="shared" si="111"/>
        <v>7.745726495726496E-2</v>
      </c>
      <c r="BF303" s="18">
        <f t="shared" si="112"/>
        <v>4.2735042735042736E-2</v>
      </c>
      <c r="BG303" s="18">
        <f t="shared" si="113"/>
        <v>0.12820512820512822</v>
      </c>
      <c r="BH303" s="58" t="str">
        <f t="shared" si="114"/>
        <v>10–19 min</v>
      </c>
      <c r="BI303" s="58" t="str">
        <f t="shared" si="115"/>
        <v>23–27</v>
      </c>
      <c r="BJ303" s="60">
        <f t="shared" si="116"/>
        <v>0.64800000000000002</v>
      </c>
      <c r="BK303" s="60">
        <f t="shared" si="117"/>
        <v>0.66599999999999993</v>
      </c>
      <c r="BL303" s="60">
        <f t="shared" si="118"/>
        <v>0.18527459263729631</v>
      </c>
      <c r="BM303" s="62" t="str">
        <f t="shared" si="119"/>
        <v>Écarter</v>
      </c>
      <c r="BN303" s="64">
        <f t="shared" si="120"/>
        <v>0.21121730382293763</v>
      </c>
      <c r="BO303" s="64">
        <f t="shared" si="121"/>
        <v>748.8</v>
      </c>
      <c r="BP303" s="65">
        <f t="shared" si="122"/>
        <v>5.0747863247863248E-2</v>
      </c>
      <c r="BQ303" s="65">
        <f t="shared" si="123"/>
        <v>1.1875</v>
      </c>
      <c r="BR303" s="18">
        <f t="shared" si="124"/>
        <v>0.17094017094017094</v>
      </c>
    </row>
    <row r="304" spans="1:70" ht="13.2">
      <c r="A304" s="12" t="s">
        <v>498</v>
      </c>
      <c r="B304" s="12" t="s">
        <v>499</v>
      </c>
      <c r="C304" s="13">
        <v>22</v>
      </c>
      <c r="D304" s="13">
        <v>74</v>
      </c>
      <c r="E304" s="13">
        <v>32</v>
      </c>
      <c r="F304" s="13">
        <v>42</v>
      </c>
      <c r="G304" s="13">
        <v>19.100000000000001</v>
      </c>
      <c r="H304" s="14">
        <v>511</v>
      </c>
      <c r="I304" s="15">
        <v>207</v>
      </c>
      <c r="J304" s="15">
        <v>474</v>
      </c>
      <c r="K304" s="14">
        <v>43</v>
      </c>
      <c r="L304" s="15">
        <v>81</v>
      </c>
      <c r="M304" s="15">
        <v>266</v>
      </c>
      <c r="N304" s="14">
        <v>31.1</v>
      </c>
      <c r="O304" s="14">
        <v>22</v>
      </c>
      <c r="P304" s="14">
        <v>37</v>
      </c>
      <c r="Q304" s="14">
        <v>48.7</v>
      </c>
      <c r="R304" s="15">
        <v>89</v>
      </c>
      <c r="S304" s="15">
        <v>178</v>
      </c>
      <c r="T304" s="15">
        <v>266</v>
      </c>
      <c r="U304" s="15">
        <v>59</v>
      </c>
      <c r="V304" s="68">
        <v>37</v>
      </c>
      <c r="W304" s="15">
        <v>44</v>
      </c>
      <c r="X304" s="15">
        <v>37</v>
      </c>
      <c r="Y304" s="15">
        <v>163</v>
      </c>
      <c r="Z304" s="14">
        <v>1132</v>
      </c>
      <c r="AA304" s="14">
        <v>3</v>
      </c>
      <c r="AB304" s="14">
        <v>0</v>
      </c>
      <c r="AC304" s="13">
        <v>-2.2999999999999998</v>
      </c>
      <c r="AD304" s="13">
        <v>110.4</v>
      </c>
      <c r="AE304" s="13">
        <v>115.1</v>
      </c>
      <c r="AF304" s="13">
        <v>-4.7</v>
      </c>
      <c r="AG304" s="13">
        <v>5.9</v>
      </c>
      <c r="AH304" s="13">
        <v>1.43</v>
      </c>
      <c r="AI304" s="13">
        <v>9.6</v>
      </c>
      <c r="AJ304" s="13">
        <v>6.3</v>
      </c>
      <c r="AK304" s="13">
        <v>11.7</v>
      </c>
      <c r="AL304" s="13">
        <v>9</v>
      </c>
      <c r="AM304" s="13">
        <v>6.8</v>
      </c>
      <c r="AN304" s="13">
        <v>51.6</v>
      </c>
      <c r="AO304" s="13">
        <v>51.7</v>
      </c>
      <c r="AP304" s="13">
        <v>16.100000000000001</v>
      </c>
      <c r="AQ304" s="13">
        <v>98.59</v>
      </c>
      <c r="AR304" s="13">
        <v>5.9</v>
      </c>
      <c r="AS304" s="13">
        <v>2882</v>
      </c>
      <c r="AT304" s="16">
        <f t="shared" si="100"/>
        <v>6.9054054054054053</v>
      </c>
      <c r="AU304" s="16">
        <f t="shared" si="101"/>
        <v>0.79729729729729726</v>
      </c>
      <c r="AV304" s="17">
        <f t="shared" si="102"/>
        <v>3.5945945945945947</v>
      </c>
      <c r="AW304" s="17">
        <f t="shared" si="103"/>
        <v>1.2027027027027026</v>
      </c>
      <c r="AX304" s="17">
        <f t="shared" si="104"/>
        <v>2.4054054054054053</v>
      </c>
      <c r="AY304" s="17">
        <f t="shared" si="105"/>
        <v>0.59459459459459463</v>
      </c>
      <c r="AZ304" s="17">
        <f t="shared" si="106"/>
        <v>0.5</v>
      </c>
      <c r="BA304" s="17">
        <f t="shared" si="107"/>
        <v>0.5</v>
      </c>
      <c r="BB304" s="18">
        <f t="shared" si="108"/>
        <v>0.3615395500212254</v>
      </c>
      <c r="BC304" s="18">
        <f t="shared" si="109"/>
        <v>1.5945945945945945</v>
      </c>
      <c r="BD304" s="18">
        <f t="shared" si="110"/>
        <v>3.1130607046837414E-2</v>
      </c>
      <c r="BE304" s="18">
        <f t="shared" si="111"/>
        <v>2.6178010471204185E-2</v>
      </c>
      <c r="BF304" s="18">
        <f t="shared" si="112"/>
        <v>6.2968727890193851E-2</v>
      </c>
      <c r="BG304" s="18">
        <f t="shared" si="113"/>
        <v>0.1259374557803877</v>
      </c>
      <c r="BH304" s="58" t="str">
        <f t="shared" si="114"/>
        <v>10–19 min</v>
      </c>
      <c r="BI304" s="58" t="str">
        <f t="shared" si="115"/>
        <v>18–22</v>
      </c>
      <c r="BJ304" s="60">
        <f t="shared" si="116"/>
        <v>0.51600000000000001</v>
      </c>
      <c r="BK304" s="60">
        <f t="shared" si="117"/>
        <v>0.51700000000000002</v>
      </c>
      <c r="BL304" s="60">
        <f t="shared" si="118"/>
        <v>0.28605914302957153</v>
      </c>
      <c r="BM304" s="62" t="str">
        <f t="shared" si="119"/>
        <v>Écarter</v>
      </c>
      <c r="BN304" s="64">
        <f t="shared" si="120"/>
        <v>0.21119147316330417</v>
      </c>
      <c r="BO304" s="64">
        <f t="shared" si="121"/>
        <v>1413.4</v>
      </c>
      <c r="BP304" s="65">
        <f t="shared" si="122"/>
        <v>4.1743313994622895E-2</v>
      </c>
      <c r="BQ304" s="65">
        <f t="shared" si="123"/>
        <v>1.5945945945945945</v>
      </c>
      <c r="BR304" s="18">
        <f t="shared" si="124"/>
        <v>0.18819866987406253</v>
      </c>
    </row>
    <row r="305" spans="1:70" ht="13.2">
      <c r="A305" s="12" t="s">
        <v>506</v>
      </c>
      <c r="B305" s="12" t="s">
        <v>507</v>
      </c>
      <c r="C305" s="13">
        <v>30</v>
      </c>
      <c r="D305" s="13">
        <v>72</v>
      </c>
      <c r="E305" s="13">
        <v>46</v>
      </c>
      <c r="F305" s="13">
        <v>26</v>
      </c>
      <c r="G305" s="13">
        <v>15.1</v>
      </c>
      <c r="H305" s="14">
        <v>497</v>
      </c>
      <c r="I305" s="15">
        <v>180</v>
      </c>
      <c r="J305" s="15">
        <v>446</v>
      </c>
      <c r="K305" s="14">
        <v>40.1</v>
      </c>
      <c r="L305" s="15">
        <v>94</v>
      </c>
      <c r="M305" s="15">
        <v>259</v>
      </c>
      <c r="N305" s="14">
        <v>36.299999999999997</v>
      </c>
      <c r="O305" s="14">
        <v>50</v>
      </c>
      <c r="P305" s="14">
        <v>58</v>
      </c>
      <c r="Q305" s="14">
        <v>90.7</v>
      </c>
      <c r="R305" s="15">
        <v>14</v>
      </c>
      <c r="S305" s="15">
        <v>94</v>
      </c>
      <c r="T305" s="15">
        <v>101</v>
      </c>
      <c r="U305" s="15">
        <v>202</v>
      </c>
      <c r="V305" s="68">
        <v>50</v>
      </c>
      <c r="W305" s="15">
        <v>36</v>
      </c>
      <c r="X305" s="15">
        <v>14</v>
      </c>
      <c r="Y305" s="15">
        <v>108</v>
      </c>
      <c r="Z305" s="14">
        <v>1044</v>
      </c>
      <c r="AA305" s="14">
        <v>0</v>
      </c>
      <c r="AB305" s="14">
        <v>0</v>
      </c>
      <c r="AC305" s="13">
        <v>2.8</v>
      </c>
      <c r="AD305" s="13">
        <v>116.6</v>
      </c>
      <c r="AE305" s="13">
        <v>107.5</v>
      </c>
      <c r="AF305" s="13">
        <v>9.1</v>
      </c>
      <c r="AG305" s="13">
        <v>25.1</v>
      </c>
      <c r="AH305" s="13">
        <v>3.9</v>
      </c>
      <c r="AI305" s="13">
        <v>28.1</v>
      </c>
      <c r="AJ305" s="13">
        <v>1.3</v>
      </c>
      <c r="AK305" s="13">
        <v>8.1</v>
      </c>
      <c r="AL305" s="13">
        <v>4.7</v>
      </c>
      <c r="AM305" s="13">
        <v>7.2</v>
      </c>
      <c r="AN305" s="13">
        <v>50.6</v>
      </c>
      <c r="AO305" s="13">
        <v>53.2</v>
      </c>
      <c r="AP305" s="13">
        <v>20</v>
      </c>
      <c r="AQ305" s="13">
        <v>100.23</v>
      </c>
      <c r="AR305" s="13">
        <v>8.9</v>
      </c>
      <c r="AS305" s="13">
        <v>2275</v>
      </c>
      <c r="AT305" s="16">
        <f t="shared" si="100"/>
        <v>6.9027777777777777</v>
      </c>
      <c r="AU305" s="16">
        <f t="shared" si="101"/>
        <v>2.8055555555555554</v>
      </c>
      <c r="AV305" s="17">
        <f t="shared" si="102"/>
        <v>1.4027777777777777</v>
      </c>
      <c r="AW305" s="17">
        <f t="shared" si="103"/>
        <v>0.19444444444444445</v>
      </c>
      <c r="AX305" s="17">
        <f t="shared" si="104"/>
        <v>1.3055555555555556</v>
      </c>
      <c r="AY305" s="17">
        <f t="shared" si="105"/>
        <v>0.5</v>
      </c>
      <c r="AZ305" s="17">
        <f t="shared" si="106"/>
        <v>0.19444444444444445</v>
      </c>
      <c r="BA305" s="17">
        <f t="shared" si="107"/>
        <v>0.69444444444444442</v>
      </c>
      <c r="BB305" s="18">
        <f t="shared" si="108"/>
        <v>0.45713760117733626</v>
      </c>
      <c r="BC305" s="18">
        <f t="shared" si="109"/>
        <v>4.04</v>
      </c>
      <c r="BD305" s="18">
        <f t="shared" si="110"/>
        <v>3.3112582781456956E-2</v>
      </c>
      <c r="BE305" s="18">
        <f t="shared" si="111"/>
        <v>1.2877115526122149E-2</v>
      </c>
      <c r="BF305" s="18">
        <f t="shared" si="112"/>
        <v>1.2877115526122149E-2</v>
      </c>
      <c r="BG305" s="18">
        <f t="shared" si="113"/>
        <v>8.6460632818248714E-2</v>
      </c>
      <c r="BH305" s="58" t="str">
        <f t="shared" si="114"/>
        <v>10–19 min</v>
      </c>
      <c r="BI305" s="58" t="str">
        <f t="shared" si="115"/>
        <v>28–32</v>
      </c>
      <c r="BJ305" s="60">
        <f t="shared" si="116"/>
        <v>0.50600000000000001</v>
      </c>
      <c r="BK305" s="60">
        <f t="shared" si="117"/>
        <v>0.53200000000000003</v>
      </c>
      <c r="BL305" s="60">
        <f t="shared" si="118"/>
        <v>0.26916113458056729</v>
      </c>
      <c r="BM305" s="62" t="str">
        <f t="shared" si="119"/>
        <v>Écarter</v>
      </c>
      <c r="BN305" s="64">
        <f t="shared" si="120"/>
        <v>0.21111111111111111</v>
      </c>
      <c r="BO305" s="64">
        <f t="shared" si="121"/>
        <v>1087.2</v>
      </c>
      <c r="BP305" s="65">
        <f t="shared" si="122"/>
        <v>0.18579838116261957</v>
      </c>
      <c r="BQ305" s="65">
        <f t="shared" si="123"/>
        <v>4.04</v>
      </c>
      <c r="BR305" s="18">
        <f t="shared" si="124"/>
        <v>9.2899190581309785E-2</v>
      </c>
    </row>
    <row r="306" spans="1:70" ht="13.2">
      <c r="A306" s="12" t="s">
        <v>528</v>
      </c>
      <c r="B306" s="12" t="s">
        <v>529</v>
      </c>
      <c r="C306" s="13">
        <v>23</v>
      </c>
      <c r="D306" s="13">
        <v>66</v>
      </c>
      <c r="E306" s="13">
        <v>40</v>
      </c>
      <c r="F306" s="13">
        <v>26</v>
      </c>
      <c r="G306" s="13">
        <v>20.399999999999999</v>
      </c>
      <c r="H306" s="14">
        <v>455</v>
      </c>
      <c r="I306" s="15">
        <v>158</v>
      </c>
      <c r="J306" s="15">
        <v>337</v>
      </c>
      <c r="K306" s="14">
        <v>47.5</v>
      </c>
      <c r="L306" s="15">
        <v>59</v>
      </c>
      <c r="M306" s="15">
        <v>145</v>
      </c>
      <c r="N306" s="14">
        <v>42.3</v>
      </c>
      <c r="O306" s="14">
        <v>79</v>
      </c>
      <c r="P306" s="14">
        <v>112</v>
      </c>
      <c r="Q306" s="14">
        <v>67.8</v>
      </c>
      <c r="R306" s="15">
        <v>92</v>
      </c>
      <c r="S306" s="15">
        <v>172</v>
      </c>
      <c r="T306" s="15">
        <v>257</v>
      </c>
      <c r="U306" s="15">
        <v>158</v>
      </c>
      <c r="V306" s="68">
        <v>86</v>
      </c>
      <c r="W306" s="15">
        <v>59</v>
      </c>
      <c r="X306" s="15">
        <v>20</v>
      </c>
      <c r="Y306" s="15">
        <v>132</v>
      </c>
      <c r="Z306" s="14">
        <v>1175</v>
      </c>
      <c r="AA306" s="14">
        <v>2</v>
      </c>
      <c r="AB306" s="14">
        <v>0</v>
      </c>
      <c r="AC306" s="13">
        <v>1.9</v>
      </c>
      <c r="AD306" s="13">
        <v>115</v>
      </c>
      <c r="AE306" s="13">
        <v>111.2</v>
      </c>
      <c r="AF306" s="13">
        <v>3.8</v>
      </c>
      <c r="AG306" s="13">
        <v>15</v>
      </c>
      <c r="AH306" s="13">
        <v>1.84</v>
      </c>
      <c r="AI306" s="13">
        <v>24.9</v>
      </c>
      <c r="AJ306" s="13">
        <v>6.3</v>
      </c>
      <c r="AK306" s="13">
        <v>12</v>
      </c>
      <c r="AL306" s="13">
        <v>9.1</v>
      </c>
      <c r="AM306" s="13">
        <v>13.5</v>
      </c>
      <c r="AN306" s="13">
        <v>56.4</v>
      </c>
      <c r="AO306" s="13">
        <v>59.1</v>
      </c>
      <c r="AP306" s="13">
        <v>14</v>
      </c>
      <c r="AQ306" s="13">
        <v>103.86</v>
      </c>
      <c r="AR306" s="13">
        <v>8.1</v>
      </c>
      <c r="AS306" s="13">
        <v>2926</v>
      </c>
      <c r="AT306" s="16">
        <f t="shared" si="100"/>
        <v>6.8939393939393936</v>
      </c>
      <c r="AU306" s="16">
        <f t="shared" si="101"/>
        <v>2.393939393939394</v>
      </c>
      <c r="AV306" s="17">
        <f t="shared" si="102"/>
        <v>3.893939393939394</v>
      </c>
      <c r="AW306" s="17">
        <f t="shared" si="103"/>
        <v>1.393939393939394</v>
      </c>
      <c r="AX306" s="17">
        <f t="shared" si="104"/>
        <v>2.606060606060606</v>
      </c>
      <c r="AY306" s="17">
        <f t="shared" si="105"/>
        <v>0.89393939393939392</v>
      </c>
      <c r="AZ306" s="17">
        <f t="shared" si="106"/>
        <v>0.30303030303030304</v>
      </c>
      <c r="BA306" s="17">
        <f t="shared" si="107"/>
        <v>1.303030303030303</v>
      </c>
      <c r="BB306" s="18">
        <f t="shared" si="108"/>
        <v>0.33793820558526444</v>
      </c>
      <c r="BC306" s="18">
        <f t="shared" si="109"/>
        <v>1.8372093023255816</v>
      </c>
      <c r="BD306" s="18">
        <f t="shared" si="110"/>
        <v>4.382055852644088E-2</v>
      </c>
      <c r="BE306" s="18">
        <f t="shared" si="111"/>
        <v>1.4854426619132503E-2</v>
      </c>
      <c r="BF306" s="18">
        <f t="shared" si="112"/>
        <v>6.833036244800951E-2</v>
      </c>
      <c r="BG306" s="18">
        <f t="shared" si="113"/>
        <v>0.12774806892453952</v>
      </c>
      <c r="BH306" s="58" t="str">
        <f t="shared" si="114"/>
        <v>20–29 min</v>
      </c>
      <c r="BI306" s="58" t="str">
        <f t="shared" si="115"/>
        <v>23–27</v>
      </c>
      <c r="BJ306" s="60">
        <f t="shared" si="116"/>
        <v>0.56399999999999995</v>
      </c>
      <c r="BK306" s="60">
        <f t="shared" si="117"/>
        <v>0.59099999999999997</v>
      </c>
      <c r="BL306" s="60">
        <f t="shared" si="118"/>
        <v>0.20337960168980085</v>
      </c>
      <c r="BM306" s="62" t="str">
        <f t="shared" si="119"/>
        <v>Écarter</v>
      </c>
      <c r="BN306" s="64">
        <f t="shared" si="120"/>
        <v>0.21084080239009817</v>
      </c>
      <c r="BO306" s="64">
        <f t="shared" si="121"/>
        <v>1346.3999999999999</v>
      </c>
      <c r="BP306" s="65">
        <f t="shared" si="122"/>
        <v>0.11734997029114677</v>
      </c>
      <c r="BQ306" s="65">
        <f t="shared" si="123"/>
        <v>1.8372093023255813</v>
      </c>
      <c r="BR306" s="18">
        <f t="shared" si="124"/>
        <v>0.19087938205585267</v>
      </c>
    </row>
    <row r="307" spans="1:70" ht="13.2">
      <c r="A307" s="12" t="s">
        <v>710</v>
      </c>
      <c r="B307" s="12" t="s">
        <v>711</v>
      </c>
      <c r="C307" s="13">
        <v>25</v>
      </c>
      <c r="D307" s="13">
        <v>36</v>
      </c>
      <c r="E307" s="13">
        <v>10</v>
      </c>
      <c r="F307" s="13">
        <v>26</v>
      </c>
      <c r="G307" s="13">
        <v>12.5</v>
      </c>
      <c r="H307" s="14">
        <v>245</v>
      </c>
      <c r="I307" s="15">
        <v>97</v>
      </c>
      <c r="J307" s="15">
        <v>184</v>
      </c>
      <c r="K307" s="14">
        <v>52.5</v>
      </c>
      <c r="L307" s="15">
        <v>32</v>
      </c>
      <c r="M307" s="15">
        <v>94</v>
      </c>
      <c r="N307" s="14">
        <v>34.4</v>
      </c>
      <c r="O307" s="14">
        <v>22</v>
      </c>
      <c r="P307" s="14">
        <v>25</v>
      </c>
      <c r="Q307" s="14">
        <v>76.900000000000006</v>
      </c>
      <c r="R307" s="15">
        <v>22</v>
      </c>
      <c r="S307" s="15">
        <v>83</v>
      </c>
      <c r="T307" s="15">
        <v>104</v>
      </c>
      <c r="U307" s="15">
        <v>22</v>
      </c>
      <c r="V307" s="68">
        <v>22</v>
      </c>
      <c r="W307" s="15">
        <v>11</v>
      </c>
      <c r="X307" s="15">
        <v>25</v>
      </c>
      <c r="Y307" s="15">
        <v>22</v>
      </c>
      <c r="Z307" s="14">
        <v>482</v>
      </c>
      <c r="AA307" s="14">
        <v>1</v>
      </c>
      <c r="AB307" s="14">
        <v>0</v>
      </c>
      <c r="AC307" s="13">
        <v>-1</v>
      </c>
      <c r="AD307" s="13">
        <v>112.1</v>
      </c>
      <c r="AE307" s="13">
        <v>115.9</v>
      </c>
      <c r="AF307" s="13">
        <v>-3.9</v>
      </c>
      <c r="AG307" s="13">
        <v>7.1</v>
      </c>
      <c r="AH307" s="13">
        <v>1.1000000000000001</v>
      </c>
      <c r="AI307" s="13">
        <v>9.3000000000000007</v>
      </c>
      <c r="AJ307" s="13">
        <v>4.7</v>
      </c>
      <c r="AK307" s="13">
        <v>16.8</v>
      </c>
      <c r="AL307" s="13">
        <v>11.3</v>
      </c>
      <c r="AM307" s="13">
        <v>8.4</v>
      </c>
      <c r="AN307" s="13">
        <v>61.2</v>
      </c>
      <c r="AO307" s="13">
        <v>62.7</v>
      </c>
      <c r="AP307" s="13">
        <v>20.399999999999999</v>
      </c>
      <c r="AQ307" s="13">
        <v>102.75</v>
      </c>
      <c r="AR307" s="13">
        <v>11.4</v>
      </c>
      <c r="AS307" s="13">
        <v>960</v>
      </c>
      <c r="AT307" s="16">
        <f t="shared" si="100"/>
        <v>6.8055555555555554</v>
      </c>
      <c r="AU307" s="16">
        <f t="shared" si="101"/>
        <v>0.61111111111111116</v>
      </c>
      <c r="AV307" s="17">
        <f t="shared" si="102"/>
        <v>2.8888888888888888</v>
      </c>
      <c r="AW307" s="17">
        <f t="shared" si="103"/>
        <v>0.61111111111111116</v>
      </c>
      <c r="AX307" s="17">
        <f t="shared" si="104"/>
        <v>2.3055555555555554</v>
      </c>
      <c r="AY307" s="17">
        <f t="shared" si="105"/>
        <v>0.30555555555555558</v>
      </c>
      <c r="AZ307" s="17">
        <f t="shared" si="106"/>
        <v>0.69444444444444442</v>
      </c>
      <c r="BA307" s="17">
        <f t="shared" si="107"/>
        <v>0.61111111111111116</v>
      </c>
      <c r="BB307" s="18">
        <f t="shared" si="108"/>
        <v>0.5444444444444444</v>
      </c>
      <c r="BC307" s="18">
        <f t="shared" si="109"/>
        <v>1</v>
      </c>
      <c r="BD307" s="18">
        <f t="shared" si="110"/>
        <v>2.4444444444444446E-2</v>
      </c>
      <c r="BE307" s="18">
        <f t="shared" si="111"/>
        <v>5.5555555555555552E-2</v>
      </c>
      <c r="BF307" s="18">
        <f t="shared" si="112"/>
        <v>4.8888888888888891E-2</v>
      </c>
      <c r="BG307" s="18">
        <f t="shared" si="113"/>
        <v>0.18444444444444444</v>
      </c>
      <c r="BH307" s="58" t="str">
        <f t="shared" si="114"/>
        <v>10–19 min</v>
      </c>
      <c r="BI307" s="58" t="str">
        <f t="shared" si="115"/>
        <v>23–27</v>
      </c>
      <c r="BJ307" s="60">
        <f t="shared" si="116"/>
        <v>0.61199999999999999</v>
      </c>
      <c r="BK307" s="60">
        <f t="shared" si="117"/>
        <v>0.627</v>
      </c>
      <c r="BL307" s="60">
        <f t="shared" si="118"/>
        <v>0.11104405552202776</v>
      </c>
      <c r="BM307" s="62" t="str">
        <f t="shared" si="119"/>
        <v>Écarter</v>
      </c>
      <c r="BN307" s="64">
        <f t="shared" si="120"/>
        <v>0.20813771517996871</v>
      </c>
      <c r="BO307" s="64">
        <f t="shared" si="121"/>
        <v>450</v>
      </c>
      <c r="BP307" s="65">
        <f t="shared" si="122"/>
        <v>4.8888888888888891E-2</v>
      </c>
      <c r="BQ307" s="65">
        <f t="shared" si="123"/>
        <v>1</v>
      </c>
      <c r="BR307" s="18">
        <f t="shared" si="124"/>
        <v>0.2311111111111111</v>
      </c>
    </row>
    <row r="308" spans="1:70" ht="13.2">
      <c r="A308" s="12" t="s">
        <v>594</v>
      </c>
      <c r="B308" s="12" t="s">
        <v>595</v>
      </c>
      <c r="C308" s="13">
        <v>25</v>
      </c>
      <c r="D308" s="13">
        <v>56</v>
      </c>
      <c r="E308" s="13">
        <v>38</v>
      </c>
      <c r="F308" s="13">
        <v>18</v>
      </c>
      <c r="G308" s="13">
        <v>19.5</v>
      </c>
      <c r="H308" s="14">
        <v>381</v>
      </c>
      <c r="I308" s="15">
        <v>162</v>
      </c>
      <c r="J308" s="15">
        <v>224</v>
      </c>
      <c r="K308" s="14">
        <v>72.2</v>
      </c>
      <c r="L308" s="14">
        <v>0</v>
      </c>
      <c r="M308" s="15">
        <v>6</v>
      </c>
      <c r="N308" s="14">
        <v>0</v>
      </c>
      <c r="O308" s="14">
        <v>62</v>
      </c>
      <c r="P308" s="14">
        <v>101</v>
      </c>
      <c r="Q308" s="14">
        <v>62.2</v>
      </c>
      <c r="R308" s="15">
        <v>78</v>
      </c>
      <c r="S308" s="15">
        <v>190</v>
      </c>
      <c r="T308" s="15">
        <v>269</v>
      </c>
      <c r="U308" s="15">
        <v>56</v>
      </c>
      <c r="V308" s="68">
        <v>45</v>
      </c>
      <c r="W308" s="15">
        <v>34</v>
      </c>
      <c r="X308" s="15">
        <v>50</v>
      </c>
      <c r="Y308" s="15">
        <v>134</v>
      </c>
      <c r="Z308" s="14">
        <v>997</v>
      </c>
      <c r="AA308" s="14">
        <v>2</v>
      </c>
      <c r="AB308" s="14">
        <v>0</v>
      </c>
      <c r="AC308" s="13">
        <v>1.6</v>
      </c>
      <c r="AD308" s="13">
        <v>112.3</v>
      </c>
      <c r="AE308" s="13">
        <v>109.8</v>
      </c>
      <c r="AF308" s="13">
        <v>2.5</v>
      </c>
      <c r="AG308" s="13">
        <v>7.6</v>
      </c>
      <c r="AH308" s="13">
        <v>1.35</v>
      </c>
      <c r="AI308" s="13">
        <v>15.8</v>
      </c>
      <c r="AJ308" s="13">
        <v>7.4</v>
      </c>
      <c r="AK308" s="13">
        <v>16.3</v>
      </c>
      <c r="AL308" s="13">
        <v>12.1</v>
      </c>
      <c r="AM308" s="13">
        <v>11.7</v>
      </c>
      <c r="AN308" s="13">
        <v>72.2</v>
      </c>
      <c r="AO308" s="13">
        <v>72</v>
      </c>
      <c r="AP308" s="13">
        <v>12</v>
      </c>
      <c r="AQ308" s="13">
        <v>100.51</v>
      </c>
      <c r="AR308" s="13">
        <v>9.6999999999999993</v>
      </c>
      <c r="AS308" s="13">
        <v>2301</v>
      </c>
      <c r="AT308" s="16">
        <f t="shared" si="100"/>
        <v>6.8035714285714288</v>
      </c>
      <c r="AU308" s="16">
        <f t="shared" si="101"/>
        <v>1</v>
      </c>
      <c r="AV308" s="17">
        <f t="shared" si="102"/>
        <v>4.8035714285714288</v>
      </c>
      <c r="AW308" s="17">
        <f t="shared" si="103"/>
        <v>1.3928571428571428</v>
      </c>
      <c r="AX308" s="17">
        <f t="shared" si="104"/>
        <v>3.3928571428571428</v>
      </c>
      <c r="AY308" s="17">
        <f t="shared" si="105"/>
        <v>0.6071428571428571</v>
      </c>
      <c r="AZ308" s="17">
        <f t="shared" si="106"/>
        <v>0.8928571428571429</v>
      </c>
      <c r="BA308" s="17">
        <f t="shared" si="107"/>
        <v>0.8035714285714286</v>
      </c>
      <c r="BB308" s="18">
        <f t="shared" si="108"/>
        <v>0.34890109890109894</v>
      </c>
      <c r="BC308" s="18">
        <f t="shared" si="109"/>
        <v>1.2444444444444445</v>
      </c>
      <c r="BD308" s="18">
        <f t="shared" si="110"/>
        <v>3.1135531135531132E-2</v>
      </c>
      <c r="BE308" s="18">
        <f t="shared" si="111"/>
        <v>4.5787545787545791E-2</v>
      </c>
      <c r="BF308" s="18">
        <f t="shared" si="112"/>
        <v>7.1428571428571425E-2</v>
      </c>
      <c r="BG308" s="18">
        <f t="shared" si="113"/>
        <v>0.17399267399267399</v>
      </c>
      <c r="BH308" s="58" t="str">
        <f t="shared" si="114"/>
        <v>10–19 min</v>
      </c>
      <c r="BI308" s="58" t="str">
        <f t="shared" si="115"/>
        <v>23–27</v>
      </c>
      <c r="BJ308" s="60">
        <f t="shared" si="116"/>
        <v>0.72199999999999998</v>
      </c>
      <c r="BK308" s="60">
        <f t="shared" si="117"/>
        <v>0.72</v>
      </c>
      <c r="BL308" s="60">
        <f t="shared" si="118"/>
        <v>0.1351840675920338</v>
      </c>
      <c r="BM308" s="62" t="str">
        <f t="shared" si="119"/>
        <v>Écarter</v>
      </c>
      <c r="BN308" s="64">
        <f t="shared" si="120"/>
        <v>0.20807703363035357</v>
      </c>
      <c r="BO308" s="64">
        <f t="shared" si="121"/>
        <v>1092</v>
      </c>
      <c r="BP308" s="65">
        <f t="shared" si="122"/>
        <v>5.128205128205128E-2</v>
      </c>
      <c r="BQ308" s="65">
        <f t="shared" si="123"/>
        <v>1.2444444444444445</v>
      </c>
      <c r="BR308" s="18">
        <f t="shared" si="124"/>
        <v>0.24633699633699635</v>
      </c>
    </row>
    <row r="309" spans="1:70" ht="13.2">
      <c r="A309" s="12" t="s">
        <v>698</v>
      </c>
      <c r="B309" s="12" t="s">
        <v>699</v>
      </c>
      <c r="C309" s="13">
        <v>36</v>
      </c>
      <c r="D309" s="13">
        <v>39</v>
      </c>
      <c r="E309" s="13">
        <v>12</v>
      </c>
      <c r="F309" s="13">
        <v>27</v>
      </c>
      <c r="G309" s="13">
        <v>19.7</v>
      </c>
      <c r="H309" s="14">
        <v>265</v>
      </c>
      <c r="I309" s="15">
        <v>86</v>
      </c>
      <c r="J309" s="15">
        <v>203</v>
      </c>
      <c r="K309" s="14">
        <v>42.6</v>
      </c>
      <c r="L309" s="15">
        <v>55</v>
      </c>
      <c r="M309" s="15">
        <v>137</v>
      </c>
      <c r="N309" s="14">
        <v>40.9</v>
      </c>
      <c r="O309" s="14">
        <v>35</v>
      </c>
      <c r="P309" s="14">
        <v>47</v>
      </c>
      <c r="Q309" s="14">
        <v>75</v>
      </c>
      <c r="R309" s="15">
        <v>8</v>
      </c>
      <c r="S309" s="15">
        <v>39</v>
      </c>
      <c r="T309" s="15">
        <v>47</v>
      </c>
      <c r="U309" s="15">
        <v>66</v>
      </c>
      <c r="V309" s="68">
        <v>27</v>
      </c>
      <c r="W309" s="15">
        <v>27</v>
      </c>
      <c r="X309" s="15">
        <v>12</v>
      </c>
      <c r="Y309" s="15">
        <v>31</v>
      </c>
      <c r="Z309" s="14">
        <v>503</v>
      </c>
      <c r="AA309" s="14">
        <v>0</v>
      </c>
      <c r="AB309" s="14">
        <v>0</v>
      </c>
      <c r="AC309" s="13">
        <v>-1.8</v>
      </c>
      <c r="AD309" s="13">
        <v>111</v>
      </c>
      <c r="AE309" s="13">
        <v>116.4</v>
      </c>
      <c r="AF309" s="13">
        <v>-5.4</v>
      </c>
      <c r="AG309" s="13">
        <v>11.8</v>
      </c>
      <c r="AH309" s="13">
        <v>2.3199999999999998</v>
      </c>
      <c r="AI309" s="13">
        <v>20.5</v>
      </c>
      <c r="AJ309" s="13">
        <v>1.1000000000000001</v>
      </c>
      <c r="AK309" s="13">
        <v>5.2</v>
      </c>
      <c r="AL309" s="13">
        <v>3.1</v>
      </c>
      <c r="AM309" s="13">
        <v>8.8000000000000007</v>
      </c>
      <c r="AN309" s="13">
        <v>56.4</v>
      </c>
      <c r="AO309" s="13">
        <v>59.1</v>
      </c>
      <c r="AP309" s="13">
        <v>14</v>
      </c>
      <c r="AQ309" s="13">
        <v>99.62</v>
      </c>
      <c r="AR309" s="13">
        <v>6.7</v>
      </c>
      <c r="AS309" s="13">
        <v>1601</v>
      </c>
      <c r="AT309" s="16">
        <f t="shared" si="100"/>
        <v>6.7948717948717947</v>
      </c>
      <c r="AU309" s="16">
        <f t="shared" si="101"/>
        <v>1.6923076923076923</v>
      </c>
      <c r="AV309" s="17">
        <f t="shared" si="102"/>
        <v>1.2051282051282051</v>
      </c>
      <c r="AW309" s="17">
        <f t="shared" si="103"/>
        <v>0.20512820512820512</v>
      </c>
      <c r="AX309" s="17">
        <f t="shared" si="104"/>
        <v>1</v>
      </c>
      <c r="AY309" s="17">
        <f t="shared" si="105"/>
        <v>0.69230769230769229</v>
      </c>
      <c r="AZ309" s="17">
        <f t="shared" si="106"/>
        <v>0.30769230769230771</v>
      </c>
      <c r="BA309" s="17">
        <f t="shared" si="107"/>
        <v>0.69230769230769229</v>
      </c>
      <c r="BB309" s="18">
        <f t="shared" si="108"/>
        <v>0.34491734999349211</v>
      </c>
      <c r="BC309" s="18">
        <f t="shared" si="109"/>
        <v>2.4444444444444446</v>
      </c>
      <c r="BD309" s="18">
        <f t="shared" si="110"/>
        <v>3.5142522452167126E-2</v>
      </c>
      <c r="BE309" s="18">
        <f t="shared" si="111"/>
        <v>1.5618898867629833E-2</v>
      </c>
      <c r="BF309" s="18">
        <f t="shared" si="112"/>
        <v>1.0412599245086555E-2</v>
      </c>
      <c r="BG309" s="18">
        <f t="shared" si="113"/>
        <v>5.0761421319796954E-2</v>
      </c>
      <c r="BH309" s="58" t="str">
        <f t="shared" si="114"/>
        <v>10–19 min</v>
      </c>
      <c r="BI309" s="58" t="str">
        <f t="shared" si="115"/>
        <v>33+</v>
      </c>
      <c r="BJ309" s="60">
        <f t="shared" si="116"/>
        <v>0.56399999999999995</v>
      </c>
      <c r="BK309" s="60">
        <f t="shared" si="117"/>
        <v>0.59099999999999997</v>
      </c>
      <c r="BL309" s="60">
        <f t="shared" si="118"/>
        <v>0.12251056125528063</v>
      </c>
      <c r="BM309" s="62" t="str">
        <f t="shared" si="119"/>
        <v>Écarter</v>
      </c>
      <c r="BN309" s="64">
        <f t="shared" si="120"/>
        <v>0.20781096837434865</v>
      </c>
      <c r="BO309" s="64">
        <f t="shared" si="121"/>
        <v>768.3</v>
      </c>
      <c r="BP309" s="65">
        <f t="shared" si="122"/>
        <v>8.5903943771964086E-2</v>
      </c>
      <c r="BQ309" s="65">
        <f t="shared" si="123"/>
        <v>2.4444444444444446</v>
      </c>
      <c r="BR309" s="18">
        <f t="shared" si="124"/>
        <v>6.1174020564883511E-2</v>
      </c>
    </row>
    <row r="310" spans="1:70" ht="13.2">
      <c r="A310" s="12" t="s">
        <v>606</v>
      </c>
      <c r="B310" s="12" t="s">
        <v>607</v>
      </c>
      <c r="C310" s="13">
        <v>29</v>
      </c>
      <c r="D310" s="13">
        <v>53</v>
      </c>
      <c r="E310" s="13">
        <v>16</v>
      </c>
      <c r="F310" s="13">
        <v>37</v>
      </c>
      <c r="G310" s="13">
        <v>22.1</v>
      </c>
      <c r="H310" s="14">
        <v>360</v>
      </c>
      <c r="I310" s="15">
        <v>138</v>
      </c>
      <c r="J310" s="15">
        <v>323</v>
      </c>
      <c r="K310" s="14">
        <v>41.8</v>
      </c>
      <c r="L310" s="15">
        <v>42</v>
      </c>
      <c r="M310" s="15">
        <v>148</v>
      </c>
      <c r="N310" s="14">
        <v>28.5</v>
      </c>
      <c r="O310" s="14">
        <v>42</v>
      </c>
      <c r="P310" s="14">
        <v>64</v>
      </c>
      <c r="Q310" s="14">
        <v>70.5</v>
      </c>
      <c r="R310" s="15">
        <v>53</v>
      </c>
      <c r="S310" s="15">
        <v>170</v>
      </c>
      <c r="T310" s="15">
        <v>223</v>
      </c>
      <c r="U310" s="15">
        <v>106</v>
      </c>
      <c r="V310" s="68">
        <v>53</v>
      </c>
      <c r="W310" s="15">
        <v>58</v>
      </c>
      <c r="X310" s="15">
        <v>32</v>
      </c>
      <c r="Y310" s="15">
        <v>95</v>
      </c>
      <c r="Z310" s="14">
        <v>996</v>
      </c>
      <c r="AA310" s="14">
        <v>0</v>
      </c>
      <c r="AB310" s="14">
        <v>0</v>
      </c>
      <c r="AC310" s="13">
        <v>-2</v>
      </c>
      <c r="AD310" s="13">
        <v>108.1</v>
      </c>
      <c r="AE310" s="13">
        <v>111.3</v>
      </c>
      <c r="AF310" s="13">
        <v>-3.2</v>
      </c>
      <c r="AG310" s="13">
        <v>12.8</v>
      </c>
      <c r="AH310" s="13">
        <v>2.06</v>
      </c>
      <c r="AI310" s="13">
        <v>20.6</v>
      </c>
      <c r="AJ310" s="13">
        <v>4.0999999999999996</v>
      </c>
      <c r="AK310" s="13">
        <v>13.6</v>
      </c>
      <c r="AL310" s="13">
        <v>8.8000000000000007</v>
      </c>
      <c r="AM310" s="13">
        <v>10</v>
      </c>
      <c r="AN310" s="13">
        <v>48.5</v>
      </c>
      <c r="AO310" s="13">
        <v>50.9</v>
      </c>
      <c r="AP310" s="13">
        <v>14.2</v>
      </c>
      <c r="AQ310" s="13">
        <v>101.2</v>
      </c>
      <c r="AR310" s="13">
        <v>8</v>
      </c>
      <c r="AS310" s="13">
        <v>2462</v>
      </c>
      <c r="AT310" s="16">
        <f t="shared" si="100"/>
        <v>6.7924528301886795</v>
      </c>
      <c r="AU310" s="16">
        <f t="shared" si="101"/>
        <v>2</v>
      </c>
      <c r="AV310" s="17">
        <f t="shared" si="102"/>
        <v>4.2075471698113205</v>
      </c>
      <c r="AW310" s="17">
        <f t="shared" si="103"/>
        <v>1</v>
      </c>
      <c r="AX310" s="17">
        <f t="shared" si="104"/>
        <v>3.2075471698113209</v>
      </c>
      <c r="AY310" s="17">
        <f t="shared" si="105"/>
        <v>1.0943396226415094</v>
      </c>
      <c r="AZ310" s="17">
        <f t="shared" si="106"/>
        <v>0.60377358490566035</v>
      </c>
      <c r="BA310" s="17">
        <f t="shared" si="107"/>
        <v>1</v>
      </c>
      <c r="BB310" s="18">
        <f t="shared" si="108"/>
        <v>0.30735080679586785</v>
      </c>
      <c r="BC310" s="18">
        <f t="shared" si="109"/>
        <v>2</v>
      </c>
      <c r="BD310" s="18">
        <f t="shared" si="110"/>
        <v>4.9517629983778705E-2</v>
      </c>
      <c r="BE310" s="18">
        <f t="shared" si="111"/>
        <v>2.732007171518825E-2</v>
      </c>
      <c r="BF310" s="18">
        <f t="shared" si="112"/>
        <v>4.5248868778280542E-2</v>
      </c>
      <c r="BG310" s="18">
        <f t="shared" si="113"/>
        <v>0.14513788098693758</v>
      </c>
      <c r="BH310" s="58" t="str">
        <f t="shared" si="114"/>
        <v>20–29 min</v>
      </c>
      <c r="BI310" s="58" t="str">
        <f t="shared" si="115"/>
        <v>28–32</v>
      </c>
      <c r="BJ310" s="60">
        <f t="shared" si="116"/>
        <v>0.48499999999999999</v>
      </c>
      <c r="BK310" s="60">
        <f t="shared" si="117"/>
        <v>0.50900000000000001</v>
      </c>
      <c r="BL310" s="60">
        <f t="shared" si="118"/>
        <v>0.19493059746529873</v>
      </c>
      <c r="BM310" s="62" t="str">
        <f t="shared" si="119"/>
        <v>Écarter</v>
      </c>
      <c r="BN310" s="64">
        <f t="shared" si="120"/>
        <v>0.20773698796552903</v>
      </c>
      <c r="BO310" s="64">
        <f t="shared" si="121"/>
        <v>1171.3000000000002</v>
      </c>
      <c r="BP310" s="65">
        <f t="shared" si="122"/>
        <v>9.049773755656107E-2</v>
      </c>
      <c r="BQ310" s="65">
        <f t="shared" si="123"/>
        <v>2</v>
      </c>
      <c r="BR310" s="18">
        <f t="shared" si="124"/>
        <v>0.19038674976521811</v>
      </c>
    </row>
    <row r="311" spans="1:70" ht="13.2">
      <c r="A311" s="12" t="s">
        <v>650</v>
      </c>
      <c r="B311" s="12" t="s">
        <v>651</v>
      </c>
      <c r="C311" s="13">
        <v>27</v>
      </c>
      <c r="D311" s="13">
        <v>47</v>
      </c>
      <c r="E311" s="13">
        <v>9</v>
      </c>
      <c r="F311" s="13">
        <v>38</v>
      </c>
      <c r="G311" s="13">
        <v>22.8</v>
      </c>
      <c r="H311" s="14">
        <v>315</v>
      </c>
      <c r="I311" s="15">
        <v>118</v>
      </c>
      <c r="J311" s="15">
        <v>291</v>
      </c>
      <c r="K311" s="14">
        <v>40.5</v>
      </c>
      <c r="L311" s="15">
        <v>56</v>
      </c>
      <c r="M311" s="15">
        <v>165</v>
      </c>
      <c r="N311" s="14">
        <v>33.5</v>
      </c>
      <c r="O311" s="14">
        <v>24</v>
      </c>
      <c r="P311" s="14">
        <v>28</v>
      </c>
      <c r="Q311" s="14">
        <v>80</v>
      </c>
      <c r="R311" s="15">
        <v>38</v>
      </c>
      <c r="S311" s="15">
        <v>99</v>
      </c>
      <c r="T311" s="15">
        <v>136</v>
      </c>
      <c r="U311" s="15">
        <v>52</v>
      </c>
      <c r="V311" s="68">
        <v>33</v>
      </c>
      <c r="W311" s="15">
        <v>28</v>
      </c>
      <c r="X311" s="15">
        <v>24</v>
      </c>
      <c r="Y311" s="15">
        <v>99</v>
      </c>
      <c r="Z311" s="14">
        <v>677</v>
      </c>
      <c r="AA311" s="14">
        <v>0</v>
      </c>
      <c r="AB311" s="14">
        <v>0</v>
      </c>
      <c r="AC311" s="13">
        <v>-5.9</v>
      </c>
      <c r="AD311" s="13">
        <v>106.6</v>
      </c>
      <c r="AE311" s="13">
        <v>118.2</v>
      </c>
      <c r="AF311" s="13">
        <v>-11.6</v>
      </c>
      <c r="AG311" s="13">
        <v>7.3</v>
      </c>
      <c r="AH311" s="13">
        <v>1.51</v>
      </c>
      <c r="AI311" s="13">
        <v>13.5</v>
      </c>
      <c r="AJ311" s="13">
        <v>3.3</v>
      </c>
      <c r="AK311" s="13">
        <v>8.6999999999999993</v>
      </c>
      <c r="AL311" s="13">
        <v>6</v>
      </c>
      <c r="AM311" s="13">
        <v>8.9</v>
      </c>
      <c r="AN311" s="13">
        <v>50</v>
      </c>
      <c r="AO311" s="13">
        <v>51.8</v>
      </c>
      <c r="AP311" s="13">
        <v>13.6</v>
      </c>
      <c r="AQ311" s="13">
        <v>98.04</v>
      </c>
      <c r="AR311" s="13">
        <v>4.5999999999999996</v>
      </c>
      <c r="AS311" s="13">
        <v>2179</v>
      </c>
      <c r="AT311" s="16">
        <f t="shared" si="100"/>
        <v>6.7021276595744679</v>
      </c>
      <c r="AU311" s="16">
        <f t="shared" si="101"/>
        <v>1.1063829787234043</v>
      </c>
      <c r="AV311" s="17">
        <f t="shared" si="102"/>
        <v>2.8936170212765959</v>
      </c>
      <c r="AW311" s="17">
        <f t="shared" si="103"/>
        <v>0.80851063829787229</v>
      </c>
      <c r="AX311" s="17">
        <f t="shared" si="104"/>
        <v>2.1063829787234041</v>
      </c>
      <c r="AY311" s="17">
        <f t="shared" si="105"/>
        <v>0.5957446808510638</v>
      </c>
      <c r="AZ311" s="17">
        <f t="shared" si="106"/>
        <v>0.51063829787234039</v>
      </c>
      <c r="BA311" s="17">
        <f t="shared" si="107"/>
        <v>0.7021276595744681</v>
      </c>
      <c r="BB311" s="18">
        <f t="shared" si="108"/>
        <v>0.29395296752519595</v>
      </c>
      <c r="BC311" s="18">
        <f t="shared" si="109"/>
        <v>1.5757575757575757</v>
      </c>
      <c r="BD311" s="18">
        <f t="shared" si="110"/>
        <v>2.6129152668906305E-2</v>
      </c>
      <c r="BE311" s="18">
        <f t="shared" si="111"/>
        <v>2.2396416573348264E-2</v>
      </c>
      <c r="BF311" s="18">
        <f t="shared" si="112"/>
        <v>3.5460992907801414E-2</v>
      </c>
      <c r="BG311" s="18">
        <f t="shared" si="113"/>
        <v>9.2385218365061583E-2</v>
      </c>
      <c r="BH311" s="58" t="str">
        <f t="shared" si="114"/>
        <v>20–29 min</v>
      </c>
      <c r="BI311" s="58" t="str">
        <f t="shared" si="115"/>
        <v>23–27</v>
      </c>
      <c r="BJ311" s="60">
        <f t="shared" si="116"/>
        <v>0.5</v>
      </c>
      <c r="BK311" s="60">
        <f t="shared" si="117"/>
        <v>0.51800000000000002</v>
      </c>
      <c r="BL311" s="60">
        <f t="shared" si="118"/>
        <v>0.1756185878092939</v>
      </c>
      <c r="BM311" s="62" t="str">
        <f t="shared" si="119"/>
        <v>Écarter</v>
      </c>
      <c r="BN311" s="64">
        <f t="shared" si="120"/>
        <v>0.2049745280191789</v>
      </c>
      <c r="BO311" s="64">
        <f t="shared" si="121"/>
        <v>1071.6000000000001</v>
      </c>
      <c r="BP311" s="65">
        <f t="shared" si="122"/>
        <v>4.8525569242254568E-2</v>
      </c>
      <c r="BQ311" s="65">
        <f t="shared" si="123"/>
        <v>1.5757575757575757</v>
      </c>
      <c r="BR311" s="18">
        <f t="shared" si="124"/>
        <v>0.12691302724897349</v>
      </c>
    </row>
    <row r="312" spans="1:70" ht="13.2">
      <c r="A312" s="12" t="s">
        <v>960</v>
      </c>
      <c r="B312" s="12" t="s">
        <v>961</v>
      </c>
      <c r="C312" s="13">
        <v>23</v>
      </c>
      <c r="D312" s="13">
        <v>10</v>
      </c>
      <c r="E312" s="13">
        <v>1</v>
      </c>
      <c r="F312" s="13">
        <v>9</v>
      </c>
      <c r="G312" s="13">
        <v>25.3</v>
      </c>
      <c r="H312" s="14">
        <v>67</v>
      </c>
      <c r="I312" s="15">
        <v>27</v>
      </c>
      <c r="J312" s="15">
        <v>69</v>
      </c>
      <c r="K312" s="14">
        <v>39.1</v>
      </c>
      <c r="L312" s="15">
        <v>5</v>
      </c>
      <c r="M312" s="15">
        <v>32</v>
      </c>
      <c r="N312" s="14">
        <v>15.6</v>
      </c>
      <c r="O312" s="14">
        <v>8</v>
      </c>
      <c r="P312" s="14">
        <v>10</v>
      </c>
      <c r="Q312" s="14">
        <v>80</v>
      </c>
      <c r="R312" s="15">
        <v>23</v>
      </c>
      <c r="S312" s="15">
        <v>47</v>
      </c>
      <c r="T312" s="15">
        <v>70</v>
      </c>
      <c r="U312" s="15">
        <v>10</v>
      </c>
      <c r="V312" s="68">
        <v>7</v>
      </c>
      <c r="W312" s="15">
        <v>9</v>
      </c>
      <c r="X312" s="15">
        <v>12</v>
      </c>
      <c r="Y312" s="15">
        <v>16</v>
      </c>
      <c r="Z312" s="14">
        <v>222</v>
      </c>
      <c r="AA312" s="14">
        <v>2</v>
      </c>
      <c r="AB312" s="14">
        <v>0</v>
      </c>
      <c r="AC312" s="13">
        <v>-8.4</v>
      </c>
      <c r="AD312" s="13">
        <v>101.1</v>
      </c>
      <c r="AE312" s="13">
        <v>117</v>
      </c>
      <c r="AF312" s="13">
        <v>-15.9</v>
      </c>
      <c r="AG312" s="13">
        <v>5.6</v>
      </c>
      <c r="AH312" s="13">
        <v>1.43</v>
      </c>
      <c r="AI312" s="13">
        <v>11</v>
      </c>
      <c r="AJ312" s="13">
        <v>7.8</v>
      </c>
      <c r="AK312" s="13">
        <v>17.5</v>
      </c>
      <c r="AL312" s="13">
        <v>12.4</v>
      </c>
      <c r="AM312" s="13">
        <v>7.7</v>
      </c>
      <c r="AN312" s="13">
        <v>42.8</v>
      </c>
      <c r="AO312" s="13">
        <v>45.6</v>
      </c>
      <c r="AP312" s="13">
        <v>12.8</v>
      </c>
      <c r="AQ312" s="13">
        <v>102.58</v>
      </c>
      <c r="AR312" s="13">
        <v>7.7</v>
      </c>
      <c r="AS312" s="13">
        <v>542</v>
      </c>
      <c r="AT312" s="16">
        <f t="shared" si="100"/>
        <v>6.7</v>
      </c>
      <c r="AU312" s="16">
        <f t="shared" si="101"/>
        <v>1</v>
      </c>
      <c r="AV312" s="17">
        <f t="shared" si="102"/>
        <v>7</v>
      </c>
      <c r="AW312" s="17">
        <f t="shared" si="103"/>
        <v>2.2999999999999998</v>
      </c>
      <c r="AX312" s="17">
        <f t="shared" si="104"/>
        <v>4.7</v>
      </c>
      <c r="AY312" s="17">
        <f t="shared" si="105"/>
        <v>0.9</v>
      </c>
      <c r="AZ312" s="17">
        <f t="shared" si="106"/>
        <v>1.2</v>
      </c>
      <c r="BA312" s="17">
        <f t="shared" si="107"/>
        <v>0.7</v>
      </c>
      <c r="BB312" s="18">
        <f t="shared" si="108"/>
        <v>0.2648221343873518</v>
      </c>
      <c r="BC312" s="18">
        <f t="shared" si="109"/>
        <v>1.4285714285714286</v>
      </c>
      <c r="BD312" s="18">
        <f t="shared" si="110"/>
        <v>3.5573122529644272E-2</v>
      </c>
      <c r="BE312" s="18">
        <f t="shared" si="111"/>
        <v>4.7430830039525688E-2</v>
      </c>
      <c r="BF312" s="18">
        <f t="shared" si="112"/>
        <v>9.0909090909090898E-2</v>
      </c>
      <c r="BG312" s="18">
        <f t="shared" si="113"/>
        <v>0.1857707509881423</v>
      </c>
      <c r="BH312" s="58" t="str">
        <f t="shared" si="114"/>
        <v>20–29 min</v>
      </c>
      <c r="BI312" s="58" t="str">
        <f t="shared" si="115"/>
        <v>23–27</v>
      </c>
      <c r="BJ312" s="60">
        <f t="shared" si="116"/>
        <v>0.42799999999999999</v>
      </c>
      <c r="BK312" s="60">
        <f t="shared" si="117"/>
        <v>0.45600000000000002</v>
      </c>
      <c r="BL312" s="60">
        <f t="shared" si="118"/>
        <v>4.1641520820760412E-2</v>
      </c>
      <c r="BM312" s="62" t="str">
        <f t="shared" si="119"/>
        <v>Écarter</v>
      </c>
      <c r="BN312" s="64">
        <f t="shared" si="120"/>
        <v>0.20490945674044267</v>
      </c>
      <c r="BO312" s="64">
        <f t="shared" si="121"/>
        <v>253</v>
      </c>
      <c r="BP312" s="65">
        <f t="shared" si="122"/>
        <v>3.9525691699604744E-2</v>
      </c>
      <c r="BQ312" s="65">
        <f t="shared" si="123"/>
        <v>1.4285714285714286</v>
      </c>
      <c r="BR312" s="18">
        <f t="shared" si="124"/>
        <v>0.27667984189723321</v>
      </c>
    </row>
    <row r="313" spans="1:70" ht="13.2">
      <c r="A313" s="12" t="s">
        <v>924</v>
      </c>
      <c r="B313" s="12" t="s">
        <v>925</v>
      </c>
      <c r="C313" s="13">
        <v>24</v>
      </c>
      <c r="D313" s="13">
        <v>13</v>
      </c>
      <c r="E313" s="13">
        <v>3</v>
      </c>
      <c r="F313" s="13">
        <v>10</v>
      </c>
      <c r="G313" s="13">
        <v>14.1</v>
      </c>
      <c r="H313" s="14">
        <v>86</v>
      </c>
      <c r="I313" s="15">
        <v>31</v>
      </c>
      <c r="J313" s="15">
        <v>78</v>
      </c>
      <c r="K313" s="14">
        <v>39.700000000000003</v>
      </c>
      <c r="L313" s="15">
        <v>13</v>
      </c>
      <c r="M313" s="15">
        <v>44</v>
      </c>
      <c r="N313" s="14">
        <v>29.5</v>
      </c>
      <c r="O313" s="14">
        <v>10</v>
      </c>
      <c r="P313" s="14">
        <v>13</v>
      </c>
      <c r="Q313" s="14">
        <v>84.6</v>
      </c>
      <c r="R313" s="15">
        <v>4</v>
      </c>
      <c r="S313" s="15">
        <v>16</v>
      </c>
      <c r="T313" s="15">
        <v>20</v>
      </c>
      <c r="U313" s="15">
        <v>23</v>
      </c>
      <c r="V313" s="68">
        <v>14</v>
      </c>
      <c r="W313" s="15">
        <v>3</v>
      </c>
      <c r="X313" s="15">
        <v>3</v>
      </c>
      <c r="Y313" s="15">
        <v>18</v>
      </c>
      <c r="Z313" s="14">
        <v>146</v>
      </c>
      <c r="AA313" s="14">
        <v>0</v>
      </c>
      <c r="AB313" s="14">
        <v>0</v>
      </c>
      <c r="AC313" s="13">
        <v>-2</v>
      </c>
      <c r="AD313" s="13">
        <v>104.5</v>
      </c>
      <c r="AE313" s="13">
        <v>110.4</v>
      </c>
      <c r="AF313" s="13">
        <v>-5.9</v>
      </c>
      <c r="AG313" s="13">
        <v>19.8</v>
      </c>
      <c r="AH313" s="13">
        <v>1.71</v>
      </c>
      <c r="AI313" s="13">
        <v>19.8</v>
      </c>
      <c r="AJ313" s="13">
        <v>2</v>
      </c>
      <c r="AK313" s="13">
        <v>7.6</v>
      </c>
      <c r="AL313" s="13">
        <v>4.8</v>
      </c>
      <c r="AM313" s="13">
        <v>11.6</v>
      </c>
      <c r="AN313" s="13">
        <v>48.1</v>
      </c>
      <c r="AO313" s="13">
        <v>51.4</v>
      </c>
      <c r="AP313" s="13">
        <v>21.3</v>
      </c>
      <c r="AQ313" s="13">
        <v>105.49</v>
      </c>
      <c r="AR313" s="13">
        <v>6.5</v>
      </c>
      <c r="AS313" s="13">
        <v>402</v>
      </c>
      <c r="AT313" s="16">
        <f t="shared" si="100"/>
        <v>6.615384615384615</v>
      </c>
      <c r="AU313" s="16">
        <f t="shared" si="101"/>
        <v>1.7692307692307692</v>
      </c>
      <c r="AV313" s="17">
        <f t="shared" si="102"/>
        <v>1.5384615384615385</v>
      </c>
      <c r="AW313" s="17">
        <f t="shared" si="103"/>
        <v>0.30769230769230771</v>
      </c>
      <c r="AX313" s="17">
        <f t="shared" si="104"/>
        <v>1.2307692307692308</v>
      </c>
      <c r="AY313" s="17">
        <f t="shared" si="105"/>
        <v>0.23076923076923078</v>
      </c>
      <c r="AZ313" s="17">
        <f t="shared" si="106"/>
        <v>0.23076923076923078</v>
      </c>
      <c r="BA313" s="17">
        <f t="shared" si="107"/>
        <v>1.0769230769230769</v>
      </c>
      <c r="BB313" s="18">
        <f t="shared" si="108"/>
        <v>0.46917621385706493</v>
      </c>
      <c r="BC313" s="18">
        <f t="shared" si="109"/>
        <v>1.6428571428571428</v>
      </c>
      <c r="BD313" s="18">
        <f t="shared" si="110"/>
        <v>1.6366612111292964E-2</v>
      </c>
      <c r="BE313" s="18">
        <f t="shared" si="111"/>
        <v>1.6366612111292964E-2</v>
      </c>
      <c r="BF313" s="18">
        <f t="shared" si="112"/>
        <v>2.1822149481723951E-2</v>
      </c>
      <c r="BG313" s="18">
        <f t="shared" si="113"/>
        <v>8.7288597926895806E-2</v>
      </c>
      <c r="BH313" s="58" t="str">
        <f t="shared" si="114"/>
        <v>10–19 min</v>
      </c>
      <c r="BI313" s="58" t="str">
        <f t="shared" si="115"/>
        <v>23–27</v>
      </c>
      <c r="BJ313" s="60">
        <f t="shared" si="116"/>
        <v>0.48100000000000004</v>
      </c>
      <c r="BK313" s="60">
        <f t="shared" si="117"/>
        <v>0.51400000000000001</v>
      </c>
      <c r="BL313" s="60">
        <f t="shared" si="118"/>
        <v>4.7073023536511771E-2</v>
      </c>
      <c r="BM313" s="62" t="str">
        <f t="shared" si="119"/>
        <v>Écarter</v>
      </c>
      <c r="BN313" s="64">
        <f t="shared" si="120"/>
        <v>0.2023216220399319</v>
      </c>
      <c r="BO313" s="64">
        <f t="shared" si="121"/>
        <v>183.29999999999998</v>
      </c>
      <c r="BP313" s="65">
        <f t="shared" si="122"/>
        <v>0.12547735951991273</v>
      </c>
      <c r="BQ313" s="65">
        <f t="shared" si="123"/>
        <v>1.6428571428571428</v>
      </c>
      <c r="BR313" s="18">
        <f t="shared" si="124"/>
        <v>0.10911074740861976</v>
      </c>
    </row>
    <row r="314" spans="1:70" ht="13.2">
      <c r="A314" s="12" t="s">
        <v>690</v>
      </c>
      <c r="B314" s="12" t="s">
        <v>691</v>
      </c>
      <c r="C314" s="13">
        <v>31</v>
      </c>
      <c r="D314" s="13">
        <v>41</v>
      </c>
      <c r="E314" s="13">
        <v>8</v>
      </c>
      <c r="F314" s="13">
        <v>33</v>
      </c>
      <c r="G314" s="13">
        <v>19.100000000000001</v>
      </c>
      <c r="H314" s="14">
        <v>271</v>
      </c>
      <c r="I314" s="15">
        <v>94</v>
      </c>
      <c r="J314" s="15">
        <v>275</v>
      </c>
      <c r="K314" s="14">
        <v>34.799999999999997</v>
      </c>
      <c r="L314" s="15">
        <v>45</v>
      </c>
      <c r="M314" s="15">
        <v>123</v>
      </c>
      <c r="N314" s="14">
        <v>36</v>
      </c>
      <c r="O314" s="14">
        <v>33</v>
      </c>
      <c r="P314" s="14">
        <v>41</v>
      </c>
      <c r="Q314" s="14">
        <v>82.9</v>
      </c>
      <c r="R314" s="15">
        <v>21</v>
      </c>
      <c r="S314" s="15">
        <v>70</v>
      </c>
      <c r="T314" s="15">
        <v>90</v>
      </c>
      <c r="U314" s="15">
        <v>127</v>
      </c>
      <c r="V314" s="68">
        <v>78</v>
      </c>
      <c r="W314" s="15">
        <v>16</v>
      </c>
      <c r="X314" s="14">
        <v>0</v>
      </c>
      <c r="Y314" s="15">
        <v>45</v>
      </c>
      <c r="Z314" s="14">
        <v>537</v>
      </c>
      <c r="AA314" s="14">
        <v>1</v>
      </c>
      <c r="AB314" s="14">
        <v>0</v>
      </c>
      <c r="AC314" s="13">
        <v>-3</v>
      </c>
      <c r="AD314" s="13">
        <v>102.2</v>
      </c>
      <c r="AE314" s="13">
        <v>109.4</v>
      </c>
      <c r="AF314" s="13">
        <v>-7.2</v>
      </c>
      <c r="AG314" s="13">
        <v>25.8</v>
      </c>
      <c r="AH314" s="13">
        <v>1.66</v>
      </c>
      <c r="AI314" s="13">
        <v>25.9</v>
      </c>
      <c r="AJ314" s="13">
        <v>2.2999999999999998</v>
      </c>
      <c r="AK314" s="13">
        <v>8.5</v>
      </c>
      <c r="AL314" s="13">
        <v>5.3</v>
      </c>
      <c r="AM314" s="13">
        <v>15.6</v>
      </c>
      <c r="AN314" s="13">
        <v>43</v>
      </c>
      <c r="AO314" s="13">
        <v>46.2</v>
      </c>
      <c r="AP314" s="13">
        <v>19.899999999999999</v>
      </c>
      <c r="AQ314" s="13">
        <v>97.45</v>
      </c>
      <c r="AR314" s="13">
        <v>6.1</v>
      </c>
      <c r="AS314" s="13">
        <v>1590</v>
      </c>
      <c r="AT314" s="16">
        <f t="shared" si="100"/>
        <v>6.6097560975609753</v>
      </c>
      <c r="AU314" s="16">
        <f t="shared" si="101"/>
        <v>3.0975609756097562</v>
      </c>
      <c r="AV314" s="17">
        <f t="shared" si="102"/>
        <v>2.1951219512195124</v>
      </c>
      <c r="AW314" s="17">
        <f t="shared" si="103"/>
        <v>0.51219512195121952</v>
      </c>
      <c r="AX314" s="17">
        <f t="shared" si="104"/>
        <v>1.7073170731707317</v>
      </c>
      <c r="AY314" s="17">
        <f t="shared" si="105"/>
        <v>0.3902439024390244</v>
      </c>
      <c r="AZ314" s="17">
        <f t="shared" si="106"/>
        <v>0</v>
      </c>
      <c r="BA314" s="17">
        <f t="shared" si="107"/>
        <v>1.9024390243902438</v>
      </c>
      <c r="BB314" s="18">
        <f t="shared" si="108"/>
        <v>0.34606052866811388</v>
      </c>
      <c r="BC314" s="18">
        <f t="shared" si="109"/>
        <v>1.6282051282051284</v>
      </c>
      <c r="BD314" s="18">
        <f t="shared" si="110"/>
        <v>2.0431617928744733E-2</v>
      </c>
      <c r="BE314" s="18">
        <f t="shared" si="111"/>
        <v>0</v>
      </c>
      <c r="BF314" s="18">
        <f t="shared" si="112"/>
        <v>2.681649853147746E-2</v>
      </c>
      <c r="BG314" s="18">
        <f t="shared" si="113"/>
        <v>8.9388328438258197E-2</v>
      </c>
      <c r="BH314" s="58" t="str">
        <f t="shared" si="114"/>
        <v>10–19 min</v>
      </c>
      <c r="BI314" s="58" t="str">
        <f t="shared" si="115"/>
        <v>28–32</v>
      </c>
      <c r="BJ314" s="60">
        <f t="shared" si="116"/>
        <v>0.43</v>
      </c>
      <c r="BK314" s="60">
        <f t="shared" si="117"/>
        <v>0.46200000000000002</v>
      </c>
      <c r="BL314" s="60">
        <f t="shared" si="118"/>
        <v>0.16596258298129149</v>
      </c>
      <c r="BM314" s="62" t="str">
        <f t="shared" si="119"/>
        <v>Écarter</v>
      </c>
      <c r="BN314" s="64">
        <f t="shared" si="120"/>
        <v>0.20214948225941012</v>
      </c>
      <c r="BO314" s="64">
        <f t="shared" si="121"/>
        <v>783.1</v>
      </c>
      <c r="BP314" s="65">
        <f t="shared" si="122"/>
        <v>0.16217596730941131</v>
      </c>
      <c r="BQ314" s="65">
        <f t="shared" si="123"/>
        <v>1.6282051282051282</v>
      </c>
      <c r="BR314" s="18">
        <f t="shared" si="124"/>
        <v>0.11492785084918912</v>
      </c>
    </row>
    <row r="315" spans="1:70" ht="13.2">
      <c r="A315" s="12" t="s">
        <v>572</v>
      </c>
      <c r="B315" s="12" t="s">
        <v>573</v>
      </c>
      <c r="C315" s="13">
        <v>25</v>
      </c>
      <c r="D315" s="13">
        <v>62</v>
      </c>
      <c r="E315" s="13">
        <v>33</v>
      </c>
      <c r="F315" s="13">
        <v>29</v>
      </c>
      <c r="G315" s="13">
        <v>15.6</v>
      </c>
      <c r="H315" s="14">
        <v>409</v>
      </c>
      <c r="I315" s="15">
        <v>174</v>
      </c>
      <c r="J315" s="15">
        <v>304</v>
      </c>
      <c r="K315" s="14">
        <v>57.6</v>
      </c>
      <c r="L315" s="14">
        <v>0</v>
      </c>
      <c r="M315" s="14">
        <v>0</v>
      </c>
      <c r="N315" s="14">
        <v>0</v>
      </c>
      <c r="O315" s="14">
        <v>62</v>
      </c>
      <c r="P315" s="14">
        <v>99</v>
      </c>
      <c r="Q315" s="14">
        <v>57.8</v>
      </c>
      <c r="R315" s="15">
        <v>124</v>
      </c>
      <c r="S315" s="15">
        <v>186</v>
      </c>
      <c r="T315" s="15">
        <v>310</v>
      </c>
      <c r="U315" s="15">
        <v>105</v>
      </c>
      <c r="V315" s="68">
        <v>43</v>
      </c>
      <c r="W315" s="15">
        <v>25</v>
      </c>
      <c r="X315" s="15">
        <v>37</v>
      </c>
      <c r="Y315" s="15">
        <v>74</v>
      </c>
      <c r="Z315" s="14">
        <v>1073</v>
      </c>
      <c r="AA315" s="14">
        <v>4</v>
      </c>
      <c r="AB315" s="14">
        <v>0</v>
      </c>
      <c r="AC315" s="13">
        <v>-1</v>
      </c>
      <c r="AD315" s="13">
        <v>107.8</v>
      </c>
      <c r="AE315" s="13">
        <v>111.3</v>
      </c>
      <c r="AF315" s="13">
        <v>-3.5</v>
      </c>
      <c r="AG315" s="13">
        <v>16.3</v>
      </c>
      <c r="AH315" s="13">
        <v>2.31</v>
      </c>
      <c r="AI315" s="13">
        <v>21.1</v>
      </c>
      <c r="AJ315" s="13">
        <v>11.5</v>
      </c>
      <c r="AK315" s="13">
        <v>19.2</v>
      </c>
      <c r="AL315" s="13">
        <v>15.2</v>
      </c>
      <c r="AM315" s="13">
        <v>9.1</v>
      </c>
      <c r="AN315" s="13">
        <v>57.6</v>
      </c>
      <c r="AO315" s="13">
        <v>58.7</v>
      </c>
      <c r="AP315" s="13">
        <v>16.399999999999999</v>
      </c>
      <c r="AQ315" s="13">
        <v>101.53</v>
      </c>
      <c r="AR315" s="13">
        <v>12</v>
      </c>
      <c r="AS315" s="13">
        <v>2050</v>
      </c>
      <c r="AT315" s="16">
        <f t="shared" si="100"/>
        <v>6.596774193548387</v>
      </c>
      <c r="AU315" s="16">
        <f t="shared" si="101"/>
        <v>1.6935483870967742</v>
      </c>
      <c r="AV315" s="17">
        <f t="shared" si="102"/>
        <v>5</v>
      </c>
      <c r="AW315" s="17">
        <f t="shared" si="103"/>
        <v>2</v>
      </c>
      <c r="AX315" s="17">
        <f t="shared" si="104"/>
        <v>3</v>
      </c>
      <c r="AY315" s="17">
        <f t="shared" si="105"/>
        <v>0.40322580645161288</v>
      </c>
      <c r="AZ315" s="17">
        <f t="shared" si="106"/>
        <v>0.59677419354838712</v>
      </c>
      <c r="BA315" s="17">
        <f t="shared" si="107"/>
        <v>0.69354838709677424</v>
      </c>
      <c r="BB315" s="18">
        <f t="shared" si="108"/>
        <v>0.42287014061207612</v>
      </c>
      <c r="BC315" s="18">
        <f t="shared" si="109"/>
        <v>2.441860465116279</v>
      </c>
      <c r="BD315" s="18">
        <f t="shared" si="110"/>
        <v>2.584780810587262E-2</v>
      </c>
      <c r="BE315" s="18">
        <f t="shared" si="111"/>
        <v>3.8254755996691481E-2</v>
      </c>
      <c r="BF315" s="18">
        <f t="shared" si="112"/>
        <v>0.12820512820512822</v>
      </c>
      <c r="BG315" s="18">
        <f t="shared" si="113"/>
        <v>0.19230769230769232</v>
      </c>
      <c r="BH315" s="58" t="str">
        <f t="shared" si="114"/>
        <v>10–19 min</v>
      </c>
      <c r="BI315" s="58" t="str">
        <f t="shared" si="115"/>
        <v>23–27</v>
      </c>
      <c r="BJ315" s="60">
        <f t="shared" si="116"/>
        <v>0.57600000000000007</v>
      </c>
      <c r="BK315" s="60">
        <f t="shared" si="117"/>
        <v>0.58700000000000008</v>
      </c>
      <c r="BL315" s="60">
        <f t="shared" si="118"/>
        <v>0.18346409173204586</v>
      </c>
      <c r="BM315" s="62" t="str">
        <f t="shared" si="119"/>
        <v>Écarter</v>
      </c>
      <c r="BN315" s="64">
        <f t="shared" si="120"/>
        <v>0.20175245018498086</v>
      </c>
      <c r="BO315" s="64">
        <f t="shared" si="121"/>
        <v>967.19999999999993</v>
      </c>
      <c r="BP315" s="65">
        <f t="shared" si="122"/>
        <v>0.10856079404466502</v>
      </c>
      <c r="BQ315" s="65">
        <f t="shared" si="123"/>
        <v>2.441860465116279</v>
      </c>
      <c r="BR315" s="18">
        <f t="shared" si="124"/>
        <v>0.32051282051282054</v>
      </c>
    </row>
    <row r="316" spans="1:70" ht="13.2">
      <c r="A316" s="12" t="s">
        <v>598</v>
      </c>
      <c r="B316" s="12" t="s">
        <v>599</v>
      </c>
      <c r="C316" s="13">
        <v>24</v>
      </c>
      <c r="D316" s="13">
        <v>57</v>
      </c>
      <c r="E316" s="13">
        <v>30</v>
      </c>
      <c r="F316" s="13">
        <v>27</v>
      </c>
      <c r="G316" s="13">
        <v>14.2</v>
      </c>
      <c r="H316" s="14">
        <v>376</v>
      </c>
      <c r="I316" s="15">
        <v>137</v>
      </c>
      <c r="J316" s="15">
        <v>296</v>
      </c>
      <c r="K316" s="14">
        <v>46.3</v>
      </c>
      <c r="L316" s="15">
        <v>57</v>
      </c>
      <c r="M316" s="15">
        <v>154</v>
      </c>
      <c r="N316" s="14">
        <v>38.200000000000003</v>
      </c>
      <c r="O316" s="14">
        <v>46</v>
      </c>
      <c r="P316" s="14">
        <v>51</v>
      </c>
      <c r="Q316" s="14">
        <v>84.3</v>
      </c>
      <c r="R316" s="15">
        <v>17</v>
      </c>
      <c r="S316" s="15">
        <v>51</v>
      </c>
      <c r="T316" s="15">
        <v>68</v>
      </c>
      <c r="U316" s="15">
        <v>131</v>
      </c>
      <c r="V316" s="68">
        <v>51</v>
      </c>
      <c r="W316" s="15">
        <v>34</v>
      </c>
      <c r="X316" s="15">
        <v>6</v>
      </c>
      <c r="Y316" s="15">
        <v>74</v>
      </c>
      <c r="Z316" s="14">
        <v>724</v>
      </c>
      <c r="AA316" s="14">
        <v>1</v>
      </c>
      <c r="AB316" s="14">
        <v>0</v>
      </c>
      <c r="AC316" s="13">
        <v>0.7</v>
      </c>
      <c r="AD316" s="13">
        <v>110.4</v>
      </c>
      <c r="AE316" s="13">
        <v>107.5</v>
      </c>
      <c r="AF316" s="13">
        <v>2.9</v>
      </c>
      <c r="AG316" s="13">
        <v>23.9</v>
      </c>
      <c r="AH316" s="13">
        <v>2.46</v>
      </c>
      <c r="AI316" s="13">
        <v>26.4</v>
      </c>
      <c r="AJ316" s="13">
        <v>2.1</v>
      </c>
      <c r="AK316" s="13">
        <v>6</v>
      </c>
      <c r="AL316" s="13">
        <v>4</v>
      </c>
      <c r="AM316" s="13">
        <v>10.7</v>
      </c>
      <c r="AN316" s="13">
        <v>56.1</v>
      </c>
      <c r="AO316" s="13">
        <v>58.9</v>
      </c>
      <c r="AP316" s="13">
        <v>18.7</v>
      </c>
      <c r="AQ316" s="13">
        <v>102</v>
      </c>
      <c r="AR316" s="13">
        <v>9.5</v>
      </c>
      <c r="AS316" s="13">
        <v>1719</v>
      </c>
      <c r="AT316" s="16">
        <f t="shared" si="100"/>
        <v>6.5964912280701755</v>
      </c>
      <c r="AU316" s="16">
        <f t="shared" si="101"/>
        <v>2.2982456140350878</v>
      </c>
      <c r="AV316" s="17">
        <f t="shared" si="102"/>
        <v>1.1929824561403508</v>
      </c>
      <c r="AW316" s="17">
        <f t="shared" si="103"/>
        <v>0.2982456140350877</v>
      </c>
      <c r="AX316" s="17">
        <f t="shared" si="104"/>
        <v>0.89473684210526316</v>
      </c>
      <c r="AY316" s="17">
        <f t="shared" si="105"/>
        <v>0.59649122807017541</v>
      </c>
      <c r="AZ316" s="17">
        <f t="shared" si="106"/>
        <v>0.10526315789473684</v>
      </c>
      <c r="BA316" s="17">
        <f t="shared" si="107"/>
        <v>0.89473684210526316</v>
      </c>
      <c r="BB316" s="18">
        <f t="shared" si="108"/>
        <v>0.46454163577958985</v>
      </c>
      <c r="BC316" s="18">
        <f t="shared" si="109"/>
        <v>2.5686274509803924</v>
      </c>
      <c r="BD316" s="18">
        <f t="shared" si="110"/>
        <v>4.2006424511984185E-2</v>
      </c>
      <c r="BE316" s="18">
        <f t="shared" si="111"/>
        <v>7.4128984432913266E-3</v>
      </c>
      <c r="BF316" s="18">
        <f t="shared" si="112"/>
        <v>2.1003212255992092E-2</v>
      </c>
      <c r="BG316" s="18">
        <f t="shared" si="113"/>
        <v>6.3009636767976288E-2</v>
      </c>
      <c r="BH316" s="58" t="str">
        <f t="shared" si="114"/>
        <v>10–19 min</v>
      </c>
      <c r="BI316" s="58" t="str">
        <f t="shared" si="115"/>
        <v>23–27</v>
      </c>
      <c r="BJ316" s="60">
        <f t="shared" si="116"/>
        <v>0.56100000000000005</v>
      </c>
      <c r="BK316" s="60">
        <f t="shared" si="117"/>
        <v>0.58899999999999997</v>
      </c>
      <c r="BL316" s="60">
        <f t="shared" si="118"/>
        <v>0.17863608931804467</v>
      </c>
      <c r="BM316" s="62" t="str">
        <f t="shared" si="119"/>
        <v>Écarter</v>
      </c>
      <c r="BN316" s="64">
        <f t="shared" si="120"/>
        <v>0.2017437961099933</v>
      </c>
      <c r="BO316" s="64">
        <f t="shared" si="121"/>
        <v>809.4</v>
      </c>
      <c r="BP316" s="65">
        <f t="shared" si="122"/>
        <v>0.1618482826785273</v>
      </c>
      <c r="BQ316" s="65">
        <f t="shared" si="123"/>
        <v>2.5686274509803924</v>
      </c>
      <c r="BR316" s="18">
        <f t="shared" si="124"/>
        <v>8.401284902396837E-2</v>
      </c>
    </row>
    <row r="317" spans="1:70" ht="13.2">
      <c r="A317" s="12" t="s">
        <v>600</v>
      </c>
      <c r="B317" s="12" t="s">
        <v>601</v>
      </c>
      <c r="C317" s="13">
        <v>25</v>
      </c>
      <c r="D317" s="13">
        <v>57</v>
      </c>
      <c r="E317" s="13">
        <v>36</v>
      </c>
      <c r="F317" s="13">
        <v>21</v>
      </c>
      <c r="G317" s="13">
        <v>20.5</v>
      </c>
      <c r="H317" s="14">
        <v>376</v>
      </c>
      <c r="I317" s="15">
        <v>165</v>
      </c>
      <c r="J317" s="15">
        <v>325</v>
      </c>
      <c r="K317" s="14">
        <v>50.2</v>
      </c>
      <c r="L317" s="15">
        <v>11</v>
      </c>
      <c r="M317" s="15">
        <v>34</v>
      </c>
      <c r="N317" s="14">
        <v>27.8</v>
      </c>
      <c r="O317" s="14">
        <v>40</v>
      </c>
      <c r="P317" s="14">
        <v>68</v>
      </c>
      <c r="Q317" s="14">
        <v>59.4</v>
      </c>
      <c r="R317" s="15">
        <v>103</v>
      </c>
      <c r="S317" s="15">
        <v>217</v>
      </c>
      <c r="T317" s="15">
        <v>319</v>
      </c>
      <c r="U317" s="15">
        <v>57</v>
      </c>
      <c r="V317" s="68">
        <v>46</v>
      </c>
      <c r="W317" s="15">
        <v>46</v>
      </c>
      <c r="X317" s="15">
        <v>40</v>
      </c>
      <c r="Y317" s="15">
        <v>80</v>
      </c>
      <c r="Z317" s="14">
        <v>1066</v>
      </c>
      <c r="AA317" s="14">
        <v>3</v>
      </c>
      <c r="AB317" s="14">
        <v>0</v>
      </c>
      <c r="AC317" s="13">
        <v>-0.8</v>
      </c>
      <c r="AD317" s="13">
        <v>110.2</v>
      </c>
      <c r="AE317" s="13">
        <v>111.4</v>
      </c>
      <c r="AF317" s="13">
        <v>-1.2</v>
      </c>
      <c r="AG317" s="13">
        <v>6.5</v>
      </c>
      <c r="AH317" s="13">
        <v>1.22</v>
      </c>
      <c r="AI317" s="13">
        <v>12.1</v>
      </c>
      <c r="AJ317" s="13">
        <v>8.4</v>
      </c>
      <c r="AK317" s="13">
        <v>18.8</v>
      </c>
      <c r="AL317" s="13">
        <v>13.5</v>
      </c>
      <c r="AM317" s="13">
        <v>9.9</v>
      </c>
      <c r="AN317" s="13">
        <v>51.7</v>
      </c>
      <c r="AO317" s="13">
        <v>53</v>
      </c>
      <c r="AP317" s="13">
        <v>14.3</v>
      </c>
      <c r="AQ317" s="13">
        <v>100.16</v>
      </c>
      <c r="AR317" s="13">
        <v>9.1999999999999993</v>
      </c>
      <c r="AS317" s="13">
        <v>2432</v>
      </c>
      <c r="AT317" s="16">
        <f t="shared" si="100"/>
        <v>6.5964912280701755</v>
      </c>
      <c r="AU317" s="16">
        <f t="shared" si="101"/>
        <v>1</v>
      </c>
      <c r="AV317" s="17">
        <f t="shared" si="102"/>
        <v>5.5964912280701755</v>
      </c>
      <c r="AW317" s="17">
        <f t="shared" si="103"/>
        <v>1.8070175438596492</v>
      </c>
      <c r="AX317" s="17">
        <f t="shared" si="104"/>
        <v>3.807017543859649</v>
      </c>
      <c r="AY317" s="17">
        <f t="shared" si="105"/>
        <v>0.80701754385964908</v>
      </c>
      <c r="AZ317" s="17">
        <f t="shared" si="106"/>
        <v>0.70175438596491224</v>
      </c>
      <c r="BA317" s="17">
        <f t="shared" si="107"/>
        <v>0.80701754385964908</v>
      </c>
      <c r="BB317" s="18">
        <f t="shared" si="108"/>
        <v>0.32178005990586223</v>
      </c>
      <c r="BC317" s="18">
        <f t="shared" si="109"/>
        <v>1.2391304347826089</v>
      </c>
      <c r="BD317" s="18">
        <f t="shared" si="110"/>
        <v>3.9366709456568248E-2</v>
      </c>
      <c r="BE317" s="18">
        <f t="shared" si="111"/>
        <v>3.4231921266581082E-2</v>
      </c>
      <c r="BF317" s="18">
        <f t="shared" si="112"/>
        <v>8.8147197261446306E-2</v>
      </c>
      <c r="BG317" s="18">
        <f t="shared" si="113"/>
        <v>0.18570817287120239</v>
      </c>
      <c r="BH317" s="58" t="str">
        <f t="shared" si="114"/>
        <v>20–29 min</v>
      </c>
      <c r="BI317" s="58" t="str">
        <f t="shared" si="115"/>
        <v>23–27</v>
      </c>
      <c r="BJ317" s="60">
        <f t="shared" si="116"/>
        <v>0.51700000000000002</v>
      </c>
      <c r="BK317" s="60">
        <f t="shared" si="117"/>
        <v>0.53</v>
      </c>
      <c r="BL317" s="60">
        <f t="shared" si="118"/>
        <v>0.19613759806879905</v>
      </c>
      <c r="BM317" s="62" t="str">
        <f t="shared" si="119"/>
        <v>Écarter</v>
      </c>
      <c r="BN317" s="64">
        <f t="shared" si="120"/>
        <v>0.2017437961099933</v>
      </c>
      <c r="BO317" s="64">
        <f t="shared" si="121"/>
        <v>1168.5</v>
      </c>
      <c r="BP317" s="65">
        <f t="shared" si="122"/>
        <v>4.878048780487805E-2</v>
      </c>
      <c r="BQ317" s="65">
        <f t="shared" si="123"/>
        <v>1.2391304347826086</v>
      </c>
      <c r="BR317" s="18">
        <f t="shared" si="124"/>
        <v>0.27299957210098419</v>
      </c>
    </row>
    <row r="318" spans="1:70" ht="13.2">
      <c r="A318" s="20" t="s">
        <v>776</v>
      </c>
      <c r="B318" s="12" t="s">
        <v>777</v>
      </c>
      <c r="C318" s="13">
        <v>24</v>
      </c>
      <c r="D318" s="13">
        <v>27</v>
      </c>
      <c r="E318" s="13">
        <v>10</v>
      </c>
      <c r="F318" s="13">
        <v>17</v>
      </c>
      <c r="G318" s="13">
        <v>18.5</v>
      </c>
      <c r="H318" s="14">
        <v>178</v>
      </c>
      <c r="I318" s="15">
        <v>68</v>
      </c>
      <c r="J318" s="15">
        <v>167</v>
      </c>
      <c r="K318" s="14">
        <v>40.1</v>
      </c>
      <c r="L318" s="15">
        <v>27</v>
      </c>
      <c r="M318" s="15">
        <v>95</v>
      </c>
      <c r="N318" s="14">
        <v>27.4</v>
      </c>
      <c r="O318" s="14">
        <v>19</v>
      </c>
      <c r="P318" s="14">
        <v>24</v>
      </c>
      <c r="Q318" s="14">
        <v>79.2</v>
      </c>
      <c r="R318" s="15">
        <v>22</v>
      </c>
      <c r="S318" s="15">
        <v>76</v>
      </c>
      <c r="T318" s="15">
        <v>97</v>
      </c>
      <c r="U318" s="15">
        <v>54</v>
      </c>
      <c r="V318" s="68">
        <v>32</v>
      </c>
      <c r="W318" s="15">
        <v>11</v>
      </c>
      <c r="X318" s="15">
        <v>8</v>
      </c>
      <c r="Y318" s="15">
        <v>46</v>
      </c>
      <c r="Z318" s="14">
        <v>402</v>
      </c>
      <c r="AA318" s="14">
        <v>1</v>
      </c>
      <c r="AB318" s="14">
        <v>0</v>
      </c>
      <c r="AC318" s="13">
        <v>0.2</v>
      </c>
      <c r="AD318" s="13">
        <v>117.4</v>
      </c>
      <c r="AE318" s="13">
        <v>116.2</v>
      </c>
      <c r="AF318" s="13">
        <v>1.2</v>
      </c>
      <c r="AG318" s="13">
        <v>14</v>
      </c>
      <c r="AH318" s="13">
        <v>1.67</v>
      </c>
      <c r="AI318" s="13">
        <v>20.8</v>
      </c>
      <c r="AJ318" s="13">
        <v>4.2</v>
      </c>
      <c r="AK318" s="13">
        <v>15</v>
      </c>
      <c r="AL318" s="13">
        <v>9.6</v>
      </c>
      <c r="AM318" s="13">
        <v>12.5</v>
      </c>
      <c r="AN318" s="13">
        <v>47.9</v>
      </c>
      <c r="AO318" s="13">
        <v>50.4</v>
      </c>
      <c r="AP318" s="13">
        <v>16.600000000000001</v>
      </c>
      <c r="AQ318" s="13">
        <v>105.23</v>
      </c>
      <c r="AR318" s="13">
        <v>6.5</v>
      </c>
      <c r="AS318" s="13">
        <v>1090</v>
      </c>
      <c r="AT318" s="16">
        <f t="shared" si="100"/>
        <v>6.5925925925925926</v>
      </c>
      <c r="AU318" s="16">
        <f t="shared" si="101"/>
        <v>2</v>
      </c>
      <c r="AV318" s="17">
        <f t="shared" si="102"/>
        <v>3.5925925925925926</v>
      </c>
      <c r="AW318" s="17">
        <f t="shared" si="103"/>
        <v>0.81481481481481477</v>
      </c>
      <c r="AX318" s="17">
        <f t="shared" si="104"/>
        <v>2.8148148148148149</v>
      </c>
      <c r="AY318" s="17">
        <f t="shared" si="105"/>
        <v>0.40740740740740738</v>
      </c>
      <c r="AZ318" s="17">
        <f t="shared" si="106"/>
        <v>0.29629629629629628</v>
      </c>
      <c r="BA318" s="17">
        <f t="shared" si="107"/>
        <v>1.1851851851851851</v>
      </c>
      <c r="BB318" s="18">
        <f t="shared" si="108"/>
        <v>0.35635635635635637</v>
      </c>
      <c r="BC318" s="18">
        <f t="shared" si="109"/>
        <v>1.6875</v>
      </c>
      <c r="BD318" s="18">
        <f t="shared" si="110"/>
        <v>2.2022022022022022E-2</v>
      </c>
      <c r="BE318" s="18">
        <f t="shared" si="111"/>
        <v>1.6016016016016016E-2</v>
      </c>
      <c r="BF318" s="18">
        <f t="shared" si="112"/>
        <v>4.4044044044044044E-2</v>
      </c>
      <c r="BG318" s="18">
        <f t="shared" si="113"/>
        <v>0.15215215215215216</v>
      </c>
      <c r="BH318" s="58" t="str">
        <f t="shared" si="114"/>
        <v>10–19 min</v>
      </c>
      <c r="BI318" s="58" t="str">
        <f t="shared" si="115"/>
        <v>23–27</v>
      </c>
      <c r="BJ318" s="60">
        <f t="shared" si="116"/>
        <v>0.47899999999999998</v>
      </c>
      <c r="BK318" s="60">
        <f t="shared" si="117"/>
        <v>0.504</v>
      </c>
      <c r="BL318" s="60">
        <f t="shared" si="118"/>
        <v>0.1007845503922752</v>
      </c>
      <c r="BM318" s="62" t="str">
        <f t="shared" si="119"/>
        <v>Écarter</v>
      </c>
      <c r="BN318" s="64">
        <f t="shared" si="120"/>
        <v>0.20162456218794247</v>
      </c>
      <c r="BO318" s="64">
        <f t="shared" si="121"/>
        <v>499.5</v>
      </c>
      <c r="BP318" s="65">
        <f t="shared" si="122"/>
        <v>0.10810810810810811</v>
      </c>
      <c r="BQ318" s="65">
        <f t="shared" si="123"/>
        <v>1.6875</v>
      </c>
      <c r="BR318" s="18">
        <f t="shared" si="124"/>
        <v>0.1941941941941942</v>
      </c>
    </row>
    <row r="319" spans="1:70" ht="13.2">
      <c r="A319" s="12" t="s">
        <v>554</v>
      </c>
      <c r="B319" s="12" t="s">
        <v>555</v>
      </c>
      <c r="C319" s="13">
        <v>21</v>
      </c>
      <c r="D319" s="13">
        <v>67</v>
      </c>
      <c r="E319" s="13">
        <v>29</v>
      </c>
      <c r="F319" s="13">
        <v>38</v>
      </c>
      <c r="G319" s="13">
        <v>19.8</v>
      </c>
      <c r="H319" s="14">
        <v>436</v>
      </c>
      <c r="I319" s="15">
        <v>181</v>
      </c>
      <c r="J319" s="15">
        <v>335</v>
      </c>
      <c r="K319" s="14">
        <v>53.9</v>
      </c>
      <c r="L319" s="15">
        <v>13</v>
      </c>
      <c r="M319" s="15">
        <v>47</v>
      </c>
      <c r="N319" s="14">
        <v>28.6</v>
      </c>
      <c r="O319" s="14">
        <v>60</v>
      </c>
      <c r="P319" s="14">
        <v>107</v>
      </c>
      <c r="Q319" s="14">
        <v>59.6</v>
      </c>
      <c r="R319" s="15">
        <v>214</v>
      </c>
      <c r="S319" s="15">
        <v>308</v>
      </c>
      <c r="T319" s="15">
        <v>529</v>
      </c>
      <c r="U319" s="15">
        <v>74</v>
      </c>
      <c r="V319" s="68">
        <v>74</v>
      </c>
      <c r="W319" s="15">
        <v>34</v>
      </c>
      <c r="X319" s="15">
        <v>107</v>
      </c>
      <c r="Y319" s="15">
        <v>188</v>
      </c>
      <c r="Z319" s="14">
        <v>1541</v>
      </c>
      <c r="AA319" s="14">
        <v>8</v>
      </c>
      <c r="AB319" s="14">
        <v>0</v>
      </c>
      <c r="AC319" s="13">
        <v>0</v>
      </c>
      <c r="AD319" s="13">
        <v>109.9</v>
      </c>
      <c r="AE319" s="13">
        <v>109.7</v>
      </c>
      <c r="AF319" s="13">
        <v>0.2</v>
      </c>
      <c r="AG319" s="13">
        <v>8.1</v>
      </c>
      <c r="AH319" s="13">
        <v>1.07</v>
      </c>
      <c r="AI319" s="13">
        <v>14.6</v>
      </c>
      <c r="AJ319" s="13">
        <v>14.4</v>
      </c>
      <c r="AK319" s="13">
        <v>21.8</v>
      </c>
      <c r="AL319" s="13">
        <v>17.899999999999999</v>
      </c>
      <c r="AM319" s="13">
        <v>13.7</v>
      </c>
      <c r="AN319" s="13">
        <v>56</v>
      </c>
      <c r="AO319" s="13">
        <v>57.4</v>
      </c>
      <c r="AP319" s="13">
        <v>13.5</v>
      </c>
      <c r="AQ319" s="13">
        <v>101.68</v>
      </c>
      <c r="AR319" s="13">
        <v>10.5</v>
      </c>
      <c r="AS319" s="13">
        <v>2801</v>
      </c>
      <c r="AT319" s="16">
        <f t="shared" si="100"/>
        <v>6.5074626865671643</v>
      </c>
      <c r="AU319" s="16">
        <f t="shared" si="101"/>
        <v>1.1044776119402986</v>
      </c>
      <c r="AV319" s="17">
        <f t="shared" si="102"/>
        <v>7.8955223880597014</v>
      </c>
      <c r="AW319" s="17">
        <f t="shared" si="103"/>
        <v>3.1940298507462686</v>
      </c>
      <c r="AX319" s="17">
        <f t="shared" si="104"/>
        <v>4.5970149253731343</v>
      </c>
      <c r="AY319" s="17">
        <f t="shared" si="105"/>
        <v>0.5074626865671642</v>
      </c>
      <c r="AZ319" s="17">
        <f t="shared" si="106"/>
        <v>1.5970149253731343</v>
      </c>
      <c r="BA319" s="17">
        <f t="shared" si="107"/>
        <v>1.1044776119402986</v>
      </c>
      <c r="BB319" s="18">
        <f t="shared" si="108"/>
        <v>0.32865973164480627</v>
      </c>
      <c r="BC319" s="18">
        <f t="shared" si="109"/>
        <v>1</v>
      </c>
      <c r="BD319" s="18">
        <f t="shared" si="110"/>
        <v>2.5629428614503243E-2</v>
      </c>
      <c r="BE319" s="18">
        <f t="shared" si="111"/>
        <v>8.0657319463289606E-2</v>
      </c>
      <c r="BF319" s="18">
        <f t="shared" si="112"/>
        <v>0.16131463892657921</v>
      </c>
      <c r="BG319" s="18">
        <f t="shared" si="113"/>
        <v>0.23217247097844113</v>
      </c>
      <c r="BH319" s="58" t="str">
        <f t="shared" si="114"/>
        <v>10–19 min</v>
      </c>
      <c r="BI319" s="58" t="str">
        <f t="shared" si="115"/>
        <v>18–22</v>
      </c>
      <c r="BJ319" s="60">
        <f t="shared" si="116"/>
        <v>0.56000000000000005</v>
      </c>
      <c r="BK319" s="60">
        <f t="shared" si="117"/>
        <v>0.57399999999999995</v>
      </c>
      <c r="BL319" s="60">
        <f t="shared" si="118"/>
        <v>0.20217260108630053</v>
      </c>
      <c r="BM319" s="62" t="str">
        <f t="shared" si="119"/>
        <v>Écarter</v>
      </c>
      <c r="BN319" s="64">
        <f t="shared" si="120"/>
        <v>0.19902099162137002</v>
      </c>
      <c r="BO319" s="64">
        <f t="shared" si="121"/>
        <v>1326.6000000000001</v>
      </c>
      <c r="BP319" s="65">
        <f t="shared" si="122"/>
        <v>5.5781697572742345E-2</v>
      </c>
      <c r="BQ319" s="65">
        <f t="shared" si="123"/>
        <v>1</v>
      </c>
      <c r="BR319" s="18">
        <f t="shared" si="124"/>
        <v>0.39876375697271216</v>
      </c>
    </row>
    <row r="320" spans="1:70" ht="13.2">
      <c r="A320" s="12" t="s">
        <v>538</v>
      </c>
      <c r="B320" s="12" t="s">
        <v>539</v>
      </c>
      <c r="C320" s="13">
        <v>29</v>
      </c>
      <c r="D320" s="13">
        <v>69</v>
      </c>
      <c r="E320" s="13">
        <v>34</v>
      </c>
      <c r="F320" s="13">
        <v>35</v>
      </c>
      <c r="G320" s="13">
        <v>19.600000000000001</v>
      </c>
      <c r="H320" s="14">
        <v>449</v>
      </c>
      <c r="I320" s="15">
        <v>159</v>
      </c>
      <c r="J320" s="15">
        <v>373</v>
      </c>
      <c r="K320" s="14">
        <v>42</v>
      </c>
      <c r="L320" s="15">
        <v>83</v>
      </c>
      <c r="M320" s="15">
        <v>235</v>
      </c>
      <c r="N320" s="14">
        <v>34</v>
      </c>
      <c r="O320" s="14">
        <v>55</v>
      </c>
      <c r="P320" s="14">
        <v>83</v>
      </c>
      <c r="Q320" s="14">
        <v>70</v>
      </c>
      <c r="R320" s="15">
        <v>83</v>
      </c>
      <c r="S320" s="15">
        <v>235</v>
      </c>
      <c r="T320" s="15">
        <v>317</v>
      </c>
      <c r="U320" s="15">
        <v>83</v>
      </c>
      <c r="V320" s="68">
        <v>41</v>
      </c>
      <c r="W320" s="15">
        <v>41</v>
      </c>
      <c r="X320" s="15">
        <v>21</v>
      </c>
      <c r="Y320" s="15">
        <v>83</v>
      </c>
      <c r="Z320" s="14">
        <v>1104</v>
      </c>
      <c r="AA320" s="14">
        <v>1</v>
      </c>
      <c r="AB320" s="14">
        <v>0</v>
      </c>
      <c r="AC320" s="13">
        <v>-1</v>
      </c>
      <c r="AD320" s="13">
        <v>111.8</v>
      </c>
      <c r="AE320" s="13">
        <v>113.8</v>
      </c>
      <c r="AF320" s="13">
        <v>-2</v>
      </c>
      <c r="AG320" s="13">
        <v>8.4</v>
      </c>
      <c r="AH320" s="13">
        <v>2.1</v>
      </c>
      <c r="AI320" s="13">
        <v>15.4</v>
      </c>
      <c r="AJ320" s="13">
        <v>5.6</v>
      </c>
      <c r="AK320" s="13">
        <v>17.7</v>
      </c>
      <c r="AL320" s="13">
        <v>11.4</v>
      </c>
      <c r="AM320" s="13">
        <v>7.3</v>
      </c>
      <c r="AN320" s="13">
        <v>52.8</v>
      </c>
      <c r="AO320" s="13">
        <v>55.1</v>
      </c>
      <c r="AP320" s="13">
        <v>13.9</v>
      </c>
      <c r="AQ320" s="13">
        <v>100.04</v>
      </c>
      <c r="AR320" s="13">
        <v>8.6999999999999993</v>
      </c>
      <c r="AS320" s="13">
        <v>2807</v>
      </c>
      <c r="AT320" s="16">
        <f t="shared" si="100"/>
        <v>6.5072463768115938</v>
      </c>
      <c r="AU320" s="16">
        <f t="shared" si="101"/>
        <v>1.2028985507246377</v>
      </c>
      <c r="AV320" s="17">
        <f t="shared" si="102"/>
        <v>4.5942028985507246</v>
      </c>
      <c r="AW320" s="17">
        <f t="shared" si="103"/>
        <v>1.2028985507246377</v>
      </c>
      <c r="AX320" s="17">
        <f t="shared" si="104"/>
        <v>3.4057971014492754</v>
      </c>
      <c r="AY320" s="17">
        <f t="shared" si="105"/>
        <v>0.59420289855072461</v>
      </c>
      <c r="AZ320" s="17">
        <f t="shared" si="106"/>
        <v>0.30434782608695654</v>
      </c>
      <c r="BA320" s="17">
        <f t="shared" si="107"/>
        <v>0.59420289855072461</v>
      </c>
      <c r="BB320" s="18">
        <f t="shared" si="108"/>
        <v>0.33200236616385681</v>
      </c>
      <c r="BC320" s="18">
        <f t="shared" si="109"/>
        <v>2.024390243902439</v>
      </c>
      <c r="BD320" s="18">
        <f t="shared" si="110"/>
        <v>3.0316474415853296E-2</v>
      </c>
      <c r="BE320" s="18">
        <f t="shared" si="111"/>
        <v>1.5527950310559006E-2</v>
      </c>
      <c r="BF320" s="18">
        <f t="shared" si="112"/>
        <v>6.1372375036971308E-2</v>
      </c>
      <c r="BG320" s="18">
        <f t="shared" si="113"/>
        <v>0.17376515823720792</v>
      </c>
      <c r="BH320" s="58" t="str">
        <f t="shared" si="114"/>
        <v>10–19 min</v>
      </c>
      <c r="BI320" s="58" t="str">
        <f t="shared" si="115"/>
        <v>28–32</v>
      </c>
      <c r="BJ320" s="60">
        <f t="shared" si="116"/>
        <v>0.52800000000000002</v>
      </c>
      <c r="BK320" s="60">
        <f t="shared" si="117"/>
        <v>0.55100000000000005</v>
      </c>
      <c r="BL320" s="60">
        <f t="shared" si="118"/>
        <v>0.22510561255280628</v>
      </c>
      <c r="BM320" s="62" t="str">
        <f t="shared" si="119"/>
        <v>Écarter</v>
      </c>
      <c r="BN320" s="64">
        <f t="shared" si="120"/>
        <v>0.19901437611174291</v>
      </c>
      <c r="BO320" s="64">
        <f t="shared" si="121"/>
        <v>1352.4</v>
      </c>
      <c r="BP320" s="65">
        <f t="shared" si="122"/>
        <v>6.1372375036971308E-2</v>
      </c>
      <c r="BQ320" s="65">
        <f t="shared" si="123"/>
        <v>2.024390243902439</v>
      </c>
      <c r="BR320" s="18">
        <f t="shared" si="124"/>
        <v>0.23439810706891451</v>
      </c>
    </row>
    <row r="321" spans="1:70" ht="13.2">
      <c r="A321" s="12" t="s">
        <v>514</v>
      </c>
      <c r="B321" s="12" t="s">
        <v>515</v>
      </c>
      <c r="C321" s="13">
        <v>28</v>
      </c>
      <c r="D321" s="13">
        <v>74</v>
      </c>
      <c r="E321" s="13">
        <v>35</v>
      </c>
      <c r="F321" s="13">
        <v>39</v>
      </c>
      <c r="G321" s="13">
        <v>24.6</v>
      </c>
      <c r="H321" s="14">
        <v>481</v>
      </c>
      <c r="I321" s="15">
        <v>178</v>
      </c>
      <c r="J321" s="15">
        <v>392</v>
      </c>
      <c r="K321" s="14">
        <v>45.8</v>
      </c>
      <c r="L321" s="15">
        <v>89</v>
      </c>
      <c r="M321" s="15">
        <v>229</v>
      </c>
      <c r="N321" s="14">
        <v>38.200000000000003</v>
      </c>
      <c r="O321" s="14">
        <v>30</v>
      </c>
      <c r="P321" s="14">
        <v>44</v>
      </c>
      <c r="Q321" s="14">
        <v>72.099999999999994</v>
      </c>
      <c r="R321" s="15">
        <v>74</v>
      </c>
      <c r="S321" s="15">
        <v>178</v>
      </c>
      <c r="T321" s="15">
        <v>252</v>
      </c>
      <c r="U321" s="15">
        <v>111</v>
      </c>
      <c r="V321" s="68">
        <v>52</v>
      </c>
      <c r="W321" s="15">
        <v>67</v>
      </c>
      <c r="X321" s="15">
        <v>37</v>
      </c>
      <c r="Y321" s="15">
        <v>163</v>
      </c>
      <c r="Z321" s="14">
        <v>1206</v>
      </c>
      <c r="AA321" s="14">
        <v>0</v>
      </c>
      <c r="AB321" s="14">
        <v>0</v>
      </c>
      <c r="AC321" s="13">
        <v>0.8</v>
      </c>
      <c r="AD321" s="13">
        <v>111.8</v>
      </c>
      <c r="AE321" s="13">
        <v>110.4</v>
      </c>
      <c r="AF321" s="13">
        <v>1.4</v>
      </c>
      <c r="AG321" s="13">
        <v>8.4</v>
      </c>
      <c r="AH321" s="13">
        <v>2.0699999999999998</v>
      </c>
      <c r="AI321" s="13">
        <v>19.5</v>
      </c>
      <c r="AJ321" s="13">
        <v>4</v>
      </c>
      <c r="AK321" s="13">
        <v>9.8000000000000007</v>
      </c>
      <c r="AL321" s="13">
        <v>6.9</v>
      </c>
      <c r="AM321" s="13">
        <v>9.4</v>
      </c>
      <c r="AN321" s="13">
        <v>57.2</v>
      </c>
      <c r="AO321" s="13">
        <v>58.3</v>
      </c>
      <c r="AP321" s="13">
        <v>11.1</v>
      </c>
      <c r="AQ321" s="13">
        <v>97.33</v>
      </c>
      <c r="AR321" s="13">
        <v>5.7</v>
      </c>
      <c r="AS321" s="13">
        <v>3691</v>
      </c>
      <c r="AT321" s="16">
        <f t="shared" si="100"/>
        <v>6.5</v>
      </c>
      <c r="AU321" s="16">
        <f t="shared" si="101"/>
        <v>1.5</v>
      </c>
      <c r="AV321" s="17">
        <f t="shared" si="102"/>
        <v>3.4054054054054053</v>
      </c>
      <c r="AW321" s="17">
        <f t="shared" si="103"/>
        <v>1</v>
      </c>
      <c r="AX321" s="17">
        <f t="shared" si="104"/>
        <v>2.4054054054054053</v>
      </c>
      <c r="AY321" s="17">
        <f t="shared" si="105"/>
        <v>0.90540540540540537</v>
      </c>
      <c r="AZ321" s="17">
        <f t="shared" si="106"/>
        <v>0.5</v>
      </c>
      <c r="BA321" s="17">
        <f t="shared" si="107"/>
        <v>0.70270270270270274</v>
      </c>
      <c r="BB321" s="18">
        <f t="shared" si="108"/>
        <v>0.26422764227642276</v>
      </c>
      <c r="BC321" s="18">
        <f t="shared" si="109"/>
        <v>2.1346153846153846</v>
      </c>
      <c r="BD321" s="18">
        <f t="shared" si="110"/>
        <v>3.6805097780707535E-2</v>
      </c>
      <c r="BE321" s="18">
        <f t="shared" si="111"/>
        <v>2.032520325203252E-2</v>
      </c>
      <c r="BF321" s="18">
        <f t="shared" si="112"/>
        <v>4.065040650406504E-2</v>
      </c>
      <c r="BG321" s="18">
        <f t="shared" si="113"/>
        <v>9.7780707536805081E-2</v>
      </c>
      <c r="BH321" s="58" t="str">
        <f t="shared" si="114"/>
        <v>20–29 min</v>
      </c>
      <c r="BI321" s="58" t="str">
        <f t="shared" si="115"/>
        <v>28–32</v>
      </c>
      <c r="BJ321" s="60">
        <f t="shared" si="116"/>
        <v>0.57200000000000006</v>
      </c>
      <c r="BK321" s="60">
        <f t="shared" si="117"/>
        <v>0.58299999999999996</v>
      </c>
      <c r="BL321" s="60">
        <f t="shared" si="118"/>
        <v>0.23657211828605915</v>
      </c>
      <c r="BM321" s="62" t="str">
        <f t="shared" si="119"/>
        <v>Écarter</v>
      </c>
      <c r="BN321" s="64">
        <f t="shared" si="120"/>
        <v>0.19879275653923542</v>
      </c>
      <c r="BO321" s="64">
        <f t="shared" si="121"/>
        <v>1820.4</v>
      </c>
      <c r="BP321" s="65">
        <f t="shared" si="122"/>
        <v>6.097560975609756E-2</v>
      </c>
      <c r="BQ321" s="65">
        <f t="shared" si="123"/>
        <v>2.1346153846153846</v>
      </c>
      <c r="BR321" s="18">
        <f t="shared" si="124"/>
        <v>0.13843111404087013</v>
      </c>
    </row>
    <row r="322" spans="1:70" ht="13.2">
      <c r="A322" s="12" t="s">
        <v>546</v>
      </c>
      <c r="B322" s="12" t="s">
        <v>547</v>
      </c>
      <c r="C322" s="13">
        <v>34</v>
      </c>
      <c r="D322" s="13">
        <v>68</v>
      </c>
      <c r="E322" s="13">
        <v>17</v>
      </c>
      <c r="F322" s="13">
        <v>51</v>
      </c>
      <c r="G322" s="13">
        <v>15.6</v>
      </c>
      <c r="H322" s="14">
        <v>442</v>
      </c>
      <c r="I322" s="15">
        <v>163</v>
      </c>
      <c r="J322" s="15">
        <v>340</v>
      </c>
      <c r="K322" s="14">
        <v>47.8</v>
      </c>
      <c r="L322" s="15">
        <v>82</v>
      </c>
      <c r="M322" s="15">
        <v>184</v>
      </c>
      <c r="N322" s="14">
        <v>45.6</v>
      </c>
      <c r="O322" s="14">
        <v>34</v>
      </c>
      <c r="P322" s="14">
        <v>41</v>
      </c>
      <c r="Q322" s="14">
        <v>84.6</v>
      </c>
      <c r="R322" s="15">
        <v>27</v>
      </c>
      <c r="S322" s="15">
        <v>88</v>
      </c>
      <c r="T322" s="15">
        <v>116</v>
      </c>
      <c r="U322" s="15">
        <v>61</v>
      </c>
      <c r="V322" s="68">
        <v>34</v>
      </c>
      <c r="W322" s="15">
        <v>27</v>
      </c>
      <c r="X322" s="15">
        <v>7</v>
      </c>
      <c r="Y322" s="15">
        <v>61</v>
      </c>
      <c r="Z322" s="14">
        <v>741</v>
      </c>
      <c r="AA322" s="14">
        <v>0</v>
      </c>
      <c r="AB322" s="14">
        <v>0</v>
      </c>
      <c r="AC322" s="13">
        <v>-2.5</v>
      </c>
      <c r="AD322" s="13">
        <v>106.2</v>
      </c>
      <c r="AE322" s="13">
        <v>114.1</v>
      </c>
      <c r="AF322" s="13">
        <v>-8</v>
      </c>
      <c r="AG322" s="13">
        <v>8.6999999999999993</v>
      </c>
      <c r="AH322" s="13">
        <v>1.88</v>
      </c>
      <c r="AI322" s="13">
        <v>13.4</v>
      </c>
      <c r="AJ322" s="13">
        <v>2</v>
      </c>
      <c r="AK322" s="13">
        <v>8.1</v>
      </c>
      <c r="AL322" s="13">
        <v>4.9000000000000004</v>
      </c>
      <c r="AM322" s="13">
        <v>7.1</v>
      </c>
      <c r="AN322" s="13">
        <v>59.9</v>
      </c>
      <c r="AO322" s="13">
        <v>61.6</v>
      </c>
      <c r="AP322" s="13">
        <v>15.1</v>
      </c>
      <c r="AQ322" s="13">
        <v>99.1</v>
      </c>
      <c r="AR322" s="13">
        <v>8.3000000000000007</v>
      </c>
      <c r="AS322" s="13">
        <v>2194</v>
      </c>
      <c r="AT322" s="16">
        <f t="shared" ref="AT322:AT385" si="125">H322/D322</f>
        <v>6.5</v>
      </c>
      <c r="AU322" s="16">
        <f t="shared" ref="AU322:AU385" si="126">U322/D322</f>
        <v>0.8970588235294118</v>
      </c>
      <c r="AV322" s="17">
        <f t="shared" ref="AV322:AV385" si="127">T322/D322</f>
        <v>1.7058823529411764</v>
      </c>
      <c r="AW322" s="17">
        <f t="shared" ref="AW322:AW385" si="128">R322/D322</f>
        <v>0.39705882352941174</v>
      </c>
      <c r="AX322" s="17">
        <f t="shared" ref="AX322:AX385" si="129">S322/D322</f>
        <v>1.2941176470588236</v>
      </c>
      <c r="AY322" s="17">
        <f t="shared" ref="AY322:AY385" si="130">W322/D322</f>
        <v>0.39705882352941174</v>
      </c>
      <c r="AZ322" s="17">
        <f t="shared" ref="AZ322:AZ385" si="131">X322/D322</f>
        <v>0.10294117647058823</v>
      </c>
      <c r="BA322" s="17">
        <f t="shared" ref="BA322:BA385" si="132">V322/D322</f>
        <v>0.5</v>
      </c>
      <c r="BB322" s="18">
        <f t="shared" ref="BB322:BB385" si="133">IF(G322&gt;0,AT322/G322,"")</f>
        <v>0.41666666666666669</v>
      </c>
      <c r="BC322" s="18">
        <f t="shared" ref="BC322:BC385" si="134">IF(BA322&gt;0,AU322/BA322,"")</f>
        <v>1.7941176470588236</v>
      </c>
      <c r="BD322" s="18">
        <f t="shared" ref="BD322:BD385" si="135">IF(G322&gt;0,AY322/G322,"")</f>
        <v>2.5452488687782805E-2</v>
      </c>
      <c r="BE322" s="18">
        <f t="shared" ref="BE322:BE385" si="136">IF(G322&gt;0,AZ322/G322,"")</f>
        <v>6.5987933634992458E-3</v>
      </c>
      <c r="BF322" s="18">
        <f t="shared" ref="BF322:BF385" si="137">IF(G322&gt;0,AW322/G322,"")</f>
        <v>2.5452488687782805E-2</v>
      </c>
      <c r="BG322" s="18">
        <f t="shared" ref="BG322:BG385" si="138" xml:space="preserve"> IF(G322&gt;0,AX322/G322,"")</f>
        <v>8.2956259426847673E-2</v>
      </c>
      <c r="BH322" s="58" t="str">
        <f t="shared" ref="BH322:BH385" si="139">IF(G322&lt;10,"&lt;10 min",IF(G322&lt;20,"10–19 min",IF(G322&lt;30,"20–29 min",IF(G322&lt;40,"30–39 min","40+ min"))))</f>
        <v>10–19 min</v>
      </c>
      <c r="BI322" s="58" t="str">
        <f t="shared" ref="BI322:BI385" si="140">IF(C322&lt;23,"18–22",IF(C322&lt;28,"23–27",IF(C322&lt;33,"28–32","33+")))</f>
        <v>33+</v>
      </c>
      <c r="BJ322" s="60">
        <f t="shared" ref="BJ322:BJ385" si="141">AN322/100</f>
        <v>0.59899999999999998</v>
      </c>
      <c r="BK322" s="60">
        <f t="shared" ref="BK322:BK385" si="142">AO322/100</f>
        <v>0.61599999999999999</v>
      </c>
      <c r="BL322" s="60">
        <f t="shared" ref="BL322:BL385" si="143">J322/(MAX($J$2:$J$570))</f>
        <v>0.2051901025950513</v>
      </c>
      <c r="BM322" s="62" t="str">
        <f t="shared" ref="BM322:BM385" si="144">IF(AND(G322&gt;=30,J322&gt;=500),"Conserver","Écarter")</f>
        <v>Écarter</v>
      </c>
      <c r="BN322" s="64">
        <f t="shared" ref="BN322:BN385" si="145">AT322/(MAX($AT$2:$AT$570))</f>
        <v>0.19879275653923542</v>
      </c>
      <c r="BO322" s="64">
        <f t="shared" ref="BO322:BO385" si="146">G322*D322</f>
        <v>1060.8</v>
      </c>
      <c r="BP322" s="65">
        <f t="shared" ref="BP322:BP385" si="147">IF(BO322&gt;0,U322/BO322,"")</f>
        <v>5.7503770739064861E-2</v>
      </c>
      <c r="BQ322" s="65">
        <f t="shared" ref="BQ322:BQ385" si="148">IF(V322&gt;0,U322/V322,0)</f>
        <v>1.7941176470588236</v>
      </c>
      <c r="BR322" s="18">
        <f t="shared" ref="BR322:BR385" si="149">IF(G322&gt;0,AV322/G322,"")</f>
        <v>0.10935143288084465</v>
      </c>
    </row>
    <row r="323" spans="1:70" ht="13.2">
      <c r="A323" s="12" t="s">
        <v>560</v>
      </c>
      <c r="B323" s="12" t="s">
        <v>561</v>
      </c>
      <c r="C323" s="13">
        <v>27</v>
      </c>
      <c r="D323" s="13">
        <v>66</v>
      </c>
      <c r="E323" s="13">
        <v>44</v>
      </c>
      <c r="F323" s="13">
        <v>22</v>
      </c>
      <c r="G323" s="13">
        <v>14.6</v>
      </c>
      <c r="H323" s="14">
        <v>429</v>
      </c>
      <c r="I323" s="15">
        <v>165</v>
      </c>
      <c r="J323" s="15">
        <v>323</v>
      </c>
      <c r="K323" s="14">
        <v>50.8</v>
      </c>
      <c r="L323" s="15">
        <v>46</v>
      </c>
      <c r="M323" s="15">
        <v>145</v>
      </c>
      <c r="N323" s="14">
        <v>32.4</v>
      </c>
      <c r="O323" s="14">
        <v>53</v>
      </c>
      <c r="P323" s="14">
        <v>66</v>
      </c>
      <c r="Q323" s="14">
        <v>85.9</v>
      </c>
      <c r="R323" s="15">
        <v>86</v>
      </c>
      <c r="S323" s="15">
        <v>165</v>
      </c>
      <c r="T323" s="15">
        <v>251</v>
      </c>
      <c r="U323" s="15">
        <v>53</v>
      </c>
      <c r="V323" s="68">
        <v>33</v>
      </c>
      <c r="W323" s="15">
        <v>26</v>
      </c>
      <c r="X323" s="15">
        <v>40</v>
      </c>
      <c r="Y323" s="15">
        <v>79</v>
      </c>
      <c r="Z323" s="14">
        <v>990</v>
      </c>
      <c r="AA323" s="14">
        <v>1</v>
      </c>
      <c r="AB323" s="14">
        <v>0</v>
      </c>
      <c r="AC323" s="13">
        <v>-0.6</v>
      </c>
      <c r="AD323" s="13">
        <v>109.9</v>
      </c>
      <c r="AE323" s="13">
        <v>113.4</v>
      </c>
      <c r="AF323" s="13">
        <v>-3.5</v>
      </c>
      <c r="AG323" s="13">
        <v>7.8</v>
      </c>
      <c r="AH323" s="13">
        <v>1.77</v>
      </c>
      <c r="AI323" s="13">
        <v>12.4</v>
      </c>
      <c r="AJ323" s="13">
        <v>8.5</v>
      </c>
      <c r="AK323" s="13">
        <v>16.899999999999999</v>
      </c>
      <c r="AL323" s="13">
        <v>12.8</v>
      </c>
      <c r="AM323" s="13">
        <v>7</v>
      </c>
      <c r="AN323" s="13">
        <v>58.3</v>
      </c>
      <c r="AO323" s="13">
        <v>61.4</v>
      </c>
      <c r="AP323" s="13">
        <v>16.2</v>
      </c>
      <c r="AQ323" s="13">
        <v>102.45</v>
      </c>
      <c r="AR323" s="13">
        <v>11</v>
      </c>
      <c r="AS323" s="13">
        <v>2071</v>
      </c>
      <c r="AT323" s="16">
        <f t="shared" si="125"/>
        <v>6.5</v>
      </c>
      <c r="AU323" s="16">
        <f t="shared" si="126"/>
        <v>0.80303030303030298</v>
      </c>
      <c r="AV323" s="17">
        <f t="shared" si="127"/>
        <v>3.8030303030303032</v>
      </c>
      <c r="AW323" s="17">
        <f t="shared" si="128"/>
        <v>1.303030303030303</v>
      </c>
      <c r="AX323" s="17">
        <f t="shared" si="129"/>
        <v>2.5</v>
      </c>
      <c r="AY323" s="17">
        <f t="shared" si="130"/>
        <v>0.39393939393939392</v>
      </c>
      <c r="AZ323" s="17">
        <f t="shared" si="131"/>
        <v>0.60606060606060608</v>
      </c>
      <c r="BA323" s="17">
        <f t="shared" si="132"/>
        <v>0.5</v>
      </c>
      <c r="BB323" s="18">
        <f t="shared" si="133"/>
        <v>0.4452054794520548</v>
      </c>
      <c r="BC323" s="18">
        <f t="shared" si="134"/>
        <v>1.606060606060606</v>
      </c>
      <c r="BD323" s="18">
        <f t="shared" si="135"/>
        <v>2.6982150269821502E-2</v>
      </c>
      <c r="BE323" s="18">
        <f t="shared" si="136"/>
        <v>4.1511000415110008E-2</v>
      </c>
      <c r="BF323" s="18">
        <f t="shared" si="137"/>
        <v>8.9248650892486514E-2</v>
      </c>
      <c r="BG323" s="18">
        <f t="shared" si="138"/>
        <v>0.17123287671232876</v>
      </c>
      <c r="BH323" s="58" t="str">
        <f t="shared" si="139"/>
        <v>10–19 min</v>
      </c>
      <c r="BI323" s="58" t="str">
        <f t="shared" si="140"/>
        <v>23–27</v>
      </c>
      <c r="BJ323" s="60">
        <f t="shared" si="141"/>
        <v>0.58299999999999996</v>
      </c>
      <c r="BK323" s="60">
        <f t="shared" si="142"/>
        <v>0.61399999999999999</v>
      </c>
      <c r="BL323" s="60">
        <f t="shared" si="143"/>
        <v>0.19493059746529873</v>
      </c>
      <c r="BM323" s="62" t="str">
        <f t="shared" si="144"/>
        <v>Écarter</v>
      </c>
      <c r="BN323" s="64">
        <f t="shared" si="145"/>
        <v>0.19879275653923542</v>
      </c>
      <c r="BO323" s="64">
        <f t="shared" si="146"/>
        <v>963.6</v>
      </c>
      <c r="BP323" s="65">
        <f t="shared" si="147"/>
        <v>5.5002075550020756E-2</v>
      </c>
      <c r="BQ323" s="65">
        <f t="shared" si="148"/>
        <v>1.606060606060606</v>
      </c>
      <c r="BR323" s="18">
        <f t="shared" si="149"/>
        <v>0.2604815276048153</v>
      </c>
    </row>
    <row r="324" spans="1:70" ht="13.2">
      <c r="A324" s="12" t="s">
        <v>576</v>
      </c>
      <c r="B324" s="12" t="s">
        <v>577</v>
      </c>
      <c r="C324" s="13">
        <v>32</v>
      </c>
      <c r="D324" s="13">
        <v>62</v>
      </c>
      <c r="E324" s="13">
        <v>36</v>
      </c>
      <c r="F324" s="13">
        <v>26</v>
      </c>
      <c r="G324" s="13">
        <v>15</v>
      </c>
      <c r="H324" s="14">
        <v>403</v>
      </c>
      <c r="I324" s="15">
        <v>174</v>
      </c>
      <c r="J324" s="15">
        <v>298</v>
      </c>
      <c r="K324" s="14">
        <v>57.4</v>
      </c>
      <c r="L324" s="15">
        <v>31</v>
      </c>
      <c r="M324" s="15">
        <v>93</v>
      </c>
      <c r="N324" s="14">
        <v>32.6</v>
      </c>
      <c r="O324" s="14">
        <v>25</v>
      </c>
      <c r="P324" s="14">
        <v>37</v>
      </c>
      <c r="Q324" s="14">
        <v>71.099999999999994</v>
      </c>
      <c r="R324" s="15">
        <v>56</v>
      </c>
      <c r="S324" s="15">
        <v>130</v>
      </c>
      <c r="T324" s="15">
        <v>186</v>
      </c>
      <c r="U324" s="15">
        <v>81</v>
      </c>
      <c r="V324" s="68">
        <v>37</v>
      </c>
      <c r="W324" s="15">
        <v>50</v>
      </c>
      <c r="X324" s="15">
        <v>19</v>
      </c>
      <c r="Y324" s="15">
        <v>105</v>
      </c>
      <c r="Z324" s="14">
        <v>918</v>
      </c>
      <c r="AA324" s="14">
        <v>0</v>
      </c>
      <c r="AB324" s="14">
        <v>0</v>
      </c>
      <c r="AC324" s="13">
        <v>0.7</v>
      </c>
      <c r="AD324" s="13">
        <v>113.5</v>
      </c>
      <c r="AE324" s="13">
        <v>110.1</v>
      </c>
      <c r="AF324" s="13">
        <v>3.4</v>
      </c>
      <c r="AG324" s="13">
        <v>13.2</v>
      </c>
      <c r="AH324" s="13">
        <v>2.13</v>
      </c>
      <c r="AI324" s="13">
        <v>19.100000000000001</v>
      </c>
      <c r="AJ324" s="13">
        <v>5.6</v>
      </c>
      <c r="AK324" s="13">
        <v>13.4</v>
      </c>
      <c r="AL324" s="13">
        <v>9.6</v>
      </c>
      <c r="AM324" s="13">
        <v>9</v>
      </c>
      <c r="AN324" s="13">
        <v>62.6</v>
      </c>
      <c r="AO324" s="13">
        <v>63.5</v>
      </c>
      <c r="AP324" s="13">
        <v>15.6</v>
      </c>
      <c r="AQ324" s="13">
        <v>102.12</v>
      </c>
      <c r="AR324" s="13">
        <v>10.4</v>
      </c>
      <c r="AS324" s="13">
        <v>1963</v>
      </c>
      <c r="AT324" s="16">
        <f t="shared" si="125"/>
        <v>6.5</v>
      </c>
      <c r="AU324" s="16">
        <f t="shared" si="126"/>
        <v>1.3064516129032258</v>
      </c>
      <c r="AV324" s="17">
        <f t="shared" si="127"/>
        <v>3</v>
      </c>
      <c r="AW324" s="17">
        <f t="shared" si="128"/>
        <v>0.90322580645161288</v>
      </c>
      <c r="AX324" s="17">
        <f t="shared" si="129"/>
        <v>2.096774193548387</v>
      </c>
      <c r="AY324" s="17">
        <f t="shared" si="130"/>
        <v>0.80645161290322576</v>
      </c>
      <c r="AZ324" s="17">
        <f t="shared" si="131"/>
        <v>0.30645161290322581</v>
      </c>
      <c r="BA324" s="17">
        <f t="shared" si="132"/>
        <v>0.59677419354838712</v>
      </c>
      <c r="BB324" s="18">
        <f t="shared" si="133"/>
        <v>0.43333333333333335</v>
      </c>
      <c r="BC324" s="18">
        <f t="shared" si="134"/>
        <v>2.189189189189189</v>
      </c>
      <c r="BD324" s="18">
        <f t="shared" si="135"/>
        <v>5.3763440860215048E-2</v>
      </c>
      <c r="BE324" s="18">
        <f t="shared" si="136"/>
        <v>2.0430107526881722E-2</v>
      </c>
      <c r="BF324" s="18">
        <f t="shared" si="137"/>
        <v>6.0215053763440857E-2</v>
      </c>
      <c r="BG324" s="18">
        <f t="shared" si="138"/>
        <v>0.13978494623655913</v>
      </c>
      <c r="BH324" s="58" t="str">
        <f t="shared" si="139"/>
        <v>10–19 min</v>
      </c>
      <c r="BI324" s="58" t="str">
        <f t="shared" si="140"/>
        <v>28–32</v>
      </c>
      <c r="BJ324" s="60">
        <f t="shared" si="141"/>
        <v>0.626</v>
      </c>
      <c r="BK324" s="60">
        <f t="shared" si="142"/>
        <v>0.63500000000000001</v>
      </c>
      <c r="BL324" s="60">
        <f t="shared" si="143"/>
        <v>0.17984308992154496</v>
      </c>
      <c r="BM324" s="62" t="str">
        <f t="shared" si="144"/>
        <v>Écarter</v>
      </c>
      <c r="BN324" s="64">
        <f t="shared" si="145"/>
        <v>0.19879275653923542</v>
      </c>
      <c r="BO324" s="64">
        <f t="shared" si="146"/>
        <v>930</v>
      </c>
      <c r="BP324" s="65">
        <f t="shared" si="147"/>
        <v>8.7096774193548387E-2</v>
      </c>
      <c r="BQ324" s="65">
        <f t="shared" si="148"/>
        <v>2.189189189189189</v>
      </c>
      <c r="BR324" s="18">
        <f t="shared" si="149"/>
        <v>0.2</v>
      </c>
    </row>
    <row r="325" spans="1:70" ht="13.2">
      <c r="A325" s="12" t="s">
        <v>596</v>
      </c>
      <c r="B325" s="12" t="s">
        <v>597</v>
      </c>
      <c r="C325" s="13">
        <v>24</v>
      </c>
      <c r="D325" s="13">
        <v>58</v>
      </c>
      <c r="E325" s="13">
        <v>26</v>
      </c>
      <c r="F325" s="13">
        <v>32</v>
      </c>
      <c r="G325" s="13">
        <v>12.5</v>
      </c>
      <c r="H325" s="14">
        <v>377</v>
      </c>
      <c r="I325" s="15">
        <v>133</v>
      </c>
      <c r="J325" s="15">
        <v>290</v>
      </c>
      <c r="K325" s="14">
        <v>45.7</v>
      </c>
      <c r="L325" s="15">
        <v>41</v>
      </c>
      <c r="M325" s="15">
        <v>122</v>
      </c>
      <c r="N325" s="14">
        <v>33.6</v>
      </c>
      <c r="O325" s="14">
        <v>70</v>
      </c>
      <c r="P325" s="14">
        <v>99</v>
      </c>
      <c r="Q325" s="14">
        <v>73.5</v>
      </c>
      <c r="R325" s="15">
        <v>17</v>
      </c>
      <c r="S325" s="15">
        <v>81</v>
      </c>
      <c r="T325" s="15">
        <v>99</v>
      </c>
      <c r="U325" s="15">
        <v>81</v>
      </c>
      <c r="V325" s="68">
        <v>41</v>
      </c>
      <c r="W325" s="15">
        <v>23</v>
      </c>
      <c r="X325" s="15">
        <v>12</v>
      </c>
      <c r="Y325" s="15">
        <v>58</v>
      </c>
      <c r="Z325" s="14">
        <v>679</v>
      </c>
      <c r="AA325" s="14">
        <v>0</v>
      </c>
      <c r="AB325" s="14">
        <v>0</v>
      </c>
      <c r="AC325" s="13">
        <v>0.3</v>
      </c>
      <c r="AD325" s="13">
        <v>111.4</v>
      </c>
      <c r="AE325" s="13">
        <v>109.8</v>
      </c>
      <c r="AF325" s="13">
        <v>1.7</v>
      </c>
      <c r="AG325" s="13">
        <v>16.2</v>
      </c>
      <c r="AH325" s="13">
        <v>2.08</v>
      </c>
      <c r="AI325" s="13">
        <v>18.100000000000001</v>
      </c>
      <c r="AJ325" s="13">
        <v>2.5</v>
      </c>
      <c r="AK325" s="13">
        <v>9.6999999999999993</v>
      </c>
      <c r="AL325" s="13">
        <v>6.3</v>
      </c>
      <c r="AM325" s="13">
        <v>8.6999999999999993</v>
      </c>
      <c r="AN325" s="13">
        <v>52.7</v>
      </c>
      <c r="AO325" s="13">
        <v>56.7</v>
      </c>
      <c r="AP325" s="13">
        <v>20.8</v>
      </c>
      <c r="AQ325" s="13">
        <v>106.82</v>
      </c>
      <c r="AR325" s="13">
        <v>9</v>
      </c>
      <c r="AS325" s="13">
        <v>1607</v>
      </c>
      <c r="AT325" s="16">
        <f t="shared" si="125"/>
        <v>6.5</v>
      </c>
      <c r="AU325" s="16">
        <f t="shared" si="126"/>
        <v>1.396551724137931</v>
      </c>
      <c r="AV325" s="17">
        <f t="shared" si="127"/>
        <v>1.7068965517241379</v>
      </c>
      <c r="AW325" s="17">
        <f t="shared" si="128"/>
        <v>0.29310344827586204</v>
      </c>
      <c r="AX325" s="17">
        <f t="shared" si="129"/>
        <v>1.396551724137931</v>
      </c>
      <c r="AY325" s="17">
        <f t="shared" si="130"/>
        <v>0.39655172413793105</v>
      </c>
      <c r="AZ325" s="17">
        <f t="shared" si="131"/>
        <v>0.20689655172413793</v>
      </c>
      <c r="BA325" s="17">
        <f t="shared" si="132"/>
        <v>0.7068965517241379</v>
      </c>
      <c r="BB325" s="18">
        <f t="shared" si="133"/>
        <v>0.52</v>
      </c>
      <c r="BC325" s="18">
        <f t="shared" si="134"/>
        <v>1.9756097560975612</v>
      </c>
      <c r="BD325" s="18">
        <f t="shared" si="135"/>
        <v>3.1724137931034485E-2</v>
      </c>
      <c r="BE325" s="18">
        <f t="shared" si="136"/>
        <v>1.6551724137931035E-2</v>
      </c>
      <c r="BF325" s="18">
        <f t="shared" si="137"/>
        <v>2.3448275862068962E-2</v>
      </c>
      <c r="BG325" s="18">
        <f t="shared" si="138"/>
        <v>0.11172413793103449</v>
      </c>
      <c r="BH325" s="58" t="str">
        <f t="shared" si="139"/>
        <v>10–19 min</v>
      </c>
      <c r="BI325" s="58" t="str">
        <f t="shared" si="140"/>
        <v>23–27</v>
      </c>
      <c r="BJ325" s="60">
        <f t="shared" si="141"/>
        <v>0.52700000000000002</v>
      </c>
      <c r="BK325" s="60">
        <f t="shared" si="142"/>
        <v>0.56700000000000006</v>
      </c>
      <c r="BL325" s="60">
        <f t="shared" si="143"/>
        <v>0.17501508750754374</v>
      </c>
      <c r="BM325" s="62" t="str">
        <f t="shared" si="144"/>
        <v>Écarter</v>
      </c>
      <c r="BN325" s="64">
        <f t="shared" si="145"/>
        <v>0.19879275653923542</v>
      </c>
      <c r="BO325" s="64">
        <f t="shared" si="146"/>
        <v>725</v>
      </c>
      <c r="BP325" s="65">
        <f t="shared" si="147"/>
        <v>0.11172413793103449</v>
      </c>
      <c r="BQ325" s="65">
        <f t="shared" si="148"/>
        <v>1.975609756097561</v>
      </c>
      <c r="BR325" s="18">
        <f t="shared" si="149"/>
        <v>0.13655172413793104</v>
      </c>
    </row>
    <row r="326" spans="1:70" ht="13.2">
      <c r="A326" s="12" t="s">
        <v>718</v>
      </c>
      <c r="B326" s="12" t="s">
        <v>719</v>
      </c>
      <c r="C326" s="13">
        <v>22</v>
      </c>
      <c r="D326" s="13">
        <v>36</v>
      </c>
      <c r="E326" s="13">
        <v>31</v>
      </c>
      <c r="F326" s="13">
        <v>5</v>
      </c>
      <c r="G326" s="13">
        <v>16.600000000000001</v>
      </c>
      <c r="H326" s="14">
        <v>234</v>
      </c>
      <c r="I326" s="15">
        <v>90</v>
      </c>
      <c r="J326" s="15">
        <v>184</v>
      </c>
      <c r="K326" s="14">
        <v>49.5</v>
      </c>
      <c r="L326" s="15">
        <v>22</v>
      </c>
      <c r="M326" s="15">
        <v>61</v>
      </c>
      <c r="N326" s="14">
        <v>38.299999999999997</v>
      </c>
      <c r="O326" s="14">
        <v>29</v>
      </c>
      <c r="P326" s="14">
        <v>36</v>
      </c>
      <c r="Q326" s="14">
        <v>82.9</v>
      </c>
      <c r="R326" s="15">
        <v>18</v>
      </c>
      <c r="S326" s="15">
        <v>50</v>
      </c>
      <c r="T326" s="15">
        <v>68</v>
      </c>
      <c r="U326" s="15">
        <v>65</v>
      </c>
      <c r="V326" s="68">
        <v>29</v>
      </c>
      <c r="W326" s="15">
        <v>25</v>
      </c>
      <c r="X326" s="15">
        <v>4</v>
      </c>
      <c r="Y326" s="15">
        <v>68</v>
      </c>
      <c r="Z326" s="14">
        <v>468</v>
      </c>
      <c r="AA326" s="14">
        <v>1</v>
      </c>
      <c r="AB326" s="14">
        <v>0</v>
      </c>
      <c r="AC326" s="13">
        <v>3.5</v>
      </c>
      <c r="AD326" s="13">
        <v>110</v>
      </c>
      <c r="AE326" s="13">
        <v>100.2</v>
      </c>
      <c r="AF326" s="13">
        <v>9.6999999999999993</v>
      </c>
      <c r="AG326" s="13">
        <v>15.3</v>
      </c>
      <c r="AH326" s="13">
        <v>2.21</v>
      </c>
      <c r="AI326" s="13">
        <v>22.1</v>
      </c>
      <c r="AJ326" s="13">
        <v>2.8</v>
      </c>
      <c r="AK326" s="13">
        <v>8</v>
      </c>
      <c r="AL326" s="13">
        <v>5.3</v>
      </c>
      <c r="AM326" s="13">
        <v>10</v>
      </c>
      <c r="AN326" s="13">
        <v>55.7</v>
      </c>
      <c r="AO326" s="13">
        <v>58.7</v>
      </c>
      <c r="AP326" s="13">
        <v>15.9</v>
      </c>
      <c r="AQ326" s="13">
        <v>100.63</v>
      </c>
      <c r="AR326" s="13">
        <v>8.1999999999999993</v>
      </c>
      <c r="AS326" s="13">
        <v>1254</v>
      </c>
      <c r="AT326" s="16">
        <f t="shared" si="125"/>
        <v>6.5</v>
      </c>
      <c r="AU326" s="16">
        <f t="shared" si="126"/>
        <v>1.8055555555555556</v>
      </c>
      <c r="AV326" s="17">
        <f t="shared" si="127"/>
        <v>1.8888888888888888</v>
      </c>
      <c r="AW326" s="17">
        <f t="shared" si="128"/>
        <v>0.5</v>
      </c>
      <c r="AX326" s="17">
        <f t="shared" si="129"/>
        <v>1.3888888888888888</v>
      </c>
      <c r="AY326" s="17">
        <f t="shared" si="130"/>
        <v>0.69444444444444442</v>
      </c>
      <c r="AZ326" s="17">
        <f t="shared" si="131"/>
        <v>0.1111111111111111</v>
      </c>
      <c r="BA326" s="17">
        <f t="shared" si="132"/>
        <v>0.80555555555555558</v>
      </c>
      <c r="BB326" s="18">
        <f t="shared" si="133"/>
        <v>0.39156626506024095</v>
      </c>
      <c r="BC326" s="18">
        <f t="shared" si="134"/>
        <v>2.2413793103448274</v>
      </c>
      <c r="BD326" s="18">
        <f t="shared" si="135"/>
        <v>4.1834002677376164E-2</v>
      </c>
      <c r="BE326" s="18">
        <f t="shared" si="136"/>
        <v>6.6934404283801865E-3</v>
      </c>
      <c r="BF326" s="18">
        <f t="shared" si="137"/>
        <v>3.012048192771084E-2</v>
      </c>
      <c r="BG326" s="18">
        <f t="shared" si="138"/>
        <v>8.3668005354752328E-2</v>
      </c>
      <c r="BH326" s="58" t="str">
        <f t="shared" si="139"/>
        <v>10–19 min</v>
      </c>
      <c r="BI326" s="58" t="str">
        <f t="shared" si="140"/>
        <v>18–22</v>
      </c>
      <c r="BJ326" s="60">
        <f t="shared" si="141"/>
        <v>0.55700000000000005</v>
      </c>
      <c r="BK326" s="60">
        <f t="shared" si="142"/>
        <v>0.58700000000000008</v>
      </c>
      <c r="BL326" s="60">
        <f t="shared" si="143"/>
        <v>0.11104405552202776</v>
      </c>
      <c r="BM326" s="62" t="str">
        <f t="shared" si="144"/>
        <v>Écarter</v>
      </c>
      <c r="BN326" s="64">
        <f t="shared" si="145"/>
        <v>0.19879275653923542</v>
      </c>
      <c r="BO326" s="64">
        <f t="shared" si="146"/>
        <v>597.6</v>
      </c>
      <c r="BP326" s="65">
        <f t="shared" si="147"/>
        <v>0.10876840696117804</v>
      </c>
      <c r="BQ326" s="65">
        <f t="shared" si="148"/>
        <v>2.2413793103448274</v>
      </c>
      <c r="BR326" s="18">
        <f t="shared" si="149"/>
        <v>0.11378848728246317</v>
      </c>
    </row>
    <row r="327" spans="1:70" ht="13.2">
      <c r="A327" s="12" t="s">
        <v>570</v>
      </c>
      <c r="B327" s="12" t="s">
        <v>571</v>
      </c>
      <c r="C327" s="13">
        <v>27</v>
      </c>
      <c r="D327" s="13">
        <v>64</v>
      </c>
      <c r="E327" s="13">
        <v>34</v>
      </c>
      <c r="F327" s="13">
        <v>30</v>
      </c>
      <c r="G327" s="13">
        <v>15.3</v>
      </c>
      <c r="H327" s="14">
        <v>410</v>
      </c>
      <c r="I327" s="15">
        <v>154</v>
      </c>
      <c r="J327" s="15">
        <v>301</v>
      </c>
      <c r="K327" s="14">
        <v>50.7</v>
      </c>
      <c r="L327" s="15">
        <v>32</v>
      </c>
      <c r="M327" s="15">
        <v>109</v>
      </c>
      <c r="N327" s="14">
        <v>30.2</v>
      </c>
      <c r="O327" s="14">
        <v>70</v>
      </c>
      <c r="P327" s="14">
        <v>77</v>
      </c>
      <c r="Q327" s="14">
        <v>88.5</v>
      </c>
      <c r="R327" s="15">
        <v>102</v>
      </c>
      <c r="S327" s="15">
        <v>186</v>
      </c>
      <c r="T327" s="15">
        <v>288</v>
      </c>
      <c r="U327" s="15">
        <v>109</v>
      </c>
      <c r="V327" s="68">
        <v>58</v>
      </c>
      <c r="W327" s="15">
        <v>32</v>
      </c>
      <c r="X327" s="15">
        <v>32</v>
      </c>
      <c r="Y327" s="15">
        <v>134</v>
      </c>
      <c r="Z327" s="14">
        <v>1030</v>
      </c>
      <c r="AA327" s="14">
        <v>4</v>
      </c>
      <c r="AB327" s="14">
        <v>0</v>
      </c>
      <c r="AC327" s="13">
        <v>-0.5</v>
      </c>
      <c r="AD327" s="13">
        <v>109.4</v>
      </c>
      <c r="AE327" s="13">
        <v>109.9</v>
      </c>
      <c r="AF327" s="13">
        <v>-0.4</v>
      </c>
      <c r="AG327" s="13">
        <v>16.2</v>
      </c>
      <c r="AH327" s="13">
        <v>1.85</v>
      </c>
      <c r="AI327" s="13">
        <v>21.9</v>
      </c>
      <c r="AJ327" s="13">
        <v>9.6</v>
      </c>
      <c r="AK327" s="13">
        <v>17.7</v>
      </c>
      <c r="AL327" s="13">
        <v>13.6</v>
      </c>
      <c r="AM327" s="13">
        <v>11.8</v>
      </c>
      <c r="AN327" s="13">
        <v>56</v>
      </c>
      <c r="AO327" s="13">
        <v>60.5</v>
      </c>
      <c r="AP327" s="13">
        <v>16.600000000000001</v>
      </c>
      <c r="AQ327" s="13">
        <v>102.77</v>
      </c>
      <c r="AR327" s="13">
        <v>10.6</v>
      </c>
      <c r="AS327" s="13">
        <v>2083</v>
      </c>
      <c r="AT327" s="16">
        <f t="shared" si="125"/>
        <v>6.40625</v>
      </c>
      <c r="AU327" s="16">
        <f t="shared" si="126"/>
        <v>1.703125</v>
      </c>
      <c r="AV327" s="17">
        <f t="shared" si="127"/>
        <v>4.5</v>
      </c>
      <c r="AW327" s="17">
        <f t="shared" si="128"/>
        <v>1.59375</v>
      </c>
      <c r="AX327" s="17">
        <f t="shared" si="129"/>
        <v>2.90625</v>
      </c>
      <c r="AY327" s="17">
        <f t="shared" si="130"/>
        <v>0.5</v>
      </c>
      <c r="AZ327" s="17">
        <f t="shared" si="131"/>
        <v>0.5</v>
      </c>
      <c r="BA327" s="17">
        <f t="shared" si="132"/>
        <v>0.90625</v>
      </c>
      <c r="BB327" s="18">
        <f t="shared" si="133"/>
        <v>0.41870915032679734</v>
      </c>
      <c r="BC327" s="18">
        <f t="shared" si="134"/>
        <v>1.8793103448275863</v>
      </c>
      <c r="BD327" s="18">
        <f t="shared" si="135"/>
        <v>3.2679738562091505E-2</v>
      </c>
      <c r="BE327" s="18">
        <f t="shared" si="136"/>
        <v>3.2679738562091505E-2</v>
      </c>
      <c r="BF327" s="18">
        <f t="shared" si="137"/>
        <v>0.10416666666666666</v>
      </c>
      <c r="BG327" s="18">
        <f t="shared" si="138"/>
        <v>0.18995098039215685</v>
      </c>
      <c r="BH327" s="58" t="str">
        <f t="shared" si="139"/>
        <v>10–19 min</v>
      </c>
      <c r="BI327" s="58" t="str">
        <f t="shared" si="140"/>
        <v>23–27</v>
      </c>
      <c r="BJ327" s="60">
        <f t="shared" si="141"/>
        <v>0.56000000000000005</v>
      </c>
      <c r="BK327" s="60">
        <f t="shared" si="142"/>
        <v>0.60499999999999998</v>
      </c>
      <c r="BL327" s="60">
        <f t="shared" si="143"/>
        <v>0.18165359082679541</v>
      </c>
      <c r="BM327" s="62" t="str">
        <f t="shared" si="144"/>
        <v>Écarter</v>
      </c>
      <c r="BN327" s="64">
        <f t="shared" si="145"/>
        <v>0.19592555331991954</v>
      </c>
      <c r="BO327" s="64">
        <f t="shared" si="146"/>
        <v>979.2</v>
      </c>
      <c r="BP327" s="65">
        <f t="shared" si="147"/>
        <v>0.11131535947712418</v>
      </c>
      <c r="BQ327" s="65">
        <f t="shared" si="148"/>
        <v>1.8793103448275863</v>
      </c>
      <c r="BR327" s="18">
        <f t="shared" si="149"/>
        <v>0.29411764705882354</v>
      </c>
    </row>
    <row r="328" spans="1:70" ht="13.2">
      <c r="A328" s="12" t="s">
        <v>520</v>
      </c>
      <c r="B328" s="12" t="s">
        <v>521</v>
      </c>
      <c r="C328" s="13">
        <v>31</v>
      </c>
      <c r="D328" s="13">
        <v>74</v>
      </c>
      <c r="E328" s="13">
        <v>45</v>
      </c>
      <c r="F328" s="13">
        <v>29</v>
      </c>
      <c r="G328" s="13">
        <v>24.1</v>
      </c>
      <c r="H328" s="14">
        <v>474</v>
      </c>
      <c r="I328" s="15">
        <v>192</v>
      </c>
      <c r="J328" s="15">
        <v>437</v>
      </c>
      <c r="K328" s="14">
        <v>43.9</v>
      </c>
      <c r="L328" s="15">
        <v>74</v>
      </c>
      <c r="M328" s="15">
        <v>222</v>
      </c>
      <c r="N328" s="14">
        <v>33.5</v>
      </c>
      <c r="O328" s="14">
        <v>15</v>
      </c>
      <c r="P328" s="14">
        <v>22</v>
      </c>
      <c r="Q328" s="14">
        <v>68.2</v>
      </c>
      <c r="R328" s="15">
        <v>52</v>
      </c>
      <c r="S328" s="15">
        <v>200</v>
      </c>
      <c r="T328" s="15">
        <v>252</v>
      </c>
      <c r="U328" s="15">
        <v>207</v>
      </c>
      <c r="V328" s="68">
        <v>74</v>
      </c>
      <c r="W328" s="15">
        <v>126</v>
      </c>
      <c r="X328" s="15">
        <v>30</v>
      </c>
      <c r="Y328" s="15">
        <v>200</v>
      </c>
      <c r="Z328" s="14">
        <v>1480</v>
      </c>
      <c r="AA328" s="14">
        <v>0</v>
      </c>
      <c r="AB328" s="14">
        <v>0</v>
      </c>
      <c r="AC328" s="13">
        <v>3.5</v>
      </c>
      <c r="AD328" s="13">
        <v>113.8</v>
      </c>
      <c r="AE328" s="13">
        <v>106</v>
      </c>
      <c r="AF328" s="13">
        <v>7.8</v>
      </c>
      <c r="AG328" s="13">
        <v>15.3</v>
      </c>
      <c r="AH328" s="13">
        <v>2.84</v>
      </c>
      <c r="AI328" s="13">
        <v>28.7</v>
      </c>
      <c r="AJ328" s="13">
        <v>3.1</v>
      </c>
      <c r="AK328" s="13">
        <v>11.1</v>
      </c>
      <c r="AL328" s="13">
        <v>7.2</v>
      </c>
      <c r="AM328" s="13">
        <v>10.1</v>
      </c>
      <c r="AN328" s="13">
        <v>52.5</v>
      </c>
      <c r="AO328" s="13">
        <v>53.1</v>
      </c>
      <c r="AP328" s="13">
        <v>12.6</v>
      </c>
      <c r="AQ328" s="13">
        <v>99.24</v>
      </c>
      <c r="AR328" s="13">
        <v>7</v>
      </c>
      <c r="AS328" s="13">
        <v>3675</v>
      </c>
      <c r="AT328" s="16">
        <f t="shared" si="125"/>
        <v>6.4054054054054053</v>
      </c>
      <c r="AU328" s="16">
        <f t="shared" si="126"/>
        <v>2.7972972972972974</v>
      </c>
      <c r="AV328" s="17">
        <f t="shared" si="127"/>
        <v>3.4054054054054053</v>
      </c>
      <c r="AW328" s="17">
        <f t="shared" si="128"/>
        <v>0.70270270270270274</v>
      </c>
      <c r="AX328" s="17">
        <f t="shared" si="129"/>
        <v>2.7027027027027026</v>
      </c>
      <c r="AY328" s="17">
        <f t="shared" si="130"/>
        <v>1.7027027027027026</v>
      </c>
      <c r="AZ328" s="17">
        <f t="shared" si="131"/>
        <v>0.40540540540540543</v>
      </c>
      <c r="BA328" s="17">
        <f t="shared" si="132"/>
        <v>1</v>
      </c>
      <c r="BB328" s="18">
        <f t="shared" si="133"/>
        <v>0.26578445665582595</v>
      </c>
      <c r="BC328" s="18">
        <f t="shared" si="134"/>
        <v>2.7972972972972974</v>
      </c>
      <c r="BD328" s="18">
        <f t="shared" si="135"/>
        <v>7.0651564427498037E-2</v>
      </c>
      <c r="BE328" s="18">
        <f t="shared" si="136"/>
        <v>1.68218010541662E-2</v>
      </c>
      <c r="BF328" s="18">
        <f t="shared" si="137"/>
        <v>2.915778849388808E-2</v>
      </c>
      <c r="BG328" s="18">
        <f t="shared" si="138"/>
        <v>0.11214534036110799</v>
      </c>
      <c r="BH328" s="58" t="str">
        <f t="shared" si="139"/>
        <v>20–29 min</v>
      </c>
      <c r="BI328" s="58" t="str">
        <f t="shared" si="140"/>
        <v>28–32</v>
      </c>
      <c r="BJ328" s="60">
        <f t="shared" si="141"/>
        <v>0.52500000000000002</v>
      </c>
      <c r="BK328" s="60">
        <f t="shared" si="142"/>
        <v>0.53100000000000003</v>
      </c>
      <c r="BL328" s="60">
        <f t="shared" si="143"/>
        <v>0.26372963186481591</v>
      </c>
      <c r="BM328" s="62" t="str">
        <f t="shared" si="144"/>
        <v>Écarter</v>
      </c>
      <c r="BN328" s="64">
        <f t="shared" si="145"/>
        <v>0.19589972266028605</v>
      </c>
      <c r="BO328" s="64">
        <f t="shared" si="146"/>
        <v>1783.4</v>
      </c>
      <c r="BP328" s="65">
        <f t="shared" si="147"/>
        <v>0.11607042727374677</v>
      </c>
      <c r="BQ328" s="65">
        <f t="shared" si="148"/>
        <v>2.7972972972972974</v>
      </c>
      <c r="BR328" s="18">
        <f t="shared" si="149"/>
        <v>0.14130312885499607</v>
      </c>
    </row>
    <row r="329" spans="1:70" ht="13.2">
      <c r="A329" s="12" t="s">
        <v>524</v>
      </c>
      <c r="B329" s="12" t="s">
        <v>525</v>
      </c>
      <c r="C329" s="13">
        <v>28</v>
      </c>
      <c r="D329" s="13">
        <v>72</v>
      </c>
      <c r="E329" s="13">
        <v>46</v>
      </c>
      <c r="F329" s="13">
        <v>26</v>
      </c>
      <c r="G329" s="13">
        <v>21.2</v>
      </c>
      <c r="H329" s="14">
        <v>461</v>
      </c>
      <c r="I329" s="15">
        <v>166</v>
      </c>
      <c r="J329" s="15">
        <v>418</v>
      </c>
      <c r="K329" s="14">
        <v>40</v>
      </c>
      <c r="L329" s="15">
        <v>108</v>
      </c>
      <c r="M329" s="15">
        <v>310</v>
      </c>
      <c r="N329" s="14">
        <v>35.299999999999997</v>
      </c>
      <c r="O329" s="14">
        <v>14</v>
      </c>
      <c r="P329" s="14">
        <v>22</v>
      </c>
      <c r="Q329" s="14">
        <v>71.400000000000006</v>
      </c>
      <c r="R329" s="15">
        <v>22</v>
      </c>
      <c r="S329" s="15">
        <v>72</v>
      </c>
      <c r="T329" s="15">
        <v>94</v>
      </c>
      <c r="U329" s="15">
        <v>101</v>
      </c>
      <c r="V329" s="68">
        <v>43</v>
      </c>
      <c r="W329" s="15">
        <v>50</v>
      </c>
      <c r="X329" s="15">
        <v>14</v>
      </c>
      <c r="Y329" s="15">
        <v>151</v>
      </c>
      <c r="Z329" s="14">
        <v>871</v>
      </c>
      <c r="AA329" s="14">
        <v>0</v>
      </c>
      <c r="AB329" s="14">
        <v>0</v>
      </c>
      <c r="AC329" s="13">
        <v>0.7</v>
      </c>
      <c r="AD329" s="13">
        <v>111.8</v>
      </c>
      <c r="AE329" s="13">
        <v>110.7</v>
      </c>
      <c r="AF329" s="13">
        <v>1.1000000000000001</v>
      </c>
      <c r="AG329" s="13">
        <v>9</v>
      </c>
      <c r="AH329" s="13">
        <v>2.39</v>
      </c>
      <c r="AI329" s="13">
        <v>17.2</v>
      </c>
      <c r="AJ329" s="13">
        <v>1.3</v>
      </c>
      <c r="AK329" s="13">
        <v>4.5</v>
      </c>
      <c r="AL329" s="13">
        <v>2.9</v>
      </c>
      <c r="AM329" s="13">
        <v>7.2</v>
      </c>
      <c r="AN329" s="13">
        <v>53</v>
      </c>
      <c r="AO329" s="13">
        <v>53.6</v>
      </c>
      <c r="AP329" s="13">
        <v>13.1</v>
      </c>
      <c r="AQ329" s="13">
        <v>100.07</v>
      </c>
      <c r="AR329" s="13">
        <v>3.9</v>
      </c>
      <c r="AS329" s="13">
        <v>3190</v>
      </c>
      <c r="AT329" s="16">
        <f t="shared" si="125"/>
        <v>6.4027777777777777</v>
      </c>
      <c r="AU329" s="16">
        <f t="shared" si="126"/>
        <v>1.4027777777777777</v>
      </c>
      <c r="AV329" s="17">
        <f t="shared" si="127"/>
        <v>1.3055555555555556</v>
      </c>
      <c r="AW329" s="17">
        <f t="shared" si="128"/>
        <v>0.30555555555555558</v>
      </c>
      <c r="AX329" s="17">
        <f t="shared" si="129"/>
        <v>1</v>
      </c>
      <c r="AY329" s="17">
        <f t="shared" si="130"/>
        <v>0.69444444444444442</v>
      </c>
      <c r="AZ329" s="17">
        <f t="shared" si="131"/>
        <v>0.19444444444444445</v>
      </c>
      <c r="BA329" s="17">
        <f t="shared" si="132"/>
        <v>0.59722222222222221</v>
      </c>
      <c r="BB329" s="18">
        <f t="shared" si="133"/>
        <v>0.30201781970649894</v>
      </c>
      <c r="BC329" s="18">
        <f t="shared" si="134"/>
        <v>2.3488372093023253</v>
      </c>
      <c r="BD329" s="18">
        <f t="shared" si="135"/>
        <v>3.2756813417190778E-2</v>
      </c>
      <c r="BE329" s="18">
        <f t="shared" si="136"/>
        <v>9.1719077568134175E-3</v>
      </c>
      <c r="BF329" s="18">
        <f t="shared" si="137"/>
        <v>1.4412997903563943E-2</v>
      </c>
      <c r="BG329" s="18">
        <f t="shared" si="138"/>
        <v>4.716981132075472E-2</v>
      </c>
      <c r="BH329" s="58" t="str">
        <f t="shared" si="139"/>
        <v>20–29 min</v>
      </c>
      <c r="BI329" s="58" t="str">
        <f t="shared" si="140"/>
        <v>28–32</v>
      </c>
      <c r="BJ329" s="60">
        <f t="shared" si="141"/>
        <v>0.53</v>
      </c>
      <c r="BK329" s="60">
        <f t="shared" si="142"/>
        <v>0.53600000000000003</v>
      </c>
      <c r="BL329" s="60">
        <f t="shared" si="143"/>
        <v>0.25226312613156304</v>
      </c>
      <c r="BM329" s="62" t="str">
        <f t="shared" si="144"/>
        <v>Écarter</v>
      </c>
      <c r="BN329" s="64">
        <f t="shared" si="145"/>
        <v>0.19581936060809302</v>
      </c>
      <c r="BO329" s="64">
        <f t="shared" si="146"/>
        <v>1526.3999999999999</v>
      </c>
      <c r="BP329" s="65">
        <f t="shared" si="147"/>
        <v>6.6168763102725375E-2</v>
      </c>
      <c r="BQ329" s="65">
        <f t="shared" si="148"/>
        <v>2.3488372093023258</v>
      </c>
      <c r="BR329" s="18">
        <f t="shared" si="149"/>
        <v>6.1582809224318663E-2</v>
      </c>
    </row>
    <row r="330" spans="1:70" ht="13.2">
      <c r="A330" s="12" t="s">
        <v>686</v>
      </c>
      <c r="B330" s="12" t="s">
        <v>687</v>
      </c>
      <c r="C330" s="13">
        <v>24</v>
      </c>
      <c r="D330" s="13">
        <v>43</v>
      </c>
      <c r="E330" s="13">
        <v>11</v>
      </c>
      <c r="F330" s="13">
        <v>32</v>
      </c>
      <c r="G330" s="13">
        <v>21.2</v>
      </c>
      <c r="H330" s="14">
        <v>275</v>
      </c>
      <c r="I330" s="15">
        <v>112</v>
      </c>
      <c r="J330" s="15">
        <v>202</v>
      </c>
      <c r="K330" s="14">
        <v>55.2</v>
      </c>
      <c r="L330" s="15">
        <v>13</v>
      </c>
      <c r="M330" s="15">
        <v>56</v>
      </c>
      <c r="N330" s="14">
        <v>25.9</v>
      </c>
      <c r="O330" s="14">
        <v>39</v>
      </c>
      <c r="P330" s="14">
        <v>47</v>
      </c>
      <c r="Q330" s="14">
        <v>78.7</v>
      </c>
      <c r="R330" s="15">
        <v>30</v>
      </c>
      <c r="S330" s="15">
        <v>95</v>
      </c>
      <c r="T330" s="15">
        <v>125</v>
      </c>
      <c r="U330" s="15">
        <v>47</v>
      </c>
      <c r="V330" s="68">
        <v>26</v>
      </c>
      <c r="W330" s="15">
        <v>17</v>
      </c>
      <c r="X330" s="15">
        <v>22</v>
      </c>
      <c r="Y330" s="15">
        <v>99</v>
      </c>
      <c r="Z330" s="14">
        <v>589</v>
      </c>
      <c r="AA330" s="14">
        <v>0</v>
      </c>
      <c r="AB330" s="14">
        <v>0</v>
      </c>
      <c r="AC330" s="13">
        <v>-3.3</v>
      </c>
      <c r="AD330" s="13">
        <v>109.3</v>
      </c>
      <c r="AE330" s="13">
        <v>117.4</v>
      </c>
      <c r="AF330" s="13">
        <v>-8.1</v>
      </c>
      <c r="AG330" s="13">
        <v>7.4</v>
      </c>
      <c r="AH330" s="13">
        <v>2</v>
      </c>
      <c r="AI330" s="13">
        <v>16.399999999999999</v>
      </c>
      <c r="AJ330" s="13">
        <v>3.2</v>
      </c>
      <c r="AK330" s="13">
        <v>10.3</v>
      </c>
      <c r="AL330" s="13">
        <v>6.7</v>
      </c>
      <c r="AM330" s="13">
        <v>8.1999999999999993</v>
      </c>
      <c r="AN330" s="13">
        <v>59</v>
      </c>
      <c r="AO330" s="13">
        <v>61.8</v>
      </c>
      <c r="AP330" s="13">
        <v>11.2</v>
      </c>
      <c r="AQ330" s="13">
        <v>100.63</v>
      </c>
      <c r="AR330" s="13">
        <v>6.1</v>
      </c>
      <c r="AS330" s="13">
        <v>1917</v>
      </c>
      <c r="AT330" s="16">
        <f t="shared" si="125"/>
        <v>6.3953488372093021</v>
      </c>
      <c r="AU330" s="16">
        <f t="shared" si="126"/>
        <v>1.0930232558139534</v>
      </c>
      <c r="AV330" s="17">
        <f t="shared" si="127"/>
        <v>2.9069767441860463</v>
      </c>
      <c r="AW330" s="17">
        <f t="shared" si="128"/>
        <v>0.69767441860465118</v>
      </c>
      <c r="AX330" s="17">
        <f t="shared" si="129"/>
        <v>2.2093023255813953</v>
      </c>
      <c r="AY330" s="17">
        <f t="shared" si="130"/>
        <v>0.39534883720930231</v>
      </c>
      <c r="AZ330" s="17">
        <f t="shared" si="131"/>
        <v>0.51162790697674421</v>
      </c>
      <c r="BA330" s="17">
        <f t="shared" si="132"/>
        <v>0.60465116279069764</v>
      </c>
      <c r="BB330" s="18">
        <f t="shared" si="133"/>
        <v>0.30166739798157088</v>
      </c>
      <c r="BC330" s="18">
        <f t="shared" si="134"/>
        <v>1.8076923076923077</v>
      </c>
      <c r="BD330" s="18">
        <f t="shared" si="135"/>
        <v>1.8648530057042562E-2</v>
      </c>
      <c r="BE330" s="18">
        <f t="shared" si="136"/>
        <v>2.413339183852567E-2</v>
      </c>
      <c r="BF330" s="18">
        <f t="shared" si="137"/>
        <v>3.2909170688898641E-2</v>
      </c>
      <c r="BG330" s="18">
        <f t="shared" si="138"/>
        <v>0.10421237384817902</v>
      </c>
      <c r="BH330" s="58" t="str">
        <f t="shared" si="139"/>
        <v>20–29 min</v>
      </c>
      <c r="BI330" s="58" t="str">
        <f t="shared" si="140"/>
        <v>23–27</v>
      </c>
      <c r="BJ330" s="60">
        <f t="shared" si="141"/>
        <v>0.59</v>
      </c>
      <c r="BK330" s="60">
        <f t="shared" si="142"/>
        <v>0.61799999999999999</v>
      </c>
      <c r="BL330" s="60">
        <f t="shared" si="143"/>
        <v>0.12190706095353047</v>
      </c>
      <c r="BM330" s="62" t="str">
        <f t="shared" si="144"/>
        <v>Écarter</v>
      </c>
      <c r="BN330" s="64">
        <f t="shared" si="145"/>
        <v>0.19559215759674325</v>
      </c>
      <c r="BO330" s="64">
        <f t="shared" si="146"/>
        <v>911.6</v>
      </c>
      <c r="BP330" s="65">
        <f t="shared" si="147"/>
        <v>5.1557700745941203E-2</v>
      </c>
      <c r="BQ330" s="65">
        <f t="shared" si="148"/>
        <v>1.8076923076923077</v>
      </c>
      <c r="BR330" s="18">
        <f t="shared" si="149"/>
        <v>0.13712154453707767</v>
      </c>
    </row>
    <row r="331" spans="1:70" ht="13.2">
      <c r="A331" s="12" t="s">
        <v>492</v>
      </c>
      <c r="B331" s="12" t="s">
        <v>493</v>
      </c>
      <c r="C331" s="13">
        <v>19</v>
      </c>
      <c r="D331" s="13">
        <v>81</v>
      </c>
      <c r="E331" s="13">
        <v>44</v>
      </c>
      <c r="F331" s="13">
        <v>37</v>
      </c>
      <c r="G331" s="13">
        <v>15.6</v>
      </c>
      <c r="H331" s="14">
        <v>518</v>
      </c>
      <c r="I331" s="15">
        <v>194</v>
      </c>
      <c r="J331" s="15">
        <v>413</v>
      </c>
      <c r="K331" s="14">
        <v>47.4</v>
      </c>
      <c r="L331" s="15">
        <v>32</v>
      </c>
      <c r="M331" s="15">
        <v>154</v>
      </c>
      <c r="N331" s="14">
        <v>23.8</v>
      </c>
      <c r="O331" s="14">
        <v>89</v>
      </c>
      <c r="P331" s="14">
        <v>122</v>
      </c>
      <c r="Q331" s="14">
        <v>75.400000000000006</v>
      </c>
      <c r="R331" s="15">
        <v>41</v>
      </c>
      <c r="S331" s="15">
        <v>178</v>
      </c>
      <c r="T331" s="15">
        <v>219</v>
      </c>
      <c r="U331" s="15">
        <v>81</v>
      </c>
      <c r="V331" s="68">
        <v>73</v>
      </c>
      <c r="W331" s="15">
        <v>49</v>
      </c>
      <c r="X331" s="15">
        <v>16</v>
      </c>
      <c r="Y331" s="15">
        <v>138</v>
      </c>
      <c r="Z331" s="14">
        <v>1029</v>
      </c>
      <c r="AA331" s="14">
        <v>0</v>
      </c>
      <c r="AB331" s="14">
        <v>0</v>
      </c>
      <c r="AC331" s="13">
        <v>-0.7</v>
      </c>
      <c r="AD331" s="13">
        <v>109.8</v>
      </c>
      <c r="AE331" s="13">
        <v>110.9</v>
      </c>
      <c r="AF331" s="13">
        <v>-1</v>
      </c>
      <c r="AG331" s="13">
        <v>9.5</v>
      </c>
      <c r="AH331" s="13">
        <v>1.1399999999999999</v>
      </c>
      <c r="AI331" s="13">
        <v>13.2</v>
      </c>
      <c r="AJ331" s="13">
        <v>3</v>
      </c>
      <c r="AK331" s="13">
        <v>13.6</v>
      </c>
      <c r="AL331" s="13">
        <v>8.3000000000000007</v>
      </c>
      <c r="AM331" s="13">
        <v>11.6</v>
      </c>
      <c r="AN331" s="13">
        <v>51.7</v>
      </c>
      <c r="AO331" s="13">
        <v>55.6</v>
      </c>
      <c r="AP331" s="13">
        <v>17.7</v>
      </c>
      <c r="AQ331" s="13">
        <v>101</v>
      </c>
      <c r="AR331" s="13">
        <v>7.8</v>
      </c>
      <c r="AS331" s="13">
        <v>2652</v>
      </c>
      <c r="AT331" s="16">
        <f t="shared" si="125"/>
        <v>6.3950617283950617</v>
      </c>
      <c r="AU331" s="16">
        <f t="shared" si="126"/>
        <v>1</v>
      </c>
      <c r="AV331" s="17">
        <f t="shared" si="127"/>
        <v>2.7037037037037037</v>
      </c>
      <c r="AW331" s="17">
        <f t="shared" si="128"/>
        <v>0.50617283950617287</v>
      </c>
      <c r="AX331" s="17">
        <f t="shared" si="129"/>
        <v>2.1975308641975309</v>
      </c>
      <c r="AY331" s="17">
        <f t="shared" si="130"/>
        <v>0.60493827160493829</v>
      </c>
      <c r="AZ331" s="17">
        <f t="shared" si="131"/>
        <v>0.19753086419753085</v>
      </c>
      <c r="BA331" s="17">
        <f t="shared" si="132"/>
        <v>0.90123456790123457</v>
      </c>
      <c r="BB331" s="18">
        <f t="shared" si="133"/>
        <v>0.40993985438429886</v>
      </c>
      <c r="BC331" s="18">
        <f t="shared" si="134"/>
        <v>1.1095890410958904</v>
      </c>
      <c r="BD331" s="18">
        <f t="shared" si="135"/>
        <v>3.8778094333649892E-2</v>
      </c>
      <c r="BE331" s="18">
        <f t="shared" si="136"/>
        <v>1.2662234884457106E-2</v>
      </c>
      <c r="BF331" s="18">
        <f t="shared" si="137"/>
        <v>3.2446976891421335E-2</v>
      </c>
      <c r="BG331" s="18">
        <f t="shared" si="138"/>
        <v>0.14086736308958531</v>
      </c>
      <c r="BH331" s="58" t="str">
        <f t="shared" si="139"/>
        <v>10–19 min</v>
      </c>
      <c r="BI331" s="58" t="str">
        <f t="shared" si="140"/>
        <v>18–22</v>
      </c>
      <c r="BJ331" s="60">
        <f t="shared" si="141"/>
        <v>0.51700000000000002</v>
      </c>
      <c r="BK331" s="60">
        <f t="shared" si="142"/>
        <v>0.55600000000000005</v>
      </c>
      <c r="BL331" s="60">
        <f t="shared" si="143"/>
        <v>0.2492456246228123</v>
      </c>
      <c r="BM331" s="62" t="str">
        <f t="shared" si="144"/>
        <v>Écarter</v>
      </c>
      <c r="BN331" s="64">
        <f t="shared" si="145"/>
        <v>0.19558337680403409</v>
      </c>
      <c r="BO331" s="64">
        <f t="shared" si="146"/>
        <v>1263.5999999999999</v>
      </c>
      <c r="BP331" s="65">
        <f t="shared" si="147"/>
        <v>6.4102564102564111E-2</v>
      </c>
      <c r="BQ331" s="65">
        <f t="shared" si="148"/>
        <v>1.1095890410958904</v>
      </c>
      <c r="BR331" s="18">
        <f t="shared" si="149"/>
        <v>0.17331433998100665</v>
      </c>
    </row>
    <row r="332" spans="1:70" ht="13.2">
      <c r="A332" s="12" t="s">
        <v>556</v>
      </c>
      <c r="B332" s="12" t="s">
        <v>557</v>
      </c>
      <c r="C332" s="13">
        <v>30</v>
      </c>
      <c r="D332" s="13">
        <v>69</v>
      </c>
      <c r="E332" s="13">
        <v>58</v>
      </c>
      <c r="F332" s="13">
        <v>11</v>
      </c>
      <c r="G332" s="13">
        <v>16.399999999999999</v>
      </c>
      <c r="H332" s="14">
        <v>435</v>
      </c>
      <c r="I332" s="15">
        <v>173</v>
      </c>
      <c r="J332" s="15">
        <v>352</v>
      </c>
      <c r="K332" s="14">
        <v>48.3</v>
      </c>
      <c r="L332" s="15">
        <v>69</v>
      </c>
      <c r="M332" s="15">
        <v>173</v>
      </c>
      <c r="N332" s="14">
        <v>38.6</v>
      </c>
      <c r="O332" s="14">
        <v>28</v>
      </c>
      <c r="P332" s="14">
        <v>41</v>
      </c>
      <c r="Q332" s="14">
        <v>71.8</v>
      </c>
      <c r="R332" s="15">
        <v>62</v>
      </c>
      <c r="S332" s="15">
        <v>179</v>
      </c>
      <c r="T332" s="15">
        <v>242</v>
      </c>
      <c r="U332" s="15">
        <v>97</v>
      </c>
      <c r="V332" s="68">
        <v>41</v>
      </c>
      <c r="W332" s="15">
        <v>41</v>
      </c>
      <c r="X332" s="15">
        <v>7</v>
      </c>
      <c r="Y332" s="15">
        <v>110</v>
      </c>
      <c r="Z332" s="14">
        <v>994</v>
      </c>
      <c r="AA332" s="14">
        <v>2</v>
      </c>
      <c r="AB332" s="14">
        <v>0</v>
      </c>
      <c r="AC332" s="13">
        <v>4.8</v>
      </c>
      <c r="AD332" s="13">
        <v>118.7</v>
      </c>
      <c r="AE332" s="13">
        <v>104.1</v>
      </c>
      <c r="AF332" s="13">
        <v>14.5</v>
      </c>
      <c r="AG332" s="13">
        <v>11.1</v>
      </c>
      <c r="AH332" s="13">
        <v>2.4900000000000002</v>
      </c>
      <c r="AI332" s="13">
        <v>19.2</v>
      </c>
      <c r="AJ332" s="13">
        <v>5.6</v>
      </c>
      <c r="AK332" s="13">
        <v>14.8</v>
      </c>
      <c r="AL332" s="13">
        <v>10.199999999999999</v>
      </c>
      <c r="AM332" s="13">
        <v>7.7</v>
      </c>
      <c r="AN332" s="13">
        <v>57.6</v>
      </c>
      <c r="AO332" s="13">
        <v>58.7</v>
      </c>
      <c r="AP332" s="13">
        <v>15.1</v>
      </c>
      <c r="AQ332" s="13">
        <v>101.26</v>
      </c>
      <c r="AR332" s="13">
        <v>9.3000000000000007</v>
      </c>
      <c r="AS332" s="13">
        <v>2379</v>
      </c>
      <c r="AT332" s="16">
        <f t="shared" si="125"/>
        <v>6.3043478260869561</v>
      </c>
      <c r="AU332" s="16">
        <f t="shared" si="126"/>
        <v>1.4057971014492754</v>
      </c>
      <c r="AV332" s="17">
        <f t="shared" si="127"/>
        <v>3.5072463768115942</v>
      </c>
      <c r="AW332" s="17">
        <f t="shared" si="128"/>
        <v>0.89855072463768115</v>
      </c>
      <c r="AX332" s="17">
        <f t="shared" si="129"/>
        <v>2.5942028985507246</v>
      </c>
      <c r="AY332" s="17">
        <f t="shared" si="130"/>
        <v>0.59420289855072461</v>
      </c>
      <c r="AZ332" s="17">
        <f t="shared" si="131"/>
        <v>0.10144927536231885</v>
      </c>
      <c r="BA332" s="17">
        <f t="shared" si="132"/>
        <v>0.59420289855072461</v>
      </c>
      <c r="BB332" s="18">
        <f t="shared" si="133"/>
        <v>0.3844114528101803</v>
      </c>
      <c r="BC332" s="18">
        <f t="shared" si="134"/>
        <v>2.3658536585365857</v>
      </c>
      <c r="BD332" s="18">
        <f t="shared" si="135"/>
        <v>3.6231884057971016E-2</v>
      </c>
      <c r="BE332" s="18">
        <f t="shared" si="136"/>
        <v>6.1859314245316377E-3</v>
      </c>
      <c r="BF332" s="18">
        <f t="shared" si="137"/>
        <v>5.4789678331565929E-2</v>
      </c>
      <c r="BG332" s="18">
        <f t="shared" si="138"/>
        <v>0.15818310357016616</v>
      </c>
      <c r="BH332" s="58" t="str">
        <f t="shared" si="139"/>
        <v>10–19 min</v>
      </c>
      <c r="BI332" s="58" t="str">
        <f t="shared" si="140"/>
        <v>28–32</v>
      </c>
      <c r="BJ332" s="60">
        <f t="shared" si="141"/>
        <v>0.57600000000000007</v>
      </c>
      <c r="BK332" s="60">
        <f t="shared" si="142"/>
        <v>0.58700000000000008</v>
      </c>
      <c r="BL332" s="60">
        <f t="shared" si="143"/>
        <v>0.2124321062160531</v>
      </c>
      <c r="BM332" s="62" t="str">
        <f t="shared" si="144"/>
        <v>Écarter</v>
      </c>
      <c r="BN332" s="64">
        <f t="shared" si="145"/>
        <v>0.19280902808153266</v>
      </c>
      <c r="BO332" s="64">
        <f t="shared" si="146"/>
        <v>1131.5999999999999</v>
      </c>
      <c r="BP332" s="65">
        <f t="shared" si="147"/>
        <v>8.571933545422411E-2</v>
      </c>
      <c r="BQ332" s="65">
        <f t="shared" si="148"/>
        <v>2.3658536585365852</v>
      </c>
      <c r="BR332" s="18">
        <f t="shared" si="149"/>
        <v>0.2138564863909509</v>
      </c>
    </row>
    <row r="333" spans="1:70" ht="13.2">
      <c r="A333" s="12" t="s">
        <v>566</v>
      </c>
      <c r="B333" s="12" t="s">
        <v>567</v>
      </c>
      <c r="C333" s="13">
        <v>24</v>
      </c>
      <c r="D333" s="13">
        <v>66</v>
      </c>
      <c r="E333" s="13">
        <v>17</v>
      </c>
      <c r="F333" s="13">
        <v>49</v>
      </c>
      <c r="G333" s="13">
        <v>18.8</v>
      </c>
      <c r="H333" s="14">
        <v>416</v>
      </c>
      <c r="I333" s="15">
        <v>158</v>
      </c>
      <c r="J333" s="15">
        <v>350</v>
      </c>
      <c r="K333" s="14">
        <v>45.5</v>
      </c>
      <c r="L333" s="15">
        <v>53</v>
      </c>
      <c r="M333" s="15">
        <v>165</v>
      </c>
      <c r="N333" s="14">
        <v>34.1</v>
      </c>
      <c r="O333" s="14">
        <v>46</v>
      </c>
      <c r="P333" s="14">
        <v>53</v>
      </c>
      <c r="Q333" s="14">
        <v>83.6</v>
      </c>
      <c r="R333" s="15">
        <v>112</v>
      </c>
      <c r="S333" s="15">
        <v>205</v>
      </c>
      <c r="T333" s="15">
        <v>317</v>
      </c>
      <c r="U333" s="15">
        <v>86</v>
      </c>
      <c r="V333" s="68">
        <v>53</v>
      </c>
      <c r="W333" s="15">
        <v>40</v>
      </c>
      <c r="X333" s="15">
        <v>7</v>
      </c>
      <c r="Y333" s="15">
        <v>79</v>
      </c>
      <c r="Z333" s="14">
        <v>1016</v>
      </c>
      <c r="AA333" s="14">
        <v>4</v>
      </c>
      <c r="AB333" s="14">
        <v>0</v>
      </c>
      <c r="AC333" s="13">
        <v>-5</v>
      </c>
      <c r="AD333" s="13">
        <v>107.2</v>
      </c>
      <c r="AE333" s="13">
        <v>119</v>
      </c>
      <c r="AF333" s="13">
        <v>-11.8</v>
      </c>
      <c r="AG333" s="13">
        <v>10.1</v>
      </c>
      <c r="AH333" s="13">
        <v>1.73</v>
      </c>
      <c r="AI333" s="13">
        <v>17.2</v>
      </c>
      <c r="AJ333" s="13">
        <v>8.1999999999999993</v>
      </c>
      <c r="AK333" s="13">
        <v>16.600000000000001</v>
      </c>
      <c r="AL333" s="13">
        <v>12.2</v>
      </c>
      <c r="AM333" s="13">
        <v>10</v>
      </c>
      <c r="AN333" s="13">
        <v>53.6</v>
      </c>
      <c r="AO333" s="13">
        <v>56.3</v>
      </c>
      <c r="AP333" s="13">
        <v>14</v>
      </c>
      <c r="AQ333" s="13">
        <v>100.95</v>
      </c>
      <c r="AR333" s="13">
        <v>8.6999999999999993</v>
      </c>
      <c r="AS333" s="13">
        <v>2595</v>
      </c>
      <c r="AT333" s="16">
        <f t="shared" si="125"/>
        <v>6.3030303030303028</v>
      </c>
      <c r="AU333" s="16">
        <f t="shared" si="126"/>
        <v>1.303030303030303</v>
      </c>
      <c r="AV333" s="17">
        <f t="shared" si="127"/>
        <v>4.8030303030303028</v>
      </c>
      <c r="AW333" s="17">
        <f t="shared" si="128"/>
        <v>1.696969696969697</v>
      </c>
      <c r="AX333" s="17">
        <f t="shared" si="129"/>
        <v>3.106060606060606</v>
      </c>
      <c r="AY333" s="17">
        <f t="shared" si="130"/>
        <v>0.60606060606060608</v>
      </c>
      <c r="AZ333" s="17">
        <f t="shared" si="131"/>
        <v>0.10606060606060606</v>
      </c>
      <c r="BA333" s="17">
        <f t="shared" si="132"/>
        <v>0.80303030303030298</v>
      </c>
      <c r="BB333" s="18">
        <f t="shared" si="133"/>
        <v>0.33526756931012247</v>
      </c>
      <c r="BC333" s="18">
        <f t="shared" si="134"/>
        <v>1.6226415094339623</v>
      </c>
      <c r="BD333" s="18">
        <f t="shared" si="135"/>
        <v>3.2237266279819474E-2</v>
      </c>
      <c r="BE333" s="18">
        <f t="shared" si="136"/>
        <v>5.641521598968407E-3</v>
      </c>
      <c r="BF333" s="18">
        <f t="shared" si="137"/>
        <v>9.0264345583494512E-2</v>
      </c>
      <c r="BG333" s="18">
        <f t="shared" si="138"/>
        <v>0.16521598968407478</v>
      </c>
      <c r="BH333" s="58" t="str">
        <f t="shared" si="139"/>
        <v>10–19 min</v>
      </c>
      <c r="BI333" s="58" t="str">
        <f t="shared" si="140"/>
        <v>23–27</v>
      </c>
      <c r="BJ333" s="60">
        <f t="shared" si="141"/>
        <v>0.53600000000000003</v>
      </c>
      <c r="BK333" s="60">
        <f t="shared" si="142"/>
        <v>0.56299999999999994</v>
      </c>
      <c r="BL333" s="60">
        <f t="shared" si="143"/>
        <v>0.21122510561255281</v>
      </c>
      <c r="BM333" s="62" t="str">
        <f t="shared" si="144"/>
        <v>Écarter</v>
      </c>
      <c r="BN333" s="64">
        <f t="shared" si="145"/>
        <v>0.19276873361380403</v>
      </c>
      <c r="BO333" s="64">
        <f t="shared" si="146"/>
        <v>1240.8</v>
      </c>
      <c r="BP333" s="65">
        <f t="shared" si="147"/>
        <v>6.9310122501611865E-2</v>
      </c>
      <c r="BQ333" s="65">
        <f t="shared" si="148"/>
        <v>1.6226415094339623</v>
      </c>
      <c r="BR333" s="18">
        <f t="shared" si="149"/>
        <v>0.2554803352675693</v>
      </c>
    </row>
    <row r="334" spans="1:70" ht="13.2">
      <c r="A334" s="12" t="s">
        <v>586</v>
      </c>
      <c r="B334" s="12" t="s">
        <v>587</v>
      </c>
      <c r="C334" s="13">
        <v>26</v>
      </c>
      <c r="D334" s="13">
        <v>61</v>
      </c>
      <c r="E334" s="13">
        <v>23</v>
      </c>
      <c r="F334" s="13">
        <v>38</v>
      </c>
      <c r="G334" s="13">
        <v>11.2</v>
      </c>
      <c r="H334" s="14">
        <v>384</v>
      </c>
      <c r="I334" s="15">
        <v>140</v>
      </c>
      <c r="J334" s="15">
        <v>281</v>
      </c>
      <c r="K334" s="14">
        <v>50.2</v>
      </c>
      <c r="L334" s="15">
        <v>61</v>
      </c>
      <c r="M334" s="15">
        <v>159</v>
      </c>
      <c r="N334" s="14">
        <v>37.299999999999997</v>
      </c>
      <c r="O334" s="14">
        <v>43</v>
      </c>
      <c r="P334" s="14">
        <v>61</v>
      </c>
      <c r="Q334" s="14">
        <v>74.099999999999994</v>
      </c>
      <c r="R334" s="15">
        <v>61</v>
      </c>
      <c r="S334" s="15">
        <v>122</v>
      </c>
      <c r="T334" s="15">
        <v>189</v>
      </c>
      <c r="U334" s="15">
        <v>49</v>
      </c>
      <c r="V334" s="68">
        <v>24</v>
      </c>
      <c r="W334" s="15">
        <v>18</v>
      </c>
      <c r="X334" s="15">
        <v>18</v>
      </c>
      <c r="Y334" s="15">
        <v>61</v>
      </c>
      <c r="Z334" s="14">
        <v>769</v>
      </c>
      <c r="AA334" s="14">
        <v>2</v>
      </c>
      <c r="AB334" s="14">
        <v>0</v>
      </c>
      <c r="AC334" s="13">
        <v>-0.5</v>
      </c>
      <c r="AD334" s="13">
        <v>111.6</v>
      </c>
      <c r="AE334" s="13">
        <v>112.9</v>
      </c>
      <c r="AF334" s="13">
        <v>-1.4</v>
      </c>
      <c r="AG334" s="13">
        <v>10.8</v>
      </c>
      <c r="AH334" s="13">
        <v>1.85</v>
      </c>
      <c r="AI334" s="13">
        <v>12.6</v>
      </c>
      <c r="AJ334" s="13">
        <v>8.6</v>
      </c>
      <c r="AK334" s="13">
        <v>17.600000000000001</v>
      </c>
      <c r="AL334" s="13">
        <v>13.1</v>
      </c>
      <c r="AM334" s="13">
        <v>6.8</v>
      </c>
      <c r="AN334" s="13">
        <v>60.9</v>
      </c>
      <c r="AO334" s="13">
        <v>62.8</v>
      </c>
      <c r="AP334" s="13">
        <v>20.2</v>
      </c>
      <c r="AQ334" s="13">
        <v>102.07</v>
      </c>
      <c r="AR334" s="13">
        <v>12.4</v>
      </c>
      <c r="AS334" s="13">
        <v>1445</v>
      </c>
      <c r="AT334" s="16">
        <f t="shared" si="125"/>
        <v>6.2950819672131146</v>
      </c>
      <c r="AU334" s="16">
        <f t="shared" si="126"/>
        <v>0.80327868852459017</v>
      </c>
      <c r="AV334" s="17">
        <f t="shared" si="127"/>
        <v>3.098360655737705</v>
      </c>
      <c r="AW334" s="17">
        <f t="shared" si="128"/>
        <v>1</v>
      </c>
      <c r="AX334" s="17">
        <f t="shared" si="129"/>
        <v>2</v>
      </c>
      <c r="AY334" s="17">
        <f t="shared" si="130"/>
        <v>0.29508196721311475</v>
      </c>
      <c r="AZ334" s="17">
        <f t="shared" si="131"/>
        <v>0.29508196721311475</v>
      </c>
      <c r="BA334" s="17">
        <f t="shared" si="132"/>
        <v>0.39344262295081966</v>
      </c>
      <c r="BB334" s="18">
        <f t="shared" si="133"/>
        <v>0.56206088992974246</v>
      </c>
      <c r="BC334" s="18">
        <f t="shared" si="134"/>
        <v>2.0416666666666665</v>
      </c>
      <c r="BD334" s="18">
        <f t="shared" si="135"/>
        <v>2.6346604215456676E-2</v>
      </c>
      <c r="BE334" s="18">
        <f t="shared" si="136"/>
        <v>2.6346604215456676E-2</v>
      </c>
      <c r="BF334" s="18">
        <f t="shared" si="137"/>
        <v>8.9285714285714288E-2</v>
      </c>
      <c r="BG334" s="18">
        <f t="shared" si="138"/>
        <v>0.17857142857142858</v>
      </c>
      <c r="BH334" s="58" t="str">
        <f t="shared" si="139"/>
        <v>10–19 min</v>
      </c>
      <c r="BI334" s="58" t="str">
        <f t="shared" si="140"/>
        <v>23–27</v>
      </c>
      <c r="BJ334" s="60">
        <f t="shared" si="141"/>
        <v>0.60899999999999999</v>
      </c>
      <c r="BK334" s="60">
        <f t="shared" si="142"/>
        <v>0.628</v>
      </c>
      <c r="BL334" s="60">
        <f t="shared" si="143"/>
        <v>0.16958358479179239</v>
      </c>
      <c r="BM334" s="62" t="str">
        <f t="shared" si="144"/>
        <v>Écarter</v>
      </c>
      <c r="BN334" s="64">
        <f t="shared" si="145"/>
        <v>0.19252564567734276</v>
      </c>
      <c r="BO334" s="64">
        <f t="shared" si="146"/>
        <v>683.19999999999993</v>
      </c>
      <c r="BP334" s="65">
        <f t="shared" si="147"/>
        <v>7.1721311475409846E-2</v>
      </c>
      <c r="BQ334" s="65">
        <f t="shared" si="148"/>
        <v>2.0416666666666665</v>
      </c>
      <c r="BR334" s="18">
        <f t="shared" si="149"/>
        <v>0.27663934426229508</v>
      </c>
    </row>
    <row r="335" spans="1:70" ht="13.2">
      <c r="A335" s="12" t="s">
        <v>920</v>
      </c>
      <c r="B335" s="12" t="s">
        <v>921</v>
      </c>
      <c r="C335" s="13">
        <v>27</v>
      </c>
      <c r="D335" s="13">
        <v>14</v>
      </c>
      <c r="E335" s="13">
        <v>8</v>
      </c>
      <c r="F335" s="13">
        <v>6</v>
      </c>
      <c r="G335" s="13">
        <v>19.2</v>
      </c>
      <c r="H335" s="14">
        <v>87</v>
      </c>
      <c r="I335" s="15">
        <v>31</v>
      </c>
      <c r="J335" s="15">
        <v>62</v>
      </c>
      <c r="K335" s="14">
        <v>50.8</v>
      </c>
      <c r="L335" s="15">
        <v>15</v>
      </c>
      <c r="M335" s="15">
        <v>29</v>
      </c>
      <c r="N335" s="14">
        <v>53.3</v>
      </c>
      <c r="O335" s="14">
        <v>8</v>
      </c>
      <c r="P335" s="14">
        <v>13</v>
      </c>
      <c r="Q335" s="14">
        <v>75</v>
      </c>
      <c r="R335" s="15">
        <v>13</v>
      </c>
      <c r="S335" s="15">
        <v>24</v>
      </c>
      <c r="T335" s="15">
        <v>36</v>
      </c>
      <c r="U335" s="15">
        <v>22</v>
      </c>
      <c r="V335" s="68">
        <v>17</v>
      </c>
      <c r="W335" s="15">
        <v>21</v>
      </c>
      <c r="X335" s="15">
        <v>6</v>
      </c>
      <c r="Y335" s="15">
        <v>29</v>
      </c>
      <c r="Z335" s="14">
        <v>228</v>
      </c>
      <c r="AA335" s="14">
        <v>0</v>
      </c>
      <c r="AB335" s="14">
        <v>0</v>
      </c>
      <c r="AC335" s="13">
        <v>2.7</v>
      </c>
      <c r="AD335" s="13">
        <v>107.3</v>
      </c>
      <c r="AE335" s="13">
        <v>100.5</v>
      </c>
      <c r="AF335" s="13">
        <v>6.8</v>
      </c>
      <c r="AG335" s="13">
        <v>12.8</v>
      </c>
      <c r="AH335" s="13">
        <v>1.35</v>
      </c>
      <c r="AI335" s="13">
        <v>21.5</v>
      </c>
      <c r="AJ335" s="13">
        <v>4.2</v>
      </c>
      <c r="AK335" s="13">
        <v>8.6</v>
      </c>
      <c r="AL335" s="13">
        <v>6.4</v>
      </c>
      <c r="AM335" s="13">
        <v>15.9</v>
      </c>
      <c r="AN335" s="13">
        <v>63.9</v>
      </c>
      <c r="AO335" s="13">
        <v>65.599999999999994</v>
      </c>
      <c r="AP335" s="13">
        <v>13.1</v>
      </c>
      <c r="AQ335" s="13">
        <v>100.58</v>
      </c>
      <c r="AR335" s="13">
        <v>8.1999999999999993</v>
      </c>
      <c r="AS335" s="13">
        <v>562</v>
      </c>
      <c r="AT335" s="16">
        <f t="shared" si="125"/>
        <v>6.2142857142857144</v>
      </c>
      <c r="AU335" s="16">
        <f t="shared" si="126"/>
        <v>1.5714285714285714</v>
      </c>
      <c r="AV335" s="17">
        <f t="shared" si="127"/>
        <v>2.5714285714285716</v>
      </c>
      <c r="AW335" s="17">
        <f t="shared" si="128"/>
        <v>0.9285714285714286</v>
      </c>
      <c r="AX335" s="17">
        <f t="shared" si="129"/>
        <v>1.7142857142857142</v>
      </c>
      <c r="AY335" s="17">
        <f t="shared" si="130"/>
        <v>1.5</v>
      </c>
      <c r="AZ335" s="17">
        <f t="shared" si="131"/>
        <v>0.42857142857142855</v>
      </c>
      <c r="BA335" s="17">
        <f t="shared" si="132"/>
        <v>1.2142857142857142</v>
      </c>
      <c r="BB335" s="18">
        <f t="shared" si="133"/>
        <v>0.3236607142857143</v>
      </c>
      <c r="BC335" s="18">
        <f t="shared" si="134"/>
        <v>1.2941176470588236</v>
      </c>
      <c r="BD335" s="18">
        <f t="shared" si="135"/>
        <v>7.8125E-2</v>
      </c>
      <c r="BE335" s="18">
        <f t="shared" si="136"/>
        <v>2.2321428571428572E-2</v>
      </c>
      <c r="BF335" s="18">
        <f t="shared" si="137"/>
        <v>4.836309523809524E-2</v>
      </c>
      <c r="BG335" s="18">
        <f t="shared" si="138"/>
        <v>8.9285714285714288E-2</v>
      </c>
      <c r="BH335" s="58" t="str">
        <f t="shared" si="139"/>
        <v>10–19 min</v>
      </c>
      <c r="BI335" s="58" t="str">
        <f t="shared" si="140"/>
        <v>23–27</v>
      </c>
      <c r="BJ335" s="60">
        <f t="shared" si="141"/>
        <v>0.63900000000000001</v>
      </c>
      <c r="BK335" s="60">
        <f t="shared" si="142"/>
        <v>0.65599999999999992</v>
      </c>
      <c r="BL335" s="60">
        <f t="shared" si="143"/>
        <v>3.7417018708509352E-2</v>
      </c>
      <c r="BM335" s="62" t="str">
        <f t="shared" si="144"/>
        <v>Écarter</v>
      </c>
      <c r="BN335" s="64">
        <f t="shared" si="145"/>
        <v>0.19005461339465365</v>
      </c>
      <c r="BO335" s="64">
        <f t="shared" si="146"/>
        <v>268.8</v>
      </c>
      <c r="BP335" s="65">
        <f t="shared" si="147"/>
        <v>8.1845238095238096E-2</v>
      </c>
      <c r="BQ335" s="65">
        <f t="shared" si="148"/>
        <v>1.2941176470588236</v>
      </c>
      <c r="BR335" s="18">
        <f t="shared" si="149"/>
        <v>0.13392857142857145</v>
      </c>
    </row>
    <row r="336" spans="1:70" ht="13.2">
      <c r="A336" s="12" t="s">
        <v>818</v>
      </c>
      <c r="B336" s="12" t="s">
        <v>819</v>
      </c>
      <c r="C336" s="13">
        <v>24</v>
      </c>
      <c r="D336" s="13">
        <v>24</v>
      </c>
      <c r="E336" s="13">
        <v>11</v>
      </c>
      <c r="F336" s="13">
        <v>13</v>
      </c>
      <c r="G336" s="13">
        <v>9.9</v>
      </c>
      <c r="H336" s="14">
        <v>149</v>
      </c>
      <c r="I336" s="15">
        <v>48</v>
      </c>
      <c r="J336" s="15">
        <v>118</v>
      </c>
      <c r="K336" s="14">
        <v>39.799999999999997</v>
      </c>
      <c r="L336" s="15">
        <v>31</v>
      </c>
      <c r="M336" s="15">
        <v>82</v>
      </c>
      <c r="N336" s="14">
        <v>39</v>
      </c>
      <c r="O336" s="14">
        <v>24</v>
      </c>
      <c r="P336" s="14">
        <v>26</v>
      </c>
      <c r="Q336" s="14">
        <v>88.5</v>
      </c>
      <c r="R336" s="15">
        <v>5</v>
      </c>
      <c r="S336" s="15">
        <v>19</v>
      </c>
      <c r="T336" s="15">
        <v>24</v>
      </c>
      <c r="U336" s="15">
        <v>31</v>
      </c>
      <c r="V336" s="68">
        <v>24</v>
      </c>
      <c r="W336" s="15">
        <v>19</v>
      </c>
      <c r="X336" s="15">
        <v>5</v>
      </c>
      <c r="Y336" s="15">
        <v>29</v>
      </c>
      <c r="Z336" s="14">
        <v>269</v>
      </c>
      <c r="AA336" s="14">
        <v>0</v>
      </c>
      <c r="AB336" s="14">
        <v>0</v>
      </c>
      <c r="AC336" s="13">
        <v>-1.3</v>
      </c>
      <c r="AD336" s="13">
        <v>102</v>
      </c>
      <c r="AE336" s="13">
        <v>108.1</v>
      </c>
      <c r="AF336" s="13">
        <v>-6.1</v>
      </c>
      <c r="AG336" s="13">
        <v>24.6</v>
      </c>
      <c r="AH336" s="13">
        <v>1.28</v>
      </c>
      <c r="AI336" s="13">
        <v>17.3</v>
      </c>
      <c r="AJ336" s="13">
        <v>2</v>
      </c>
      <c r="AK336" s="13">
        <v>8.3000000000000007</v>
      </c>
      <c r="AL336" s="13">
        <v>5.0999999999999996</v>
      </c>
      <c r="AM336" s="13">
        <v>13.5</v>
      </c>
      <c r="AN336" s="13">
        <v>53.4</v>
      </c>
      <c r="AO336" s="13">
        <v>57.6</v>
      </c>
      <c r="AP336" s="13">
        <v>27.4</v>
      </c>
      <c r="AQ336" s="13">
        <v>98.61</v>
      </c>
      <c r="AR336" s="13">
        <v>10.8</v>
      </c>
      <c r="AS336" s="13">
        <v>490</v>
      </c>
      <c r="AT336" s="16">
        <f t="shared" si="125"/>
        <v>6.208333333333333</v>
      </c>
      <c r="AU336" s="16">
        <f t="shared" si="126"/>
        <v>1.2916666666666667</v>
      </c>
      <c r="AV336" s="17">
        <f t="shared" si="127"/>
        <v>1</v>
      </c>
      <c r="AW336" s="17">
        <f t="shared" si="128"/>
        <v>0.20833333333333334</v>
      </c>
      <c r="AX336" s="17">
        <f t="shared" si="129"/>
        <v>0.79166666666666663</v>
      </c>
      <c r="AY336" s="17">
        <f t="shared" si="130"/>
        <v>0.79166666666666663</v>
      </c>
      <c r="AZ336" s="17">
        <f t="shared" si="131"/>
        <v>0.20833333333333334</v>
      </c>
      <c r="BA336" s="17">
        <f t="shared" si="132"/>
        <v>1</v>
      </c>
      <c r="BB336" s="18">
        <f t="shared" si="133"/>
        <v>0.62710437710437705</v>
      </c>
      <c r="BC336" s="18">
        <f t="shared" si="134"/>
        <v>1.2916666666666667</v>
      </c>
      <c r="BD336" s="18">
        <f t="shared" si="135"/>
        <v>7.9966329966329963E-2</v>
      </c>
      <c r="BE336" s="18">
        <f t="shared" si="136"/>
        <v>2.1043771043771045E-2</v>
      </c>
      <c r="BF336" s="18">
        <f t="shared" si="137"/>
        <v>2.1043771043771045E-2</v>
      </c>
      <c r="BG336" s="18">
        <f t="shared" si="138"/>
        <v>7.9966329966329963E-2</v>
      </c>
      <c r="BH336" s="58" t="str">
        <f t="shared" si="139"/>
        <v>&lt;10 min</v>
      </c>
      <c r="BI336" s="58" t="str">
        <f t="shared" si="140"/>
        <v>23–27</v>
      </c>
      <c r="BJ336" s="60">
        <f t="shared" si="141"/>
        <v>0.53400000000000003</v>
      </c>
      <c r="BK336" s="60">
        <f t="shared" si="142"/>
        <v>0.57600000000000007</v>
      </c>
      <c r="BL336" s="60">
        <f t="shared" si="143"/>
        <v>7.1213035606517802E-2</v>
      </c>
      <c r="BM336" s="62" t="str">
        <f t="shared" si="144"/>
        <v>Écarter</v>
      </c>
      <c r="BN336" s="64">
        <f t="shared" si="145"/>
        <v>0.18987256874580818</v>
      </c>
      <c r="BO336" s="64">
        <f t="shared" si="146"/>
        <v>237.60000000000002</v>
      </c>
      <c r="BP336" s="65">
        <f t="shared" si="147"/>
        <v>0.13047138047138046</v>
      </c>
      <c r="BQ336" s="65">
        <f t="shared" si="148"/>
        <v>1.2916666666666667</v>
      </c>
      <c r="BR336" s="18">
        <f t="shared" si="149"/>
        <v>0.10101010101010101</v>
      </c>
    </row>
    <row r="337" spans="1:70" ht="13.2">
      <c r="A337" s="12" t="s">
        <v>582</v>
      </c>
      <c r="B337" s="12" t="s">
        <v>583</v>
      </c>
      <c r="C337" s="13">
        <v>23</v>
      </c>
      <c r="D337" s="13">
        <v>63</v>
      </c>
      <c r="E337" s="13">
        <v>18</v>
      </c>
      <c r="F337" s="13">
        <v>45</v>
      </c>
      <c r="G337" s="13">
        <v>20.399999999999999</v>
      </c>
      <c r="H337" s="14">
        <v>391</v>
      </c>
      <c r="I337" s="15">
        <v>158</v>
      </c>
      <c r="J337" s="15">
        <v>359</v>
      </c>
      <c r="K337" s="14">
        <v>43.8</v>
      </c>
      <c r="L337" s="15">
        <v>19</v>
      </c>
      <c r="M337" s="15">
        <v>69</v>
      </c>
      <c r="N337" s="14">
        <v>24.3</v>
      </c>
      <c r="O337" s="14">
        <v>63</v>
      </c>
      <c r="P337" s="14">
        <v>82</v>
      </c>
      <c r="Q337" s="14">
        <v>73.2</v>
      </c>
      <c r="R337" s="15">
        <v>107</v>
      </c>
      <c r="S337" s="15">
        <v>202</v>
      </c>
      <c r="T337" s="15">
        <v>309</v>
      </c>
      <c r="U337" s="15">
        <v>145</v>
      </c>
      <c r="V337" s="68">
        <v>69</v>
      </c>
      <c r="W337" s="15">
        <v>57</v>
      </c>
      <c r="X337" s="15">
        <v>32</v>
      </c>
      <c r="Y337" s="15">
        <v>139</v>
      </c>
      <c r="Z337" s="14">
        <v>1178</v>
      </c>
      <c r="AA337" s="14">
        <v>3</v>
      </c>
      <c r="AB337" s="14">
        <v>1</v>
      </c>
      <c r="AC337" s="13">
        <v>-3.8</v>
      </c>
      <c r="AD337" s="13">
        <v>103.7</v>
      </c>
      <c r="AE337" s="13">
        <v>111.9</v>
      </c>
      <c r="AF337" s="13">
        <v>-8.1999999999999993</v>
      </c>
      <c r="AG337" s="13">
        <v>16</v>
      </c>
      <c r="AH337" s="13">
        <v>2.09</v>
      </c>
      <c r="AI337" s="13">
        <v>24.1</v>
      </c>
      <c r="AJ337" s="13">
        <v>7.6</v>
      </c>
      <c r="AK337" s="13">
        <v>15.7</v>
      </c>
      <c r="AL337" s="13">
        <v>11.4</v>
      </c>
      <c r="AM337" s="13">
        <v>11.5</v>
      </c>
      <c r="AN337" s="13">
        <v>46.2</v>
      </c>
      <c r="AO337" s="13">
        <v>49.6</v>
      </c>
      <c r="AP337" s="13">
        <v>14.5</v>
      </c>
      <c r="AQ337" s="13">
        <v>102.69</v>
      </c>
      <c r="AR337" s="13">
        <v>8.3000000000000007</v>
      </c>
      <c r="AS337" s="13">
        <v>2743</v>
      </c>
      <c r="AT337" s="16">
        <f t="shared" si="125"/>
        <v>6.2063492063492065</v>
      </c>
      <c r="AU337" s="16">
        <f t="shared" si="126"/>
        <v>2.3015873015873014</v>
      </c>
      <c r="AV337" s="17">
        <f t="shared" si="127"/>
        <v>4.9047619047619051</v>
      </c>
      <c r="AW337" s="17">
        <f t="shared" si="128"/>
        <v>1.6984126984126984</v>
      </c>
      <c r="AX337" s="17">
        <f t="shared" si="129"/>
        <v>3.2063492063492065</v>
      </c>
      <c r="AY337" s="17">
        <f t="shared" si="130"/>
        <v>0.90476190476190477</v>
      </c>
      <c r="AZ337" s="17">
        <f t="shared" si="131"/>
        <v>0.50793650793650791</v>
      </c>
      <c r="BA337" s="17">
        <f t="shared" si="132"/>
        <v>1.0952380952380953</v>
      </c>
      <c r="BB337" s="18">
        <f t="shared" si="133"/>
        <v>0.30423280423280424</v>
      </c>
      <c r="BC337" s="18">
        <f t="shared" si="134"/>
        <v>2.1014492753623184</v>
      </c>
      <c r="BD337" s="18">
        <f t="shared" si="135"/>
        <v>4.4351073762838471E-2</v>
      </c>
      <c r="BE337" s="18">
        <f t="shared" si="136"/>
        <v>2.4898848428260192E-2</v>
      </c>
      <c r="BF337" s="18">
        <f t="shared" si="137"/>
        <v>8.3255524431995021E-2</v>
      </c>
      <c r="BG337" s="18">
        <f t="shared" si="138"/>
        <v>0.15717398070339247</v>
      </c>
      <c r="BH337" s="58" t="str">
        <f t="shared" si="139"/>
        <v>20–29 min</v>
      </c>
      <c r="BI337" s="58" t="str">
        <f t="shared" si="140"/>
        <v>23–27</v>
      </c>
      <c r="BJ337" s="60">
        <f t="shared" si="141"/>
        <v>0.46200000000000002</v>
      </c>
      <c r="BK337" s="60">
        <f t="shared" si="142"/>
        <v>0.496</v>
      </c>
      <c r="BL337" s="60">
        <f t="shared" si="143"/>
        <v>0.21665660832830416</v>
      </c>
      <c r="BM337" s="62" t="str">
        <f t="shared" si="144"/>
        <v>Écarter</v>
      </c>
      <c r="BN337" s="64">
        <f t="shared" si="145"/>
        <v>0.18981188719619305</v>
      </c>
      <c r="BO337" s="64">
        <f t="shared" si="146"/>
        <v>1285.1999999999998</v>
      </c>
      <c r="BP337" s="65">
        <f t="shared" si="147"/>
        <v>0.11282290694055401</v>
      </c>
      <c r="BQ337" s="65">
        <f t="shared" si="148"/>
        <v>2.1014492753623188</v>
      </c>
      <c r="BR337" s="18">
        <f t="shared" si="149"/>
        <v>0.24042950513538752</v>
      </c>
    </row>
    <row r="338" spans="1:70" ht="13.2">
      <c r="A338" s="12" t="s">
        <v>620</v>
      </c>
      <c r="B338" s="12" t="s">
        <v>621</v>
      </c>
      <c r="C338" s="13">
        <v>22</v>
      </c>
      <c r="D338" s="13">
        <v>56</v>
      </c>
      <c r="E338" s="13">
        <v>30</v>
      </c>
      <c r="F338" s="13">
        <v>26</v>
      </c>
      <c r="G338" s="13">
        <v>14.6</v>
      </c>
      <c r="H338" s="14">
        <v>347</v>
      </c>
      <c r="I338" s="15">
        <v>134</v>
      </c>
      <c r="J338" s="15">
        <v>269</v>
      </c>
      <c r="K338" s="14">
        <v>48.7</v>
      </c>
      <c r="L338" s="15">
        <v>50</v>
      </c>
      <c r="M338" s="15">
        <v>118</v>
      </c>
      <c r="N338" s="14">
        <v>40.799999999999997</v>
      </c>
      <c r="O338" s="14">
        <v>34</v>
      </c>
      <c r="P338" s="14">
        <v>45</v>
      </c>
      <c r="Q338" s="14">
        <v>80</v>
      </c>
      <c r="R338" s="15">
        <v>22</v>
      </c>
      <c r="S338" s="15">
        <v>90</v>
      </c>
      <c r="T338" s="15">
        <v>106</v>
      </c>
      <c r="U338" s="15">
        <v>106</v>
      </c>
      <c r="V338" s="68">
        <v>50</v>
      </c>
      <c r="W338" s="15">
        <v>45</v>
      </c>
      <c r="X338" s="15">
        <v>17</v>
      </c>
      <c r="Y338" s="15">
        <v>90</v>
      </c>
      <c r="Z338" s="14">
        <v>756</v>
      </c>
      <c r="AA338" s="14">
        <v>1</v>
      </c>
      <c r="AB338" s="14">
        <v>0</v>
      </c>
      <c r="AC338" s="13">
        <v>1.5</v>
      </c>
      <c r="AD338" s="13">
        <v>114</v>
      </c>
      <c r="AE338" s="13">
        <v>108.6</v>
      </c>
      <c r="AF338" s="13">
        <v>5.4</v>
      </c>
      <c r="AG338" s="13">
        <v>17.3</v>
      </c>
      <c r="AH338" s="13">
        <v>1.96</v>
      </c>
      <c r="AI338" s="13">
        <v>23.3</v>
      </c>
      <c r="AJ338" s="13">
        <v>2.7</v>
      </c>
      <c r="AK338" s="13">
        <v>9.8000000000000007</v>
      </c>
      <c r="AL338" s="13">
        <v>6.5</v>
      </c>
      <c r="AM338" s="13">
        <v>11.9</v>
      </c>
      <c r="AN338" s="13">
        <v>57.7</v>
      </c>
      <c r="AO338" s="13">
        <v>60</v>
      </c>
      <c r="AP338" s="13">
        <v>17.899999999999999</v>
      </c>
      <c r="AQ338" s="13">
        <v>101.74</v>
      </c>
      <c r="AR338" s="13">
        <v>8.8000000000000007</v>
      </c>
      <c r="AS338" s="13">
        <v>1732</v>
      </c>
      <c r="AT338" s="16">
        <f t="shared" si="125"/>
        <v>6.1964285714285712</v>
      </c>
      <c r="AU338" s="16">
        <f t="shared" si="126"/>
        <v>1.8928571428571428</v>
      </c>
      <c r="AV338" s="17">
        <f t="shared" si="127"/>
        <v>1.8928571428571428</v>
      </c>
      <c r="AW338" s="17">
        <f t="shared" si="128"/>
        <v>0.39285714285714285</v>
      </c>
      <c r="AX338" s="17">
        <f t="shared" si="129"/>
        <v>1.6071428571428572</v>
      </c>
      <c r="AY338" s="17">
        <f t="shared" si="130"/>
        <v>0.8035714285714286</v>
      </c>
      <c r="AZ338" s="17">
        <f t="shared" si="131"/>
        <v>0.30357142857142855</v>
      </c>
      <c r="BA338" s="17">
        <f t="shared" si="132"/>
        <v>0.8928571428571429</v>
      </c>
      <c r="BB338" s="18">
        <f t="shared" si="133"/>
        <v>0.424412915851272</v>
      </c>
      <c r="BC338" s="18">
        <f t="shared" si="134"/>
        <v>2.1199999999999997</v>
      </c>
      <c r="BD338" s="18">
        <f t="shared" si="135"/>
        <v>5.5039138943248536E-2</v>
      </c>
      <c r="BE338" s="18">
        <f t="shared" si="136"/>
        <v>2.0792563600782778E-2</v>
      </c>
      <c r="BF338" s="18">
        <f t="shared" si="137"/>
        <v>2.6908023483365948E-2</v>
      </c>
      <c r="BG338" s="18">
        <f t="shared" si="138"/>
        <v>0.11007827788649707</v>
      </c>
      <c r="BH338" s="58" t="str">
        <f t="shared" si="139"/>
        <v>10–19 min</v>
      </c>
      <c r="BI338" s="58" t="str">
        <f t="shared" si="140"/>
        <v>18–22</v>
      </c>
      <c r="BJ338" s="60">
        <f t="shared" si="141"/>
        <v>0.57700000000000007</v>
      </c>
      <c r="BK338" s="60">
        <f t="shared" si="142"/>
        <v>0.6</v>
      </c>
      <c r="BL338" s="60">
        <f t="shared" si="143"/>
        <v>0.16234158117079059</v>
      </c>
      <c r="BM338" s="62" t="str">
        <f t="shared" si="144"/>
        <v>Écarter</v>
      </c>
      <c r="BN338" s="64">
        <f t="shared" si="145"/>
        <v>0.18950847944811727</v>
      </c>
      <c r="BO338" s="64">
        <f t="shared" si="146"/>
        <v>817.6</v>
      </c>
      <c r="BP338" s="65">
        <f t="shared" si="147"/>
        <v>0.12964774951076322</v>
      </c>
      <c r="BQ338" s="65">
        <f t="shared" si="148"/>
        <v>2.12</v>
      </c>
      <c r="BR338" s="18">
        <f t="shared" si="149"/>
        <v>0.12964774951076322</v>
      </c>
    </row>
    <row r="339" spans="1:70" ht="13.2">
      <c r="A339" s="12" t="s">
        <v>630</v>
      </c>
      <c r="B339" s="12" t="s">
        <v>631</v>
      </c>
      <c r="C339" s="13">
        <v>24</v>
      </c>
      <c r="D339" s="13">
        <v>55</v>
      </c>
      <c r="E339" s="13">
        <v>44</v>
      </c>
      <c r="F339" s="13">
        <v>11</v>
      </c>
      <c r="G339" s="13">
        <v>19.100000000000001</v>
      </c>
      <c r="H339" s="14">
        <v>336</v>
      </c>
      <c r="I339" s="15">
        <v>127</v>
      </c>
      <c r="J339" s="15">
        <v>270</v>
      </c>
      <c r="K339" s="14">
        <v>46.4</v>
      </c>
      <c r="L339" s="15">
        <v>55</v>
      </c>
      <c r="M339" s="15">
        <v>149</v>
      </c>
      <c r="N339" s="14">
        <v>37.1</v>
      </c>
      <c r="O339" s="14">
        <v>33</v>
      </c>
      <c r="P339" s="14">
        <v>44</v>
      </c>
      <c r="Q339" s="14">
        <v>71.7</v>
      </c>
      <c r="R339" s="15">
        <v>50</v>
      </c>
      <c r="S339" s="15">
        <v>83</v>
      </c>
      <c r="T339" s="15">
        <v>132</v>
      </c>
      <c r="U339" s="15">
        <v>66</v>
      </c>
      <c r="V339" s="68">
        <v>22</v>
      </c>
      <c r="W339" s="15">
        <v>33</v>
      </c>
      <c r="X339" s="15">
        <v>17</v>
      </c>
      <c r="Y339" s="15">
        <v>105</v>
      </c>
      <c r="Z339" s="14">
        <v>715</v>
      </c>
      <c r="AA339" s="14">
        <v>0</v>
      </c>
      <c r="AB339" s="14">
        <v>0</v>
      </c>
      <c r="AC339" s="13">
        <v>4.5999999999999996</v>
      </c>
      <c r="AD339" s="13">
        <v>122.1</v>
      </c>
      <c r="AE339" s="13">
        <v>109.7</v>
      </c>
      <c r="AF339" s="13">
        <v>12.5</v>
      </c>
      <c r="AG339" s="13">
        <v>7.8</v>
      </c>
      <c r="AH339" s="13">
        <v>2.96</v>
      </c>
      <c r="AI339" s="13">
        <v>17.899999999999999</v>
      </c>
      <c r="AJ339" s="13">
        <v>4.7</v>
      </c>
      <c r="AK339" s="13">
        <v>7.2</v>
      </c>
      <c r="AL339" s="13">
        <v>6</v>
      </c>
      <c r="AM339" s="13">
        <v>6.1</v>
      </c>
      <c r="AN339" s="13">
        <v>56.9</v>
      </c>
      <c r="AO339" s="13">
        <v>58.7</v>
      </c>
      <c r="AP339" s="13">
        <v>12.4</v>
      </c>
      <c r="AQ339" s="13">
        <v>100.08</v>
      </c>
      <c r="AR339" s="13">
        <v>5.7</v>
      </c>
      <c r="AS339" s="13">
        <v>2187</v>
      </c>
      <c r="AT339" s="16">
        <f t="shared" si="125"/>
        <v>6.1090909090909093</v>
      </c>
      <c r="AU339" s="16">
        <f t="shared" si="126"/>
        <v>1.2</v>
      </c>
      <c r="AV339" s="17">
        <f t="shared" si="127"/>
        <v>2.4</v>
      </c>
      <c r="AW339" s="17">
        <f t="shared" si="128"/>
        <v>0.90909090909090906</v>
      </c>
      <c r="AX339" s="17">
        <f t="shared" si="129"/>
        <v>1.509090909090909</v>
      </c>
      <c r="AY339" s="17">
        <f t="shared" si="130"/>
        <v>0.6</v>
      </c>
      <c r="AZ339" s="17">
        <f t="shared" si="131"/>
        <v>0.30909090909090908</v>
      </c>
      <c r="BA339" s="17">
        <f t="shared" si="132"/>
        <v>0.4</v>
      </c>
      <c r="BB339" s="18">
        <f t="shared" si="133"/>
        <v>0.31984769157544024</v>
      </c>
      <c r="BC339" s="18">
        <f t="shared" si="134"/>
        <v>2.9999999999999996</v>
      </c>
      <c r="BD339" s="18">
        <f t="shared" si="135"/>
        <v>3.1413612565445025E-2</v>
      </c>
      <c r="BE339" s="18">
        <f t="shared" si="136"/>
        <v>1.6182770109471677E-2</v>
      </c>
      <c r="BF339" s="18">
        <f t="shared" si="137"/>
        <v>4.7596382674916698E-2</v>
      </c>
      <c r="BG339" s="18">
        <f t="shared" si="138"/>
        <v>7.900999524036173E-2</v>
      </c>
      <c r="BH339" s="58" t="str">
        <f t="shared" si="139"/>
        <v>10–19 min</v>
      </c>
      <c r="BI339" s="58" t="str">
        <f t="shared" si="140"/>
        <v>23–27</v>
      </c>
      <c r="BJ339" s="60">
        <f t="shared" si="141"/>
        <v>0.56899999999999995</v>
      </c>
      <c r="BK339" s="60">
        <f t="shared" si="142"/>
        <v>0.58700000000000008</v>
      </c>
      <c r="BL339" s="60">
        <f t="shared" si="143"/>
        <v>0.16294508147254075</v>
      </c>
      <c r="BM339" s="62" t="str">
        <f t="shared" si="144"/>
        <v>Écarter</v>
      </c>
      <c r="BN339" s="64">
        <f t="shared" si="145"/>
        <v>0.18683738796414853</v>
      </c>
      <c r="BO339" s="64">
        <f t="shared" si="146"/>
        <v>1050.5</v>
      </c>
      <c r="BP339" s="65">
        <f t="shared" si="147"/>
        <v>6.2827225130890049E-2</v>
      </c>
      <c r="BQ339" s="65">
        <f t="shared" si="148"/>
        <v>3</v>
      </c>
      <c r="BR339" s="18">
        <f t="shared" si="149"/>
        <v>0.1256544502617801</v>
      </c>
    </row>
    <row r="340" spans="1:70" ht="13.2">
      <c r="A340" s="12" t="s">
        <v>526</v>
      </c>
      <c r="B340" s="12" t="s">
        <v>527</v>
      </c>
      <c r="C340" s="13">
        <v>21</v>
      </c>
      <c r="D340" s="13">
        <v>75</v>
      </c>
      <c r="E340" s="13">
        <v>45</v>
      </c>
      <c r="F340" s="13">
        <v>30</v>
      </c>
      <c r="G340" s="13">
        <v>15.8</v>
      </c>
      <c r="H340" s="14">
        <v>458</v>
      </c>
      <c r="I340" s="15">
        <v>173</v>
      </c>
      <c r="J340" s="15">
        <v>360</v>
      </c>
      <c r="K340" s="14">
        <v>47.2</v>
      </c>
      <c r="L340" s="15">
        <v>75</v>
      </c>
      <c r="M340" s="15">
        <v>188</v>
      </c>
      <c r="N340" s="14">
        <v>40.5</v>
      </c>
      <c r="O340" s="14">
        <v>45</v>
      </c>
      <c r="P340" s="14">
        <v>68</v>
      </c>
      <c r="Q340" s="14">
        <v>66.7</v>
      </c>
      <c r="R340" s="15">
        <v>23</v>
      </c>
      <c r="S340" s="15">
        <v>203</v>
      </c>
      <c r="T340" s="15">
        <v>233</v>
      </c>
      <c r="U340" s="15">
        <v>113</v>
      </c>
      <c r="V340" s="68">
        <v>75</v>
      </c>
      <c r="W340" s="15">
        <v>53</v>
      </c>
      <c r="X340" s="15">
        <v>23</v>
      </c>
      <c r="Y340" s="15">
        <v>113</v>
      </c>
      <c r="Z340" s="14">
        <v>1058</v>
      </c>
      <c r="AA340" s="14">
        <v>0</v>
      </c>
      <c r="AB340" s="14">
        <v>0</v>
      </c>
      <c r="AC340" s="13">
        <v>-1.9</v>
      </c>
      <c r="AD340" s="13">
        <v>107</v>
      </c>
      <c r="AE340" s="13">
        <v>112.1</v>
      </c>
      <c r="AF340" s="13">
        <v>-5</v>
      </c>
      <c r="AG340" s="13">
        <v>12.9</v>
      </c>
      <c r="AH340" s="13">
        <v>1.41</v>
      </c>
      <c r="AI340" s="13">
        <v>19.100000000000001</v>
      </c>
      <c r="AJ340" s="13">
        <v>2.1</v>
      </c>
      <c r="AK340" s="13">
        <v>17.8</v>
      </c>
      <c r="AL340" s="13">
        <v>9.8000000000000007</v>
      </c>
      <c r="AM340" s="13">
        <v>13.5</v>
      </c>
      <c r="AN340" s="13">
        <v>57.6</v>
      </c>
      <c r="AO340" s="13">
        <v>59</v>
      </c>
      <c r="AP340" s="13">
        <v>16.5</v>
      </c>
      <c r="AQ340" s="13">
        <v>103.23</v>
      </c>
      <c r="AR340" s="13">
        <v>8.6999999999999993</v>
      </c>
      <c r="AS340" s="13">
        <v>2544</v>
      </c>
      <c r="AT340" s="16">
        <f t="shared" si="125"/>
        <v>6.1066666666666665</v>
      </c>
      <c r="AU340" s="16">
        <f t="shared" si="126"/>
        <v>1.5066666666666666</v>
      </c>
      <c r="AV340" s="17">
        <f t="shared" si="127"/>
        <v>3.1066666666666665</v>
      </c>
      <c r="AW340" s="17">
        <f t="shared" si="128"/>
        <v>0.30666666666666664</v>
      </c>
      <c r="AX340" s="17">
        <f t="shared" si="129"/>
        <v>2.7066666666666666</v>
      </c>
      <c r="AY340" s="17">
        <f t="shared" si="130"/>
        <v>0.70666666666666667</v>
      </c>
      <c r="AZ340" s="17">
        <f t="shared" si="131"/>
        <v>0.30666666666666664</v>
      </c>
      <c r="BA340" s="17">
        <f t="shared" si="132"/>
        <v>1</v>
      </c>
      <c r="BB340" s="18">
        <f t="shared" si="133"/>
        <v>0.38649789029535864</v>
      </c>
      <c r="BC340" s="18">
        <f t="shared" si="134"/>
        <v>1.5066666666666666</v>
      </c>
      <c r="BD340" s="18">
        <f t="shared" si="135"/>
        <v>4.472573839662447E-2</v>
      </c>
      <c r="BE340" s="18">
        <f t="shared" si="136"/>
        <v>1.9409282700421939E-2</v>
      </c>
      <c r="BF340" s="18">
        <f t="shared" si="137"/>
        <v>1.9409282700421939E-2</v>
      </c>
      <c r="BG340" s="18">
        <f t="shared" si="138"/>
        <v>0.17130801687763711</v>
      </c>
      <c r="BH340" s="58" t="str">
        <f t="shared" si="139"/>
        <v>10–19 min</v>
      </c>
      <c r="BI340" s="58" t="str">
        <f t="shared" si="140"/>
        <v>18–22</v>
      </c>
      <c r="BJ340" s="60">
        <f t="shared" si="141"/>
        <v>0.57600000000000007</v>
      </c>
      <c r="BK340" s="60">
        <f t="shared" si="142"/>
        <v>0.59</v>
      </c>
      <c r="BL340" s="60">
        <f t="shared" si="143"/>
        <v>0.21726010863005432</v>
      </c>
      <c r="BM340" s="62" t="str">
        <f t="shared" si="144"/>
        <v>Écarter</v>
      </c>
      <c r="BN340" s="64">
        <f t="shared" si="145"/>
        <v>0.18676324614352782</v>
      </c>
      <c r="BO340" s="64">
        <f t="shared" si="146"/>
        <v>1185</v>
      </c>
      <c r="BP340" s="65">
        <f t="shared" si="147"/>
        <v>9.535864978902954E-2</v>
      </c>
      <c r="BQ340" s="65">
        <f t="shared" si="148"/>
        <v>1.5066666666666666</v>
      </c>
      <c r="BR340" s="18">
        <f t="shared" si="149"/>
        <v>0.19662447257383964</v>
      </c>
    </row>
    <row r="341" spans="1:70" ht="13.2">
      <c r="A341" s="12" t="s">
        <v>552</v>
      </c>
      <c r="B341" s="12" t="s">
        <v>553</v>
      </c>
      <c r="C341" s="13">
        <v>29</v>
      </c>
      <c r="D341" s="13">
        <v>73</v>
      </c>
      <c r="E341" s="13">
        <v>53</v>
      </c>
      <c r="F341" s="13">
        <v>20</v>
      </c>
      <c r="G341" s="13">
        <v>18.600000000000001</v>
      </c>
      <c r="H341" s="14">
        <v>438</v>
      </c>
      <c r="I341" s="15">
        <v>190</v>
      </c>
      <c r="J341" s="15">
        <v>277</v>
      </c>
      <c r="K341" s="14">
        <v>66.8</v>
      </c>
      <c r="L341" s="14">
        <v>0</v>
      </c>
      <c r="M341" s="14">
        <v>0</v>
      </c>
      <c r="N341" s="14">
        <v>0</v>
      </c>
      <c r="O341" s="14">
        <v>66</v>
      </c>
      <c r="P341" s="14">
        <v>95</v>
      </c>
      <c r="Q341" s="14">
        <v>69.099999999999994</v>
      </c>
      <c r="R341" s="15">
        <v>190</v>
      </c>
      <c r="S341" s="15">
        <v>197</v>
      </c>
      <c r="T341" s="15">
        <v>387</v>
      </c>
      <c r="U341" s="15">
        <v>117</v>
      </c>
      <c r="V341" s="68">
        <v>29</v>
      </c>
      <c r="W341" s="15">
        <v>37</v>
      </c>
      <c r="X341" s="15">
        <v>73</v>
      </c>
      <c r="Y341" s="15">
        <v>117</v>
      </c>
      <c r="Z341" s="14">
        <v>1372</v>
      </c>
      <c r="AA341" s="14">
        <v>3</v>
      </c>
      <c r="AB341" s="14">
        <v>0</v>
      </c>
      <c r="AC341" s="13">
        <v>5.5</v>
      </c>
      <c r="AD341" s="13">
        <v>121.2</v>
      </c>
      <c r="AE341" s="13">
        <v>106.3</v>
      </c>
      <c r="AF341" s="13">
        <v>14.9</v>
      </c>
      <c r="AG341" s="13">
        <v>11.5</v>
      </c>
      <c r="AH341" s="13">
        <v>3.77</v>
      </c>
      <c r="AI341" s="13">
        <v>24.8</v>
      </c>
      <c r="AJ341" s="13">
        <v>13.4</v>
      </c>
      <c r="AK341" s="13">
        <v>13.9</v>
      </c>
      <c r="AL341" s="13">
        <v>13.6</v>
      </c>
      <c r="AM341" s="13">
        <v>6.6</v>
      </c>
      <c r="AN341" s="13">
        <v>66.8</v>
      </c>
      <c r="AO341" s="13">
        <v>68.3</v>
      </c>
      <c r="AP341" s="13">
        <v>11.1</v>
      </c>
      <c r="AQ341" s="13">
        <v>95.87</v>
      </c>
      <c r="AR341" s="13">
        <v>11.4</v>
      </c>
      <c r="AS341" s="13">
        <v>2717</v>
      </c>
      <c r="AT341" s="16">
        <f t="shared" si="125"/>
        <v>6</v>
      </c>
      <c r="AU341" s="16">
        <f t="shared" si="126"/>
        <v>1.6027397260273972</v>
      </c>
      <c r="AV341" s="17">
        <f t="shared" si="127"/>
        <v>5.3013698630136989</v>
      </c>
      <c r="AW341" s="17">
        <f t="shared" si="128"/>
        <v>2.6027397260273974</v>
      </c>
      <c r="AX341" s="17">
        <f t="shared" si="129"/>
        <v>2.6986301369863015</v>
      </c>
      <c r="AY341" s="17">
        <f t="shared" si="130"/>
        <v>0.50684931506849318</v>
      </c>
      <c r="AZ341" s="17">
        <f t="shared" si="131"/>
        <v>1</v>
      </c>
      <c r="BA341" s="17">
        <f t="shared" si="132"/>
        <v>0.39726027397260272</v>
      </c>
      <c r="BB341" s="18">
        <f t="shared" si="133"/>
        <v>0.32258064516129031</v>
      </c>
      <c r="BC341" s="18">
        <f t="shared" si="134"/>
        <v>4.0344827586206895</v>
      </c>
      <c r="BD341" s="18">
        <f t="shared" si="135"/>
        <v>2.7249963175725436E-2</v>
      </c>
      <c r="BE341" s="18">
        <f t="shared" si="136"/>
        <v>5.3763440860215048E-2</v>
      </c>
      <c r="BF341" s="18">
        <f t="shared" si="137"/>
        <v>0.13993224333480631</v>
      </c>
      <c r="BG341" s="18">
        <f t="shared" si="138"/>
        <v>0.14508764177345707</v>
      </c>
      <c r="BH341" s="58" t="str">
        <f t="shared" si="139"/>
        <v>10–19 min</v>
      </c>
      <c r="BI341" s="58" t="str">
        <f t="shared" si="140"/>
        <v>28–32</v>
      </c>
      <c r="BJ341" s="60">
        <f t="shared" si="141"/>
        <v>0.66799999999999993</v>
      </c>
      <c r="BK341" s="60">
        <f t="shared" si="142"/>
        <v>0.68299999999999994</v>
      </c>
      <c r="BL341" s="60">
        <f t="shared" si="143"/>
        <v>0.16716958358479178</v>
      </c>
      <c r="BM341" s="62" t="str">
        <f t="shared" si="144"/>
        <v>Écarter</v>
      </c>
      <c r="BN341" s="64">
        <f t="shared" si="145"/>
        <v>0.1835010060362173</v>
      </c>
      <c r="BO341" s="64">
        <f t="shared" si="146"/>
        <v>1357.8000000000002</v>
      </c>
      <c r="BP341" s="65">
        <f t="shared" si="147"/>
        <v>8.6168802474591244E-2</v>
      </c>
      <c r="BQ341" s="65">
        <f t="shared" si="148"/>
        <v>4.0344827586206895</v>
      </c>
      <c r="BR341" s="18">
        <f t="shared" si="149"/>
        <v>0.28501988510826337</v>
      </c>
    </row>
    <row r="342" spans="1:70" ht="13.2">
      <c r="A342" s="12" t="s">
        <v>558</v>
      </c>
      <c r="B342" s="12" t="s">
        <v>559</v>
      </c>
      <c r="C342" s="13">
        <v>24</v>
      </c>
      <c r="D342" s="13">
        <v>72</v>
      </c>
      <c r="E342" s="13">
        <v>38</v>
      </c>
      <c r="F342" s="13">
        <v>34</v>
      </c>
      <c r="G342" s="13">
        <v>19.899999999999999</v>
      </c>
      <c r="H342" s="14">
        <v>432</v>
      </c>
      <c r="I342" s="15">
        <v>173</v>
      </c>
      <c r="J342" s="15">
        <v>317</v>
      </c>
      <c r="K342" s="14">
        <v>55.9</v>
      </c>
      <c r="L342" s="15">
        <v>14</v>
      </c>
      <c r="M342" s="15">
        <v>50</v>
      </c>
      <c r="N342" s="14">
        <v>32.1</v>
      </c>
      <c r="O342" s="14">
        <v>65</v>
      </c>
      <c r="P342" s="14">
        <v>86</v>
      </c>
      <c r="Q342" s="14">
        <v>75.900000000000006</v>
      </c>
      <c r="R342" s="15">
        <v>130</v>
      </c>
      <c r="S342" s="15">
        <v>266</v>
      </c>
      <c r="T342" s="15">
        <v>396</v>
      </c>
      <c r="U342" s="15">
        <v>122</v>
      </c>
      <c r="V342" s="68">
        <v>65</v>
      </c>
      <c r="W342" s="15">
        <v>29</v>
      </c>
      <c r="X342" s="15">
        <v>101</v>
      </c>
      <c r="Y342" s="15">
        <v>180</v>
      </c>
      <c r="Z342" s="14">
        <v>1418</v>
      </c>
      <c r="AA342" s="14">
        <v>2</v>
      </c>
      <c r="AB342" s="14">
        <v>0</v>
      </c>
      <c r="AC342" s="13">
        <v>0.1</v>
      </c>
      <c r="AD342" s="13">
        <v>109.1</v>
      </c>
      <c r="AE342" s="13">
        <v>108.6</v>
      </c>
      <c r="AF342" s="13">
        <v>0.5</v>
      </c>
      <c r="AG342" s="13">
        <v>12</v>
      </c>
      <c r="AH342" s="13">
        <v>1.81</v>
      </c>
      <c r="AI342" s="13">
        <v>22.7</v>
      </c>
      <c r="AJ342" s="13">
        <v>8.6</v>
      </c>
      <c r="AK342" s="13">
        <v>17</v>
      </c>
      <c r="AL342" s="13">
        <v>12.9</v>
      </c>
      <c r="AM342" s="13">
        <v>12.5</v>
      </c>
      <c r="AN342" s="13">
        <v>58.6</v>
      </c>
      <c r="AO342" s="13">
        <v>61.6</v>
      </c>
      <c r="AP342" s="13">
        <v>12.1</v>
      </c>
      <c r="AQ342" s="13">
        <v>101.75</v>
      </c>
      <c r="AR342" s="13">
        <v>9.6</v>
      </c>
      <c r="AS342" s="13">
        <v>3036</v>
      </c>
      <c r="AT342" s="16">
        <f t="shared" si="125"/>
        <v>6</v>
      </c>
      <c r="AU342" s="16">
        <f t="shared" si="126"/>
        <v>1.6944444444444444</v>
      </c>
      <c r="AV342" s="17">
        <f t="shared" si="127"/>
        <v>5.5</v>
      </c>
      <c r="AW342" s="17">
        <f t="shared" si="128"/>
        <v>1.8055555555555556</v>
      </c>
      <c r="AX342" s="17">
        <f t="shared" si="129"/>
        <v>3.6944444444444446</v>
      </c>
      <c r="AY342" s="17">
        <f t="shared" si="130"/>
        <v>0.40277777777777779</v>
      </c>
      <c r="AZ342" s="17">
        <f t="shared" si="131"/>
        <v>1.4027777777777777</v>
      </c>
      <c r="BA342" s="17">
        <f t="shared" si="132"/>
        <v>0.90277777777777779</v>
      </c>
      <c r="BB342" s="18">
        <f t="shared" si="133"/>
        <v>0.30150753768844224</v>
      </c>
      <c r="BC342" s="18">
        <f t="shared" si="134"/>
        <v>1.8769230769230769</v>
      </c>
      <c r="BD342" s="18">
        <f t="shared" si="135"/>
        <v>2.0240089335566723E-2</v>
      </c>
      <c r="BE342" s="18">
        <f t="shared" si="136"/>
        <v>7.0491345616973761E-2</v>
      </c>
      <c r="BF342" s="18">
        <f t="shared" si="137"/>
        <v>9.0731434952540491E-2</v>
      </c>
      <c r="BG342" s="18">
        <f t="shared" si="138"/>
        <v>0.18565047459519823</v>
      </c>
      <c r="BH342" s="58" t="str">
        <f t="shared" si="139"/>
        <v>10–19 min</v>
      </c>
      <c r="BI342" s="58" t="str">
        <f t="shared" si="140"/>
        <v>23–27</v>
      </c>
      <c r="BJ342" s="60">
        <f t="shared" si="141"/>
        <v>0.58599999999999997</v>
      </c>
      <c r="BK342" s="60">
        <f t="shared" si="142"/>
        <v>0.61599999999999999</v>
      </c>
      <c r="BL342" s="60">
        <f t="shared" si="143"/>
        <v>0.19130959565479783</v>
      </c>
      <c r="BM342" s="62" t="str">
        <f t="shared" si="144"/>
        <v>Écarter</v>
      </c>
      <c r="BN342" s="64">
        <f t="shared" si="145"/>
        <v>0.1835010060362173</v>
      </c>
      <c r="BO342" s="64">
        <f t="shared" si="146"/>
        <v>1432.8</v>
      </c>
      <c r="BP342" s="65">
        <f t="shared" si="147"/>
        <v>8.5147962032384145E-2</v>
      </c>
      <c r="BQ342" s="65">
        <f t="shared" si="148"/>
        <v>1.8769230769230769</v>
      </c>
      <c r="BR342" s="18">
        <f t="shared" si="149"/>
        <v>0.27638190954773872</v>
      </c>
    </row>
    <row r="343" spans="1:70" ht="13.2">
      <c r="A343" s="12" t="s">
        <v>758</v>
      </c>
      <c r="B343" s="12" t="s">
        <v>759</v>
      </c>
      <c r="C343" s="13">
        <v>22</v>
      </c>
      <c r="D343" s="13">
        <v>33</v>
      </c>
      <c r="E343" s="13">
        <v>15</v>
      </c>
      <c r="F343" s="13">
        <v>18</v>
      </c>
      <c r="G343" s="13">
        <v>16.100000000000001</v>
      </c>
      <c r="H343" s="14">
        <v>198</v>
      </c>
      <c r="I343" s="15">
        <v>73</v>
      </c>
      <c r="J343" s="15">
        <v>172</v>
      </c>
      <c r="K343" s="14">
        <v>42.1</v>
      </c>
      <c r="L343" s="15">
        <v>20</v>
      </c>
      <c r="M343" s="15">
        <v>83</v>
      </c>
      <c r="N343" s="14">
        <v>25.9</v>
      </c>
      <c r="O343" s="14">
        <v>33</v>
      </c>
      <c r="P343" s="14">
        <v>43</v>
      </c>
      <c r="Q343" s="14">
        <v>76.2</v>
      </c>
      <c r="R343" s="15">
        <v>43</v>
      </c>
      <c r="S343" s="15">
        <v>96</v>
      </c>
      <c r="T343" s="15">
        <v>139</v>
      </c>
      <c r="U343" s="15">
        <v>26</v>
      </c>
      <c r="V343" s="68">
        <v>17</v>
      </c>
      <c r="W343" s="15">
        <v>26</v>
      </c>
      <c r="X343" s="15">
        <v>33</v>
      </c>
      <c r="Y343" s="15">
        <v>56</v>
      </c>
      <c r="Z343" s="14">
        <v>571</v>
      </c>
      <c r="AA343" s="14">
        <v>2</v>
      </c>
      <c r="AB343" s="14">
        <v>0</v>
      </c>
      <c r="AC343" s="13">
        <v>2.6</v>
      </c>
      <c r="AD343" s="13">
        <v>113.4</v>
      </c>
      <c r="AE343" s="13">
        <v>104.7</v>
      </c>
      <c r="AF343" s="13">
        <v>8.8000000000000007</v>
      </c>
      <c r="AG343" s="13">
        <v>6.4</v>
      </c>
      <c r="AH343" s="13">
        <v>1.8</v>
      </c>
      <c r="AI343" s="13">
        <v>11.7</v>
      </c>
      <c r="AJ343" s="13">
        <v>7.8</v>
      </c>
      <c r="AK343" s="13">
        <v>17.899999999999999</v>
      </c>
      <c r="AL343" s="13">
        <v>12.7</v>
      </c>
      <c r="AM343" s="13">
        <v>6.5</v>
      </c>
      <c r="AN343" s="13">
        <v>48.2</v>
      </c>
      <c r="AO343" s="13">
        <v>52</v>
      </c>
      <c r="AP343" s="13">
        <v>15.5</v>
      </c>
      <c r="AQ343" s="13">
        <v>103.84</v>
      </c>
      <c r="AR343" s="13">
        <v>8.5</v>
      </c>
      <c r="AS343" s="13">
        <v>1146</v>
      </c>
      <c r="AT343" s="16">
        <f t="shared" si="125"/>
        <v>6</v>
      </c>
      <c r="AU343" s="16">
        <f t="shared" si="126"/>
        <v>0.78787878787878785</v>
      </c>
      <c r="AV343" s="17">
        <f t="shared" si="127"/>
        <v>4.2121212121212119</v>
      </c>
      <c r="AW343" s="17">
        <f t="shared" si="128"/>
        <v>1.303030303030303</v>
      </c>
      <c r="AX343" s="17">
        <f t="shared" si="129"/>
        <v>2.9090909090909092</v>
      </c>
      <c r="AY343" s="17">
        <f t="shared" si="130"/>
        <v>0.78787878787878785</v>
      </c>
      <c r="AZ343" s="17">
        <f t="shared" si="131"/>
        <v>1</v>
      </c>
      <c r="BA343" s="17">
        <f t="shared" si="132"/>
        <v>0.51515151515151514</v>
      </c>
      <c r="BB343" s="18">
        <f t="shared" si="133"/>
        <v>0.37267080745341613</v>
      </c>
      <c r="BC343" s="18">
        <f t="shared" si="134"/>
        <v>1.5294117647058822</v>
      </c>
      <c r="BD343" s="18">
        <f t="shared" si="135"/>
        <v>4.8936570675701105E-2</v>
      </c>
      <c r="BE343" s="18">
        <f t="shared" si="136"/>
        <v>6.2111801242236017E-2</v>
      </c>
      <c r="BF343" s="18">
        <f t="shared" si="137"/>
        <v>8.0933559194428753E-2</v>
      </c>
      <c r="BG343" s="18">
        <f t="shared" si="138"/>
        <v>0.18068887634105024</v>
      </c>
      <c r="BH343" s="58" t="str">
        <f t="shared" si="139"/>
        <v>10–19 min</v>
      </c>
      <c r="BI343" s="58" t="str">
        <f t="shared" si="140"/>
        <v>18–22</v>
      </c>
      <c r="BJ343" s="60">
        <f t="shared" si="141"/>
        <v>0.48200000000000004</v>
      </c>
      <c r="BK343" s="60">
        <f t="shared" si="142"/>
        <v>0.52</v>
      </c>
      <c r="BL343" s="60">
        <f t="shared" si="143"/>
        <v>0.10380205190102595</v>
      </c>
      <c r="BM343" s="62" t="str">
        <f t="shared" si="144"/>
        <v>Écarter</v>
      </c>
      <c r="BN343" s="64">
        <f t="shared" si="145"/>
        <v>0.1835010060362173</v>
      </c>
      <c r="BO343" s="64">
        <f t="shared" si="146"/>
        <v>531.30000000000007</v>
      </c>
      <c r="BP343" s="65">
        <f t="shared" si="147"/>
        <v>4.8936570675701105E-2</v>
      </c>
      <c r="BQ343" s="65">
        <f t="shared" si="148"/>
        <v>1.5294117647058822</v>
      </c>
      <c r="BR343" s="18">
        <f t="shared" si="149"/>
        <v>0.26162243553547898</v>
      </c>
    </row>
    <row r="344" spans="1:70" ht="13.2">
      <c r="A344" s="12" t="s">
        <v>864</v>
      </c>
      <c r="B344" s="12" t="s">
        <v>865</v>
      </c>
      <c r="C344" s="13">
        <v>24</v>
      </c>
      <c r="D344" s="13">
        <v>20</v>
      </c>
      <c r="E344" s="13">
        <v>2</v>
      </c>
      <c r="F344" s="13">
        <v>18</v>
      </c>
      <c r="G344" s="13">
        <v>13.3</v>
      </c>
      <c r="H344" s="14">
        <v>120</v>
      </c>
      <c r="I344" s="15">
        <v>42</v>
      </c>
      <c r="J344" s="15">
        <v>106</v>
      </c>
      <c r="K344" s="14">
        <v>39</v>
      </c>
      <c r="L344" s="15">
        <v>14</v>
      </c>
      <c r="M344" s="15">
        <v>34</v>
      </c>
      <c r="N344" s="14">
        <v>39.4</v>
      </c>
      <c r="O344" s="14">
        <v>26</v>
      </c>
      <c r="P344" s="14">
        <v>34</v>
      </c>
      <c r="Q344" s="14">
        <v>73.5</v>
      </c>
      <c r="R344" s="15">
        <v>14</v>
      </c>
      <c r="S344" s="15">
        <v>18</v>
      </c>
      <c r="T344" s="15">
        <v>32</v>
      </c>
      <c r="U344" s="15">
        <v>28</v>
      </c>
      <c r="V344" s="68">
        <v>18</v>
      </c>
      <c r="W344" s="15">
        <v>12</v>
      </c>
      <c r="X344" s="14">
        <v>0</v>
      </c>
      <c r="Y344" s="15">
        <v>22</v>
      </c>
      <c r="Z344" s="14">
        <v>216</v>
      </c>
      <c r="AA344" s="14">
        <v>0</v>
      </c>
      <c r="AB344" s="14">
        <v>0</v>
      </c>
      <c r="AC344" s="13">
        <v>-0.3</v>
      </c>
      <c r="AD344" s="13">
        <v>100</v>
      </c>
      <c r="AE344" s="13">
        <v>102.6</v>
      </c>
      <c r="AF344" s="13">
        <v>-2.6</v>
      </c>
      <c r="AG344" s="13">
        <v>18.7</v>
      </c>
      <c r="AH344" s="13">
        <v>1.56</v>
      </c>
      <c r="AI344" s="13">
        <v>16.8</v>
      </c>
      <c r="AJ344" s="13">
        <v>5.0999999999999996</v>
      </c>
      <c r="AK344" s="13">
        <v>7.1</v>
      </c>
      <c r="AL344" s="13">
        <v>6</v>
      </c>
      <c r="AM344" s="13">
        <v>10.8</v>
      </c>
      <c r="AN344" s="13">
        <v>45.2</v>
      </c>
      <c r="AO344" s="13">
        <v>50</v>
      </c>
      <c r="AP344" s="13">
        <v>22</v>
      </c>
      <c r="AQ344" s="13">
        <v>98.35</v>
      </c>
      <c r="AR344" s="13">
        <v>7.7</v>
      </c>
      <c r="AS344" s="13">
        <v>548</v>
      </c>
      <c r="AT344" s="16">
        <f t="shared" si="125"/>
        <v>6</v>
      </c>
      <c r="AU344" s="16">
        <f t="shared" si="126"/>
        <v>1.4</v>
      </c>
      <c r="AV344" s="17">
        <f t="shared" si="127"/>
        <v>1.6</v>
      </c>
      <c r="AW344" s="17">
        <f t="shared" si="128"/>
        <v>0.7</v>
      </c>
      <c r="AX344" s="17">
        <f t="shared" si="129"/>
        <v>0.9</v>
      </c>
      <c r="AY344" s="17">
        <f t="shared" si="130"/>
        <v>0.6</v>
      </c>
      <c r="AZ344" s="17">
        <f t="shared" si="131"/>
        <v>0</v>
      </c>
      <c r="BA344" s="17">
        <f t="shared" si="132"/>
        <v>0.9</v>
      </c>
      <c r="BB344" s="18">
        <f t="shared" si="133"/>
        <v>0.45112781954887216</v>
      </c>
      <c r="BC344" s="18">
        <f t="shared" si="134"/>
        <v>1.5555555555555554</v>
      </c>
      <c r="BD344" s="18">
        <f t="shared" si="135"/>
        <v>4.5112781954887216E-2</v>
      </c>
      <c r="BE344" s="18">
        <f t="shared" si="136"/>
        <v>0</v>
      </c>
      <c r="BF344" s="18">
        <f t="shared" si="137"/>
        <v>5.2631578947368418E-2</v>
      </c>
      <c r="BG344" s="18">
        <f t="shared" si="138"/>
        <v>6.7669172932330823E-2</v>
      </c>
      <c r="BH344" s="58" t="str">
        <f t="shared" si="139"/>
        <v>10–19 min</v>
      </c>
      <c r="BI344" s="58" t="str">
        <f t="shared" si="140"/>
        <v>23–27</v>
      </c>
      <c r="BJ344" s="60">
        <f t="shared" si="141"/>
        <v>0.45200000000000001</v>
      </c>
      <c r="BK344" s="60">
        <f t="shared" si="142"/>
        <v>0.5</v>
      </c>
      <c r="BL344" s="60">
        <f t="shared" si="143"/>
        <v>6.3971031985515986E-2</v>
      </c>
      <c r="BM344" s="62" t="str">
        <f t="shared" si="144"/>
        <v>Écarter</v>
      </c>
      <c r="BN344" s="64">
        <f t="shared" si="145"/>
        <v>0.1835010060362173</v>
      </c>
      <c r="BO344" s="64">
        <f t="shared" si="146"/>
        <v>266</v>
      </c>
      <c r="BP344" s="65">
        <f t="shared" si="147"/>
        <v>0.10526315789473684</v>
      </c>
      <c r="BQ344" s="65">
        <f t="shared" si="148"/>
        <v>1.5555555555555556</v>
      </c>
      <c r="BR344" s="18">
        <f t="shared" si="149"/>
        <v>0.12030075187969924</v>
      </c>
    </row>
    <row r="345" spans="1:70" ht="13.2">
      <c r="A345" s="12" t="s">
        <v>1058</v>
      </c>
      <c r="B345" s="12" t="s">
        <v>1059</v>
      </c>
      <c r="C345" s="13">
        <v>23</v>
      </c>
      <c r="D345" s="13">
        <v>4</v>
      </c>
      <c r="E345" s="13">
        <v>0</v>
      </c>
      <c r="F345" s="13">
        <v>4</v>
      </c>
      <c r="G345" s="13">
        <v>12.7</v>
      </c>
      <c r="H345" s="14">
        <v>24</v>
      </c>
      <c r="I345" s="15">
        <v>10</v>
      </c>
      <c r="J345" s="15">
        <v>13</v>
      </c>
      <c r="K345" s="14">
        <v>76.900000000000006</v>
      </c>
      <c r="L345" s="14">
        <v>0</v>
      </c>
      <c r="M345" s="14">
        <v>0</v>
      </c>
      <c r="N345" s="14">
        <v>0</v>
      </c>
      <c r="O345" s="14">
        <v>4</v>
      </c>
      <c r="P345" s="14">
        <v>5</v>
      </c>
      <c r="Q345" s="14">
        <v>80</v>
      </c>
      <c r="R345" s="15">
        <v>6</v>
      </c>
      <c r="S345" s="15">
        <v>15</v>
      </c>
      <c r="T345" s="15">
        <v>21</v>
      </c>
      <c r="U345" s="15">
        <v>2</v>
      </c>
      <c r="V345" s="68">
        <v>2</v>
      </c>
      <c r="W345" s="15">
        <v>1</v>
      </c>
      <c r="X345" s="15">
        <v>5</v>
      </c>
      <c r="Y345" s="15">
        <v>9</v>
      </c>
      <c r="Z345" s="14">
        <v>68</v>
      </c>
      <c r="AA345" s="14">
        <v>0</v>
      </c>
      <c r="AB345" s="14">
        <v>0</v>
      </c>
      <c r="AC345" s="13">
        <v>-2.8</v>
      </c>
      <c r="AD345" s="13">
        <v>114.9</v>
      </c>
      <c r="AE345" s="13">
        <v>123.5</v>
      </c>
      <c r="AF345" s="13">
        <v>-8.6</v>
      </c>
      <c r="AG345" s="13">
        <v>5</v>
      </c>
      <c r="AH345" s="13">
        <v>1</v>
      </c>
      <c r="AI345" s="13">
        <v>10.5</v>
      </c>
      <c r="AJ345" s="13">
        <v>12.2</v>
      </c>
      <c r="AK345" s="13">
        <v>26.8</v>
      </c>
      <c r="AL345" s="13">
        <v>20</v>
      </c>
      <c r="AM345" s="13">
        <v>10.5</v>
      </c>
      <c r="AN345" s="13">
        <v>76.900000000000006</v>
      </c>
      <c r="AO345" s="13">
        <v>78.900000000000006</v>
      </c>
      <c r="AP345" s="13">
        <v>13.3</v>
      </c>
      <c r="AQ345" s="13">
        <v>108.58</v>
      </c>
      <c r="AR345" s="13">
        <v>12.5</v>
      </c>
      <c r="AS345" s="13">
        <v>114</v>
      </c>
      <c r="AT345" s="16">
        <f t="shared" si="125"/>
        <v>6</v>
      </c>
      <c r="AU345" s="16">
        <f t="shared" si="126"/>
        <v>0.5</v>
      </c>
      <c r="AV345" s="17">
        <f t="shared" si="127"/>
        <v>5.25</v>
      </c>
      <c r="AW345" s="17">
        <f t="shared" si="128"/>
        <v>1.5</v>
      </c>
      <c r="AX345" s="17">
        <f t="shared" si="129"/>
        <v>3.75</v>
      </c>
      <c r="AY345" s="17">
        <f t="shared" si="130"/>
        <v>0.25</v>
      </c>
      <c r="AZ345" s="17">
        <f t="shared" si="131"/>
        <v>1.25</v>
      </c>
      <c r="BA345" s="17">
        <f t="shared" si="132"/>
        <v>0.5</v>
      </c>
      <c r="BB345" s="18">
        <f t="shared" si="133"/>
        <v>0.47244094488188981</v>
      </c>
      <c r="BC345" s="18">
        <f t="shared" si="134"/>
        <v>1</v>
      </c>
      <c r="BD345" s="18">
        <f t="shared" si="135"/>
        <v>1.968503937007874E-2</v>
      </c>
      <c r="BE345" s="18">
        <f t="shared" si="136"/>
        <v>9.8425196850393706E-2</v>
      </c>
      <c r="BF345" s="18">
        <f t="shared" si="137"/>
        <v>0.11811023622047245</v>
      </c>
      <c r="BG345" s="18">
        <f t="shared" si="138"/>
        <v>0.29527559055118113</v>
      </c>
      <c r="BH345" s="58" t="str">
        <f t="shared" si="139"/>
        <v>10–19 min</v>
      </c>
      <c r="BI345" s="58" t="str">
        <f t="shared" si="140"/>
        <v>23–27</v>
      </c>
      <c r="BJ345" s="60">
        <f t="shared" si="141"/>
        <v>0.76900000000000002</v>
      </c>
      <c r="BK345" s="60">
        <f t="shared" si="142"/>
        <v>0.78900000000000003</v>
      </c>
      <c r="BL345" s="60">
        <f t="shared" si="143"/>
        <v>7.8455039227519618E-3</v>
      </c>
      <c r="BM345" s="62" t="str">
        <f t="shared" si="144"/>
        <v>Écarter</v>
      </c>
      <c r="BN345" s="64">
        <f t="shared" si="145"/>
        <v>0.1835010060362173</v>
      </c>
      <c r="BO345" s="64">
        <f t="shared" si="146"/>
        <v>50.8</v>
      </c>
      <c r="BP345" s="65">
        <f t="shared" si="147"/>
        <v>3.937007874015748E-2</v>
      </c>
      <c r="BQ345" s="65">
        <f t="shared" si="148"/>
        <v>1</v>
      </c>
      <c r="BR345" s="18">
        <f t="shared" si="149"/>
        <v>0.41338582677165359</v>
      </c>
    </row>
    <row r="346" spans="1:70" ht="13.2">
      <c r="A346" s="12" t="s">
        <v>1128</v>
      </c>
      <c r="B346" s="12" t="s">
        <v>1129</v>
      </c>
      <c r="C346" s="13">
        <v>24</v>
      </c>
      <c r="D346" s="13">
        <v>1</v>
      </c>
      <c r="E346" s="13">
        <v>1</v>
      </c>
      <c r="F346" s="13">
        <v>0</v>
      </c>
      <c r="G346" s="13">
        <v>4.5999999999999996</v>
      </c>
      <c r="H346" s="14">
        <v>6</v>
      </c>
      <c r="I346" s="15">
        <v>2</v>
      </c>
      <c r="J346" s="15">
        <v>4</v>
      </c>
      <c r="K346" s="14">
        <v>50</v>
      </c>
      <c r="L346" s="14">
        <v>0</v>
      </c>
      <c r="M346" s="15">
        <v>1</v>
      </c>
      <c r="N346" s="14">
        <v>0</v>
      </c>
      <c r="O346" s="14">
        <v>2</v>
      </c>
      <c r="P346" s="14">
        <v>2</v>
      </c>
      <c r="Q346" s="14">
        <v>100</v>
      </c>
      <c r="R346" s="14">
        <v>0</v>
      </c>
      <c r="S346" s="15">
        <v>1</v>
      </c>
      <c r="T346" s="15">
        <v>1</v>
      </c>
      <c r="U346" s="14">
        <v>0</v>
      </c>
      <c r="V346" s="69">
        <v>0</v>
      </c>
      <c r="W346" s="14">
        <v>0</v>
      </c>
      <c r="X346" s="14">
        <v>0</v>
      </c>
      <c r="Y346" s="14">
        <v>0</v>
      </c>
      <c r="Z346" s="14">
        <v>7</v>
      </c>
      <c r="AA346" s="14">
        <v>0</v>
      </c>
      <c r="AB346" s="14">
        <v>0</v>
      </c>
      <c r="AC346" s="13">
        <v>-4</v>
      </c>
      <c r="AD346" s="13">
        <v>118.2</v>
      </c>
      <c r="AE346" s="13">
        <v>141.69999999999999</v>
      </c>
      <c r="AF346" s="13">
        <v>-23.5</v>
      </c>
      <c r="AG346" s="13">
        <v>0</v>
      </c>
      <c r="AH346" s="13">
        <v>0</v>
      </c>
      <c r="AI346" s="13">
        <v>0</v>
      </c>
      <c r="AJ346" s="13">
        <v>0</v>
      </c>
      <c r="AK346" s="13">
        <v>25</v>
      </c>
      <c r="AL346" s="13">
        <v>12.5</v>
      </c>
      <c r="AM346" s="13">
        <v>0</v>
      </c>
      <c r="AN346" s="13">
        <v>50</v>
      </c>
      <c r="AO346" s="13">
        <v>61.5</v>
      </c>
      <c r="AP346" s="13">
        <v>45.5</v>
      </c>
      <c r="AQ346" s="13">
        <v>119.14</v>
      </c>
      <c r="AR346" s="13">
        <v>15.6</v>
      </c>
      <c r="AS346" s="13">
        <v>11</v>
      </c>
      <c r="AT346" s="16">
        <f t="shared" si="125"/>
        <v>6</v>
      </c>
      <c r="AU346" s="16">
        <f t="shared" si="126"/>
        <v>0</v>
      </c>
      <c r="AV346" s="17">
        <f t="shared" si="127"/>
        <v>1</v>
      </c>
      <c r="AW346" s="17">
        <f t="shared" si="128"/>
        <v>0</v>
      </c>
      <c r="AX346" s="17">
        <f t="shared" si="129"/>
        <v>1</v>
      </c>
      <c r="AY346" s="17">
        <f t="shared" si="130"/>
        <v>0</v>
      </c>
      <c r="AZ346" s="17">
        <f t="shared" si="131"/>
        <v>0</v>
      </c>
      <c r="BA346" s="17">
        <f t="shared" si="132"/>
        <v>0</v>
      </c>
      <c r="BB346" s="18">
        <f t="shared" si="133"/>
        <v>1.3043478260869565</v>
      </c>
      <c r="BC346" s="18" t="str">
        <f t="shared" si="134"/>
        <v/>
      </c>
      <c r="BD346" s="18">
        <f t="shared" si="135"/>
        <v>0</v>
      </c>
      <c r="BE346" s="18">
        <f t="shared" si="136"/>
        <v>0</v>
      </c>
      <c r="BF346" s="18">
        <f t="shared" si="137"/>
        <v>0</v>
      </c>
      <c r="BG346" s="18">
        <f t="shared" si="138"/>
        <v>0.21739130434782611</v>
      </c>
      <c r="BH346" s="58" t="str">
        <f t="shared" si="139"/>
        <v>&lt;10 min</v>
      </c>
      <c r="BI346" s="58" t="str">
        <f t="shared" si="140"/>
        <v>23–27</v>
      </c>
      <c r="BJ346" s="60">
        <f t="shared" si="141"/>
        <v>0.5</v>
      </c>
      <c r="BK346" s="60">
        <f t="shared" si="142"/>
        <v>0.61499999999999999</v>
      </c>
      <c r="BL346" s="60">
        <f t="shared" si="143"/>
        <v>2.4140012070006035E-3</v>
      </c>
      <c r="BM346" s="62" t="str">
        <f t="shared" si="144"/>
        <v>Écarter</v>
      </c>
      <c r="BN346" s="64">
        <f t="shared" si="145"/>
        <v>0.1835010060362173</v>
      </c>
      <c r="BO346" s="64">
        <f t="shared" si="146"/>
        <v>4.5999999999999996</v>
      </c>
      <c r="BP346" s="65">
        <f t="shared" si="147"/>
        <v>0</v>
      </c>
      <c r="BQ346" s="65">
        <f t="shared" si="148"/>
        <v>0</v>
      </c>
      <c r="BR346" s="18">
        <f t="shared" si="149"/>
        <v>0.21739130434782611</v>
      </c>
    </row>
    <row r="347" spans="1:70" ht="13.2">
      <c r="A347" s="12" t="s">
        <v>1132</v>
      </c>
      <c r="B347" s="12" t="s">
        <v>1133</v>
      </c>
      <c r="C347" s="13">
        <v>25</v>
      </c>
      <c r="D347" s="13">
        <v>1</v>
      </c>
      <c r="E347" s="13">
        <v>0</v>
      </c>
      <c r="F347" s="13">
        <v>1</v>
      </c>
      <c r="G347" s="13">
        <v>17.399999999999999</v>
      </c>
      <c r="H347" s="14">
        <v>6</v>
      </c>
      <c r="I347" s="15">
        <v>2</v>
      </c>
      <c r="J347" s="15">
        <v>7</v>
      </c>
      <c r="K347" s="14">
        <v>28.6</v>
      </c>
      <c r="L347" s="15">
        <v>1</v>
      </c>
      <c r="M347" s="15">
        <v>3</v>
      </c>
      <c r="N347" s="14">
        <v>33.299999999999997</v>
      </c>
      <c r="O347" s="14">
        <v>1</v>
      </c>
      <c r="P347" s="14">
        <v>2</v>
      </c>
      <c r="Q347" s="14">
        <v>50</v>
      </c>
      <c r="R347" s="15">
        <v>1</v>
      </c>
      <c r="S347" s="15">
        <v>3</v>
      </c>
      <c r="T347" s="15">
        <v>4</v>
      </c>
      <c r="U347" s="15">
        <v>5</v>
      </c>
      <c r="V347" s="69">
        <v>0</v>
      </c>
      <c r="W347" s="15">
        <v>1</v>
      </c>
      <c r="X347" s="15">
        <v>1</v>
      </c>
      <c r="Y347" s="15">
        <v>3</v>
      </c>
      <c r="Z347" s="14">
        <v>24</v>
      </c>
      <c r="AA347" s="14">
        <v>0</v>
      </c>
      <c r="AB347" s="14">
        <v>0</v>
      </c>
      <c r="AC347" s="13">
        <v>-6</v>
      </c>
      <c r="AD347" s="13">
        <v>92.7</v>
      </c>
      <c r="AE347" s="13">
        <v>110</v>
      </c>
      <c r="AF347" s="13">
        <v>-17.3</v>
      </c>
      <c r="AG347" s="13">
        <v>55.6</v>
      </c>
      <c r="AH347" s="13">
        <v>0</v>
      </c>
      <c r="AI347" s="13">
        <v>38.5</v>
      </c>
      <c r="AJ347" s="13">
        <v>4</v>
      </c>
      <c r="AK347" s="13">
        <v>15.8</v>
      </c>
      <c r="AL347" s="13">
        <v>9.1</v>
      </c>
      <c r="AM347" s="13">
        <v>0</v>
      </c>
      <c r="AN347" s="13">
        <v>35.700000000000003</v>
      </c>
      <c r="AO347" s="13">
        <v>38.1</v>
      </c>
      <c r="AP347" s="13">
        <v>17</v>
      </c>
      <c r="AQ347" s="13">
        <v>111.94</v>
      </c>
      <c r="AR347" s="13">
        <v>9.9</v>
      </c>
      <c r="AS347" s="13">
        <v>41</v>
      </c>
      <c r="AT347" s="16">
        <f t="shared" si="125"/>
        <v>6</v>
      </c>
      <c r="AU347" s="16">
        <f t="shared" si="126"/>
        <v>5</v>
      </c>
      <c r="AV347" s="17">
        <f t="shared" si="127"/>
        <v>4</v>
      </c>
      <c r="AW347" s="17">
        <f t="shared" si="128"/>
        <v>1</v>
      </c>
      <c r="AX347" s="17">
        <f t="shared" si="129"/>
        <v>3</v>
      </c>
      <c r="AY347" s="17">
        <f t="shared" si="130"/>
        <v>1</v>
      </c>
      <c r="AZ347" s="17">
        <f t="shared" si="131"/>
        <v>1</v>
      </c>
      <c r="BA347" s="17">
        <f t="shared" si="132"/>
        <v>0</v>
      </c>
      <c r="BB347" s="18">
        <f t="shared" si="133"/>
        <v>0.34482758620689657</v>
      </c>
      <c r="BC347" s="18" t="str">
        <f t="shared" si="134"/>
        <v/>
      </c>
      <c r="BD347" s="18">
        <f t="shared" si="135"/>
        <v>5.7471264367816098E-2</v>
      </c>
      <c r="BE347" s="18">
        <f t="shared" si="136"/>
        <v>5.7471264367816098E-2</v>
      </c>
      <c r="BF347" s="18">
        <f t="shared" si="137"/>
        <v>5.7471264367816098E-2</v>
      </c>
      <c r="BG347" s="18">
        <f t="shared" si="138"/>
        <v>0.17241379310344829</v>
      </c>
      <c r="BH347" s="58" t="str">
        <f t="shared" si="139"/>
        <v>10–19 min</v>
      </c>
      <c r="BI347" s="58" t="str">
        <f t="shared" si="140"/>
        <v>23–27</v>
      </c>
      <c r="BJ347" s="60">
        <f t="shared" si="141"/>
        <v>0.35700000000000004</v>
      </c>
      <c r="BK347" s="60">
        <f t="shared" si="142"/>
        <v>0.38100000000000001</v>
      </c>
      <c r="BL347" s="60">
        <f t="shared" si="143"/>
        <v>4.2245021122510563E-3</v>
      </c>
      <c r="BM347" s="62" t="str">
        <f t="shared" si="144"/>
        <v>Écarter</v>
      </c>
      <c r="BN347" s="64">
        <f t="shared" si="145"/>
        <v>0.1835010060362173</v>
      </c>
      <c r="BO347" s="64">
        <f t="shared" si="146"/>
        <v>17.399999999999999</v>
      </c>
      <c r="BP347" s="65">
        <f t="shared" si="147"/>
        <v>0.2873563218390805</v>
      </c>
      <c r="BQ347" s="65">
        <f t="shared" si="148"/>
        <v>0</v>
      </c>
      <c r="BR347" s="18">
        <f t="shared" si="149"/>
        <v>0.22988505747126439</v>
      </c>
    </row>
    <row r="348" spans="1:70" ht="13.2">
      <c r="A348" s="12" t="s">
        <v>762</v>
      </c>
      <c r="B348" s="12" t="s">
        <v>763</v>
      </c>
      <c r="C348" s="13">
        <v>25</v>
      </c>
      <c r="D348" s="13">
        <v>33</v>
      </c>
      <c r="E348" s="13">
        <v>12</v>
      </c>
      <c r="F348" s="13">
        <v>21</v>
      </c>
      <c r="G348" s="13">
        <v>14</v>
      </c>
      <c r="H348" s="14">
        <v>195</v>
      </c>
      <c r="I348" s="15">
        <v>69</v>
      </c>
      <c r="J348" s="15">
        <v>158</v>
      </c>
      <c r="K348" s="14">
        <v>43</v>
      </c>
      <c r="L348" s="15">
        <v>40</v>
      </c>
      <c r="M348" s="15">
        <v>89</v>
      </c>
      <c r="N348" s="14">
        <v>43.3</v>
      </c>
      <c r="O348" s="14">
        <v>20</v>
      </c>
      <c r="P348" s="14">
        <v>23</v>
      </c>
      <c r="Q348" s="14">
        <v>86.4</v>
      </c>
      <c r="R348" s="15">
        <v>23</v>
      </c>
      <c r="S348" s="15">
        <v>56</v>
      </c>
      <c r="T348" s="15">
        <v>79</v>
      </c>
      <c r="U348" s="15">
        <v>79</v>
      </c>
      <c r="V348" s="68">
        <v>17</v>
      </c>
      <c r="W348" s="15">
        <v>20</v>
      </c>
      <c r="X348" s="15">
        <v>7</v>
      </c>
      <c r="Y348" s="15">
        <v>30</v>
      </c>
      <c r="Z348" s="14">
        <v>465</v>
      </c>
      <c r="AA348" s="14">
        <v>1</v>
      </c>
      <c r="AB348" s="14">
        <v>0</v>
      </c>
      <c r="AC348" s="13">
        <v>-0.9</v>
      </c>
      <c r="AD348" s="13">
        <v>115.6</v>
      </c>
      <c r="AE348" s="13">
        <v>118.4</v>
      </c>
      <c r="AF348" s="13">
        <v>-2.8</v>
      </c>
      <c r="AG348" s="13">
        <v>23.5</v>
      </c>
      <c r="AH348" s="13">
        <v>4.59</v>
      </c>
      <c r="AI348" s="13">
        <v>29.7</v>
      </c>
      <c r="AJ348" s="13">
        <v>4.8</v>
      </c>
      <c r="AK348" s="13">
        <v>12.4</v>
      </c>
      <c r="AL348" s="13">
        <v>8.6</v>
      </c>
      <c r="AM348" s="13">
        <v>6.5</v>
      </c>
      <c r="AN348" s="13">
        <v>55.4</v>
      </c>
      <c r="AO348" s="13">
        <v>57.8</v>
      </c>
      <c r="AP348" s="13">
        <v>17</v>
      </c>
      <c r="AQ348" s="13">
        <v>98.66</v>
      </c>
      <c r="AR348" s="13">
        <v>10.5</v>
      </c>
      <c r="AS348" s="13">
        <v>947</v>
      </c>
      <c r="AT348" s="16">
        <f t="shared" si="125"/>
        <v>5.9090909090909092</v>
      </c>
      <c r="AU348" s="16">
        <f t="shared" si="126"/>
        <v>2.393939393939394</v>
      </c>
      <c r="AV348" s="17">
        <f t="shared" si="127"/>
        <v>2.393939393939394</v>
      </c>
      <c r="AW348" s="17">
        <f t="shared" si="128"/>
        <v>0.69696969696969702</v>
      </c>
      <c r="AX348" s="17">
        <f t="shared" si="129"/>
        <v>1.696969696969697</v>
      </c>
      <c r="AY348" s="17">
        <f t="shared" si="130"/>
        <v>0.60606060606060608</v>
      </c>
      <c r="AZ348" s="17">
        <f t="shared" si="131"/>
        <v>0.21212121212121213</v>
      </c>
      <c r="BA348" s="17">
        <f t="shared" si="132"/>
        <v>0.51515151515151514</v>
      </c>
      <c r="BB348" s="18">
        <f t="shared" si="133"/>
        <v>0.42207792207792211</v>
      </c>
      <c r="BC348" s="18">
        <f t="shared" si="134"/>
        <v>4.6470588235294121</v>
      </c>
      <c r="BD348" s="18">
        <f t="shared" si="135"/>
        <v>4.3290043290043288E-2</v>
      </c>
      <c r="BE348" s="18">
        <f t="shared" si="136"/>
        <v>1.5151515151515152E-2</v>
      </c>
      <c r="BF348" s="18">
        <f t="shared" si="137"/>
        <v>4.9783549783549784E-2</v>
      </c>
      <c r="BG348" s="18">
        <f t="shared" si="138"/>
        <v>0.12121212121212122</v>
      </c>
      <c r="BH348" s="58" t="str">
        <f t="shared" si="139"/>
        <v>10–19 min</v>
      </c>
      <c r="BI348" s="58" t="str">
        <f t="shared" si="140"/>
        <v>23–27</v>
      </c>
      <c r="BJ348" s="60">
        <f t="shared" si="141"/>
        <v>0.55399999999999994</v>
      </c>
      <c r="BK348" s="60">
        <f t="shared" si="142"/>
        <v>0.57799999999999996</v>
      </c>
      <c r="BL348" s="60">
        <f t="shared" si="143"/>
        <v>9.5353047676523833E-2</v>
      </c>
      <c r="BM348" s="62" t="str">
        <f t="shared" si="144"/>
        <v>Écarter</v>
      </c>
      <c r="BN348" s="64">
        <f t="shared" si="145"/>
        <v>0.18072068776294128</v>
      </c>
      <c r="BO348" s="64">
        <f t="shared" si="146"/>
        <v>462</v>
      </c>
      <c r="BP348" s="65">
        <f t="shared" si="147"/>
        <v>0.17099567099567101</v>
      </c>
      <c r="BQ348" s="65">
        <f t="shared" si="148"/>
        <v>4.6470588235294121</v>
      </c>
      <c r="BR348" s="18">
        <f t="shared" si="149"/>
        <v>0.17099567099567101</v>
      </c>
    </row>
    <row r="349" spans="1:70" ht="13.2">
      <c r="A349" s="12" t="s">
        <v>544</v>
      </c>
      <c r="B349" s="12" t="s">
        <v>545</v>
      </c>
      <c r="C349" s="13">
        <v>29</v>
      </c>
      <c r="D349" s="13">
        <v>75</v>
      </c>
      <c r="E349" s="13">
        <v>38</v>
      </c>
      <c r="F349" s="13">
        <v>37</v>
      </c>
      <c r="G349" s="13">
        <v>16.5</v>
      </c>
      <c r="H349" s="14">
        <v>443</v>
      </c>
      <c r="I349" s="15">
        <v>150</v>
      </c>
      <c r="J349" s="15">
        <v>375</v>
      </c>
      <c r="K349" s="14">
        <v>40.200000000000003</v>
      </c>
      <c r="L349" s="15">
        <v>75</v>
      </c>
      <c r="M349" s="15">
        <v>225</v>
      </c>
      <c r="N349" s="14">
        <v>33.5</v>
      </c>
      <c r="O349" s="14">
        <v>68</v>
      </c>
      <c r="P349" s="14">
        <v>83</v>
      </c>
      <c r="Q349" s="14">
        <v>83.3</v>
      </c>
      <c r="R349" s="15">
        <v>53</v>
      </c>
      <c r="S349" s="15">
        <v>165</v>
      </c>
      <c r="T349" s="15">
        <v>218</v>
      </c>
      <c r="U349" s="15">
        <v>68</v>
      </c>
      <c r="V349" s="68">
        <v>53</v>
      </c>
      <c r="W349" s="15">
        <v>30</v>
      </c>
      <c r="X349" s="15">
        <v>15</v>
      </c>
      <c r="Y349" s="15">
        <v>98</v>
      </c>
      <c r="Z349" s="14">
        <v>878</v>
      </c>
      <c r="AA349" s="14">
        <v>0</v>
      </c>
      <c r="AB349" s="14">
        <v>0</v>
      </c>
      <c r="AC349" s="13">
        <v>0.2</v>
      </c>
      <c r="AD349" s="13">
        <v>110.7</v>
      </c>
      <c r="AE349" s="13">
        <v>109.5</v>
      </c>
      <c r="AF349" s="13">
        <v>1.2</v>
      </c>
      <c r="AG349" s="13">
        <v>7.1</v>
      </c>
      <c r="AH349" s="13">
        <v>1.23</v>
      </c>
      <c r="AI349" s="13">
        <v>12.3</v>
      </c>
      <c r="AJ349" s="13">
        <v>4</v>
      </c>
      <c r="AK349" s="13">
        <v>12.7</v>
      </c>
      <c r="AL349" s="13">
        <v>8.3000000000000007</v>
      </c>
      <c r="AM349" s="13">
        <v>10.1</v>
      </c>
      <c r="AN349" s="13">
        <v>50.4</v>
      </c>
      <c r="AO349" s="13">
        <v>54.4</v>
      </c>
      <c r="AP349" s="13">
        <v>15.2</v>
      </c>
      <c r="AQ349" s="13">
        <v>103.26</v>
      </c>
      <c r="AR349" s="13">
        <v>6.8</v>
      </c>
      <c r="AS349" s="13">
        <v>2653</v>
      </c>
      <c r="AT349" s="16">
        <f t="shared" si="125"/>
        <v>5.9066666666666663</v>
      </c>
      <c r="AU349" s="16">
        <f t="shared" si="126"/>
        <v>0.90666666666666662</v>
      </c>
      <c r="AV349" s="17">
        <f t="shared" si="127"/>
        <v>2.9066666666666667</v>
      </c>
      <c r="AW349" s="17">
        <f t="shared" si="128"/>
        <v>0.70666666666666667</v>
      </c>
      <c r="AX349" s="17">
        <f t="shared" si="129"/>
        <v>2.2000000000000002</v>
      </c>
      <c r="AY349" s="17">
        <f t="shared" si="130"/>
        <v>0.4</v>
      </c>
      <c r="AZ349" s="17">
        <f t="shared" si="131"/>
        <v>0.2</v>
      </c>
      <c r="BA349" s="17">
        <f t="shared" si="132"/>
        <v>0.70666666666666667</v>
      </c>
      <c r="BB349" s="18">
        <f t="shared" si="133"/>
        <v>0.35797979797979795</v>
      </c>
      <c r="BC349" s="18">
        <f t="shared" si="134"/>
        <v>1.2830188679245282</v>
      </c>
      <c r="BD349" s="18">
        <f t="shared" si="135"/>
        <v>2.4242424242424242E-2</v>
      </c>
      <c r="BE349" s="18">
        <f t="shared" si="136"/>
        <v>1.2121212121212121E-2</v>
      </c>
      <c r="BF349" s="18">
        <f t="shared" si="137"/>
        <v>4.2828282828282827E-2</v>
      </c>
      <c r="BG349" s="18">
        <f t="shared" si="138"/>
        <v>0.13333333333333333</v>
      </c>
      <c r="BH349" s="58" t="str">
        <f t="shared" si="139"/>
        <v>10–19 min</v>
      </c>
      <c r="BI349" s="58" t="str">
        <f t="shared" si="140"/>
        <v>28–32</v>
      </c>
      <c r="BJ349" s="60">
        <f t="shared" si="141"/>
        <v>0.504</v>
      </c>
      <c r="BK349" s="60">
        <f t="shared" si="142"/>
        <v>0.54400000000000004</v>
      </c>
      <c r="BL349" s="60">
        <f t="shared" si="143"/>
        <v>0.22631261315630657</v>
      </c>
      <c r="BM349" s="62" t="str">
        <f t="shared" si="144"/>
        <v>Écarter</v>
      </c>
      <c r="BN349" s="64">
        <f t="shared" si="145"/>
        <v>0.18064654594232057</v>
      </c>
      <c r="BO349" s="64">
        <f t="shared" si="146"/>
        <v>1237.5</v>
      </c>
      <c r="BP349" s="65">
        <f t="shared" si="147"/>
        <v>5.4949494949494949E-2</v>
      </c>
      <c r="BQ349" s="65">
        <f t="shared" si="148"/>
        <v>1.2830188679245282</v>
      </c>
      <c r="BR349" s="18">
        <f t="shared" si="149"/>
        <v>0.17616161616161616</v>
      </c>
    </row>
    <row r="350" spans="1:70" ht="13.2">
      <c r="A350" s="12" t="s">
        <v>604</v>
      </c>
      <c r="B350" s="12" t="s">
        <v>605</v>
      </c>
      <c r="C350" s="13">
        <v>31</v>
      </c>
      <c r="D350" s="13">
        <v>61</v>
      </c>
      <c r="E350" s="13">
        <v>30</v>
      </c>
      <c r="F350" s="13">
        <v>31</v>
      </c>
      <c r="G350" s="13">
        <v>16.399999999999999</v>
      </c>
      <c r="H350" s="14">
        <v>360</v>
      </c>
      <c r="I350" s="15">
        <v>140</v>
      </c>
      <c r="J350" s="15">
        <v>305</v>
      </c>
      <c r="K350" s="14">
        <v>46.9</v>
      </c>
      <c r="L350" s="15">
        <v>24</v>
      </c>
      <c r="M350" s="15">
        <v>67</v>
      </c>
      <c r="N350" s="14">
        <v>35.700000000000003</v>
      </c>
      <c r="O350" s="14">
        <v>49</v>
      </c>
      <c r="P350" s="14">
        <v>67</v>
      </c>
      <c r="Q350" s="14">
        <v>73.8</v>
      </c>
      <c r="R350" s="15">
        <v>55</v>
      </c>
      <c r="S350" s="15">
        <v>153</v>
      </c>
      <c r="T350" s="15">
        <v>207</v>
      </c>
      <c r="U350" s="15">
        <v>146</v>
      </c>
      <c r="V350" s="68">
        <v>37</v>
      </c>
      <c r="W350" s="15">
        <v>43</v>
      </c>
      <c r="X350" s="15">
        <v>31</v>
      </c>
      <c r="Y350" s="15">
        <v>79</v>
      </c>
      <c r="Z350" s="14">
        <v>1007</v>
      </c>
      <c r="AA350" s="14">
        <v>2</v>
      </c>
      <c r="AB350" s="14">
        <v>0</v>
      </c>
      <c r="AC350" s="13">
        <v>-0.4</v>
      </c>
      <c r="AD350" s="13">
        <v>106.1</v>
      </c>
      <c r="AE350" s="13">
        <v>107.6</v>
      </c>
      <c r="AF350" s="13">
        <v>-1.5</v>
      </c>
      <c r="AG350" s="13">
        <v>21.1</v>
      </c>
      <c r="AH350" s="13">
        <v>3.92</v>
      </c>
      <c r="AI350" s="13">
        <v>28.3</v>
      </c>
      <c r="AJ350" s="13">
        <v>4.9000000000000004</v>
      </c>
      <c r="AK350" s="13">
        <v>14.8</v>
      </c>
      <c r="AL350" s="13">
        <v>9.6999999999999993</v>
      </c>
      <c r="AM350" s="13">
        <v>7.2</v>
      </c>
      <c r="AN350" s="13">
        <v>51</v>
      </c>
      <c r="AO350" s="13">
        <v>53.8</v>
      </c>
      <c r="AP350" s="13">
        <v>15.2</v>
      </c>
      <c r="AQ350" s="13">
        <v>100.06</v>
      </c>
      <c r="AR350" s="13">
        <v>10.8</v>
      </c>
      <c r="AS350" s="13">
        <v>2093</v>
      </c>
      <c r="AT350" s="16">
        <f t="shared" si="125"/>
        <v>5.9016393442622954</v>
      </c>
      <c r="AU350" s="16">
        <f t="shared" si="126"/>
        <v>2.3934426229508197</v>
      </c>
      <c r="AV350" s="17">
        <f t="shared" si="127"/>
        <v>3.3934426229508197</v>
      </c>
      <c r="AW350" s="17">
        <f t="shared" si="128"/>
        <v>0.90163934426229508</v>
      </c>
      <c r="AX350" s="17">
        <f t="shared" si="129"/>
        <v>2.5081967213114753</v>
      </c>
      <c r="AY350" s="17">
        <f t="shared" si="130"/>
        <v>0.70491803278688525</v>
      </c>
      <c r="AZ350" s="17">
        <f t="shared" si="131"/>
        <v>0.50819672131147542</v>
      </c>
      <c r="BA350" s="17">
        <f t="shared" si="132"/>
        <v>0.60655737704918034</v>
      </c>
      <c r="BB350" s="18">
        <f t="shared" si="133"/>
        <v>0.35985605757696926</v>
      </c>
      <c r="BC350" s="18">
        <f t="shared" si="134"/>
        <v>3.9459459459459461</v>
      </c>
      <c r="BD350" s="18">
        <f t="shared" si="135"/>
        <v>4.2982806877249105E-2</v>
      </c>
      <c r="BE350" s="18">
        <f t="shared" si="136"/>
        <v>3.0987604958016796E-2</v>
      </c>
      <c r="BF350" s="18">
        <f t="shared" si="137"/>
        <v>5.497800879648141E-2</v>
      </c>
      <c r="BG350" s="18">
        <f t="shared" si="138"/>
        <v>0.15293882447021193</v>
      </c>
      <c r="BH350" s="58" t="str">
        <f t="shared" si="139"/>
        <v>10–19 min</v>
      </c>
      <c r="BI350" s="58" t="str">
        <f t="shared" si="140"/>
        <v>28–32</v>
      </c>
      <c r="BJ350" s="60">
        <f t="shared" si="141"/>
        <v>0.51</v>
      </c>
      <c r="BK350" s="60">
        <f t="shared" si="142"/>
        <v>0.53799999999999992</v>
      </c>
      <c r="BL350" s="60">
        <f t="shared" si="143"/>
        <v>0.18406759203379602</v>
      </c>
      <c r="BM350" s="62" t="str">
        <f t="shared" si="144"/>
        <v>Écarter</v>
      </c>
      <c r="BN350" s="64">
        <f t="shared" si="145"/>
        <v>0.18049279282250885</v>
      </c>
      <c r="BO350" s="64">
        <f t="shared" si="146"/>
        <v>1000.3999999999999</v>
      </c>
      <c r="BP350" s="65">
        <f t="shared" si="147"/>
        <v>0.14594162335065974</v>
      </c>
      <c r="BQ350" s="65">
        <f t="shared" si="148"/>
        <v>3.9459459459459461</v>
      </c>
      <c r="BR350" s="18">
        <f t="shared" si="149"/>
        <v>0.2069172331067573</v>
      </c>
    </row>
    <row r="351" spans="1:70" ht="13.2">
      <c r="A351" s="12" t="s">
        <v>612</v>
      </c>
      <c r="B351" s="12" t="s">
        <v>613</v>
      </c>
      <c r="C351" s="13">
        <v>19</v>
      </c>
      <c r="D351" s="13">
        <v>60</v>
      </c>
      <c r="E351" s="13">
        <v>12</v>
      </c>
      <c r="F351" s="13">
        <v>48</v>
      </c>
      <c r="G351" s="13">
        <v>20.7</v>
      </c>
      <c r="H351" s="14">
        <v>354</v>
      </c>
      <c r="I351" s="15">
        <v>114</v>
      </c>
      <c r="J351" s="15">
        <v>348</v>
      </c>
      <c r="K351" s="14">
        <v>33</v>
      </c>
      <c r="L351" s="15">
        <v>60</v>
      </c>
      <c r="M351" s="15">
        <v>204</v>
      </c>
      <c r="N351" s="14">
        <v>28.3</v>
      </c>
      <c r="O351" s="14">
        <v>66</v>
      </c>
      <c r="P351" s="14">
        <v>96</v>
      </c>
      <c r="Q351" s="14">
        <v>71.3</v>
      </c>
      <c r="R351" s="15">
        <v>72</v>
      </c>
      <c r="S351" s="15">
        <v>210</v>
      </c>
      <c r="T351" s="15">
        <v>282</v>
      </c>
      <c r="U351" s="15">
        <v>72</v>
      </c>
      <c r="V351" s="68">
        <v>60</v>
      </c>
      <c r="W351" s="15">
        <v>30</v>
      </c>
      <c r="X351" s="15">
        <v>12</v>
      </c>
      <c r="Y351" s="15">
        <v>84</v>
      </c>
      <c r="Z351" s="14">
        <v>870</v>
      </c>
      <c r="AA351" s="14">
        <v>2</v>
      </c>
      <c r="AB351" s="14">
        <v>0</v>
      </c>
      <c r="AC351" s="13">
        <v>-5.4</v>
      </c>
      <c r="AD351" s="13">
        <v>99.4</v>
      </c>
      <c r="AE351" s="13">
        <v>111.2</v>
      </c>
      <c r="AF351" s="13">
        <v>-11.9</v>
      </c>
      <c r="AG351" s="13">
        <v>9.1999999999999993</v>
      </c>
      <c r="AH351" s="13">
        <v>1.28</v>
      </c>
      <c r="AI351" s="13">
        <v>14.2</v>
      </c>
      <c r="AJ351" s="13">
        <v>5</v>
      </c>
      <c r="AK351" s="13">
        <v>16.8</v>
      </c>
      <c r="AL351" s="13">
        <v>10.6</v>
      </c>
      <c r="AM351" s="13">
        <v>11.2</v>
      </c>
      <c r="AN351" s="13">
        <v>41.4</v>
      </c>
      <c r="AO351" s="13">
        <v>45.7</v>
      </c>
      <c r="AP351" s="13">
        <v>15</v>
      </c>
      <c r="AQ351" s="13">
        <v>98.5</v>
      </c>
      <c r="AR351" s="13">
        <v>6.5</v>
      </c>
      <c r="AS351" s="13">
        <v>2545</v>
      </c>
      <c r="AT351" s="16">
        <f t="shared" si="125"/>
        <v>5.9</v>
      </c>
      <c r="AU351" s="16">
        <f t="shared" si="126"/>
        <v>1.2</v>
      </c>
      <c r="AV351" s="17">
        <f t="shared" si="127"/>
        <v>4.7</v>
      </c>
      <c r="AW351" s="17">
        <f t="shared" si="128"/>
        <v>1.2</v>
      </c>
      <c r="AX351" s="17">
        <f t="shared" si="129"/>
        <v>3.5</v>
      </c>
      <c r="AY351" s="17">
        <f t="shared" si="130"/>
        <v>0.5</v>
      </c>
      <c r="AZ351" s="17">
        <f t="shared" si="131"/>
        <v>0.2</v>
      </c>
      <c r="BA351" s="17">
        <f t="shared" si="132"/>
        <v>1</v>
      </c>
      <c r="BB351" s="18">
        <f t="shared" si="133"/>
        <v>0.28502415458937203</v>
      </c>
      <c r="BC351" s="18">
        <f t="shared" si="134"/>
        <v>1.2</v>
      </c>
      <c r="BD351" s="18">
        <f t="shared" si="135"/>
        <v>2.4154589371980676E-2</v>
      </c>
      <c r="BE351" s="18">
        <f t="shared" si="136"/>
        <v>9.6618357487922718E-3</v>
      </c>
      <c r="BF351" s="18">
        <f t="shared" si="137"/>
        <v>5.7971014492753624E-2</v>
      </c>
      <c r="BG351" s="18">
        <f t="shared" si="138"/>
        <v>0.16908212560386474</v>
      </c>
      <c r="BH351" s="58" t="str">
        <f t="shared" si="139"/>
        <v>20–29 min</v>
      </c>
      <c r="BI351" s="58" t="str">
        <f t="shared" si="140"/>
        <v>18–22</v>
      </c>
      <c r="BJ351" s="60">
        <f t="shared" si="141"/>
        <v>0.41399999999999998</v>
      </c>
      <c r="BK351" s="60">
        <f t="shared" si="142"/>
        <v>0.45700000000000002</v>
      </c>
      <c r="BL351" s="60">
        <f t="shared" si="143"/>
        <v>0.21001810500905249</v>
      </c>
      <c r="BM351" s="62" t="str">
        <f t="shared" si="144"/>
        <v>Écarter</v>
      </c>
      <c r="BN351" s="64">
        <f t="shared" si="145"/>
        <v>0.1804426559356137</v>
      </c>
      <c r="BO351" s="64">
        <f t="shared" si="146"/>
        <v>1242</v>
      </c>
      <c r="BP351" s="65">
        <f t="shared" si="147"/>
        <v>5.7971014492753624E-2</v>
      </c>
      <c r="BQ351" s="65">
        <f t="shared" si="148"/>
        <v>1.2</v>
      </c>
      <c r="BR351" s="18">
        <f t="shared" si="149"/>
        <v>0.22705314009661837</v>
      </c>
    </row>
    <row r="352" spans="1:70" ht="13.2">
      <c r="A352" s="12" t="s">
        <v>972</v>
      </c>
      <c r="B352" s="12" t="s">
        <v>973</v>
      </c>
      <c r="C352" s="13">
        <v>26</v>
      </c>
      <c r="D352" s="13">
        <v>10</v>
      </c>
      <c r="E352" s="13">
        <v>5</v>
      </c>
      <c r="F352" s="13">
        <v>5</v>
      </c>
      <c r="G352" s="13">
        <v>17</v>
      </c>
      <c r="H352" s="14">
        <v>59</v>
      </c>
      <c r="I352" s="15">
        <v>22</v>
      </c>
      <c r="J352" s="15">
        <v>63</v>
      </c>
      <c r="K352" s="14">
        <v>34.9</v>
      </c>
      <c r="L352" s="15">
        <v>15</v>
      </c>
      <c r="M352" s="15">
        <v>47</v>
      </c>
      <c r="N352" s="14">
        <v>31.9</v>
      </c>
      <c r="O352" s="14">
        <v>0</v>
      </c>
      <c r="P352" s="14">
        <v>1</v>
      </c>
      <c r="Q352" s="14">
        <v>0</v>
      </c>
      <c r="R352" s="15">
        <v>5</v>
      </c>
      <c r="S352" s="15">
        <v>22</v>
      </c>
      <c r="T352" s="15">
        <v>27</v>
      </c>
      <c r="U352" s="15">
        <v>3</v>
      </c>
      <c r="V352" s="68">
        <v>4</v>
      </c>
      <c r="W352" s="15">
        <v>4</v>
      </c>
      <c r="X352" s="15">
        <v>2</v>
      </c>
      <c r="Y352" s="15">
        <v>12</v>
      </c>
      <c r="Z352" s="14">
        <v>110</v>
      </c>
      <c r="AA352" s="14">
        <v>0</v>
      </c>
      <c r="AB352" s="14">
        <v>0</v>
      </c>
      <c r="AC352" s="13">
        <v>5.4</v>
      </c>
      <c r="AD352" s="13">
        <v>114.2</v>
      </c>
      <c r="AE352" s="13">
        <v>100.5</v>
      </c>
      <c r="AF352" s="13">
        <v>13.7</v>
      </c>
      <c r="AG352" s="13">
        <v>2.2000000000000002</v>
      </c>
      <c r="AH352" s="13">
        <v>0.75</v>
      </c>
      <c r="AI352" s="13">
        <v>4.3</v>
      </c>
      <c r="AJ352" s="13">
        <v>2.6</v>
      </c>
      <c r="AK352" s="13">
        <v>11.9</v>
      </c>
      <c r="AL352" s="13">
        <v>7.2</v>
      </c>
      <c r="AM352" s="13">
        <v>5.7</v>
      </c>
      <c r="AN352" s="13">
        <v>46.8</v>
      </c>
      <c r="AO352" s="13">
        <v>46.5</v>
      </c>
      <c r="AP352" s="13">
        <v>15.5</v>
      </c>
      <c r="AQ352" s="13">
        <v>104.92</v>
      </c>
      <c r="AR352" s="13">
        <v>4.5999999999999996</v>
      </c>
      <c r="AS352" s="13">
        <v>372</v>
      </c>
      <c r="AT352" s="16">
        <f t="shared" si="125"/>
        <v>5.9</v>
      </c>
      <c r="AU352" s="16">
        <f t="shared" si="126"/>
        <v>0.3</v>
      </c>
      <c r="AV352" s="17">
        <f t="shared" si="127"/>
        <v>2.7</v>
      </c>
      <c r="AW352" s="17">
        <f t="shared" si="128"/>
        <v>0.5</v>
      </c>
      <c r="AX352" s="17">
        <f t="shared" si="129"/>
        <v>2.2000000000000002</v>
      </c>
      <c r="AY352" s="17">
        <f t="shared" si="130"/>
        <v>0.4</v>
      </c>
      <c r="AZ352" s="17">
        <f t="shared" si="131"/>
        <v>0.2</v>
      </c>
      <c r="BA352" s="17">
        <f t="shared" si="132"/>
        <v>0.4</v>
      </c>
      <c r="BB352" s="18">
        <f t="shared" si="133"/>
        <v>0.34705882352941181</v>
      </c>
      <c r="BC352" s="18">
        <f t="shared" si="134"/>
        <v>0.74999999999999989</v>
      </c>
      <c r="BD352" s="18">
        <f t="shared" si="135"/>
        <v>2.3529411764705882E-2</v>
      </c>
      <c r="BE352" s="18">
        <f t="shared" si="136"/>
        <v>1.1764705882352941E-2</v>
      </c>
      <c r="BF352" s="18">
        <f t="shared" si="137"/>
        <v>2.9411764705882353E-2</v>
      </c>
      <c r="BG352" s="18">
        <f t="shared" si="138"/>
        <v>0.12941176470588237</v>
      </c>
      <c r="BH352" s="58" t="str">
        <f t="shared" si="139"/>
        <v>10–19 min</v>
      </c>
      <c r="BI352" s="58" t="str">
        <f t="shared" si="140"/>
        <v>23–27</v>
      </c>
      <c r="BJ352" s="60">
        <f t="shared" si="141"/>
        <v>0.46799999999999997</v>
      </c>
      <c r="BK352" s="60">
        <f t="shared" si="142"/>
        <v>0.46500000000000002</v>
      </c>
      <c r="BL352" s="60">
        <f t="shared" si="143"/>
        <v>3.8020519010259504E-2</v>
      </c>
      <c r="BM352" s="62" t="str">
        <f t="shared" si="144"/>
        <v>Écarter</v>
      </c>
      <c r="BN352" s="64">
        <f t="shared" si="145"/>
        <v>0.1804426559356137</v>
      </c>
      <c r="BO352" s="64">
        <f t="shared" si="146"/>
        <v>170</v>
      </c>
      <c r="BP352" s="65">
        <f t="shared" si="147"/>
        <v>1.7647058823529412E-2</v>
      </c>
      <c r="BQ352" s="65">
        <f t="shared" si="148"/>
        <v>0.75</v>
      </c>
      <c r="BR352" s="18">
        <f t="shared" si="149"/>
        <v>0.15882352941176472</v>
      </c>
    </row>
    <row r="353" spans="1:70" ht="13.2">
      <c r="A353" s="12" t="s">
        <v>684</v>
      </c>
      <c r="B353" s="12" t="s">
        <v>685</v>
      </c>
      <c r="C353" s="13">
        <v>22</v>
      </c>
      <c r="D353" s="13">
        <v>47</v>
      </c>
      <c r="E353" s="13">
        <v>40</v>
      </c>
      <c r="F353" s="13">
        <v>7</v>
      </c>
      <c r="G353" s="13">
        <v>16.7</v>
      </c>
      <c r="H353" s="14">
        <v>277</v>
      </c>
      <c r="I353" s="15">
        <v>99</v>
      </c>
      <c r="J353" s="15">
        <v>221</v>
      </c>
      <c r="K353" s="14">
        <v>43.9</v>
      </c>
      <c r="L353" s="15">
        <v>61</v>
      </c>
      <c r="M353" s="15">
        <v>155</v>
      </c>
      <c r="N353" s="14">
        <v>39.9</v>
      </c>
      <c r="O353" s="14">
        <v>24</v>
      </c>
      <c r="P353" s="14">
        <v>28</v>
      </c>
      <c r="Q353" s="14">
        <v>76.7</v>
      </c>
      <c r="R353" s="15">
        <v>47</v>
      </c>
      <c r="S353" s="15">
        <v>216</v>
      </c>
      <c r="T353" s="15">
        <v>263</v>
      </c>
      <c r="U353" s="15">
        <v>122</v>
      </c>
      <c r="V353" s="68">
        <v>33</v>
      </c>
      <c r="W353" s="15">
        <v>24</v>
      </c>
      <c r="X353" s="15">
        <v>28</v>
      </c>
      <c r="Y353" s="15">
        <v>80</v>
      </c>
      <c r="Z353" s="14">
        <v>888</v>
      </c>
      <c r="AA353" s="14">
        <v>4</v>
      </c>
      <c r="AB353" s="14">
        <v>3</v>
      </c>
      <c r="AC353" s="13">
        <v>6.4</v>
      </c>
      <c r="AD353" s="13">
        <v>121</v>
      </c>
      <c r="AE353" s="13">
        <v>103</v>
      </c>
      <c r="AF353" s="13">
        <v>17.899999999999999</v>
      </c>
      <c r="AG353" s="13">
        <v>19</v>
      </c>
      <c r="AH353" s="13">
        <v>3.43</v>
      </c>
      <c r="AI353" s="13">
        <v>30.9</v>
      </c>
      <c r="AJ353" s="13">
        <v>5.9</v>
      </c>
      <c r="AK353" s="13">
        <v>25.1</v>
      </c>
      <c r="AL353" s="13">
        <v>15.8</v>
      </c>
      <c r="AM353" s="13">
        <v>9</v>
      </c>
      <c r="AN353" s="13">
        <v>57.7</v>
      </c>
      <c r="AO353" s="13">
        <v>59.4</v>
      </c>
      <c r="AP353" s="13">
        <v>14.1</v>
      </c>
      <c r="AQ353" s="13">
        <v>102.7</v>
      </c>
      <c r="AR353" s="13">
        <v>12.4</v>
      </c>
      <c r="AS353" s="13">
        <v>1678</v>
      </c>
      <c r="AT353" s="16">
        <f t="shared" si="125"/>
        <v>5.8936170212765955</v>
      </c>
      <c r="AU353" s="16">
        <f t="shared" si="126"/>
        <v>2.5957446808510638</v>
      </c>
      <c r="AV353" s="17">
        <f t="shared" si="127"/>
        <v>5.5957446808510642</v>
      </c>
      <c r="AW353" s="17">
        <f t="shared" si="128"/>
        <v>1</v>
      </c>
      <c r="AX353" s="17">
        <f t="shared" si="129"/>
        <v>4.5957446808510642</v>
      </c>
      <c r="AY353" s="17">
        <f t="shared" si="130"/>
        <v>0.51063829787234039</v>
      </c>
      <c r="AZ353" s="17">
        <f t="shared" si="131"/>
        <v>0.5957446808510638</v>
      </c>
      <c r="BA353" s="17">
        <f t="shared" si="132"/>
        <v>0.7021276595744681</v>
      </c>
      <c r="BB353" s="18">
        <f t="shared" si="133"/>
        <v>0.35291119887883809</v>
      </c>
      <c r="BC353" s="18">
        <f t="shared" si="134"/>
        <v>3.6969696969696968</v>
      </c>
      <c r="BD353" s="18">
        <f t="shared" si="135"/>
        <v>3.0577143585170084E-2</v>
      </c>
      <c r="BE353" s="18">
        <f t="shared" si="136"/>
        <v>3.5673334182698434E-2</v>
      </c>
      <c r="BF353" s="18">
        <f t="shared" si="137"/>
        <v>5.9880239520958084E-2</v>
      </c>
      <c r="BG353" s="18">
        <f t="shared" si="138"/>
        <v>0.2751942922665308</v>
      </c>
      <c r="BH353" s="58" t="str">
        <f t="shared" si="139"/>
        <v>10–19 min</v>
      </c>
      <c r="BI353" s="58" t="str">
        <f t="shared" si="140"/>
        <v>18–22</v>
      </c>
      <c r="BJ353" s="60">
        <f t="shared" si="141"/>
        <v>0.57700000000000007</v>
      </c>
      <c r="BK353" s="60">
        <f t="shared" si="142"/>
        <v>0.59399999999999997</v>
      </c>
      <c r="BL353" s="60">
        <f t="shared" si="143"/>
        <v>0.13337356668678335</v>
      </c>
      <c r="BM353" s="62" t="str">
        <f t="shared" si="144"/>
        <v>Écarter</v>
      </c>
      <c r="BN353" s="64">
        <f t="shared" si="145"/>
        <v>0.18024744209940494</v>
      </c>
      <c r="BO353" s="64">
        <f t="shared" si="146"/>
        <v>784.9</v>
      </c>
      <c r="BP353" s="65">
        <f t="shared" si="147"/>
        <v>0.15543381322461461</v>
      </c>
      <c r="BQ353" s="65">
        <f t="shared" si="148"/>
        <v>3.6969696969696968</v>
      </c>
      <c r="BR353" s="18">
        <f t="shared" si="149"/>
        <v>0.33507453178748892</v>
      </c>
    </row>
    <row r="354" spans="1:70" ht="13.2">
      <c r="A354" s="12" t="s">
        <v>988</v>
      </c>
      <c r="B354" s="12" t="s">
        <v>989</v>
      </c>
      <c r="C354" s="13">
        <v>26</v>
      </c>
      <c r="D354" s="13">
        <v>9</v>
      </c>
      <c r="E354" s="13">
        <v>2</v>
      </c>
      <c r="F354" s="13">
        <v>7</v>
      </c>
      <c r="G354" s="13">
        <v>21.9</v>
      </c>
      <c r="H354" s="14">
        <v>53</v>
      </c>
      <c r="I354" s="15">
        <v>20</v>
      </c>
      <c r="J354" s="15">
        <v>40</v>
      </c>
      <c r="K354" s="14">
        <v>50</v>
      </c>
      <c r="L354" s="15">
        <v>11</v>
      </c>
      <c r="M354" s="15">
        <v>28</v>
      </c>
      <c r="N354" s="14">
        <v>39.299999999999997</v>
      </c>
      <c r="O354" s="14">
        <v>2</v>
      </c>
      <c r="P354" s="14">
        <v>3</v>
      </c>
      <c r="Q354" s="14">
        <v>66.7</v>
      </c>
      <c r="R354" s="15">
        <v>21</v>
      </c>
      <c r="S354" s="15">
        <v>26</v>
      </c>
      <c r="T354" s="15">
        <v>47</v>
      </c>
      <c r="U354" s="15">
        <v>15</v>
      </c>
      <c r="V354" s="68">
        <v>3</v>
      </c>
      <c r="W354" s="15">
        <v>5</v>
      </c>
      <c r="X354" s="15">
        <v>4</v>
      </c>
      <c r="Y354" s="15">
        <v>5</v>
      </c>
      <c r="Z354" s="14">
        <v>156</v>
      </c>
      <c r="AA354" s="14">
        <v>1</v>
      </c>
      <c r="AB354" s="14">
        <v>0</v>
      </c>
      <c r="AC354" s="13">
        <v>-3.1</v>
      </c>
      <c r="AD354" s="13">
        <v>115.8</v>
      </c>
      <c r="AE354" s="13">
        <v>122.1</v>
      </c>
      <c r="AF354" s="13">
        <v>-6.3</v>
      </c>
      <c r="AG354" s="13">
        <v>10.1</v>
      </c>
      <c r="AH354" s="13">
        <v>5</v>
      </c>
      <c r="AI354" s="13">
        <v>25.4</v>
      </c>
      <c r="AJ354" s="13">
        <v>9.9</v>
      </c>
      <c r="AK354" s="13">
        <v>14.1</v>
      </c>
      <c r="AL354" s="13">
        <v>11.8</v>
      </c>
      <c r="AM354" s="13">
        <v>5.0999999999999996</v>
      </c>
      <c r="AN354" s="13">
        <v>63.8</v>
      </c>
      <c r="AO354" s="13">
        <v>64.099999999999994</v>
      </c>
      <c r="AP354" s="13">
        <v>9.3000000000000007</v>
      </c>
      <c r="AQ354" s="13">
        <v>99.08</v>
      </c>
      <c r="AR354" s="13">
        <v>8.9</v>
      </c>
      <c r="AS354" s="13">
        <v>405</v>
      </c>
      <c r="AT354" s="16">
        <f t="shared" si="125"/>
        <v>5.8888888888888893</v>
      </c>
      <c r="AU354" s="16">
        <f t="shared" si="126"/>
        <v>1.6666666666666667</v>
      </c>
      <c r="AV354" s="17">
        <f t="shared" si="127"/>
        <v>5.2222222222222223</v>
      </c>
      <c r="AW354" s="17">
        <f t="shared" si="128"/>
        <v>2.3333333333333335</v>
      </c>
      <c r="AX354" s="17">
        <f t="shared" si="129"/>
        <v>2.8888888888888888</v>
      </c>
      <c r="AY354" s="17">
        <f t="shared" si="130"/>
        <v>0.55555555555555558</v>
      </c>
      <c r="AZ354" s="17">
        <f t="shared" si="131"/>
        <v>0.44444444444444442</v>
      </c>
      <c r="BA354" s="17">
        <f t="shared" si="132"/>
        <v>0.33333333333333331</v>
      </c>
      <c r="BB354" s="18">
        <f t="shared" si="133"/>
        <v>0.26889903602232373</v>
      </c>
      <c r="BC354" s="18">
        <f t="shared" si="134"/>
        <v>5.0000000000000009</v>
      </c>
      <c r="BD354" s="18">
        <f t="shared" si="135"/>
        <v>2.5367833587011671E-2</v>
      </c>
      <c r="BE354" s="18">
        <f t="shared" si="136"/>
        <v>2.0294266869609334E-2</v>
      </c>
      <c r="BF354" s="18">
        <f t="shared" si="137"/>
        <v>0.10654490106544902</v>
      </c>
      <c r="BG354" s="18">
        <f t="shared" si="138"/>
        <v>0.13191273465246067</v>
      </c>
      <c r="BH354" s="58" t="str">
        <f t="shared" si="139"/>
        <v>20–29 min</v>
      </c>
      <c r="BI354" s="58" t="str">
        <f t="shared" si="140"/>
        <v>23–27</v>
      </c>
      <c r="BJ354" s="60">
        <f t="shared" si="141"/>
        <v>0.63800000000000001</v>
      </c>
      <c r="BK354" s="60">
        <f t="shared" si="142"/>
        <v>0.6409999999999999</v>
      </c>
      <c r="BL354" s="60">
        <f t="shared" si="143"/>
        <v>2.4140012070006035E-2</v>
      </c>
      <c r="BM354" s="62" t="str">
        <f t="shared" si="144"/>
        <v>Écarter</v>
      </c>
      <c r="BN354" s="64">
        <f t="shared" si="145"/>
        <v>0.18010283925776885</v>
      </c>
      <c r="BO354" s="64">
        <f t="shared" si="146"/>
        <v>197.1</v>
      </c>
      <c r="BP354" s="65">
        <f t="shared" si="147"/>
        <v>7.6103500761035003E-2</v>
      </c>
      <c r="BQ354" s="65">
        <f t="shared" si="148"/>
        <v>5</v>
      </c>
      <c r="BR354" s="18">
        <f t="shared" si="149"/>
        <v>0.23845763571790971</v>
      </c>
    </row>
    <row r="355" spans="1:70" ht="13.2">
      <c r="A355" s="12" t="s">
        <v>872</v>
      </c>
      <c r="B355" s="12" t="s">
        <v>873</v>
      </c>
      <c r="C355" s="13">
        <v>27</v>
      </c>
      <c r="D355" s="13">
        <v>20</v>
      </c>
      <c r="E355" s="13">
        <v>7</v>
      </c>
      <c r="F355" s="13">
        <v>13</v>
      </c>
      <c r="G355" s="13">
        <v>17.600000000000001</v>
      </c>
      <c r="H355" s="14">
        <v>116</v>
      </c>
      <c r="I355" s="15">
        <v>50</v>
      </c>
      <c r="J355" s="15">
        <v>78</v>
      </c>
      <c r="K355" s="14">
        <v>64.099999999999994</v>
      </c>
      <c r="L355" s="15">
        <v>2</v>
      </c>
      <c r="M355" s="15">
        <v>4</v>
      </c>
      <c r="N355" s="14">
        <v>33.299999999999997</v>
      </c>
      <c r="O355" s="14">
        <v>16</v>
      </c>
      <c r="P355" s="14">
        <v>18</v>
      </c>
      <c r="Q355" s="14">
        <v>88.2</v>
      </c>
      <c r="R355" s="15">
        <v>36</v>
      </c>
      <c r="S355" s="15">
        <v>84</v>
      </c>
      <c r="T355" s="15">
        <v>118</v>
      </c>
      <c r="U355" s="15">
        <v>22</v>
      </c>
      <c r="V355" s="68">
        <v>18</v>
      </c>
      <c r="W355" s="15">
        <v>14</v>
      </c>
      <c r="X355" s="15">
        <v>34</v>
      </c>
      <c r="Y355" s="15">
        <v>32</v>
      </c>
      <c r="Z355" s="14">
        <v>410</v>
      </c>
      <c r="AA355" s="14">
        <v>0</v>
      </c>
      <c r="AB355" s="14">
        <v>0</v>
      </c>
      <c r="AC355" s="13">
        <v>-0.9</v>
      </c>
      <c r="AD355" s="13">
        <v>106.3</v>
      </c>
      <c r="AE355" s="13">
        <v>108.3</v>
      </c>
      <c r="AF355" s="13">
        <v>-2</v>
      </c>
      <c r="AG355" s="13">
        <v>9</v>
      </c>
      <c r="AH355" s="13">
        <v>1.24</v>
      </c>
      <c r="AI355" s="13">
        <v>17.100000000000001</v>
      </c>
      <c r="AJ355" s="13">
        <v>9.6999999999999993</v>
      </c>
      <c r="AK355" s="13">
        <v>21.7</v>
      </c>
      <c r="AL355" s="13">
        <v>15.9</v>
      </c>
      <c r="AM355" s="13">
        <v>13.8</v>
      </c>
      <c r="AN355" s="13">
        <v>64.7</v>
      </c>
      <c r="AO355" s="13">
        <v>67.900000000000006</v>
      </c>
      <c r="AP355" s="13">
        <v>12</v>
      </c>
      <c r="AQ355" s="13">
        <v>100.69</v>
      </c>
      <c r="AR355" s="13">
        <v>13.7</v>
      </c>
      <c r="AS355" s="13">
        <v>736</v>
      </c>
      <c r="AT355" s="16">
        <f t="shared" si="125"/>
        <v>5.8</v>
      </c>
      <c r="AU355" s="16">
        <f t="shared" si="126"/>
        <v>1.1000000000000001</v>
      </c>
      <c r="AV355" s="17">
        <f t="shared" si="127"/>
        <v>5.9</v>
      </c>
      <c r="AW355" s="17">
        <f t="shared" si="128"/>
        <v>1.8</v>
      </c>
      <c r="AX355" s="17">
        <f t="shared" si="129"/>
        <v>4.2</v>
      </c>
      <c r="AY355" s="17">
        <f t="shared" si="130"/>
        <v>0.7</v>
      </c>
      <c r="AZ355" s="17">
        <f t="shared" si="131"/>
        <v>1.7</v>
      </c>
      <c r="BA355" s="17">
        <f t="shared" si="132"/>
        <v>0.9</v>
      </c>
      <c r="BB355" s="18">
        <f t="shared" si="133"/>
        <v>0.32954545454545453</v>
      </c>
      <c r="BC355" s="18">
        <f t="shared" si="134"/>
        <v>1.2222222222222223</v>
      </c>
      <c r="BD355" s="18">
        <f t="shared" si="135"/>
        <v>3.9772727272727265E-2</v>
      </c>
      <c r="BE355" s="18">
        <f t="shared" si="136"/>
        <v>9.6590909090909075E-2</v>
      </c>
      <c r="BF355" s="18">
        <f t="shared" si="137"/>
        <v>0.10227272727272727</v>
      </c>
      <c r="BG355" s="18">
        <f t="shared" si="138"/>
        <v>0.23863636363636362</v>
      </c>
      <c r="BH355" s="58" t="str">
        <f t="shared" si="139"/>
        <v>10–19 min</v>
      </c>
      <c r="BI355" s="58" t="str">
        <f t="shared" si="140"/>
        <v>23–27</v>
      </c>
      <c r="BJ355" s="60">
        <f t="shared" si="141"/>
        <v>0.64700000000000002</v>
      </c>
      <c r="BK355" s="60">
        <f t="shared" si="142"/>
        <v>0.67900000000000005</v>
      </c>
      <c r="BL355" s="60">
        <f t="shared" si="143"/>
        <v>4.7073023536511771E-2</v>
      </c>
      <c r="BM355" s="62" t="str">
        <f t="shared" si="144"/>
        <v>Écarter</v>
      </c>
      <c r="BN355" s="64">
        <f t="shared" si="145"/>
        <v>0.17738430583501005</v>
      </c>
      <c r="BO355" s="64">
        <f t="shared" si="146"/>
        <v>352</v>
      </c>
      <c r="BP355" s="65">
        <f t="shared" si="147"/>
        <v>6.25E-2</v>
      </c>
      <c r="BQ355" s="65">
        <f t="shared" si="148"/>
        <v>1.2222222222222223</v>
      </c>
      <c r="BR355" s="18">
        <f t="shared" si="149"/>
        <v>0.33522727272727271</v>
      </c>
    </row>
    <row r="356" spans="1:70" ht="13.2">
      <c r="A356" s="12" t="s">
        <v>632</v>
      </c>
      <c r="B356" s="12" t="s">
        <v>633</v>
      </c>
      <c r="C356" s="13">
        <v>22</v>
      </c>
      <c r="D356" s="13">
        <v>58</v>
      </c>
      <c r="E356" s="13">
        <v>12</v>
      </c>
      <c r="F356" s="13">
        <v>46</v>
      </c>
      <c r="G356" s="13">
        <v>15.6</v>
      </c>
      <c r="H356" s="14">
        <v>336</v>
      </c>
      <c r="I356" s="15">
        <v>133</v>
      </c>
      <c r="J356" s="15">
        <v>191</v>
      </c>
      <c r="K356" s="14">
        <v>70.3</v>
      </c>
      <c r="L356" s="14">
        <v>0</v>
      </c>
      <c r="M356" s="14">
        <v>0</v>
      </c>
      <c r="N356" s="14">
        <v>0</v>
      </c>
      <c r="O356" s="14">
        <v>70</v>
      </c>
      <c r="P356" s="14">
        <v>99</v>
      </c>
      <c r="Q356" s="14">
        <v>67</v>
      </c>
      <c r="R356" s="15">
        <v>93</v>
      </c>
      <c r="S356" s="15">
        <v>151</v>
      </c>
      <c r="T356" s="15">
        <v>244</v>
      </c>
      <c r="U356" s="15">
        <v>29</v>
      </c>
      <c r="V356" s="68">
        <v>64</v>
      </c>
      <c r="W356" s="15">
        <v>23</v>
      </c>
      <c r="X356" s="15">
        <v>70</v>
      </c>
      <c r="Y356" s="15">
        <v>128</v>
      </c>
      <c r="Z356" s="14">
        <v>893</v>
      </c>
      <c r="AA356" s="14">
        <v>3</v>
      </c>
      <c r="AB356" s="14">
        <v>0</v>
      </c>
      <c r="AC356" s="13">
        <v>-1.9</v>
      </c>
      <c r="AD356" s="13">
        <v>107.4</v>
      </c>
      <c r="AE356" s="13">
        <v>114</v>
      </c>
      <c r="AF356" s="13">
        <v>-6.6</v>
      </c>
      <c r="AG356" s="13">
        <v>4.3</v>
      </c>
      <c r="AH356" s="13">
        <v>0.44</v>
      </c>
      <c r="AI356" s="13">
        <v>8.4</v>
      </c>
      <c r="AJ356" s="13">
        <v>9.6999999999999993</v>
      </c>
      <c r="AK356" s="13">
        <v>16.399999999999999</v>
      </c>
      <c r="AL356" s="13">
        <v>13</v>
      </c>
      <c r="AM356" s="13">
        <v>18.899999999999999</v>
      </c>
      <c r="AN356" s="13">
        <v>70.3</v>
      </c>
      <c r="AO356" s="13">
        <v>71.400000000000006</v>
      </c>
      <c r="AP356" s="13">
        <v>13.5</v>
      </c>
      <c r="AQ356" s="13">
        <v>100.51</v>
      </c>
      <c r="AR356" s="13">
        <v>9.3000000000000007</v>
      </c>
      <c r="AS356" s="13">
        <v>1900</v>
      </c>
      <c r="AT356" s="16">
        <f t="shared" si="125"/>
        <v>5.7931034482758621</v>
      </c>
      <c r="AU356" s="16">
        <f t="shared" si="126"/>
        <v>0.5</v>
      </c>
      <c r="AV356" s="17">
        <f t="shared" si="127"/>
        <v>4.2068965517241379</v>
      </c>
      <c r="AW356" s="17">
        <f t="shared" si="128"/>
        <v>1.603448275862069</v>
      </c>
      <c r="AX356" s="17">
        <f t="shared" si="129"/>
        <v>2.603448275862069</v>
      </c>
      <c r="AY356" s="17">
        <f t="shared" si="130"/>
        <v>0.39655172413793105</v>
      </c>
      <c r="AZ356" s="17">
        <f t="shared" si="131"/>
        <v>1.2068965517241379</v>
      </c>
      <c r="BA356" s="17">
        <f t="shared" si="132"/>
        <v>1.103448275862069</v>
      </c>
      <c r="BB356" s="18">
        <f t="shared" si="133"/>
        <v>0.3713527851458886</v>
      </c>
      <c r="BC356" s="18">
        <f t="shared" si="134"/>
        <v>0.453125</v>
      </c>
      <c r="BD356" s="18">
        <f t="shared" si="135"/>
        <v>2.5419982316534043E-2</v>
      </c>
      <c r="BE356" s="18">
        <f t="shared" si="136"/>
        <v>7.7365163572060122E-2</v>
      </c>
      <c r="BF356" s="18">
        <f t="shared" si="137"/>
        <v>0.10278514588859416</v>
      </c>
      <c r="BG356" s="18">
        <f t="shared" si="138"/>
        <v>0.16688770999115826</v>
      </c>
      <c r="BH356" s="58" t="str">
        <f t="shared" si="139"/>
        <v>10–19 min</v>
      </c>
      <c r="BI356" s="58" t="str">
        <f t="shared" si="140"/>
        <v>18–22</v>
      </c>
      <c r="BJ356" s="60">
        <f t="shared" si="141"/>
        <v>0.70299999999999996</v>
      </c>
      <c r="BK356" s="60">
        <f t="shared" si="142"/>
        <v>0.71400000000000008</v>
      </c>
      <c r="BL356" s="60">
        <f t="shared" si="143"/>
        <v>0.11526855763427882</v>
      </c>
      <c r="BM356" s="62" t="str">
        <f t="shared" si="144"/>
        <v>Écarter</v>
      </c>
      <c r="BN356" s="64">
        <f t="shared" si="145"/>
        <v>0.17717338513841671</v>
      </c>
      <c r="BO356" s="64">
        <f t="shared" si="146"/>
        <v>904.8</v>
      </c>
      <c r="BP356" s="65">
        <f t="shared" si="147"/>
        <v>3.2051282051282055E-2</v>
      </c>
      <c r="BQ356" s="65">
        <f t="shared" si="148"/>
        <v>0.453125</v>
      </c>
      <c r="BR356" s="18">
        <f t="shared" si="149"/>
        <v>0.26967285587975243</v>
      </c>
    </row>
    <row r="357" spans="1:70" ht="13.2">
      <c r="A357" s="12" t="s">
        <v>798</v>
      </c>
      <c r="B357" s="12" t="s">
        <v>799</v>
      </c>
      <c r="C357" s="13">
        <v>26</v>
      </c>
      <c r="D357" s="13">
        <v>28</v>
      </c>
      <c r="E357" s="13">
        <v>14</v>
      </c>
      <c r="F357" s="13">
        <v>14</v>
      </c>
      <c r="G357" s="13">
        <v>13.6</v>
      </c>
      <c r="H357" s="14">
        <v>162</v>
      </c>
      <c r="I357" s="15">
        <v>59</v>
      </c>
      <c r="J357" s="15">
        <v>123</v>
      </c>
      <c r="K357" s="14">
        <v>47.5</v>
      </c>
      <c r="L357" s="15">
        <v>14</v>
      </c>
      <c r="M357" s="15">
        <v>39</v>
      </c>
      <c r="N357" s="14">
        <v>37.5</v>
      </c>
      <c r="O357" s="14">
        <v>31</v>
      </c>
      <c r="P357" s="14">
        <v>39</v>
      </c>
      <c r="Q357" s="14">
        <v>77.5</v>
      </c>
      <c r="R357" s="15">
        <v>14</v>
      </c>
      <c r="S357" s="15">
        <v>31</v>
      </c>
      <c r="T357" s="15">
        <v>45</v>
      </c>
      <c r="U357" s="15">
        <v>53</v>
      </c>
      <c r="V357" s="68">
        <v>17</v>
      </c>
      <c r="W357" s="15">
        <v>22</v>
      </c>
      <c r="X357" s="15">
        <v>6</v>
      </c>
      <c r="Y357" s="15">
        <v>42</v>
      </c>
      <c r="Z357" s="14">
        <v>356</v>
      </c>
      <c r="AA357" s="14">
        <v>0</v>
      </c>
      <c r="AB357" s="14">
        <v>0</v>
      </c>
      <c r="AC357" s="13">
        <v>0</v>
      </c>
      <c r="AD357" s="13">
        <v>110.9</v>
      </c>
      <c r="AE357" s="13">
        <v>110.1</v>
      </c>
      <c r="AF357" s="13">
        <v>0.8</v>
      </c>
      <c r="AG357" s="13">
        <v>19.3</v>
      </c>
      <c r="AH357" s="13">
        <v>3.31</v>
      </c>
      <c r="AI357" s="13">
        <v>25.4</v>
      </c>
      <c r="AJ357" s="13">
        <v>3.5</v>
      </c>
      <c r="AK357" s="13">
        <v>7.9</v>
      </c>
      <c r="AL357" s="13">
        <v>5.7</v>
      </c>
      <c r="AM357" s="13">
        <v>7.7</v>
      </c>
      <c r="AN357" s="13">
        <v>53.7</v>
      </c>
      <c r="AO357" s="13">
        <v>58</v>
      </c>
      <c r="AP357" s="13">
        <v>16.7</v>
      </c>
      <c r="AQ357" s="13">
        <v>104.12</v>
      </c>
      <c r="AR357" s="13">
        <v>8.9</v>
      </c>
      <c r="AS357" s="13">
        <v>823</v>
      </c>
      <c r="AT357" s="16">
        <f t="shared" si="125"/>
        <v>5.7857142857142856</v>
      </c>
      <c r="AU357" s="16">
        <f t="shared" si="126"/>
        <v>1.8928571428571428</v>
      </c>
      <c r="AV357" s="17">
        <f t="shared" si="127"/>
        <v>1.6071428571428572</v>
      </c>
      <c r="AW357" s="17">
        <f t="shared" si="128"/>
        <v>0.5</v>
      </c>
      <c r="AX357" s="17">
        <f t="shared" si="129"/>
        <v>1.1071428571428572</v>
      </c>
      <c r="AY357" s="17">
        <f t="shared" si="130"/>
        <v>0.7857142857142857</v>
      </c>
      <c r="AZ357" s="17">
        <f t="shared" si="131"/>
        <v>0.21428571428571427</v>
      </c>
      <c r="BA357" s="17">
        <f t="shared" si="132"/>
        <v>0.6071428571428571</v>
      </c>
      <c r="BB357" s="18">
        <f t="shared" si="133"/>
        <v>0.42542016806722688</v>
      </c>
      <c r="BC357" s="18">
        <f t="shared" si="134"/>
        <v>3.1176470588235294</v>
      </c>
      <c r="BD357" s="18">
        <f t="shared" si="135"/>
        <v>5.7773109243697482E-2</v>
      </c>
      <c r="BE357" s="18">
        <f t="shared" si="136"/>
        <v>1.5756302521008403E-2</v>
      </c>
      <c r="BF357" s="18">
        <f t="shared" si="137"/>
        <v>3.6764705882352942E-2</v>
      </c>
      <c r="BG357" s="18">
        <f t="shared" si="138"/>
        <v>8.1407563025210086E-2</v>
      </c>
      <c r="BH357" s="58" t="str">
        <f t="shared" si="139"/>
        <v>10–19 min</v>
      </c>
      <c r="BI357" s="58" t="str">
        <f t="shared" si="140"/>
        <v>23–27</v>
      </c>
      <c r="BJ357" s="60">
        <f t="shared" si="141"/>
        <v>0.53700000000000003</v>
      </c>
      <c r="BK357" s="60">
        <f t="shared" si="142"/>
        <v>0.57999999999999996</v>
      </c>
      <c r="BL357" s="60">
        <f t="shared" si="143"/>
        <v>7.4230537115268558E-2</v>
      </c>
      <c r="BM357" s="62" t="str">
        <f t="shared" si="144"/>
        <v>Écarter</v>
      </c>
      <c r="BN357" s="64">
        <f t="shared" si="145"/>
        <v>0.17694739867778098</v>
      </c>
      <c r="BO357" s="64">
        <f t="shared" si="146"/>
        <v>380.8</v>
      </c>
      <c r="BP357" s="65">
        <f t="shared" si="147"/>
        <v>0.13918067226890757</v>
      </c>
      <c r="BQ357" s="65">
        <f t="shared" si="148"/>
        <v>3.1176470588235294</v>
      </c>
      <c r="BR357" s="18">
        <f t="shared" si="149"/>
        <v>0.11817226890756304</v>
      </c>
    </row>
    <row r="358" spans="1:70" ht="13.2">
      <c r="A358" s="12" t="s">
        <v>944</v>
      </c>
      <c r="B358" s="12" t="s">
        <v>945</v>
      </c>
      <c r="C358" s="13">
        <v>25</v>
      </c>
      <c r="D358" s="13">
        <v>13</v>
      </c>
      <c r="E358" s="13">
        <v>5</v>
      </c>
      <c r="F358" s="13">
        <v>8</v>
      </c>
      <c r="G358" s="13">
        <v>9.1</v>
      </c>
      <c r="H358" s="14">
        <v>75</v>
      </c>
      <c r="I358" s="15">
        <v>34</v>
      </c>
      <c r="J358" s="15">
        <v>49</v>
      </c>
      <c r="K358" s="14">
        <v>69.400000000000006</v>
      </c>
      <c r="L358" s="14">
        <v>0</v>
      </c>
      <c r="M358" s="14">
        <v>0</v>
      </c>
      <c r="N358" s="14">
        <v>0</v>
      </c>
      <c r="O358" s="14">
        <v>8</v>
      </c>
      <c r="P358" s="14">
        <v>10</v>
      </c>
      <c r="Q358" s="14">
        <v>72.7</v>
      </c>
      <c r="R358" s="15">
        <v>12</v>
      </c>
      <c r="S358" s="15">
        <v>33</v>
      </c>
      <c r="T358" s="15">
        <v>44</v>
      </c>
      <c r="U358" s="15">
        <v>3</v>
      </c>
      <c r="V358" s="68">
        <v>10</v>
      </c>
      <c r="W358" s="15">
        <v>7</v>
      </c>
      <c r="X358" s="15">
        <v>4</v>
      </c>
      <c r="Y358" s="15">
        <v>17</v>
      </c>
      <c r="Z358" s="14">
        <v>151</v>
      </c>
      <c r="AA358" s="14">
        <v>1</v>
      </c>
      <c r="AB358" s="14">
        <v>0</v>
      </c>
      <c r="AC358" s="13">
        <v>-1.1000000000000001</v>
      </c>
      <c r="AD358" s="13">
        <v>101.5</v>
      </c>
      <c r="AE358" s="13">
        <v>105.9</v>
      </c>
      <c r="AF358" s="13">
        <v>-4.4000000000000004</v>
      </c>
      <c r="AG358" s="13">
        <v>2.9</v>
      </c>
      <c r="AH358" s="13">
        <v>0.18</v>
      </c>
      <c r="AI358" s="13">
        <v>3</v>
      </c>
      <c r="AJ358" s="13">
        <v>9.8000000000000007</v>
      </c>
      <c r="AK358" s="13">
        <v>22.4</v>
      </c>
      <c r="AL358" s="13">
        <v>16.5</v>
      </c>
      <c r="AM358" s="13">
        <v>16.7</v>
      </c>
      <c r="AN358" s="13">
        <v>69.400000000000006</v>
      </c>
      <c r="AO358" s="13">
        <v>70.599999999999994</v>
      </c>
      <c r="AP358" s="13">
        <v>21.6</v>
      </c>
      <c r="AQ358" s="13">
        <v>108.49</v>
      </c>
      <c r="AR358" s="13">
        <v>15.4</v>
      </c>
      <c r="AS358" s="13">
        <v>267</v>
      </c>
      <c r="AT358" s="16">
        <f t="shared" si="125"/>
        <v>5.7692307692307692</v>
      </c>
      <c r="AU358" s="16">
        <f t="shared" si="126"/>
        <v>0.23076923076923078</v>
      </c>
      <c r="AV358" s="17">
        <f t="shared" si="127"/>
        <v>3.3846153846153846</v>
      </c>
      <c r="AW358" s="17">
        <f t="shared" si="128"/>
        <v>0.92307692307692313</v>
      </c>
      <c r="AX358" s="17">
        <f t="shared" si="129"/>
        <v>2.5384615384615383</v>
      </c>
      <c r="AY358" s="17">
        <f t="shared" si="130"/>
        <v>0.53846153846153844</v>
      </c>
      <c r="AZ358" s="17">
        <f t="shared" si="131"/>
        <v>0.30769230769230771</v>
      </c>
      <c r="BA358" s="17">
        <f t="shared" si="132"/>
        <v>0.76923076923076927</v>
      </c>
      <c r="BB358" s="18">
        <f t="shared" si="133"/>
        <v>0.63398140321217245</v>
      </c>
      <c r="BC358" s="18">
        <f t="shared" si="134"/>
        <v>0.3</v>
      </c>
      <c r="BD358" s="18">
        <f t="shared" si="135"/>
        <v>5.9171597633136092E-2</v>
      </c>
      <c r="BE358" s="18">
        <f t="shared" si="136"/>
        <v>3.38123415046492E-2</v>
      </c>
      <c r="BF358" s="18">
        <f t="shared" si="137"/>
        <v>0.10143702451394761</v>
      </c>
      <c r="BG358" s="18">
        <f t="shared" si="138"/>
        <v>0.2789518174133559</v>
      </c>
      <c r="BH358" s="58" t="str">
        <f t="shared" si="139"/>
        <v>&lt;10 min</v>
      </c>
      <c r="BI358" s="58" t="str">
        <f t="shared" si="140"/>
        <v>23–27</v>
      </c>
      <c r="BJ358" s="60">
        <f t="shared" si="141"/>
        <v>0.69400000000000006</v>
      </c>
      <c r="BK358" s="60">
        <f t="shared" si="142"/>
        <v>0.70599999999999996</v>
      </c>
      <c r="BL358" s="60">
        <f t="shared" si="143"/>
        <v>2.9571514785757393E-2</v>
      </c>
      <c r="BM358" s="62" t="str">
        <f t="shared" si="144"/>
        <v>Écarter</v>
      </c>
      <c r="BN358" s="64">
        <f t="shared" si="145"/>
        <v>0.17644327503482435</v>
      </c>
      <c r="BO358" s="64">
        <f t="shared" si="146"/>
        <v>118.3</v>
      </c>
      <c r="BP358" s="65">
        <f t="shared" si="147"/>
        <v>2.5359256128486898E-2</v>
      </c>
      <c r="BQ358" s="65">
        <f t="shared" si="148"/>
        <v>0.3</v>
      </c>
      <c r="BR358" s="18">
        <f t="shared" si="149"/>
        <v>0.37193575655114119</v>
      </c>
    </row>
    <row r="359" spans="1:70" ht="13.2">
      <c r="A359" s="12" t="s">
        <v>574</v>
      </c>
      <c r="B359" s="12" t="s">
        <v>575</v>
      </c>
      <c r="C359" s="13">
        <v>23</v>
      </c>
      <c r="D359" s="13">
        <v>71</v>
      </c>
      <c r="E359" s="13">
        <v>15</v>
      </c>
      <c r="F359" s="13">
        <v>56</v>
      </c>
      <c r="G359" s="13">
        <v>17.5</v>
      </c>
      <c r="H359" s="14">
        <v>405</v>
      </c>
      <c r="I359" s="15">
        <v>170</v>
      </c>
      <c r="J359" s="15">
        <v>277</v>
      </c>
      <c r="K359" s="14">
        <v>59.6</v>
      </c>
      <c r="L359" s="14">
        <v>0</v>
      </c>
      <c r="M359" s="15">
        <v>7</v>
      </c>
      <c r="N359" s="14">
        <v>0</v>
      </c>
      <c r="O359" s="14">
        <v>71</v>
      </c>
      <c r="P359" s="14">
        <v>114</v>
      </c>
      <c r="Q359" s="14">
        <v>59.5</v>
      </c>
      <c r="R359" s="15">
        <v>185</v>
      </c>
      <c r="S359" s="15">
        <v>249</v>
      </c>
      <c r="T359" s="15">
        <v>440</v>
      </c>
      <c r="U359" s="15">
        <v>57</v>
      </c>
      <c r="V359" s="68">
        <v>64</v>
      </c>
      <c r="W359" s="15">
        <v>43</v>
      </c>
      <c r="X359" s="15">
        <v>43</v>
      </c>
      <c r="Y359" s="15">
        <v>107</v>
      </c>
      <c r="Z359" s="14">
        <v>1207</v>
      </c>
      <c r="AA359" s="14">
        <v>7</v>
      </c>
      <c r="AB359" s="14">
        <v>0</v>
      </c>
      <c r="AC359" s="13">
        <v>-1.7</v>
      </c>
      <c r="AD359" s="13">
        <v>106.9</v>
      </c>
      <c r="AE359" s="13">
        <v>110.3</v>
      </c>
      <c r="AF359" s="13">
        <v>-3.4</v>
      </c>
      <c r="AG359" s="13">
        <v>6.9</v>
      </c>
      <c r="AH359" s="13">
        <v>0.92</v>
      </c>
      <c r="AI359" s="13">
        <v>12.5</v>
      </c>
      <c r="AJ359" s="13">
        <v>13.5</v>
      </c>
      <c r="AK359" s="13">
        <v>20.9</v>
      </c>
      <c r="AL359" s="13">
        <v>16.899999999999999</v>
      </c>
      <c r="AM359" s="13">
        <v>13.6</v>
      </c>
      <c r="AN359" s="13">
        <v>59.6</v>
      </c>
      <c r="AO359" s="13">
        <v>60.9</v>
      </c>
      <c r="AP359" s="13">
        <v>13</v>
      </c>
      <c r="AQ359" s="13">
        <v>97.32</v>
      </c>
      <c r="AR359" s="13">
        <v>11.5</v>
      </c>
      <c r="AS359" s="13">
        <v>2498</v>
      </c>
      <c r="AT359" s="16">
        <f t="shared" si="125"/>
        <v>5.704225352112676</v>
      </c>
      <c r="AU359" s="16">
        <f t="shared" si="126"/>
        <v>0.80281690140845074</v>
      </c>
      <c r="AV359" s="17">
        <f t="shared" si="127"/>
        <v>6.197183098591549</v>
      </c>
      <c r="AW359" s="17">
        <f t="shared" si="128"/>
        <v>2.6056338028169015</v>
      </c>
      <c r="AX359" s="17">
        <f t="shared" si="129"/>
        <v>3.507042253521127</v>
      </c>
      <c r="AY359" s="17">
        <f t="shared" si="130"/>
        <v>0.60563380281690138</v>
      </c>
      <c r="AZ359" s="17">
        <f t="shared" si="131"/>
        <v>0.60563380281690138</v>
      </c>
      <c r="BA359" s="17">
        <f t="shared" si="132"/>
        <v>0.90140845070422537</v>
      </c>
      <c r="BB359" s="18">
        <f t="shared" si="133"/>
        <v>0.3259557344064386</v>
      </c>
      <c r="BC359" s="18">
        <f t="shared" si="134"/>
        <v>0.890625</v>
      </c>
      <c r="BD359" s="18">
        <f t="shared" si="135"/>
        <v>3.460764587525151E-2</v>
      </c>
      <c r="BE359" s="18">
        <f t="shared" si="136"/>
        <v>3.460764587525151E-2</v>
      </c>
      <c r="BF359" s="18">
        <f t="shared" si="137"/>
        <v>0.1488933601609658</v>
      </c>
      <c r="BG359" s="18">
        <f t="shared" si="138"/>
        <v>0.20040241448692153</v>
      </c>
      <c r="BH359" s="58" t="str">
        <f t="shared" si="139"/>
        <v>10–19 min</v>
      </c>
      <c r="BI359" s="58" t="str">
        <f t="shared" si="140"/>
        <v>23–27</v>
      </c>
      <c r="BJ359" s="60">
        <f t="shared" si="141"/>
        <v>0.59599999999999997</v>
      </c>
      <c r="BK359" s="60">
        <f t="shared" si="142"/>
        <v>0.60899999999999999</v>
      </c>
      <c r="BL359" s="60">
        <f t="shared" si="143"/>
        <v>0.16716958358479178</v>
      </c>
      <c r="BM359" s="62" t="str">
        <f t="shared" si="144"/>
        <v>Écarter</v>
      </c>
      <c r="BN359" s="64">
        <f t="shared" si="145"/>
        <v>0.17445518179499533</v>
      </c>
      <c r="BO359" s="64">
        <f t="shared" si="146"/>
        <v>1242.5</v>
      </c>
      <c r="BP359" s="65">
        <f t="shared" si="147"/>
        <v>4.5875251509054325E-2</v>
      </c>
      <c r="BQ359" s="65">
        <f t="shared" si="148"/>
        <v>0.890625</v>
      </c>
      <c r="BR359" s="18">
        <f t="shared" si="149"/>
        <v>0.35412474849094566</v>
      </c>
    </row>
    <row r="360" spans="1:70" ht="13.2">
      <c r="A360" s="12" t="s">
        <v>676</v>
      </c>
      <c r="B360" s="12" t="s">
        <v>677</v>
      </c>
      <c r="C360" s="13">
        <v>28</v>
      </c>
      <c r="D360" s="13">
        <v>50</v>
      </c>
      <c r="E360" s="13">
        <v>30</v>
      </c>
      <c r="F360" s="13">
        <v>20</v>
      </c>
      <c r="G360" s="13">
        <v>15.2</v>
      </c>
      <c r="H360" s="14">
        <v>285</v>
      </c>
      <c r="I360" s="15">
        <v>105</v>
      </c>
      <c r="J360" s="15">
        <v>230</v>
      </c>
      <c r="K360" s="14">
        <v>46.1</v>
      </c>
      <c r="L360" s="15">
        <v>60</v>
      </c>
      <c r="M360" s="15">
        <v>155</v>
      </c>
      <c r="N360" s="14">
        <v>39.700000000000003</v>
      </c>
      <c r="O360" s="14">
        <v>10</v>
      </c>
      <c r="P360" s="14">
        <v>20</v>
      </c>
      <c r="Q360" s="14">
        <v>66.7</v>
      </c>
      <c r="R360" s="15">
        <v>10</v>
      </c>
      <c r="S360" s="15">
        <v>50</v>
      </c>
      <c r="T360" s="15">
        <v>60</v>
      </c>
      <c r="U360" s="15">
        <v>25</v>
      </c>
      <c r="V360" s="68">
        <v>20</v>
      </c>
      <c r="W360" s="15">
        <v>25</v>
      </c>
      <c r="X360" s="14">
        <v>0</v>
      </c>
      <c r="Y360" s="15">
        <v>50</v>
      </c>
      <c r="Z360" s="14">
        <v>455</v>
      </c>
      <c r="AA360" s="14">
        <v>0</v>
      </c>
      <c r="AB360" s="14">
        <v>0</v>
      </c>
      <c r="AC360" s="13">
        <v>1.8</v>
      </c>
      <c r="AD360" s="13">
        <v>111.6</v>
      </c>
      <c r="AE360" s="13">
        <v>106.5</v>
      </c>
      <c r="AF360" s="13">
        <v>5.0999999999999996</v>
      </c>
      <c r="AG360" s="13">
        <v>4.9000000000000004</v>
      </c>
      <c r="AH360" s="13">
        <v>1.23</v>
      </c>
      <c r="AI360" s="13">
        <v>9.4</v>
      </c>
      <c r="AJ360" s="13">
        <v>1.4</v>
      </c>
      <c r="AK360" s="13">
        <v>6.4</v>
      </c>
      <c r="AL360" s="13">
        <v>3.9</v>
      </c>
      <c r="AM360" s="13">
        <v>7.7</v>
      </c>
      <c r="AN360" s="13">
        <v>59.6</v>
      </c>
      <c r="AO360" s="13">
        <v>60.1</v>
      </c>
      <c r="AP360" s="13">
        <v>14.3</v>
      </c>
      <c r="AQ360" s="13">
        <v>99.55</v>
      </c>
      <c r="AR360" s="13">
        <v>6.2</v>
      </c>
      <c r="AS360" s="13">
        <v>1583</v>
      </c>
      <c r="AT360" s="16">
        <f t="shared" si="125"/>
        <v>5.7</v>
      </c>
      <c r="AU360" s="16">
        <f t="shared" si="126"/>
        <v>0.5</v>
      </c>
      <c r="AV360" s="17">
        <f t="shared" si="127"/>
        <v>1.2</v>
      </c>
      <c r="AW360" s="17">
        <f t="shared" si="128"/>
        <v>0.2</v>
      </c>
      <c r="AX360" s="17">
        <f t="shared" si="129"/>
        <v>1</v>
      </c>
      <c r="AY360" s="17">
        <f t="shared" si="130"/>
        <v>0.5</v>
      </c>
      <c r="AZ360" s="17">
        <f t="shared" si="131"/>
        <v>0</v>
      </c>
      <c r="BA360" s="17">
        <f t="shared" si="132"/>
        <v>0.4</v>
      </c>
      <c r="BB360" s="18">
        <f t="shared" si="133"/>
        <v>0.37500000000000006</v>
      </c>
      <c r="BC360" s="18">
        <f t="shared" si="134"/>
        <v>1.25</v>
      </c>
      <c r="BD360" s="18">
        <f t="shared" si="135"/>
        <v>3.2894736842105261E-2</v>
      </c>
      <c r="BE360" s="18">
        <f t="shared" si="136"/>
        <v>0</v>
      </c>
      <c r="BF360" s="18">
        <f t="shared" si="137"/>
        <v>1.3157894736842106E-2</v>
      </c>
      <c r="BG360" s="18">
        <f t="shared" si="138"/>
        <v>6.5789473684210523E-2</v>
      </c>
      <c r="BH360" s="58" t="str">
        <f t="shared" si="139"/>
        <v>10–19 min</v>
      </c>
      <c r="BI360" s="58" t="str">
        <f t="shared" si="140"/>
        <v>28–32</v>
      </c>
      <c r="BJ360" s="60">
        <f t="shared" si="141"/>
        <v>0.59599999999999997</v>
      </c>
      <c r="BK360" s="60">
        <f t="shared" si="142"/>
        <v>0.60099999999999998</v>
      </c>
      <c r="BL360" s="60">
        <f t="shared" si="143"/>
        <v>0.1388050694025347</v>
      </c>
      <c r="BM360" s="62" t="str">
        <f t="shared" si="144"/>
        <v>Écarter</v>
      </c>
      <c r="BN360" s="64">
        <f t="shared" si="145"/>
        <v>0.17432595573440646</v>
      </c>
      <c r="BO360" s="64">
        <f t="shared" si="146"/>
        <v>760</v>
      </c>
      <c r="BP360" s="65">
        <f t="shared" si="147"/>
        <v>3.2894736842105261E-2</v>
      </c>
      <c r="BQ360" s="65">
        <f t="shared" si="148"/>
        <v>1.25</v>
      </c>
      <c r="BR360" s="18">
        <f t="shared" si="149"/>
        <v>7.8947368421052627E-2</v>
      </c>
    </row>
    <row r="361" spans="1:70" ht="13.2">
      <c r="A361" s="12" t="s">
        <v>876</v>
      </c>
      <c r="B361" s="12" t="s">
        <v>877</v>
      </c>
      <c r="C361" s="13">
        <v>20</v>
      </c>
      <c r="D361" s="13">
        <v>20</v>
      </c>
      <c r="E361" s="13">
        <v>6</v>
      </c>
      <c r="F361" s="13">
        <v>14</v>
      </c>
      <c r="G361" s="13">
        <v>12.3</v>
      </c>
      <c r="H361" s="14">
        <v>114</v>
      </c>
      <c r="I361" s="15">
        <v>40</v>
      </c>
      <c r="J361" s="15">
        <v>96</v>
      </c>
      <c r="K361" s="14">
        <v>40.6</v>
      </c>
      <c r="L361" s="15">
        <v>34</v>
      </c>
      <c r="M361" s="15">
        <v>74</v>
      </c>
      <c r="N361" s="14">
        <v>44.6</v>
      </c>
      <c r="O361" s="14">
        <v>4</v>
      </c>
      <c r="P361" s="14">
        <v>6</v>
      </c>
      <c r="Q361" s="14">
        <v>60</v>
      </c>
      <c r="R361" s="15">
        <v>4</v>
      </c>
      <c r="S361" s="15">
        <v>26</v>
      </c>
      <c r="T361" s="15">
        <v>30</v>
      </c>
      <c r="U361" s="15">
        <v>12</v>
      </c>
      <c r="V361" s="68">
        <v>16</v>
      </c>
      <c r="W361" s="15">
        <v>6</v>
      </c>
      <c r="X361" s="15">
        <v>2</v>
      </c>
      <c r="Y361" s="15">
        <v>22</v>
      </c>
      <c r="Z361" s="14">
        <v>172</v>
      </c>
      <c r="AA361" s="14">
        <v>0</v>
      </c>
      <c r="AB361" s="14">
        <v>0</v>
      </c>
      <c r="AC361" s="13">
        <v>-3.2</v>
      </c>
      <c r="AD361" s="13">
        <v>98.7</v>
      </c>
      <c r="AE361" s="13">
        <v>109.7</v>
      </c>
      <c r="AF361" s="13">
        <v>-11.1</v>
      </c>
      <c r="AG361" s="13">
        <v>7.8</v>
      </c>
      <c r="AH361" s="13">
        <v>0.8</v>
      </c>
      <c r="AI361" s="13">
        <v>9.6</v>
      </c>
      <c r="AJ361" s="13">
        <v>1.5</v>
      </c>
      <c r="AK361" s="13">
        <v>10.5</v>
      </c>
      <c r="AL361" s="13">
        <v>5.6</v>
      </c>
      <c r="AM361" s="13">
        <v>12</v>
      </c>
      <c r="AN361" s="13">
        <v>57.8</v>
      </c>
      <c r="AO361" s="13">
        <v>58</v>
      </c>
      <c r="AP361" s="13">
        <v>18.899999999999999</v>
      </c>
      <c r="AQ361" s="13">
        <v>103.67</v>
      </c>
      <c r="AR361" s="13">
        <v>6.5</v>
      </c>
      <c r="AS361" s="13">
        <v>529</v>
      </c>
      <c r="AT361" s="16">
        <f t="shared" si="125"/>
        <v>5.7</v>
      </c>
      <c r="AU361" s="16">
        <f t="shared" si="126"/>
        <v>0.6</v>
      </c>
      <c r="AV361" s="17">
        <f t="shared" si="127"/>
        <v>1.5</v>
      </c>
      <c r="AW361" s="17">
        <f t="shared" si="128"/>
        <v>0.2</v>
      </c>
      <c r="AX361" s="17">
        <f t="shared" si="129"/>
        <v>1.3</v>
      </c>
      <c r="AY361" s="17">
        <f t="shared" si="130"/>
        <v>0.3</v>
      </c>
      <c r="AZ361" s="17">
        <f t="shared" si="131"/>
        <v>0.1</v>
      </c>
      <c r="BA361" s="17">
        <f t="shared" si="132"/>
        <v>0.8</v>
      </c>
      <c r="BB361" s="18">
        <f t="shared" si="133"/>
        <v>0.46341463414634143</v>
      </c>
      <c r="BC361" s="18">
        <f t="shared" si="134"/>
        <v>0.74999999999999989</v>
      </c>
      <c r="BD361" s="18">
        <f t="shared" si="135"/>
        <v>2.4390243902439022E-2</v>
      </c>
      <c r="BE361" s="18">
        <f t="shared" si="136"/>
        <v>8.1300813008130073E-3</v>
      </c>
      <c r="BF361" s="18">
        <f t="shared" si="137"/>
        <v>1.6260162601626015E-2</v>
      </c>
      <c r="BG361" s="18">
        <f t="shared" si="138"/>
        <v>0.1056910569105691</v>
      </c>
      <c r="BH361" s="58" t="str">
        <f t="shared" si="139"/>
        <v>10–19 min</v>
      </c>
      <c r="BI361" s="58" t="str">
        <f t="shared" si="140"/>
        <v>18–22</v>
      </c>
      <c r="BJ361" s="60">
        <f t="shared" si="141"/>
        <v>0.57799999999999996</v>
      </c>
      <c r="BK361" s="60">
        <f t="shared" si="142"/>
        <v>0.57999999999999996</v>
      </c>
      <c r="BL361" s="60">
        <f t="shared" si="143"/>
        <v>5.7936028968014482E-2</v>
      </c>
      <c r="BM361" s="62" t="str">
        <f t="shared" si="144"/>
        <v>Écarter</v>
      </c>
      <c r="BN361" s="64">
        <f t="shared" si="145"/>
        <v>0.17432595573440646</v>
      </c>
      <c r="BO361" s="64">
        <f t="shared" si="146"/>
        <v>246</v>
      </c>
      <c r="BP361" s="65">
        <f t="shared" si="147"/>
        <v>4.878048780487805E-2</v>
      </c>
      <c r="BQ361" s="65">
        <f t="shared" si="148"/>
        <v>0.75</v>
      </c>
      <c r="BR361" s="18">
        <f t="shared" si="149"/>
        <v>0.12195121951219512</v>
      </c>
    </row>
    <row r="362" spans="1:70" ht="13.2">
      <c r="A362" s="12" t="s">
        <v>800</v>
      </c>
      <c r="B362" s="12" t="s">
        <v>801</v>
      </c>
      <c r="C362" s="13">
        <v>26</v>
      </c>
      <c r="D362" s="13">
        <v>29</v>
      </c>
      <c r="E362" s="13">
        <v>17</v>
      </c>
      <c r="F362" s="13">
        <v>12</v>
      </c>
      <c r="G362" s="13">
        <v>18.7</v>
      </c>
      <c r="H362" s="14">
        <v>162</v>
      </c>
      <c r="I362" s="15">
        <v>64</v>
      </c>
      <c r="J362" s="15">
        <v>145</v>
      </c>
      <c r="K362" s="14">
        <v>43.8</v>
      </c>
      <c r="L362" s="15">
        <v>26</v>
      </c>
      <c r="M362" s="15">
        <v>67</v>
      </c>
      <c r="N362" s="14">
        <v>38.200000000000003</v>
      </c>
      <c r="O362" s="14">
        <v>9</v>
      </c>
      <c r="P362" s="14">
        <v>12</v>
      </c>
      <c r="Q362" s="14">
        <v>81.8</v>
      </c>
      <c r="R362" s="15">
        <v>38</v>
      </c>
      <c r="S362" s="15">
        <v>75</v>
      </c>
      <c r="T362" s="15">
        <v>113</v>
      </c>
      <c r="U362" s="15">
        <v>41</v>
      </c>
      <c r="V362" s="68">
        <v>26</v>
      </c>
      <c r="W362" s="15">
        <v>29</v>
      </c>
      <c r="X362" s="15">
        <v>12</v>
      </c>
      <c r="Y362" s="15">
        <v>44</v>
      </c>
      <c r="Z362" s="14">
        <v>455</v>
      </c>
      <c r="AA362" s="14">
        <v>0</v>
      </c>
      <c r="AB362" s="14">
        <v>0</v>
      </c>
      <c r="AC362" s="13">
        <v>-0.4</v>
      </c>
      <c r="AD362" s="13">
        <v>111.2</v>
      </c>
      <c r="AE362" s="13">
        <v>112.4</v>
      </c>
      <c r="AF362" s="13">
        <v>-1.2</v>
      </c>
      <c r="AG362" s="13">
        <v>10.8</v>
      </c>
      <c r="AH362" s="13">
        <v>1.62</v>
      </c>
      <c r="AI362" s="13">
        <v>19.399999999999999</v>
      </c>
      <c r="AJ362" s="13">
        <v>6.8</v>
      </c>
      <c r="AK362" s="13">
        <v>13.5</v>
      </c>
      <c r="AL362" s="13">
        <v>10.1</v>
      </c>
      <c r="AM362" s="13">
        <v>12</v>
      </c>
      <c r="AN362" s="13">
        <v>52.8</v>
      </c>
      <c r="AO362" s="13">
        <v>54.1</v>
      </c>
      <c r="AP362" s="13">
        <v>13.4</v>
      </c>
      <c r="AQ362" s="13">
        <v>99.53</v>
      </c>
      <c r="AR362" s="13">
        <v>8</v>
      </c>
      <c r="AS362" s="13">
        <v>1126</v>
      </c>
      <c r="AT362" s="16">
        <f t="shared" si="125"/>
        <v>5.5862068965517242</v>
      </c>
      <c r="AU362" s="16">
        <f t="shared" si="126"/>
        <v>1.4137931034482758</v>
      </c>
      <c r="AV362" s="17">
        <f t="shared" si="127"/>
        <v>3.896551724137931</v>
      </c>
      <c r="AW362" s="17">
        <f t="shared" si="128"/>
        <v>1.3103448275862069</v>
      </c>
      <c r="AX362" s="17">
        <f t="shared" si="129"/>
        <v>2.5862068965517242</v>
      </c>
      <c r="AY362" s="17">
        <f t="shared" si="130"/>
        <v>1</v>
      </c>
      <c r="AZ362" s="17">
        <f t="shared" si="131"/>
        <v>0.41379310344827586</v>
      </c>
      <c r="BA362" s="17">
        <f t="shared" si="132"/>
        <v>0.89655172413793105</v>
      </c>
      <c r="BB362" s="18">
        <f t="shared" si="133"/>
        <v>0.29872764152683018</v>
      </c>
      <c r="BC362" s="18">
        <f t="shared" si="134"/>
        <v>1.5769230769230769</v>
      </c>
      <c r="BD362" s="18">
        <f t="shared" si="135"/>
        <v>5.3475935828877004E-2</v>
      </c>
      <c r="BE362" s="18">
        <f t="shared" si="136"/>
        <v>2.2127973446431866E-2</v>
      </c>
      <c r="BF362" s="18">
        <f t="shared" si="137"/>
        <v>7.0071915913700905E-2</v>
      </c>
      <c r="BG362" s="18">
        <f t="shared" si="138"/>
        <v>0.13829983404019916</v>
      </c>
      <c r="BH362" s="58" t="str">
        <f t="shared" si="139"/>
        <v>10–19 min</v>
      </c>
      <c r="BI362" s="58" t="str">
        <f t="shared" si="140"/>
        <v>23–27</v>
      </c>
      <c r="BJ362" s="60">
        <f t="shared" si="141"/>
        <v>0.52800000000000002</v>
      </c>
      <c r="BK362" s="60">
        <f t="shared" si="142"/>
        <v>0.54100000000000004</v>
      </c>
      <c r="BL362" s="60">
        <f t="shared" si="143"/>
        <v>8.7507543753771871E-2</v>
      </c>
      <c r="BM362" s="62" t="str">
        <f t="shared" si="144"/>
        <v>Écarter</v>
      </c>
      <c r="BN362" s="64">
        <f t="shared" si="145"/>
        <v>0.17084576424061612</v>
      </c>
      <c r="BO362" s="64">
        <f t="shared" si="146"/>
        <v>542.29999999999995</v>
      </c>
      <c r="BP362" s="65">
        <f t="shared" si="147"/>
        <v>7.560390927530887E-2</v>
      </c>
      <c r="BQ362" s="65">
        <f t="shared" si="148"/>
        <v>1.5769230769230769</v>
      </c>
      <c r="BR362" s="18">
        <f t="shared" si="149"/>
        <v>0.20837174995390007</v>
      </c>
    </row>
    <row r="363" spans="1:70" ht="13.2">
      <c r="A363" s="12" t="s">
        <v>652</v>
      </c>
      <c r="B363" s="12" t="s">
        <v>653</v>
      </c>
      <c r="C363" s="13">
        <v>28</v>
      </c>
      <c r="D363" s="13">
        <v>57</v>
      </c>
      <c r="E363" s="13">
        <v>29</v>
      </c>
      <c r="F363" s="13">
        <v>28</v>
      </c>
      <c r="G363" s="13">
        <v>14.7</v>
      </c>
      <c r="H363" s="14">
        <v>314</v>
      </c>
      <c r="I363" s="15">
        <v>114</v>
      </c>
      <c r="J363" s="15">
        <v>257</v>
      </c>
      <c r="K363" s="14">
        <v>45.3</v>
      </c>
      <c r="L363" s="15">
        <v>40</v>
      </c>
      <c r="M363" s="15">
        <v>108</v>
      </c>
      <c r="N363" s="14">
        <v>35.799999999999997</v>
      </c>
      <c r="O363" s="14">
        <v>46</v>
      </c>
      <c r="P363" s="14">
        <v>57</v>
      </c>
      <c r="Q363" s="14">
        <v>79.7</v>
      </c>
      <c r="R363" s="15">
        <v>29</v>
      </c>
      <c r="S363" s="15">
        <v>74</v>
      </c>
      <c r="T363" s="15">
        <v>103</v>
      </c>
      <c r="U363" s="15">
        <v>103</v>
      </c>
      <c r="V363" s="68">
        <v>40</v>
      </c>
      <c r="W363" s="15">
        <v>23</v>
      </c>
      <c r="X363" s="15">
        <v>6</v>
      </c>
      <c r="Y363" s="15">
        <v>68</v>
      </c>
      <c r="Z363" s="14">
        <v>638</v>
      </c>
      <c r="AA363" s="14">
        <v>1</v>
      </c>
      <c r="AB363" s="14">
        <v>0</v>
      </c>
      <c r="AC363" s="13">
        <v>-2.1</v>
      </c>
      <c r="AD363" s="13">
        <v>106.2</v>
      </c>
      <c r="AE363" s="13">
        <v>113.1</v>
      </c>
      <c r="AF363" s="13">
        <v>-6.9</v>
      </c>
      <c r="AG363" s="13">
        <v>18.399999999999999</v>
      </c>
      <c r="AH363" s="13">
        <v>2.5499999999999998</v>
      </c>
      <c r="AI363" s="13">
        <v>24.2</v>
      </c>
      <c r="AJ363" s="13">
        <v>3.6</v>
      </c>
      <c r="AK363" s="13">
        <v>8.6</v>
      </c>
      <c r="AL363" s="13">
        <v>6.1</v>
      </c>
      <c r="AM363" s="13">
        <v>9.5</v>
      </c>
      <c r="AN363" s="13">
        <v>52.8</v>
      </c>
      <c r="AO363" s="13">
        <v>56.3</v>
      </c>
      <c r="AP363" s="13">
        <v>16.2</v>
      </c>
      <c r="AQ363" s="13">
        <v>98.81</v>
      </c>
      <c r="AR363" s="13">
        <v>8.1</v>
      </c>
      <c r="AS363" s="13">
        <v>1722</v>
      </c>
      <c r="AT363" s="16">
        <f t="shared" si="125"/>
        <v>5.5087719298245617</v>
      </c>
      <c r="AU363" s="16">
        <f t="shared" si="126"/>
        <v>1.8070175438596492</v>
      </c>
      <c r="AV363" s="17">
        <f t="shared" si="127"/>
        <v>1.8070175438596492</v>
      </c>
      <c r="AW363" s="17">
        <f t="shared" si="128"/>
        <v>0.50877192982456143</v>
      </c>
      <c r="AX363" s="17">
        <f t="shared" si="129"/>
        <v>1.2982456140350878</v>
      </c>
      <c r="AY363" s="17">
        <f t="shared" si="130"/>
        <v>0.40350877192982454</v>
      </c>
      <c r="AZ363" s="17">
        <f t="shared" si="131"/>
        <v>0.10526315789473684</v>
      </c>
      <c r="BA363" s="17">
        <f t="shared" si="132"/>
        <v>0.70175438596491224</v>
      </c>
      <c r="BB363" s="18">
        <f t="shared" si="133"/>
        <v>0.37474638978398378</v>
      </c>
      <c r="BC363" s="18">
        <f t="shared" si="134"/>
        <v>2.5750000000000002</v>
      </c>
      <c r="BD363" s="18">
        <f t="shared" si="135"/>
        <v>2.7449576321756774E-2</v>
      </c>
      <c r="BE363" s="18">
        <f t="shared" si="136"/>
        <v>7.1607590404582887E-3</v>
      </c>
      <c r="BF363" s="18">
        <f t="shared" si="137"/>
        <v>3.4610335362215063E-2</v>
      </c>
      <c r="BG363" s="18">
        <f t="shared" si="138"/>
        <v>8.8316028165652233E-2</v>
      </c>
      <c r="BH363" s="58" t="str">
        <f t="shared" si="139"/>
        <v>10–19 min</v>
      </c>
      <c r="BI363" s="58" t="str">
        <f t="shared" si="140"/>
        <v>28–32</v>
      </c>
      <c r="BJ363" s="60">
        <f t="shared" si="141"/>
        <v>0.52800000000000002</v>
      </c>
      <c r="BK363" s="60">
        <f t="shared" si="142"/>
        <v>0.56299999999999994</v>
      </c>
      <c r="BL363" s="60">
        <f t="shared" si="143"/>
        <v>0.15509957754978879</v>
      </c>
      <c r="BM363" s="62" t="str">
        <f t="shared" si="144"/>
        <v>Écarter</v>
      </c>
      <c r="BN363" s="64">
        <f t="shared" si="145"/>
        <v>0.16847753185781356</v>
      </c>
      <c r="BO363" s="64">
        <f t="shared" si="146"/>
        <v>837.9</v>
      </c>
      <c r="BP363" s="65">
        <f t="shared" si="147"/>
        <v>0.12292636352786729</v>
      </c>
      <c r="BQ363" s="65">
        <f t="shared" si="148"/>
        <v>2.5750000000000002</v>
      </c>
      <c r="BR363" s="18">
        <f t="shared" si="149"/>
        <v>0.1229263635278673</v>
      </c>
    </row>
    <row r="364" spans="1:70" ht="13.2">
      <c r="A364" s="12" t="s">
        <v>624</v>
      </c>
      <c r="B364" s="12" t="s">
        <v>625</v>
      </c>
      <c r="C364" s="13">
        <v>28</v>
      </c>
      <c r="D364" s="13">
        <v>62</v>
      </c>
      <c r="E364" s="13">
        <v>39</v>
      </c>
      <c r="F364" s="13">
        <v>23</v>
      </c>
      <c r="G364" s="13">
        <v>12.8</v>
      </c>
      <c r="H364" s="14">
        <v>341</v>
      </c>
      <c r="I364" s="15">
        <v>118</v>
      </c>
      <c r="J364" s="15">
        <v>267</v>
      </c>
      <c r="K364" s="14">
        <v>43.7</v>
      </c>
      <c r="L364" s="15">
        <v>74</v>
      </c>
      <c r="M364" s="15">
        <v>180</v>
      </c>
      <c r="N364" s="14">
        <v>39.799999999999997</v>
      </c>
      <c r="O364" s="14">
        <v>31</v>
      </c>
      <c r="P364" s="14">
        <v>43</v>
      </c>
      <c r="Q364" s="14">
        <v>82.9</v>
      </c>
      <c r="R364" s="15">
        <v>12</v>
      </c>
      <c r="S364" s="15">
        <v>62</v>
      </c>
      <c r="T364" s="15">
        <v>81</v>
      </c>
      <c r="U364" s="15">
        <v>81</v>
      </c>
      <c r="V364" s="68">
        <v>37</v>
      </c>
      <c r="W364" s="15">
        <v>19</v>
      </c>
      <c r="X364" s="15">
        <v>12</v>
      </c>
      <c r="Y364" s="15">
        <v>62</v>
      </c>
      <c r="Z364" s="14">
        <v>614</v>
      </c>
      <c r="AA364" s="14">
        <v>0</v>
      </c>
      <c r="AB364" s="14">
        <v>0</v>
      </c>
      <c r="AC364" s="13">
        <v>1.4</v>
      </c>
      <c r="AD364" s="13">
        <v>110.3</v>
      </c>
      <c r="AE364" s="13">
        <v>103.6</v>
      </c>
      <c r="AF364" s="13">
        <v>6.7</v>
      </c>
      <c r="AG364" s="13">
        <v>14.2</v>
      </c>
      <c r="AH364" s="13">
        <v>2.2400000000000002</v>
      </c>
      <c r="AI364" s="13">
        <v>20.5</v>
      </c>
      <c r="AJ364" s="13">
        <v>1.5</v>
      </c>
      <c r="AK364" s="13">
        <v>7.3</v>
      </c>
      <c r="AL364" s="13">
        <v>4.4000000000000004</v>
      </c>
      <c r="AM364" s="13">
        <v>9.1</v>
      </c>
      <c r="AN364" s="13">
        <v>57.1</v>
      </c>
      <c r="AO364" s="13">
        <v>59.4</v>
      </c>
      <c r="AP364" s="13">
        <v>16.2</v>
      </c>
      <c r="AQ364" s="13">
        <v>103.09</v>
      </c>
      <c r="AR364" s="13">
        <v>8.1999999999999993</v>
      </c>
      <c r="AS364" s="13">
        <v>1689</v>
      </c>
      <c r="AT364" s="16">
        <f t="shared" si="125"/>
        <v>5.5</v>
      </c>
      <c r="AU364" s="16">
        <f t="shared" si="126"/>
        <v>1.3064516129032258</v>
      </c>
      <c r="AV364" s="17">
        <f t="shared" si="127"/>
        <v>1.3064516129032258</v>
      </c>
      <c r="AW364" s="17">
        <f t="shared" si="128"/>
        <v>0.19354838709677419</v>
      </c>
      <c r="AX364" s="17">
        <f t="shared" si="129"/>
        <v>1</v>
      </c>
      <c r="AY364" s="17">
        <f t="shared" si="130"/>
        <v>0.30645161290322581</v>
      </c>
      <c r="AZ364" s="17">
        <f t="shared" si="131"/>
        <v>0.19354838709677419</v>
      </c>
      <c r="BA364" s="17">
        <f t="shared" si="132"/>
        <v>0.59677419354838712</v>
      </c>
      <c r="BB364" s="18">
        <f t="shared" si="133"/>
        <v>0.4296875</v>
      </c>
      <c r="BC364" s="18">
        <f t="shared" si="134"/>
        <v>2.189189189189189</v>
      </c>
      <c r="BD364" s="18">
        <f t="shared" si="135"/>
        <v>2.3941532258064516E-2</v>
      </c>
      <c r="BE364" s="18">
        <f t="shared" si="136"/>
        <v>1.5120967741935483E-2</v>
      </c>
      <c r="BF364" s="18">
        <f t="shared" si="137"/>
        <v>1.5120967741935483E-2</v>
      </c>
      <c r="BG364" s="18">
        <f t="shared" si="138"/>
        <v>7.8125E-2</v>
      </c>
      <c r="BH364" s="58" t="str">
        <f t="shared" si="139"/>
        <v>10–19 min</v>
      </c>
      <c r="BI364" s="58" t="str">
        <f t="shared" si="140"/>
        <v>28–32</v>
      </c>
      <c r="BJ364" s="60">
        <f t="shared" si="141"/>
        <v>0.57100000000000006</v>
      </c>
      <c r="BK364" s="60">
        <f t="shared" si="142"/>
        <v>0.59399999999999997</v>
      </c>
      <c r="BL364" s="60">
        <f t="shared" si="143"/>
        <v>0.16113458056729027</v>
      </c>
      <c r="BM364" s="62" t="str">
        <f t="shared" si="144"/>
        <v>Écarter</v>
      </c>
      <c r="BN364" s="64">
        <f t="shared" si="145"/>
        <v>0.16820925553319921</v>
      </c>
      <c r="BO364" s="64">
        <f t="shared" si="146"/>
        <v>793.6</v>
      </c>
      <c r="BP364" s="65">
        <f t="shared" si="147"/>
        <v>0.10206653225806452</v>
      </c>
      <c r="BQ364" s="65">
        <f t="shared" si="148"/>
        <v>2.189189189189189</v>
      </c>
      <c r="BR364" s="18">
        <f t="shared" si="149"/>
        <v>0.1020665322580645</v>
      </c>
    </row>
    <row r="365" spans="1:70" ht="13.2">
      <c r="A365" s="12" t="s">
        <v>648</v>
      </c>
      <c r="B365" s="12" t="s">
        <v>649</v>
      </c>
      <c r="C365" s="13">
        <v>28</v>
      </c>
      <c r="D365" s="13">
        <v>59</v>
      </c>
      <c r="E365" s="13">
        <v>47</v>
      </c>
      <c r="F365" s="13">
        <v>12</v>
      </c>
      <c r="G365" s="13">
        <v>21.2</v>
      </c>
      <c r="H365" s="14">
        <v>319</v>
      </c>
      <c r="I365" s="15">
        <v>112</v>
      </c>
      <c r="J365" s="15">
        <v>271</v>
      </c>
      <c r="K365" s="14">
        <v>41.3</v>
      </c>
      <c r="L365" s="15">
        <v>83</v>
      </c>
      <c r="M365" s="15">
        <v>224</v>
      </c>
      <c r="N365" s="14">
        <v>36</v>
      </c>
      <c r="O365" s="14">
        <v>18</v>
      </c>
      <c r="P365" s="14">
        <v>30</v>
      </c>
      <c r="Q365" s="14">
        <v>53.3</v>
      </c>
      <c r="R365" s="15">
        <v>53</v>
      </c>
      <c r="S365" s="15">
        <v>201</v>
      </c>
      <c r="T365" s="15">
        <v>248</v>
      </c>
      <c r="U365" s="15">
        <v>77</v>
      </c>
      <c r="V365" s="68">
        <v>24</v>
      </c>
      <c r="W365" s="15">
        <v>41</v>
      </c>
      <c r="X365" s="15">
        <v>18</v>
      </c>
      <c r="Y365" s="15">
        <v>100</v>
      </c>
      <c r="Z365" s="14">
        <v>897</v>
      </c>
      <c r="AA365" s="14">
        <v>1</v>
      </c>
      <c r="AB365" s="14">
        <v>0</v>
      </c>
      <c r="AC365" s="13">
        <v>4.8</v>
      </c>
      <c r="AD365" s="13">
        <v>120</v>
      </c>
      <c r="AE365" s="13">
        <v>109.4</v>
      </c>
      <c r="AF365" s="13">
        <v>10.7</v>
      </c>
      <c r="AG365" s="13">
        <v>7.3</v>
      </c>
      <c r="AH365" s="13">
        <v>3.45</v>
      </c>
      <c r="AI365" s="13">
        <v>20.100000000000001</v>
      </c>
      <c r="AJ365" s="13">
        <v>4.0999999999999996</v>
      </c>
      <c r="AK365" s="13">
        <v>15</v>
      </c>
      <c r="AL365" s="13">
        <v>9.6999999999999993</v>
      </c>
      <c r="AM365" s="13">
        <v>5.8</v>
      </c>
      <c r="AN365" s="13">
        <v>56.1</v>
      </c>
      <c r="AO365" s="13">
        <v>56.3</v>
      </c>
      <c r="AP365" s="13">
        <v>10.1</v>
      </c>
      <c r="AQ365" s="13">
        <v>101.1</v>
      </c>
      <c r="AR365" s="13">
        <v>6.7</v>
      </c>
      <c r="AS365" s="13">
        <v>2639</v>
      </c>
      <c r="AT365" s="16">
        <f t="shared" si="125"/>
        <v>5.406779661016949</v>
      </c>
      <c r="AU365" s="16">
        <f t="shared" si="126"/>
        <v>1.3050847457627119</v>
      </c>
      <c r="AV365" s="17">
        <f t="shared" si="127"/>
        <v>4.2033898305084749</v>
      </c>
      <c r="AW365" s="17">
        <f t="shared" si="128"/>
        <v>0.89830508474576276</v>
      </c>
      <c r="AX365" s="17">
        <f t="shared" si="129"/>
        <v>3.406779661016949</v>
      </c>
      <c r="AY365" s="17">
        <f t="shared" si="130"/>
        <v>0.69491525423728817</v>
      </c>
      <c r="AZ365" s="17">
        <f t="shared" si="131"/>
        <v>0.30508474576271188</v>
      </c>
      <c r="BA365" s="17">
        <f t="shared" si="132"/>
        <v>0.40677966101694918</v>
      </c>
      <c r="BB365" s="18">
        <f t="shared" si="133"/>
        <v>0.25503677646306366</v>
      </c>
      <c r="BC365" s="18">
        <f t="shared" si="134"/>
        <v>3.2083333333333335</v>
      </c>
      <c r="BD365" s="18">
        <f t="shared" si="135"/>
        <v>3.2779021426287178E-2</v>
      </c>
      <c r="BE365" s="18">
        <f t="shared" si="136"/>
        <v>1.4390789894467543E-2</v>
      </c>
      <c r="BF365" s="18">
        <f t="shared" si="137"/>
        <v>4.2372881355932208E-2</v>
      </c>
      <c r="BG365" s="18">
        <f t="shared" si="138"/>
        <v>0.1606971538215542</v>
      </c>
      <c r="BH365" s="58" t="str">
        <f t="shared" si="139"/>
        <v>20–29 min</v>
      </c>
      <c r="BI365" s="58" t="str">
        <f t="shared" si="140"/>
        <v>28–32</v>
      </c>
      <c r="BJ365" s="60">
        <f t="shared" si="141"/>
        <v>0.56100000000000005</v>
      </c>
      <c r="BK365" s="60">
        <f t="shared" si="142"/>
        <v>0.56299999999999994</v>
      </c>
      <c r="BL365" s="60">
        <f t="shared" si="143"/>
        <v>0.16354858177429088</v>
      </c>
      <c r="BM365" s="62" t="str">
        <f t="shared" si="144"/>
        <v>Écarter</v>
      </c>
      <c r="BN365" s="64">
        <f t="shared" si="145"/>
        <v>0.16535825120212802</v>
      </c>
      <c r="BO365" s="64">
        <f t="shared" si="146"/>
        <v>1250.8</v>
      </c>
      <c r="BP365" s="65">
        <f t="shared" si="147"/>
        <v>6.1560601215222263E-2</v>
      </c>
      <c r="BQ365" s="65">
        <f t="shared" si="148"/>
        <v>3.2083333333333335</v>
      </c>
      <c r="BR365" s="18">
        <f t="shared" si="149"/>
        <v>0.19827310521266392</v>
      </c>
    </row>
    <row r="366" spans="1:70" ht="13.2">
      <c r="A366" s="12" t="s">
        <v>782</v>
      </c>
      <c r="B366" s="12" t="s">
        <v>783</v>
      </c>
      <c r="C366" s="13">
        <v>38</v>
      </c>
      <c r="D366" s="13">
        <v>32</v>
      </c>
      <c r="E366" s="13">
        <v>20</v>
      </c>
      <c r="F366" s="13">
        <v>12</v>
      </c>
      <c r="G366" s="13">
        <v>12.4</v>
      </c>
      <c r="H366" s="14">
        <v>173</v>
      </c>
      <c r="I366" s="15">
        <v>61</v>
      </c>
      <c r="J366" s="15">
        <v>122</v>
      </c>
      <c r="K366" s="14">
        <v>50.4</v>
      </c>
      <c r="L366" s="15">
        <v>29</v>
      </c>
      <c r="M366" s="15">
        <v>80</v>
      </c>
      <c r="N366" s="14">
        <v>36.700000000000003</v>
      </c>
      <c r="O366" s="14">
        <v>22</v>
      </c>
      <c r="P366" s="14">
        <v>26</v>
      </c>
      <c r="Q366" s="14">
        <v>80.8</v>
      </c>
      <c r="R366" s="15">
        <v>10</v>
      </c>
      <c r="S366" s="15">
        <v>48</v>
      </c>
      <c r="T366" s="15">
        <v>58</v>
      </c>
      <c r="U366" s="15">
        <v>19</v>
      </c>
      <c r="V366" s="68">
        <v>10</v>
      </c>
      <c r="W366" s="15">
        <v>6</v>
      </c>
      <c r="X366" s="15">
        <v>3</v>
      </c>
      <c r="Y366" s="15">
        <v>32</v>
      </c>
      <c r="Z366" s="14">
        <v>291</v>
      </c>
      <c r="AA366" s="14">
        <v>0</v>
      </c>
      <c r="AB366" s="14">
        <v>0</v>
      </c>
      <c r="AC366" s="13">
        <v>-1.2</v>
      </c>
      <c r="AD366" s="13">
        <v>112.2</v>
      </c>
      <c r="AE366" s="13">
        <v>116.1</v>
      </c>
      <c r="AF366" s="13">
        <v>-3.9</v>
      </c>
      <c r="AG366" s="13">
        <v>6.8</v>
      </c>
      <c r="AH366" s="13">
        <v>2.2200000000000002</v>
      </c>
      <c r="AI366" s="13">
        <v>12.4</v>
      </c>
      <c r="AJ366" s="13">
        <v>2.4</v>
      </c>
      <c r="AK366" s="13">
        <v>10.8</v>
      </c>
      <c r="AL366" s="13">
        <v>6.5</v>
      </c>
      <c r="AM366" s="13">
        <v>5.6</v>
      </c>
      <c r="AN366" s="13">
        <v>62.4</v>
      </c>
      <c r="AO366" s="13">
        <v>64.900000000000006</v>
      </c>
      <c r="AP366" s="13">
        <v>14.4</v>
      </c>
      <c r="AQ366" s="13">
        <v>100.43</v>
      </c>
      <c r="AR366" s="13">
        <v>8.5</v>
      </c>
      <c r="AS366" s="13">
        <v>827</v>
      </c>
      <c r="AT366" s="16">
        <f t="shared" si="125"/>
        <v>5.40625</v>
      </c>
      <c r="AU366" s="16">
        <f t="shared" si="126"/>
        <v>0.59375</v>
      </c>
      <c r="AV366" s="17">
        <f t="shared" si="127"/>
        <v>1.8125</v>
      </c>
      <c r="AW366" s="17">
        <f t="shared" si="128"/>
        <v>0.3125</v>
      </c>
      <c r="AX366" s="17">
        <f t="shared" si="129"/>
        <v>1.5</v>
      </c>
      <c r="AY366" s="17">
        <f t="shared" si="130"/>
        <v>0.1875</v>
      </c>
      <c r="AZ366" s="17">
        <f t="shared" si="131"/>
        <v>9.375E-2</v>
      </c>
      <c r="BA366" s="17">
        <f t="shared" si="132"/>
        <v>0.3125</v>
      </c>
      <c r="BB366" s="18">
        <f t="shared" si="133"/>
        <v>0.43598790322580644</v>
      </c>
      <c r="BC366" s="18">
        <f t="shared" si="134"/>
        <v>1.9</v>
      </c>
      <c r="BD366" s="18">
        <f t="shared" si="135"/>
        <v>1.5120967741935483E-2</v>
      </c>
      <c r="BE366" s="18">
        <f t="shared" si="136"/>
        <v>7.5604838709677413E-3</v>
      </c>
      <c r="BF366" s="18">
        <f t="shared" si="137"/>
        <v>2.5201612903225805E-2</v>
      </c>
      <c r="BG366" s="18">
        <f t="shared" si="138"/>
        <v>0.12096774193548386</v>
      </c>
      <c r="BH366" s="58" t="str">
        <f t="shared" si="139"/>
        <v>10–19 min</v>
      </c>
      <c r="BI366" s="58" t="str">
        <f t="shared" si="140"/>
        <v>33+</v>
      </c>
      <c r="BJ366" s="60">
        <f t="shared" si="141"/>
        <v>0.624</v>
      </c>
      <c r="BK366" s="60">
        <f t="shared" si="142"/>
        <v>0.64900000000000002</v>
      </c>
      <c r="BL366" s="60">
        <f t="shared" si="143"/>
        <v>7.3627036813518412E-2</v>
      </c>
      <c r="BM366" s="62" t="str">
        <f t="shared" si="144"/>
        <v>Écarter</v>
      </c>
      <c r="BN366" s="64">
        <f t="shared" si="145"/>
        <v>0.1653420523138833</v>
      </c>
      <c r="BO366" s="64">
        <f t="shared" si="146"/>
        <v>396.8</v>
      </c>
      <c r="BP366" s="65">
        <f t="shared" si="147"/>
        <v>4.7883064516129031E-2</v>
      </c>
      <c r="BQ366" s="65">
        <f t="shared" si="148"/>
        <v>1.9</v>
      </c>
      <c r="BR366" s="18">
        <f t="shared" si="149"/>
        <v>0.14616935483870969</v>
      </c>
    </row>
    <row r="367" spans="1:70" ht="13.2">
      <c r="A367" s="12" t="s">
        <v>592</v>
      </c>
      <c r="B367" s="12" t="s">
        <v>593</v>
      </c>
      <c r="C367" s="13">
        <v>27</v>
      </c>
      <c r="D367" s="13">
        <v>71</v>
      </c>
      <c r="E367" s="13">
        <v>35</v>
      </c>
      <c r="F367" s="13">
        <v>36</v>
      </c>
      <c r="G367" s="13">
        <v>15.4</v>
      </c>
      <c r="H367" s="14">
        <v>383</v>
      </c>
      <c r="I367" s="15">
        <v>135</v>
      </c>
      <c r="J367" s="15">
        <v>327</v>
      </c>
      <c r="K367" s="14">
        <v>41.4</v>
      </c>
      <c r="L367" s="15">
        <v>36</v>
      </c>
      <c r="M367" s="15">
        <v>149</v>
      </c>
      <c r="N367" s="14">
        <v>25.8</v>
      </c>
      <c r="O367" s="14">
        <v>71</v>
      </c>
      <c r="P367" s="14">
        <v>107</v>
      </c>
      <c r="Q367" s="14">
        <v>68.2</v>
      </c>
      <c r="R367" s="15">
        <v>121</v>
      </c>
      <c r="S367" s="15">
        <v>192</v>
      </c>
      <c r="T367" s="15">
        <v>312</v>
      </c>
      <c r="U367" s="15">
        <v>43</v>
      </c>
      <c r="V367" s="68">
        <v>36</v>
      </c>
      <c r="W367" s="15">
        <v>64</v>
      </c>
      <c r="X367" s="15">
        <v>78</v>
      </c>
      <c r="Y367" s="15">
        <v>92</v>
      </c>
      <c r="Z367" s="14">
        <v>1207</v>
      </c>
      <c r="AA367" s="14">
        <v>2</v>
      </c>
      <c r="AB367" s="14">
        <v>0</v>
      </c>
      <c r="AC367" s="13">
        <v>-0.5</v>
      </c>
      <c r="AD367" s="13">
        <v>105.9</v>
      </c>
      <c r="AE367" s="13">
        <v>106.6</v>
      </c>
      <c r="AF367" s="13">
        <v>-0.7</v>
      </c>
      <c r="AG367" s="13">
        <v>5.6</v>
      </c>
      <c r="AH367" s="13">
        <v>1.21</v>
      </c>
      <c r="AI367" s="13">
        <v>9</v>
      </c>
      <c r="AJ367" s="13">
        <v>10</v>
      </c>
      <c r="AK367" s="13">
        <v>18.8</v>
      </c>
      <c r="AL367" s="13">
        <v>14.1</v>
      </c>
      <c r="AM367" s="13">
        <v>7.4</v>
      </c>
      <c r="AN367" s="13">
        <v>47.4</v>
      </c>
      <c r="AO367" s="13">
        <v>51.2</v>
      </c>
      <c r="AP367" s="13">
        <v>15.5</v>
      </c>
      <c r="AQ367" s="13">
        <v>98.62</v>
      </c>
      <c r="AR367" s="13">
        <v>10.8</v>
      </c>
      <c r="AS367" s="13">
        <v>2229</v>
      </c>
      <c r="AT367" s="16">
        <f t="shared" si="125"/>
        <v>5.394366197183099</v>
      </c>
      <c r="AU367" s="16">
        <f t="shared" si="126"/>
        <v>0.60563380281690138</v>
      </c>
      <c r="AV367" s="17">
        <f t="shared" si="127"/>
        <v>4.394366197183099</v>
      </c>
      <c r="AW367" s="17">
        <f t="shared" si="128"/>
        <v>1.704225352112676</v>
      </c>
      <c r="AX367" s="17">
        <f t="shared" si="129"/>
        <v>2.704225352112676</v>
      </c>
      <c r="AY367" s="17">
        <f t="shared" si="130"/>
        <v>0.90140845070422537</v>
      </c>
      <c r="AZ367" s="17">
        <f t="shared" si="131"/>
        <v>1.0985915492957747</v>
      </c>
      <c r="BA367" s="17">
        <f t="shared" si="132"/>
        <v>0.50704225352112675</v>
      </c>
      <c r="BB367" s="18">
        <f t="shared" si="133"/>
        <v>0.35028351929760382</v>
      </c>
      <c r="BC367" s="18">
        <f t="shared" si="134"/>
        <v>1.1944444444444444</v>
      </c>
      <c r="BD367" s="18">
        <f t="shared" si="135"/>
        <v>5.8533016279495149E-2</v>
      </c>
      <c r="BE367" s="18">
        <f t="shared" si="136"/>
        <v>7.1337113590634715E-2</v>
      </c>
      <c r="BF367" s="18">
        <f t="shared" si="137"/>
        <v>0.11066398390342051</v>
      </c>
      <c r="BG367" s="18">
        <f t="shared" si="138"/>
        <v>0.17559904883848546</v>
      </c>
      <c r="BH367" s="58" t="str">
        <f t="shared" si="139"/>
        <v>10–19 min</v>
      </c>
      <c r="BI367" s="58" t="str">
        <f t="shared" si="140"/>
        <v>23–27</v>
      </c>
      <c r="BJ367" s="60">
        <f t="shared" si="141"/>
        <v>0.47399999999999998</v>
      </c>
      <c r="BK367" s="60">
        <f t="shared" si="142"/>
        <v>0.51200000000000001</v>
      </c>
      <c r="BL367" s="60">
        <f t="shared" si="143"/>
        <v>0.19734459867229934</v>
      </c>
      <c r="BM367" s="62" t="str">
        <f t="shared" si="144"/>
        <v>Écarter</v>
      </c>
      <c r="BN367" s="64">
        <f t="shared" si="145"/>
        <v>0.16497860401847708</v>
      </c>
      <c r="BO367" s="64">
        <f t="shared" si="146"/>
        <v>1093.4000000000001</v>
      </c>
      <c r="BP367" s="65">
        <f t="shared" si="147"/>
        <v>3.9326870312785804E-2</v>
      </c>
      <c r="BQ367" s="65">
        <f t="shared" si="148"/>
        <v>1.1944444444444444</v>
      </c>
      <c r="BR367" s="18">
        <f t="shared" si="149"/>
        <v>0.28534845436253886</v>
      </c>
    </row>
    <row r="368" spans="1:70" ht="13.2">
      <c r="A368" s="12" t="s">
        <v>788</v>
      </c>
      <c r="B368" s="12" t="s">
        <v>789</v>
      </c>
      <c r="C368" s="13">
        <v>26</v>
      </c>
      <c r="D368" s="13">
        <v>31</v>
      </c>
      <c r="E368" s="13">
        <v>15</v>
      </c>
      <c r="F368" s="13">
        <v>16</v>
      </c>
      <c r="G368" s="13">
        <v>16.2</v>
      </c>
      <c r="H368" s="14">
        <v>167</v>
      </c>
      <c r="I368" s="15">
        <v>65</v>
      </c>
      <c r="J368" s="15">
        <v>161</v>
      </c>
      <c r="K368" s="14">
        <v>40.1</v>
      </c>
      <c r="L368" s="15">
        <v>28</v>
      </c>
      <c r="M368" s="15">
        <v>81</v>
      </c>
      <c r="N368" s="14">
        <v>32.9</v>
      </c>
      <c r="O368" s="14">
        <v>12</v>
      </c>
      <c r="P368" s="14">
        <v>12</v>
      </c>
      <c r="Q368" s="14">
        <v>100</v>
      </c>
      <c r="R368" s="15">
        <v>6</v>
      </c>
      <c r="S368" s="15">
        <v>43</v>
      </c>
      <c r="T368" s="15">
        <v>50</v>
      </c>
      <c r="U368" s="15">
        <v>81</v>
      </c>
      <c r="V368" s="68">
        <v>34</v>
      </c>
      <c r="W368" s="15">
        <v>28</v>
      </c>
      <c r="X368" s="15">
        <v>9</v>
      </c>
      <c r="Y368" s="15">
        <v>40</v>
      </c>
      <c r="Z368" s="14">
        <v>428</v>
      </c>
      <c r="AA368" s="14">
        <v>1</v>
      </c>
      <c r="AB368" s="14">
        <v>1</v>
      </c>
      <c r="AC368" s="13">
        <v>-0.6</v>
      </c>
      <c r="AD368" s="13">
        <v>106.2</v>
      </c>
      <c r="AE368" s="13">
        <v>108.4</v>
      </c>
      <c r="AF368" s="13">
        <v>-2.2000000000000002</v>
      </c>
      <c r="AG368" s="13">
        <v>22.4</v>
      </c>
      <c r="AH368" s="13">
        <v>2.4500000000000002</v>
      </c>
      <c r="AI368" s="13">
        <v>28.8</v>
      </c>
      <c r="AJ368" s="13">
        <v>1.3</v>
      </c>
      <c r="AK368" s="13">
        <v>8</v>
      </c>
      <c r="AL368" s="13">
        <v>4.7</v>
      </c>
      <c r="AM368" s="13">
        <v>11.7</v>
      </c>
      <c r="AN368" s="13">
        <v>48.5</v>
      </c>
      <c r="AO368" s="13">
        <v>50.3</v>
      </c>
      <c r="AP368" s="13">
        <v>16.399999999999999</v>
      </c>
      <c r="AQ368" s="13">
        <v>102.77</v>
      </c>
      <c r="AR368" s="13">
        <v>7.4</v>
      </c>
      <c r="AS368" s="13">
        <v>1075</v>
      </c>
      <c r="AT368" s="16">
        <f t="shared" si="125"/>
        <v>5.387096774193548</v>
      </c>
      <c r="AU368" s="16">
        <f t="shared" si="126"/>
        <v>2.6129032258064515</v>
      </c>
      <c r="AV368" s="17">
        <f t="shared" si="127"/>
        <v>1.6129032258064515</v>
      </c>
      <c r="AW368" s="17">
        <f t="shared" si="128"/>
        <v>0.19354838709677419</v>
      </c>
      <c r="AX368" s="17">
        <f t="shared" si="129"/>
        <v>1.3870967741935485</v>
      </c>
      <c r="AY368" s="17">
        <f t="shared" si="130"/>
        <v>0.90322580645161288</v>
      </c>
      <c r="AZ368" s="17">
        <f t="shared" si="131"/>
        <v>0.29032258064516131</v>
      </c>
      <c r="BA368" s="17">
        <f t="shared" si="132"/>
        <v>1.096774193548387</v>
      </c>
      <c r="BB368" s="18">
        <f t="shared" si="133"/>
        <v>0.332536837913182</v>
      </c>
      <c r="BC368" s="18">
        <f t="shared" si="134"/>
        <v>2.3823529411764706</v>
      </c>
      <c r="BD368" s="18">
        <f t="shared" si="135"/>
        <v>5.5754679410593387E-2</v>
      </c>
      <c r="BE368" s="18">
        <f t="shared" si="136"/>
        <v>1.7921146953405021E-2</v>
      </c>
      <c r="BF368" s="18">
        <f t="shared" si="137"/>
        <v>1.1947431302270013E-2</v>
      </c>
      <c r="BG368" s="18">
        <f t="shared" si="138"/>
        <v>8.5623257666268424E-2</v>
      </c>
      <c r="BH368" s="58" t="str">
        <f t="shared" si="139"/>
        <v>10–19 min</v>
      </c>
      <c r="BI368" s="58" t="str">
        <f t="shared" si="140"/>
        <v>23–27</v>
      </c>
      <c r="BJ368" s="60">
        <f t="shared" si="141"/>
        <v>0.48499999999999999</v>
      </c>
      <c r="BK368" s="60">
        <f t="shared" si="142"/>
        <v>0.503</v>
      </c>
      <c r="BL368" s="60">
        <f t="shared" si="143"/>
        <v>9.7163548581774298E-2</v>
      </c>
      <c r="BM368" s="62" t="str">
        <f t="shared" si="144"/>
        <v>Écarter</v>
      </c>
      <c r="BN368" s="64">
        <f t="shared" si="145"/>
        <v>0.16475627961316283</v>
      </c>
      <c r="BO368" s="64">
        <f t="shared" si="146"/>
        <v>502.2</v>
      </c>
      <c r="BP368" s="65">
        <f t="shared" si="147"/>
        <v>0.16129032258064516</v>
      </c>
      <c r="BQ368" s="65">
        <f t="shared" si="148"/>
        <v>2.3823529411764706</v>
      </c>
      <c r="BR368" s="18">
        <f t="shared" si="149"/>
        <v>9.9561927518916765E-2</v>
      </c>
    </row>
    <row r="369" spans="1:70" ht="13.2">
      <c r="A369" s="12" t="s">
        <v>858</v>
      </c>
      <c r="B369" s="12" t="s">
        <v>859</v>
      </c>
      <c r="C369" s="13">
        <v>36</v>
      </c>
      <c r="D369" s="13">
        <v>23</v>
      </c>
      <c r="E369" s="13">
        <v>13</v>
      </c>
      <c r="F369" s="13">
        <v>10</v>
      </c>
      <c r="G369" s="13">
        <v>10.9</v>
      </c>
      <c r="H369" s="14">
        <v>122</v>
      </c>
      <c r="I369" s="15">
        <v>41</v>
      </c>
      <c r="J369" s="15">
        <v>115</v>
      </c>
      <c r="K369" s="14">
        <v>35.700000000000003</v>
      </c>
      <c r="L369" s="15">
        <v>23</v>
      </c>
      <c r="M369" s="15">
        <v>67</v>
      </c>
      <c r="N369" s="14">
        <v>35.799999999999997</v>
      </c>
      <c r="O369" s="14">
        <v>16</v>
      </c>
      <c r="P369" s="14">
        <v>23</v>
      </c>
      <c r="Q369" s="14">
        <v>69.599999999999994</v>
      </c>
      <c r="R369" s="15">
        <v>23</v>
      </c>
      <c r="S369" s="15">
        <v>71</v>
      </c>
      <c r="T369" s="15">
        <v>94</v>
      </c>
      <c r="U369" s="15">
        <v>23</v>
      </c>
      <c r="V369" s="68">
        <v>14</v>
      </c>
      <c r="W369" s="15">
        <v>16</v>
      </c>
      <c r="X369" s="15">
        <v>5</v>
      </c>
      <c r="Y369" s="15">
        <v>21</v>
      </c>
      <c r="Z369" s="14">
        <v>311</v>
      </c>
      <c r="AA369" s="14">
        <v>0</v>
      </c>
      <c r="AB369" s="14">
        <v>0</v>
      </c>
      <c r="AC369" s="13">
        <v>-1.1000000000000001</v>
      </c>
      <c r="AD369" s="13">
        <v>108.7</v>
      </c>
      <c r="AE369" s="13">
        <v>112.3</v>
      </c>
      <c r="AF369" s="13">
        <v>-3.6</v>
      </c>
      <c r="AG369" s="13">
        <v>13.4</v>
      </c>
      <c r="AH369" s="13">
        <v>1.57</v>
      </c>
      <c r="AI369" s="13">
        <v>13.6</v>
      </c>
      <c r="AJ369" s="13">
        <v>8</v>
      </c>
      <c r="AK369" s="13">
        <v>28.2</v>
      </c>
      <c r="AL369" s="13">
        <v>17.7</v>
      </c>
      <c r="AM369" s="13">
        <v>8.6</v>
      </c>
      <c r="AN369" s="13">
        <v>46.1</v>
      </c>
      <c r="AO369" s="13">
        <v>48.8</v>
      </c>
      <c r="AP369" s="13">
        <v>23</v>
      </c>
      <c r="AQ369" s="13">
        <v>103.56</v>
      </c>
      <c r="AR369" s="13">
        <v>10.9</v>
      </c>
      <c r="AS369" s="13">
        <v>540</v>
      </c>
      <c r="AT369" s="16">
        <f t="shared" si="125"/>
        <v>5.3043478260869561</v>
      </c>
      <c r="AU369" s="16">
        <f t="shared" si="126"/>
        <v>1</v>
      </c>
      <c r="AV369" s="17">
        <f t="shared" si="127"/>
        <v>4.0869565217391308</v>
      </c>
      <c r="AW369" s="17">
        <f t="shared" si="128"/>
        <v>1</v>
      </c>
      <c r="AX369" s="17">
        <f t="shared" si="129"/>
        <v>3.0869565217391304</v>
      </c>
      <c r="AY369" s="17">
        <f t="shared" si="130"/>
        <v>0.69565217391304346</v>
      </c>
      <c r="AZ369" s="17">
        <f t="shared" si="131"/>
        <v>0.21739130434782608</v>
      </c>
      <c r="BA369" s="17">
        <f t="shared" si="132"/>
        <v>0.60869565217391308</v>
      </c>
      <c r="BB369" s="18">
        <f t="shared" si="133"/>
        <v>0.48663741523733539</v>
      </c>
      <c r="BC369" s="18">
        <f t="shared" si="134"/>
        <v>1.6428571428571428</v>
      </c>
      <c r="BD369" s="18">
        <f t="shared" si="135"/>
        <v>6.3821300358994817E-2</v>
      </c>
      <c r="BE369" s="18">
        <f t="shared" si="136"/>
        <v>1.994415636218588E-2</v>
      </c>
      <c r="BF369" s="18">
        <f t="shared" si="137"/>
        <v>9.1743119266055037E-2</v>
      </c>
      <c r="BG369" s="18">
        <f t="shared" si="138"/>
        <v>0.28320702034303946</v>
      </c>
      <c r="BH369" s="58" t="str">
        <f t="shared" si="139"/>
        <v>10–19 min</v>
      </c>
      <c r="BI369" s="58" t="str">
        <f t="shared" si="140"/>
        <v>33+</v>
      </c>
      <c r="BJ369" s="60">
        <f t="shared" si="141"/>
        <v>0.46100000000000002</v>
      </c>
      <c r="BK369" s="60">
        <f t="shared" si="142"/>
        <v>0.48799999999999999</v>
      </c>
      <c r="BL369" s="60">
        <f t="shared" si="143"/>
        <v>6.9402534701267352E-2</v>
      </c>
      <c r="BM369" s="62" t="str">
        <f t="shared" si="144"/>
        <v>Écarter</v>
      </c>
      <c r="BN369" s="64">
        <f t="shared" si="145"/>
        <v>0.16222552707549645</v>
      </c>
      <c r="BO369" s="64">
        <f t="shared" si="146"/>
        <v>250.70000000000002</v>
      </c>
      <c r="BP369" s="65">
        <f t="shared" si="147"/>
        <v>9.1743119266055037E-2</v>
      </c>
      <c r="BQ369" s="65">
        <f t="shared" si="148"/>
        <v>1.6428571428571428</v>
      </c>
      <c r="BR369" s="18">
        <f t="shared" si="149"/>
        <v>0.37495013960909457</v>
      </c>
    </row>
    <row r="370" spans="1:70" ht="13.2">
      <c r="A370" s="12" t="s">
        <v>634</v>
      </c>
      <c r="B370" s="12" t="s">
        <v>635</v>
      </c>
      <c r="C370" s="13">
        <v>23</v>
      </c>
      <c r="D370" s="13">
        <v>63</v>
      </c>
      <c r="E370" s="13">
        <v>40</v>
      </c>
      <c r="F370" s="13">
        <v>23</v>
      </c>
      <c r="G370" s="13">
        <v>19.5</v>
      </c>
      <c r="H370" s="14">
        <v>334</v>
      </c>
      <c r="I370" s="15">
        <v>120</v>
      </c>
      <c r="J370" s="15">
        <v>290</v>
      </c>
      <c r="K370" s="14">
        <v>41.8</v>
      </c>
      <c r="L370" s="15">
        <v>69</v>
      </c>
      <c r="M370" s="15">
        <v>202</v>
      </c>
      <c r="N370" s="14">
        <v>34.200000000000003</v>
      </c>
      <c r="O370" s="14">
        <v>25</v>
      </c>
      <c r="P370" s="14">
        <v>25</v>
      </c>
      <c r="Q370" s="14">
        <v>88.9</v>
      </c>
      <c r="R370" s="15">
        <v>44</v>
      </c>
      <c r="S370" s="15">
        <v>132</v>
      </c>
      <c r="T370" s="15">
        <v>176</v>
      </c>
      <c r="U370" s="15">
        <v>82</v>
      </c>
      <c r="V370" s="68">
        <v>19</v>
      </c>
      <c r="W370" s="15">
        <v>38</v>
      </c>
      <c r="X370" s="15">
        <v>13</v>
      </c>
      <c r="Y370" s="15">
        <v>126</v>
      </c>
      <c r="Z370" s="14">
        <v>806</v>
      </c>
      <c r="AA370" s="14">
        <v>0</v>
      </c>
      <c r="AB370" s="14">
        <v>0</v>
      </c>
      <c r="AC370" s="13">
        <v>-0.9</v>
      </c>
      <c r="AD370" s="13">
        <v>111.2</v>
      </c>
      <c r="AE370" s="13">
        <v>113.4</v>
      </c>
      <c r="AF370" s="13">
        <v>-2.2000000000000002</v>
      </c>
      <c r="AG370" s="13">
        <v>8.6999999999999993</v>
      </c>
      <c r="AH370" s="13">
        <v>3.86</v>
      </c>
      <c r="AI370" s="13">
        <v>21</v>
      </c>
      <c r="AJ370" s="13">
        <v>3.5</v>
      </c>
      <c r="AK370" s="13">
        <v>10.6</v>
      </c>
      <c r="AL370" s="13">
        <v>7</v>
      </c>
      <c r="AM370" s="13">
        <v>5.4</v>
      </c>
      <c r="AN370" s="13">
        <v>53.7</v>
      </c>
      <c r="AO370" s="13">
        <v>55.5</v>
      </c>
      <c r="AP370" s="13">
        <v>10.8</v>
      </c>
      <c r="AQ370" s="13">
        <v>102.92</v>
      </c>
      <c r="AR370" s="13">
        <v>5.5</v>
      </c>
      <c r="AS370" s="13">
        <v>2636</v>
      </c>
      <c r="AT370" s="16">
        <f t="shared" si="125"/>
        <v>5.3015873015873014</v>
      </c>
      <c r="AU370" s="16">
        <f t="shared" si="126"/>
        <v>1.3015873015873016</v>
      </c>
      <c r="AV370" s="17">
        <f t="shared" si="127"/>
        <v>2.7936507936507935</v>
      </c>
      <c r="AW370" s="17">
        <f t="shared" si="128"/>
        <v>0.69841269841269837</v>
      </c>
      <c r="AX370" s="17">
        <f t="shared" si="129"/>
        <v>2.0952380952380953</v>
      </c>
      <c r="AY370" s="17">
        <f t="shared" si="130"/>
        <v>0.60317460317460314</v>
      </c>
      <c r="AZ370" s="17">
        <f t="shared" si="131"/>
        <v>0.20634920634920634</v>
      </c>
      <c r="BA370" s="17">
        <f t="shared" si="132"/>
        <v>0.30158730158730157</v>
      </c>
      <c r="BB370" s="18">
        <f t="shared" si="133"/>
        <v>0.27187627187627189</v>
      </c>
      <c r="BC370" s="18">
        <f t="shared" si="134"/>
        <v>4.3157894736842106</v>
      </c>
      <c r="BD370" s="18">
        <f t="shared" si="135"/>
        <v>3.0932030932030931E-2</v>
      </c>
      <c r="BE370" s="18">
        <f t="shared" si="136"/>
        <v>1.0582010582010581E-2</v>
      </c>
      <c r="BF370" s="18">
        <f t="shared" si="137"/>
        <v>3.5816035816035811E-2</v>
      </c>
      <c r="BG370" s="18">
        <f t="shared" si="138"/>
        <v>0.10744810744810745</v>
      </c>
      <c r="BH370" s="58" t="str">
        <f t="shared" si="139"/>
        <v>10–19 min</v>
      </c>
      <c r="BI370" s="58" t="str">
        <f t="shared" si="140"/>
        <v>23–27</v>
      </c>
      <c r="BJ370" s="60">
        <f t="shared" si="141"/>
        <v>0.53700000000000003</v>
      </c>
      <c r="BK370" s="60">
        <f t="shared" si="142"/>
        <v>0.55500000000000005</v>
      </c>
      <c r="BL370" s="60">
        <f t="shared" si="143"/>
        <v>0.17501508750754374</v>
      </c>
      <c r="BM370" s="62" t="str">
        <f t="shared" si="144"/>
        <v>Écarter</v>
      </c>
      <c r="BN370" s="64">
        <f t="shared" si="145"/>
        <v>0.16214110057168407</v>
      </c>
      <c r="BO370" s="64">
        <f t="shared" si="146"/>
        <v>1228.5</v>
      </c>
      <c r="BP370" s="65">
        <f t="shared" si="147"/>
        <v>6.6748066748066742E-2</v>
      </c>
      <c r="BQ370" s="65">
        <f t="shared" si="148"/>
        <v>4.3157894736842106</v>
      </c>
      <c r="BR370" s="18">
        <f t="shared" si="149"/>
        <v>0.14326414326414325</v>
      </c>
    </row>
    <row r="371" spans="1:70" ht="13.2">
      <c r="A371" s="12" t="s">
        <v>986</v>
      </c>
      <c r="B371" s="12" t="s">
        <v>987</v>
      </c>
      <c r="C371" s="13">
        <v>21</v>
      </c>
      <c r="D371" s="13">
        <v>10</v>
      </c>
      <c r="E371" s="13">
        <v>6</v>
      </c>
      <c r="F371" s="13">
        <v>4</v>
      </c>
      <c r="G371" s="13">
        <v>12.4</v>
      </c>
      <c r="H371" s="14">
        <v>53</v>
      </c>
      <c r="I371" s="15">
        <v>18</v>
      </c>
      <c r="J371" s="15">
        <v>47</v>
      </c>
      <c r="K371" s="14">
        <v>38.299999999999997</v>
      </c>
      <c r="L371" s="15">
        <v>4</v>
      </c>
      <c r="M371" s="15">
        <v>19</v>
      </c>
      <c r="N371" s="14">
        <v>21.1</v>
      </c>
      <c r="O371" s="14">
        <v>13</v>
      </c>
      <c r="P371" s="14">
        <v>18</v>
      </c>
      <c r="Q371" s="14">
        <v>72.2</v>
      </c>
      <c r="R371" s="15">
        <v>5</v>
      </c>
      <c r="S371" s="15">
        <v>16</v>
      </c>
      <c r="T371" s="15">
        <v>21</v>
      </c>
      <c r="U371" s="15">
        <v>17</v>
      </c>
      <c r="V371" s="68">
        <v>8</v>
      </c>
      <c r="W371" s="15">
        <v>3</v>
      </c>
      <c r="X371" s="15">
        <v>2</v>
      </c>
      <c r="Y371" s="15">
        <v>9</v>
      </c>
      <c r="Z371" s="14">
        <v>111</v>
      </c>
      <c r="AA371" s="14">
        <v>0</v>
      </c>
      <c r="AB371" s="14">
        <v>0</v>
      </c>
      <c r="AC371" s="13">
        <v>-2.2999999999999998</v>
      </c>
      <c r="AD371" s="13">
        <v>95.3</v>
      </c>
      <c r="AE371" s="13">
        <v>103.3</v>
      </c>
      <c r="AF371" s="13">
        <v>-8</v>
      </c>
      <c r="AG371" s="13">
        <v>21.3</v>
      </c>
      <c r="AH371" s="13">
        <v>2.13</v>
      </c>
      <c r="AI371" s="13">
        <v>21.3</v>
      </c>
      <c r="AJ371" s="13">
        <v>3.5</v>
      </c>
      <c r="AK371" s="13">
        <v>12.3</v>
      </c>
      <c r="AL371" s="13">
        <v>7.7</v>
      </c>
      <c r="AM371" s="13">
        <v>10</v>
      </c>
      <c r="AN371" s="13">
        <v>42.6</v>
      </c>
      <c r="AO371" s="13">
        <v>48.3</v>
      </c>
      <c r="AP371" s="13">
        <v>20.3</v>
      </c>
      <c r="AQ371" s="13">
        <v>106.96</v>
      </c>
      <c r="AR371" s="13">
        <v>8.6</v>
      </c>
      <c r="AS371" s="13">
        <v>275</v>
      </c>
      <c r="AT371" s="16">
        <f t="shared" si="125"/>
        <v>5.3</v>
      </c>
      <c r="AU371" s="16">
        <f t="shared" si="126"/>
        <v>1.7</v>
      </c>
      <c r="AV371" s="17">
        <f t="shared" si="127"/>
        <v>2.1</v>
      </c>
      <c r="AW371" s="17">
        <f t="shared" si="128"/>
        <v>0.5</v>
      </c>
      <c r="AX371" s="17">
        <f t="shared" si="129"/>
        <v>1.6</v>
      </c>
      <c r="AY371" s="17">
        <f t="shared" si="130"/>
        <v>0.3</v>
      </c>
      <c r="AZ371" s="17">
        <f t="shared" si="131"/>
        <v>0.2</v>
      </c>
      <c r="BA371" s="17">
        <f t="shared" si="132"/>
        <v>0.8</v>
      </c>
      <c r="BB371" s="18">
        <f t="shared" si="133"/>
        <v>0.42741935483870963</v>
      </c>
      <c r="BC371" s="18">
        <f t="shared" si="134"/>
        <v>2.125</v>
      </c>
      <c r="BD371" s="18">
        <f t="shared" si="135"/>
        <v>2.4193548387096774E-2</v>
      </c>
      <c r="BE371" s="18">
        <f t="shared" si="136"/>
        <v>1.6129032258064516E-2</v>
      </c>
      <c r="BF371" s="18">
        <f t="shared" si="137"/>
        <v>4.0322580645161289E-2</v>
      </c>
      <c r="BG371" s="18">
        <f t="shared" si="138"/>
        <v>0.12903225806451613</v>
      </c>
      <c r="BH371" s="58" t="str">
        <f t="shared" si="139"/>
        <v>10–19 min</v>
      </c>
      <c r="BI371" s="58" t="str">
        <f t="shared" si="140"/>
        <v>18–22</v>
      </c>
      <c r="BJ371" s="60">
        <f t="shared" si="141"/>
        <v>0.42599999999999999</v>
      </c>
      <c r="BK371" s="60">
        <f t="shared" si="142"/>
        <v>0.48299999999999998</v>
      </c>
      <c r="BL371" s="60">
        <f t="shared" si="143"/>
        <v>2.8364514182257092E-2</v>
      </c>
      <c r="BM371" s="62" t="str">
        <f t="shared" si="144"/>
        <v>Écarter</v>
      </c>
      <c r="BN371" s="64">
        <f t="shared" si="145"/>
        <v>0.16209255533199196</v>
      </c>
      <c r="BO371" s="64">
        <f t="shared" si="146"/>
        <v>124</v>
      </c>
      <c r="BP371" s="65">
        <f t="shared" si="147"/>
        <v>0.13709677419354838</v>
      </c>
      <c r="BQ371" s="65">
        <f t="shared" si="148"/>
        <v>2.125</v>
      </c>
      <c r="BR371" s="18">
        <f t="shared" si="149"/>
        <v>0.16935483870967744</v>
      </c>
    </row>
    <row r="372" spans="1:70" ht="13.2">
      <c r="A372" s="12" t="s">
        <v>760</v>
      </c>
      <c r="B372" s="12" t="s">
        <v>761</v>
      </c>
      <c r="C372" s="13">
        <v>26</v>
      </c>
      <c r="D372" s="13">
        <v>37</v>
      </c>
      <c r="E372" s="13">
        <v>6</v>
      </c>
      <c r="F372" s="13">
        <v>31</v>
      </c>
      <c r="G372" s="13">
        <v>13.6</v>
      </c>
      <c r="H372" s="14">
        <v>196</v>
      </c>
      <c r="I372" s="15">
        <v>67</v>
      </c>
      <c r="J372" s="15">
        <v>159</v>
      </c>
      <c r="K372" s="14">
        <v>43</v>
      </c>
      <c r="L372" s="15">
        <v>26</v>
      </c>
      <c r="M372" s="15">
        <v>81</v>
      </c>
      <c r="N372" s="14">
        <v>32.5</v>
      </c>
      <c r="O372" s="14">
        <v>33</v>
      </c>
      <c r="P372" s="14">
        <v>52</v>
      </c>
      <c r="Q372" s="14">
        <v>68</v>
      </c>
      <c r="R372" s="15">
        <v>26</v>
      </c>
      <c r="S372" s="15">
        <v>59</v>
      </c>
      <c r="T372" s="15">
        <v>85</v>
      </c>
      <c r="U372" s="15">
        <v>22</v>
      </c>
      <c r="V372" s="68">
        <v>22</v>
      </c>
      <c r="W372" s="15">
        <v>22</v>
      </c>
      <c r="X372" s="15">
        <v>7</v>
      </c>
      <c r="Y372" s="15">
        <v>44</v>
      </c>
      <c r="Z372" s="14">
        <v>403</v>
      </c>
      <c r="AA372" s="14">
        <v>0</v>
      </c>
      <c r="AB372" s="14">
        <v>0</v>
      </c>
      <c r="AC372" s="13">
        <v>-3.6</v>
      </c>
      <c r="AD372" s="13">
        <v>106.4</v>
      </c>
      <c r="AE372" s="13">
        <v>119.3</v>
      </c>
      <c r="AF372" s="13">
        <v>-12.9</v>
      </c>
      <c r="AG372" s="13">
        <v>6.5</v>
      </c>
      <c r="AH372" s="13">
        <v>1</v>
      </c>
      <c r="AI372" s="13">
        <v>9.8000000000000007</v>
      </c>
      <c r="AJ372" s="13">
        <v>5</v>
      </c>
      <c r="AK372" s="13">
        <v>11.7</v>
      </c>
      <c r="AL372" s="13">
        <v>8.1999999999999993</v>
      </c>
      <c r="AM372" s="13">
        <v>9.8000000000000007</v>
      </c>
      <c r="AN372" s="13">
        <v>51.3</v>
      </c>
      <c r="AO372" s="13">
        <v>54.4</v>
      </c>
      <c r="AP372" s="13">
        <v>16.7</v>
      </c>
      <c r="AQ372" s="13">
        <v>100.49</v>
      </c>
      <c r="AR372" s="13">
        <v>6.7</v>
      </c>
      <c r="AS372" s="13">
        <v>1052</v>
      </c>
      <c r="AT372" s="16">
        <f t="shared" si="125"/>
        <v>5.2972972972972974</v>
      </c>
      <c r="AU372" s="16">
        <f t="shared" si="126"/>
        <v>0.59459459459459463</v>
      </c>
      <c r="AV372" s="17">
        <f t="shared" si="127"/>
        <v>2.2972972972972974</v>
      </c>
      <c r="AW372" s="17">
        <f t="shared" si="128"/>
        <v>0.70270270270270274</v>
      </c>
      <c r="AX372" s="17">
        <f t="shared" si="129"/>
        <v>1.5945945945945945</v>
      </c>
      <c r="AY372" s="17">
        <f t="shared" si="130"/>
        <v>0.59459459459459463</v>
      </c>
      <c r="AZ372" s="17">
        <f t="shared" si="131"/>
        <v>0.1891891891891892</v>
      </c>
      <c r="BA372" s="17">
        <f t="shared" si="132"/>
        <v>0.59459459459459463</v>
      </c>
      <c r="BB372" s="18">
        <f t="shared" si="133"/>
        <v>0.38950715421303655</v>
      </c>
      <c r="BC372" s="18">
        <f t="shared" si="134"/>
        <v>1</v>
      </c>
      <c r="BD372" s="18">
        <f t="shared" si="135"/>
        <v>4.372019077901431E-2</v>
      </c>
      <c r="BE372" s="18">
        <f t="shared" si="136"/>
        <v>1.3910969793322736E-2</v>
      </c>
      <c r="BF372" s="18">
        <f t="shared" si="137"/>
        <v>5.1669316375198733E-2</v>
      </c>
      <c r="BG372" s="18">
        <f t="shared" si="138"/>
        <v>0.11724960254372019</v>
      </c>
      <c r="BH372" s="58" t="str">
        <f t="shared" si="139"/>
        <v>10–19 min</v>
      </c>
      <c r="BI372" s="58" t="str">
        <f t="shared" si="140"/>
        <v>23–27</v>
      </c>
      <c r="BJ372" s="60">
        <f t="shared" si="141"/>
        <v>0.51300000000000001</v>
      </c>
      <c r="BK372" s="60">
        <f t="shared" si="142"/>
        <v>0.54400000000000004</v>
      </c>
      <c r="BL372" s="60">
        <f t="shared" si="143"/>
        <v>9.5956547978273993E-2</v>
      </c>
      <c r="BM372" s="62" t="str">
        <f t="shared" si="144"/>
        <v>Écarter</v>
      </c>
      <c r="BN372" s="64">
        <f t="shared" si="145"/>
        <v>0.16200989722116485</v>
      </c>
      <c r="BO372" s="64">
        <f t="shared" si="146"/>
        <v>503.2</v>
      </c>
      <c r="BP372" s="65">
        <f t="shared" si="147"/>
        <v>4.372019077901431E-2</v>
      </c>
      <c r="BQ372" s="65">
        <f t="shared" si="148"/>
        <v>1</v>
      </c>
      <c r="BR372" s="18">
        <f t="shared" si="149"/>
        <v>0.16891891891891894</v>
      </c>
    </row>
    <row r="373" spans="1:70" ht="13.2">
      <c r="A373" s="12" t="s">
        <v>738</v>
      </c>
      <c r="B373" s="12" t="s">
        <v>739</v>
      </c>
      <c r="C373" s="13">
        <v>32</v>
      </c>
      <c r="D373" s="13">
        <v>41</v>
      </c>
      <c r="E373" s="13">
        <v>19</v>
      </c>
      <c r="F373" s="13">
        <v>22</v>
      </c>
      <c r="G373" s="13">
        <v>14.7</v>
      </c>
      <c r="H373" s="14">
        <v>217</v>
      </c>
      <c r="I373" s="15">
        <v>82</v>
      </c>
      <c r="J373" s="15">
        <v>176</v>
      </c>
      <c r="K373" s="14">
        <v>46.9</v>
      </c>
      <c r="L373" s="15">
        <v>25</v>
      </c>
      <c r="M373" s="15">
        <v>82</v>
      </c>
      <c r="N373" s="14">
        <v>32.1</v>
      </c>
      <c r="O373" s="14">
        <v>25</v>
      </c>
      <c r="P373" s="14">
        <v>33</v>
      </c>
      <c r="Q373" s="14">
        <v>77.400000000000006</v>
      </c>
      <c r="R373" s="15">
        <v>21</v>
      </c>
      <c r="S373" s="15">
        <v>90</v>
      </c>
      <c r="T373" s="15">
        <v>111</v>
      </c>
      <c r="U373" s="15">
        <v>70</v>
      </c>
      <c r="V373" s="68">
        <v>25</v>
      </c>
      <c r="W373" s="15">
        <v>8</v>
      </c>
      <c r="X373" s="15">
        <v>12</v>
      </c>
      <c r="Y373" s="15">
        <v>45</v>
      </c>
      <c r="Z373" s="14">
        <v>488</v>
      </c>
      <c r="AA373" s="14">
        <v>1</v>
      </c>
      <c r="AB373" s="14">
        <v>0</v>
      </c>
      <c r="AC373" s="13">
        <v>-0.3</v>
      </c>
      <c r="AD373" s="13">
        <v>111.7</v>
      </c>
      <c r="AE373" s="13">
        <v>114.6</v>
      </c>
      <c r="AF373" s="13">
        <v>-2.9</v>
      </c>
      <c r="AG373" s="13">
        <v>15.9</v>
      </c>
      <c r="AH373" s="13">
        <v>2.92</v>
      </c>
      <c r="AI373" s="13">
        <v>24.7</v>
      </c>
      <c r="AJ373" s="13">
        <v>3.2</v>
      </c>
      <c r="AK373" s="13">
        <v>14</v>
      </c>
      <c r="AL373" s="13">
        <v>8.8000000000000007</v>
      </c>
      <c r="AM373" s="13">
        <v>8.5</v>
      </c>
      <c r="AN373" s="13">
        <v>54.2</v>
      </c>
      <c r="AO373" s="13">
        <v>56.7</v>
      </c>
      <c r="AP373" s="13">
        <v>15.1</v>
      </c>
      <c r="AQ373" s="13">
        <v>99.41</v>
      </c>
      <c r="AR373" s="13">
        <v>8.8000000000000007</v>
      </c>
      <c r="AS373" s="13">
        <v>1259</v>
      </c>
      <c r="AT373" s="16">
        <f t="shared" si="125"/>
        <v>5.2926829268292686</v>
      </c>
      <c r="AU373" s="16">
        <f t="shared" si="126"/>
        <v>1.7073170731707317</v>
      </c>
      <c r="AV373" s="17">
        <f t="shared" si="127"/>
        <v>2.7073170731707319</v>
      </c>
      <c r="AW373" s="17">
        <f t="shared" si="128"/>
        <v>0.51219512195121952</v>
      </c>
      <c r="AX373" s="17">
        <f t="shared" si="129"/>
        <v>2.1951219512195124</v>
      </c>
      <c r="AY373" s="17">
        <f t="shared" si="130"/>
        <v>0.1951219512195122</v>
      </c>
      <c r="AZ373" s="17">
        <f t="shared" si="131"/>
        <v>0.29268292682926828</v>
      </c>
      <c r="BA373" s="17">
        <f t="shared" si="132"/>
        <v>0.6097560975609756</v>
      </c>
      <c r="BB373" s="18">
        <f t="shared" si="133"/>
        <v>0.36004645760743326</v>
      </c>
      <c r="BC373" s="18">
        <f t="shared" si="134"/>
        <v>2.8</v>
      </c>
      <c r="BD373" s="18">
        <f t="shared" si="135"/>
        <v>1.3273602123776341E-2</v>
      </c>
      <c r="BE373" s="18">
        <f t="shared" si="136"/>
        <v>1.9910403185664508E-2</v>
      </c>
      <c r="BF373" s="18">
        <f t="shared" si="137"/>
        <v>3.4843205574912897E-2</v>
      </c>
      <c r="BG373" s="18">
        <f t="shared" si="138"/>
        <v>0.14932802389248384</v>
      </c>
      <c r="BH373" s="58" t="str">
        <f t="shared" si="139"/>
        <v>10–19 min</v>
      </c>
      <c r="BI373" s="58" t="str">
        <f t="shared" si="140"/>
        <v>28–32</v>
      </c>
      <c r="BJ373" s="60">
        <f t="shared" si="141"/>
        <v>0.54200000000000004</v>
      </c>
      <c r="BK373" s="60">
        <f t="shared" si="142"/>
        <v>0.56700000000000006</v>
      </c>
      <c r="BL373" s="60">
        <f t="shared" si="143"/>
        <v>0.10621605310802655</v>
      </c>
      <c r="BM373" s="62" t="str">
        <f t="shared" si="144"/>
        <v>Écarter</v>
      </c>
      <c r="BN373" s="64">
        <f t="shared" si="145"/>
        <v>0.16186877361731367</v>
      </c>
      <c r="BO373" s="64">
        <f t="shared" si="146"/>
        <v>602.69999999999993</v>
      </c>
      <c r="BP373" s="65">
        <f t="shared" si="147"/>
        <v>0.11614401858304299</v>
      </c>
      <c r="BQ373" s="65">
        <f t="shared" si="148"/>
        <v>2.8</v>
      </c>
      <c r="BR373" s="18">
        <f t="shared" si="149"/>
        <v>0.18417122946739672</v>
      </c>
    </row>
    <row r="374" spans="1:70" ht="13.2">
      <c r="A374" s="12" t="s">
        <v>658</v>
      </c>
      <c r="B374" s="12" t="s">
        <v>659</v>
      </c>
      <c r="C374" s="13">
        <v>22</v>
      </c>
      <c r="D374" s="13">
        <v>60</v>
      </c>
      <c r="E374" s="13">
        <v>23</v>
      </c>
      <c r="F374" s="13">
        <v>37</v>
      </c>
      <c r="G374" s="13">
        <v>12.5</v>
      </c>
      <c r="H374" s="14">
        <v>312</v>
      </c>
      <c r="I374" s="15">
        <v>120</v>
      </c>
      <c r="J374" s="15">
        <v>228</v>
      </c>
      <c r="K374" s="14">
        <v>51.5</v>
      </c>
      <c r="L374" s="15">
        <v>30</v>
      </c>
      <c r="M374" s="15">
        <v>72</v>
      </c>
      <c r="N374" s="14">
        <v>38.9</v>
      </c>
      <c r="O374" s="14">
        <v>48</v>
      </c>
      <c r="P374" s="14">
        <v>72</v>
      </c>
      <c r="Q374" s="14">
        <v>69</v>
      </c>
      <c r="R374" s="15">
        <v>60</v>
      </c>
      <c r="S374" s="15">
        <v>150</v>
      </c>
      <c r="T374" s="15">
        <v>210</v>
      </c>
      <c r="U374" s="15">
        <v>36</v>
      </c>
      <c r="V374" s="68">
        <v>36</v>
      </c>
      <c r="W374" s="15">
        <v>36</v>
      </c>
      <c r="X374" s="15">
        <v>6</v>
      </c>
      <c r="Y374" s="15">
        <v>90</v>
      </c>
      <c r="Z374" s="14">
        <v>702</v>
      </c>
      <c r="AA374" s="14">
        <v>1</v>
      </c>
      <c r="AB374" s="14">
        <v>0</v>
      </c>
      <c r="AC374" s="13">
        <v>0.3</v>
      </c>
      <c r="AD374" s="13">
        <v>108.1</v>
      </c>
      <c r="AE374" s="13">
        <v>107.6</v>
      </c>
      <c r="AF374" s="13">
        <v>0.5</v>
      </c>
      <c r="AG374" s="13">
        <v>7.1</v>
      </c>
      <c r="AH374" s="13">
        <v>1.0900000000000001</v>
      </c>
      <c r="AI374" s="13">
        <v>11.2</v>
      </c>
      <c r="AJ374" s="13">
        <v>7.2</v>
      </c>
      <c r="AK374" s="13">
        <v>19.8</v>
      </c>
      <c r="AL374" s="13">
        <v>13.3</v>
      </c>
      <c r="AM374" s="13">
        <v>10.3</v>
      </c>
      <c r="AN374" s="13">
        <v>57.6</v>
      </c>
      <c r="AO374" s="13">
        <v>60.1</v>
      </c>
      <c r="AP374" s="13">
        <v>15.6</v>
      </c>
      <c r="AQ374" s="13">
        <v>103.86</v>
      </c>
      <c r="AR374" s="13">
        <v>10.7</v>
      </c>
      <c r="AS374" s="13">
        <v>1624</v>
      </c>
      <c r="AT374" s="16">
        <f t="shared" si="125"/>
        <v>5.2</v>
      </c>
      <c r="AU374" s="16">
        <f t="shared" si="126"/>
        <v>0.6</v>
      </c>
      <c r="AV374" s="17">
        <f t="shared" si="127"/>
        <v>3.5</v>
      </c>
      <c r="AW374" s="17">
        <f t="shared" si="128"/>
        <v>1</v>
      </c>
      <c r="AX374" s="17">
        <f t="shared" si="129"/>
        <v>2.5</v>
      </c>
      <c r="AY374" s="17">
        <f t="shared" si="130"/>
        <v>0.6</v>
      </c>
      <c r="AZ374" s="17">
        <f t="shared" si="131"/>
        <v>0.1</v>
      </c>
      <c r="BA374" s="17">
        <f t="shared" si="132"/>
        <v>0.6</v>
      </c>
      <c r="BB374" s="18">
        <f t="shared" si="133"/>
        <v>0.41600000000000004</v>
      </c>
      <c r="BC374" s="18">
        <f t="shared" si="134"/>
        <v>1</v>
      </c>
      <c r="BD374" s="18">
        <f t="shared" si="135"/>
        <v>4.8000000000000001E-2</v>
      </c>
      <c r="BE374" s="18">
        <f t="shared" si="136"/>
        <v>8.0000000000000002E-3</v>
      </c>
      <c r="BF374" s="18">
        <f t="shared" si="137"/>
        <v>0.08</v>
      </c>
      <c r="BG374" s="18">
        <f t="shared" si="138"/>
        <v>0.2</v>
      </c>
      <c r="BH374" s="58" t="str">
        <f t="shared" si="139"/>
        <v>10–19 min</v>
      </c>
      <c r="BI374" s="58" t="str">
        <f t="shared" si="140"/>
        <v>18–22</v>
      </c>
      <c r="BJ374" s="60">
        <f t="shared" si="141"/>
        <v>0.57600000000000007</v>
      </c>
      <c r="BK374" s="60">
        <f t="shared" si="142"/>
        <v>0.60099999999999998</v>
      </c>
      <c r="BL374" s="60">
        <f t="shared" si="143"/>
        <v>0.13759806879903441</v>
      </c>
      <c r="BM374" s="62" t="str">
        <f t="shared" si="144"/>
        <v>Écarter</v>
      </c>
      <c r="BN374" s="64">
        <f t="shared" si="145"/>
        <v>0.15903420523138834</v>
      </c>
      <c r="BO374" s="64">
        <f t="shared" si="146"/>
        <v>750</v>
      </c>
      <c r="BP374" s="65">
        <f t="shared" si="147"/>
        <v>4.8000000000000001E-2</v>
      </c>
      <c r="BQ374" s="65">
        <f t="shared" si="148"/>
        <v>1</v>
      </c>
      <c r="BR374" s="18">
        <f t="shared" si="149"/>
        <v>0.28000000000000003</v>
      </c>
    </row>
    <row r="375" spans="1:70" ht="13.2">
      <c r="A375" s="12" t="s">
        <v>720</v>
      </c>
      <c r="B375" s="12" t="s">
        <v>721</v>
      </c>
      <c r="C375" s="13">
        <v>29</v>
      </c>
      <c r="D375" s="13">
        <v>45</v>
      </c>
      <c r="E375" s="13">
        <v>21</v>
      </c>
      <c r="F375" s="13">
        <v>24</v>
      </c>
      <c r="G375" s="13">
        <v>12.7</v>
      </c>
      <c r="H375" s="14">
        <v>234</v>
      </c>
      <c r="I375" s="15">
        <v>81</v>
      </c>
      <c r="J375" s="15">
        <v>194</v>
      </c>
      <c r="K375" s="14">
        <v>42.6</v>
      </c>
      <c r="L375" s="15">
        <v>32</v>
      </c>
      <c r="M375" s="15">
        <v>86</v>
      </c>
      <c r="N375" s="14">
        <v>36</v>
      </c>
      <c r="O375" s="14">
        <v>36</v>
      </c>
      <c r="P375" s="14">
        <v>41</v>
      </c>
      <c r="Q375" s="14">
        <v>85.7</v>
      </c>
      <c r="R375" s="15">
        <v>14</v>
      </c>
      <c r="S375" s="15">
        <v>54</v>
      </c>
      <c r="T375" s="15">
        <v>68</v>
      </c>
      <c r="U375" s="15">
        <v>72</v>
      </c>
      <c r="V375" s="68">
        <v>23</v>
      </c>
      <c r="W375" s="15">
        <v>18</v>
      </c>
      <c r="X375" s="15">
        <v>5</v>
      </c>
      <c r="Y375" s="15">
        <v>23</v>
      </c>
      <c r="Z375" s="14">
        <v>473</v>
      </c>
      <c r="AA375" s="14">
        <v>0</v>
      </c>
      <c r="AB375" s="14">
        <v>0</v>
      </c>
      <c r="AC375" s="13">
        <v>1</v>
      </c>
      <c r="AD375" s="13">
        <v>111.1</v>
      </c>
      <c r="AE375" s="13">
        <v>108.3</v>
      </c>
      <c r="AF375" s="13">
        <v>2.8</v>
      </c>
      <c r="AG375" s="13">
        <v>18.8</v>
      </c>
      <c r="AH375" s="13">
        <v>3.48</v>
      </c>
      <c r="AI375" s="13">
        <v>23.6</v>
      </c>
      <c r="AJ375" s="13">
        <v>2.1</v>
      </c>
      <c r="AK375" s="13">
        <v>8.8000000000000007</v>
      </c>
      <c r="AL375" s="13">
        <v>5.6</v>
      </c>
      <c r="AM375" s="13">
        <v>6.8</v>
      </c>
      <c r="AN375" s="13">
        <v>50.5</v>
      </c>
      <c r="AO375" s="13">
        <v>54.6</v>
      </c>
      <c r="AP375" s="13">
        <v>17.3</v>
      </c>
      <c r="AQ375" s="13">
        <v>99.99</v>
      </c>
      <c r="AR375" s="13">
        <v>9.6</v>
      </c>
      <c r="AS375" s="13">
        <v>1195</v>
      </c>
      <c r="AT375" s="16">
        <f t="shared" si="125"/>
        <v>5.2</v>
      </c>
      <c r="AU375" s="16">
        <f t="shared" si="126"/>
        <v>1.6</v>
      </c>
      <c r="AV375" s="17">
        <f t="shared" si="127"/>
        <v>1.5111111111111111</v>
      </c>
      <c r="AW375" s="17">
        <f t="shared" si="128"/>
        <v>0.31111111111111112</v>
      </c>
      <c r="AX375" s="17">
        <f t="shared" si="129"/>
        <v>1.2</v>
      </c>
      <c r="AY375" s="17">
        <f t="shared" si="130"/>
        <v>0.4</v>
      </c>
      <c r="AZ375" s="17">
        <f t="shared" si="131"/>
        <v>0.1111111111111111</v>
      </c>
      <c r="BA375" s="17">
        <f t="shared" si="132"/>
        <v>0.51111111111111107</v>
      </c>
      <c r="BB375" s="18">
        <f t="shared" si="133"/>
        <v>0.40944881889763785</v>
      </c>
      <c r="BC375" s="18">
        <f t="shared" si="134"/>
        <v>3.1304347826086962</v>
      </c>
      <c r="BD375" s="18">
        <f t="shared" si="135"/>
        <v>3.1496062992125991E-2</v>
      </c>
      <c r="BE375" s="18">
        <f t="shared" si="136"/>
        <v>8.7489063867016627E-3</v>
      </c>
      <c r="BF375" s="18">
        <f t="shared" si="137"/>
        <v>2.4496937882764656E-2</v>
      </c>
      <c r="BG375" s="18">
        <f t="shared" si="138"/>
        <v>9.4488188976377951E-2</v>
      </c>
      <c r="BH375" s="58" t="str">
        <f t="shared" si="139"/>
        <v>10–19 min</v>
      </c>
      <c r="BI375" s="58" t="str">
        <f t="shared" si="140"/>
        <v>28–32</v>
      </c>
      <c r="BJ375" s="60">
        <f t="shared" si="141"/>
        <v>0.505</v>
      </c>
      <c r="BK375" s="60">
        <f t="shared" si="142"/>
        <v>0.54600000000000004</v>
      </c>
      <c r="BL375" s="60">
        <f t="shared" si="143"/>
        <v>0.11707905853952927</v>
      </c>
      <c r="BM375" s="62" t="str">
        <f t="shared" si="144"/>
        <v>Écarter</v>
      </c>
      <c r="BN375" s="64">
        <f t="shared" si="145"/>
        <v>0.15903420523138834</v>
      </c>
      <c r="BO375" s="64">
        <f t="shared" si="146"/>
        <v>571.5</v>
      </c>
      <c r="BP375" s="65">
        <f t="shared" si="147"/>
        <v>0.12598425196850394</v>
      </c>
      <c r="BQ375" s="65">
        <f t="shared" si="148"/>
        <v>3.1304347826086958</v>
      </c>
      <c r="BR375" s="18">
        <f t="shared" si="149"/>
        <v>0.11898512685914261</v>
      </c>
    </row>
    <row r="376" spans="1:70" ht="13.2">
      <c r="A376" s="12" t="s">
        <v>940</v>
      </c>
      <c r="B376" s="12" t="s">
        <v>941</v>
      </c>
      <c r="C376" s="13">
        <v>26</v>
      </c>
      <c r="D376" s="13">
        <v>15</v>
      </c>
      <c r="E376" s="13">
        <v>4</v>
      </c>
      <c r="F376" s="13">
        <v>11</v>
      </c>
      <c r="G376" s="13">
        <v>14.4</v>
      </c>
      <c r="H376" s="14">
        <v>77</v>
      </c>
      <c r="I376" s="15">
        <v>26</v>
      </c>
      <c r="J376" s="15">
        <v>54</v>
      </c>
      <c r="K376" s="14">
        <v>48.1</v>
      </c>
      <c r="L376" s="15">
        <v>15</v>
      </c>
      <c r="M376" s="15">
        <v>41</v>
      </c>
      <c r="N376" s="14">
        <v>36.6</v>
      </c>
      <c r="O376" s="14">
        <v>9</v>
      </c>
      <c r="P376" s="14">
        <v>12</v>
      </c>
      <c r="Q376" s="14">
        <v>75</v>
      </c>
      <c r="R376" s="15">
        <v>9</v>
      </c>
      <c r="S376" s="15">
        <v>38</v>
      </c>
      <c r="T376" s="15">
        <v>47</v>
      </c>
      <c r="U376" s="15">
        <v>5</v>
      </c>
      <c r="V376" s="68">
        <v>6</v>
      </c>
      <c r="W376" s="15">
        <v>11</v>
      </c>
      <c r="X376" s="15">
        <v>11</v>
      </c>
      <c r="Y376" s="15">
        <v>21</v>
      </c>
      <c r="Z376" s="14">
        <v>192</v>
      </c>
      <c r="AA376" s="14">
        <v>0</v>
      </c>
      <c r="AB376" s="14">
        <v>0</v>
      </c>
      <c r="AC376" s="13">
        <v>1.3</v>
      </c>
      <c r="AD376" s="13">
        <v>117.3</v>
      </c>
      <c r="AE376" s="13">
        <v>111.8</v>
      </c>
      <c r="AF376" s="13">
        <v>5.5</v>
      </c>
      <c r="AG376" s="13">
        <v>2.2999999999999998</v>
      </c>
      <c r="AH376" s="13">
        <v>0.67</v>
      </c>
      <c r="AI376" s="13">
        <v>5.8</v>
      </c>
      <c r="AJ376" s="13">
        <v>4.0999999999999996</v>
      </c>
      <c r="AK376" s="13">
        <v>16.100000000000001</v>
      </c>
      <c r="AL376" s="13">
        <v>10.3</v>
      </c>
      <c r="AM376" s="13">
        <v>8.6999999999999993</v>
      </c>
      <c r="AN376" s="13">
        <v>62</v>
      </c>
      <c r="AO376" s="13">
        <v>64.099999999999994</v>
      </c>
      <c r="AP376" s="13">
        <v>12.3</v>
      </c>
      <c r="AQ376" s="13">
        <v>104.64</v>
      </c>
      <c r="AR376" s="13">
        <v>7.9</v>
      </c>
      <c r="AS376" s="13">
        <v>468</v>
      </c>
      <c r="AT376" s="16">
        <f t="shared" si="125"/>
        <v>5.1333333333333337</v>
      </c>
      <c r="AU376" s="16">
        <f t="shared" si="126"/>
        <v>0.33333333333333331</v>
      </c>
      <c r="AV376" s="17">
        <f t="shared" si="127"/>
        <v>3.1333333333333333</v>
      </c>
      <c r="AW376" s="17">
        <f t="shared" si="128"/>
        <v>0.6</v>
      </c>
      <c r="AX376" s="17">
        <f t="shared" si="129"/>
        <v>2.5333333333333332</v>
      </c>
      <c r="AY376" s="17">
        <f t="shared" si="130"/>
        <v>0.73333333333333328</v>
      </c>
      <c r="AZ376" s="17">
        <f t="shared" si="131"/>
        <v>0.73333333333333328</v>
      </c>
      <c r="BA376" s="17">
        <f t="shared" si="132"/>
        <v>0.4</v>
      </c>
      <c r="BB376" s="18">
        <f t="shared" si="133"/>
        <v>0.35648148148148151</v>
      </c>
      <c r="BC376" s="18">
        <f t="shared" si="134"/>
        <v>0.83333333333333326</v>
      </c>
      <c r="BD376" s="18">
        <f t="shared" si="135"/>
        <v>5.0925925925925923E-2</v>
      </c>
      <c r="BE376" s="18">
        <f t="shared" si="136"/>
        <v>5.0925925925925923E-2</v>
      </c>
      <c r="BF376" s="18">
        <f t="shared" si="137"/>
        <v>4.1666666666666664E-2</v>
      </c>
      <c r="BG376" s="18">
        <f t="shared" si="138"/>
        <v>0.1759259259259259</v>
      </c>
      <c r="BH376" s="58" t="str">
        <f t="shared" si="139"/>
        <v>10–19 min</v>
      </c>
      <c r="BI376" s="58" t="str">
        <f t="shared" si="140"/>
        <v>23–27</v>
      </c>
      <c r="BJ376" s="60">
        <f t="shared" si="141"/>
        <v>0.62</v>
      </c>
      <c r="BK376" s="60">
        <f t="shared" si="142"/>
        <v>0.6409999999999999</v>
      </c>
      <c r="BL376" s="60">
        <f t="shared" si="143"/>
        <v>3.2589016294508145E-2</v>
      </c>
      <c r="BM376" s="62" t="str">
        <f t="shared" si="144"/>
        <v>Écarter</v>
      </c>
      <c r="BN376" s="64">
        <f t="shared" si="145"/>
        <v>0.15699530516431928</v>
      </c>
      <c r="BO376" s="64">
        <f t="shared" si="146"/>
        <v>216</v>
      </c>
      <c r="BP376" s="65">
        <f t="shared" si="147"/>
        <v>2.3148148148148147E-2</v>
      </c>
      <c r="BQ376" s="65">
        <f t="shared" si="148"/>
        <v>0.83333333333333337</v>
      </c>
      <c r="BR376" s="18">
        <f t="shared" si="149"/>
        <v>0.21759259259259259</v>
      </c>
    </row>
    <row r="377" spans="1:70" ht="13.2">
      <c r="A377" s="12" t="s">
        <v>922</v>
      </c>
      <c r="B377" s="12" t="s">
        <v>923</v>
      </c>
      <c r="C377" s="13">
        <v>27</v>
      </c>
      <c r="D377" s="13">
        <v>17</v>
      </c>
      <c r="E377" s="13">
        <v>10</v>
      </c>
      <c r="F377" s="13">
        <v>7</v>
      </c>
      <c r="G377" s="13">
        <v>17.100000000000001</v>
      </c>
      <c r="H377" s="14">
        <v>87</v>
      </c>
      <c r="I377" s="15">
        <v>37</v>
      </c>
      <c r="J377" s="15">
        <v>56</v>
      </c>
      <c r="K377" s="14">
        <v>66.099999999999994</v>
      </c>
      <c r="L377" s="14">
        <v>0</v>
      </c>
      <c r="M377" s="14">
        <v>0</v>
      </c>
      <c r="N377" s="14">
        <v>0</v>
      </c>
      <c r="O377" s="14">
        <v>14</v>
      </c>
      <c r="P377" s="14">
        <v>19</v>
      </c>
      <c r="Q377" s="14">
        <v>68.400000000000006</v>
      </c>
      <c r="R377" s="15">
        <v>53</v>
      </c>
      <c r="S377" s="15">
        <v>49</v>
      </c>
      <c r="T377" s="15">
        <v>100</v>
      </c>
      <c r="U377" s="15">
        <v>14</v>
      </c>
      <c r="V377" s="68">
        <v>10</v>
      </c>
      <c r="W377" s="15">
        <v>15</v>
      </c>
      <c r="X377" s="15">
        <v>19</v>
      </c>
      <c r="Y377" s="15">
        <v>26</v>
      </c>
      <c r="Z377" s="14">
        <v>320</v>
      </c>
      <c r="AA377" s="14">
        <v>2</v>
      </c>
      <c r="AB377" s="14">
        <v>0</v>
      </c>
      <c r="AC377" s="13">
        <v>1.4</v>
      </c>
      <c r="AD377" s="13">
        <v>113.8</v>
      </c>
      <c r="AE377" s="13">
        <v>108.2</v>
      </c>
      <c r="AF377" s="13">
        <v>5.7</v>
      </c>
      <c r="AG377" s="13">
        <v>6.2</v>
      </c>
      <c r="AH377" s="13">
        <v>1.3</v>
      </c>
      <c r="AI377" s="13">
        <v>14.8</v>
      </c>
      <c r="AJ377" s="13">
        <v>17.399999999999999</v>
      </c>
      <c r="AK377" s="13">
        <v>17.600000000000001</v>
      </c>
      <c r="AL377" s="13">
        <v>17.5</v>
      </c>
      <c r="AM377" s="13">
        <v>11.4</v>
      </c>
      <c r="AN377" s="13">
        <v>66.099999999999994</v>
      </c>
      <c r="AO377" s="13">
        <v>67.599999999999994</v>
      </c>
      <c r="AP377" s="13">
        <v>10.9</v>
      </c>
      <c r="AQ377" s="13">
        <v>96.37</v>
      </c>
      <c r="AR377" s="13">
        <v>12.2</v>
      </c>
      <c r="AS377" s="13">
        <v>578</v>
      </c>
      <c r="AT377" s="16">
        <f t="shared" si="125"/>
        <v>5.117647058823529</v>
      </c>
      <c r="AU377" s="16">
        <f t="shared" si="126"/>
        <v>0.82352941176470584</v>
      </c>
      <c r="AV377" s="17">
        <f t="shared" si="127"/>
        <v>5.882352941176471</v>
      </c>
      <c r="AW377" s="17">
        <f t="shared" si="128"/>
        <v>3.1176470588235294</v>
      </c>
      <c r="AX377" s="17">
        <f t="shared" si="129"/>
        <v>2.8823529411764706</v>
      </c>
      <c r="AY377" s="17">
        <f t="shared" si="130"/>
        <v>0.88235294117647056</v>
      </c>
      <c r="AZ377" s="17">
        <f t="shared" si="131"/>
        <v>1.1176470588235294</v>
      </c>
      <c r="BA377" s="17">
        <f t="shared" si="132"/>
        <v>0.58823529411764708</v>
      </c>
      <c r="BB377" s="18">
        <f t="shared" si="133"/>
        <v>0.29927760577915374</v>
      </c>
      <c r="BC377" s="18">
        <f t="shared" si="134"/>
        <v>1.4</v>
      </c>
      <c r="BD377" s="18">
        <f t="shared" si="135"/>
        <v>5.159958720330237E-2</v>
      </c>
      <c r="BE377" s="18">
        <f t="shared" si="136"/>
        <v>6.5359477124182996E-2</v>
      </c>
      <c r="BF377" s="18">
        <f t="shared" si="137"/>
        <v>0.18231854145166837</v>
      </c>
      <c r="BG377" s="18">
        <f t="shared" si="138"/>
        <v>0.16855865153078775</v>
      </c>
      <c r="BH377" s="58" t="str">
        <f t="shared" si="139"/>
        <v>10–19 min</v>
      </c>
      <c r="BI377" s="58" t="str">
        <f t="shared" si="140"/>
        <v>23–27</v>
      </c>
      <c r="BJ377" s="60">
        <f t="shared" si="141"/>
        <v>0.66099999999999992</v>
      </c>
      <c r="BK377" s="60">
        <f t="shared" si="142"/>
        <v>0.67599999999999993</v>
      </c>
      <c r="BL377" s="60">
        <f t="shared" si="143"/>
        <v>3.379601689800845E-2</v>
      </c>
      <c r="BM377" s="62" t="str">
        <f t="shared" si="144"/>
        <v>Écarter</v>
      </c>
      <c r="BN377" s="64">
        <f t="shared" si="145"/>
        <v>0.1565155639720677</v>
      </c>
      <c r="BO377" s="64">
        <f t="shared" si="146"/>
        <v>290.70000000000005</v>
      </c>
      <c r="BP377" s="65">
        <f t="shared" si="147"/>
        <v>4.8159614723082209E-2</v>
      </c>
      <c r="BQ377" s="65">
        <f t="shared" si="148"/>
        <v>1.4</v>
      </c>
      <c r="BR377" s="18">
        <f t="shared" si="149"/>
        <v>0.34399724802201581</v>
      </c>
    </row>
    <row r="378" spans="1:70" ht="13.2">
      <c r="A378" s="12" t="s">
        <v>828</v>
      </c>
      <c r="B378" s="12" t="s">
        <v>829</v>
      </c>
      <c r="C378" s="13">
        <v>32</v>
      </c>
      <c r="D378" s="13">
        <v>28</v>
      </c>
      <c r="E378" s="13">
        <v>10</v>
      </c>
      <c r="F378" s="13">
        <v>18</v>
      </c>
      <c r="G378" s="13">
        <v>18.8</v>
      </c>
      <c r="H378" s="14">
        <v>143</v>
      </c>
      <c r="I378" s="15">
        <v>67</v>
      </c>
      <c r="J378" s="15">
        <v>115</v>
      </c>
      <c r="K378" s="14">
        <v>58.8</v>
      </c>
      <c r="L378" s="14">
        <v>0</v>
      </c>
      <c r="M378" s="14">
        <v>0</v>
      </c>
      <c r="N378" s="14">
        <v>0</v>
      </c>
      <c r="O378" s="14">
        <v>11</v>
      </c>
      <c r="P378" s="14">
        <v>25</v>
      </c>
      <c r="Q378" s="14">
        <v>40</v>
      </c>
      <c r="R378" s="15">
        <v>42</v>
      </c>
      <c r="S378" s="15">
        <v>115</v>
      </c>
      <c r="T378" s="15">
        <v>157</v>
      </c>
      <c r="U378" s="15">
        <v>31</v>
      </c>
      <c r="V378" s="68">
        <v>28</v>
      </c>
      <c r="W378" s="15">
        <v>17</v>
      </c>
      <c r="X378" s="15">
        <v>22</v>
      </c>
      <c r="Y378" s="15">
        <v>53</v>
      </c>
      <c r="Z378" s="14">
        <v>470</v>
      </c>
      <c r="AA378" s="14">
        <v>3</v>
      </c>
      <c r="AB378" s="14">
        <v>0</v>
      </c>
      <c r="AC378" s="13">
        <v>-3.6</v>
      </c>
      <c r="AD378" s="13">
        <v>108.7</v>
      </c>
      <c r="AE378" s="13">
        <v>117.9</v>
      </c>
      <c r="AF378" s="13">
        <v>-9.1999999999999993</v>
      </c>
      <c r="AG378" s="13">
        <v>7.9</v>
      </c>
      <c r="AH378" s="13">
        <v>1.1499999999999999</v>
      </c>
      <c r="AI378" s="13">
        <v>16.899999999999999</v>
      </c>
      <c r="AJ378" s="13">
        <v>8</v>
      </c>
      <c r="AK378" s="13">
        <v>20.7</v>
      </c>
      <c r="AL378" s="13">
        <v>14.4</v>
      </c>
      <c r="AM378" s="13">
        <v>14.8</v>
      </c>
      <c r="AN378" s="13">
        <v>58.8</v>
      </c>
      <c r="AO378" s="13">
        <v>57.6</v>
      </c>
      <c r="AP378" s="13">
        <v>12.4</v>
      </c>
      <c r="AQ378" s="13">
        <v>100.23</v>
      </c>
      <c r="AR378" s="13">
        <v>8</v>
      </c>
      <c r="AS378" s="13">
        <v>1102</v>
      </c>
      <c r="AT378" s="16">
        <f t="shared" si="125"/>
        <v>5.1071428571428568</v>
      </c>
      <c r="AU378" s="16">
        <f t="shared" si="126"/>
        <v>1.1071428571428572</v>
      </c>
      <c r="AV378" s="17">
        <f t="shared" si="127"/>
        <v>5.6071428571428568</v>
      </c>
      <c r="AW378" s="17">
        <f t="shared" si="128"/>
        <v>1.5</v>
      </c>
      <c r="AX378" s="17">
        <f t="shared" si="129"/>
        <v>4.1071428571428568</v>
      </c>
      <c r="AY378" s="17">
        <f t="shared" si="130"/>
        <v>0.6071428571428571</v>
      </c>
      <c r="AZ378" s="17">
        <f t="shared" si="131"/>
        <v>0.7857142857142857</v>
      </c>
      <c r="BA378" s="17">
        <f t="shared" si="132"/>
        <v>1</v>
      </c>
      <c r="BB378" s="18">
        <f t="shared" si="133"/>
        <v>0.27165653495440728</v>
      </c>
      <c r="BC378" s="18">
        <f t="shared" si="134"/>
        <v>1.1071428571428572</v>
      </c>
      <c r="BD378" s="18">
        <f t="shared" si="135"/>
        <v>3.2294832826747714E-2</v>
      </c>
      <c r="BE378" s="18">
        <f t="shared" si="136"/>
        <v>4.1793313069908813E-2</v>
      </c>
      <c r="BF378" s="18">
        <f t="shared" si="137"/>
        <v>7.9787234042553182E-2</v>
      </c>
      <c r="BG378" s="18">
        <f t="shared" si="138"/>
        <v>0.21846504559270513</v>
      </c>
      <c r="BH378" s="58" t="str">
        <f t="shared" si="139"/>
        <v>10–19 min</v>
      </c>
      <c r="BI378" s="58" t="str">
        <f t="shared" si="140"/>
        <v>28–32</v>
      </c>
      <c r="BJ378" s="60">
        <f t="shared" si="141"/>
        <v>0.58799999999999997</v>
      </c>
      <c r="BK378" s="60">
        <f t="shared" si="142"/>
        <v>0.57600000000000007</v>
      </c>
      <c r="BL378" s="60">
        <f t="shared" si="143"/>
        <v>6.9402534701267352E-2</v>
      </c>
      <c r="BM378" s="62" t="str">
        <f t="shared" si="144"/>
        <v>Écarter</v>
      </c>
      <c r="BN378" s="64">
        <f t="shared" si="145"/>
        <v>0.15619430870939924</v>
      </c>
      <c r="BO378" s="64">
        <f t="shared" si="146"/>
        <v>526.4</v>
      </c>
      <c r="BP378" s="65">
        <f t="shared" si="147"/>
        <v>5.8890577507598789E-2</v>
      </c>
      <c r="BQ378" s="65">
        <f t="shared" si="148"/>
        <v>1.1071428571428572</v>
      </c>
      <c r="BR378" s="18">
        <f t="shared" si="149"/>
        <v>0.2982522796352583</v>
      </c>
    </row>
    <row r="379" spans="1:70" ht="13.2">
      <c r="A379" s="12" t="s">
        <v>618</v>
      </c>
      <c r="B379" s="12" t="s">
        <v>619</v>
      </c>
      <c r="C379" s="13">
        <v>31</v>
      </c>
      <c r="D379" s="13">
        <v>68</v>
      </c>
      <c r="E379" s="13">
        <v>24</v>
      </c>
      <c r="F379" s="13">
        <v>44</v>
      </c>
      <c r="G379" s="13">
        <v>18.5</v>
      </c>
      <c r="H379" s="14">
        <v>347</v>
      </c>
      <c r="I379" s="15">
        <v>122</v>
      </c>
      <c r="J379" s="15">
        <v>286</v>
      </c>
      <c r="K379" s="14">
        <v>42.9</v>
      </c>
      <c r="L379" s="15">
        <v>48</v>
      </c>
      <c r="M379" s="15">
        <v>143</v>
      </c>
      <c r="N379" s="14">
        <v>32.6</v>
      </c>
      <c r="O379" s="14">
        <v>54</v>
      </c>
      <c r="P379" s="14">
        <v>75</v>
      </c>
      <c r="Q379" s="14">
        <v>72.400000000000006</v>
      </c>
      <c r="R379" s="15">
        <v>61</v>
      </c>
      <c r="S379" s="15">
        <v>156</v>
      </c>
      <c r="T379" s="15">
        <v>218</v>
      </c>
      <c r="U379" s="15">
        <v>54</v>
      </c>
      <c r="V379" s="68">
        <v>34</v>
      </c>
      <c r="W379" s="15">
        <v>68</v>
      </c>
      <c r="X379" s="15">
        <v>34</v>
      </c>
      <c r="Y379" s="15">
        <v>95</v>
      </c>
      <c r="Z379" s="14">
        <v>952</v>
      </c>
      <c r="AA379" s="14">
        <v>0</v>
      </c>
      <c r="AB379" s="14">
        <v>0</v>
      </c>
      <c r="AC379" s="13">
        <v>-3.1</v>
      </c>
      <c r="AD379" s="13">
        <v>109.1</v>
      </c>
      <c r="AE379" s="13">
        <v>117</v>
      </c>
      <c r="AF379" s="13">
        <v>-7.8</v>
      </c>
      <c r="AG379" s="13">
        <v>5.9</v>
      </c>
      <c r="AH379" s="13">
        <v>1.75</v>
      </c>
      <c r="AI379" s="13">
        <v>13.8</v>
      </c>
      <c r="AJ379" s="13">
        <v>4.2</v>
      </c>
      <c r="AK379" s="13">
        <v>12.2</v>
      </c>
      <c r="AL379" s="13">
        <v>8.1</v>
      </c>
      <c r="AM379" s="13">
        <v>7.9</v>
      </c>
      <c r="AN379" s="13">
        <v>50.9</v>
      </c>
      <c r="AO379" s="13">
        <v>54.1</v>
      </c>
      <c r="AP379" s="13">
        <v>11.3</v>
      </c>
      <c r="AQ379" s="13">
        <v>101.97</v>
      </c>
      <c r="AR379" s="13">
        <v>6.4</v>
      </c>
      <c r="AS379" s="13">
        <v>2671</v>
      </c>
      <c r="AT379" s="16">
        <f t="shared" si="125"/>
        <v>5.1029411764705879</v>
      </c>
      <c r="AU379" s="16">
        <f t="shared" si="126"/>
        <v>0.79411764705882348</v>
      </c>
      <c r="AV379" s="17">
        <f t="shared" si="127"/>
        <v>3.2058823529411766</v>
      </c>
      <c r="AW379" s="17">
        <f t="shared" si="128"/>
        <v>0.8970588235294118</v>
      </c>
      <c r="AX379" s="17">
        <f t="shared" si="129"/>
        <v>2.2941176470588234</v>
      </c>
      <c r="AY379" s="17">
        <f t="shared" si="130"/>
        <v>1</v>
      </c>
      <c r="AZ379" s="17">
        <f t="shared" si="131"/>
        <v>0.5</v>
      </c>
      <c r="BA379" s="17">
        <f t="shared" si="132"/>
        <v>0.5</v>
      </c>
      <c r="BB379" s="18">
        <f t="shared" si="133"/>
        <v>0.27583465818759934</v>
      </c>
      <c r="BC379" s="18">
        <f t="shared" si="134"/>
        <v>1.588235294117647</v>
      </c>
      <c r="BD379" s="18">
        <f t="shared" si="135"/>
        <v>5.4054054054054057E-2</v>
      </c>
      <c r="BE379" s="18">
        <f t="shared" si="136"/>
        <v>2.7027027027027029E-2</v>
      </c>
      <c r="BF379" s="18">
        <f t="shared" si="137"/>
        <v>4.8489666136724965E-2</v>
      </c>
      <c r="BG379" s="18">
        <f t="shared" si="138"/>
        <v>0.12400635930047695</v>
      </c>
      <c r="BH379" s="58" t="str">
        <f t="shared" si="139"/>
        <v>10–19 min</v>
      </c>
      <c r="BI379" s="58" t="str">
        <f t="shared" si="140"/>
        <v>28–32</v>
      </c>
      <c r="BJ379" s="60">
        <f t="shared" si="141"/>
        <v>0.50900000000000001</v>
      </c>
      <c r="BK379" s="60">
        <f t="shared" si="142"/>
        <v>0.54100000000000004</v>
      </c>
      <c r="BL379" s="60">
        <f t="shared" si="143"/>
        <v>0.17260108630054316</v>
      </c>
      <c r="BM379" s="62" t="str">
        <f t="shared" si="144"/>
        <v>Écarter</v>
      </c>
      <c r="BN379" s="64">
        <f t="shared" si="145"/>
        <v>0.15606580660433186</v>
      </c>
      <c r="BO379" s="64">
        <f t="shared" si="146"/>
        <v>1258</v>
      </c>
      <c r="BP379" s="65">
        <f t="shared" si="147"/>
        <v>4.2925278219395867E-2</v>
      </c>
      <c r="BQ379" s="65">
        <f t="shared" si="148"/>
        <v>1.588235294117647</v>
      </c>
      <c r="BR379" s="18">
        <f t="shared" si="149"/>
        <v>0.17329093799682035</v>
      </c>
    </row>
    <row r="380" spans="1:70" ht="13.2">
      <c r="A380" s="12" t="s">
        <v>660</v>
      </c>
      <c r="B380" s="12" t="s">
        <v>661</v>
      </c>
      <c r="C380" s="13">
        <v>25</v>
      </c>
      <c r="D380" s="13">
        <v>62</v>
      </c>
      <c r="E380" s="13">
        <v>46</v>
      </c>
      <c r="F380" s="13">
        <v>16</v>
      </c>
      <c r="G380" s="13">
        <v>13.9</v>
      </c>
      <c r="H380" s="14">
        <v>310</v>
      </c>
      <c r="I380" s="15">
        <v>130</v>
      </c>
      <c r="J380" s="15">
        <v>205</v>
      </c>
      <c r="K380" s="14">
        <v>65</v>
      </c>
      <c r="L380" s="14">
        <v>0</v>
      </c>
      <c r="M380" s="14">
        <v>0</v>
      </c>
      <c r="N380" s="14">
        <v>0</v>
      </c>
      <c r="O380" s="14">
        <v>43</v>
      </c>
      <c r="P380" s="14">
        <v>62</v>
      </c>
      <c r="Q380" s="14">
        <v>75.400000000000006</v>
      </c>
      <c r="R380" s="15">
        <v>87</v>
      </c>
      <c r="S380" s="15">
        <v>149</v>
      </c>
      <c r="T380" s="15">
        <v>236</v>
      </c>
      <c r="U380" s="15">
        <v>43</v>
      </c>
      <c r="V380" s="68">
        <v>37</v>
      </c>
      <c r="W380" s="15">
        <v>19</v>
      </c>
      <c r="X380" s="15">
        <v>43</v>
      </c>
      <c r="Y380" s="15">
        <v>105</v>
      </c>
      <c r="Z380" s="14">
        <v>800</v>
      </c>
      <c r="AA380" s="14">
        <v>0</v>
      </c>
      <c r="AB380" s="14">
        <v>0</v>
      </c>
      <c r="AC380" s="13">
        <v>2.5</v>
      </c>
      <c r="AD380" s="13">
        <v>117.4</v>
      </c>
      <c r="AE380" s="13">
        <v>108.3</v>
      </c>
      <c r="AF380" s="13">
        <v>9.1</v>
      </c>
      <c r="AG380" s="13">
        <v>7.6</v>
      </c>
      <c r="AH380" s="13">
        <v>1.1299999999999999</v>
      </c>
      <c r="AI380" s="13">
        <v>14.2</v>
      </c>
      <c r="AJ380" s="13">
        <v>10.5</v>
      </c>
      <c r="AK380" s="13">
        <v>16.8</v>
      </c>
      <c r="AL380" s="13">
        <v>13.7</v>
      </c>
      <c r="AM380" s="13">
        <v>12.7</v>
      </c>
      <c r="AN380" s="13">
        <v>65</v>
      </c>
      <c r="AO380" s="13">
        <v>67.400000000000006</v>
      </c>
      <c r="AP380" s="13">
        <v>13.6</v>
      </c>
      <c r="AQ380" s="13">
        <v>95.52</v>
      </c>
      <c r="AR380" s="13">
        <v>10.199999999999999</v>
      </c>
      <c r="AS380" s="13">
        <v>1717</v>
      </c>
      <c r="AT380" s="16">
        <f t="shared" si="125"/>
        <v>5</v>
      </c>
      <c r="AU380" s="16">
        <f t="shared" si="126"/>
        <v>0.69354838709677424</v>
      </c>
      <c r="AV380" s="17">
        <f t="shared" si="127"/>
        <v>3.806451612903226</v>
      </c>
      <c r="AW380" s="17">
        <f t="shared" si="128"/>
        <v>1.403225806451613</v>
      </c>
      <c r="AX380" s="17">
        <f t="shared" si="129"/>
        <v>2.403225806451613</v>
      </c>
      <c r="AY380" s="17">
        <f t="shared" si="130"/>
        <v>0.30645161290322581</v>
      </c>
      <c r="AZ380" s="17">
        <f t="shared" si="131"/>
        <v>0.69354838709677424</v>
      </c>
      <c r="BA380" s="17">
        <f t="shared" si="132"/>
        <v>0.59677419354838712</v>
      </c>
      <c r="BB380" s="18">
        <f t="shared" si="133"/>
        <v>0.35971223021582732</v>
      </c>
      <c r="BC380" s="18">
        <f t="shared" si="134"/>
        <v>1.1621621621621623</v>
      </c>
      <c r="BD380" s="18">
        <f t="shared" si="135"/>
        <v>2.2046878626131354E-2</v>
      </c>
      <c r="BE380" s="18">
        <f t="shared" si="136"/>
        <v>4.9895567417034117E-2</v>
      </c>
      <c r="BF380" s="18">
        <f t="shared" si="137"/>
        <v>0.10095149686702251</v>
      </c>
      <c r="BG380" s="18">
        <f t="shared" si="138"/>
        <v>0.17289394291018798</v>
      </c>
      <c r="BH380" s="58" t="str">
        <f t="shared" si="139"/>
        <v>10–19 min</v>
      </c>
      <c r="BI380" s="58" t="str">
        <f t="shared" si="140"/>
        <v>23–27</v>
      </c>
      <c r="BJ380" s="60">
        <f t="shared" si="141"/>
        <v>0.65</v>
      </c>
      <c r="BK380" s="60">
        <f t="shared" si="142"/>
        <v>0.67400000000000004</v>
      </c>
      <c r="BL380" s="60">
        <f t="shared" si="143"/>
        <v>0.12371756185878093</v>
      </c>
      <c r="BM380" s="62" t="str">
        <f t="shared" si="144"/>
        <v>Écarter</v>
      </c>
      <c r="BN380" s="64">
        <f t="shared" si="145"/>
        <v>0.15291750503018109</v>
      </c>
      <c r="BO380" s="64">
        <f t="shared" si="146"/>
        <v>861.80000000000007</v>
      </c>
      <c r="BP380" s="65">
        <f t="shared" si="147"/>
        <v>4.989556741703411E-2</v>
      </c>
      <c r="BQ380" s="65">
        <f t="shared" si="148"/>
        <v>1.1621621621621621</v>
      </c>
      <c r="BR380" s="18">
        <f t="shared" si="149"/>
        <v>0.27384543977721049</v>
      </c>
    </row>
    <row r="381" spans="1:70" ht="13.2">
      <c r="A381" s="12" t="s">
        <v>704</v>
      </c>
      <c r="B381" s="12" t="s">
        <v>705</v>
      </c>
      <c r="C381" s="13">
        <v>28</v>
      </c>
      <c r="D381" s="13">
        <v>51</v>
      </c>
      <c r="E381" s="13">
        <v>26</v>
      </c>
      <c r="F381" s="13">
        <v>25</v>
      </c>
      <c r="G381" s="13">
        <v>22</v>
      </c>
      <c r="H381" s="14">
        <v>255</v>
      </c>
      <c r="I381" s="15">
        <v>117</v>
      </c>
      <c r="J381" s="15">
        <v>224</v>
      </c>
      <c r="K381" s="14">
        <v>52</v>
      </c>
      <c r="L381" s="14">
        <v>0</v>
      </c>
      <c r="M381" s="14">
        <v>0</v>
      </c>
      <c r="N381" s="14">
        <v>0</v>
      </c>
      <c r="O381" s="14">
        <v>26</v>
      </c>
      <c r="P381" s="14">
        <v>31</v>
      </c>
      <c r="Q381" s="14">
        <v>72.7</v>
      </c>
      <c r="R381" s="15">
        <v>46</v>
      </c>
      <c r="S381" s="15">
        <v>194</v>
      </c>
      <c r="T381" s="15">
        <v>240</v>
      </c>
      <c r="U381" s="15">
        <v>286</v>
      </c>
      <c r="V381" s="68">
        <v>102</v>
      </c>
      <c r="W381" s="15">
        <v>36</v>
      </c>
      <c r="X381" s="15">
        <v>26</v>
      </c>
      <c r="Y381" s="15">
        <v>107</v>
      </c>
      <c r="Z381" s="14">
        <v>1056</v>
      </c>
      <c r="AA381" s="14">
        <v>1</v>
      </c>
      <c r="AB381" s="14">
        <v>0</v>
      </c>
      <c r="AC381" s="13">
        <v>-1.1000000000000001</v>
      </c>
      <c r="AD381" s="13">
        <v>111.7</v>
      </c>
      <c r="AE381" s="13">
        <v>113.5</v>
      </c>
      <c r="AF381" s="13">
        <v>-1.8</v>
      </c>
      <c r="AG381" s="13">
        <v>35.799999999999997</v>
      </c>
      <c r="AH381" s="13">
        <v>2.79</v>
      </c>
      <c r="AI381" s="13">
        <v>45.7</v>
      </c>
      <c r="AJ381" s="13">
        <v>4.3</v>
      </c>
      <c r="AK381" s="13">
        <v>18.399999999999999</v>
      </c>
      <c r="AL381" s="13">
        <v>11.3</v>
      </c>
      <c r="AM381" s="13">
        <v>16.3</v>
      </c>
      <c r="AN381" s="13">
        <v>52</v>
      </c>
      <c r="AO381" s="13">
        <v>53.9</v>
      </c>
      <c r="AP381" s="13">
        <v>13.3</v>
      </c>
      <c r="AQ381" s="13">
        <v>98.17</v>
      </c>
      <c r="AR381" s="13">
        <v>10.3</v>
      </c>
      <c r="AS381" s="13">
        <v>2283</v>
      </c>
      <c r="AT381" s="16">
        <f t="shared" si="125"/>
        <v>5</v>
      </c>
      <c r="AU381" s="16">
        <f t="shared" si="126"/>
        <v>5.6078431372549016</v>
      </c>
      <c r="AV381" s="17">
        <f t="shared" si="127"/>
        <v>4.7058823529411766</v>
      </c>
      <c r="AW381" s="17">
        <f t="shared" si="128"/>
        <v>0.90196078431372551</v>
      </c>
      <c r="AX381" s="17">
        <f t="shared" si="129"/>
        <v>3.8039215686274508</v>
      </c>
      <c r="AY381" s="17">
        <f t="shared" si="130"/>
        <v>0.70588235294117652</v>
      </c>
      <c r="AZ381" s="17">
        <f t="shared" si="131"/>
        <v>0.50980392156862742</v>
      </c>
      <c r="BA381" s="17">
        <f t="shared" si="132"/>
        <v>2</v>
      </c>
      <c r="BB381" s="18">
        <f t="shared" si="133"/>
        <v>0.22727272727272727</v>
      </c>
      <c r="BC381" s="18">
        <f t="shared" si="134"/>
        <v>2.8039215686274508</v>
      </c>
      <c r="BD381" s="18">
        <f t="shared" si="135"/>
        <v>3.2085561497326207E-2</v>
      </c>
      <c r="BE381" s="18">
        <f t="shared" si="136"/>
        <v>2.31729055258467E-2</v>
      </c>
      <c r="BF381" s="18">
        <f t="shared" si="137"/>
        <v>4.0998217468805706E-2</v>
      </c>
      <c r="BG381" s="18">
        <f t="shared" si="138"/>
        <v>0.1729055258467023</v>
      </c>
      <c r="BH381" s="58" t="str">
        <f t="shared" si="139"/>
        <v>20–29 min</v>
      </c>
      <c r="BI381" s="58" t="str">
        <f t="shared" si="140"/>
        <v>28–32</v>
      </c>
      <c r="BJ381" s="60">
        <f t="shared" si="141"/>
        <v>0.52</v>
      </c>
      <c r="BK381" s="60">
        <f t="shared" si="142"/>
        <v>0.53900000000000003</v>
      </c>
      <c r="BL381" s="60">
        <f t="shared" si="143"/>
        <v>0.1351840675920338</v>
      </c>
      <c r="BM381" s="62" t="str">
        <f t="shared" si="144"/>
        <v>Écarter</v>
      </c>
      <c r="BN381" s="64">
        <f t="shared" si="145"/>
        <v>0.15291750503018109</v>
      </c>
      <c r="BO381" s="64">
        <f t="shared" si="146"/>
        <v>1122</v>
      </c>
      <c r="BP381" s="65">
        <f t="shared" si="147"/>
        <v>0.25490196078431371</v>
      </c>
      <c r="BQ381" s="65">
        <f t="shared" si="148"/>
        <v>2.8039215686274508</v>
      </c>
      <c r="BR381" s="18">
        <f t="shared" si="149"/>
        <v>0.21390374331550802</v>
      </c>
    </row>
    <row r="382" spans="1:70" ht="13.2">
      <c r="A382" s="12" t="s">
        <v>716</v>
      </c>
      <c r="B382" s="12" t="s">
        <v>717</v>
      </c>
      <c r="C382" s="13">
        <v>22</v>
      </c>
      <c r="D382" s="13">
        <v>47</v>
      </c>
      <c r="E382" s="13">
        <v>18</v>
      </c>
      <c r="F382" s="13">
        <v>29</v>
      </c>
      <c r="G382" s="13">
        <v>9.1</v>
      </c>
      <c r="H382" s="14">
        <v>235</v>
      </c>
      <c r="I382" s="15">
        <v>89</v>
      </c>
      <c r="J382" s="15">
        <v>188</v>
      </c>
      <c r="K382" s="14">
        <v>45.8</v>
      </c>
      <c r="L382" s="15">
        <v>33</v>
      </c>
      <c r="M382" s="15">
        <v>85</v>
      </c>
      <c r="N382" s="14">
        <v>40.5</v>
      </c>
      <c r="O382" s="14">
        <v>28</v>
      </c>
      <c r="P382" s="14">
        <v>33</v>
      </c>
      <c r="Q382" s="14">
        <v>81.8</v>
      </c>
      <c r="R382" s="15">
        <v>5</v>
      </c>
      <c r="S382" s="15">
        <v>42</v>
      </c>
      <c r="T382" s="15">
        <v>52</v>
      </c>
      <c r="U382" s="15">
        <v>38</v>
      </c>
      <c r="V382" s="68">
        <v>33</v>
      </c>
      <c r="W382" s="15">
        <v>9</v>
      </c>
      <c r="X382" s="14">
        <v>0</v>
      </c>
      <c r="Y382" s="15">
        <v>28</v>
      </c>
      <c r="Z382" s="14">
        <v>357</v>
      </c>
      <c r="AA382" s="14">
        <v>0</v>
      </c>
      <c r="AB382" s="14">
        <v>0</v>
      </c>
      <c r="AC382" s="13">
        <v>-0.7</v>
      </c>
      <c r="AD382" s="13">
        <v>106.1</v>
      </c>
      <c r="AE382" s="13">
        <v>109.8</v>
      </c>
      <c r="AF382" s="13">
        <v>-3.7</v>
      </c>
      <c r="AG382" s="13">
        <v>13.9</v>
      </c>
      <c r="AH382" s="13">
        <v>1.1200000000000001</v>
      </c>
      <c r="AI382" s="13">
        <v>13.7</v>
      </c>
      <c r="AJ382" s="13">
        <v>1.6</v>
      </c>
      <c r="AK382" s="13">
        <v>9.3000000000000007</v>
      </c>
      <c r="AL382" s="13">
        <v>5.7</v>
      </c>
      <c r="AM382" s="13">
        <v>12.3</v>
      </c>
      <c r="AN382" s="13">
        <v>54.7</v>
      </c>
      <c r="AO382" s="13">
        <v>57.5</v>
      </c>
      <c r="AP382" s="13">
        <v>23.3</v>
      </c>
      <c r="AQ382" s="13">
        <v>103.25</v>
      </c>
      <c r="AR382" s="13">
        <v>8.6999999999999993</v>
      </c>
      <c r="AS382" s="13">
        <v>918</v>
      </c>
      <c r="AT382" s="16">
        <f t="shared" si="125"/>
        <v>5</v>
      </c>
      <c r="AU382" s="16">
        <f t="shared" si="126"/>
        <v>0.80851063829787229</v>
      </c>
      <c r="AV382" s="17">
        <f t="shared" si="127"/>
        <v>1.1063829787234043</v>
      </c>
      <c r="AW382" s="17">
        <f t="shared" si="128"/>
        <v>0.10638297872340426</v>
      </c>
      <c r="AX382" s="17">
        <f t="shared" si="129"/>
        <v>0.8936170212765957</v>
      </c>
      <c r="AY382" s="17">
        <f t="shared" si="130"/>
        <v>0.19148936170212766</v>
      </c>
      <c r="AZ382" s="17">
        <f t="shared" si="131"/>
        <v>0</v>
      </c>
      <c r="BA382" s="17">
        <f t="shared" si="132"/>
        <v>0.7021276595744681</v>
      </c>
      <c r="BB382" s="18">
        <f t="shared" si="133"/>
        <v>0.5494505494505495</v>
      </c>
      <c r="BC382" s="18">
        <f t="shared" si="134"/>
        <v>1.1515151515151514</v>
      </c>
      <c r="BD382" s="18">
        <f t="shared" si="135"/>
        <v>2.104278700023381E-2</v>
      </c>
      <c r="BE382" s="18">
        <f t="shared" si="136"/>
        <v>0</v>
      </c>
      <c r="BF382" s="18">
        <f t="shared" si="137"/>
        <v>1.1690437222352117E-2</v>
      </c>
      <c r="BG382" s="18">
        <f t="shared" si="138"/>
        <v>9.8199672667757767E-2</v>
      </c>
      <c r="BH382" s="58" t="str">
        <f t="shared" si="139"/>
        <v>&lt;10 min</v>
      </c>
      <c r="BI382" s="58" t="str">
        <f t="shared" si="140"/>
        <v>18–22</v>
      </c>
      <c r="BJ382" s="60">
        <f t="shared" si="141"/>
        <v>0.54700000000000004</v>
      </c>
      <c r="BK382" s="60">
        <f t="shared" si="142"/>
        <v>0.57499999999999996</v>
      </c>
      <c r="BL382" s="60">
        <f t="shared" si="143"/>
        <v>0.11345805672902837</v>
      </c>
      <c r="BM382" s="62" t="str">
        <f t="shared" si="144"/>
        <v>Écarter</v>
      </c>
      <c r="BN382" s="64">
        <f t="shared" si="145"/>
        <v>0.15291750503018109</v>
      </c>
      <c r="BO382" s="64">
        <f t="shared" si="146"/>
        <v>427.7</v>
      </c>
      <c r="BP382" s="65">
        <f t="shared" si="147"/>
        <v>8.8847322889876082E-2</v>
      </c>
      <c r="BQ382" s="65">
        <f t="shared" si="148"/>
        <v>1.1515151515151516</v>
      </c>
      <c r="BR382" s="18">
        <f t="shared" si="149"/>
        <v>0.12158054711246201</v>
      </c>
    </row>
    <row r="383" spans="1:70" ht="13.2">
      <c r="A383" s="12" t="s">
        <v>756</v>
      </c>
      <c r="B383" s="12" t="s">
        <v>757</v>
      </c>
      <c r="C383" s="13">
        <v>24</v>
      </c>
      <c r="D383" s="13">
        <v>40</v>
      </c>
      <c r="E383" s="13">
        <v>20</v>
      </c>
      <c r="F383" s="13">
        <v>20</v>
      </c>
      <c r="G383" s="13">
        <v>11.7</v>
      </c>
      <c r="H383" s="14">
        <v>200</v>
      </c>
      <c r="I383" s="15">
        <v>88</v>
      </c>
      <c r="J383" s="15">
        <v>108</v>
      </c>
      <c r="K383" s="14">
        <v>79.8</v>
      </c>
      <c r="L383" s="14">
        <v>0</v>
      </c>
      <c r="M383" s="15">
        <v>4</v>
      </c>
      <c r="N383" s="14">
        <v>20</v>
      </c>
      <c r="O383" s="14">
        <v>24</v>
      </c>
      <c r="P383" s="14">
        <v>32</v>
      </c>
      <c r="Q383" s="14">
        <v>71.900000000000006</v>
      </c>
      <c r="R383" s="15">
        <v>40</v>
      </c>
      <c r="S383" s="15">
        <v>84</v>
      </c>
      <c r="T383" s="15">
        <v>124</v>
      </c>
      <c r="U383" s="15">
        <v>24</v>
      </c>
      <c r="V383" s="68">
        <v>20</v>
      </c>
      <c r="W383" s="15">
        <v>16</v>
      </c>
      <c r="X383" s="15">
        <v>24</v>
      </c>
      <c r="Y383" s="15">
        <v>52</v>
      </c>
      <c r="Z383" s="14">
        <v>480</v>
      </c>
      <c r="AA383" s="14">
        <v>1</v>
      </c>
      <c r="AB383" s="14">
        <v>0</v>
      </c>
      <c r="AC383" s="13">
        <v>-0.5</v>
      </c>
      <c r="AD383" s="13">
        <v>107</v>
      </c>
      <c r="AE383" s="13">
        <v>109.2</v>
      </c>
      <c r="AF383" s="13">
        <v>-2.2999999999999998</v>
      </c>
      <c r="AG383" s="13">
        <v>8</v>
      </c>
      <c r="AH383" s="13">
        <v>1.39</v>
      </c>
      <c r="AI383" s="13">
        <v>15.2</v>
      </c>
      <c r="AJ383" s="13">
        <v>8.9</v>
      </c>
      <c r="AK383" s="13">
        <v>17.3</v>
      </c>
      <c r="AL383" s="13">
        <v>13.3</v>
      </c>
      <c r="AM383" s="13">
        <v>11</v>
      </c>
      <c r="AN383" s="13">
        <v>80.3</v>
      </c>
      <c r="AO383" s="13">
        <v>80.400000000000006</v>
      </c>
      <c r="AP383" s="13">
        <v>12.8</v>
      </c>
      <c r="AQ383" s="13">
        <v>99.77</v>
      </c>
      <c r="AR383" s="13">
        <v>13.1</v>
      </c>
      <c r="AS383" s="13">
        <v>974</v>
      </c>
      <c r="AT383" s="16">
        <f t="shared" si="125"/>
        <v>5</v>
      </c>
      <c r="AU383" s="16">
        <f t="shared" si="126"/>
        <v>0.6</v>
      </c>
      <c r="AV383" s="17">
        <f t="shared" si="127"/>
        <v>3.1</v>
      </c>
      <c r="AW383" s="17">
        <f t="shared" si="128"/>
        <v>1</v>
      </c>
      <c r="AX383" s="17">
        <f t="shared" si="129"/>
        <v>2.1</v>
      </c>
      <c r="AY383" s="17">
        <f t="shared" si="130"/>
        <v>0.4</v>
      </c>
      <c r="AZ383" s="17">
        <f t="shared" si="131"/>
        <v>0.6</v>
      </c>
      <c r="BA383" s="17">
        <f t="shared" si="132"/>
        <v>0.5</v>
      </c>
      <c r="BB383" s="18">
        <f t="shared" si="133"/>
        <v>0.42735042735042739</v>
      </c>
      <c r="BC383" s="18">
        <f t="shared" si="134"/>
        <v>1.2</v>
      </c>
      <c r="BD383" s="18">
        <f t="shared" si="135"/>
        <v>3.4188034188034191E-2</v>
      </c>
      <c r="BE383" s="18">
        <f t="shared" si="136"/>
        <v>5.128205128205128E-2</v>
      </c>
      <c r="BF383" s="18">
        <f t="shared" si="137"/>
        <v>8.5470085470085472E-2</v>
      </c>
      <c r="BG383" s="18">
        <f t="shared" si="138"/>
        <v>0.17948717948717952</v>
      </c>
      <c r="BH383" s="58" t="str">
        <f t="shared" si="139"/>
        <v>10–19 min</v>
      </c>
      <c r="BI383" s="58" t="str">
        <f t="shared" si="140"/>
        <v>23–27</v>
      </c>
      <c r="BJ383" s="60">
        <f t="shared" si="141"/>
        <v>0.80299999999999994</v>
      </c>
      <c r="BK383" s="60">
        <f t="shared" si="142"/>
        <v>0.80400000000000005</v>
      </c>
      <c r="BL383" s="60">
        <f t="shared" si="143"/>
        <v>6.5178032589016291E-2</v>
      </c>
      <c r="BM383" s="62" t="str">
        <f t="shared" si="144"/>
        <v>Écarter</v>
      </c>
      <c r="BN383" s="64">
        <f t="shared" si="145"/>
        <v>0.15291750503018109</v>
      </c>
      <c r="BO383" s="64">
        <f t="shared" si="146"/>
        <v>468</v>
      </c>
      <c r="BP383" s="65">
        <f t="shared" si="147"/>
        <v>5.128205128205128E-2</v>
      </c>
      <c r="BQ383" s="65">
        <f t="shared" si="148"/>
        <v>1.2</v>
      </c>
      <c r="BR383" s="18">
        <f t="shared" si="149"/>
        <v>0.26495726495726496</v>
      </c>
    </row>
    <row r="384" spans="1:70" ht="13.2">
      <c r="A384" s="12" t="s">
        <v>1136</v>
      </c>
      <c r="B384" s="12" t="s">
        <v>1137</v>
      </c>
      <c r="C384" s="13">
        <v>25</v>
      </c>
      <c r="D384" s="13">
        <v>1</v>
      </c>
      <c r="E384" s="13">
        <v>0</v>
      </c>
      <c r="F384" s="13">
        <v>1</v>
      </c>
      <c r="G384" s="13">
        <v>3.7</v>
      </c>
      <c r="H384" s="14">
        <v>5</v>
      </c>
      <c r="I384" s="15">
        <v>2</v>
      </c>
      <c r="J384" s="15">
        <v>2</v>
      </c>
      <c r="K384" s="14">
        <v>100</v>
      </c>
      <c r="L384" s="15">
        <v>1</v>
      </c>
      <c r="M384" s="15">
        <v>1</v>
      </c>
      <c r="N384" s="14">
        <v>100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5">
        <v>1</v>
      </c>
      <c r="V384" s="69">
        <v>0</v>
      </c>
      <c r="W384" s="14">
        <v>0</v>
      </c>
      <c r="X384" s="14">
        <v>0</v>
      </c>
      <c r="Y384" s="14">
        <v>0</v>
      </c>
      <c r="Z384" s="14">
        <v>7</v>
      </c>
      <c r="AA384" s="14">
        <v>0</v>
      </c>
      <c r="AB384" s="14">
        <v>0</v>
      </c>
      <c r="AC384" s="13">
        <v>6</v>
      </c>
      <c r="AD384" s="13">
        <v>171.4</v>
      </c>
      <c r="AE384" s="13">
        <v>85.7</v>
      </c>
      <c r="AF384" s="13">
        <v>85.7</v>
      </c>
      <c r="AG384" s="13">
        <v>33.299999999999997</v>
      </c>
      <c r="AH384" s="13">
        <v>0</v>
      </c>
      <c r="AI384" s="13">
        <v>33.299999999999997</v>
      </c>
      <c r="AJ384" s="13">
        <v>0</v>
      </c>
      <c r="AK384" s="13">
        <v>0</v>
      </c>
      <c r="AL384" s="13">
        <v>0</v>
      </c>
      <c r="AM384" s="13">
        <v>0</v>
      </c>
      <c r="AN384" s="13">
        <v>125</v>
      </c>
      <c r="AO384" s="13">
        <v>125</v>
      </c>
      <c r="AP384" s="13">
        <v>28.6</v>
      </c>
      <c r="AQ384" s="13">
        <v>90.4</v>
      </c>
      <c r="AR384" s="13">
        <v>40</v>
      </c>
      <c r="AS384" s="13">
        <v>7</v>
      </c>
      <c r="AT384" s="16">
        <f t="shared" si="125"/>
        <v>5</v>
      </c>
      <c r="AU384" s="16">
        <f t="shared" si="126"/>
        <v>1</v>
      </c>
      <c r="AV384" s="17">
        <f t="shared" si="127"/>
        <v>0</v>
      </c>
      <c r="AW384" s="17">
        <f t="shared" si="128"/>
        <v>0</v>
      </c>
      <c r="AX384" s="17">
        <f t="shared" si="129"/>
        <v>0</v>
      </c>
      <c r="AY384" s="17">
        <f t="shared" si="130"/>
        <v>0</v>
      </c>
      <c r="AZ384" s="17">
        <f t="shared" si="131"/>
        <v>0</v>
      </c>
      <c r="BA384" s="17">
        <f t="shared" si="132"/>
        <v>0</v>
      </c>
      <c r="BB384" s="18">
        <f t="shared" si="133"/>
        <v>1.3513513513513513</v>
      </c>
      <c r="BC384" s="18" t="str">
        <f t="shared" si="134"/>
        <v/>
      </c>
      <c r="BD384" s="18">
        <f t="shared" si="135"/>
        <v>0</v>
      </c>
      <c r="BE384" s="18">
        <f t="shared" si="136"/>
        <v>0</v>
      </c>
      <c r="BF384" s="18">
        <f t="shared" si="137"/>
        <v>0</v>
      </c>
      <c r="BG384" s="18">
        <f t="shared" si="138"/>
        <v>0</v>
      </c>
      <c r="BH384" s="58" t="str">
        <f t="shared" si="139"/>
        <v>&lt;10 min</v>
      </c>
      <c r="BI384" s="58" t="str">
        <f t="shared" si="140"/>
        <v>23–27</v>
      </c>
      <c r="BJ384" s="60">
        <f t="shared" si="141"/>
        <v>1.25</v>
      </c>
      <c r="BK384" s="60">
        <f t="shared" si="142"/>
        <v>1.25</v>
      </c>
      <c r="BL384" s="60">
        <f t="shared" si="143"/>
        <v>1.2070006035003018E-3</v>
      </c>
      <c r="BM384" s="62" t="str">
        <f t="shared" si="144"/>
        <v>Écarter</v>
      </c>
      <c r="BN384" s="64">
        <f t="shared" si="145"/>
        <v>0.15291750503018109</v>
      </c>
      <c r="BO384" s="64">
        <f t="shared" si="146"/>
        <v>3.7</v>
      </c>
      <c r="BP384" s="65">
        <f t="shared" si="147"/>
        <v>0.27027027027027023</v>
      </c>
      <c r="BQ384" s="65">
        <f t="shared" si="148"/>
        <v>0</v>
      </c>
      <c r="BR384" s="18">
        <f t="shared" si="149"/>
        <v>0</v>
      </c>
    </row>
    <row r="385" spans="1:70" ht="13.2">
      <c r="A385" s="12" t="s">
        <v>702</v>
      </c>
      <c r="B385" s="12" t="s">
        <v>703</v>
      </c>
      <c r="C385" s="13">
        <v>27</v>
      </c>
      <c r="D385" s="13">
        <v>52</v>
      </c>
      <c r="E385" s="13">
        <v>27</v>
      </c>
      <c r="F385" s="13">
        <v>25</v>
      </c>
      <c r="G385" s="13">
        <v>15</v>
      </c>
      <c r="H385" s="14">
        <v>255</v>
      </c>
      <c r="I385" s="15">
        <v>94</v>
      </c>
      <c r="J385" s="15">
        <v>250</v>
      </c>
      <c r="K385" s="14">
        <v>36.9</v>
      </c>
      <c r="L385" s="15">
        <v>62</v>
      </c>
      <c r="M385" s="15">
        <v>187</v>
      </c>
      <c r="N385" s="14">
        <v>34.4</v>
      </c>
      <c r="O385" s="14">
        <v>10</v>
      </c>
      <c r="P385" s="14">
        <v>10</v>
      </c>
      <c r="Q385" s="14">
        <v>72.7</v>
      </c>
      <c r="R385" s="15">
        <v>21</v>
      </c>
      <c r="S385" s="15">
        <v>88</v>
      </c>
      <c r="T385" s="15">
        <v>109</v>
      </c>
      <c r="U385" s="15">
        <v>52</v>
      </c>
      <c r="V385" s="68">
        <v>21</v>
      </c>
      <c r="W385" s="15">
        <v>26</v>
      </c>
      <c r="X385" s="15">
        <v>10</v>
      </c>
      <c r="Y385" s="15">
        <v>62</v>
      </c>
      <c r="Z385" s="14">
        <v>562</v>
      </c>
      <c r="AA385" s="14">
        <v>0</v>
      </c>
      <c r="AB385" s="14">
        <v>0</v>
      </c>
      <c r="AC385" s="13">
        <v>0.3</v>
      </c>
      <c r="AD385" s="13">
        <v>111.6</v>
      </c>
      <c r="AE385" s="13">
        <v>110.2</v>
      </c>
      <c r="AF385" s="13">
        <v>1.4</v>
      </c>
      <c r="AG385" s="13">
        <v>9.1999999999999993</v>
      </c>
      <c r="AH385" s="13">
        <v>2.6</v>
      </c>
      <c r="AI385" s="13">
        <v>16</v>
      </c>
      <c r="AJ385" s="13">
        <v>2.2999999999999998</v>
      </c>
      <c r="AK385" s="13">
        <v>11.6</v>
      </c>
      <c r="AL385" s="13">
        <v>6.7</v>
      </c>
      <c r="AM385" s="13">
        <v>6.2</v>
      </c>
      <c r="AN385" s="13">
        <v>49.8</v>
      </c>
      <c r="AO385" s="13">
        <v>50.4</v>
      </c>
      <c r="AP385" s="13">
        <v>14.5</v>
      </c>
      <c r="AQ385" s="13">
        <v>99.37</v>
      </c>
      <c r="AR385" s="13">
        <v>6.1</v>
      </c>
      <c r="AS385" s="13">
        <v>1607</v>
      </c>
      <c r="AT385" s="16">
        <f t="shared" si="125"/>
        <v>4.9038461538461542</v>
      </c>
      <c r="AU385" s="16">
        <f t="shared" si="126"/>
        <v>1</v>
      </c>
      <c r="AV385" s="17">
        <f t="shared" si="127"/>
        <v>2.0961538461538463</v>
      </c>
      <c r="AW385" s="17">
        <f t="shared" si="128"/>
        <v>0.40384615384615385</v>
      </c>
      <c r="AX385" s="17">
        <f t="shared" si="129"/>
        <v>1.6923076923076923</v>
      </c>
      <c r="AY385" s="17">
        <f t="shared" si="130"/>
        <v>0.5</v>
      </c>
      <c r="AZ385" s="17">
        <f t="shared" si="131"/>
        <v>0.19230769230769232</v>
      </c>
      <c r="BA385" s="17">
        <f t="shared" si="132"/>
        <v>0.40384615384615385</v>
      </c>
      <c r="BB385" s="18">
        <f t="shared" si="133"/>
        <v>0.32692307692307693</v>
      </c>
      <c r="BC385" s="18">
        <f t="shared" si="134"/>
        <v>2.4761904761904763</v>
      </c>
      <c r="BD385" s="18">
        <f t="shared" si="135"/>
        <v>3.3333333333333333E-2</v>
      </c>
      <c r="BE385" s="18">
        <f t="shared" si="136"/>
        <v>1.2820512820512822E-2</v>
      </c>
      <c r="BF385" s="18">
        <f t="shared" si="137"/>
        <v>2.6923076923076925E-2</v>
      </c>
      <c r="BG385" s="18">
        <f t="shared" si="138"/>
        <v>0.11282051282051282</v>
      </c>
      <c r="BH385" s="58" t="str">
        <f t="shared" si="139"/>
        <v>10–19 min</v>
      </c>
      <c r="BI385" s="58" t="str">
        <f t="shared" si="140"/>
        <v>23–27</v>
      </c>
      <c r="BJ385" s="60">
        <f t="shared" si="141"/>
        <v>0.498</v>
      </c>
      <c r="BK385" s="60">
        <f t="shared" si="142"/>
        <v>0.504</v>
      </c>
      <c r="BL385" s="60">
        <f t="shared" si="143"/>
        <v>0.15087507543753773</v>
      </c>
      <c r="BM385" s="62" t="str">
        <f t="shared" si="144"/>
        <v>Écarter</v>
      </c>
      <c r="BN385" s="64">
        <f t="shared" si="145"/>
        <v>0.14997678377960069</v>
      </c>
      <c r="BO385" s="64">
        <f t="shared" si="146"/>
        <v>780</v>
      </c>
      <c r="BP385" s="65">
        <f t="shared" si="147"/>
        <v>6.6666666666666666E-2</v>
      </c>
      <c r="BQ385" s="65">
        <f t="shared" si="148"/>
        <v>2.4761904761904763</v>
      </c>
      <c r="BR385" s="18">
        <f t="shared" si="149"/>
        <v>0.13974358974358975</v>
      </c>
    </row>
    <row r="386" spans="1:70" ht="13.2">
      <c r="A386" s="12" t="s">
        <v>814</v>
      </c>
      <c r="B386" s="12" t="s">
        <v>815</v>
      </c>
      <c r="C386" s="13">
        <v>28</v>
      </c>
      <c r="D386" s="13">
        <v>31</v>
      </c>
      <c r="E386" s="13">
        <v>15</v>
      </c>
      <c r="F386" s="13">
        <v>16</v>
      </c>
      <c r="G386" s="13">
        <v>13.9</v>
      </c>
      <c r="H386" s="14">
        <v>152</v>
      </c>
      <c r="I386" s="15">
        <v>56</v>
      </c>
      <c r="J386" s="15">
        <v>146</v>
      </c>
      <c r="K386" s="14">
        <v>38.1</v>
      </c>
      <c r="L386" s="15">
        <v>22</v>
      </c>
      <c r="M386" s="15">
        <v>78</v>
      </c>
      <c r="N386" s="14">
        <v>28.6</v>
      </c>
      <c r="O386" s="14">
        <v>19</v>
      </c>
      <c r="P386" s="14">
        <v>22</v>
      </c>
      <c r="Q386" s="14">
        <v>85.7</v>
      </c>
      <c r="R386" s="15">
        <v>25</v>
      </c>
      <c r="S386" s="15">
        <v>28</v>
      </c>
      <c r="T386" s="15">
        <v>53</v>
      </c>
      <c r="U386" s="15">
        <v>37</v>
      </c>
      <c r="V386" s="68">
        <v>22</v>
      </c>
      <c r="W386" s="15">
        <v>31</v>
      </c>
      <c r="X386" s="15">
        <v>9</v>
      </c>
      <c r="Y386" s="15">
        <v>37</v>
      </c>
      <c r="Z386" s="14">
        <v>375</v>
      </c>
      <c r="AA386" s="14">
        <v>0</v>
      </c>
      <c r="AB386" s="14">
        <v>0</v>
      </c>
      <c r="AC386" s="13">
        <v>-2.8</v>
      </c>
      <c r="AD386" s="13">
        <v>101.9</v>
      </c>
      <c r="AE386" s="13">
        <v>111.1</v>
      </c>
      <c r="AF386" s="13">
        <v>-9.1999999999999993</v>
      </c>
      <c r="AG386" s="13">
        <v>14.1</v>
      </c>
      <c r="AH386" s="13">
        <v>1.73</v>
      </c>
      <c r="AI386" s="13">
        <v>17.5</v>
      </c>
      <c r="AJ386" s="13">
        <v>5.6</v>
      </c>
      <c r="AK386" s="13">
        <v>7.1</v>
      </c>
      <c r="AL386" s="13">
        <v>6.3</v>
      </c>
      <c r="AM386" s="13">
        <v>10.1</v>
      </c>
      <c r="AN386" s="13">
        <v>45.6</v>
      </c>
      <c r="AO386" s="13">
        <v>48.6</v>
      </c>
      <c r="AP386" s="13">
        <v>17.600000000000001</v>
      </c>
      <c r="AQ386" s="13">
        <v>98.95</v>
      </c>
      <c r="AR386" s="13">
        <v>7.1</v>
      </c>
      <c r="AS386" s="13">
        <v>885</v>
      </c>
      <c r="AT386" s="16">
        <f t="shared" ref="AT386:AT449" si="150">H386/D386</f>
        <v>4.903225806451613</v>
      </c>
      <c r="AU386" s="16">
        <f t="shared" ref="AU386:AU449" si="151">U386/D386</f>
        <v>1.1935483870967742</v>
      </c>
      <c r="AV386" s="17">
        <f t="shared" ref="AV386:AV449" si="152">T386/D386</f>
        <v>1.7096774193548387</v>
      </c>
      <c r="AW386" s="17">
        <f t="shared" ref="AW386:AW449" si="153">R386/D386</f>
        <v>0.80645161290322576</v>
      </c>
      <c r="AX386" s="17">
        <f t="shared" ref="AX386:AX449" si="154">S386/D386</f>
        <v>0.90322580645161288</v>
      </c>
      <c r="AY386" s="17">
        <f t="shared" ref="AY386:AY449" si="155">W386/D386</f>
        <v>1</v>
      </c>
      <c r="AZ386" s="17">
        <f t="shared" ref="AZ386:AZ449" si="156">X386/D386</f>
        <v>0.29032258064516131</v>
      </c>
      <c r="BA386" s="17">
        <f t="shared" ref="BA386:BA449" si="157">V386/D386</f>
        <v>0.70967741935483875</v>
      </c>
      <c r="BB386" s="18">
        <f t="shared" ref="BB386:BB449" si="158">IF(G386&gt;0,AT386/G386,"")</f>
        <v>0.35275005801810166</v>
      </c>
      <c r="BC386" s="18">
        <f t="shared" ref="BC386:BC449" si="159">IF(BA386&gt;0,AU386/BA386,"")</f>
        <v>1.6818181818181819</v>
      </c>
      <c r="BD386" s="18">
        <f t="shared" ref="BD386:BD449" si="160">IF(G386&gt;0,AY386/G386,"")</f>
        <v>7.1942446043165464E-2</v>
      </c>
      <c r="BE386" s="18">
        <f t="shared" ref="BE386:BE449" si="161">IF(G386&gt;0,AZ386/G386,"")</f>
        <v>2.0886516593177071E-2</v>
      </c>
      <c r="BF386" s="18">
        <f t="shared" ref="BF386:BF449" si="162">IF(G386&gt;0,AW386/G386,"")</f>
        <v>5.8018101647714079E-2</v>
      </c>
      <c r="BG386" s="18">
        <f t="shared" ref="BG386:BG449" si="163" xml:space="preserve"> IF(G386&gt;0,AX386/G386,"")</f>
        <v>6.4980273845439779E-2</v>
      </c>
      <c r="BH386" s="58" t="str">
        <f t="shared" ref="BH386:BH449" si="164">IF(G386&lt;10,"&lt;10 min",IF(G386&lt;20,"10–19 min",IF(G386&lt;30,"20–29 min",IF(G386&lt;40,"30–39 min","40+ min"))))</f>
        <v>10–19 min</v>
      </c>
      <c r="BI386" s="58" t="str">
        <f t="shared" ref="BI386:BI449" si="165">IF(C386&lt;23,"18–22",IF(C386&lt;28,"23–27",IF(C386&lt;33,"28–32","33+")))</f>
        <v>28–32</v>
      </c>
      <c r="BJ386" s="60">
        <f t="shared" ref="BJ386:BJ449" si="166">AN386/100</f>
        <v>0.45600000000000002</v>
      </c>
      <c r="BK386" s="60">
        <f t="shared" ref="BK386:BK449" si="167">AO386/100</f>
        <v>0.48599999999999999</v>
      </c>
      <c r="BL386" s="60">
        <f t="shared" ref="BL386:BL449" si="168">J386/(MAX($J$2:$J$570))</f>
        <v>8.8111044055522031E-2</v>
      </c>
      <c r="BM386" s="62" t="str">
        <f t="shared" ref="BM386:BM449" si="169">IF(AND(G386&gt;=30,J386&gt;=500),"Conserver","Écarter")</f>
        <v>Écarter</v>
      </c>
      <c r="BN386" s="64">
        <f t="shared" ref="BN386:BN449" si="170">AT386/(MAX($AT$2:$AT$570))</f>
        <v>0.14995781138443565</v>
      </c>
      <c r="BO386" s="64">
        <f t="shared" ref="BO386:BO449" si="171">G386*D386</f>
        <v>430.90000000000003</v>
      </c>
      <c r="BP386" s="65">
        <f t="shared" ref="BP386:BP449" si="172">IF(BO386&gt;0,U386/BO386,"")</f>
        <v>8.5866790438616836E-2</v>
      </c>
      <c r="BQ386" s="65">
        <f t="shared" ref="BQ386:BQ449" si="173">IF(V386&gt;0,U386/V386,0)</f>
        <v>1.6818181818181819</v>
      </c>
      <c r="BR386" s="18">
        <f t="shared" ref="BR386:BR449" si="174">IF(G386&gt;0,AV386/G386,"")</f>
        <v>0.12299837549315386</v>
      </c>
    </row>
    <row r="387" spans="1:70" ht="13.2">
      <c r="A387" s="12" t="s">
        <v>938</v>
      </c>
      <c r="B387" s="12" t="s">
        <v>939</v>
      </c>
      <c r="C387" s="13">
        <v>21</v>
      </c>
      <c r="D387" s="13">
        <v>16</v>
      </c>
      <c r="E387" s="13">
        <v>3</v>
      </c>
      <c r="F387" s="13">
        <v>13</v>
      </c>
      <c r="G387" s="13">
        <v>14.9</v>
      </c>
      <c r="H387" s="14">
        <v>78</v>
      </c>
      <c r="I387" s="15">
        <v>30</v>
      </c>
      <c r="J387" s="15">
        <v>74</v>
      </c>
      <c r="K387" s="14">
        <v>41.9</v>
      </c>
      <c r="L387" s="15">
        <v>6</v>
      </c>
      <c r="M387" s="15">
        <v>22</v>
      </c>
      <c r="N387" s="14">
        <v>30.4</v>
      </c>
      <c r="O387" s="14">
        <v>10</v>
      </c>
      <c r="P387" s="14">
        <v>10</v>
      </c>
      <c r="Q387" s="14">
        <v>90</v>
      </c>
      <c r="R387" s="15">
        <v>11</v>
      </c>
      <c r="S387" s="15">
        <v>34</v>
      </c>
      <c r="T387" s="15">
        <v>45</v>
      </c>
      <c r="U387" s="15">
        <v>18</v>
      </c>
      <c r="V387" s="68">
        <v>13</v>
      </c>
      <c r="W387" s="15">
        <v>10</v>
      </c>
      <c r="X387" s="14">
        <v>0</v>
      </c>
      <c r="Y387" s="15">
        <v>14</v>
      </c>
      <c r="Z387" s="14">
        <v>171</v>
      </c>
      <c r="AA387" s="14">
        <v>0</v>
      </c>
      <c r="AB387" s="14">
        <v>0</v>
      </c>
      <c r="AC387" s="13">
        <v>-8.1999999999999993</v>
      </c>
      <c r="AD387" s="13">
        <v>93.6</v>
      </c>
      <c r="AE387" s="13">
        <v>120.7</v>
      </c>
      <c r="AF387" s="13">
        <v>-27.1</v>
      </c>
      <c r="AG387" s="13">
        <v>12</v>
      </c>
      <c r="AH387" s="13">
        <v>1.42</v>
      </c>
      <c r="AI387" s="13">
        <v>16</v>
      </c>
      <c r="AJ387" s="13">
        <v>4</v>
      </c>
      <c r="AK387" s="13">
        <v>14.1</v>
      </c>
      <c r="AL387" s="13">
        <v>8.6</v>
      </c>
      <c r="AM387" s="13">
        <v>11.3</v>
      </c>
      <c r="AN387" s="13">
        <v>46.6</v>
      </c>
      <c r="AO387" s="13">
        <v>49.7</v>
      </c>
      <c r="AP387" s="13">
        <v>15.5</v>
      </c>
      <c r="AQ387" s="13">
        <v>100.58</v>
      </c>
      <c r="AR387" s="13">
        <v>7.4</v>
      </c>
      <c r="AS387" s="13">
        <v>502</v>
      </c>
      <c r="AT387" s="16">
        <f t="shared" si="150"/>
        <v>4.875</v>
      </c>
      <c r="AU387" s="16">
        <f t="shared" si="151"/>
        <v>1.125</v>
      </c>
      <c r="AV387" s="17">
        <f t="shared" si="152"/>
        <v>2.8125</v>
      </c>
      <c r="AW387" s="17">
        <f t="shared" si="153"/>
        <v>0.6875</v>
      </c>
      <c r="AX387" s="17">
        <f t="shared" si="154"/>
        <v>2.125</v>
      </c>
      <c r="AY387" s="17">
        <f t="shared" si="155"/>
        <v>0.625</v>
      </c>
      <c r="AZ387" s="17">
        <f t="shared" si="156"/>
        <v>0</v>
      </c>
      <c r="BA387" s="17">
        <f t="shared" si="157"/>
        <v>0.8125</v>
      </c>
      <c r="BB387" s="18">
        <f t="shared" si="158"/>
        <v>0.32718120805369127</v>
      </c>
      <c r="BC387" s="18">
        <f t="shared" si="159"/>
        <v>1.3846153846153846</v>
      </c>
      <c r="BD387" s="18">
        <f t="shared" si="160"/>
        <v>4.1946308724832217E-2</v>
      </c>
      <c r="BE387" s="18">
        <f t="shared" si="161"/>
        <v>0</v>
      </c>
      <c r="BF387" s="18">
        <f t="shared" si="162"/>
        <v>4.6140939597315432E-2</v>
      </c>
      <c r="BG387" s="18">
        <f t="shared" si="163"/>
        <v>0.14261744966442952</v>
      </c>
      <c r="BH387" s="58" t="str">
        <f t="shared" si="164"/>
        <v>10–19 min</v>
      </c>
      <c r="BI387" s="58" t="str">
        <f t="shared" si="165"/>
        <v>18–22</v>
      </c>
      <c r="BJ387" s="60">
        <f t="shared" si="166"/>
        <v>0.46600000000000003</v>
      </c>
      <c r="BK387" s="60">
        <f t="shared" si="167"/>
        <v>0.49700000000000005</v>
      </c>
      <c r="BL387" s="60">
        <f t="shared" si="168"/>
        <v>4.4659022329511168E-2</v>
      </c>
      <c r="BM387" s="62" t="str">
        <f t="shared" si="169"/>
        <v>Écarter</v>
      </c>
      <c r="BN387" s="64">
        <f t="shared" si="170"/>
        <v>0.14909456740442656</v>
      </c>
      <c r="BO387" s="64">
        <f t="shared" si="171"/>
        <v>238.4</v>
      </c>
      <c r="BP387" s="65">
        <f t="shared" si="172"/>
        <v>7.5503355704697989E-2</v>
      </c>
      <c r="BQ387" s="65">
        <f t="shared" si="173"/>
        <v>1.3846153846153846</v>
      </c>
      <c r="BR387" s="18">
        <f t="shared" si="174"/>
        <v>0.18875838926174496</v>
      </c>
    </row>
    <row r="388" spans="1:70" ht="13.2">
      <c r="A388" s="12" t="s">
        <v>752</v>
      </c>
      <c r="B388" s="12" t="s">
        <v>753</v>
      </c>
      <c r="C388" s="13">
        <v>29</v>
      </c>
      <c r="D388" s="13">
        <v>42</v>
      </c>
      <c r="E388" s="13">
        <v>26</v>
      </c>
      <c r="F388" s="13">
        <v>16</v>
      </c>
      <c r="G388" s="13">
        <v>11.9</v>
      </c>
      <c r="H388" s="14">
        <v>202</v>
      </c>
      <c r="I388" s="15">
        <v>80</v>
      </c>
      <c r="J388" s="15">
        <v>151</v>
      </c>
      <c r="K388" s="14">
        <v>53.3</v>
      </c>
      <c r="L388" s="15">
        <v>13</v>
      </c>
      <c r="M388" s="15">
        <v>25</v>
      </c>
      <c r="N388" s="14">
        <v>42.3</v>
      </c>
      <c r="O388" s="14">
        <v>25</v>
      </c>
      <c r="P388" s="14">
        <v>42</v>
      </c>
      <c r="Q388" s="14">
        <v>67.5</v>
      </c>
      <c r="R388" s="15">
        <v>55</v>
      </c>
      <c r="S388" s="15">
        <v>80</v>
      </c>
      <c r="T388" s="15">
        <v>139</v>
      </c>
      <c r="U388" s="15">
        <v>38</v>
      </c>
      <c r="V388" s="68">
        <v>21</v>
      </c>
      <c r="W388" s="15">
        <v>13</v>
      </c>
      <c r="X388" s="15">
        <v>8</v>
      </c>
      <c r="Y388" s="15">
        <v>50</v>
      </c>
      <c r="Z388" s="14">
        <v>466</v>
      </c>
      <c r="AA388" s="14">
        <v>1</v>
      </c>
      <c r="AB388" s="14">
        <v>0</v>
      </c>
      <c r="AC388" s="13">
        <v>-0.6</v>
      </c>
      <c r="AD388" s="13">
        <v>110.5</v>
      </c>
      <c r="AE388" s="13">
        <v>112.6</v>
      </c>
      <c r="AF388" s="13">
        <v>-2.1</v>
      </c>
      <c r="AG388" s="13">
        <v>10.199999999999999</v>
      </c>
      <c r="AH388" s="13">
        <v>1.76</v>
      </c>
      <c r="AI388" s="13">
        <v>16.3</v>
      </c>
      <c r="AJ388" s="13">
        <v>9.9</v>
      </c>
      <c r="AK388" s="13">
        <v>15.1</v>
      </c>
      <c r="AL388" s="13">
        <v>12.5</v>
      </c>
      <c r="AM388" s="13">
        <v>9.3000000000000007</v>
      </c>
      <c r="AN388" s="13">
        <v>56.9</v>
      </c>
      <c r="AO388" s="13">
        <v>59</v>
      </c>
      <c r="AP388" s="13">
        <v>14.8</v>
      </c>
      <c r="AQ388" s="13">
        <v>103.58</v>
      </c>
      <c r="AR388" s="13">
        <v>9.6999999999999993</v>
      </c>
      <c r="AS388" s="13">
        <v>1078</v>
      </c>
      <c r="AT388" s="16">
        <f t="shared" si="150"/>
        <v>4.8095238095238093</v>
      </c>
      <c r="AU388" s="16">
        <f t="shared" si="151"/>
        <v>0.90476190476190477</v>
      </c>
      <c r="AV388" s="17">
        <f t="shared" si="152"/>
        <v>3.3095238095238093</v>
      </c>
      <c r="AW388" s="17">
        <f t="shared" si="153"/>
        <v>1.3095238095238095</v>
      </c>
      <c r="AX388" s="17">
        <f t="shared" si="154"/>
        <v>1.9047619047619047</v>
      </c>
      <c r="AY388" s="17">
        <f t="shared" si="155"/>
        <v>0.30952380952380953</v>
      </c>
      <c r="AZ388" s="17">
        <f t="shared" si="156"/>
        <v>0.19047619047619047</v>
      </c>
      <c r="BA388" s="17">
        <f t="shared" si="157"/>
        <v>0.5</v>
      </c>
      <c r="BB388" s="18">
        <f t="shared" si="158"/>
        <v>0.40416166466586634</v>
      </c>
      <c r="BC388" s="18">
        <f t="shared" si="159"/>
        <v>1.8095238095238095</v>
      </c>
      <c r="BD388" s="18">
        <f t="shared" si="160"/>
        <v>2.6010404161664665E-2</v>
      </c>
      <c r="BE388" s="18">
        <f t="shared" si="161"/>
        <v>1.6006402561024407E-2</v>
      </c>
      <c r="BF388" s="18">
        <f t="shared" si="162"/>
        <v>0.11004401760704281</v>
      </c>
      <c r="BG388" s="18">
        <f t="shared" si="163"/>
        <v>0.16006402561024408</v>
      </c>
      <c r="BH388" s="58" t="str">
        <f t="shared" si="164"/>
        <v>10–19 min</v>
      </c>
      <c r="BI388" s="58" t="str">
        <f t="shared" si="165"/>
        <v>28–32</v>
      </c>
      <c r="BJ388" s="60">
        <f t="shared" si="166"/>
        <v>0.56899999999999995</v>
      </c>
      <c r="BK388" s="60">
        <f t="shared" si="167"/>
        <v>0.59</v>
      </c>
      <c r="BL388" s="60">
        <f t="shared" si="168"/>
        <v>9.1128545564272787E-2</v>
      </c>
      <c r="BM388" s="62" t="str">
        <f t="shared" si="169"/>
        <v>Écarter</v>
      </c>
      <c r="BN388" s="64">
        <f t="shared" si="170"/>
        <v>0.14709207626712656</v>
      </c>
      <c r="BO388" s="64">
        <f t="shared" si="171"/>
        <v>499.8</v>
      </c>
      <c r="BP388" s="65">
        <f t="shared" si="172"/>
        <v>7.6030412164865946E-2</v>
      </c>
      <c r="BQ388" s="65">
        <f t="shared" si="173"/>
        <v>1.8095238095238095</v>
      </c>
      <c r="BR388" s="18">
        <f t="shared" si="174"/>
        <v>0.27811124449779911</v>
      </c>
    </row>
    <row r="389" spans="1:70" ht="13.2">
      <c r="A389" s="12" t="s">
        <v>862</v>
      </c>
      <c r="B389" s="12" t="s">
        <v>863</v>
      </c>
      <c r="C389" s="13">
        <v>25</v>
      </c>
      <c r="D389" s="13">
        <v>26</v>
      </c>
      <c r="E389" s="13">
        <v>15</v>
      </c>
      <c r="F389" s="13">
        <v>11</v>
      </c>
      <c r="G389" s="13">
        <v>16.600000000000001</v>
      </c>
      <c r="H389" s="14">
        <v>122</v>
      </c>
      <c r="I389" s="15">
        <v>47</v>
      </c>
      <c r="J389" s="15">
        <v>99</v>
      </c>
      <c r="K389" s="14">
        <v>46.9</v>
      </c>
      <c r="L389" s="15">
        <v>3</v>
      </c>
      <c r="M389" s="15">
        <v>16</v>
      </c>
      <c r="N389" s="14">
        <v>12.5</v>
      </c>
      <c r="O389" s="14">
        <v>29</v>
      </c>
      <c r="P389" s="14">
        <v>39</v>
      </c>
      <c r="Q389" s="14">
        <v>76.3</v>
      </c>
      <c r="R389" s="15">
        <v>52</v>
      </c>
      <c r="S389" s="15">
        <v>70</v>
      </c>
      <c r="T389" s="15">
        <v>122</v>
      </c>
      <c r="U389" s="15">
        <v>29</v>
      </c>
      <c r="V389" s="68">
        <v>23</v>
      </c>
      <c r="W389" s="15">
        <v>8</v>
      </c>
      <c r="X389" s="15">
        <v>10</v>
      </c>
      <c r="Y389" s="15">
        <v>52</v>
      </c>
      <c r="Z389" s="14">
        <v>343</v>
      </c>
      <c r="AA389" s="14">
        <v>0</v>
      </c>
      <c r="AB389" s="14">
        <v>0</v>
      </c>
      <c r="AC389" s="13">
        <v>-1.2</v>
      </c>
      <c r="AD389" s="13">
        <v>106.1</v>
      </c>
      <c r="AE389" s="13">
        <v>108.2</v>
      </c>
      <c r="AF389" s="13">
        <v>-2.1</v>
      </c>
      <c r="AG389" s="13">
        <v>9.1999999999999993</v>
      </c>
      <c r="AH389" s="13">
        <v>1.22</v>
      </c>
      <c r="AI389" s="13">
        <v>16.899999999999999</v>
      </c>
      <c r="AJ389" s="13">
        <v>10.4</v>
      </c>
      <c r="AK389" s="13">
        <v>14.3</v>
      </c>
      <c r="AL389" s="13">
        <v>12.3</v>
      </c>
      <c r="AM389" s="13">
        <v>13.9</v>
      </c>
      <c r="AN389" s="13">
        <v>48</v>
      </c>
      <c r="AO389" s="13">
        <v>53.6</v>
      </c>
      <c r="AP389" s="13">
        <v>12.5</v>
      </c>
      <c r="AQ389" s="13">
        <v>102.22</v>
      </c>
      <c r="AR389" s="13">
        <v>7.4</v>
      </c>
      <c r="AS389" s="13">
        <v>915</v>
      </c>
      <c r="AT389" s="16">
        <f t="shared" si="150"/>
        <v>4.6923076923076925</v>
      </c>
      <c r="AU389" s="16">
        <f t="shared" si="151"/>
        <v>1.1153846153846154</v>
      </c>
      <c r="AV389" s="17">
        <f t="shared" si="152"/>
        <v>4.6923076923076925</v>
      </c>
      <c r="AW389" s="17">
        <f t="shared" si="153"/>
        <v>2</v>
      </c>
      <c r="AX389" s="17">
        <f t="shared" si="154"/>
        <v>2.6923076923076925</v>
      </c>
      <c r="AY389" s="17">
        <f t="shared" si="155"/>
        <v>0.30769230769230771</v>
      </c>
      <c r="AZ389" s="17">
        <f t="shared" si="156"/>
        <v>0.38461538461538464</v>
      </c>
      <c r="BA389" s="17">
        <f t="shared" si="157"/>
        <v>0.88461538461538458</v>
      </c>
      <c r="BB389" s="18">
        <f t="shared" si="158"/>
        <v>0.28266913809082483</v>
      </c>
      <c r="BC389" s="18">
        <f t="shared" si="159"/>
        <v>1.2608695652173914</v>
      </c>
      <c r="BD389" s="18">
        <f t="shared" si="160"/>
        <v>1.8535681186283594E-2</v>
      </c>
      <c r="BE389" s="18">
        <f t="shared" si="161"/>
        <v>2.3169601482854494E-2</v>
      </c>
      <c r="BF389" s="18">
        <f t="shared" si="162"/>
        <v>0.12048192771084336</v>
      </c>
      <c r="BG389" s="18">
        <f t="shared" si="163"/>
        <v>0.16218721037998146</v>
      </c>
      <c r="BH389" s="58" t="str">
        <f t="shared" si="164"/>
        <v>10–19 min</v>
      </c>
      <c r="BI389" s="58" t="str">
        <f t="shared" si="165"/>
        <v>23–27</v>
      </c>
      <c r="BJ389" s="60">
        <f t="shared" si="166"/>
        <v>0.48</v>
      </c>
      <c r="BK389" s="60">
        <f t="shared" si="167"/>
        <v>0.53600000000000003</v>
      </c>
      <c r="BL389" s="60">
        <f t="shared" si="168"/>
        <v>5.9746529873264939E-2</v>
      </c>
      <c r="BM389" s="62" t="str">
        <f t="shared" si="169"/>
        <v>Écarter</v>
      </c>
      <c r="BN389" s="64">
        <f t="shared" si="170"/>
        <v>0.14350719702832379</v>
      </c>
      <c r="BO389" s="64">
        <f t="shared" si="171"/>
        <v>431.6</v>
      </c>
      <c r="BP389" s="65">
        <f t="shared" si="172"/>
        <v>6.7191844300278025E-2</v>
      </c>
      <c r="BQ389" s="65">
        <f t="shared" si="173"/>
        <v>1.2608695652173914</v>
      </c>
      <c r="BR389" s="18">
        <f t="shared" si="174"/>
        <v>0.28266913809082483</v>
      </c>
    </row>
    <row r="390" spans="1:70" ht="13.2">
      <c r="A390" s="12" t="s">
        <v>1096</v>
      </c>
      <c r="B390" s="12" t="s">
        <v>1097</v>
      </c>
      <c r="C390" s="13">
        <v>21</v>
      </c>
      <c r="D390" s="13">
        <v>3</v>
      </c>
      <c r="E390" s="13">
        <v>0</v>
      </c>
      <c r="F390" s="13">
        <v>3</v>
      </c>
      <c r="G390" s="13">
        <v>24.8</v>
      </c>
      <c r="H390" s="14">
        <v>14</v>
      </c>
      <c r="I390" s="15">
        <v>4</v>
      </c>
      <c r="J390" s="15">
        <v>18</v>
      </c>
      <c r="K390" s="14">
        <v>22.2</v>
      </c>
      <c r="L390" s="15">
        <v>3</v>
      </c>
      <c r="M390" s="15">
        <v>12</v>
      </c>
      <c r="N390" s="14">
        <v>25</v>
      </c>
      <c r="O390" s="14">
        <v>3</v>
      </c>
      <c r="P390" s="14">
        <v>4</v>
      </c>
      <c r="Q390" s="14">
        <v>75</v>
      </c>
      <c r="R390" s="15">
        <v>5</v>
      </c>
      <c r="S390" s="15">
        <v>10</v>
      </c>
      <c r="T390" s="15">
        <v>15</v>
      </c>
      <c r="U390" s="15">
        <v>2</v>
      </c>
      <c r="V390" s="68">
        <v>2</v>
      </c>
      <c r="W390" s="15">
        <v>5</v>
      </c>
      <c r="X390" s="15">
        <v>4</v>
      </c>
      <c r="Y390" s="15">
        <v>8</v>
      </c>
      <c r="Z390" s="14">
        <v>60</v>
      </c>
      <c r="AA390" s="14">
        <v>0</v>
      </c>
      <c r="AB390" s="14">
        <v>0</v>
      </c>
      <c r="AC390" s="13">
        <v>-7.3</v>
      </c>
      <c r="AD390" s="13">
        <v>95.7</v>
      </c>
      <c r="AE390" s="13">
        <v>109.2</v>
      </c>
      <c r="AF390" s="13">
        <v>-13.5</v>
      </c>
      <c r="AG390" s="13">
        <v>4</v>
      </c>
      <c r="AH390" s="13">
        <v>1</v>
      </c>
      <c r="AI390" s="13">
        <v>8.3000000000000007</v>
      </c>
      <c r="AJ390" s="13">
        <v>5.4</v>
      </c>
      <c r="AK390" s="13">
        <v>11.5</v>
      </c>
      <c r="AL390" s="13">
        <v>8.3000000000000007</v>
      </c>
      <c r="AM390" s="13">
        <v>8.3000000000000007</v>
      </c>
      <c r="AN390" s="13">
        <v>30.6</v>
      </c>
      <c r="AO390" s="13">
        <v>35.4</v>
      </c>
      <c r="AP390" s="13">
        <v>11.3</v>
      </c>
      <c r="AQ390" s="13">
        <v>105</v>
      </c>
      <c r="AR390" s="13">
        <v>3.6</v>
      </c>
      <c r="AS390" s="13">
        <v>163</v>
      </c>
      <c r="AT390" s="16">
        <f t="shared" si="150"/>
        <v>4.666666666666667</v>
      </c>
      <c r="AU390" s="16">
        <f t="shared" si="151"/>
        <v>0.66666666666666663</v>
      </c>
      <c r="AV390" s="17">
        <f t="shared" si="152"/>
        <v>5</v>
      </c>
      <c r="AW390" s="17">
        <f t="shared" si="153"/>
        <v>1.6666666666666667</v>
      </c>
      <c r="AX390" s="17">
        <f t="shared" si="154"/>
        <v>3.3333333333333335</v>
      </c>
      <c r="AY390" s="17">
        <f t="shared" si="155"/>
        <v>1.6666666666666667</v>
      </c>
      <c r="AZ390" s="17">
        <f t="shared" si="156"/>
        <v>1.3333333333333333</v>
      </c>
      <c r="BA390" s="17">
        <f t="shared" si="157"/>
        <v>0.66666666666666663</v>
      </c>
      <c r="BB390" s="18">
        <f t="shared" si="158"/>
        <v>0.18817204301075269</v>
      </c>
      <c r="BC390" s="18">
        <f t="shared" si="159"/>
        <v>1</v>
      </c>
      <c r="BD390" s="18">
        <f t="shared" si="160"/>
        <v>6.7204301075268813E-2</v>
      </c>
      <c r="BE390" s="18">
        <f t="shared" si="161"/>
        <v>5.3763440860215048E-2</v>
      </c>
      <c r="BF390" s="18">
        <f t="shared" si="162"/>
        <v>6.7204301075268813E-2</v>
      </c>
      <c r="BG390" s="18">
        <f t="shared" si="163"/>
        <v>0.13440860215053763</v>
      </c>
      <c r="BH390" s="58" t="str">
        <f t="shared" si="164"/>
        <v>20–29 min</v>
      </c>
      <c r="BI390" s="58" t="str">
        <f t="shared" si="165"/>
        <v>18–22</v>
      </c>
      <c r="BJ390" s="60">
        <f t="shared" si="166"/>
        <v>0.30599999999999999</v>
      </c>
      <c r="BK390" s="60">
        <f t="shared" si="167"/>
        <v>0.35399999999999998</v>
      </c>
      <c r="BL390" s="60">
        <f t="shared" si="168"/>
        <v>1.0863005431502716E-2</v>
      </c>
      <c r="BM390" s="62" t="str">
        <f t="shared" si="169"/>
        <v>Écarter</v>
      </c>
      <c r="BN390" s="64">
        <f t="shared" si="170"/>
        <v>0.1427230046948357</v>
      </c>
      <c r="BO390" s="64">
        <f t="shared" si="171"/>
        <v>74.400000000000006</v>
      </c>
      <c r="BP390" s="65">
        <f t="shared" si="172"/>
        <v>2.6881720430107524E-2</v>
      </c>
      <c r="BQ390" s="65">
        <f t="shared" si="173"/>
        <v>1</v>
      </c>
      <c r="BR390" s="18">
        <f t="shared" si="174"/>
        <v>0.20161290322580644</v>
      </c>
    </row>
    <row r="391" spans="1:70" ht="13.2">
      <c r="A391" s="12" t="s">
        <v>682</v>
      </c>
      <c r="B391" s="12" t="s">
        <v>683</v>
      </c>
      <c r="C391" s="13">
        <v>28</v>
      </c>
      <c r="D391" s="13">
        <v>61</v>
      </c>
      <c r="E391" s="13">
        <v>25</v>
      </c>
      <c r="F391" s="13">
        <v>36</v>
      </c>
      <c r="G391" s="13">
        <v>12.2</v>
      </c>
      <c r="H391" s="14">
        <v>281</v>
      </c>
      <c r="I391" s="15">
        <v>116</v>
      </c>
      <c r="J391" s="15">
        <v>195</v>
      </c>
      <c r="K391" s="14">
        <v>59.3</v>
      </c>
      <c r="L391" s="14">
        <v>0</v>
      </c>
      <c r="M391" s="15">
        <v>6</v>
      </c>
      <c r="N391" s="14">
        <v>50</v>
      </c>
      <c r="O391" s="14">
        <v>49</v>
      </c>
      <c r="P391" s="14">
        <v>73</v>
      </c>
      <c r="Q391" s="14">
        <v>66.2</v>
      </c>
      <c r="R391" s="15">
        <v>61</v>
      </c>
      <c r="S391" s="15">
        <v>165</v>
      </c>
      <c r="T391" s="15">
        <v>226</v>
      </c>
      <c r="U391" s="15">
        <v>55</v>
      </c>
      <c r="V391" s="68">
        <v>43</v>
      </c>
      <c r="W391" s="15">
        <v>12</v>
      </c>
      <c r="X391" s="15">
        <v>37</v>
      </c>
      <c r="Y391" s="15">
        <v>61</v>
      </c>
      <c r="Z391" s="14">
        <v>744</v>
      </c>
      <c r="AA391" s="14">
        <v>0</v>
      </c>
      <c r="AB391" s="14">
        <v>0</v>
      </c>
      <c r="AC391" s="13">
        <v>-2.1</v>
      </c>
      <c r="AD391" s="13">
        <v>106.7</v>
      </c>
      <c r="AE391" s="13">
        <v>114.8</v>
      </c>
      <c r="AF391" s="13">
        <v>-8.1</v>
      </c>
      <c r="AG391" s="13">
        <v>11</v>
      </c>
      <c r="AH391" s="13">
        <v>1.32</v>
      </c>
      <c r="AI391" s="13">
        <v>16.7</v>
      </c>
      <c r="AJ391" s="13">
        <v>7.8</v>
      </c>
      <c r="AK391" s="13">
        <v>21.1</v>
      </c>
      <c r="AL391" s="13">
        <v>14.5</v>
      </c>
      <c r="AM391" s="13">
        <v>12.7</v>
      </c>
      <c r="AN391" s="13">
        <v>60.1</v>
      </c>
      <c r="AO391" s="13">
        <v>62.2</v>
      </c>
      <c r="AP391" s="13">
        <v>14.9</v>
      </c>
      <c r="AQ391" s="13">
        <v>102.72</v>
      </c>
      <c r="AR391" s="13">
        <v>11.1</v>
      </c>
      <c r="AS391" s="13">
        <v>1598</v>
      </c>
      <c r="AT391" s="16">
        <f t="shared" si="150"/>
        <v>4.6065573770491799</v>
      </c>
      <c r="AU391" s="16">
        <f t="shared" si="151"/>
        <v>0.90163934426229508</v>
      </c>
      <c r="AV391" s="17">
        <f t="shared" si="152"/>
        <v>3.7049180327868854</v>
      </c>
      <c r="AW391" s="17">
        <f t="shared" si="153"/>
        <v>1</v>
      </c>
      <c r="AX391" s="17">
        <f t="shared" si="154"/>
        <v>2.7049180327868854</v>
      </c>
      <c r="AY391" s="17">
        <f t="shared" si="155"/>
        <v>0.19672131147540983</v>
      </c>
      <c r="AZ391" s="17">
        <f t="shared" si="156"/>
        <v>0.60655737704918034</v>
      </c>
      <c r="BA391" s="17">
        <f t="shared" si="157"/>
        <v>0.70491803278688525</v>
      </c>
      <c r="BB391" s="18">
        <f t="shared" si="158"/>
        <v>0.37758667024993281</v>
      </c>
      <c r="BC391" s="18">
        <f t="shared" si="159"/>
        <v>1.2790697674418605</v>
      </c>
      <c r="BD391" s="18">
        <f t="shared" si="160"/>
        <v>1.612469766191884E-2</v>
      </c>
      <c r="BE391" s="18">
        <f t="shared" si="161"/>
        <v>4.9717817790916427E-2</v>
      </c>
      <c r="BF391" s="18">
        <f t="shared" si="162"/>
        <v>8.1967213114754106E-2</v>
      </c>
      <c r="BG391" s="18">
        <f t="shared" si="163"/>
        <v>0.22171459285138406</v>
      </c>
      <c r="BH391" s="58" t="str">
        <f t="shared" si="164"/>
        <v>10–19 min</v>
      </c>
      <c r="BI391" s="58" t="str">
        <f t="shared" si="165"/>
        <v>28–32</v>
      </c>
      <c r="BJ391" s="60">
        <f t="shared" si="166"/>
        <v>0.60099999999999998</v>
      </c>
      <c r="BK391" s="60">
        <f t="shared" si="167"/>
        <v>0.622</v>
      </c>
      <c r="BL391" s="60">
        <f t="shared" si="168"/>
        <v>0.11768255884127941</v>
      </c>
      <c r="BM391" s="62" t="str">
        <f t="shared" si="169"/>
        <v>Écarter</v>
      </c>
      <c r="BN391" s="64">
        <f t="shared" si="170"/>
        <v>0.14088465217534715</v>
      </c>
      <c r="BO391" s="64">
        <f t="shared" si="171"/>
        <v>744.19999999999993</v>
      </c>
      <c r="BP391" s="65">
        <f t="shared" si="172"/>
        <v>7.3904864283794683E-2</v>
      </c>
      <c r="BQ391" s="65">
        <f t="shared" si="173"/>
        <v>1.2790697674418605</v>
      </c>
      <c r="BR391" s="18">
        <f t="shared" si="174"/>
        <v>0.30368180596613814</v>
      </c>
    </row>
    <row r="392" spans="1:70" ht="13.2">
      <c r="A392" s="12" t="s">
        <v>810</v>
      </c>
      <c r="B392" s="12" t="s">
        <v>811</v>
      </c>
      <c r="C392" s="13">
        <v>24</v>
      </c>
      <c r="D392" s="13">
        <v>33</v>
      </c>
      <c r="E392" s="13">
        <v>9</v>
      </c>
      <c r="F392" s="13">
        <v>24</v>
      </c>
      <c r="G392" s="13">
        <v>12.4</v>
      </c>
      <c r="H392" s="14">
        <v>152</v>
      </c>
      <c r="I392" s="15">
        <v>56</v>
      </c>
      <c r="J392" s="15">
        <v>125</v>
      </c>
      <c r="K392" s="14">
        <v>45.6</v>
      </c>
      <c r="L392" s="15">
        <v>20</v>
      </c>
      <c r="M392" s="15">
        <v>59</v>
      </c>
      <c r="N392" s="14">
        <v>31.1</v>
      </c>
      <c r="O392" s="14">
        <v>20</v>
      </c>
      <c r="P392" s="14">
        <v>26</v>
      </c>
      <c r="Q392" s="14">
        <v>76.900000000000006</v>
      </c>
      <c r="R392" s="15">
        <v>13</v>
      </c>
      <c r="S392" s="15">
        <v>73</v>
      </c>
      <c r="T392" s="15">
        <v>83</v>
      </c>
      <c r="U392" s="15">
        <v>36</v>
      </c>
      <c r="V392" s="68">
        <v>23</v>
      </c>
      <c r="W392" s="15">
        <v>13</v>
      </c>
      <c r="X392" s="15">
        <v>10</v>
      </c>
      <c r="Y392" s="15">
        <v>20</v>
      </c>
      <c r="Z392" s="14">
        <v>353</v>
      </c>
      <c r="AA392" s="14">
        <v>0</v>
      </c>
      <c r="AB392" s="14">
        <v>0</v>
      </c>
      <c r="AC392" s="13">
        <v>-2.2999999999999998</v>
      </c>
      <c r="AD392" s="13">
        <v>106.4</v>
      </c>
      <c r="AE392" s="13">
        <v>114.6</v>
      </c>
      <c r="AF392" s="13">
        <v>-8.1999999999999993</v>
      </c>
      <c r="AG392" s="13">
        <v>12.1</v>
      </c>
      <c r="AH392" s="13">
        <v>1.59</v>
      </c>
      <c r="AI392" s="13">
        <v>18</v>
      </c>
      <c r="AJ392" s="13">
        <v>3</v>
      </c>
      <c r="AK392" s="13">
        <v>17.7</v>
      </c>
      <c r="AL392" s="13">
        <v>10.1</v>
      </c>
      <c r="AM392" s="13">
        <v>11.3</v>
      </c>
      <c r="AN392" s="13">
        <v>53.2</v>
      </c>
      <c r="AO392" s="13">
        <v>56.1</v>
      </c>
      <c r="AP392" s="13">
        <v>15.9</v>
      </c>
      <c r="AQ392" s="13">
        <v>104.43</v>
      </c>
      <c r="AR392" s="13">
        <v>8.9</v>
      </c>
      <c r="AS392" s="13">
        <v>890</v>
      </c>
      <c r="AT392" s="16">
        <f t="shared" si="150"/>
        <v>4.6060606060606064</v>
      </c>
      <c r="AU392" s="16">
        <f t="shared" si="151"/>
        <v>1.0909090909090908</v>
      </c>
      <c r="AV392" s="17">
        <f t="shared" si="152"/>
        <v>2.5151515151515151</v>
      </c>
      <c r="AW392" s="17">
        <f t="shared" si="153"/>
        <v>0.39393939393939392</v>
      </c>
      <c r="AX392" s="17">
        <f t="shared" si="154"/>
        <v>2.2121212121212119</v>
      </c>
      <c r="AY392" s="17">
        <f t="shared" si="155"/>
        <v>0.39393939393939392</v>
      </c>
      <c r="AZ392" s="17">
        <f t="shared" si="156"/>
        <v>0.30303030303030304</v>
      </c>
      <c r="BA392" s="17">
        <f t="shared" si="157"/>
        <v>0.69696969696969702</v>
      </c>
      <c r="BB392" s="18">
        <f t="shared" si="158"/>
        <v>0.37145650048875856</v>
      </c>
      <c r="BC392" s="18">
        <f t="shared" si="159"/>
        <v>1.5652173913043477</v>
      </c>
      <c r="BD392" s="18">
        <f t="shared" si="160"/>
        <v>3.1769305962854349E-2</v>
      </c>
      <c r="BE392" s="18">
        <f t="shared" si="161"/>
        <v>2.4437927663734114E-2</v>
      </c>
      <c r="BF392" s="18">
        <f t="shared" si="162"/>
        <v>3.1769305962854349E-2</v>
      </c>
      <c r="BG392" s="18">
        <f t="shared" si="163"/>
        <v>0.17839687194525902</v>
      </c>
      <c r="BH392" s="58" t="str">
        <f t="shared" si="164"/>
        <v>10–19 min</v>
      </c>
      <c r="BI392" s="58" t="str">
        <f t="shared" si="165"/>
        <v>23–27</v>
      </c>
      <c r="BJ392" s="60">
        <f t="shared" si="166"/>
        <v>0.53200000000000003</v>
      </c>
      <c r="BK392" s="60">
        <f t="shared" si="167"/>
        <v>0.56100000000000005</v>
      </c>
      <c r="BL392" s="60">
        <f t="shared" si="168"/>
        <v>7.5437537718768863E-2</v>
      </c>
      <c r="BM392" s="62" t="str">
        <f t="shared" si="169"/>
        <v>Écarter</v>
      </c>
      <c r="BN392" s="64">
        <f t="shared" si="170"/>
        <v>0.14086945917931834</v>
      </c>
      <c r="BO392" s="64">
        <f t="shared" si="171"/>
        <v>409.2</v>
      </c>
      <c r="BP392" s="65">
        <f t="shared" si="172"/>
        <v>8.797653958944282E-2</v>
      </c>
      <c r="BQ392" s="65">
        <f t="shared" si="173"/>
        <v>1.5652173913043479</v>
      </c>
      <c r="BR392" s="18">
        <f t="shared" si="174"/>
        <v>0.20283479960899314</v>
      </c>
    </row>
    <row r="393" spans="1:70" ht="13.2">
      <c r="A393" s="12" t="s">
        <v>706</v>
      </c>
      <c r="B393" s="12" t="s">
        <v>707</v>
      </c>
      <c r="C393" s="13">
        <v>24</v>
      </c>
      <c r="D393" s="13">
        <v>55</v>
      </c>
      <c r="E393" s="13">
        <v>24</v>
      </c>
      <c r="F393" s="13">
        <v>31</v>
      </c>
      <c r="G393" s="13">
        <v>14.2</v>
      </c>
      <c r="H393" s="14">
        <v>253</v>
      </c>
      <c r="I393" s="15">
        <v>88</v>
      </c>
      <c r="J393" s="15">
        <v>204</v>
      </c>
      <c r="K393" s="14">
        <v>43.8</v>
      </c>
      <c r="L393" s="15">
        <v>33</v>
      </c>
      <c r="M393" s="15">
        <v>94</v>
      </c>
      <c r="N393" s="14">
        <v>33.700000000000003</v>
      </c>
      <c r="O393" s="14">
        <v>39</v>
      </c>
      <c r="P393" s="14">
        <v>61</v>
      </c>
      <c r="Q393" s="14">
        <v>67.2</v>
      </c>
      <c r="R393" s="15">
        <v>28</v>
      </c>
      <c r="S393" s="15">
        <v>66</v>
      </c>
      <c r="T393" s="15">
        <v>94</v>
      </c>
      <c r="U393" s="15">
        <v>66</v>
      </c>
      <c r="V393" s="68">
        <v>22</v>
      </c>
      <c r="W393" s="15">
        <v>33</v>
      </c>
      <c r="X393" s="15">
        <v>6</v>
      </c>
      <c r="Y393" s="15">
        <v>94</v>
      </c>
      <c r="Z393" s="14">
        <v>550</v>
      </c>
      <c r="AA393" s="14">
        <v>0</v>
      </c>
      <c r="AB393" s="14">
        <v>0</v>
      </c>
      <c r="AC393" s="13">
        <v>0.2</v>
      </c>
      <c r="AD393" s="13">
        <v>111.1</v>
      </c>
      <c r="AE393" s="13">
        <v>108.7</v>
      </c>
      <c r="AF393" s="13">
        <v>2.4</v>
      </c>
      <c r="AG393" s="13">
        <v>11.6</v>
      </c>
      <c r="AH393" s="13">
        <v>2.71</v>
      </c>
      <c r="AI393" s="13">
        <v>20.399999999999999</v>
      </c>
      <c r="AJ393" s="13">
        <v>3.6</v>
      </c>
      <c r="AK393" s="13">
        <v>8.1</v>
      </c>
      <c r="AL393" s="13">
        <v>5.8</v>
      </c>
      <c r="AM393" s="13">
        <v>7.5</v>
      </c>
      <c r="AN393" s="13">
        <v>51.7</v>
      </c>
      <c r="AO393" s="13">
        <v>54.6</v>
      </c>
      <c r="AP393" s="13">
        <v>14.1</v>
      </c>
      <c r="AQ393" s="13">
        <v>98.71</v>
      </c>
      <c r="AR393" s="13">
        <v>5.5</v>
      </c>
      <c r="AS393" s="13">
        <v>1595</v>
      </c>
      <c r="AT393" s="16">
        <f t="shared" si="150"/>
        <v>4.5999999999999996</v>
      </c>
      <c r="AU393" s="16">
        <f t="shared" si="151"/>
        <v>1.2</v>
      </c>
      <c r="AV393" s="17">
        <f t="shared" si="152"/>
        <v>1.709090909090909</v>
      </c>
      <c r="AW393" s="17">
        <f t="shared" si="153"/>
        <v>0.50909090909090904</v>
      </c>
      <c r="AX393" s="17">
        <f t="shared" si="154"/>
        <v>1.2</v>
      </c>
      <c r="AY393" s="17">
        <f t="shared" si="155"/>
        <v>0.6</v>
      </c>
      <c r="AZ393" s="17">
        <f t="shared" si="156"/>
        <v>0.10909090909090909</v>
      </c>
      <c r="BA393" s="17">
        <f t="shared" si="157"/>
        <v>0.4</v>
      </c>
      <c r="BB393" s="18">
        <f t="shared" si="158"/>
        <v>0.323943661971831</v>
      </c>
      <c r="BC393" s="18">
        <f t="shared" si="159"/>
        <v>2.9999999999999996</v>
      </c>
      <c r="BD393" s="18">
        <f t="shared" si="160"/>
        <v>4.2253521126760563E-2</v>
      </c>
      <c r="BE393" s="18">
        <f t="shared" si="161"/>
        <v>7.6824583866837385E-3</v>
      </c>
      <c r="BF393" s="18">
        <f t="shared" si="162"/>
        <v>3.5851472471190776E-2</v>
      </c>
      <c r="BG393" s="18">
        <f t="shared" si="163"/>
        <v>8.4507042253521125E-2</v>
      </c>
      <c r="BH393" s="58" t="str">
        <f t="shared" si="164"/>
        <v>10–19 min</v>
      </c>
      <c r="BI393" s="58" t="str">
        <f t="shared" si="165"/>
        <v>23–27</v>
      </c>
      <c r="BJ393" s="60">
        <f t="shared" si="166"/>
        <v>0.51700000000000002</v>
      </c>
      <c r="BK393" s="60">
        <f t="shared" si="167"/>
        <v>0.54600000000000004</v>
      </c>
      <c r="BL393" s="60">
        <f t="shared" si="168"/>
        <v>0.12311406155703078</v>
      </c>
      <c r="BM393" s="62" t="str">
        <f t="shared" si="169"/>
        <v>Écarter</v>
      </c>
      <c r="BN393" s="64">
        <f t="shared" si="170"/>
        <v>0.14068410462776659</v>
      </c>
      <c r="BO393" s="64">
        <f t="shared" si="171"/>
        <v>781</v>
      </c>
      <c r="BP393" s="65">
        <f t="shared" si="172"/>
        <v>8.4507042253521125E-2</v>
      </c>
      <c r="BQ393" s="65">
        <f t="shared" si="173"/>
        <v>3</v>
      </c>
      <c r="BR393" s="18">
        <f t="shared" si="174"/>
        <v>0.1203585147247119</v>
      </c>
    </row>
    <row r="394" spans="1:70" ht="13.2">
      <c r="A394" s="12" t="s">
        <v>724</v>
      </c>
      <c r="B394" s="12" t="s">
        <v>725</v>
      </c>
      <c r="C394" s="13">
        <v>20</v>
      </c>
      <c r="D394" s="13">
        <v>50</v>
      </c>
      <c r="E394" s="13">
        <v>9</v>
      </c>
      <c r="F394" s="13">
        <v>41</v>
      </c>
      <c r="G394" s="13">
        <v>21.2</v>
      </c>
      <c r="H394" s="14">
        <v>230</v>
      </c>
      <c r="I394" s="15">
        <v>85</v>
      </c>
      <c r="J394" s="15">
        <v>255</v>
      </c>
      <c r="K394" s="14">
        <v>32.299999999999997</v>
      </c>
      <c r="L394" s="15">
        <v>35</v>
      </c>
      <c r="M394" s="15">
        <v>135</v>
      </c>
      <c r="N394" s="14">
        <v>25.9</v>
      </c>
      <c r="O394" s="14">
        <v>30</v>
      </c>
      <c r="P394" s="14">
        <v>40</v>
      </c>
      <c r="Q394" s="14">
        <v>72.5</v>
      </c>
      <c r="R394" s="15">
        <v>25</v>
      </c>
      <c r="S394" s="15">
        <v>85</v>
      </c>
      <c r="T394" s="15">
        <v>115</v>
      </c>
      <c r="U394" s="15">
        <v>60</v>
      </c>
      <c r="V394" s="68">
        <v>45</v>
      </c>
      <c r="W394" s="15">
        <v>25</v>
      </c>
      <c r="X394" s="15">
        <v>15</v>
      </c>
      <c r="Y394" s="15">
        <v>95</v>
      </c>
      <c r="Z394" s="14">
        <v>525</v>
      </c>
      <c r="AA394" s="14">
        <v>0</v>
      </c>
      <c r="AB394" s="14">
        <v>0</v>
      </c>
      <c r="AC394" s="13">
        <v>-6.8</v>
      </c>
      <c r="AD394" s="13">
        <v>103</v>
      </c>
      <c r="AE394" s="13">
        <v>118.5</v>
      </c>
      <c r="AF394" s="13">
        <v>-15.5</v>
      </c>
      <c r="AG394" s="13">
        <v>7.8</v>
      </c>
      <c r="AH394" s="13">
        <v>1.34</v>
      </c>
      <c r="AI394" s="13">
        <v>15.6</v>
      </c>
      <c r="AJ394" s="13">
        <v>2.4</v>
      </c>
      <c r="AK394" s="13">
        <v>7.5</v>
      </c>
      <c r="AL394" s="13">
        <v>4.9000000000000004</v>
      </c>
      <c r="AM394" s="13">
        <v>11.6</v>
      </c>
      <c r="AN394" s="13">
        <v>39.1</v>
      </c>
      <c r="AO394" s="13">
        <v>41.9</v>
      </c>
      <c r="AP394" s="13">
        <v>12.2</v>
      </c>
      <c r="AQ394" s="13">
        <v>103.19</v>
      </c>
      <c r="AR394" s="13">
        <v>2.1</v>
      </c>
      <c r="AS394" s="13">
        <v>2284</v>
      </c>
      <c r="AT394" s="16">
        <f t="shared" si="150"/>
        <v>4.5999999999999996</v>
      </c>
      <c r="AU394" s="16">
        <f t="shared" si="151"/>
        <v>1.2</v>
      </c>
      <c r="AV394" s="17">
        <f t="shared" si="152"/>
        <v>2.2999999999999998</v>
      </c>
      <c r="AW394" s="17">
        <f t="shared" si="153"/>
        <v>0.5</v>
      </c>
      <c r="AX394" s="17">
        <f t="shared" si="154"/>
        <v>1.7</v>
      </c>
      <c r="AY394" s="17">
        <f t="shared" si="155"/>
        <v>0.5</v>
      </c>
      <c r="AZ394" s="17">
        <f t="shared" si="156"/>
        <v>0.3</v>
      </c>
      <c r="BA394" s="17">
        <f t="shared" si="157"/>
        <v>0.9</v>
      </c>
      <c r="BB394" s="18">
        <f t="shared" si="158"/>
        <v>0.21698113207547168</v>
      </c>
      <c r="BC394" s="18">
        <f t="shared" si="159"/>
        <v>1.3333333333333333</v>
      </c>
      <c r="BD394" s="18">
        <f t="shared" si="160"/>
        <v>2.358490566037736E-2</v>
      </c>
      <c r="BE394" s="18">
        <f t="shared" si="161"/>
        <v>1.4150943396226415E-2</v>
      </c>
      <c r="BF394" s="18">
        <f t="shared" si="162"/>
        <v>2.358490566037736E-2</v>
      </c>
      <c r="BG394" s="18">
        <f t="shared" si="163"/>
        <v>8.0188679245283015E-2</v>
      </c>
      <c r="BH394" s="58" t="str">
        <f t="shared" si="164"/>
        <v>20–29 min</v>
      </c>
      <c r="BI394" s="58" t="str">
        <f t="shared" si="165"/>
        <v>18–22</v>
      </c>
      <c r="BJ394" s="60">
        <f t="shared" si="166"/>
        <v>0.39100000000000001</v>
      </c>
      <c r="BK394" s="60">
        <f t="shared" si="167"/>
        <v>0.41899999999999998</v>
      </c>
      <c r="BL394" s="60">
        <f t="shared" si="168"/>
        <v>0.15389257694628847</v>
      </c>
      <c r="BM394" s="62" t="str">
        <f t="shared" si="169"/>
        <v>Écarter</v>
      </c>
      <c r="BN394" s="64">
        <f t="shared" si="170"/>
        <v>0.14068410462776659</v>
      </c>
      <c r="BO394" s="64">
        <f t="shared" si="171"/>
        <v>1060</v>
      </c>
      <c r="BP394" s="65">
        <f t="shared" si="172"/>
        <v>5.6603773584905662E-2</v>
      </c>
      <c r="BQ394" s="65">
        <f t="shared" si="173"/>
        <v>1.3333333333333333</v>
      </c>
      <c r="BR394" s="18">
        <f t="shared" si="174"/>
        <v>0.10849056603773584</v>
      </c>
    </row>
    <row r="395" spans="1:70" ht="13.2">
      <c r="A395" s="12" t="s">
        <v>602</v>
      </c>
      <c r="B395" s="12" t="s">
        <v>603</v>
      </c>
      <c r="C395" s="13">
        <v>21</v>
      </c>
      <c r="D395" s="13">
        <v>79</v>
      </c>
      <c r="E395" s="13">
        <v>37</v>
      </c>
      <c r="F395" s="13">
        <v>42</v>
      </c>
      <c r="G395" s="13">
        <v>14.2</v>
      </c>
      <c r="H395" s="14">
        <v>363</v>
      </c>
      <c r="I395" s="15">
        <v>126</v>
      </c>
      <c r="J395" s="15">
        <v>284</v>
      </c>
      <c r="K395" s="14">
        <v>44.6</v>
      </c>
      <c r="L395" s="15">
        <v>47</v>
      </c>
      <c r="M395" s="15">
        <v>150</v>
      </c>
      <c r="N395" s="14">
        <v>32.700000000000003</v>
      </c>
      <c r="O395" s="14">
        <v>63</v>
      </c>
      <c r="P395" s="14">
        <v>79</v>
      </c>
      <c r="Q395" s="14">
        <v>78.900000000000006</v>
      </c>
      <c r="R395" s="15">
        <v>63</v>
      </c>
      <c r="S395" s="15">
        <v>103</v>
      </c>
      <c r="T395" s="15">
        <v>166</v>
      </c>
      <c r="U395" s="15">
        <v>40</v>
      </c>
      <c r="V395" s="68">
        <v>24</v>
      </c>
      <c r="W395" s="15">
        <v>40</v>
      </c>
      <c r="X395" s="15">
        <v>24</v>
      </c>
      <c r="Y395" s="15">
        <v>111</v>
      </c>
      <c r="Z395" s="14">
        <v>774</v>
      </c>
      <c r="AA395" s="14">
        <v>0</v>
      </c>
      <c r="AB395" s="14">
        <v>0</v>
      </c>
      <c r="AC395" s="13">
        <v>0.4</v>
      </c>
      <c r="AD395" s="13">
        <v>112.9</v>
      </c>
      <c r="AE395" s="13">
        <v>111.1</v>
      </c>
      <c r="AF395" s="13">
        <v>1.8</v>
      </c>
      <c r="AG395" s="13">
        <v>4.5</v>
      </c>
      <c r="AH395" s="13">
        <v>1.44</v>
      </c>
      <c r="AI395" s="13">
        <v>10.1</v>
      </c>
      <c r="AJ395" s="13">
        <v>5.6</v>
      </c>
      <c r="AK395" s="13">
        <v>8.1999999999999993</v>
      </c>
      <c r="AL395" s="13">
        <v>7</v>
      </c>
      <c r="AM395" s="13">
        <v>7</v>
      </c>
      <c r="AN395" s="13">
        <v>53.3</v>
      </c>
      <c r="AO395" s="13">
        <v>57.1</v>
      </c>
      <c r="AP395" s="13">
        <v>12.6</v>
      </c>
      <c r="AQ395" s="13">
        <v>104</v>
      </c>
      <c r="AR395" s="13">
        <v>5.5</v>
      </c>
      <c r="AS395" s="13">
        <v>2427</v>
      </c>
      <c r="AT395" s="16">
        <f t="shared" si="150"/>
        <v>4.5949367088607591</v>
      </c>
      <c r="AU395" s="16">
        <f t="shared" si="151"/>
        <v>0.50632911392405067</v>
      </c>
      <c r="AV395" s="17">
        <f t="shared" si="152"/>
        <v>2.1012658227848102</v>
      </c>
      <c r="AW395" s="17">
        <f t="shared" si="153"/>
        <v>0.79746835443037978</v>
      </c>
      <c r="AX395" s="17">
        <f t="shared" si="154"/>
        <v>1.3037974683544304</v>
      </c>
      <c r="AY395" s="17">
        <f t="shared" si="155"/>
        <v>0.50632911392405067</v>
      </c>
      <c r="AZ395" s="17">
        <f t="shared" si="156"/>
        <v>0.30379746835443039</v>
      </c>
      <c r="BA395" s="17">
        <f t="shared" si="157"/>
        <v>0.30379746835443039</v>
      </c>
      <c r="BB395" s="18">
        <f t="shared" si="158"/>
        <v>0.3235870921732929</v>
      </c>
      <c r="BC395" s="18">
        <f t="shared" si="159"/>
        <v>1.6666666666666667</v>
      </c>
      <c r="BD395" s="18">
        <f t="shared" si="160"/>
        <v>3.5656979853806385E-2</v>
      </c>
      <c r="BE395" s="18">
        <f t="shared" si="161"/>
        <v>2.139418791228383E-2</v>
      </c>
      <c r="BF395" s="18">
        <f t="shared" si="162"/>
        <v>5.6159743269745058E-2</v>
      </c>
      <c r="BG395" s="18">
        <f t="shared" si="163"/>
        <v>9.181672312355145E-2</v>
      </c>
      <c r="BH395" s="58" t="str">
        <f t="shared" si="164"/>
        <v>10–19 min</v>
      </c>
      <c r="BI395" s="58" t="str">
        <f t="shared" si="165"/>
        <v>18–22</v>
      </c>
      <c r="BJ395" s="60">
        <f t="shared" si="166"/>
        <v>0.53299999999999992</v>
      </c>
      <c r="BK395" s="60">
        <f t="shared" si="167"/>
        <v>0.57100000000000006</v>
      </c>
      <c r="BL395" s="60">
        <f t="shared" si="168"/>
        <v>0.17139408569704284</v>
      </c>
      <c r="BM395" s="62" t="str">
        <f t="shared" si="169"/>
        <v>Écarter</v>
      </c>
      <c r="BN395" s="64">
        <f t="shared" si="170"/>
        <v>0.14052925145811579</v>
      </c>
      <c r="BO395" s="64">
        <f t="shared" si="171"/>
        <v>1121.8</v>
      </c>
      <c r="BP395" s="65">
        <f t="shared" si="172"/>
        <v>3.5656979853806385E-2</v>
      </c>
      <c r="BQ395" s="65">
        <f t="shared" si="173"/>
        <v>1.6666666666666667</v>
      </c>
      <c r="BR395" s="18">
        <f t="shared" si="174"/>
        <v>0.14797646639329651</v>
      </c>
    </row>
    <row r="396" spans="1:70" ht="13.2">
      <c r="A396" s="12" t="s">
        <v>734</v>
      </c>
      <c r="B396" s="12" t="s">
        <v>735</v>
      </c>
      <c r="C396" s="13">
        <v>20</v>
      </c>
      <c r="D396" s="13">
        <v>49</v>
      </c>
      <c r="E396" s="13">
        <v>30</v>
      </c>
      <c r="F396" s="13">
        <v>19</v>
      </c>
      <c r="G396" s="13">
        <v>10.5</v>
      </c>
      <c r="H396" s="14">
        <v>221</v>
      </c>
      <c r="I396" s="15">
        <v>93</v>
      </c>
      <c r="J396" s="15">
        <v>211</v>
      </c>
      <c r="K396" s="14">
        <v>44.1</v>
      </c>
      <c r="L396" s="15">
        <v>25</v>
      </c>
      <c r="M396" s="15">
        <v>74</v>
      </c>
      <c r="N396" s="14">
        <v>33.799999999999997</v>
      </c>
      <c r="O396" s="14">
        <v>10</v>
      </c>
      <c r="P396" s="14">
        <v>15</v>
      </c>
      <c r="Q396" s="14">
        <v>53.3</v>
      </c>
      <c r="R396" s="15">
        <v>10</v>
      </c>
      <c r="S396" s="15">
        <v>39</v>
      </c>
      <c r="T396" s="15">
        <v>49</v>
      </c>
      <c r="U396" s="15">
        <v>98</v>
      </c>
      <c r="V396" s="68">
        <v>54</v>
      </c>
      <c r="W396" s="15">
        <v>20</v>
      </c>
      <c r="X396" s="14">
        <v>0</v>
      </c>
      <c r="Y396" s="15">
        <v>39</v>
      </c>
      <c r="Z396" s="14">
        <v>436</v>
      </c>
      <c r="AA396" s="14">
        <v>0</v>
      </c>
      <c r="AB396" s="14">
        <v>0</v>
      </c>
      <c r="AC396" s="13">
        <v>0.4</v>
      </c>
      <c r="AD396" s="13">
        <v>112.3</v>
      </c>
      <c r="AE396" s="13">
        <v>111.1</v>
      </c>
      <c r="AF396" s="13">
        <v>1.2</v>
      </c>
      <c r="AG396" s="13">
        <v>28.3</v>
      </c>
      <c r="AH396" s="13">
        <v>1.85</v>
      </c>
      <c r="AI396" s="13">
        <v>26.6</v>
      </c>
      <c r="AJ396" s="13">
        <v>2.2000000000000002</v>
      </c>
      <c r="AK396" s="13">
        <v>7</v>
      </c>
      <c r="AL396" s="13">
        <v>4.5999999999999996</v>
      </c>
      <c r="AM396" s="13">
        <v>14.4</v>
      </c>
      <c r="AN396" s="13">
        <v>50</v>
      </c>
      <c r="AO396" s="13">
        <v>50.3</v>
      </c>
      <c r="AP396" s="13">
        <v>21.5</v>
      </c>
      <c r="AQ396" s="13">
        <v>101.82</v>
      </c>
      <c r="AR396" s="13">
        <v>7.8</v>
      </c>
      <c r="AS396" s="13">
        <v>1097</v>
      </c>
      <c r="AT396" s="16">
        <f t="shared" si="150"/>
        <v>4.5102040816326534</v>
      </c>
      <c r="AU396" s="16">
        <f t="shared" si="151"/>
        <v>2</v>
      </c>
      <c r="AV396" s="17">
        <f t="shared" si="152"/>
        <v>1</v>
      </c>
      <c r="AW396" s="17">
        <f t="shared" si="153"/>
        <v>0.20408163265306123</v>
      </c>
      <c r="AX396" s="17">
        <f t="shared" si="154"/>
        <v>0.79591836734693877</v>
      </c>
      <c r="AY396" s="17">
        <f t="shared" si="155"/>
        <v>0.40816326530612246</v>
      </c>
      <c r="AZ396" s="17">
        <f t="shared" si="156"/>
        <v>0</v>
      </c>
      <c r="BA396" s="17">
        <f t="shared" si="157"/>
        <v>1.1020408163265305</v>
      </c>
      <c r="BB396" s="18">
        <f t="shared" si="158"/>
        <v>0.42954324586977649</v>
      </c>
      <c r="BC396" s="18">
        <f t="shared" si="159"/>
        <v>1.8148148148148151</v>
      </c>
      <c r="BD396" s="18">
        <f t="shared" si="160"/>
        <v>3.8872691933916424E-2</v>
      </c>
      <c r="BE396" s="18">
        <f t="shared" si="161"/>
        <v>0</v>
      </c>
      <c r="BF396" s="18">
        <f t="shared" si="162"/>
        <v>1.9436345966958212E-2</v>
      </c>
      <c r="BG396" s="18">
        <f t="shared" si="163"/>
        <v>7.5801749271137031E-2</v>
      </c>
      <c r="BH396" s="58" t="str">
        <f t="shared" si="164"/>
        <v>10–19 min</v>
      </c>
      <c r="BI396" s="58" t="str">
        <f t="shared" si="165"/>
        <v>18–22</v>
      </c>
      <c r="BJ396" s="60">
        <f t="shared" si="166"/>
        <v>0.5</v>
      </c>
      <c r="BK396" s="60">
        <f t="shared" si="167"/>
        <v>0.503</v>
      </c>
      <c r="BL396" s="60">
        <f t="shared" si="168"/>
        <v>0.12733856366928184</v>
      </c>
      <c r="BM396" s="62" t="str">
        <f t="shared" si="169"/>
        <v>Écarter</v>
      </c>
      <c r="BN396" s="64">
        <f t="shared" si="170"/>
        <v>0.13793783106804092</v>
      </c>
      <c r="BO396" s="64">
        <f t="shared" si="171"/>
        <v>514.5</v>
      </c>
      <c r="BP396" s="65">
        <f t="shared" si="172"/>
        <v>0.19047619047619047</v>
      </c>
      <c r="BQ396" s="65">
        <f t="shared" si="173"/>
        <v>1.8148148148148149</v>
      </c>
      <c r="BR396" s="18">
        <f t="shared" si="174"/>
        <v>9.5238095238095233E-2</v>
      </c>
    </row>
    <row r="397" spans="1:70" ht="13.2">
      <c r="A397" s="12" t="s">
        <v>642</v>
      </c>
      <c r="B397" s="12" t="s">
        <v>643</v>
      </c>
      <c r="C397" s="13">
        <v>22</v>
      </c>
      <c r="D397" s="13">
        <v>73</v>
      </c>
      <c r="E397" s="13">
        <v>33</v>
      </c>
      <c r="F397" s="13">
        <v>40</v>
      </c>
      <c r="G397" s="13">
        <v>13.5</v>
      </c>
      <c r="H397" s="14">
        <v>329</v>
      </c>
      <c r="I397" s="15">
        <v>117</v>
      </c>
      <c r="J397" s="15">
        <v>270</v>
      </c>
      <c r="K397" s="14">
        <v>44.8</v>
      </c>
      <c r="L397" s="15">
        <v>37</v>
      </c>
      <c r="M397" s="15">
        <v>102</v>
      </c>
      <c r="N397" s="14">
        <v>35.6</v>
      </c>
      <c r="O397" s="14">
        <v>51</v>
      </c>
      <c r="P397" s="14">
        <v>66</v>
      </c>
      <c r="Q397" s="14">
        <v>71</v>
      </c>
      <c r="R397" s="15">
        <v>37</v>
      </c>
      <c r="S397" s="15">
        <v>88</v>
      </c>
      <c r="T397" s="15">
        <v>124</v>
      </c>
      <c r="U397" s="15">
        <v>95</v>
      </c>
      <c r="V397" s="68">
        <v>51</v>
      </c>
      <c r="W397" s="15">
        <v>44</v>
      </c>
      <c r="X397" s="15">
        <v>15</v>
      </c>
      <c r="Y397" s="15">
        <v>117</v>
      </c>
      <c r="Z397" s="14">
        <v>745</v>
      </c>
      <c r="AA397" s="14">
        <v>0</v>
      </c>
      <c r="AB397" s="14">
        <v>0</v>
      </c>
      <c r="AC397" s="13">
        <v>-2.4</v>
      </c>
      <c r="AD397" s="13">
        <v>104</v>
      </c>
      <c r="AE397" s="13">
        <v>111.6</v>
      </c>
      <c r="AF397" s="13">
        <v>-7.6</v>
      </c>
      <c r="AG397" s="13">
        <v>13.6</v>
      </c>
      <c r="AH397" s="13">
        <v>1.83</v>
      </c>
      <c r="AI397" s="13">
        <v>21.6</v>
      </c>
      <c r="AJ397" s="13">
        <v>3.4</v>
      </c>
      <c r="AK397" s="13">
        <v>8</v>
      </c>
      <c r="AL397" s="13">
        <v>5.7</v>
      </c>
      <c r="AM397" s="13">
        <v>11.8</v>
      </c>
      <c r="AN397" s="13">
        <v>51.7</v>
      </c>
      <c r="AO397" s="13">
        <v>54.6</v>
      </c>
      <c r="AP397" s="13">
        <v>14.2</v>
      </c>
      <c r="AQ397" s="13">
        <v>106.51</v>
      </c>
      <c r="AR397" s="13">
        <v>5.6</v>
      </c>
      <c r="AS397" s="13">
        <v>2188</v>
      </c>
      <c r="AT397" s="16">
        <f t="shared" si="150"/>
        <v>4.506849315068493</v>
      </c>
      <c r="AU397" s="16">
        <f t="shared" si="151"/>
        <v>1.3013698630136987</v>
      </c>
      <c r="AV397" s="17">
        <f t="shared" si="152"/>
        <v>1.6986301369863013</v>
      </c>
      <c r="AW397" s="17">
        <f t="shared" si="153"/>
        <v>0.50684931506849318</v>
      </c>
      <c r="AX397" s="17">
        <f t="shared" si="154"/>
        <v>1.2054794520547945</v>
      </c>
      <c r="AY397" s="17">
        <f t="shared" si="155"/>
        <v>0.60273972602739723</v>
      </c>
      <c r="AZ397" s="17">
        <f t="shared" si="156"/>
        <v>0.20547945205479451</v>
      </c>
      <c r="BA397" s="17">
        <f t="shared" si="157"/>
        <v>0.69863013698630139</v>
      </c>
      <c r="BB397" s="18">
        <f t="shared" si="158"/>
        <v>0.33384069000507355</v>
      </c>
      <c r="BC397" s="18">
        <f t="shared" si="159"/>
        <v>1.8627450980392157</v>
      </c>
      <c r="BD397" s="18">
        <f t="shared" si="160"/>
        <v>4.4647387113140535E-2</v>
      </c>
      <c r="BE397" s="18">
        <f t="shared" si="161"/>
        <v>1.5220700152207001E-2</v>
      </c>
      <c r="BF397" s="18">
        <f t="shared" si="162"/>
        <v>3.7544393708777275E-2</v>
      </c>
      <c r="BG397" s="18">
        <f t="shared" si="163"/>
        <v>8.9294774226281071E-2</v>
      </c>
      <c r="BH397" s="58" t="str">
        <f t="shared" si="164"/>
        <v>10–19 min</v>
      </c>
      <c r="BI397" s="58" t="str">
        <f t="shared" si="165"/>
        <v>18–22</v>
      </c>
      <c r="BJ397" s="60">
        <f t="shared" si="166"/>
        <v>0.51700000000000002</v>
      </c>
      <c r="BK397" s="60">
        <f t="shared" si="167"/>
        <v>0.54600000000000004</v>
      </c>
      <c r="BL397" s="60">
        <f t="shared" si="168"/>
        <v>0.16294508147254075</v>
      </c>
      <c r="BM397" s="62" t="str">
        <f t="shared" si="169"/>
        <v>Écarter</v>
      </c>
      <c r="BN397" s="64">
        <f t="shared" si="170"/>
        <v>0.13783523056145089</v>
      </c>
      <c r="BO397" s="64">
        <f t="shared" si="171"/>
        <v>985.5</v>
      </c>
      <c r="BP397" s="65">
        <f t="shared" si="172"/>
        <v>9.6397767630644338E-2</v>
      </c>
      <c r="BQ397" s="65">
        <f t="shared" si="173"/>
        <v>1.8627450980392157</v>
      </c>
      <c r="BR397" s="18">
        <f t="shared" si="174"/>
        <v>0.12582445459157787</v>
      </c>
    </row>
    <row r="398" spans="1:70" ht="13.2">
      <c r="A398" s="12" t="s">
        <v>622</v>
      </c>
      <c r="B398" s="12" t="s">
        <v>623</v>
      </c>
      <c r="C398" s="13">
        <v>29</v>
      </c>
      <c r="D398" s="13">
        <v>76</v>
      </c>
      <c r="E398" s="13">
        <v>45</v>
      </c>
      <c r="F398" s="13">
        <v>31</v>
      </c>
      <c r="G398" s="13">
        <v>15</v>
      </c>
      <c r="H398" s="14">
        <v>342</v>
      </c>
      <c r="I398" s="15">
        <v>144</v>
      </c>
      <c r="J398" s="15">
        <v>281</v>
      </c>
      <c r="K398" s="14">
        <v>51.4</v>
      </c>
      <c r="L398" s="14">
        <v>0</v>
      </c>
      <c r="M398" s="15">
        <v>8</v>
      </c>
      <c r="N398" s="14">
        <v>40</v>
      </c>
      <c r="O398" s="14">
        <v>53</v>
      </c>
      <c r="P398" s="14">
        <v>99</v>
      </c>
      <c r="Q398" s="14">
        <v>56.6</v>
      </c>
      <c r="R398" s="15">
        <v>182</v>
      </c>
      <c r="S398" s="15">
        <v>274</v>
      </c>
      <c r="T398" s="15">
        <v>464</v>
      </c>
      <c r="U398" s="15">
        <v>122</v>
      </c>
      <c r="V398" s="68">
        <v>38</v>
      </c>
      <c r="W398" s="15">
        <v>46</v>
      </c>
      <c r="X398" s="15">
        <v>38</v>
      </c>
      <c r="Y398" s="15">
        <v>152</v>
      </c>
      <c r="Z398" s="14">
        <v>1284</v>
      </c>
      <c r="AA398" s="14">
        <v>2</v>
      </c>
      <c r="AB398" s="14">
        <v>0</v>
      </c>
      <c r="AC398" s="13">
        <v>1.5</v>
      </c>
      <c r="AD398" s="13">
        <v>112.5</v>
      </c>
      <c r="AE398" s="13">
        <v>106.9</v>
      </c>
      <c r="AF398" s="13">
        <v>5.6</v>
      </c>
      <c r="AG398" s="13">
        <v>14.3</v>
      </c>
      <c r="AH398" s="13">
        <v>3.03</v>
      </c>
      <c r="AI398" s="13">
        <v>24.7</v>
      </c>
      <c r="AJ398" s="13">
        <v>13.9</v>
      </c>
      <c r="AK398" s="13">
        <v>22.7</v>
      </c>
      <c r="AL398" s="13">
        <v>18.100000000000001</v>
      </c>
      <c r="AM398" s="13">
        <v>8.1999999999999993</v>
      </c>
      <c r="AN398" s="13">
        <v>51.8</v>
      </c>
      <c r="AO398" s="13">
        <v>53.5</v>
      </c>
      <c r="AP398" s="13">
        <v>12.5</v>
      </c>
      <c r="AQ398" s="13">
        <v>100.61</v>
      </c>
      <c r="AR398" s="13">
        <v>11.4</v>
      </c>
      <c r="AS398" s="13">
        <v>2386</v>
      </c>
      <c r="AT398" s="16">
        <f t="shared" si="150"/>
        <v>4.5</v>
      </c>
      <c r="AU398" s="16">
        <f t="shared" si="151"/>
        <v>1.6052631578947369</v>
      </c>
      <c r="AV398" s="17">
        <f t="shared" si="152"/>
        <v>6.1052631578947372</v>
      </c>
      <c r="AW398" s="17">
        <f t="shared" si="153"/>
        <v>2.3947368421052633</v>
      </c>
      <c r="AX398" s="17">
        <f t="shared" si="154"/>
        <v>3.6052631578947367</v>
      </c>
      <c r="AY398" s="17">
        <f t="shared" si="155"/>
        <v>0.60526315789473684</v>
      </c>
      <c r="AZ398" s="17">
        <f t="shared" si="156"/>
        <v>0.5</v>
      </c>
      <c r="BA398" s="17">
        <f t="shared" si="157"/>
        <v>0.5</v>
      </c>
      <c r="BB398" s="18">
        <f t="shared" si="158"/>
        <v>0.3</v>
      </c>
      <c r="BC398" s="18">
        <f t="shared" si="159"/>
        <v>3.2105263157894739</v>
      </c>
      <c r="BD398" s="18">
        <f t="shared" si="160"/>
        <v>4.0350877192982457E-2</v>
      </c>
      <c r="BE398" s="18">
        <f t="shared" si="161"/>
        <v>3.3333333333333333E-2</v>
      </c>
      <c r="BF398" s="18">
        <f t="shared" si="162"/>
        <v>0.15964912280701754</v>
      </c>
      <c r="BG398" s="18">
        <f t="shared" si="163"/>
        <v>0.24035087719298245</v>
      </c>
      <c r="BH398" s="58" t="str">
        <f t="shared" si="164"/>
        <v>10–19 min</v>
      </c>
      <c r="BI398" s="58" t="str">
        <f t="shared" si="165"/>
        <v>28–32</v>
      </c>
      <c r="BJ398" s="60">
        <f t="shared" si="166"/>
        <v>0.51800000000000002</v>
      </c>
      <c r="BK398" s="60">
        <f t="shared" si="167"/>
        <v>0.53500000000000003</v>
      </c>
      <c r="BL398" s="60">
        <f t="shared" si="168"/>
        <v>0.16958358479179239</v>
      </c>
      <c r="BM398" s="62" t="str">
        <f t="shared" si="169"/>
        <v>Écarter</v>
      </c>
      <c r="BN398" s="64">
        <f t="shared" si="170"/>
        <v>0.137625754527163</v>
      </c>
      <c r="BO398" s="64">
        <f t="shared" si="171"/>
        <v>1140</v>
      </c>
      <c r="BP398" s="65">
        <f t="shared" si="172"/>
        <v>0.10701754385964912</v>
      </c>
      <c r="BQ398" s="65">
        <f t="shared" si="173"/>
        <v>3.2105263157894739</v>
      </c>
      <c r="BR398" s="18">
        <f t="shared" si="174"/>
        <v>0.40701754385964917</v>
      </c>
    </row>
    <row r="399" spans="1:70" ht="13.2">
      <c r="A399" s="12" t="s">
        <v>638</v>
      </c>
      <c r="B399" s="12" t="s">
        <v>639</v>
      </c>
      <c r="C399" s="13">
        <v>35</v>
      </c>
      <c r="D399" s="13">
        <v>74</v>
      </c>
      <c r="E399" s="13">
        <v>33</v>
      </c>
      <c r="F399" s="13">
        <v>41</v>
      </c>
      <c r="G399" s="13">
        <v>17.600000000000001</v>
      </c>
      <c r="H399" s="14">
        <v>333</v>
      </c>
      <c r="I399" s="15">
        <v>126</v>
      </c>
      <c r="J399" s="15">
        <v>200</v>
      </c>
      <c r="K399" s="14">
        <v>61.9</v>
      </c>
      <c r="L399" s="14">
        <v>0</v>
      </c>
      <c r="M399" s="15">
        <v>7</v>
      </c>
      <c r="N399" s="14">
        <v>0</v>
      </c>
      <c r="O399" s="14">
        <v>81</v>
      </c>
      <c r="P399" s="14">
        <v>126</v>
      </c>
      <c r="Q399" s="14">
        <v>64.8</v>
      </c>
      <c r="R399" s="15">
        <v>118</v>
      </c>
      <c r="S399" s="15">
        <v>340</v>
      </c>
      <c r="T399" s="15">
        <v>451</v>
      </c>
      <c r="U399" s="15">
        <v>133</v>
      </c>
      <c r="V399" s="68">
        <v>59</v>
      </c>
      <c r="W399" s="15">
        <v>30</v>
      </c>
      <c r="X399" s="15">
        <v>44</v>
      </c>
      <c r="Y399" s="15">
        <v>155</v>
      </c>
      <c r="Z399" s="14">
        <v>1258</v>
      </c>
      <c r="AA399" s="14">
        <v>2</v>
      </c>
      <c r="AB399" s="14">
        <v>0</v>
      </c>
      <c r="AC399" s="13">
        <v>0.7</v>
      </c>
      <c r="AD399" s="13">
        <v>115.2</v>
      </c>
      <c r="AE399" s="13">
        <v>115</v>
      </c>
      <c r="AF399" s="13">
        <v>0.2</v>
      </c>
      <c r="AG399" s="13">
        <v>13.3</v>
      </c>
      <c r="AH399" s="13">
        <v>2.27</v>
      </c>
      <c r="AI399" s="13">
        <v>29.5</v>
      </c>
      <c r="AJ399" s="13">
        <v>9.4</v>
      </c>
      <c r="AK399" s="13">
        <v>25.3</v>
      </c>
      <c r="AL399" s="13">
        <v>17.600000000000001</v>
      </c>
      <c r="AM399" s="13">
        <v>13</v>
      </c>
      <c r="AN399" s="13">
        <v>61.9</v>
      </c>
      <c r="AO399" s="13">
        <v>64.5</v>
      </c>
      <c r="AP399" s="13">
        <v>10.5</v>
      </c>
      <c r="AQ399" s="13">
        <v>100.08</v>
      </c>
      <c r="AR399" s="13">
        <v>9.8000000000000007</v>
      </c>
      <c r="AS399" s="13">
        <v>2732</v>
      </c>
      <c r="AT399" s="16">
        <f t="shared" si="150"/>
        <v>4.5</v>
      </c>
      <c r="AU399" s="16">
        <f t="shared" si="151"/>
        <v>1.7972972972972974</v>
      </c>
      <c r="AV399" s="17">
        <f t="shared" si="152"/>
        <v>6.0945945945945947</v>
      </c>
      <c r="AW399" s="17">
        <f t="shared" si="153"/>
        <v>1.5945945945945945</v>
      </c>
      <c r="AX399" s="17">
        <f t="shared" si="154"/>
        <v>4.5945945945945947</v>
      </c>
      <c r="AY399" s="17">
        <f t="shared" si="155"/>
        <v>0.40540540540540543</v>
      </c>
      <c r="AZ399" s="17">
        <f t="shared" si="156"/>
        <v>0.59459459459459463</v>
      </c>
      <c r="BA399" s="17">
        <f t="shared" si="157"/>
        <v>0.79729729729729726</v>
      </c>
      <c r="BB399" s="18">
        <f t="shared" si="158"/>
        <v>0.25568181818181818</v>
      </c>
      <c r="BC399" s="18">
        <f t="shared" si="159"/>
        <v>2.2542372881355934</v>
      </c>
      <c r="BD399" s="18">
        <f t="shared" si="160"/>
        <v>2.3034398034398034E-2</v>
      </c>
      <c r="BE399" s="18">
        <f t="shared" si="161"/>
        <v>3.3783783783783786E-2</v>
      </c>
      <c r="BF399" s="18">
        <f t="shared" si="162"/>
        <v>9.0601965601965595E-2</v>
      </c>
      <c r="BG399" s="18">
        <f t="shared" si="163"/>
        <v>0.26105651105651106</v>
      </c>
      <c r="BH399" s="58" t="str">
        <f t="shared" si="164"/>
        <v>10–19 min</v>
      </c>
      <c r="BI399" s="58" t="str">
        <f t="shared" si="165"/>
        <v>33+</v>
      </c>
      <c r="BJ399" s="60">
        <f t="shared" si="166"/>
        <v>0.61899999999999999</v>
      </c>
      <c r="BK399" s="60">
        <f t="shared" si="167"/>
        <v>0.64500000000000002</v>
      </c>
      <c r="BL399" s="60">
        <f t="shared" si="168"/>
        <v>0.12070006035003017</v>
      </c>
      <c r="BM399" s="62" t="str">
        <f t="shared" si="169"/>
        <v>Écarter</v>
      </c>
      <c r="BN399" s="64">
        <f t="shared" si="170"/>
        <v>0.137625754527163</v>
      </c>
      <c r="BO399" s="64">
        <f t="shared" si="171"/>
        <v>1302.4000000000001</v>
      </c>
      <c r="BP399" s="65">
        <f t="shared" si="172"/>
        <v>0.10211916461916461</v>
      </c>
      <c r="BQ399" s="65">
        <f t="shared" si="173"/>
        <v>2.2542372881355934</v>
      </c>
      <c r="BR399" s="18">
        <f t="shared" si="174"/>
        <v>0.34628378378378377</v>
      </c>
    </row>
    <row r="400" spans="1:70" ht="13.2">
      <c r="A400" s="12" t="s">
        <v>692</v>
      </c>
      <c r="B400" s="12" t="s">
        <v>693</v>
      </c>
      <c r="C400" s="13">
        <v>21</v>
      </c>
      <c r="D400" s="13">
        <v>60</v>
      </c>
      <c r="E400" s="13">
        <v>29</v>
      </c>
      <c r="F400" s="13">
        <v>31</v>
      </c>
      <c r="G400" s="13">
        <v>11.7</v>
      </c>
      <c r="H400" s="14">
        <v>270</v>
      </c>
      <c r="I400" s="15">
        <v>96</v>
      </c>
      <c r="J400" s="15">
        <v>264</v>
      </c>
      <c r="K400" s="14">
        <v>37.4</v>
      </c>
      <c r="L400" s="15">
        <v>54</v>
      </c>
      <c r="M400" s="15">
        <v>186</v>
      </c>
      <c r="N400" s="14">
        <v>29.6</v>
      </c>
      <c r="O400" s="14">
        <v>18</v>
      </c>
      <c r="P400" s="14">
        <v>24</v>
      </c>
      <c r="Q400" s="14">
        <v>69.599999999999994</v>
      </c>
      <c r="R400" s="15">
        <v>18</v>
      </c>
      <c r="S400" s="15">
        <v>48</v>
      </c>
      <c r="T400" s="15">
        <v>72</v>
      </c>
      <c r="U400" s="15">
        <v>42</v>
      </c>
      <c r="V400" s="68">
        <v>36</v>
      </c>
      <c r="W400" s="15">
        <v>12</v>
      </c>
      <c r="X400" s="15">
        <v>12</v>
      </c>
      <c r="Y400" s="15">
        <v>66</v>
      </c>
      <c r="Z400" s="14">
        <v>456</v>
      </c>
      <c r="AA400" s="14">
        <v>0</v>
      </c>
      <c r="AB400" s="14">
        <v>0</v>
      </c>
      <c r="AC400" s="13">
        <v>-1.4</v>
      </c>
      <c r="AD400" s="13">
        <v>103</v>
      </c>
      <c r="AE400" s="13">
        <v>108.7</v>
      </c>
      <c r="AF400" s="13">
        <v>-5.7</v>
      </c>
      <c r="AG400" s="13">
        <v>10.199999999999999</v>
      </c>
      <c r="AH400" s="13">
        <v>1.22</v>
      </c>
      <c r="AI400" s="13">
        <v>12.5</v>
      </c>
      <c r="AJ400" s="13">
        <v>2.6</v>
      </c>
      <c r="AK400" s="13">
        <v>7.4</v>
      </c>
      <c r="AL400" s="13">
        <v>4.8</v>
      </c>
      <c r="AM400" s="13">
        <v>10.199999999999999</v>
      </c>
      <c r="AN400" s="13">
        <v>47.9</v>
      </c>
      <c r="AO400" s="13">
        <v>49.1</v>
      </c>
      <c r="AP400" s="13">
        <v>18.100000000000001</v>
      </c>
      <c r="AQ400" s="13">
        <v>99.92</v>
      </c>
      <c r="AR400" s="13">
        <v>4.5</v>
      </c>
      <c r="AS400" s="13">
        <v>1458</v>
      </c>
      <c r="AT400" s="16">
        <f t="shared" si="150"/>
        <v>4.5</v>
      </c>
      <c r="AU400" s="16">
        <f t="shared" si="151"/>
        <v>0.7</v>
      </c>
      <c r="AV400" s="17">
        <f t="shared" si="152"/>
        <v>1.2</v>
      </c>
      <c r="AW400" s="17">
        <f t="shared" si="153"/>
        <v>0.3</v>
      </c>
      <c r="AX400" s="17">
        <f t="shared" si="154"/>
        <v>0.8</v>
      </c>
      <c r="AY400" s="17">
        <f t="shared" si="155"/>
        <v>0.2</v>
      </c>
      <c r="AZ400" s="17">
        <f t="shared" si="156"/>
        <v>0.2</v>
      </c>
      <c r="BA400" s="17">
        <f t="shared" si="157"/>
        <v>0.6</v>
      </c>
      <c r="BB400" s="18">
        <f t="shared" si="158"/>
        <v>0.38461538461538464</v>
      </c>
      <c r="BC400" s="18">
        <f t="shared" si="159"/>
        <v>1.1666666666666667</v>
      </c>
      <c r="BD400" s="18">
        <f t="shared" si="160"/>
        <v>1.7094017094017096E-2</v>
      </c>
      <c r="BE400" s="18">
        <f t="shared" si="161"/>
        <v>1.7094017094017096E-2</v>
      </c>
      <c r="BF400" s="18">
        <f t="shared" si="162"/>
        <v>2.564102564102564E-2</v>
      </c>
      <c r="BG400" s="18">
        <f t="shared" si="163"/>
        <v>6.8376068376068383E-2</v>
      </c>
      <c r="BH400" s="58" t="str">
        <f t="shared" si="164"/>
        <v>10–19 min</v>
      </c>
      <c r="BI400" s="58" t="str">
        <f t="shared" si="165"/>
        <v>18–22</v>
      </c>
      <c r="BJ400" s="60">
        <f t="shared" si="166"/>
        <v>0.47899999999999998</v>
      </c>
      <c r="BK400" s="60">
        <f t="shared" si="167"/>
        <v>0.49099999999999999</v>
      </c>
      <c r="BL400" s="60">
        <f t="shared" si="168"/>
        <v>0.15932407966203982</v>
      </c>
      <c r="BM400" s="62" t="str">
        <f t="shared" si="169"/>
        <v>Écarter</v>
      </c>
      <c r="BN400" s="64">
        <f t="shared" si="170"/>
        <v>0.137625754527163</v>
      </c>
      <c r="BO400" s="64">
        <f t="shared" si="171"/>
        <v>702</v>
      </c>
      <c r="BP400" s="65">
        <f t="shared" si="172"/>
        <v>5.9829059829059832E-2</v>
      </c>
      <c r="BQ400" s="65">
        <f t="shared" si="173"/>
        <v>1.1666666666666667</v>
      </c>
      <c r="BR400" s="18">
        <f t="shared" si="174"/>
        <v>0.10256410256410256</v>
      </c>
    </row>
    <row r="401" spans="1:70" ht="13.2">
      <c r="A401" s="12" t="s">
        <v>966</v>
      </c>
      <c r="B401" s="12" t="s">
        <v>967</v>
      </c>
      <c r="C401" s="13">
        <v>27</v>
      </c>
      <c r="D401" s="13">
        <v>14</v>
      </c>
      <c r="E401" s="13">
        <v>11</v>
      </c>
      <c r="F401" s="13">
        <v>3</v>
      </c>
      <c r="G401" s="13">
        <v>8.1</v>
      </c>
      <c r="H401" s="14">
        <v>62</v>
      </c>
      <c r="I401" s="15">
        <v>29</v>
      </c>
      <c r="J401" s="15">
        <v>45</v>
      </c>
      <c r="K401" s="14">
        <v>64.400000000000006</v>
      </c>
      <c r="L401" s="15">
        <v>1</v>
      </c>
      <c r="M401" s="15">
        <v>3</v>
      </c>
      <c r="N401" s="14">
        <v>33.299999999999997</v>
      </c>
      <c r="O401" s="14">
        <v>1</v>
      </c>
      <c r="P401" s="14">
        <v>6</v>
      </c>
      <c r="Q401" s="14">
        <v>33.299999999999997</v>
      </c>
      <c r="R401" s="15">
        <v>18</v>
      </c>
      <c r="S401" s="15">
        <v>24</v>
      </c>
      <c r="T401" s="15">
        <v>42</v>
      </c>
      <c r="U401" s="15">
        <v>6</v>
      </c>
      <c r="V401" s="68">
        <v>6</v>
      </c>
      <c r="W401" s="15">
        <v>1</v>
      </c>
      <c r="X401" s="15">
        <v>8</v>
      </c>
      <c r="Y401" s="15">
        <v>11</v>
      </c>
      <c r="Z401" s="14">
        <v>148</v>
      </c>
      <c r="AA401" s="14">
        <v>1</v>
      </c>
      <c r="AB401" s="14">
        <v>0</v>
      </c>
      <c r="AC401" s="13">
        <v>3.1</v>
      </c>
      <c r="AD401" s="13">
        <v>112.6</v>
      </c>
      <c r="AE401" s="13">
        <v>93.6</v>
      </c>
      <c r="AF401" s="13">
        <v>19</v>
      </c>
      <c r="AG401" s="13">
        <v>8</v>
      </c>
      <c r="AH401" s="13">
        <v>1.2</v>
      </c>
      <c r="AI401" s="13">
        <v>10.199999999999999</v>
      </c>
      <c r="AJ401" s="13">
        <v>15.1</v>
      </c>
      <c r="AK401" s="13">
        <v>19.2</v>
      </c>
      <c r="AL401" s="13">
        <v>17.2</v>
      </c>
      <c r="AM401" s="13">
        <v>8.5</v>
      </c>
      <c r="AN401" s="13">
        <v>65.599999999999994</v>
      </c>
      <c r="AO401" s="13">
        <v>64</v>
      </c>
      <c r="AP401" s="13">
        <v>18.2</v>
      </c>
      <c r="AQ401" s="13">
        <v>105.38</v>
      </c>
      <c r="AR401" s="13">
        <v>16</v>
      </c>
      <c r="AS401" s="13">
        <v>246</v>
      </c>
      <c r="AT401" s="16">
        <f t="shared" si="150"/>
        <v>4.4285714285714288</v>
      </c>
      <c r="AU401" s="16">
        <f t="shared" si="151"/>
        <v>0.42857142857142855</v>
      </c>
      <c r="AV401" s="17">
        <f t="shared" si="152"/>
        <v>3</v>
      </c>
      <c r="AW401" s="17">
        <f t="shared" si="153"/>
        <v>1.2857142857142858</v>
      </c>
      <c r="AX401" s="17">
        <f t="shared" si="154"/>
        <v>1.7142857142857142</v>
      </c>
      <c r="AY401" s="17">
        <f t="shared" si="155"/>
        <v>7.1428571428571425E-2</v>
      </c>
      <c r="AZ401" s="17">
        <f t="shared" si="156"/>
        <v>0.5714285714285714</v>
      </c>
      <c r="BA401" s="17">
        <f t="shared" si="157"/>
        <v>0.42857142857142855</v>
      </c>
      <c r="BB401" s="18">
        <f t="shared" si="158"/>
        <v>0.54673721340388015</v>
      </c>
      <c r="BC401" s="18">
        <f t="shared" si="159"/>
        <v>1</v>
      </c>
      <c r="BD401" s="18">
        <f t="shared" si="160"/>
        <v>8.8183421516754845E-3</v>
      </c>
      <c r="BE401" s="18">
        <f t="shared" si="161"/>
        <v>7.0546737213403876E-2</v>
      </c>
      <c r="BF401" s="18">
        <f t="shared" si="162"/>
        <v>0.15873015873015875</v>
      </c>
      <c r="BG401" s="18">
        <f t="shared" si="163"/>
        <v>0.21164021164021163</v>
      </c>
      <c r="BH401" s="58" t="str">
        <f t="shared" si="164"/>
        <v>&lt;10 min</v>
      </c>
      <c r="BI401" s="58" t="str">
        <f t="shared" si="165"/>
        <v>23–27</v>
      </c>
      <c r="BJ401" s="60">
        <f t="shared" si="166"/>
        <v>0.65599999999999992</v>
      </c>
      <c r="BK401" s="60">
        <f t="shared" si="167"/>
        <v>0.64</v>
      </c>
      <c r="BL401" s="60">
        <f t="shared" si="168"/>
        <v>2.715751357875679E-2</v>
      </c>
      <c r="BM401" s="62" t="str">
        <f t="shared" si="169"/>
        <v>Écarter</v>
      </c>
      <c r="BN401" s="64">
        <f t="shared" si="170"/>
        <v>0.13544121874101755</v>
      </c>
      <c r="BO401" s="64">
        <f t="shared" si="171"/>
        <v>113.39999999999999</v>
      </c>
      <c r="BP401" s="65">
        <f t="shared" si="172"/>
        <v>5.2910052910052914E-2</v>
      </c>
      <c r="BQ401" s="65">
        <f t="shared" si="173"/>
        <v>1</v>
      </c>
      <c r="BR401" s="18">
        <f t="shared" si="174"/>
        <v>0.37037037037037041</v>
      </c>
    </row>
    <row r="402" spans="1:70" ht="13.2">
      <c r="A402" s="12" t="s">
        <v>946</v>
      </c>
      <c r="B402" s="12" t="s">
        <v>947</v>
      </c>
      <c r="C402" s="13">
        <v>27</v>
      </c>
      <c r="D402" s="13">
        <v>17</v>
      </c>
      <c r="E402" s="13">
        <v>7</v>
      </c>
      <c r="F402" s="13">
        <v>10</v>
      </c>
      <c r="G402" s="13">
        <v>9.1</v>
      </c>
      <c r="H402" s="14">
        <v>75</v>
      </c>
      <c r="I402" s="15">
        <v>29</v>
      </c>
      <c r="J402" s="15">
        <v>63</v>
      </c>
      <c r="K402" s="14">
        <v>46</v>
      </c>
      <c r="L402" s="15">
        <v>9</v>
      </c>
      <c r="M402" s="15">
        <v>27</v>
      </c>
      <c r="N402" s="14">
        <v>29.6</v>
      </c>
      <c r="O402" s="14">
        <v>9</v>
      </c>
      <c r="P402" s="14">
        <v>10</v>
      </c>
      <c r="Q402" s="14">
        <v>72.7</v>
      </c>
      <c r="R402" s="15">
        <v>3</v>
      </c>
      <c r="S402" s="15">
        <v>34</v>
      </c>
      <c r="T402" s="15">
        <v>37</v>
      </c>
      <c r="U402" s="15">
        <v>9</v>
      </c>
      <c r="V402" s="68">
        <v>10</v>
      </c>
      <c r="W402" s="15">
        <v>5</v>
      </c>
      <c r="X402" s="15">
        <v>3</v>
      </c>
      <c r="Y402" s="15">
        <v>15</v>
      </c>
      <c r="Z402" s="14">
        <v>146</v>
      </c>
      <c r="AA402" s="14">
        <v>0</v>
      </c>
      <c r="AB402" s="14">
        <v>0</v>
      </c>
      <c r="AC402" s="13">
        <v>3.9</v>
      </c>
      <c r="AD402" s="13">
        <v>128.19999999999999</v>
      </c>
      <c r="AE402" s="13">
        <v>101.8</v>
      </c>
      <c r="AF402" s="13">
        <v>26.4</v>
      </c>
      <c r="AG402" s="13">
        <v>6.3</v>
      </c>
      <c r="AH402" s="13">
        <v>0.8</v>
      </c>
      <c r="AI402" s="13">
        <v>9.3000000000000007</v>
      </c>
      <c r="AJ402" s="13">
        <v>2.7</v>
      </c>
      <c r="AK402" s="13">
        <v>18.399999999999999</v>
      </c>
      <c r="AL402" s="13">
        <v>11.4</v>
      </c>
      <c r="AM402" s="13">
        <v>11.6</v>
      </c>
      <c r="AN402" s="13">
        <v>52.4</v>
      </c>
      <c r="AO402" s="13">
        <v>54.5</v>
      </c>
      <c r="AP402" s="13">
        <v>21</v>
      </c>
      <c r="AQ402" s="13">
        <v>102.46</v>
      </c>
      <c r="AR402" s="13">
        <v>9</v>
      </c>
      <c r="AS402" s="13">
        <v>323</v>
      </c>
      <c r="AT402" s="16">
        <f t="shared" si="150"/>
        <v>4.4117647058823533</v>
      </c>
      <c r="AU402" s="16">
        <f t="shared" si="151"/>
        <v>0.52941176470588236</v>
      </c>
      <c r="AV402" s="17">
        <f t="shared" si="152"/>
        <v>2.1764705882352939</v>
      </c>
      <c r="AW402" s="17">
        <f t="shared" si="153"/>
        <v>0.17647058823529413</v>
      </c>
      <c r="AX402" s="17">
        <f t="shared" si="154"/>
        <v>2</v>
      </c>
      <c r="AY402" s="17">
        <f t="shared" si="155"/>
        <v>0.29411764705882354</v>
      </c>
      <c r="AZ402" s="17">
        <f t="shared" si="156"/>
        <v>0.17647058823529413</v>
      </c>
      <c r="BA402" s="17">
        <f t="shared" si="157"/>
        <v>0.58823529411764708</v>
      </c>
      <c r="BB402" s="18">
        <f t="shared" si="158"/>
        <v>0.48480930833872016</v>
      </c>
      <c r="BC402" s="18">
        <f t="shared" si="159"/>
        <v>0.9</v>
      </c>
      <c r="BD402" s="18">
        <f t="shared" si="160"/>
        <v>3.2320620555914677E-2</v>
      </c>
      <c r="BE402" s="18">
        <f t="shared" si="161"/>
        <v>1.9392372333548805E-2</v>
      </c>
      <c r="BF402" s="18">
        <f t="shared" si="162"/>
        <v>1.9392372333548805E-2</v>
      </c>
      <c r="BG402" s="18">
        <f t="shared" si="163"/>
        <v>0.21978021978021978</v>
      </c>
      <c r="BH402" s="58" t="str">
        <f t="shared" si="164"/>
        <v>&lt;10 min</v>
      </c>
      <c r="BI402" s="58" t="str">
        <f t="shared" si="165"/>
        <v>23–27</v>
      </c>
      <c r="BJ402" s="60">
        <f t="shared" si="166"/>
        <v>0.52400000000000002</v>
      </c>
      <c r="BK402" s="60">
        <f t="shared" si="167"/>
        <v>0.54500000000000004</v>
      </c>
      <c r="BL402" s="60">
        <f t="shared" si="168"/>
        <v>3.8020519010259504E-2</v>
      </c>
      <c r="BM402" s="62" t="str">
        <f t="shared" si="169"/>
        <v>Écarter</v>
      </c>
      <c r="BN402" s="64">
        <f t="shared" si="170"/>
        <v>0.13492721032074803</v>
      </c>
      <c r="BO402" s="64">
        <f t="shared" si="171"/>
        <v>154.69999999999999</v>
      </c>
      <c r="BP402" s="65">
        <f t="shared" si="172"/>
        <v>5.8177117000646414E-2</v>
      </c>
      <c r="BQ402" s="65">
        <f t="shared" si="173"/>
        <v>0.9</v>
      </c>
      <c r="BR402" s="18">
        <f t="shared" si="174"/>
        <v>0.23917259211376857</v>
      </c>
    </row>
    <row r="403" spans="1:70" ht="13.2">
      <c r="A403" s="12" t="s">
        <v>726</v>
      </c>
      <c r="B403" s="12" t="s">
        <v>727</v>
      </c>
      <c r="C403" s="13">
        <v>20</v>
      </c>
      <c r="D403" s="13">
        <v>52</v>
      </c>
      <c r="E403" s="13">
        <v>30</v>
      </c>
      <c r="F403" s="13">
        <v>22</v>
      </c>
      <c r="G403" s="13">
        <v>12.6</v>
      </c>
      <c r="H403" s="14">
        <v>229</v>
      </c>
      <c r="I403" s="15">
        <v>83</v>
      </c>
      <c r="J403" s="15">
        <v>239</v>
      </c>
      <c r="K403" s="14">
        <v>35.1</v>
      </c>
      <c r="L403" s="15">
        <v>47</v>
      </c>
      <c r="M403" s="15">
        <v>140</v>
      </c>
      <c r="N403" s="14">
        <v>33.799999999999997</v>
      </c>
      <c r="O403" s="14">
        <v>16</v>
      </c>
      <c r="P403" s="14">
        <v>16</v>
      </c>
      <c r="Q403" s="14">
        <v>81.3</v>
      </c>
      <c r="R403" s="15">
        <v>16</v>
      </c>
      <c r="S403" s="15">
        <v>62</v>
      </c>
      <c r="T403" s="15">
        <v>78</v>
      </c>
      <c r="U403" s="15">
        <v>73</v>
      </c>
      <c r="V403" s="68">
        <v>36</v>
      </c>
      <c r="W403" s="15">
        <v>36</v>
      </c>
      <c r="X403" s="15">
        <v>16</v>
      </c>
      <c r="Y403" s="15">
        <v>52</v>
      </c>
      <c r="Z403" s="14">
        <v>556</v>
      </c>
      <c r="AA403" s="14">
        <v>0</v>
      </c>
      <c r="AB403" s="14">
        <v>0</v>
      </c>
      <c r="AC403" s="13">
        <v>-1</v>
      </c>
      <c r="AD403" s="13">
        <v>108.5</v>
      </c>
      <c r="AE403" s="13">
        <v>111.1</v>
      </c>
      <c r="AF403" s="13">
        <v>-2.7</v>
      </c>
      <c r="AG403" s="13">
        <v>15.3</v>
      </c>
      <c r="AH403" s="13">
        <v>2.0299999999999998</v>
      </c>
      <c r="AI403" s="13">
        <v>20.9</v>
      </c>
      <c r="AJ403" s="13">
        <v>2.2000000000000002</v>
      </c>
      <c r="AK403" s="13">
        <v>8.6</v>
      </c>
      <c r="AL403" s="13">
        <v>5.4</v>
      </c>
      <c r="AM403" s="13">
        <v>10.3</v>
      </c>
      <c r="AN403" s="13">
        <v>45.2</v>
      </c>
      <c r="AO403" s="13">
        <v>46.5</v>
      </c>
      <c r="AP403" s="13">
        <v>17.100000000000001</v>
      </c>
      <c r="AQ403" s="13">
        <v>104.93</v>
      </c>
      <c r="AR403" s="13">
        <v>6</v>
      </c>
      <c r="AS403" s="13">
        <v>1425</v>
      </c>
      <c r="AT403" s="16">
        <f t="shared" si="150"/>
        <v>4.4038461538461542</v>
      </c>
      <c r="AU403" s="16">
        <f t="shared" si="151"/>
        <v>1.4038461538461537</v>
      </c>
      <c r="AV403" s="17">
        <f t="shared" si="152"/>
        <v>1.5</v>
      </c>
      <c r="AW403" s="17">
        <f t="shared" si="153"/>
        <v>0.30769230769230771</v>
      </c>
      <c r="AX403" s="17">
        <f t="shared" si="154"/>
        <v>1.1923076923076923</v>
      </c>
      <c r="AY403" s="17">
        <f t="shared" si="155"/>
        <v>0.69230769230769229</v>
      </c>
      <c r="AZ403" s="17">
        <f t="shared" si="156"/>
        <v>0.30769230769230771</v>
      </c>
      <c r="BA403" s="17">
        <f t="shared" si="157"/>
        <v>0.69230769230769229</v>
      </c>
      <c r="BB403" s="18">
        <f t="shared" si="158"/>
        <v>0.34951159951159955</v>
      </c>
      <c r="BC403" s="18">
        <f t="shared" si="159"/>
        <v>2.0277777777777777</v>
      </c>
      <c r="BD403" s="18">
        <f t="shared" si="160"/>
        <v>5.4945054945054944E-2</v>
      </c>
      <c r="BE403" s="18">
        <f t="shared" si="161"/>
        <v>2.4420024420024423E-2</v>
      </c>
      <c r="BF403" s="18">
        <f t="shared" si="162"/>
        <v>2.4420024420024423E-2</v>
      </c>
      <c r="BG403" s="18">
        <f t="shared" si="163"/>
        <v>9.4627594627594624E-2</v>
      </c>
      <c r="BH403" s="58" t="str">
        <f t="shared" si="164"/>
        <v>10–19 min</v>
      </c>
      <c r="BI403" s="58" t="str">
        <f t="shared" si="165"/>
        <v>18–22</v>
      </c>
      <c r="BJ403" s="60">
        <f t="shared" si="166"/>
        <v>0.45200000000000001</v>
      </c>
      <c r="BK403" s="60">
        <f t="shared" si="167"/>
        <v>0.46500000000000002</v>
      </c>
      <c r="BL403" s="60">
        <f t="shared" si="168"/>
        <v>0.14423657211828605</v>
      </c>
      <c r="BM403" s="62" t="str">
        <f t="shared" si="169"/>
        <v>Écarter</v>
      </c>
      <c r="BN403" s="64">
        <f t="shared" si="170"/>
        <v>0.1346850332765826</v>
      </c>
      <c r="BO403" s="64">
        <f t="shared" si="171"/>
        <v>655.19999999999993</v>
      </c>
      <c r="BP403" s="65">
        <f t="shared" si="172"/>
        <v>0.11141636141636142</v>
      </c>
      <c r="BQ403" s="65">
        <f t="shared" si="173"/>
        <v>2.0277777777777777</v>
      </c>
      <c r="BR403" s="18">
        <f t="shared" si="174"/>
        <v>0.11904761904761905</v>
      </c>
    </row>
    <row r="404" spans="1:70" ht="13.2">
      <c r="A404" s="12" t="s">
        <v>802</v>
      </c>
      <c r="B404" s="12" t="s">
        <v>803</v>
      </c>
      <c r="C404" s="13">
        <v>24</v>
      </c>
      <c r="D404" s="13">
        <v>36</v>
      </c>
      <c r="E404" s="13">
        <v>14</v>
      </c>
      <c r="F404" s="13">
        <v>22</v>
      </c>
      <c r="G404" s="13">
        <v>10.4</v>
      </c>
      <c r="H404" s="14">
        <v>158</v>
      </c>
      <c r="I404" s="15">
        <v>68</v>
      </c>
      <c r="J404" s="15">
        <v>119</v>
      </c>
      <c r="K404" s="14">
        <v>58.1</v>
      </c>
      <c r="L404" s="14">
        <v>0</v>
      </c>
      <c r="M404" s="14">
        <v>0</v>
      </c>
      <c r="N404" s="14">
        <v>0</v>
      </c>
      <c r="O404" s="14">
        <v>22</v>
      </c>
      <c r="P404" s="14">
        <v>32</v>
      </c>
      <c r="Q404" s="14">
        <v>63.6</v>
      </c>
      <c r="R404" s="15">
        <v>58</v>
      </c>
      <c r="S404" s="15">
        <v>97</v>
      </c>
      <c r="T404" s="15">
        <v>151</v>
      </c>
      <c r="U404" s="15">
        <v>18</v>
      </c>
      <c r="V404" s="68">
        <v>22</v>
      </c>
      <c r="W404" s="15">
        <v>14</v>
      </c>
      <c r="X404" s="15">
        <v>29</v>
      </c>
      <c r="Y404" s="15">
        <v>50</v>
      </c>
      <c r="Z404" s="14">
        <v>475</v>
      </c>
      <c r="AA404" s="14">
        <v>2</v>
      </c>
      <c r="AB404" s="14">
        <v>0</v>
      </c>
      <c r="AC404" s="13">
        <v>-3.6</v>
      </c>
      <c r="AD404" s="13">
        <v>101.6</v>
      </c>
      <c r="AE404" s="13">
        <v>117.5</v>
      </c>
      <c r="AF404" s="13">
        <v>-15.9</v>
      </c>
      <c r="AG404" s="13">
        <v>7.2</v>
      </c>
      <c r="AH404" s="13">
        <v>0.74</v>
      </c>
      <c r="AI404" s="13">
        <v>9.9</v>
      </c>
      <c r="AJ404" s="13">
        <v>13.3</v>
      </c>
      <c r="AK404" s="13">
        <v>24</v>
      </c>
      <c r="AL404" s="13">
        <v>18.5</v>
      </c>
      <c r="AM404" s="13">
        <v>13.5</v>
      </c>
      <c r="AN404" s="13">
        <v>58.1</v>
      </c>
      <c r="AO404" s="13">
        <v>59.7</v>
      </c>
      <c r="AP404" s="13">
        <v>16.399999999999999</v>
      </c>
      <c r="AQ404" s="13">
        <v>105.46</v>
      </c>
      <c r="AR404" s="13">
        <v>11.3</v>
      </c>
      <c r="AS404" s="13">
        <v>826</v>
      </c>
      <c r="AT404" s="16">
        <f t="shared" si="150"/>
        <v>4.3888888888888893</v>
      </c>
      <c r="AU404" s="16">
        <f t="shared" si="151"/>
        <v>0.5</v>
      </c>
      <c r="AV404" s="17">
        <f t="shared" si="152"/>
        <v>4.1944444444444446</v>
      </c>
      <c r="AW404" s="17">
        <f t="shared" si="153"/>
        <v>1.6111111111111112</v>
      </c>
      <c r="AX404" s="17">
        <f t="shared" si="154"/>
        <v>2.6944444444444446</v>
      </c>
      <c r="AY404" s="17">
        <f t="shared" si="155"/>
        <v>0.3888888888888889</v>
      </c>
      <c r="AZ404" s="17">
        <f t="shared" si="156"/>
        <v>0.80555555555555558</v>
      </c>
      <c r="BA404" s="17">
        <f t="shared" si="157"/>
        <v>0.61111111111111116</v>
      </c>
      <c r="BB404" s="18">
        <f t="shared" si="158"/>
        <v>0.42200854700854701</v>
      </c>
      <c r="BC404" s="18">
        <f t="shared" si="159"/>
        <v>0.81818181818181812</v>
      </c>
      <c r="BD404" s="18">
        <f t="shared" si="160"/>
        <v>3.7393162393162392E-2</v>
      </c>
      <c r="BE404" s="18">
        <f t="shared" si="161"/>
        <v>7.745726495726496E-2</v>
      </c>
      <c r="BF404" s="18">
        <f t="shared" si="162"/>
        <v>0.15491452991452992</v>
      </c>
      <c r="BG404" s="18">
        <f t="shared" si="163"/>
        <v>0.2590811965811966</v>
      </c>
      <c r="BH404" s="58" t="str">
        <f t="shared" si="164"/>
        <v>10–19 min</v>
      </c>
      <c r="BI404" s="58" t="str">
        <f t="shared" si="165"/>
        <v>23–27</v>
      </c>
      <c r="BJ404" s="60">
        <f t="shared" si="166"/>
        <v>0.58099999999999996</v>
      </c>
      <c r="BK404" s="60">
        <f t="shared" si="167"/>
        <v>0.59699999999999998</v>
      </c>
      <c r="BL404" s="60">
        <f t="shared" si="168"/>
        <v>7.1816535908267948E-2</v>
      </c>
      <c r="BM404" s="62" t="str">
        <f t="shared" si="169"/>
        <v>Écarter</v>
      </c>
      <c r="BN404" s="64">
        <f t="shared" si="170"/>
        <v>0.13422758774871452</v>
      </c>
      <c r="BO404" s="64">
        <f t="shared" si="171"/>
        <v>374.40000000000003</v>
      </c>
      <c r="BP404" s="65">
        <f t="shared" si="172"/>
        <v>4.8076923076923073E-2</v>
      </c>
      <c r="BQ404" s="65">
        <f t="shared" si="173"/>
        <v>0.81818181818181823</v>
      </c>
      <c r="BR404" s="18">
        <f t="shared" si="174"/>
        <v>0.40331196581196582</v>
      </c>
    </row>
    <row r="405" spans="1:70" ht="13.2">
      <c r="A405" s="12" t="s">
        <v>844</v>
      </c>
      <c r="B405" s="12" t="s">
        <v>845</v>
      </c>
      <c r="C405" s="13">
        <v>26</v>
      </c>
      <c r="D405" s="13">
        <v>31</v>
      </c>
      <c r="E405" s="13">
        <v>7</v>
      </c>
      <c r="F405" s="13">
        <v>24</v>
      </c>
      <c r="G405" s="13">
        <v>8.6</v>
      </c>
      <c r="H405" s="14">
        <v>136</v>
      </c>
      <c r="I405" s="15">
        <v>56</v>
      </c>
      <c r="J405" s="15">
        <v>105</v>
      </c>
      <c r="K405" s="14">
        <v>51.9</v>
      </c>
      <c r="L405" s="15">
        <v>3</v>
      </c>
      <c r="M405" s="15">
        <v>19</v>
      </c>
      <c r="N405" s="14">
        <v>15.8</v>
      </c>
      <c r="O405" s="14">
        <v>22</v>
      </c>
      <c r="P405" s="14">
        <v>34</v>
      </c>
      <c r="Q405" s="14">
        <v>65.7</v>
      </c>
      <c r="R405" s="15">
        <v>37</v>
      </c>
      <c r="S405" s="15">
        <v>47</v>
      </c>
      <c r="T405" s="15">
        <v>84</v>
      </c>
      <c r="U405" s="15">
        <v>12</v>
      </c>
      <c r="V405" s="68">
        <v>12</v>
      </c>
      <c r="W405" s="15">
        <v>9</v>
      </c>
      <c r="X405" s="15">
        <v>9</v>
      </c>
      <c r="Y405" s="15">
        <v>19</v>
      </c>
      <c r="Z405" s="14">
        <v>291</v>
      </c>
      <c r="AA405" s="14">
        <v>1</v>
      </c>
      <c r="AB405" s="14">
        <v>0</v>
      </c>
      <c r="AC405" s="13">
        <v>-0.3</v>
      </c>
      <c r="AD405" s="13">
        <v>108.2</v>
      </c>
      <c r="AE405" s="13">
        <v>108.8</v>
      </c>
      <c r="AF405" s="13">
        <v>-0.6</v>
      </c>
      <c r="AG405" s="13">
        <v>6.3</v>
      </c>
      <c r="AH405" s="13">
        <v>0.92</v>
      </c>
      <c r="AI405" s="13">
        <v>7.6</v>
      </c>
      <c r="AJ405" s="13">
        <v>12.8</v>
      </c>
      <c r="AK405" s="13">
        <v>15.9</v>
      </c>
      <c r="AL405" s="13">
        <v>14.3</v>
      </c>
      <c r="AM405" s="13">
        <v>8.3000000000000007</v>
      </c>
      <c r="AN405" s="13">
        <v>53.3</v>
      </c>
      <c r="AO405" s="13">
        <v>56</v>
      </c>
      <c r="AP405" s="13">
        <v>20</v>
      </c>
      <c r="AQ405" s="13">
        <v>103.88</v>
      </c>
      <c r="AR405" s="13">
        <v>12.3</v>
      </c>
      <c r="AS405" s="13">
        <v>571</v>
      </c>
      <c r="AT405" s="16">
        <f t="shared" si="150"/>
        <v>4.387096774193548</v>
      </c>
      <c r="AU405" s="16">
        <f t="shared" si="151"/>
        <v>0.38709677419354838</v>
      </c>
      <c r="AV405" s="17">
        <f t="shared" si="152"/>
        <v>2.7096774193548385</v>
      </c>
      <c r="AW405" s="17">
        <f t="shared" si="153"/>
        <v>1.1935483870967742</v>
      </c>
      <c r="AX405" s="17">
        <f t="shared" si="154"/>
        <v>1.5161290322580645</v>
      </c>
      <c r="AY405" s="17">
        <f t="shared" si="155"/>
        <v>0.29032258064516131</v>
      </c>
      <c r="AZ405" s="17">
        <f t="shared" si="156"/>
        <v>0.29032258064516131</v>
      </c>
      <c r="BA405" s="17">
        <f t="shared" si="157"/>
        <v>0.38709677419354838</v>
      </c>
      <c r="BB405" s="18">
        <f t="shared" si="158"/>
        <v>0.51012753188297078</v>
      </c>
      <c r="BC405" s="18">
        <f t="shared" si="159"/>
        <v>1</v>
      </c>
      <c r="BD405" s="18">
        <f t="shared" si="160"/>
        <v>3.3758439609902477E-2</v>
      </c>
      <c r="BE405" s="18">
        <f t="shared" si="161"/>
        <v>3.3758439609902477E-2</v>
      </c>
      <c r="BF405" s="18">
        <f t="shared" si="162"/>
        <v>0.13878469617404351</v>
      </c>
      <c r="BG405" s="18">
        <f t="shared" si="163"/>
        <v>0.17629407351837961</v>
      </c>
      <c r="BH405" s="58" t="str">
        <f t="shared" si="164"/>
        <v>&lt;10 min</v>
      </c>
      <c r="BI405" s="58" t="str">
        <f t="shared" si="165"/>
        <v>23–27</v>
      </c>
      <c r="BJ405" s="60">
        <f t="shared" si="166"/>
        <v>0.53299999999999992</v>
      </c>
      <c r="BK405" s="60">
        <f t="shared" si="167"/>
        <v>0.56000000000000005</v>
      </c>
      <c r="BL405" s="60">
        <f t="shared" si="168"/>
        <v>6.336753168376584E-2</v>
      </c>
      <c r="BM405" s="62" t="str">
        <f t="shared" si="169"/>
        <v>Écarter</v>
      </c>
      <c r="BN405" s="64">
        <f t="shared" si="170"/>
        <v>0.13417277860712662</v>
      </c>
      <c r="BO405" s="64">
        <f t="shared" si="171"/>
        <v>266.59999999999997</v>
      </c>
      <c r="BP405" s="65">
        <f t="shared" si="172"/>
        <v>4.5011252813203305E-2</v>
      </c>
      <c r="BQ405" s="65">
        <f t="shared" si="173"/>
        <v>1</v>
      </c>
      <c r="BR405" s="18">
        <f t="shared" si="174"/>
        <v>0.3150787696924231</v>
      </c>
    </row>
    <row r="406" spans="1:70" ht="13.2">
      <c r="A406" s="12" t="s">
        <v>846</v>
      </c>
      <c r="B406" s="12" t="s">
        <v>847</v>
      </c>
      <c r="C406" s="13">
        <v>35</v>
      </c>
      <c r="D406" s="13">
        <v>31</v>
      </c>
      <c r="E406" s="13">
        <v>11</v>
      </c>
      <c r="F406" s="13">
        <v>20</v>
      </c>
      <c r="G406" s="13">
        <v>12.4</v>
      </c>
      <c r="H406" s="14">
        <v>136</v>
      </c>
      <c r="I406" s="15">
        <v>53</v>
      </c>
      <c r="J406" s="15">
        <v>133</v>
      </c>
      <c r="K406" s="14">
        <v>39.1</v>
      </c>
      <c r="L406" s="15">
        <v>25</v>
      </c>
      <c r="M406" s="15">
        <v>74</v>
      </c>
      <c r="N406" s="14">
        <v>33.799999999999997</v>
      </c>
      <c r="O406" s="14">
        <v>6</v>
      </c>
      <c r="P406" s="14">
        <v>9</v>
      </c>
      <c r="Q406" s="14">
        <v>77.8</v>
      </c>
      <c r="R406" s="15">
        <v>9</v>
      </c>
      <c r="S406" s="15">
        <v>34</v>
      </c>
      <c r="T406" s="15">
        <v>43</v>
      </c>
      <c r="U406" s="15">
        <v>47</v>
      </c>
      <c r="V406" s="68">
        <v>16</v>
      </c>
      <c r="W406" s="15">
        <v>16</v>
      </c>
      <c r="X406" s="15">
        <v>3</v>
      </c>
      <c r="Y406" s="15">
        <v>34</v>
      </c>
      <c r="Z406" s="14">
        <v>295</v>
      </c>
      <c r="AA406" s="14">
        <v>0</v>
      </c>
      <c r="AB406" s="14">
        <v>0</v>
      </c>
      <c r="AC406" s="13">
        <v>-0.6</v>
      </c>
      <c r="AD406" s="13">
        <v>108.3</v>
      </c>
      <c r="AE406" s="13">
        <v>111.8</v>
      </c>
      <c r="AF406" s="13">
        <v>-3.5</v>
      </c>
      <c r="AG406" s="13">
        <v>17.2</v>
      </c>
      <c r="AH406" s="13">
        <v>2.65</v>
      </c>
      <c r="AI406" s="13">
        <v>22.6</v>
      </c>
      <c r="AJ406" s="13">
        <v>2</v>
      </c>
      <c r="AK406" s="13">
        <v>9.3000000000000007</v>
      </c>
      <c r="AL406" s="13">
        <v>5.5</v>
      </c>
      <c r="AM406" s="13">
        <v>8.5</v>
      </c>
      <c r="AN406" s="13">
        <v>48.5</v>
      </c>
      <c r="AO406" s="13">
        <v>49.6</v>
      </c>
      <c r="AP406" s="13">
        <v>17</v>
      </c>
      <c r="AQ406" s="13">
        <v>98.88</v>
      </c>
      <c r="AR406" s="13">
        <v>6.7</v>
      </c>
      <c r="AS406" s="13">
        <v>795</v>
      </c>
      <c r="AT406" s="16">
        <f t="shared" si="150"/>
        <v>4.387096774193548</v>
      </c>
      <c r="AU406" s="16">
        <f t="shared" si="151"/>
        <v>1.5161290322580645</v>
      </c>
      <c r="AV406" s="17">
        <f t="shared" si="152"/>
        <v>1.3870967741935485</v>
      </c>
      <c r="AW406" s="17">
        <f t="shared" si="153"/>
        <v>0.29032258064516131</v>
      </c>
      <c r="AX406" s="17">
        <f t="shared" si="154"/>
        <v>1.096774193548387</v>
      </c>
      <c r="AY406" s="17">
        <f t="shared" si="155"/>
        <v>0.5161290322580645</v>
      </c>
      <c r="AZ406" s="17">
        <f t="shared" si="156"/>
        <v>9.6774193548387094E-2</v>
      </c>
      <c r="BA406" s="17">
        <f t="shared" si="157"/>
        <v>0.5161290322580645</v>
      </c>
      <c r="BB406" s="18">
        <f t="shared" si="158"/>
        <v>0.35379812695109258</v>
      </c>
      <c r="BC406" s="18">
        <f t="shared" si="159"/>
        <v>2.9375</v>
      </c>
      <c r="BD406" s="18">
        <f t="shared" si="160"/>
        <v>4.1623309053069719E-2</v>
      </c>
      <c r="BE406" s="18">
        <f t="shared" si="161"/>
        <v>7.804370447450572E-3</v>
      </c>
      <c r="BF406" s="18">
        <f t="shared" si="162"/>
        <v>2.3413111342351717E-2</v>
      </c>
      <c r="BG406" s="18">
        <f t="shared" si="163"/>
        <v>8.8449531737773146E-2</v>
      </c>
      <c r="BH406" s="58" t="str">
        <f t="shared" si="164"/>
        <v>10–19 min</v>
      </c>
      <c r="BI406" s="58" t="str">
        <f t="shared" si="165"/>
        <v>33+</v>
      </c>
      <c r="BJ406" s="60">
        <f t="shared" si="166"/>
        <v>0.48499999999999999</v>
      </c>
      <c r="BK406" s="60">
        <f t="shared" si="167"/>
        <v>0.496</v>
      </c>
      <c r="BL406" s="60">
        <f t="shared" si="168"/>
        <v>8.0265540132770069E-2</v>
      </c>
      <c r="BM406" s="62" t="str">
        <f t="shared" si="169"/>
        <v>Écarter</v>
      </c>
      <c r="BN406" s="64">
        <f t="shared" si="170"/>
        <v>0.13417277860712662</v>
      </c>
      <c r="BO406" s="64">
        <f t="shared" si="171"/>
        <v>384.40000000000003</v>
      </c>
      <c r="BP406" s="65">
        <f t="shared" si="172"/>
        <v>0.12226847034339229</v>
      </c>
      <c r="BQ406" s="65">
        <f t="shared" si="173"/>
        <v>2.9375</v>
      </c>
      <c r="BR406" s="18">
        <f t="shared" si="174"/>
        <v>0.11186264308012488</v>
      </c>
    </row>
    <row r="407" spans="1:70" ht="13.2">
      <c r="A407" s="20" t="s">
        <v>834</v>
      </c>
      <c r="B407" s="12" t="s">
        <v>835</v>
      </c>
      <c r="C407" s="13">
        <v>24</v>
      </c>
      <c r="D407" s="13">
        <v>32</v>
      </c>
      <c r="E407" s="13">
        <v>21</v>
      </c>
      <c r="F407" s="13">
        <v>11</v>
      </c>
      <c r="G407" s="13">
        <v>10.6</v>
      </c>
      <c r="H407" s="14">
        <v>138</v>
      </c>
      <c r="I407" s="15">
        <v>54</v>
      </c>
      <c r="J407" s="15">
        <v>115</v>
      </c>
      <c r="K407" s="14">
        <v>48.2</v>
      </c>
      <c r="L407" s="15">
        <v>10</v>
      </c>
      <c r="M407" s="15">
        <v>32</v>
      </c>
      <c r="N407" s="14">
        <v>35.5</v>
      </c>
      <c r="O407" s="14">
        <v>16</v>
      </c>
      <c r="P407" s="14">
        <v>22</v>
      </c>
      <c r="Q407" s="14">
        <v>81</v>
      </c>
      <c r="R407" s="15">
        <v>10</v>
      </c>
      <c r="S407" s="15">
        <v>38</v>
      </c>
      <c r="T407" s="15">
        <v>48</v>
      </c>
      <c r="U407" s="15">
        <v>32</v>
      </c>
      <c r="V407" s="68">
        <v>16</v>
      </c>
      <c r="W407" s="15">
        <v>6</v>
      </c>
      <c r="X407" s="15">
        <v>6</v>
      </c>
      <c r="Y407" s="15">
        <v>26</v>
      </c>
      <c r="Z407" s="14">
        <v>262</v>
      </c>
      <c r="AA407" s="14">
        <v>1</v>
      </c>
      <c r="AB407" s="14">
        <v>0</v>
      </c>
      <c r="AC407" s="13">
        <v>0.3</v>
      </c>
      <c r="AD407" s="13">
        <v>107.8</v>
      </c>
      <c r="AE407" s="13">
        <v>107</v>
      </c>
      <c r="AF407" s="13">
        <v>0.8</v>
      </c>
      <c r="AG407" s="13">
        <v>13.9</v>
      </c>
      <c r="AH407" s="13">
        <v>2.13</v>
      </c>
      <c r="AI407" s="13">
        <v>18.8</v>
      </c>
      <c r="AJ407" s="13">
        <v>2.9</v>
      </c>
      <c r="AK407" s="13">
        <v>10</v>
      </c>
      <c r="AL407" s="13">
        <v>6.5</v>
      </c>
      <c r="AM407" s="13">
        <v>8.8000000000000007</v>
      </c>
      <c r="AN407" s="13">
        <v>53.1</v>
      </c>
      <c r="AO407" s="13">
        <v>56</v>
      </c>
      <c r="AP407" s="13">
        <v>16.600000000000001</v>
      </c>
      <c r="AQ407" s="13">
        <v>103.77</v>
      </c>
      <c r="AR407" s="13">
        <v>8.1999999999999993</v>
      </c>
      <c r="AS407" s="13">
        <v>735</v>
      </c>
      <c r="AT407" s="16">
        <f t="shared" si="150"/>
        <v>4.3125</v>
      </c>
      <c r="AU407" s="16">
        <f t="shared" si="151"/>
        <v>1</v>
      </c>
      <c r="AV407" s="17">
        <f t="shared" si="152"/>
        <v>1.5</v>
      </c>
      <c r="AW407" s="17">
        <f t="shared" si="153"/>
        <v>0.3125</v>
      </c>
      <c r="AX407" s="17">
        <f t="shared" si="154"/>
        <v>1.1875</v>
      </c>
      <c r="AY407" s="17">
        <f t="shared" si="155"/>
        <v>0.1875</v>
      </c>
      <c r="AZ407" s="17">
        <f t="shared" si="156"/>
        <v>0.1875</v>
      </c>
      <c r="BA407" s="17">
        <f t="shared" si="157"/>
        <v>0.5</v>
      </c>
      <c r="BB407" s="18">
        <f t="shared" si="158"/>
        <v>0.40683962264150947</v>
      </c>
      <c r="BC407" s="18">
        <f t="shared" si="159"/>
        <v>2</v>
      </c>
      <c r="BD407" s="18">
        <f t="shared" si="160"/>
        <v>1.7688679245283018E-2</v>
      </c>
      <c r="BE407" s="18">
        <f t="shared" si="161"/>
        <v>1.7688679245283018E-2</v>
      </c>
      <c r="BF407" s="18">
        <f t="shared" si="162"/>
        <v>2.9481132075471699E-2</v>
      </c>
      <c r="BG407" s="18">
        <f t="shared" si="163"/>
        <v>0.11202830188679246</v>
      </c>
      <c r="BH407" s="58" t="str">
        <f t="shared" si="164"/>
        <v>10–19 min</v>
      </c>
      <c r="BI407" s="58" t="str">
        <f t="shared" si="165"/>
        <v>23–27</v>
      </c>
      <c r="BJ407" s="60">
        <f t="shared" si="166"/>
        <v>0.53100000000000003</v>
      </c>
      <c r="BK407" s="60">
        <f t="shared" si="167"/>
        <v>0.56000000000000005</v>
      </c>
      <c r="BL407" s="60">
        <f t="shared" si="168"/>
        <v>6.9402534701267352E-2</v>
      </c>
      <c r="BM407" s="62" t="str">
        <f t="shared" si="169"/>
        <v>Écarter</v>
      </c>
      <c r="BN407" s="64">
        <f t="shared" si="170"/>
        <v>0.1318913480885312</v>
      </c>
      <c r="BO407" s="64">
        <f t="shared" si="171"/>
        <v>339.2</v>
      </c>
      <c r="BP407" s="65">
        <f t="shared" si="172"/>
        <v>9.4339622641509441E-2</v>
      </c>
      <c r="BQ407" s="65">
        <f t="shared" si="173"/>
        <v>2</v>
      </c>
      <c r="BR407" s="18">
        <f t="shared" si="174"/>
        <v>0.14150943396226415</v>
      </c>
    </row>
    <row r="408" spans="1:70" ht="13.2">
      <c r="A408" s="12" t="s">
        <v>836</v>
      </c>
      <c r="B408" s="12" t="s">
        <v>837</v>
      </c>
      <c r="C408" s="13">
        <v>27</v>
      </c>
      <c r="D408" s="13">
        <v>32</v>
      </c>
      <c r="E408" s="13">
        <v>19</v>
      </c>
      <c r="F408" s="13">
        <v>13</v>
      </c>
      <c r="G408" s="13">
        <v>12.9</v>
      </c>
      <c r="H408" s="14">
        <v>138</v>
      </c>
      <c r="I408" s="15">
        <v>51</v>
      </c>
      <c r="J408" s="15">
        <v>112</v>
      </c>
      <c r="K408" s="14">
        <v>46.4</v>
      </c>
      <c r="L408" s="15">
        <v>16</v>
      </c>
      <c r="M408" s="15">
        <v>54</v>
      </c>
      <c r="N408" s="14">
        <v>27.8</v>
      </c>
      <c r="O408" s="14">
        <v>19</v>
      </c>
      <c r="P408" s="14">
        <v>26</v>
      </c>
      <c r="Q408" s="14">
        <v>70.400000000000006</v>
      </c>
      <c r="R408" s="15">
        <v>32</v>
      </c>
      <c r="S408" s="15">
        <v>112</v>
      </c>
      <c r="T408" s="15">
        <v>144</v>
      </c>
      <c r="U408" s="15">
        <v>19</v>
      </c>
      <c r="V408" s="68">
        <v>19</v>
      </c>
      <c r="W408" s="15">
        <v>10</v>
      </c>
      <c r="X408" s="15">
        <v>32</v>
      </c>
      <c r="Y408" s="15">
        <v>58</v>
      </c>
      <c r="Z408" s="14">
        <v>438</v>
      </c>
      <c r="AA408" s="14">
        <v>0</v>
      </c>
      <c r="AB408" s="14">
        <v>0</v>
      </c>
      <c r="AC408" s="13">
        <v>-2.2999999999999998</v>
      </c>
      <c r="AD408" s="13">
        <v>103.5</v>
      </c>
      <c r="AE408" s="13">
        <v>112.5</v>
      </c>
      <c r="AF408" s="13">
        <v>-9</v>
      </c>
      <c r="AG408" s="13">
        <v>6.8</v>
      </c>
      <c r="AH408" s="13">
        <v>0.9</v>
      </c>
      <c r="AI408" s="13">
        <v>11.1</v>
      </c>
      <c r="AJ408" s="13">
        <v>7.9</v>
      </c>
      <c r="AK408" s="13">
        <v>26.8</v>
      </c>
      <c r="AL408" s="13">
        <v>17.5</v>
      </c>
      <c r="AM408" s="13">
        <v>12.3</v>
      </c>
      <c r="AN408" s="13">
        <v>53.1</v>
      </c>
      <c r="AO408" s="13">
        <v>55.7</v>
      </c>
      <c r="AP408" s="13">
        <v>15</v>
      </c>
      <c r="AQ408" s="13">
        <v>98.15</v>
      </c>
      <c r="AR408" s="13">
        <v>10</v>
      </c>
      <c r="AS408" s="13">
        <v>846</v>
      </c>
      <c r="AT408" s="16">
        <f t="shared" si="150"/>
        <v>4.3125</v>
      </c>
      <c r="AU408" s="16">
        <f t="shared" si="151"/>
        <v>0.59375</v>
      </c>
      <c r="AV408" s="17">
        <f t="shared" si="152"/>
        <v>4.5</v>
      </c>
      <c r="AW408" s="17">
        <f t="shared" si="153"/>
        <v>1</v>
      </c>
      <c r="AX408" s="17">
        <f t="shared" si="154"/>
        <v>3.5</v>
      </c>
      <c r="AY408" s="17">
        <f t="shared" si="155"/>
        <v>0.3125</v>
      </c>
      <c r="AZ408" s="17">
        <f t="shared" si="156"/>
        <v>1</v>
      </c>
      <c r="BA408" s="17">
        <f t="shared" si="157"/>
        <v>0.59375</v>
      </c>
      <c r="BB408" s="18">
        <f t="shared" si="158"/>
        <v>0.33430232558139533</v>
      </c>
      <c r="BC408" s="18">
        <f t="shared" si="159"/>
        <v>1</v>
      </c>
      <c r="BD408" s="18">
        <f t="shared" si="160"/>
        <v>2.4224806201550386E-2</v>
      </c>
      <c r="BE408" s="18">
        <f t="shared" si="161"/>
        <v>7.7519379844961239E-2</v>
      </c>
      <c r="BF408" s="18">
        <f t="shared" si="162"/>
        <v>7.7519379844961239E-2</v>
      </c>
      <c r="BG408" s="18">
        <f t="shared" si="163"/>
        <v>0.27131782945736432</v>
      </c>
      <c r="BH408" s="58" t="str">
        <f t="shared" si="164"/>
        <v>10–19 min</v>
      </c>
      <c r="BI408" s="58" t="str">
        <f t="shared" si="165"/>
        <v>23–27</v>
      </c>
      <c r="BJ408" s="60">
        <f t="shared" si="166"/>
        <v>0.53100000000000003</v>
      </c>
      <c r="BK408" s="60">
        <f t="shared" si="167"/>
        <v>0.55700000000000005</v>
      </c>
      <c r="BL408" s="60">
        <f t="shared" si="168"/>
        <v>6.7592033796016901E-2</v>
      </c>
      <c r="BM408" s="62" t="str">
        <f t="shared" si="169"/>
        <v>Écarter</v>
      </c>
      <c r="BN408" s="64">
        <f t="shared" si="170"/>
        <v>0.1318913480885312</v>
      </c>
      <c r="BO408" s="64">
        <f t="shared" si="171"/>
        <v>412.8</v>
      </c>
      <c r="BP408" s="65">
        <f t="shared" si="172"/>
        <v>4.6027131782945735E-2</v>
      </c>
      <c r="BQ408" s="65">
        <f t="shared" si="173"/>
        <v>1</v>
      </c>
      <c r="BR408" s="18">
        <f t="shared" si="174"/>
        <v>0.34883720930232559</v>
      </c>
    </row>
    <row r="409" spans="1:70" ht="13.2">
      <c r="A409" s="12" t="s">
        <v>808</v>
      </c>
      <c r="B409" s="12" t="s">
        <v>809</v>
      </c>
      <c r="C409" s="13">
        <v>29</v>
      </c>
      <c r="D409" s="13">
        <v>36</v>
      </c>
      <c r="E409" s="13">
        <v>13</v>
      </c>
      <c r="F409" s="13">
        <v>23</v>
      </c>
      <c r="G409" s="13">
        <v>8.9</v>
      </c>
      <c r="H409" s="14">
        <v>155</v>
      </c>
      <c r="I409" s="15">
        <v>54</v>
      </c>
      <c r="J409" s="15">
        <v>148</v>
      </c>
      <c r="K409" s="14">
        <v>37.700000000000003</v>
      </c>
      <c r="L409" s="15">
        <v>36</v>
      </c>
      <c r="M409" s="15">
        <v>104</v>
      </c>
      <c r="N409" s="14">
        <v>33.299999999999997</v>
      </c>
      <c r="O409" s="14">
        <v>7</v>
      </c>
      <c r="P409" s="14">
        <v>11</v>
      </c>
      <c r="Q409" s="14">
        <v>80</v>
      </c>
      <c r="R409" s="15">
        <v>4</v>
      </c>
      <c r="S409" s="15">
        <v>36</v>
      </c>
      <c r="T409" s="15">
        <v>40</v>
      </c>
      <c r="U409" s="15">
        <v>40</v>
      </c>
      <c r="V409" s="68">
        <v>11</v>
      </c>
      <c r="W409" s="15">
        <v>14</v>
      </c>
      <c r="X409" s="15">
        <v>4</v>
      </c>
      <c r="Y409" s="15">
        <v>14</v>
      </c>
      <c r="Z409" s="14">
        <v>295</v>
      </c>
      <c r="AA409" s="14">
        <v>0</v>
      </c>
      <c r="AB409" s="14">
        <v>0</v>
      </c>
      <c r="AC409" s="13">
        <v>1</v>
      </c>
      <c r="AD409" s="13">
        <v>114.8</v>
      </c>
      <c r="AE409" s="13">
        <v>111.5</v>
      </c>
      <c r="AF409" s="13">
        <v>3.3</v>
      </c>
      <c r="AG409" s="13">
        <v>16.600000000000001</v>
      </c>
      <c r="AH409" s="13">
        <v>3.64</v>
      </c>
      <c r="AI409" s="13">
        <v>19.899999999999999</v>
      </c>
      <c r="AJ409" s="13">
        <v>1.2</v>
      </c>
      <c r="AK409" s="13">
        <v>9.4</v>
      </c>
      <c r="AL409" s="13">
        <v>5.4</v>
      </c>
      <c r="AM409" s="13">
        <v>5.5</v>
      </c>
      <c r="AN409" s="13">
        <v>49.7</v>
      </c>
      <c r="AO409" s="13">
        <v>50.9</v>
      </c>
      <c r="AP409" s="13">
        <v>20</v>
      </c>
      <c r="AQ409" s="13">
        <v>106.46</v>
      </c>
      <c r="AR409" s="13">
        <v>8.1999999999999993</v>
      </c>
      <c r="AS409" s="13">
        <v>717</v>
      </c>
      <c r="AT409" s="16">
        <f t="shared" si="150"/>
        <v>4.3055555555555554</v>
      </c>
      <c r="AU409" s="16">
        <f t="shared" si="151"/>
        <v>1.1111111111111112</v>
      </c>
      <c r="AV409" s="17">
        <f t="shared" si="152"/>
        <v>1.1111111111111112</v>
      </c>
      <c r="AW409" s="17">
        <f t="shared" si="153"/>
        <v>0.1111111111111111</v>
      </c>
      <c r="AX409" s="17">
        <f t="shared" si="154"/>
        <v>1</v>
      </c>
      <c r="AY409" s="17">
        <f t="shared" si="155"/>
        <v>0.3888888888888889</v>
      </c>
      <c r="AZ409" s="17">
        <f t="shared" si="156"/>
        <v>0.1111111111111111</v>
      </c>
      <c r="BA409" s="17">
        <f t="shared" si="157"/>
        <v>0.30555555555555558</v>
      </c>
      <c r="BB409" s="18">
        <f t="shared" si="158"/>
        <v>0.48377028714107362</v>
      </c>
      <c r="BC409" s="18">
        <f t="shared" si="159"/>
        <v>3.6363636363636362</v>
      </c>
      <c r="BD409" s="18">
        <f t="shared" si="160"/>
        <v>4.3695380774032455E-2</v>
      </c>
      <c r="BE409" s="18">
        <f t="shared" si="161"/>
        <v>1.2484394506866416E-2</v>
      </c>
      <c r="BF409" s="18">
        <f t="shared" si="162"/>
        <v>1.2484394506866416E-2</v>
      </c>
      <c r="BG409" s="18">
        <f t="shared" si="163"/>
        <v>0.11235955056179775</v>
      </c>
      <c r="BH409" s="58" t="str">
        <f t="shared" si="164"/>
        <v>&lt;10 min</v>
      </c>
      <c r="BI409" s="58" t="str">
        <f t="shared" si="165"/>
        <v>28–32</v>
      </c>
      <c r="BJ409" s="60">
        <f t="shared" si="166"/>
        <v>0.49700000000000005</v>
      </c>
      <c r="BK409" s="60">
        <f t="shared" si="167"/>
        <v>0.50900000000000001</v>
      </c>
      <c r="BL409" s="60">
        <f t="shared" si="168"/>
        <v>8.9318044659022336E-2</v>
      </c>
      <c r="BM409" s="62" t="str">
        <f t="shared" si="169"/>
        <v>Écarter</v>
      </c>
      <c r="BN409" s="64">
        <f t="shared" si="170"/>
        <v>0.13167896266487816</v>
      </c>
      <c r="BO409" s="64">
        <f t="shared" si="171"/>
        <v>320.40000000000003</v>
      </c>
      <c r="BP409" s="65">
        <f t="shared" si="172"/>
        <v>0.12484394506866416</v>
      </c>
      <c r="BQ409" s="65">
        <f t="shared" si="173"/>
        <v>3.6363636363636362</v>
      </c>
      <c r="BR409" s="18">
        <f t="shared" si="174"/>
        <v>0.12484394506866417</v>
      </c>
    </row>
    <row r="410" spans="1:70" ht="13.2">
      <c r="A410" s="12" t="s">
        <v>794</v>
      </c>
      <c r="B410" s="12" t="s">
        <v>795</v>
      </c>
      <c r="C410" s="13">
        <v>33</v>
      </c>
      <c r="D410" s="13">
        <v>38</v>
      </c>
      <c r="E410" s="13">
        <v>10</v>
      </c>
      <c r="F410" s="13">
        <v>28</v>
      </c>
      <c r="G410" s="13">
        <v>16.3</v>
      </c>
      <c r="H410" s="14">
        <v>163</v>
      </c>
      <c r="I410" s="15">
        <v>61</v>
      </c>
      <c r="J410" s="15">
        <v>129</v>
      </c>
      <c r="K410" s="14">
        <v>47.3</v>
      </c>
      <c r="L410" s="15">
        <v>8</v>
      </c>
      <c r="M410" s="15">
        <v>38</v>
      </c>
      <c r="N410" s="14">
        <v>24.3</v>
      </c>
      <c r="O410" s="14">
        <v>30</v>
      </c>
      <c r="P410" s="14">
        <v>38</v>
      </c>
      <c r="Q410" s="14">
        <v>83.8</v>
      </c>
      <c r="R410" s="15">
        <v>46</v>
      </c>
      <c r="S410" s="15">
        <v>122</v>
      </c>
      <c r="T410" s="15">
        <v>163</v>
      </c>
      <c r="U410" s="15">
        <v>61</v>
      </c>
      <c r="V410" s="68">
        <v>27</v>
      </c>
      <c r="W410" s="15">
        <v>19</v>
      </c>
      <c r="X410" s="15">
        <v>19</v>
      </c>
      <c r="Y410" s="15">
        <v>68</v>
      </c>
      <c r="Z410" s="14">
        <v>540</v>
      </c>
      <c r="AA410" s="14">
        <v>1</v>
      </c>
      <c r="AB410" s="14">
        <v>0</v>
      </c>
      <c r="AC410" s="13">
        <v>-1.6</v>
      </c>
      <c r="AD410" s="13">
        <v>109.3</v>
      </c>
      <c r="AE410" s="13">
        <v>115.2</v>
      </c>
      <c r="AF410" s="13">
        <v>-5.9</v>
      </c>
      <c r="AG410" s="13">
        <v>13.1</v>
      </c>
      <c r="AH410" s="13">
        <v>2.4</v>
      </c>
      <c r="AI410" s="13">
        <v>26</v>
      </c>
      <c r="AJ410" s="13">
        <v>6.2</v>
      </c>
      <c r="AK410" s="13">
        <v>19.2</v>
      </c>
      <c r="AL410" s="13">
        <v>12.2</v>
      </c>
      <c r="AM410" s="13">
        <v>10.8</v>
      </c>
      <c r="AN410" s="13">
        <v>50.8</v>
      </c>
      <c r="AO410" s="13">
        <v>55.8</v>
      </c>
      <c r="AP410" s="13">
        <v>11.1</v>
      </c>
      <c r="AQ410" s="13">
        <v>102.26</v>
      </c>
      <c r="AR410" s="13">
        <v>8.1</v>
      </c>
      <c r="AS410" s="13">
        <v>1331</v>
      </c>
      <c r="AT410" s="16">
        <f t="shared" si="150"/>
        <v>4.2894736842105265</v>
      </c>
      <c r="AU410" s="16">
        <f t="shared" si="151"/>
        <v>1.6052631578947369</v>
      </c>
      <c r="AV410" s="17">
        <f t="shared" si="152"/>
        <v>4.2894736842105265</v>
      </c>
      <c r="AW410" s="17">
        <f t="shared" si="153"/>
        <v>1.2105263157894737</v>
      </c>
      <c r="AX410" s="17">
        <f t="shared" si="154"/>
        <v>3.2105263157894739</v>
      </c>
      <c r="AY410" s="17">
        <f t="shared" si="155"/>
        <v>0.5</v>
      </c>
      <c r="AZ410" s="17">
        <f t="shared" si="156"/>
        <v>0.5</v>
      </c>
      <c r="BA410" s="17">
        <f t="shared" si="157"/>
        <v>0.71052631578947367</v>
      </c>
      <c r="BB410" s="18">
        <f t="shared" si="158"/>
        <v>0.26315789473684209</v>
      </c>
      <c r="BC410" s="18">
        <f t="shared" si="159"/>
        <v>2.2592592592592595</v>
      </c>
      <c r="BD410" s="18">
        <f t="shared" si="160"/>
        <v>3.0674846625766871E-2</v>
      </c>
      <c r="BE410" s="18">
        <f t="shared" si="161"/>
        <v>3.0674846625766871E-2</v>
      </c>
      <c r="BF410" s="18">
        <f t="shared" si="162"/>
        <v>7.4265418146593473E-2</v>
      </c>
      <c r="BG410" s="18">
        <f t="shared" si="163"/>
        <v>0.19696480464966096</v>
      </c>
      <c r="BH410" s="58" t="str">
        <f t="shared" si="164"/>
        <v>10–19 min</v>
      </c>
      <c r="BI410" s="58" t="str">
        <f t="shared" si="165"/>
        <v>33+</v>
      </c>
      <c r="BJ410" s="60">
        <f t="shared" si="166"/>
        <v>0.50800000000000001</v>
      </c>
      <c r="BK410" s="60">
        <f t="shared" si="167"/>
        <v>0.55799999999999994</v>
      </c>
      <c r="BL410" s="60">
        <f t="shared" si="168"/>
        <v>7.7851538925769459E-2</v>
      </c>
      <c r="BM410" s="62" t="str">
        <f t="shared" si="169"/>
        <v>Écarter</v>
      </c>
      <c r="BN410" s="64">
        <f t="shared" si="170"/>
        <v>0.13118712273641853</v>
      </c>
      <c r="BO410" s="64">
        <f t="shared" si="171"/>
        <v>619.4</v>
      </c>
      <c r="BP410" s="65">
        <f t="shared" si="172"/>
        <v>9.8482402324830479E-2</v>
      </c>
      <c r="BQ410" s="65">
        <f t="shared" si="173"/>
        <v>2.2592592592592591</v>
      </c>
      <c r="BR410" s="18">
        <f t="shared" si="174"/>
        <v>0.26315789473684209</v>
      </c>
    </row>
    <row r="411" spans="1:70" ht="13.2">
      <c r="A411" s="12" t="s">
        <v>796</v>
      </c>
      <c r="B411" s="12" t="s">
        <v>797</v>
      </c>
      <c r="C411" s="13">
        <v>27</v>
      </c>
      <c r="D411" s="13">
        <v>38</v>
      </c>
      <c r="E411" s="13">
        <v>10</v>
      </c>
      <c r="F411" s="13">
        <v>28</v>
      </c>
      <c r="G411" s="13">
        <v>18.600000000000001</v>
      </c>
      <c r="H411" s="14">
        <v>163</v>
      </c>
      <c r="I411" s="15">
        <v>57</v>
      </c>
      <c r="J411" s="15">
        <v>137</v>
      </c>
      <c r="K411" s="14">
        <v>42.2</v>
      </c>
      <c r="L411" s="15">
        <v>30</v>
      </c>
      <c r="M411" s="15">
        <v>99</v>
      </c>
      <c r="N411" s="14">
        <v>31.6</v>
      </c>
      <c r="O411" s="14">
        <v>15</v>
      </c>
      <c r="P411" s="14">
        <v>19</v>
      </c>
      <c r="Q411" s="14">
        <v>85</v>
      </c>
      <c r="R411" s="15">
        <v>42</v>
      </c>
      <c r="S411" s="15">
        <v>122</v>
      </c>
      <c r="T411" s="15">
        <v>163</v>
      </c>
      <c r="U411" s="15">
        <v>30</v>
      </c>
      <c r="V411" s="68">
        <v>30</v>
      </c>
      <c r="W411" s="15">
        <v>15</v>
      </c>
      <c r="X411" s="15">
        <v>15</v>
      </c>
      <c r="Y411" s="15">
        <v>49</v>
      </c>
      <c r="Z411" s="14">
        <v>460</v>
      </c>
      <c r="AA411" s="14">
        <v>0</v>
      </c>
      <c r="AB411" s="14">
        <v>0</v>
      </c>
      <c r="AC411" s="13">
        <v>-2.7</v>
      </c>
      <c r="AD411" s="13">
        <v>108.6</v>
      </c>
      <c r="AE411" s="13">
        <v>116.2</v>
      </c>
      <c r="AF411" s="13">
        <v>-7.6</v>
      </c>
      <c r="AG411" s="13">
        <v>5.8</v>
      </c>
      <c r="AH411" s="13">
        <v>1</v>
      </c>
      <c r="AI411" s="13">
        <v>15</v>
      </c>
      <c r="AJ411" s="13">
        <v>5.8</v>
      </c>
      <c r="AK411" s="13">
        <v>15.3</v>
      </c>
      <c r="AL411" s="13">
        <v>10.7</v>
      </c>
      <c r="AM411" s="13">
        <v>15</v>
      </c>
      <c r="AN411" s="13">
        <v>53.7</v>
      </c>
      <c r="AO411" s="13">
        <v>56.3</v>
      </c>
      <c r="AP411" s="13">
        <v>10.199999999999999</v>
      </c>
      <c r="AQ411" s="13">
        <v>101.29</v>
      </c>
      <c r="AR411" s="13">
        <v>6.3</v>
      </c>
      <c r="AS411" s="13">
        <v>1492</v>
      </c>
      <c r="AT411" s="16">
        <f t="shared" si="150"/>
        <v>4.2894736842105265</v>
      </c>
      <c r="AU411" s="16">
        <f t="shared" si="151"/>
        <v>0.78947368421052633</v>
      </c>
      <c r="AV411" s="17">
        <f t="shared" si="152"/>
        <v>4.2894736842105265</v>
      </c>
      <c r="AW411" s="17">
        <f t="shared" si="153"/>
        <v>1.1052631578947369</v>
      </c>
      <c r="AX411" s="17">
        <f t="shared" si="154"/>
        <v>3.2105263157894739</v>
      </c>
      <c r="AY411" s="17">
        <f t="shared" si="155"/>
        <v>0.39473684210526316</v>
      </c>
      <c r="AZ411" s="17">
        <f t="shared" si="156"/>
        <v>0.39473684210526316</v>
      </c>
      <c r="BA411" s="17">
        <f t="shared" si="157"/>
        <v>0.78947368421052633</v>
      </c>
      <c r="BB411" s="18">
        <f t="shared" si="158"/>
        <v>0.2306168647425014</v>
      </c>
      <c r="BC411" s="18">
        <f t="shared" si="159"/>
        <v>1</v>
      </c>
      <c r="BD411" s="18">
        <f t="shared" si="160"/>
        <v>2.1222410865874362E-2</v>
      </c>
      <c r="BE411" s="18">
        <f t="shared" si="161"/>
        <v>2.1222410865874362E-2</v>
      </c>
      <c r="BF411" s="18">
        <f t="shared" si="162"/>
        <v>5.9422750424448216E-2</v>
      </c>
      <c r="BG411" s="18">
        <f t="shared" si="163"/>
        <v>0.17260894170911148</v>
      </c>
      <c r="BH411" s="58" t="str">
        <f t="shared" si="164"/>
        <v>10–19 min</v>
      </c>
      <c r="BI411" s="58" t="str">
        <f t="shared" si="165"/>
        <v>23–27</v>
      </c>
      <c r="BJ411" s="60">
        <f t="shared" si="166"/>
        <v>0.53700000000000003</v>
      </c>
      <c r="BK411" s="60">
        <f t="shared" si="167"/>
        <v>0.56299999999999994</v>
      </c>
      <c r="BL411" s="60">
        <f t="shared" si="168"/>
        <v>8.2679541339770665E-2</v>
      </c>
      <c r="BM411" s="62" t="str">
        <f t="shared" si="169"/>
        <v>Écarter</v>
      </c>
      <c r="BN411" s="64">
        <f t="shared" si="170"/>
        <v>0.13118712273641853</v>
      </c>
      <c r="BO411" s="64">
        <f t="shared" si="171"/>
        <v>706.80000000000007</v>
      </c>
      <c r="BP411" s="65">
        <f t="shared" si="172"/>
        <v>4.2444821731748725E-2</v>
      </c>
      <c r="BQ411" s="65">
        <f t="shared" si="173"/>
        <v>1</v>
      </c>
      <c r="BR411" s="18">
        <f t="shared" si="174"/>
        <v>0.2306168647425014</v>
      </c>
    </row>
    <row r="412" spans="1:70" ht="13.2">
      <c r="A412" s="12" t="s">
        <v>672</v>
      </c>
      <c r="B412" s="12" t="s">
        <v>673</v>
      </c>
      <c r="C412" s="13">
        <v>24</v>
      </c>
      <c r="D412" s="13">
        <v>69</v>
      </c>
      <c r="E412" s="13">
        <v>31</v>
      </c>
      <c r="F412" s="13">
        <v>38</v>
      </c>
      <c r="G412" s="13">
        <v>15.1</v>
      </c>
      <c r="H412" s="14">
        <v>290</v>
      </c>
      <c r="I412" s="15">
        <v>117</v>
      </c>
      <c r="J412" s="15">
        <v>276</v>
      </c>
      <c r="K412" s="14">
        <v>41.9</v>
      </c>
      <c r="L412" s="15">
        <v>28</v>
      </c>
      <c r="M412" s="15">
        <v>117</v>
      </c>
      <c r="N412" s="14">
        <v>22.5</v>
      </c>
      <c r="O412" s="14">
        <v>28</v>
      </c>
      <c r="P412" s="14">
        <v>55</v>
      </c>
      <c r="Q412" s="14">
        <v>45.6</v>
      </c>
      <c r="R412" s="15">
        <v>76</v>
      </c>
      <c r="S412" s="15">
        <v>104</v>
      </c>
      <c r="T412" s="15">
        <v>179</v>
      </c>
      <c r="U412" s="15">
        <v>69</v>
      </c>
      <c r="V412" s="68">
        <v>41</v>
      </c>
      <c r="W412" s="15">
        <v>35</v>
      </c>
      <c r="X412" s="15">
        <v>14</v>
      </c>
      <c r="Y412" s="15">
        <v>69</v>
      </c>
      <c r="Z412" s="14">
        <v>718</v>
      </c>
      <c r="AA412" s="14">
        <v>1</v>
      </c>
      <c r="AB412" s="14">
        <v>0</v>
      </c>
      <c r="AC412" s="13">
        <v>-0.7</v>
      </c>
      <c r="AD412" s="13">
        <v>106</v>
      </c>
      <c r="AE412" s="13">
        <v>107.8</v>
      </c>
      <c r="AF412" s="13">
        <v>-1.8</v>
      </c>
      <c r="AG412" s="13">
        <v>9</v>
      </c>
      <c r="AH412" s="13">
        <v>1.58</v>
      </c>
      <c r="AI412" s="13">
        <v>16.3</v>
      </c>
      <c r="AJ412" s="13">
        <v>6.6</v>
      </c>
      <c r="AK412" s="13">
        <v>9.6</v>
      </c>
      <c r="AL412" s="13">
        <v>8.1</v>
      </c>
      <c r="AM412" s="13">
        <v>10.3</v>
      </c>
      <c r="AN412" s="13">
        <v>46.8</v>
      </c>
      <c r="AO412" s="13">
        <v>47.2</v>
      </c>
      <c r="AP412" s="13">
        <v>13.3</v>
      </c>
      <c r="AQ412" s="13">
        <v>102.7</v>
      </c>
      <c r="AR412" s="13">
        <v>6.1</v>
      </c>
      <c r="AS412" s="13">
        <v>2221</v>
      </c>
      <c r="AT412" s="16">
        <f t="shared" si="150"/>
        <v>4.2028985507246377</v>
      </c>
      <c r="AU412" s="16">
        <f t="shared" si="151"/>
        <v>1</v>
      </c>
      <c r="AV412" s="17">
        <f t="shared" si="152"/>
        <v>2.5942028985507246</v>
      </c>
      <c r="AW412" s="17">
        <f t="shared" si="153"/>
        <v>1.1014492753623188</v>
      </c>
      <c r="AX412" s="17">
        <f t="shared" si="154"/>
        <v>1.5072463768115942</v>
      </c>
      <c r="AY412" s="17">
        <f t="shared" si="155"/>
        <v>0.50724637681159424</v>
      </c>
      <c r="AZ412" s="17">
        <f t="shared" si="156"/>
        <v>0.20289855072463769</v>
      </c>
      <c r="BA412" s="17">
        <f t="shared" si="157"/>
        <v>0.59420289855072461</v>
      </c>
      <c r="BB412" s="18">
        <f t="shared" si="158"/>
        <v>0.27833765236587005</v>
      </c>
      <c r="BC412" s="18">
        <f t="shared" si="159"/>
        <v>1.6829268292682928</v>
      </c>
      <c r="BD412" s="18">
        <f t="shared" si="160"/>
        <v>3.3592475285536043E-2</v>
      </c>
      <c r="BE412" s="18">
        <f t="shared" si="161"/>
        <v>1.3436990114214417E-2</v>
      </c>
      <c r="BF412" s="18">
        <f t="shared" si="162"/>
        <v>7.2943660620021111E-2</v>
      </c>
      <c r="BG412" s="18">
        <f t="shared" si="163"/>
        <v>9.9817640848449948E-2</v>
      </c>
      <c r="BH412" s="58" t="str">
        <f t="shared" si="164"/>
        <v>10–19 min</v>
      </c>
      <c r="BI412" s="58" t="str">
        <f t="shared" si="165"/>
        <v>23–27</v>
      </c>
      <c r="BJ412" s="60">
        <f t="shared" si="166"/>
        <v>0.46799999999999997</v>
      </c>
      <c r="BK412" s="60">
        <f t="shared" si="167"/>
        <v>0.47200000000000003</v>
      </c>
      <c r="BL412" s="60">
        <f t="shared" si="168"/>
        <v>0.16656608328304165</v>
      </c>
      <c r="BM412" s="62" t="str">
        <f t="shared" si="169"/>
        <v>Écarter</v>
      </c>
      <c r="BN412" s="64">
        <f t="shared" si="170"/>
        <v>0.12853935205435513</v>
      </c>
      <c r="BO412" s="64">
        <f t="shared" si="171"/>
        <v>1041.8999999999999</v>
      </c>
      <c r="BP412" s="65">
        <f t="shared" si="172"/>
        <v>6.6225165562913912E-2</v>
      </c>
      <c r="BQ412" s="65">
        <f t="shared" si="173"/>
        <v>1.6829268292682926</v>
      </c>
      <c r="BR412" s="18">
        <f t="shared" si="174"/>
        <v>0.17180151646031289</v>
      </c>
    </row>
    <row r="413" spans="1:70" ht="13.2">
      <c r="A413" s="12" t="s">
        <v>786</v>
      </c>
      <c r="B413" s="12" t="s">
        <v>787</v>
      </c>
      <c r="C413" s="13">
        <v>24</v>
      </c>
      <c r="D413" s="13">
        <v>40</v>
      </c>
      <c r="E413" s="13">
        <v>17</v>
      </c>
      <c r="F413" s="13">
        <v>23</v>
      </c>
      <c r="G413" s="13">
        <v>15.2</v>
      </c>
      <c r="H413" s="14">
        <v>168</v>
      </c>
      <c r="I413" s="15">
        <v>68</v>
      </c>
      <c r="J413" s="15">
        <v>136</v>
      </c>
      <c r="K413" s="14">
        <v>49.6</v>
      </c>
      <c r="L413" s="15">
        <v>24</v>
      </c>
      <c r="M413" s="15">
        <v>56</v>
      </c>
      <c r="N413" s="14">
        <v>40.700000000000003</v>
      </c>
      <c r="O413" s="14">
        <v>12</v>
      </c>
      <c r="P413" s="14">
        <v>12</v>
      </c>
      <c r="Q413" s="14">
        <v>92.3</v>
      </c>
      <c r="R413" s="15">
        <v>24</v>
      </c>
      <c r="S413" s="15">
        <v>92</v>
      </c>
      <c r="T413" s="15">
        <v>116</v>
      </c>
      <c r="U413" s="15">
        <v>44</v>
      </c>
      <c r="V413" s="68">
        <v>16</v>
      </c>
      <c r="W413" s="15">
        <v>20</v>
      </c>
      <c r="X413" s="15">
        <v>20</v>
      </c>
      <c r="Y413" s="15">
        <v>64</v>
      </c>
      <c r="Z413" s="14">
        <v>472</v>
      </c>
      <c r="AA413" s="14">
        <v>1</v>
      </c>
      <c r="AB413" s="14">
        <v>0</v>
      </c>
      <c r="AC413" s="13">
        <v>-4</v>
      </c>
      <c r="AD413" s="13">
        <v>110</v>
      </c>
      <c r="AE413" s="13">
        <v>122.3</v>
      </c>
      <c r="AF413" s="13">
        <v>-12.3</v>
      </c>
      <c r="AG413" s="13">
        <v>9</v>
      </c>
      <c r="AH413" s="13">
        <v>2.63</v>
      </c>
      <c r="AI413" s="13">
        <v>21.1</v>
      </c>
      <c r="AJ413" s="13">
        <v>3.7</v>
      </c>
      <c r="AK413" s="13">
        <v>15.4</v>
      </c>
      <c r="AL413" s="13">
        <v>9.6</v>
      </c>
      <c r="AM413" s="13">
        <v>8</v>
      </c>
      <c r="AN413" s="13">
        <v>57.8</v>
      </c>
      <c r="AO413" s="13">
        <v>59.7</v>
      </c>
      <c r="AP413" s="13">
        <v>11</v>
      </c>
      <c r="AQ413" s="13">
        <v>102.71</v>
      </c>
      <c r="AR413" s="13">
        <v>6.7</v>
      </c>
      <c r="AS413" s="13">
        <v>1303</v>
      </c>
      <c r="AT413" s="16">
        <f t="shared" si="150"/>
        <v>4.2</v>
      </c>
      <c r="AU413" s="16">
        <f t="shared" si="151"/>
        <v>1.1000000000000001</v>
      </c>
      <c r="AV413" s="17">
        <f t="shared" si="152"/>
        <v>2.9</v>
      </c>
      <c r="AW413" s="17">
        <f t="shared" si="153"/>
        <v>0.6</v>
      </c>
      <c r="AX413" s="17">
        <f t="shared" si="154"/>
        <v>2.2999999999999998</v>
      </c>
      <c r="AY413" s="17">
        <f t="shared" si="155"/>
        <v>0.5</v>
      </c>
      <c r="AZ413" s="17">
        <f t="shared" si="156"/>
        <v>0.5</v>
      </c>
      <c r="BA413" s="17">
        <f t="shared" si="157"/>
        <v>0.4</v>
      </c>
      <c r="BB413" s="18">
        <f t="shared" si="158"/>
        <v>0.27631578947368424</v>
      </c>
      <c r="BC413" s="18">
        <f t="shared" si="159"/>
        <v>2.75</v>
      </c>
      <c r="BD413" s="18">
        <f t="shared" si="160"/>
        <v>3.2894736842105261E-2</v>
      </c>
      <c r="BE413" s="18">
        <f t="shared" si="161"/>
        <v>3.2894736842105261E-2</v>
      </c>
      <c r="BF413" s="18">
        <f t="shared" si="162"/>
        <v>3.9473684210526314E-2</v>
      </c>
      <c r="BG413" s="18">
        <f t="shared" si="163"/>
        <v>0.15131578947368421</v>
      </c>
      <c r="BH413" s="58" t="str">
        <f t="shared" si="164"/>
        <v>10–19 min</v>
      </c>
      <c r="BI413" s="58" t="str">
        <f t="shared" si="165"/>
        <v>23–27</v>
      </c>
      <c r="BJ413" s="60">
        <f t="shared" si="166"/>
        <v>0.57799999999999996</v>
      </c>
      <c r="BK413" s="60">
        <f t="shared" si="167"/>
        <v>0.59699999999999998</v>
      </c>
      <c r="BL413" s="60">
        <f t="shared" si="168"/>
        <v>8.207604103802052E-2</v>
      </c>
      <c r="BM413" s="62" t="str">
        <f t="shared" si="169"/>
        <v>Écarter</v>
      </c>
      <c r="BN413" s="64">
        <f t="shared" si="170"/>
        <v>0.12845070422535212</v>
      </c>
      <c r="BO413" s="64">
        <f t="shared" si="171"/>
        <v>608</v>
      </c>
      <c r="BP413" s="65">
        <f t="shared" si="172"/>
        <v>7.2368421052631582E-2</v>
      </c>
      <c r="BQ413" s="65">
        <f t="shared" si="173"/>
        <v>2.75</v>
      </c>
      <c r="BR413" s="18">
        <f t="shared" si="174"/>
        <v>0.19078947368421054</v>
      </c>
    </row>
    <row r="414" spans="1:70" ht="13.2">
      <c r="A414" s="12" t="s">
        <v>822</v>
      </c>
      <c r="B414" s="12" t="s">
        <v>823</v>
      </c>
      <c r="C414" s="13">
        <v>22</v>
      </c>
      <c r="D414" s="13">
        <v>35</v>
      </c>
      <c r="E414" s="13">
        <v>13</v>
      </c>
      <c r="F414" s="13">
        <v>22</v>
      </c>
      <c r="G414" s="13">
        <v>10.7</v>
      </c>
      <c r="H414" s="14">
        <v>147</v>
      </c>
      <c r="I414" s="15">
        <v>60</v>
      </c>
      <c r="J414" s="15">
        <v>112</v>
      </c>
      <c r="K414" s="14">
        <v>53.1</v>
      </c>
      <c r="L414" s="15">
        <v>7</v>
      </c>
      <c r="M414" s="15">
        <v>28</v>
      </c>
      <c r="N414" s="14">
        <v>25.9</v>
      </c>
      <c r="O414" s="14">
        <v>21</v>
      </c>
      <c r="P414" s="14">
        <v>32</v>
      </c>
      <c r="Q414" s="14">
        <v>63.6</v>
      </c>
      <c r="R414" s="15">
        <v>35</v>
      </c>
      <c r="S414" s="15">
        <v>49</v>
      </c>
      <c r="T414" s="15">
        <v>84</v>
      </c>
      <c r="U414" s="15">
        <v>18</v>
      </c>
      <c r="V414" s="68">
        <v>4</v>
      </c>
      <c r="W414" s="15">
        <v>11</v>
      </c>
      <c r="X414" s="15">
        <v>18</v>
      </c>
      <c r="Y414" s="15">
        <v>46</v>
      </c>
      <c r="Z414" s="14">
        <v>350</v>
      </c>
      <c r="AA414" s="14">
        <v>1</v>
      </c>
      <c r="AB414" s="14">
        <v>0</v>
      </c>
      <c r="AC414" s="13">
        <v>-0.1</v>
      </c>
      <c r="AD414" s="13">
        <v>110.2</v>
      </c>
      <c r="AE414" s="13">
        <v>111.8</v>
      </c>
      <c r="AF414" s="13">
        <v>-1.6</v>
      </c>
      <c r="AG414" s="13">
        <v>7</v>
      </c>
      <c r="AH414" s="13">
        <v>3.8</v>
      </c>
      <c r="AI414" s="13">
        <v>12.7</v>
      </c>
      <c r="AJ414" s="13">
        <v>9.1</v>
      </c>
      <c r="AK414" s="13">
        <v>13.9</v>
      </c>
      <c r="AL414" s="13">
        <v>11.4</v>
      </c>
      <c r="AM414" s="13">
        <v>3.3</v>
      </c>
      <c r="AN414" s="13">
        <v>56.2</v>
      </c>
      <c r="AO414" s="13">
        <v>58</v>
      </c>
      <c r="AP414" s="13">
        <v>14.1</v>
      </c>
      <c r="AQ414" s="13">
        <v>104.7</v>
      </c>
      <c r="AR414" s="13">
        <v>8.1999999999999993</v>
      </c>
      <c r="AS414" s="13">
        <v>823</v>
      </c>
      <c r="AT414" s="16">
        <f t="shared" si="150"/>
        <v>4.2</v>
      </c>
      <c r="AU414" s="16">
        <f t="shared" si="151"/>
        <v>0.51428571428571423</v>
      </c>
      <c r="AV414" s="17">
        <f t="shared" si="152"/>
        <v>2.4</v>
      </c>
      <c r="AW414" s="17">
        <f t="shared" si="153"/>
        <v>1</v>
      </c>
      <c r="AX414" s="17">
        <f t="shared" si="154"/>
        <v>1.4</v>
      </c>
      <c r="AY414" s="17">
        <f t="shared" si="155"/>
        <v>0.31428571428571428</v>
      </c>
      <c r="AZ414" s="17">
        <f t="shared" si="156"/>
        <v>0.51428571428571423</v>
      </c>
      <c r="BA414" s="17">
        <f t="shared" si="157"/>
        <v>0.11428571428571428</v>
      </c>
      <c r="BB414" s="18">
        <f t="shared" si="158"/>
        <v>0.39252336448598135</v>
      </c>
      <c r="BC414" s="18">
        <f t="shared" si="159"/>
        <v>4.5</v>
      </c>
      <c r="BD414" s="18">
        <f t="shared" si="160"/>
        <v>2.937249666221629E-2</v>
      </c>
      <c r="BE414" s="18">
        <f t="shared" si="161"/>
        <v>4.8064085447263018E-2</v>
      </c>
      <c r="BF414" s="18">
        <f t="shared" si="162"/>
        <v>9.3457943925233655E-2</v>
      </c>
      <c r="BG414" s="18">
        <f t="shared" si="163"/>
        <v>0.13084112149532709</v>
      </c>
      <c r="BH414" s="58" t="str">
        <f t="shared" si="164"/>
        <v>10–19 min</v>
      </c>
      <c r="BI414" s="58" t="str">
        <f t="shared" si="165"/>
        <v>18–22</v>
      </c>
      <c r="BJ414" s="60">
        <f t="shared" si="166"/>
        <v>0.56200000000000006</v>
      </c>
      <c r="BK414" s="60">
        <f t="shared" si="167"/>
        <v>0.57999999999999996</v>
      </c>
      <c r="BL414" s="60">
        <f t="shared" si="168"/>
        <v>6.7592033796016901E-2</v>
      </c>
      <c r="BM414" s="62" t="str">
        <f t="shared" si="169"/>
        <v>Écarter</v>
      </c>
      <c r="BN414" s="64">
        <f t="shared" si="170"/>
        <v>0.12845070422535212</v>
      </c>
      <c r="BO414" s="64">
        <f t="shared" si="171"/>
        <v>374.5</v>
      </c>
      <c r="BP414" s="65">
        <f t="shared" si="172"/>
        <v>4.8064085447263018E-2</v>
      </c>
      <c r="BQ414" s="65">
        <f t="shared" si="173"/>
        <v>4.5</v>
      </c>
      <c r="BR414" s="18">
        <f t="shared" si="174"/>
        <v>0.22429906542056074</v>
      </c>
    </row>
    <row r="415" spans="1:70" ht="13.2">
      <c r="A415" s="12" t="s">
        <v>904</v>
      </c>
      <c r="B415" s="12" t="s">
        <v>905</v>
      </c>
      <c r="C415" s="13">
        <v>25</v>
      </c>
      <c r="D415" s="13">
        <v>25</v>
      </c>
      <c r="E415" s="13">
        <v>14</v>
      </c>
      <c r="F415" s="13">
        <v>11</v>
      </c>
      <c r="G415" s="13">
        <v>10.1</v>
      </c>
      <c r="H415" s="14">
        <v>105</v>
      </c>
      <c r="I415" s="15">
        <v>35</v>
      </c>
      <c r="J415" s="15">
        <v>83</v>
      </c>
      <c r="K415" s="14">
        <v>41.5</v>
      </c>
      <c r="L415" s="15">
        <v>20</v>
      </c>
      <c r="M415" s="15">
        <v>53</v>
      </c>
      <c r="N415" s="14">
        <v>36.5</v>
      </c>
      <c r="O415" s="14">
        <v>20</v>
      </c>
      <c r="P415" s="14">
        <v>20</v>
      </c>
      <c r="Q415" s="14">
        <v>100</v>
      </c>
      <c r="R415" s="15">
        <v>13</v>
      </c>
      <c r="S415" s="15">
        <v>18</v>
      </c>
      <c r="T415" s="15">
        <v>30</v>
      </c>
      <c r="U415" s="15">
        <v>35</v>
      </c>
      <c r="V415" s="68">
        <v>5</v>
      </c>
      <c r="W415" s="15">
        <v>10</v>
      </c>
      <c r="X415" s="14">
        <v>0</v>
      </c>
      <c r="Y415" s="15">
        <v>23</v>
      </c>
      <c r="Z415" s="14">
        <v>218</v>
      </c>
      <c r="AA415" s="14">
        <v>0</v>
      </c>
      <c r="AB415" s="14">
        <v>0</v>
      </c>
      <c r="AC415" s="13">
        <v>1.6</v>
      </c>
      <c r="AD415" s="13">
        <v>116.4</v>
      </c>
      <c r="AE415" s="13">
        <v>109.6</v>
      </c>
      <c r="AF415" s="13">
        <v>6.8</v>
      </c>
      <c r="AG415" s="13">
        <v>18.2</v>
      </c>
      <c r="AH415" s="13">
        <v>5.67</v>
      </c>
      <c r="AI415" s="13">
        <v>26.2</v>
      </c>
      <c r="AJ415" s="13">
        <v>4.3</v>
      </c>
      <c r="AK415" s="13">
        <v>7</v>
      </c>
      <c r="AL415" s="13">
        <v>5.6</v>
      </c>
      <c r="AM415" s="13">
        <v>4.5999999999999996</v>
      </c>
      <c r="AN415" s="13">
        <v>53</v>
      </c>
      <c r="AO415" s="13">
        <v>58.7</v>
      </c>
      <c r="AP415" s="13">
        <v>14.8</v>
      </c>
      <c r="AQ415" s="13">
        <v>103.04</v>
      </c>
      <c r="AR415" s="13">
        <v>8.6999999999999993</v>
      </c>
      <c r="AS415" s="13">
        <v>543</v>
      </c>
      <c r="AT415" s="16">
        <f t="shared" si="150"/>
        <v>4.2</v>
      </c>
      <c r="AU415" s="16">
        <f t="shared" si="151"/>
        <v>1.4</v>
      </c>
      <c r="AV415" s="17">
        <f t="shared" si="152"/>
        <v>1.2</v>
      </c>
      <c r="AW415" s="17">
        <f t="shared" si="153"/>
        <v>0.52</v>
      </c>
      <c r="AX415" s="17">
        <f t="shared" si="154"/>
        <v>0.72</v>
      </c>
      <c r="AY415" s="17">
        <f t="shared" si="155"/>
        <v>0.4</v>
      </c>
      <c r="AZ415" s="17">
        <f t="shared" si="156"/>
        <v>0</v>
      </c>
      <c r="BA415" s="17">
        <f t="shared" si="157"/>
        <v>0.2</v>
      </c>
      <c r="BB415" s="18">
        <f t="shared" si="158"/>
        <v>0.41584158415841588</v>
      </c>
      <c r="BC415" s="18">
        <f t="shared" si="159"/>
        <v>6.9999999999999991</v>
      </c>
      <c r="BD415" s="18">
        <f t="shared" si="160"/>
        <v>3.9603960396039604E-2</v>
      </c>
      <c r="BE415" s="18">
        <f t="shared" si="161"/>
        <v>0</v>
      </c>
      <c r="BF415" s="18">
        <f t="shared" si="162"/>
        <v>5.1485148514851489E-2</v>
      </c>
      <c r="BG415" s="18">
        <f t="shared" si="163"/>
        <v>7.1287128712871281E-2</v>
      </c>
      <c r="BH415" s="58" t="str">
        <f t="shared" si="164"/>
        <v>10–19 min</v>
      </c>
      <c r="BI415" s="58" t="str">
        <f t="shared" si="165"/>
        <v>23–27</v>
      </c>
      <c r="BJ415" s="60">
        <f t="shared" si="166"/>
        <v>0.53</v>
      </c>
      <c r="BK415" s="60">
        <f t="shared" si="167"/>
        <v>0.58700000000000008</v>
      </c>
      <c r="BL415" s="60">
        <f t="shared" si="168"/>
        <v>5.009052504526252E-2</v>
      </c>
      <c r="BM415" s="62" t="str">
        <f t="shared" si="169"/>
        <v>Écarter</v>
      </c>
      <c r="BN415" s="64">
        <f t="shared" si="170"/>
        <v>0.12845070422535212</v>
      </c>
      <c r="BO415" s="64">
        <f t="shared" si="171"/>
        <v>252.5</v>
      </c>
      <c r="BP415" s="65">
        <f t="shared" si="172"/>
        <v>0.13861386138613863</v>
      </c>
      <c r="BQ415" s="65">
        <f t="shared" si="173"/>
        <v>7</v>
      </c>
      <c r="BR415" s="18">
        <f t="shared" si="174"/>
        <v>0.11881188118811881</v>
      </c>
    </row>
    <row r="416" spans="1:70" ht="13.2">
      <c r="A416" s="12" t="s">
        <v>700</v>
      </c>
      <c r="B416" s="12" t="s">
        <v>701</v>
      </c>
      <c r="C416" s="13">
        <v>22</v>
      </c>
      <c r="D416" s="13">
        <v>61</v>
      </c>
      <c r="E416" s="13">
        <v>25</v>
      </c>
      <c r="F416" s="13">
        <v>36</v>
      </c>
      <c r="G416" s="13">
        <v>17.100000000000001</v>
      </c>
      <c r="H416" s="14">
        <v>256</v>
      </c>
      <c r="I416" s="15">
        <v>116</v>
      </c>
      <c r="J416" s="15">
        <v>189</v>
      </c>
      <c r="K416" s="14">
        <v>60.4</v>
      </c>
      <c r="L416" s="14">
        <v>0</v>
      </c>
      <c r="M416" s="14">
        <v>0</v>
      </c>
      <c r="N416" s="14">
        <v>0</v>
      </c>
      <c r="O416" s="14">
        <v>31</v>
      </c>
      <c r="P416" s="14">
        <v>49</v>
      </c>
      <c r="Q416" s="14">
        <v>58</v>
      </c>
      <c r="R416" s="15">
        <v>67</v>
      </c>
      <c r="S416" s="15">
        <v>159</v>
      </c>
      <c r="T416" s="15">
        <v>220</v>
      </c>
      <c r="U416" s="15">
        <v>73</v>
      </c>
      <c r="V416" s="68">
        <v>37</v>
      </c>
      <c r="W416" s="15">
        <v>31</v>
      </c>
      <c r="X416" s="15">
        <v>31</v>
      </c>
      <c r="Y416" s="15">
        <v>104</v>
      </c>
      <c r="Z416" s="14">
        <v>763</v>
      </c>
      <c r="AA416" s="14">
        <v>0</v>
      </c>
      <c r="AB416" s="14">
        <v>0</v>
      </c>
      <c r="AC416" s="13">
        <v>-0.3</v>
      </c>
      <c r="AD416" s="13">
        <v>109.4</v>
      </c>
      <c r="AE416" s="13">
        <v>110</v>
      </c>
      <c r="AF416" s="13">
        <v>-0.6</v>
      </c>
      <c r="AG416" s="13">
        <v>9.5</v>
      </c>
      <c r="AH416" s="13">
        <v>1.82</v>
      </c>
      <c r="AI416" s="13">
        <v>22.3</v>
      </c>
      <c r="AJ416" s="13">
        <v>6.3</v>
      </c>
      <c r="AK416" s="13">
        <v>14.3</v>
      </c>
      <c r="AL416" s="13">
        <v>10.4</v>
      </c>
      <c r="AM416" s="13">
        <v>12.2</v>
      </c>
      <c r="AN416" s="13">
        <v>60.4</v>
      </c>
      <c r="AO416" s="13">
        <v>61</v>
      </c>
      <c r="AP416" s="13">
        <v>10.3</v>
      </c>
      <c r="AQ416" s="13">
        <v>99.05</v>
      </c>
      <c r="AR416" s="13">
        <v>7.3</v>
      </c>
      <c r="AS416" s="13">
        <v>2154</v>
      </c>
      <c r="AT416" s="16">
        <f t="shared" si="150"/>
        <v>4.1967213114754101</v>
      </c>
      <c r="AU416" s="16">
        <f t="shared" si="151"/>
        <v>1.1967213114754098</v>
      </c>
      <c r="AV416" s="17">
        <f t="shared" si="152"/>
        <v>3.6065573770491803</v>
      </c>
      <c r="AW416" s="17">
        <f t="shared" si="153"/>
        <v>1.098360655737705</v>
      </c>
      <c r="AX416" s="17">
        <f t="shared" si="154"/>
        <v>2.6065573770491803</v>
      </c>
      <c r="AY416" s="17">
        <f t="shared" si="155"/>
        <v>0.50819672131147542</v>
      </c>
      <c r="AZ416" s="17">
        <f t="shared" si="156"/>
        <v>0.50819672131147542</v>
      </c>
      <c r="BA416" s="17">
        <f t="shared" si="157"/>
        <v>0.60655737704918034</v>
      </c>
      <c r="BB416" s="18">
        <f t="shared" si="158"/>
        <v>0.24542229891669062</v>
      </c>
      <c r="BC416" s="18">
        <f t="shared" si="159"/>
        <v>1.972972972972973</v>
      </c>
      <c r="BD416" s="18">
        <f t="shared" si="160"/>
        <v>2.9719106509443004E-2</v>
      </c>
      <c r="BE416" s="18">
        <f t="shared" si="161"/>
        <v>2.9719106509443004E-2</v>
      </c>
      <c r="BF416" s="18">
        <f t="shared" si="162"/>
        <v>6.4231617294602625E-2</v>
      </c>
      <c r="BG416" s="18">
        <f t="shared" si="163"/>
        <v>0.15243025596778831</v>
      </c>
      <c r="BH416" s="58" t="str">
        <f t="shared" si="164"/>
        <v>10–19 min</v>
      </c>
      <c r="BI416" s="58" t="str">
        <f t="shared" si="165"/>
        <v>18–22</v>
      </c>
      <c r="BJ416" s="60">
        <f t="shared" si="166"/>
        <v>0.60399999999999998</v>
      </c>
      <c r="BK416" s="60">
        <f t="shared" si="167"/>
        <v>0.61</v>
      </c>
      <c r="BL416" s="60">
        <f t="shared" si="168"/>
        <v>0.11406155703077851</v>
      </c>
      <c r="BM416" s="62" t="str">
        <f t="shared" si="169"/>
        <v>Écarter</v>
      </c>
      <c r="BN416" s="64">
        <f t="shared" si="170"/>
        <v>0.12835043045156183</v>
      </c>
      <c r="BO416" s="64">
        <f t="shared" si="171"/>
        <v>1043.1000000000001</v>
      </c>
      <c r="BP416" s="65">
        <f t="shared" si="172"/>
        <v>6.9983702425462549E-2</v>
      </c>
      <c r="BQ416" s="65">
        <f t="shared" si="173"/>
        <v>1.972972972972973</v>
      </c>
      <c r="BR416" s="18">
        <f t="shared" si="174"/>
        <v>0.210909788131531</v>
      </c>
    </row>
    <row r="417" spans="1:70" ht="13.2">
      <c r="A417" s="12" t="s">
        <v>764</v>
      </c>
      <c r="B417" s="12" t="s">
        <v>765</v>
      </c>
      <c r="C417" s="13">
        <v>28</v>
      </c>
      <c r="D417" s="13">
        <v>46</v>
      </c>
      <c r="E417" s="13">
        <v>19</v>
      </c>
      <c r="F417" s="13">
        <v>27</v>
      </c>
      <c r="G417" s="13">
        <v>10.199999999999999</v>
      </c>
      <c r="H417" s="14">
        <v>193</v>
      </c>
      <c r="I417" s="15">
        <v>69</v>
      </c>
      <c r="J417" s="15">
        <v>166</v>
      </c>
      <c r="K417" s="14">
        <v>42.2</v>
      </c>
      <c r="L417" s="15">
        <v>32</v>
      </c>
      <c r="M417" s="15">
        <v>106</v>
      </c>
      <c r="N417" s="14">
        <v>32.1</v>
      </c>
      <c r="O417" s="14">
        <v>18</v>
      </c>
      <c r="P417" s="14">
        <v>23</v>
      </c>
      <c r="Q417" s="14">
        <v>90.9</v>
      </c>
      <c r="R417" s="15">
        <v>46</v>
      </c>
      <c r="S417" s="15">
        <v>46</v>
      </c>
      <c r="T417" s="15">
        <v>92</v>
      </c>
      <c r="U417" s="15">
        <v>28</v>
      </c>
      <c r="V417" s="68">
        <v>14</v>
      </c>
      <c r="W417" s="15">
        <v>14</v>
      </c>
      <c r="X417" s="15">
        <v>14</v>
      </c>
      <c r="Y417" s="15">
        <v>41</v>
      </c>
      <c r="Z417" s="14">
        <v>405</v>
      </c>
      <c r="AA417" s="14">
        <v>0</v>
      </c>
      <c r="AB417" s="14">
        <v>0</v>
      </c>
      <c r="AC417" s="13">
        <v>-1.2</v>
      </c>
      <c r="AD417" s="13">
        <v>108</v>
      </c>
      <c r="AE417" s="13">
        <v>114.5</v>
      </c>
      <c r="AF417" s="13">
        <v>-6.5</v>
      </c>
      <c r="AG417" s="13">
        <v>8.3000000000000007</v>
      </c>
      <c r="AH417" s="13">
        <v>1.63</v>
      </c>
      <c r="AI417" s="13">
        <v>11.9</v>
      </c>
      <c r="AJ417" s="13">
        <v>8.1999999999999993</v>
      </c>
      <c r="AK417" s="13">
        <v>11.1</v>
      </c>
      <c r="AL417" s="13">
        <v>9.5</v>
      </c>
      <c r="AM417" s="13">
        <v>7.3</v>
      </c>
      <c r="AN417" s="13">
        <v>52.4</v>
      </c>
      <c r="AO417" s="13">
        <v>55.2</v>
      </c>
      <c r="AP417" s="13">
        <v>16.2</v>
      </c>
      <c r="AQ417" s="13">
        <v>102.71</v>
      </c>
      <c r="AR417" s="13">
        <v>7.7</v>
      </c>
      <c r="AS417" s="13">
        <v>1009</v>
      </c>
      <c r="AT417" s="16">
        <f t="shared" si="150"/>
        <v>4.1956521739130439</v>
      </c>
      <c r="AU417" s="16">
        <f t="shared" si="151"/>
        <v>0.60869565217391308</v>
      </c>
      <c r="AV417" s="17">
        <f t="shared" si="152"/>
        <v>2</v>
      </c>
      <c r="AW417" s="17">
        <f t="shared" si="153"/>
        <v>1</v>
      </c>
      <c r="AX417" s="17">
        <f t="shared" si="154"/>
        <v>1</v>
      </c>
      <c r="AY417" s="17">
        <f t="shared" si="155"/>
        <v>0.30434782608695654</v>
      </c>
      <c r="AZ417" s="17">
        <f t="shared" si="156"/>
        <v>0.30434782608695654</v>
      </c>
      <c r="BA417" s="17">
        <f t="shared" si="157"/>
        <v>0.30434782608695654</v>
      </c>
      <c r="BB417" s="18">
        <f t="shared" si="158"/>
        <v>0.41133844842284745</v>
      </c>
      <c r="BC417" s="18">
        <f t="shared" si="159"/>
        <v>2</v>
      </c>
      <c r="BD417" s="18">
        <f t="shared" si="160"/>
        <v>2.9838022165387897E-2</v>
      </c>
      <c r="BE417" s="18">
        <f t="shared" si="161"/>
        <v>2.9838022165387897E-2</v>
      </c>
      <c r="BF417" s="18">
        <f t="shared" si="162"/>
        <v>9.8039215686274522E-2</v>
      </c>
      <c r="BG417" s="18">
        <f t="shared" si="163"/>
        <v>9.8039215686274522E-2</v>
      </c>
      <c r="BH417" s="58" t="str">
        <f t="shared" si="164"/>
        <v>10–19 min</v>
      </c>
      <c r="BI417" s="58" t="str">
        <f t="shared" si="165"/>
        <v>28–32</v>
      </c>
      <c r="BJ417" s="60">
        <f t="shared" si="166"/>
        <v>0.52400000000000002</v>
      </c>
      <c r="BK417" s="60">
        <f t="shared" si="167"/>
        <v>0.55200000000000005</v>
      </c>
      <c r="BL417" s="60">
        <f t="shared" si="168"/>
        <v>0.10018105009052504</v>
      </c>
      <c r="BM417" s="62" t="str">
        <f t="shared" si="169"/>
        <v>Écarter</v>
      </c>
      <c r="BN417" s="64">
        <f t="shared" si="170"/>
        <v>0.12831773248184764</v>
      </c>
      <c r="BO417" s="64">
        <f t="shared" si="171"/>
        <v>469.2</v>
      </c>
      <c r="BP417" s="65">
        <f t="shared" si="172"/>
        <v>5.9676044330775793E-2</v>
      </c>
      <c r="BQ417" s="65">
        <f t="shared" si="173"/>
        <v>2</v>
      </c>
      <c r="BR417" s="18">
        <f t="shared" si="174"/>
        <v>0.19607843137254904</v>
      </c>
    </row>
    <row r="418" spans="1:70" ht="13.2">
      <c r="A418" s="20" t="s">
        <v>816</v>
      </c>
      <c r="B418" s="12" t="s">
        <v>817</v>
      </c>
      <c r="C418" s="13">
        <v>23</v>
      </c>
      <c r="D418" s="13">
        <v>36</v>
      </c>
      <c r="E418" s="13">
        <v>11</v>
      </c>
      <c r="F418" s="13">
        <v>25</v>
      </c>
      <c r="G418" s="13">
        <v>13.9</v>
      </c>
      <c r="H418" s="14">
        <v>151</v>
      </c>
      <c r="I418" s="15">
        <v>58</v>
      </c>
      <c r="J418" s="15">
        <v>126</v>
      </c>
      <c r="K418" s="14">
        <v>46.8</v>
      </c>
      <c r="L418" s="15">
        <v>14</v>
      </c>
      <c r="M418" s="15">
        <v>40</v>
      </c>
      <c r="N418" s="14">
        <v>34.1</v>
      </c>
      <c r="O418" s="14">
        <v>18</v>
      </c>
      <c r="P418" s="14">
        <v>22</v>
      </c>
      <c r="Q418" s="14">
        <v>81.8</v>
      </c>
      <c r="R418" s="15">
        <v>29</v>
      </c>
      <c r="S418" s="15">
        <v>65</v>
      </c>
      <c r="T418" s="15">
        <v>94</v>
      </c>
      <c r="U418" s="15">
        <v>43</v>
      </c>
      <c r="V418" s="68">
        <v>29</v>
      </c>
      <c r="W418" s="15">
        <v>22</v>
      </c>
      <c r="X418" s="15">
        <v>4</v>
      </c>
      <c r="Y418" s="15">
        <v>32</v>
      </c>
      <c r="Z418" s="14">
        <v>374</v>
      </c>
      <c r="AA418" s="14">
        <v>1</v>
      </c>
      <c r="AB418" s="14">
        <v>0</v>
      </c>
      <c r="AC418" s="13">
        <v>-3.7</v>
      </c>
      <c r="AD418" s="13">
        <v>99.6</v>
      </c>
      <c r="AE418" s="13">
        <v>112</v>
      </c>
      <c r="AF418" s="13">
        <v>-12.4</v>
      </c>
      <c r="AG418" s="13">
        <v>13</v>
      </c>
      <c r="AH418" s="13">
        <v>1.56</v>
      </c>
      <c r="AI418" s="13">
        <v>20.6</v>
      </c>
      <c r="AJ418" s="13">
        <v>5.3</v>
      </c>
      <c r="AK418" s="13">
        <v>13.2</v>
      </c>
      <c r="AL418" s="13">
        <v>9</v>
      </c>
      <c r="AM418" s="13">
        <v>13.2</v>
      </c>
      <c r="AN418" s="13">
        <v>52.4</v>
      </c>
      <c r="AO418" s="13">
        <v>55.3</v>
      </c>
      <c r="AP418" s="13">
        <v>13.3</v>
      </c>
      <c r="AQ418" s="13">
        <v>100.73</v>
      </c>
      <c r="AR418" s="13">
        <v>8.3000000000000007</v>
      </c>
      <c r="AS418" s="13">
        <v>1045</v>
      </c>
      <c r="AT418" s="16">
        <f t="shared" si="150"/>
        <v>4.1944444444444446</v>
      </c>
      <c r="AU418" s="16">
        <f t="shared" si="151"/>
        <v>1.1944444444444444</v>
      </c>
      <c r="AV418" s="17">
        <f t="shared" si="152"/>
        <v>2.6111111111111112</v>
      </c>
      <c r="AW418" s="17">
        <f t="shared" si="153"/>
        <v>0.80555555555555558</v>
      </c>
      <c r="AX418" s="17">
        <f t="shared" si="154"/>
        <v>1.8055555555555556</v>
      </c>
      <c r="AY418" s="17">
        <f t="shared" si="155"/>
        <v>0.61111111111111116</v>
      </c>
      <c r="AZ418" s="17">
        <f t="shared" si="156"/>
        <v>0.1111111111111111</v>
      </c>
      <c r="BA418" s="17">
        <f t="shared" si="157"/>
        <v>0.80555555555555558</v>
      </c>
      <c r="BB418" s="18">
        <f t="shared" si="158"/>
        <v>0.30175859312549963</v>
      </c>
      <c r="BC418" s="18">
        <f t="shared" si="159"/>
        <v>1.482758620689655</v>
      </c>
      <c r="BD418" s="18">
        <f t="shared" si="160"/>
        <v>4.396482813749001E-2</v>
      </c>
      <c r="BE418" s="18">
        <f t="shared" si="161"/>
        <v>7.9936051159072742E-3</v>
      </c>
      <c r="BF418" s="18">
        <f t="shared" si="162"/>
        <v>5.7953637090327741E-2</v>
      </c>
      <c r="BG418" s="18">
        <f t="shared" si="163"/>
        <v>0.12989608313349321</v>
      </c>
      <c r="BH418" s="58" t="str">
        <f t="shared" si="164"/>
        <v>10–19 min</v>
      </c>
      <c r="BI418" s="58" t="str">
        <f t="shared" si="165"/>
        <v>23–27</v>
      </c>
      <c r="BJ418" s="60">
        <f t="shared" si="166"/>
        <v>0.52400000000000002</v>
      </c>
      <c r="BK418" s="60">
        <f t="shared" si="167"/>
        <v>0.55299999999999994</v>
      </c>
      <c r="BL418" s="60">
        <f t="shared" si="168"/>
        <v>7.6041038020519008E-2</v>
      </c>
      <c r="BM418" s="62" t="str">
        <f t="shared" si="169"/>
        <v>Écarter</v>
      </c>
      <c r="BN418" s="64">
        <f t="shared" si="170"/>
        <v>0.12828079588642971</v>
      </c>
      <c r="BO418" s="64">
        <f t="shared" si="171"/>
        <v>500.40000000000003</v>
      </c>
      <c r="BP418" s="65">
        <f t="shared" si="172"/>
        <v>8.5931254996003195E-2</v>
      </c>
      <c r="BQ418" s="65">
        <f t="shared" si="173"/>
        <v>1.4827586206896552</v>
      </c>
      <c r="BR418" s="18">
        <f t="shared" si="174"/>
        <v>0.18784972022382093</v>
      </c>
    </row>
    <row r="419" spans="1:70" ht="13.2">
      <c r="A419" s="12" t="s">
        <v>890</v>
      </c>
      <c r="B419" s="12" t="s">
        <v>891</v>
      </c>
      <c r="C419" s="13">
        <v>34</v>
      </c>
      <c r="D419" s="13">
        <v>26</v>
      </c>
      <c r="E419" s="13">
        <v>16</v>
      </c>
      <c r="F419" s="13">
        <v>10</v>
      </c>
      <c r="G419" s="13">
        <v>12.1</v>
      </c>
      <c r="H419" s="14">
        <v>109</v>
      </c>
      <c r="I419" s="15">
        <v>39</v>
      </c>
      <c r="J419" s="15">
        <v>91</v>
      </c>
      <c r="K419" s="14">
        <v>42.2</v>
      </c>
      <c r="L419" s="15">
        <v>23</v>
      </c>
      <c r="M419" s="15">
        <v>65</v>
      </c>
      <c r="N419" s="14">
        <v>36.4</v>
      </c>
      <c r="O419" s="14">
        <v>8</v>
      </c>
      <c r="P419" s="14">
        <v>13</v>
      </c>
      <c r="Q419" s="14">
        <v>66.7</v>
      </c>
      <c r="R419" s="15">
        <v>26</v>
      </c>
      <c r="S419" s="15">
        <v>47</v>
      </c>
      <c r="T419" s="15">
        <v>73</v>
      </c>
      <c r="U419" s="15">
        <v>18</v>
      </c>
      <c r="V419" s="68">
        <v>8</v>
      </c>
      <c r="W419" s="15">
        <v>8</v>
      </c>
      <c r="X419" s="15">
        <v>13</v>
      </c>
      <c r="Y419" s="15">
        <v>34</v>
      </c>
      <c r="Z419" s="14">
        <v>273</v>
      </c>
      <c r="AA419" s="14">
        <v>0</v>
      </c>
      <c r="AB419" s="14">
        <v>0</v>
      </c>
      <c r="AC419" s="13">
        <v>-1.9</v>
      </c>
      <c r="AD419" s="13">
        <v>104.9</v>
      </c>
      <c r="AE419" s="13">
        <v>109.8</v>
      </c>
      <c r="AF419" s="13">
        <v>-5</v>
      </c>
      <c r="AG419" s="13">
        <v>7.8</v>
      </c>
      <c r="AH419" s="13">
        <v>2.13</v>
      </c>
      <c r="AI419" s="13">
        <v>14</v>
      </c>
      <c r="AJ419" s="13">
        <v>7.6</v>
      </c>
      <c r="AK419" s="13">
        <v>13.8</v>
      </c>
      <c r="AL419" s="13">
        <v>10.6</v>
      </c>
      <c r="AM419" s="13">
        <v>6.6</v>
      </c>
      <c r="AN419" s="13">
        <v>55.6</v>
      </c>
      <c r="AO419" s="13">
        <v>56.7</v>
      </c>
      <c r="AP419" s="13">
        <v>13.9</v>
      </c>
      <c r="AQ419" s="13">
        <v>98.16</v>
      </c>
      <c r="AR419" s="13">
        <v>8</v>
      </c>
      <c r="AS419" s="13">
        <v>634</v>
      </c>
      <c r="AT419" s="16">
        <f t="shared" si="150"/>
        <v>4.1923076923076925</v>
      </c>
      <c r="AU419" s="16">
        <f t="shared" si="151"/>
        <v>0.69230769230769229</v>
      </c>
      <c r="AV419" s="17">
        <f t="shared" si="152"/>
        <v>2.8076923076923075</v>
      </c>
      <c r="AW419" s="17">
        <f t="shared" si="153"/>
        <v>1</v>
      </c>
      <c r="AX419" s="17">
        <f t="shared" si="154"/>
        <v>1.8076923076923077</v>
      </c>
      <c r="AY419" s="17">
        <f t="shared" si="155"/>
        <v>0.30769230769230771</v>
      </c>
      <c r="AZ419" s="17">
        <f t="shared" si="156"/>
        <v>0.5</v>
      </c>
      <c r="BA419" s="17">
        <f t="shared" si="157"/>
        <v>0.30769230769230771</v>
      </c>
      <c r="BB419" s="18">
        <f t="shared" si="158"/>
        <v>0.34647171010807376</v>
      </c>
      <c r="BC419" s="18">
        <f t="shared" si="159"/>
        <v>2.25</v>
      </c>
      <c r="BD419" s="18">
        <f t="shared" si="160"/>
        <v>2.5429116338207249E-2</v>
      </c>
      <c r="BE419" s="18">
        <f t="shared" si="161"/>
        <v>4.1322314049586778E-2</v>
      </c>
      <c r="BF419" s="18">
        <f t="shared" si="162"/>
        <v>8.2644628099173556E-2</v>
      </c>
      <c r="BG419" s="18">
        <f t="shared" si="163"/>
        <v>0.14939605848696758</v>
      </c>
      <c r="BH419" s="58" t="str">
        <f t="shared" si="164"/>
        <v>10–19 min</v>
      </c>
      <c r="BI419" s="58" t="str">
        <f t="shared" si="165"/>
        <v>33+</v>
      </c>
      <c r="BJ419" s="60">
        <f t="shared" si="166"/>
        <v>0.55600000000000005</v>
      </c>
      <c r="BK419" s="60">
        <f t="shared" si="167"/>
        <v>0.56700000000000006</v>
      </c>
      <c r="BL419" s="60">
        <f t="shared" si="168"/>
        <v>5.4918527459263733E-2</v>
      </c>
      <c r="BM419" s="62" t="str">
        <f t="shared" si="169"/>
        <v>Écarter</v>
      </c>
      <c r="BN419" s="64">
        <f t="shared" si="170"/>
        <v>0.1282154465253057</v>
      </c>
      <c r="BO419" s="64">
        <f t="shared" si="171"/>
        <v>314.59999999999997</v>
      </c>
      <c r="BP419" s="65">
        <f t="shared" si="172"/>
        <v>5.7215511760966314E-2</v>
      </c>
      <c r="BQ419" s="65">
        <f t="shared" si="173"/>
        <v>2.25</v>
      </c>
      <c r="BR419" s="18">
        <f t="shared" si="174"/>
        <v>0.23204068658614113</v>
      </c>
    </row>
    <row r="420" spans="1:70" ht="13.2">
      <c r="A420" s="12" t="s">
        <v>770</v>
      </c>
      <c r="B420" s="12" t="s">
        <v>771</v>
      </c>
      <c r="C420" s="13">
        <v>25</v>
      </c>
      <c r="D420" s="13">
        <v>45</v>
      </c>
      <c r="E420" s="13">
        <v>22</v>
      </c>
      <c r="F420" s="13">
        <v>23</v>
      </c>
      <c r="G420" s="13">
        <v>9.6999999999999993</v>
      </c>
      <c r="H420" s="14">
        <v>185</v>
      </c>
      <c r="I420" s="15">
        <v>72</v>
      </c>
      <c r="J420" s="15">
        <v>144</v>
      </c>
      <c r="K420" s="14">
        <v>50.7</v>
      </c>
      <c r="L420" s="15">
        <v>9</v>
      </c>
      <c r="M420" s="15">
        <v>27</v>
      </c>
      <c r="N420" s="14">
        <v>28.6</v>
      </c>
      <c r="O420" s="14">
        <v>32</v>
      </c>
      <c r="P420" s="14">
        <v>41</v>
      </c>
      <c r="Q420" s="14">
        <v>76.2</v>
      </c>
      <c r="R420" s="15">
        <v>41</v>
      </c>
      <c r="S420" s="15">
        <v>81</v>
      </c>
      <c r="T420" s="15">
        <v>122</v>
      </c>
      <c r="U420" s="15">
        <v>45</v>
      </c>
      <c r="V420" s="68">
        <v>27</v>
      </c>
      <c r="W420" s="15">
        <v>41</v>
      </c>
      <c r="X420" s="15">
        <v>27</v>
      </c>
      <c r="Y420" s="15">
        <v>77</v>
      </c>
      <c r="Z420" s="14">
        <v>563</v>
      </c>
      <c r="AA420" s="14">
        <v>0</v>
      </c>
      <c r="AB420" s="14">
        <v>0</v>
      </c>
      <c r="AC420" s="13">
        <v>1</v>
      </c>
      <c r="AD420" s="13">
        <v>111.3</v>
      </c>
      <c r="AE420" s="13">
        <v>105.7</v>
      </c>
      <c r="AF420" s="13">
        <v>5.6</v>
      </c>
      <c r="AG420" s="13">
        <v>14.1</v>
      </c>
      <c r="AH420" s="13">
        <v>1.69</v>
      </c>
      <c r="AI420" s="13">
        <v>19</v>
      </c>
      <c r="AJ420" s="13">
        <v>9</v>
      </c>
      <c r="AK420" s="13">
        <v>19.7</v>
      </c>
      <c r="AL420" s="13">
        <v>14.2</v>
      </c>
      <c r="AM420" s="13">
        <v>11.3</v>
      </c>
      <c r="AN420" s="13">
        <v>53.5</v>
      </c>
      <c r="AO420" s="13">
        <v>57.3</v>
      </c>
      <c r="AP420" s="13">
        <v>17.899999999999999</v>
      </c>
      <c r="AQ420" s="13">
        <v>101.81</v>
      </c>
      <c r="AR420" s="13">
        <v>11.5</v>
      </c>
      <c r="AS420" s="13">
        <v>924</v>
      </c>
      <c r="AT420" s="16">
        <f t="shared" si="150"/>
        <v>4.1111111111111107</v>
      </c>
      <c r="AU420" s="16">
        <f t="shared" si="151"/>
        <v>1</v>
      </c>
      <c r="AV420" s="17">
        <f t="shared" si="152"/>
        <v>2.7111111111111112</v>
      </c>
      <c r="AW420" s="17">
        <f t="shared" si="153"/>
        <v>0.91111111111111109</v>
      </c>
      <c r="AX420" s="17">
        <f t="shared" si="154"/>
        <v>1.8</v>
      </c>
      <c r="AY420" s="17">
        <f t="shared" si="155"/>
        <v>0.91111111111111109</v>
      </c>
      <c r="AZ420" s="17">
        <f t="shared" si="156"/>
        <v>0.6</v>
      </c>
      <c r="BA420" s="17">
        <f t="shared" si="157"/>
        <v>0.6</v>
      </c>
      <c r="BB420" s="18">
        <f t="shared" si="158"/>
        <v>0.42382588774341351</v>
      </c>
      <c r="BC420" s="18">
        <f t="shared" si="159"/>
        <v>1.6666666666666667</v>
      </c>
      <c r="BD420" s="18">
        <f t="shared" si="160"/>
        <v>9.3928980526918671E-2</v>
      </c>
      <c r="BE420" s="18">
        <f t="shared" si="161"/>
        <v>6.1855670103092786E-2</v>
      </c>
      <c r="BF420" s="18">
        <f t="shared" si="162"/>
        <v>9.3928980526918671E-2</v>
      </c>
      <c r="BG420" s="18">
        <f t="shared" si="163"/>
        <v>0.18556701030927836</v>
      </c>
      <c r="BH420" s="58" t="str">
        <f t="shared" si="164"/>
        <v>&lt;10 min</v>
      </c>
      <c r="BI420" s="58" t="str">
        <f t="shared" si="165"/>
        <v>23–27</v>
      </c>
      <c r="BJ420" s="60">
        <f t="shared" si="166"/>
        <v>0.53500000000000003</v>
      </c>
      <c r="BK420" s="60">
        <f t="shared" si="167"/>
        <v>0.57299999999999995</v>
      </c>
      <c r="BL420" s="60">
        <f t="shared" si="168"/>
        <v>8.6904043452021726E-2</v>
      </c>
      <c r="BM420" s="62" t="str">
        <f t="shared" si="169"/>
        <v>Écarter</v>
      </c>
      <c r="BN420" s="64">
        <f t="shared" si="170"/>
        <v>0.12573217080259333</v>
      </c>
      <c r="BO420" s="64">
        <f t="shared" si="171"/>
        <v>436.49999999999994</v>
      </c>
      <c r="BP420" s="65">
        <f t="shared" si="172"/>
        <v>0.10309278350515465</v>
      </c>
      <c r="BQ420" s="65">
        <f t="shared" si="173"/>
        <v>1.6666666666666667</v>
      </c>
      <c r="BR420" s="18">
        <f t="shared" si="174"/>
        <v>0.27949599083619708</v>
      </c>
    </row>
    <row r="421" spans="1:70" ht="13.2">
      <c r="A421" s="12" t="s">
        <v>820</v>
      </c>
      <c r="B421" s="12" t="s">
        <v>821</v>
      </c>
      <c r="C421" s="13">
        <v>26</v>
      </c>
      <c r="D421" s="13">
        <v>36</v>
      </c>
      <c r="E421" s="13">
        <v>25</v>
      </c>
      <c r="F421" s="13">
        <v>11</v>
      </c>
      <c r="G421" s="13">
        <v>16.100000000000001</v>
      </c>
      <c r="H421" s="14">
        <v>148</v>
      </c>
      <c r="I421" s="15">
        <v>58</v>
      </c>
      <c r="J421" s="15">
        <v>122</v>
      </c>
      <c r="K421" s="14">
        <v>48.8</v>
      </c>
      <c r="L421" s="15">
        <v>11</v>
      </c>
      <c r="M421" s="15">
        <v>32</v>
      </c>
      <c r="N421" s="14">
        <v>28.1</v>
      </c>
      <c r="O421" s="14">
        <v>22</v>
      </c>
      <c r="P421" s="14">
        <v>36</v>
      </c>
      <c r="Q421" s="14">
        <v>55.6</v>
      </c>
      <c r="R421" s="15">
        <v>68</v>
      </c>
      <c r="S421" s="15">
        <v>115</v>
      </c>
      <c r="T421" s="15">
        <v>184</v>
      </c>
      <c r="U421" s="15">
        <v>40</v>
      </c>
      <c r="V421" s="68">
        <v>29</v>
      </c>
      <c r="W421" s="15">
        <v>36</v>
      </c>
      <c r="X421" s="15">
        <v>11</v>
      </c>
      <c r="Y421" s="15">
        <v>68</v>
      </c>
      <c r="Z421" s="14">
        <v>533</v>
      </c>
      <c r="AA421" s="14">
        <v>0</v>
      </c>
      <c r="AB421" s="14">
        <v>0</v>
      </c>
      <c r="AC421" s="13">
        <v>1</v>
      </c>
      <c r="AD421" s="13">
        <v>115.6</v>
      </c>
      <c r="AE421" s="13">
        <v>112.2</v>
      </c>
      <c r="AF421" s="13">
        <v>3.3</v>
      </c>
      <c r="AG421" s="13">
        <v>9.4</v>
      </c>
      <c r="AH421" s="13">
        <v>1.41</v>
      </c>
      <c r="AI421" s="13">
        <v>19.899999999999999</v>
      </c>
      <c r="AJ421" s="13">
        <v>11.4</v>
      </c>
      <c r="AK421" s="13">
        <v>19.399999999999999</v>
      </c>
      <c r="AL421" s="13">
        <v>15.4</v>
      </c>
      <c r="AM421" s="13">
        <v>14.1</v>
      </c>
      <c r="AN421" s="13">
        <v>52.5</v>
      </c>
      <c r="AO421" s="13">
        <v>53.7</v>
      </c>
      <c r="AP421" s="13">
        <v>11.6</v>
      </c>
      <c r="AQ421" s="13">
        <v>100.61</v>
      </c>
      <c r="AR421" s="13">
        <v>8.1999999999999993</v>
      </c>
      <c r="AS421" s="13">
        <v>1215</v>
      </c>
      <c r="AT421" s="16">
        <f t="shared" si="150"/>
        <v>4.1111111111111107</v>
      </c>
      <c r="AU421" s="16">
        <f t="shared" si="151"/>
        <v>1.1111111111111112</v>
      </c>
      <c r="AV421" s="17">
        <f t="shared" si="152"/>
        <v>5.1111111111111107</v>
      </c>
      <c r="AW421" s="17">
        <f t="shared" si="153"/>
        <v>1.8888888888888888</v>
      </c>
      <c r="AX421" s="17">
        <f t="shared" si="154"/>
        <v>3.1944444444444446</v>
      </c>
      <c r="AY421" s="17">
        <f t="shared" si="155"/>
        <v>1</v>
      </c>
      <c r="AZ421" s="17">
        <f t="shared" si="156"/>
        <v>0.30555555555555558</v>
      </c>
      <c r="BA421" s="17">
        <f t="shared" si="157"/>
        <v>0.80555555555555558</v>
      </c>
      <c r="BB421" s="18">
        <f t="shared" si="158"/>
        <v>0.25534851621808141</v>
      </c>
      <c r="BC421" s="18">
        <f t="shared" si="159"/>
        <v>1.3793103448275863</v>
      </c>
      <c r="BD421" s="18">
        <f t="shared" si="160"/>
        <v>6.2111801242236017E-2</v>
      </c>
      <c r="BE421" s="18">
        <f t="shared" si="161"/>
        <v>1.8978605935127676E-2</v>
      </c>
      <c r="BF421" s="18">
        <f t="shared" si="162"/>
        <v>0.11732229123533471</v>
      </c>
      <c r="BG421" s="18">
        <f t="shared" si="163"/>
        <v>0.1984126984126984</v>
      </c>
      <c r="BH421" s="58" t="str">
        <f t="shared" si="164"/>
        <v>10–19 min</v>
      </c>
      <c r="BI421" s="58" t="str">
        <f t="shared" si="165"/>
        <v>23–27</v>
      </c>
      <c r="BJ421" s="60">
        <f t="shared" si="166"/>
        <v>0.52500000000000002</v>
      </c>
      <c r="BK421" s="60">
        <f t="shared" si="167"/>
        <v>0.53700000000000003</v>
      </c>
      <c r="BL421" s="60">
        <f t="shared" si="168"/>
        <v>7.3627036813518412E-2</v>
      </c>
      <c r="BM421" s="62" t="str">
        <f t="shared" si="169"/>
        <v>Écarter</v>
      </c>
      <c r="BN421" s="64">
        <f t="shared" si="170"/>
        <v>0.12573217080259333</v>
      </c>
      <c r="BO421" s="64">
        <f t="shared" si="171"/>
        <v>579.6</v>
      </c>
      <c r="BP421" s="65">
        <f t="shared" si="172"/>
        <v>6.901311249137336E-2</v>
      </c>
      <c r="BQ421" s="65">
        <f t="shared" si="173"/>
        <v>1.3793103448275863</v>
      </c>
      <c r="BR421" s="18">
        <f t="shared" si="174"/>
        <v>0.31746031746031739</v>
      </c>
    </row>
    <row r="422" spans="1:70" ht="13.2">
      <c r="A422" s="12" t="s">
        <v>812</v>
      </c>
      <c r="B422" s="12" t="s">
        <v>813</v>
      </c>
      <c r="C422" s="13">
        <v>25</v>
      </c>
      <c r="D422" s="13">
        <v>37</v>
      </c>
      <c r="E422" s="13">
        <v>21</v>
      </c>
      <c r="F422" s="13">
        <v>16</v>
      </c>
      <c r="G422" s="13">
        <v>11.4</v>
      </c>
      <c r="H422" s="14">
        <v>152</v>
      </c>
      <c r="I422" s="15">
        <v>59</v>
      </c>
      <c r="J422" s="15">
        <v>133</v>
      </c>
      <c r="K422" s="14">
        <v>43.3</v>
      </c>
      <c r="L422" s="15">
        <v>7</v>
      </c>
      <c r="M422" s="15">
        <v>37</v>
      </c>
      <c r="N422" s="14">
        <v>21.1</v>
      </c>
      <c r="O422" s="14">
        <v>30</v>
      </c>
      <c r="P422" s="14">
        <v>33</v>
      </c>
      <c r="Q422" s="14">
        <v>80</v>
      </c>
      <c r="R422" s="15">
        <v>22</v>
      </c>
      <c r="S422" s="15">
        <v>33</v>
      </c>
      <c r="T422" s="15">
        <v>59</v>
      </c>
      <c r="U422" s="15">
        <v>33</v>
      </c>
      <c r="V422" s="68">
        <v>26</v>
      </c>
      <c r="W422" s="15">
        <v>19</v>
      </c>
      <c r="X422" s="15">
        <v>4</v>
      </c>
      <c r="Y422" s="15">
        <v>26</v>
      </c>
      <c r="Z422" s="14">
        <v>311</v>
      </c>
      <c r="AA422" s="14">
        <v>0</v>
      </c>
      <c r="AB422" s="14">
        <v>0</v>
      </c>
      <c r="AC422" s="13">
        <v>-1.7</v>
      </c>
      <c r="AD422" s="13">
        <v>103.8</v>
      </c>
      <c r="AE422" s="13">
        <v>109.8</v>
      </c>
      <c r="AF422" s="13">
        <v>-6</v>
      </c>
      <c r="AG422" s="13">
        <v>12.4</v>
      </c>
      <c r="AH422" s="13">
        <v>1.31</v>
      </c>
      <c r="AI422" s="13">
        <v>16.2</v>
      </c>
      <c r="AJ422" s="13">
        <v>5.3</v>
      </c>
      <c r="AK422" s="13">
        <v>8.4</v>
      </c>
      <c r="AL422" s="13">
        <v>6.8</v>
      </c>
      <c r="AM422" s="13">
        <v>12.4</v>
      </c>
      <c r="AN422" s="13">
        <v>46.3</v>
      </c>
      <c r="AO422" s="13">
        <v>50.9</v>
      </c>
      <c r="AP422" s="13">
        <v>17.5</v>
      </c>
      <c r="AQ422" s="13">
        <v>100.15</v>
      </c>
      <c r="AR422" s="13">
        <v>7</v>
      </c>
      <c r="AS422" s="13">
        <v>872</v>
      </c>
      <c r="AT422" s="16">
        <f t="shared" si="150"/>
        <v>4.1081081081081079</v>
      </c>
      <c r="AU422" s="16">
        <f t="shared" si="151"/>
        <v>0.89189189189189189</v>
      </c>
      <c r="AV422" s="17">
        <f t="shared" si="152"/>
        <v>1.5945945945945945</v>
      </c>
      <c r="AW422" s="17">
        <f t="shared" si="153"/>
        <v>0.59459459459459463</v>
      </c>
      <c r="AX422" s="17">
        <f t="shared" si="154"/>
        <v>0.89189189189189189</v>
      </c>
      <c r="AY422" s="17">
        <f t="shared" si="155"/>
        <v>0.51351351351351349</v>
      </c>
      <c r="AZ422" s="17">
        <f t="shared" si="156"/>
        <v>0.10810810810810811</v>
      </c>
      <c r="BA422" s="17">
        <f t="shared" si="157"/>
        <v>0.70270270270270274</v>
      </c>
      <c r="BB422" s="18">
        <f t="shared" si="158"/>
        <v>0.36036036036036034</v>
      </c>
      <c r="BC422" s="18">
        <f t="shared" si="159"/>
        <v>1.2692307692307692</v>
      </c>
      <c r="BD422" s="18">
        <f t="shared" si="160"/>
        <v>4.5045045045045043E-2</v>
      </c>
      <c r="BE422" s="18">
        <f t="shared" si="161"/>
        <v>9.4831673779042207E-3</v>
      </c>
      <c r="BF422" s="18">
        <f t="shared" si="162"/>
        <v>5.215742057847321E-2</v>
      </c>
      <c r="BG422" s="18">
        <f t="shared" si="163"/>
        <v>7.8236130867709808E-2</v>
      </c>
      <c r="BH422" s="58" t="str">
        <f t="shared" si="164"/>
        <v>10–19 min</v>
      </c>
      <c r="BI422" s="58" t="str">
        <f t="shared" si="165"/>
        <v>23–27</v>
      </c>
      <c r="BJ422" s="60">
        <f t="shared" si="166"/>
        <v>0.46299999999999997</v>
      </c>
      <c r="BK422" s="60">
        <f t="shared" si="167"/>
        <v>0.50900000000000001</v>
      </c>
      <c r="BL422" s="60">
        <f t="shared" si="168"/>
        <v>8.0265540132770069E-2</v>
      </c>
      <c r="BM422" s="62" t="str">
        <f t="shared" si="169"/>
        <v>Écarter</v>
      </c>
      <c r="BN422" s="64">
        <f t="shared" si="170"/>
        <v>0.12564032845722986</v>
      </c>
      <c r="BO422" s="64">
        <f t="shared" si="171"/>
        <v>421.8</v>
      </c>
      <c r="BP422" s="65">
        <f t="shared" si="172"/>
        <v>7.8236130867709808E-2</v>
      </c>
      <c r="BQ422" s="65">
        <f t="shared" si="173"/>
        <v>1.2692307692307692</v>
      </c>
      <c r="BR422" s="18">
        <f t="shared" si="174"/>
        <v>0.13987671882408723</v>
      </c>
    </row>
    <row r="423" spans="1:70" ht="13.2">
      <c r="A423" s="12" t="s">
        <v>722</v>
      </c>
      <c r="B423" s="12" t="s">
        <v>723</v>
      </c>
      <c r="C423" s="13">
        <v>22</v>
      </c>
      <c r="D423" s="13">
        <v>56</v>
      </c>
      <c r="E423" s="13">
        <v>36</v>
      </c>
      <c r="F423" s="13">
        <v>20</v>
      </c>
      <c r="G423" s="13">
        <v>13.6</v>
      </c>
      <c r="H423" s="14">
        <v>230</v>
      </c>
      <c r="I423" s="15">
        <v>84</v>
      </c>
      <c r="J423" s="15">
        <v>179</v>
      </c>
      <c r="K423" s="14">
        <v>45.8</v>
      </c>
      <c r="L423" s="15">
        <v>34</v>
      </c>
      <c r="M423" s="15">
        <v>101</v>
      </c>
      <c r="N423" s="14">
        <v>33</v>
      </c>
      <c r="O423" s="14">
        <v>28</v>
      </c>
      <c r="P423" s="14">
        <v>45</v>
      </c>
      <c r="Q423" s="14">
        <v>69</v>
      </c>
      <c r="R423" s="15">
        <v>73</v>
      </c>
      <c r="S423" s="15">
        <v>101</v>
      </c>
      <c r="T423" s="15">
        <v>174</v>
      </c>
      <c r="U423" s="15">
        <v>78</v>
      </c>
      <c r="V423" s="68">
        <v>45</v>
      </c>
      <c r="W423" s="15">
        <v>22</v>
      </c>
      <c r="X423" s="15">
        <v>11</v>
      </c>
      <c r="Y423" s="15">
        <v>90</v>
      </c>
      <c r="Z423" s="14">
        <v>616</v>
      </c>
      <c r="AA423" s="14">
        <v>0</v>
      </c>
      <c r="AB423" s="14">
        <v>0</v>
      </c>
      <c r="AC423" s="13">
        <v>2.9</v>
      </c>
      <c r="AD423" s="13">
        <v>117.8</v>
      </c>
      <c r="AE423" s="13">
        <v>107.3</v>
      </c>
      <c r="AF423" s="13">
        <v>10.6</v>
      </c>
      <c r="AG423" s="13">
        <v>13.8</v>
      </c>
      <c r="AH423" s="13">
        <v>1.9</v>
      </c>
      <c r="AI423" s="13">
        <v>25.1</v>
      </c>
      <c r="AJ423" s="13">
        <v>8.5</v>
      </c>
      <c r="AK423" s="13">
        <v>12.7</v>
      </c>
      <c r="AL423" s="13">
        <v>10.6</v>
      </c>
      <c r="AM423" s="13">
        <v>13.2</v>
      </c>
      <c r="AN423" s="13">
        <v>55.3</v>
      </c>
      <c r="AO423" s="13">
        <v>57.5</v>
      </c>
      <c r="AP423" s="13">
        <v>12.6</v>
      </c>
      <c r="AQ423" s="13">
        <v>99.78</v>
      </c>
      <c r="AR423" s="13">
        <v>7.3</v>
      </c>
      <c r="AS423" s="13">
        <v>1582</v>
      </c>
      <c r="AT423" s="16">
        <f t="shared" si="150"/>
        <v>4.1071428571428568</v>
      </c>
      <c r="AU423" s="16">
        <f t="shared" si="151"/>
        <v>1.3928571428571428</v>
      </c>
      <c r="AV423" s="17">
        <f t="shared" si="152"/>
        <v>3.1071428571428572</v>
      </c>
      <c r="AW423" s="17">
        <f t="shared" si="153"/>
        <v>1.3035714285714286</v>
      </c>
      <c r="AX423" s="17">
        <f t="shared" si="154"/>
        <v>1.8035714285714286</v>
      </c>
      <c r="AY423" s="17">
        <f t="shared" si="155"/>
        <v>0.39285714285714285</v>
      </c>
      <c r="AZ423" s="17">
        <f t="shared" si="156"/>
        <v>0.19642857142857142</v>
      </c>
      <c r="BA423" s="17">
        <f t="shared" si="157"/>
        <v>0.8035714285714286</v>
      </c>
      <c r="BB423" s="18">
        <f t="shared" si="158"/>
        <v>0.30199579831932771</v>
      </c>
      <c r="BC423" s="18">
        <f t="shared" si="159"/>
        <v>1.7333333333333332</v>
      </c>
      <c r="BD423" s="18">
        <f t="shared" si="160"/>
        <v>2.8886554621848741E-2</v>
      </c>
      <c r="BE423" s="18">
        <f t="shared" si="161"/>
        <v>1.444327731092437E-2</v>
      </c>
      <c r="BF423" s="18">
        <f t="shared" si="162"/>
        <v>9.585084033613446E-2</v>
      </c>
      <c r="BG423" s="18">
        <f t="shared" si="163"/>
        <v>0.1326155462184874</v>
      </c>
      <c r="BH423" s="58" t="str">
        <f t="shared" si="164"/>
        <v>10–19 min</v>
      </c>
      <c r="BI423" s="58" t="str">
        <f t="shared" si="165"/>
        <v>18–22</v>
      </c>
      <c r="BJ423" s="60">
        <f t="shared" si="166"/>
        <v>0.55299999999999994</v>
      </c>
      <c r="BK423" s="60">
        <f t="shared" si="167"/>
        <v>0.57499999999999996</v>
      </c>
      <c r="BL423" s="60">
        <f t="shared" si="168"/>
        <v>0.108026554013277</v>
      </c>
      <c r="BM423" s="62" t="str">
        <f t="shared" si="169"/>
        <v>Écarter</v>
      </c>
      <c r="BN423" s="64">
        <f t="shared" si="170"/>
        <v>0.12561080770336303</v>
      </c>
      <c r="BO423" s="64">
        <f t="shared" si="171"/>
        <v>761.6</v>
      </c>
      <c r="BP423" s="65">
        <f t="shared" si="172"/>
        <v>0.10241596638655462</v>
      </c>
      <c r="BQ423" s="65">
        <f t="shared" si="173"/>
        <v>1.7333333333333334</v>
      </c>
      <c r="BR423" s="18">
        <f t="shared" si="174"/>
        <v>0.22846638655462187</v>
      </c>
    </row>
    <row r="424" spans="1:70" ht="13.2">
      <c r="A424" s="12" t="s">
        <v>874</v>
      </c>
      <c r="B424" s="12" t="s">
        <v>875</v>
      </c>
      <c r="C424" s="13">
        <v>22</v>
      </c>
      <c r="D424" s="13">
        <v>28</v>
      </c>
      <c r="E424" s="13">
        <v>9</v>
      </c>
      <c r="F424" s="13">
        <v>19</v>
      </c>
      <c r="G424" s="13">
        <v>11.7</v>
      </c>
      <c r="H424" s="14">
        <v>115</v>
      </c>
      <c r="I424" s="15">
        <v>45</v>
      </c>
      <c r="J424" s="15">
        <v>109</v>
      </c>
      <c r="K424" s="14">
        <v>41.7</v>
      </c>
      <c r="L424" s="15">
        <v>20</v>
      </c>
      <c r="M424" s="15">
        <v>50</v>
      </c>
      <c r="N424" s="14">
        <v>38</v>
      </c>
      <c r="O424" s="14">
        <v>8</v>
      </c>
      <c r="P424" s="14">
        <v>11</v>
      </c>
      <c r="Q424" s="14">
        <v>70</v>
      </c>
      <c r="R424" s="15">
        <v>17</v>
      </c>
      <c r="S424" s="15">
        <v>36</v>
      </c>
      <c r="T424" s="15">
        <v>56</v>
      </c>
      <c r="U424" s="15">
        <v>20</v>
      </c>
      <c r="V424" s="68">
        <v>14</v>
      </c>
      <c r="W424" s="15">
        <v>8</v>
      </c>
      <c r="X424" s="15">
        <v>8</v>
      </c>
      <c r="Y424" s="15">
        <v>28</v>
      </c>
      <c r="Z424" s="14">
        <v>244</v>
      </c>
      <c r="AA424" s="14">
        <v>0</v>
      </c>
      <c r="AB424" s="14">
        <v>0</v>
      </c>
      <c r="AC424" s="13">
        <v>-2.4</v>
      </c>
      <c r="AD424" s="13">
        <v>101.2</v>
      </c>
      <c r="AE424" s="13">
        <v>110.7</v>
      </c>
      <c r="AF424" s="13">
        <v>-9.6</v>
      </c>
      <c r="AG424" s="13">
        <v>9.1</v>
      </c>
      <c r="AH424" s="13">
        <v>1.36</v>
      </c>
      <c r="AI424" s="13">
        <v>13</v>
      </c>
      <c r="AJ424" s="13">
        <v>5.0999999999999996</v>
      </c>
      <c r="AK424" s="13">
        <v>11.8</v>
      </c>
      <c r="AL424" s="13">
        <v>8.1999999999999993</v>
      </c>
      <c r="AM424" s="13">
        <v>9.6</v>
      </c>
      <c r="AN424" s="13">
        <v>50.5</v>
      </c>
      <c r="AO424" s="13">
        <v>51.6</v>
      </c>
      <c r="AP424" s="13">
        <v>16.399999999999999</v>
      </c>
      <c r="AQ424" s="13">
        <v>99.39</v>
      </c>
      <c r="AR424" s="13">
        <v>6.6</v>
      </c>
      <c r="AS424" s="13">
        <v>677</v>
      </c>
      <c r="AT424" s="16">
        <f t="shared" si="150"/>
        <v>4.1071428571428568</v>
      </c>
      <c r="AU424" s="16">
        <f t="shared" si="151"/>
        <v>0.7142857142857143</v>
      </c>
      <c r="AV424" s="17">
        <f t="shared" si="152"/>
        <v>2</v>
      </c>
      <c r="AW424" s="17">
        <f t="shared" si="153"/>
        <v>0.6071428571428571</v>
      </c>
      <c r="AX424" s="17">
        <f t="shared" si="154"/>
        <v>1.2857142857142858</v>
      </c>
      <c r="AY424" s="17">
        <f t="shared" si="155"/>
        <v>0.2857142857142857</v>
      </c>
      <c r="AZ424" s="17">
        <f t="shared" si="156"/>
        <v>0.2857142857142857</v>
      </c>
      <c r="BA424" s="17">
        <f t="shared" si="157"/>
        <v>0.5</v>
      </c>
      <c r="BB424" s="18">
        <f t="shared" si="158"/>
        <v>0.35103785103785101</v>
      </c>
      <c r="BC424" s="18">
        <f t="shared" si="159"/>
        <v>1.4285714285714286</v>
      </c>
      <c r="BD424" s="18">
        <f t="shared" si="160"/>
        <v>2.442002442002442E-2</v>
      </c>
      <c r="BE424" s="18">
        <f t="shared" si="161"/>
        <v>2.442002442002442E-2</v>
      </c>
      <c r="BF424" s="18">
        <f t="shared" si="162"/>
        <v>5.1892551892551889E-2</v>
      </c>
      <c r="BG424" s="18">
        <f t="shared" si="163"/>
        <v>0.1098901098901099</v>
      </c>
      <c r="BH424" s="58" t="str">
        <f t="shared" si="164"/>
        <v>10–19 min</v>
      </c>
      <c r="BI424" s="58" t="str">
        <f t="shared" si="165"/>
        <v>18–22</v>
      </c>
      <c r="BJ424" s="60">
        <f t="shared" si="166"/>
        <v>0.505</v>
      </c>
      <c r="BK424" s="60">
        <f t="shared" si="167"/>
        <v>0.51600000000000001</v>
      </c>
      <c r="BL424" s="60">
        <f t="shared" si="168"/>
        <v>6.578153289076645E-2</v>
      </c>
      <c r="BM424" s="62" t="str">
        <f t="shared" si="169"/>
        <v>Écarter</v>
      </c>
      <c r="BN424" s="64">
        <f t="shared" si="170"/>
        <v>0.12561080770336303</v>
      </c>
      <c r="BO424" s="64">
        <f t="shared" si="171"/>
        <v>327.59999999999997</v>
      </c>
      <c r="BP424" s="65">
        <f t="shared" si="172"/>
        <v>6.1050061050061055E-2</v>
      </c>
      <c r="BQ424" s="65">
        <f t="shared" si="173"/>
        <v>1.4285714285714286</v>
      </c>
      <c r="BR424" s="18">
        <f t="shared" si="174"/>
        <v>0.17094017094017094</v>
      </c>
    </row>
    <row r="425" spans="1:70" ht="13.2">
      <c r="A425" s="12" t="s">
        <v>712</v>
      </c>
      <c r="B425" s="12" t="s">
        <v>713</v>
      </c>
      <c r="C425" s="13">
        <v>22</v>
      </c>
      <c r="D425" s="13">
        <v>58</v>
      </c>
      <c r="E425" s="13">
        <v>29</v>
      </c>
      <c r="F425" s="13">
        <v>29</v>
      </c>
      <c r="G425" s="13">
        <v>13.6</v>
      </c>
      <c r="H425" s="14">
        <v>238</v>
      </c>
      <c r="I425" s="15">
        <v>81</v>
      </c>
      <c r="J425" s="15">
        <v>191</v>
      </c>
      <c r="K425" s="14">
        <v>42.1</v>
      </c>
      <c r="L425" s="15">
        <v>64</v>
      </c>
      <c r="M425" s="15">
        <v>162</v>
      </c>
      <c r="N425" s="14">
        <v>40</v>
      </c>
      <c r="O425" s="14">
        <v>17</v>
      </c>
      <c r="P425" s="14">
        <v>17</v>
      </c>
      <c r="Q425" s="14">
        <v>88.2</v>
      </c>
      <c r="R425" s="15">
        <v>17</v>
      </c>
      <c r="S425" s="15">
        <v>58</v>
      </c>
      <c r="T425" s="15">
        <v>75</v>
      </c>
      <c r="U425" s="15">
        <v>35</v>
      </c>
      <c r="V425" s="68">
        <v>12</v>
      </c>
      <c r="W425" s="15">
        <v>23</v>
      </c>
      <c r="X425" s="15">
        <v>6</v>
      </c>
      <c r="Y425" s="15">
        <v>64</v>
      </c>
      <c r="Z425" s="14">
        <v>452</v>
      </c>
      <c r="AA425" s="14">
        <v>0</v>
      </c>
      <c r="AB425" s="14">
        <v>0</v>
      </c>
      <c r="AC425" s="13">
        <v>-1.1000000000000001</v>
      </c>
      <c r="AD425" s="13">
        <v>104.2</v>
      </c>
      <c r="AE425" s="13">
        <v>108.2</v>
      </c>
      <c r="AF425" s="13">
        <v>-4.0999999999999996</v>
      </c>
      <c r="AG425" s="13">
        <v>6.6</v>
      </c>
      <c r="AH425" s="13">
        <v>2.69</v>
      </c>
      <c r="AI425" s="13">
        <v>14.3</v>
      </c>
      <c r="AJ425" s="13">
        <v>2.2999999999999998</v>
      </c>
      <c r="AK425" s="13">
        <v>7.3</v>
      </c>
      <c r="AL425" s="13">
        <v>4.7</v>
      </c>
      <c r="AM425" s="13">
        <v>5.3</v>
      </c>
      <c r="AN425" s="13">
        <v>58.9</v>
      </c>
      <c r="AO425" s="13">
        <v>60.5</v>
      </c>
      <c r="AP425" s="13">
        <v>11.5</v>
      </c>
      <c r="AQ425" s="13">
        <v>96.82</v>
      </c>
      <c r="AR425" s="13">
        <v>6.1</v>
      </c>
      <c r="AS425" s="13">
        <v>1589</v>
      </c>
      <c r="AT425" s="16">
        <f t="shared" si="150"/>
        <v>4.1034482758620694</v>
      </c>
      <c r="AU425" s="16">
        <f t="shared" si="151"/>
        <v>0.60344827586206895</v>
      </c>
      <c r="AV425" s="17">
        <f t="shared" si="152"/>
        <v>1.2931034482758621</v>
      </c>
      <c r="AW425" s="17">
        <f t="shared" si="153"/>
        <v>0.29310344827586204</v>
      </c>
      <c r="AX425" s="17">
        <f t="shared" si="154"/>
        <v>1</v>
      </c>
      <c r="AY425" s="17">
        <f t="shared" si="155"/>
        <v>0.39655172413793105</v>
      </c>
      <c r="AZ425" s="17">
        <f t="shared" si="156"/>
        <v>0.10344827586206896</v>
      </c>
      <c r="BA425" s="17">
        <f t="shared" si="157"/>
        <v>0.20689655172413793</v>
      </c>
      <c r="BB425" s="18">
        <f t="shared" si="158"/>
        <v>0.30172413793103453</v>
      </c>
      <c r="BC425" s="18">
        <f t="shared" si="159"/>
        <v>2.9166666666666665</v>
      </c>
      <c r="BD425" s="18">
        <f t="shared" si="160"/>
        <v>2.9158215010141989E-2</v>
      </c>
      <c r="BE425" s="18">
        <f t="shared" si="161"/>
        <v>7.6064908722109532E-3</v>
      </c>
      <c r="BF425" s="18">
        <f t="shared" si="162"/>
        <v>2.1551724137931032E-2</v>
      </c>
      <c r="BG425" s="18">
        <f t="shared" si="163"/>
        <v>7.3529411764705885E-2</v>
      </c>
      <c r="BH425" s="58" t="str">
        <f t="shared" si="164"/>
        <v>10–19 min</v>
      </c>
      <c r="BI425" s="58" t="str">
        <f t="shared" si="165"/>
        <v>18–22</v>
      </c>
      <c r="BJ425" s="60">
        <f t="shared" si="166"/>
        <v>0.58899999999999997</v>
      </c>
      <c r="BK425" s="60">
        <f t="shared" si="167"/>
        <v>0.60499999999999998</v>
      </c>
      <c r="BL425" s="60">
        <f t="shared" si="168"/>
        <v>0.11526855763427882</v>
      </c>
      <c r="BM425" s="62" t="str">
        <f t="shared" si="169"/>
        <v>Écarter</v>
      </c>
      <c r="BN425" s="64">
        <f t="shared" si="170"/>
        <v>0.1254978144730452</v>
      </c>
      <c r="BO425" s="64">
        <f t="shared" si="171"/>
        <v>788.8</v>
      </c>
      <c r="BP425" s="65">
        <f t="shared" si="172"/>
        <v>4.4371196754563899E-2</v>
      </c>
      <c r="BQ425" s="65">
        <f t="shared" si="173"/>
        <v>2.9166666666666665</v>
      </c>
      <c r="BR425" s="18">
        <f t="shared" si="174"/>
        <v>9.5081135902636921E-2</v>
      </c>
    </row>
    <row r="426" spans="1:70" ht="13.2">
      <c r="A426" s="12" t="s">
        <v>754</v>
      </c>
      <c r="B426" s="12" t="s">
        <v>755</v>
      </c>
      <c r="C426" s="13">
        <v>25</v>
      </c>
      <c r="D426" s="13">
        <v>49</v>
      </c>
      <c r="E426" s="13">
        <v>31</v>
      </c>
      <c r="F426" s="13">
        <v>18</v>
      </c>
      <c r="G426" s="13">
        <v>13.6</v>
      </c>
      <c r="H426" s="14">
        <v>201</v>
      </c>
      <c r="I426" s="15">
        <v>78</v>
      </c>
      <c r="J426" s="15">
        <v>181</v>
      </c>
      <c r="K426" s="14">
        <v>42.8</v>
      </c>
      <c r="L426" s="15">
        <v>39</v>
      </c>
      <c r="M426" s="15">
        <v>103</v>
      </c>
      <c r="N426" s="14">
        <v>39.6</v>
      </c>
      <c r="O426" s="14">
        <v>5</v>
      </c>
      <c r="P426" s="14">
        <v>10</v>
      </c>
      <c r="Q426" s="14">
        <v>75</v>
      </c>
      <c r="R426" s="15">
        <v>15</v>
      </c>
      <c r="S426" s="15">
        <v>54</v>
      </c>
      <c r="T426" s="15">
        <v>69</v>
      </c>
      <c r="U426" s="15">
        <v>108</v>
      </c>
      <c r="V426" s="68">
        <v>25</v>
      </c>
      <c r="W426" s="15">
        <v>20</v>
      </c>
      <c r="X426" s="15">
        <v>5</v>
      </c>
      <c r="Y426" s="15">
        <v>39</v>
      </c>
      <c r="Z426" s="14">
        <v>495</v>
      </c>
      <c r="AA426" s="14">
        <v>1</v>
      </c>
      <c r="AB426" s="14">
        <v>1</v>
      </c>
      <c r="AC426" s="13">
        <v>1.1000000000000001</v>
      </c>
      <c r="AD426" s="13">
        <v>112.6</v>
      </c>
      <c r="AE426" s="13">
        <v>109.7</v>
      </c>
      <c r="AF426" s="13">
        <v>2.9</v>
      </c>
      <c r="AG426" s="13">
        <v>21.1</v>
      </c>
      <c r="AH426" s="13">
        <v>4.46</v>
      </c>
      <c r="AI426" s="13">
        <v>34.1</v>
      </c>
      <c r="AJ426" s="13">
        <v>2.2000000000000002</v>
      </c>
      <c r="AK426" s="13">
        <v>7.8</v>
      </c>
      <c r="AL426" s="13">
        <v>5.0999999999999996</v>
      </c>
      <c r="AM426" s="13">
        <v>7.6</v>
      </c>
      <c r="AN426" s="13">
        <v>53.9</v>
      </c>
      <c r="AO426" s="13">
        <v>54.5</v>
      </c>
      <c r="AP426" s="13">
        <v>13</v>
      </c>
      <c r="AQ426" s="13">
        <v>99.25</v>
      </c>
      <c r="AR426" s="13">
        <v>7.8</v>
      </c>
      <c r="AS426" s="13">
        <v>1383</v>
      </c>
      <c r="AT426" s="16">
        <f t="shared" si="150"/>
        <v>4.1020408163265305</v>
      </c>
      <c r="AU426" s="16">
        <f t="shared" si="151"/>
        <v>2.204081632653061</v>
      </c>
      <c r="AV426" s="17">
        <f t="shared" si="152"/>
        <v>1.4081632653061225</v>
      </c>
      <c r="AW426" s="17">
        <f t="shared" si="153"/>
        <v>0.30612244897959184</v>
      </c>
      <c r="AX426" s="17">
        <f t="shared" si="154"/>
        <v>1.1020408163265305</v>
      </c>
      <c r="AY426" s="17">
        <f t="shared" si="155"/>
        <v>0.40816326530612246</v>
      </c>
      <c r="AZ426" s="17">
        <f t="shared" si="156"/>
        <v>0.10204081632653061</v>
      </c>
      <c r="BA426" s="17">
        <f t="shared" si="157"/>
        <v>0.51020408163265307</v>
      </c>
      <c r="BB426" s="18">
        <f t="shared" si="158"/>
        <v>0.30162064825930374</v>
      </c>
      <c r="BC426" s="18">
        <f t="shared" si="159"/>
        <v>4.3199999999999994</v>
      </c>
      <c r="BD426" s="18">
        <f t="shared" si="160"/>
        <v>3.0012004801920771E-2</v>
      </c>
      <c r="BE426" s="18">
        <f t="shared" si="161"/>
        <v>7.5030012004801928E-3</v>
      </c>
      <c r="BF426" s="18">
        <f t="shared" si="162"/>
        <v>2.2509003601440578E-2</v>
      </c>
      <c r="BG426" s="18">
        <f t="shared" si="163"/>
        <v>8.1032412965186068E-2</v>
      </c>
      <c r="BH426" s="58" t="str">
        <f t="shared" si="164"/>
        <v>10–19 min</v>
      </c>
      <c r="BI426" s="58" t="str">
        <f t="shared" si="165"/>
        <v>23–27</v>
      </c>
      <c r="BJ426" s="60">
        <f t="shared" si="166"/>
        <v>0.53900000000000003</v>
      </c>
      <c r="BK426" s="60">
        <f t="shared" si="167"/>
        <v>0.54500000000000004</v>
      </c>
      <c r="BL426" s="60">
        <f t="shared" si="168"/>
        <v>0.10923355461677731</v>
      </c>
      <c r="BM426" s="62" t="str">
        <f t="shared" si="169"/>
        <v>Écarter</v>
      </c>
      <c r="BN426" s="64">
        <f t="shared" si="170"/>
        <v>0.12545476943292408</v>
      </c>
      <c r="BO426" s="64">
        <f t="shared" si="171"/>
        <v>666.4</v>
      </c>
      <c r="BP426" s="65">
        <f t="shared" si="172"/>
        <v>0.16206482593037216</v>
      </c>
      <c r="BQ426" s="65">
        <f t="shared" si="173"/>
        <v>4.32</v>
      </c>
      <c r="BR426" s="18">
        <f t="shared" si="174"/>
        <v>0.10354141656662666</v>
      </c>
    </row>
    <row r="427" spans="1:70" ht="13.2">
      <c r="A427" s="12" t="s">
        <v>792</v>
      </c>
      <c r="B427" s="12" t="s">
        <v>793</v>
      </c>
      <c r="C427" s="13">
        <v>23</v>
      </c>
      <c r="D427" s="13">
        <v>40</v>
      </c>
      <c r="E427" s="13">
        <v>28</v>
      </c>
      <c r="F427" s="13">
        <v>12</v>
      </c>
      <c r="G427" s="13">
        <v>13</v>
      </c>
      <c r="H427" s="14">
        <v>164</v>
      </c>
      <c r="I427" s="15">
        <v>56</v>
      </c>
      <c r="J427" s="15">
        <v>120</v>
      </c>
      <c r="K427" s="14">
        <v>46.7</v>
      </c>
      <c r="L427" s="15">
        <v>24</v>
      </c>
      <c r="M427" s="15">
        <v>52</v>
      </c>
      <c r="N427" s="14">
        <v>43.1</v>
      </c>
      <c r="O427" s="14">
        <v>28</v>
      </c>
      <c r="P427" s="14">
        <v>36</v>
      </c>
      <c r="Q427" s="14">
        <v>78.400000000000006</v>
      </c>
      <c r="R427" s="15">
        <v>28</v>
      </c>
      <c r="S427" s="15">
        <v>28</v>
      </c>
      <c r="T427" s="15">
        <v>52</v>
      </c>
      <c r="U427" s="15">
        <v>28</v>
      </c>
      <c r="V427" s="68">
        <v>8</v>
      </c>
      <c r="W427" s="15">
        <v>36</v>
      </c>
      <c r="X427" s="15">
        <v>4</v>
      </c>
      <c r="Y427" s="15">
        <v>60</v>
      </c>
      <c r="Z427" s="14">
        <v>372</v>
      </c>
      <c r="AA427" s="14">
        <v>0</v>
      </c>
      <c r="AB427" s="14">
        <v>0</v>
      </c>
      <c r="AC427" s="13">
        <v>1.1000000000000001</v>
      </c>
      <c r="AD427" s="13">
        <v>115.2</v>
      </c>
      <c r="AE427" s="13">
        <v>109.6</v>
      </c>
      <c r="AF427" s="13">
        <v>5.6</v>
      </c>
      <c r="AG427" s="13">
        <v>6.7</v>
      </c>
      <c r="AH427" s="13">
        <v>3.25</v>
      </c>
      <c r="AI427" s="13">
        <v>15.1</v>
      </c>
      <c r="AJ427" s="13">
        <v>4.7</v>
      </c>
      <c r="AK427" s="13">
        <v>5.3</v>
      </c>
      <c r="AL427" s="13">
        <v>5</v>
      </c>
      <c r="AM427" s="13">
        <v>4.7</v>
      </c>
      <c r="AN427" s="13">
        <v>55.8</v>
      </c>
      <c r="AO427" s="13">
        <v>59.8</v>
      </c>
      <c r="AP427" s="13">
        <v>11.5</v>
      </c>
      <c r="AQ427" s="13">
        <v>101.98</v>
      </c>
      <c r="AR427" s="13">
        <v>5.7</v>
      </c>
      <c r="AS427" s="13">
        <v>1101</v>
      </c>
      <c r="AT427" s="16">
        <f t="shared" si="150"/>
        <v>4.0999999999999996</v>
      </c>
      <c r="AU427" s="16">
        <f t="shared" si="151"/>
        <v>0.7</v>
      </c>
      <c r="AV427" s="17">
        <f t="shared" si="152"/>
        <v>1.3</v>
      </c>
      <c r="AW427" s="17">
        <f t="shared" si="153"/>
        <v>0.7</v>
      </c>
      <c r="AX427" s="17">
        <f t="shared" si="154"/>
        <v>0.7</v>
      </c>
      <c r="AY427" s="17">
        <f t="shared" si="155"/>
        <v>0.9</v>
      </c>
      <c r="AZ427" s="17">
        <f t="shared" si="156"/>
        <v>0.1</v>
      </c>
      <c r="BA427" s="17">
        <f t="shared" si="157"/>
        <v>0.2</v>
      </c>
      <c r="BB427" s="18">
        <f t="shared" si="158"/>
        <v>0.31538461538461537</v>
      </c>
      <c r="BC427" s="18">
        <f t="shared" si="159"/>
        <v>3.4999999999999996</v>
      </c>
      <c r="BD427" s="18">
        <f t="shared" si="160"/>
        <v>6.9230769230769235E-2</v>
      </c>
      <c r="BE427" s="18">
        <f t="shared" si="161"/>
        <v>7.6923076923076927E-3</v>
      </c>
      <c r="BF427" s="18">
        <f t="shared" si="162"/>
        <v>5.3846153846153842E-2</v>
      </c>
      <c r="BG427" s="18">
        <f t="shared" si="163"/>
        <v>5.3846153846153842E-2</v>
      </c>
      <c r="BH427" s="58" t="str">
        <f t="shared" si="164"/>
        <v>10–19 min</v>
      </c>
      <c r="BI427" s="58" t="str">
        <f t="shared" si="165"/>
        <v>23–27</v>
      </c>
      <c r="BJ427" s="60">
        <f t="shared" si="166"/>
        <v>0.55799999999999994</v>
      </c>
      <c r="BK427" s="60">
        <f t="shared" si="167"/>
        <v>0.59799999999999998</v>
      </c>
      <c r="BL427" s="60">
        <f t="shared" si="168"/>
        <v>7.2420036210018107E-2</v>
      </c>
      <c r="BM427" s="62" t="str">
        <f t="shared" si="169"/>
        <v>Écarter</v>
      </c>
      <c r="BN427" s="64">
        <f t="shared" si="170"/>
        <v>0.12539235412474847</v>
      </c>
      <c r="BO427" s="64">
        <f t="shared" si="171"/>
        <v>520</v>
      </c>
      <c r="BP427" s="65">
        <f t="shared" si="172"/>
        <v>5.3846153846153849E-2</v>
      </c>
      <c r="BQ427" s="65">
        <f t="shared" si="173"/>
        <v>3.5</v>
      </c>
      <c r="BR427" s="18">
        <f t="shared" si="174"/>
        <v>0.1</v>
      </c>
    </row>
    <row r="428" spans="1:70" ht="13.2">
      <c r="A428" s="12" t="s">
        <v>656</v>
      </c>
      <c r="B428" s="12" t="s">
        <v>657</v>
      </c>
      <c r="C428" s="13">
        <v>36</v>
      </c>
      <c r="D428" s="13">
        <v>78</v>
      </c>
      <c r="E428" s="13">
        <v>47</v>
      </c>
      <c r="F428" s="13">
        <v>31</v>
      </c>
      <c r="G428" s="13">
        <v>17.5</v>
      </c>
      <c r="H428" s="14">
        <v>312</v>
      </c>
      <c r="I428" s="15">
        <v>101</v>
      </c>
      <c r="J428" s="15">
        <v>242</v>
      </c>
      <c r="K428" s="14">
        <v>43.7</v>
      </c>
      <c r="L428" s="15">
        <v>86</v>
      </c>
      <c r="M428" s="15">
        <v>203</v>
      </c>
      <c r="N428" s="14">
        <v>43.3</v>
      </c>
      <c r="O428" s="14">
        <v>16</v>
      </c>
      <c r="P428" s="14">
        <v>23</v>
      </c>
      <c r="Q428" s="14">
        <v>81</v>
      </c>
      <c r="R428" s="15">
        <v>47</v>
      </c>
      <c r="S428" s="15">
        <v>172</v>
      </c>
      <c r="T428" s="15">
        <v>218</v>
      </c>
      <c r="U428" s="15">
        <v>86</v>
      </c>
      <c r="V428" s="68">
        <v>31</v>
      </c>
      <c r="W428" s="15">
        <v>55</v>
      </c>
      <c r="X428" s="15">
        <v>39</v>
      </c>
      <c r="Y428" s="15">
        <v>109</v>
      </c>
      <c r="Z428" s="14">
        <v>928</v>
      </c>
      <c r="AA428" s="14">
        <v>0</v>
      </c>
      <c r="AB428" s="14">
        <v>0</v>
      </c>
      <c r="AC428" s="13">
        <v>1.9</v>
      </c>
      <c r="AD428" s="13">
        <v>110.5</v>
      </c>
      <c r="AE428" s="13">
        <v>104.7</v>
      </c>
      <c r="AF428" s="13">
        <v>5.9</v>
      </c>
      <c r="AG428" s="13">
        <v>8.1999999999999993</v>
      </c>
      <c r="AH428" s="13">
        <v>2.4700000000000002</v>
      </c>
      <c r="AI428" s="13">
        <v>23</v>
      </c>
      <c r="AJ428" s="13">
        <v>3.4</v>
      </c>
      <c r="AK428" s="13">
        <v>11.7</v>
      </c>
      <c r="AL428" s="13">
        <v>7.7</v>
      </c>
      <c r="AM428" s="13">
        <v>9.3000000000000007</v>
      </c>
      <c r="AN428" s="13">
        <v>62.2</v>
      </c>
      <c r="AO428" s="13">
        <v>63.3</v>
      </c>
      <c r="AP428" s="13">
        <v>8.6999999999999993</v>
      </c>
      <c r="AQ428" s="13">
        <v>100.22</v>
      </c>
      <c r="AR428" s="13">
        <v>6.9</v>
      </c>
      <c r="AS428" s="13">
        <v>2848</v>
      </c>
      <c r="AT428" s="16">
        <f t="shared" si="150"/>
        <v>4</v>
      </c>
      <c r="AU428" s="16">
        <f t="shared" si="151"/>
        <v>1.1025641025641026</v>
      </c>
      <c r="AV428" s="17">
        <f t="shared" si="152"/>
        <v>2.7948717948717947</v>
      </c>
      <c r="AW428" s="17">
        <f t="shared" si="153"/>
        <v>0.60256410256410253</v>
      </c>
      <c r="AX428" s="17">
        <f t="shared" si="154"/>
        <v>2.2051282051282053</v>
      </c>
      <c r="AY428" s="17">
        <f t="shared" si="155"/>
        <v>0.70512820512820518</v>
      </c>
      <c r="AZ428" s="17">
        <f t="shared" si="156"/>
        <v>0.5</v>
      </c>
      <c r="BA428" s="17">
        <f t="shared" si="157"/>
        <v>0.39743589743589741</v>
      </c>
      <c r="BB428" s="18">
        <f t="shared" si="158"/>
        <v>0.22857142857142856</v>
      </c>
      <c r="BC428" s="18">
        <f t="shared" si="159"/>
        <v>2.774193548387097</v>
      </c>
      <c r="BD428" s="18">
        <f t="shared" si="160"/>
        <v>4.0293040293040296E-2</v>
      </c>
      <c r="BE428" s="18">
        <f t="shared" si="161"/>
        <v>2.8571428571428571E-2</v>
      </c>
      <c r="BF428" s="18">
        <f t="shared" si="162"/>
        <v>3.4432234432234428E-2</v>
      </c>
      <c r="BG428" s="18">
        <f t="shared" si="163"/>
        <v>0.126007326007326</v>
      </c>
      <c r="BH428" s="58" t="str">
        <f t="shared" si="164"/>
        <v>10–19 min</v>
      </c>
      <c r="BI428" s="58" t="str">
        <f t="shared" si="165"/>
        <v>33+</v>
      </c>
      <c r="BJ428" s="60">
        <f t="shared" si="166"/>
        <v>0.622</v>
      </c>
      <c r="BK428" s="60">
        <f t="shared" si="167"/>
        <v>0.63300000000000001</v>
      </c>
      <c r="BL428" s="60">
        <f t="shared" si="168"/>
        <v>0.14604707302353651</v>
      </c>
      <c r="BM428" s="62" t="str">
        <f t="shared" si="169"/>
        <v>Écarter</v>
      </c>
      <c r="BN428" s="64">
        <f t="shared" si="170"/>
        <v>0.12233400402414488</v>
      </c>
      <c r="BO428" s="64">
        <f t="shared" si="171"/>
        <v>1365</v>
      </c>
      <c r="BP428" s="65">
        <f t="shared" si="172"/>
        <v>6.3003663003663002E-2</v>
      </c>
      <c r="BQ428" s="65">
        <f t="shared" si="173"/>
        <v>2.774193548387097</v>
      </c>
      <c r="BR428" s="18">
        <f t="shared" si="174"/>
        <v>0.15970695970695969</v>
      </c>
    </row>
    <row r="429" spans="1:70" ht="13.2">
      <c r="A429" s="12" t="s">
        <v>806</v>
      </c>
      <c r="B429" s="12" t="s">
        <v>807</v>
      </c>
      <c r="C429" s="13">
        <v>23</v>
      </c>
      <c r="D429" s="13">
        <v>39</v>
      </c>
      <c r="E429" s="13">
        <v>12</v>
      </c>
      <c r="F429" s="13">
        <v>27</v>
      </c>
      <c r="G429" s="13">
        <v>13.2</v>
      </c>
      <c r="H429" s="14">
        <v>156</v>
      </c>
      <c r="I429" s="15">
        <v>59</v>
      </c>
      <c r="J429" s="15">
        <v>129</v>
      </c>
      <c r="K429" s="14">
        <v>45.7</v>
      </c>
      <c r="L429" s="15">
        <v>16</v>
      </c>
      <c r="M429" s="15">
        <v>51</v>
      </c>
      <c r="N429" s="14">
        <v>32.700000000000003</v>
      </c>
      <c r="O429" s="14">
        <v>23</v>
      </c>
      <c r="P429" s="14">
        <v>35</v>
      </c>
      <c r="Q429" s="14">
        <v>65.7</v>
      </c>
      <c r="R429" s="15">
        <v>20</v>
      </c>
      <c r="S429" s="15">
        <v>66</v>
      </c>
      <c r="T429" s="15">
        <v>86</v>
      </c>
      <c r="U429" s="15">
        <v>43</v>
      </c>
      <c r="V429" s="68">
        <v>23</v>
      </c>
      <c r="W429" s="15">
        <v>27</v>
      </c>
      <c r="X429" s="15">
        <v>12</v>
      </c>
      <c r="Y429" s="15">
        <v>35</v>
      </c>
      <c r="Z429" s="14">
        <v>421</v>
      </c>
      <c r="AA429" s="14">
        <v>1</v>
      </c>
      <c r="AB429" s="14">
        <v>0</v>
      </c>
      <c r="AC429" s="13">
        <v>-2.9</v>
      </c>
      <c r="AD429" s="13">
        <v>104.4</v>
      </c>
      <c r="AE429" s="13">
        <v>114.8</v>
      </c>
      <c r="AF429" s="13">
        <v>-10.4</v>
      </c>
      <c r="AG429" s="13">
        <v>12.3</v>
      </c>
      <c r="AH429" s="13">
        <v>1.91</v>
      </c>
      <c r="AI429" s="13">
        <v>20.8</v>
      </c>
      <c r="AJ429" s="13">
        <v>3.8</v>
      </c>
      <c r="AK429" s="13">
        <v>12.3</v>
      </c>
      <c r="AL429" s="13">
        <v>8</v>
      </c>
      <c r="AM429" s="13">
        <v>10.8</v>
      </c>
      <c r="AN429" s="13">
        <v>51.9</v>
      </c>
      <c r="AO429" s="13">
        <v>54.4</v>
      </c>
      <c r="AP429" s="13">
        <v>13.8</v>
      </c>
      <c r="AQ429" s="13">
        <v>99.47</v>
      </c>
      <c r="AR429" s="13">
        <v>7.8</v>
      </c>
      <c r="AS429" s="13">
        <v>1066</v>
      </c>
      <c r="AT429" s="16">
        <f t="shared" si="150"/>
        <v>4</v>
      </c>
      <c r="AU429" s="16">
        <f t="shared" si="151"/>
        <v>1.1025641025641026</v>
      </c>
      <c r="AV429" s="17">
        <f t="shared" si="152"/>
        <v>2.2051282051282053</v>
      </c>
      <c r="AW429" s="17">
        <f t="shared" si="153"/>
        <v>0.51282051282051277</v>
      </c>
      <c r="AX429" s="17">
        <f t="shared" si="154"/>
        <v>1.6923076923076923</v>
      </c>
      <c r="AY429" s="17">
        <f t="shared" si="155"/>
        <v>0.69230769230769229</v>
      </c>
      <c r="AZ429" s="17">
        <f t="shared" si="156"/>
        <v>0.30769230769230771</v>
      </c>
      <c r="BA429" s="17">
        <f t="shared" si="157"/>
        <v>0.58974358974358976</v>
      </c>
      <c r="BB429" s="18">
        <f t="shared" si="158"/>
        <v>0.30303030303030304</v>
      </c>
      <c r="BC429" s="18">
        <f t="shared" si="159"/>
        <v>1.8695652173913044</v>
      </c>
      <c r="BD429" s="18">
        <f t="shared" si="160"/>
        <v>5.2447552447552448E-2</v>
      </c>
      <c r="BE429" s="18">
        <f t="shared" si="161"/>
        <v>2.3310023310023312E-2</v>
      </c>
      <c r="BF429" s="18">
        <f t="shared" si="162"/>
        <v>3.8850038850038848E-2</v>
      </c>
      <c r="BG429" s="18">
        <f t="shared" si="163"/>
        <v>0.12820512820512822</v>
      </c>
      <c r="BH429" s="58" t="str">
        <f t="shared" si="164"/>
        <v>10–19 min</v>
      </c>
      <c r="BI429" s="58" t="str">
        <f t="shared" si="165"/>
        <v>23–27</v>
      </c>
      <c r="BJ429" s="60">
        <f t="shared" si="166"/>
        <v>0.51900000000000002</v>
      </c>
      <c r="BK429" s="60">
        <f t="shared" si="167"/>
        <v>0.54400000000000004</v>
      </c>
      <c r="BL429" s="60">
        <f t="shared" si="168"/>
        <v>7.7851538925769459E-2</v>
      </c>
      <c r="BM429" s="62" t="str">
        <f t="shared" si="169"/>
        <v>Écarter</v>
      </c>
      <c r="BN429" s="64">
        <f t="shared" si="170"/>
        <v>0.12233400402414488</v>
      </c>
      <c r="BO429" s="64">
        <f t="shared" si="171"/>
        <v>514.79999999999995</v>
      </c>
      <c r="BP429" s="65">
        <f t="shared" si="172"/>
        <v>8.3527583527583535E-2</v>
      </c>
      <c r="BQ429" s="65">
        <f t="shared" si="173"/>
        <v>1.8695652173913044</v>
      </c>
      <c r="BR429" s="18">
        <f t="shared" si="174"/>
        <v>0.16705516705516707</v>
      </c>
    </row>
    <row r="430" spans="1:70" ht="13.2">
      <c r="A430" s="12" t="s">
        <v>1034</v>
      </c>
      <c r="B430" s="12" t="s">
        <v>1035</v>
      </c>
      <c r="C430" s="13">
        <v>31</v>
      </c>
      <c r="D430" s="13">
        <v>8</v>
      </c>
      <c r="E430" s="13">
        <v>4</v>
      </c>
      <c r="F430" s="13">
        <v>4</v>
      </c>
      <c r="G430" s="13">
        <v>18.7</v>
      </c>
      <c r="H430" s="14">
        <v>32</v>
      </c>
      <c r="I430" s="15">
        <v>11</v>
      </c>
      <c r="J430" s="15">
        <v>38</v>
      </c>
      <c r="K430" s="14">
        <v>28.9</v>
      </c>
      <c r="L430" s="15">
        <v>6</v>
      </c>
      <c r="M430" s="15">
        <v>22</v>
      </c>
      <c r="N430" s="14">
        <v>27.3</v>
      </c>
      <c r="O430" s="14">
        <v>4</v>
      </c>
      <c r="P430" s="14">
        <v>4</v>
      </c>
      <c r="Q430" s="14">
        <v>100</v>
      </c>
      <c r="R430" s="15">
        <v>6</v>
      </c>
      <c r="S430" s="15">
        <v>6</v>
      </c>
      <c r="T430" s="15">
        <v>12</v>
      </c>
      <c r="U430" s="15">
        <v>12</v>
      </c>
      <c r="V430" s="68">
        <v>8</v>
      </c>
      <c r="W430" s="15">
        <v>8</v>
      </c>
      <c r="X430" s="15">
        <v>1</v>
      </c>
      <c r="Y430" s="15">
        <v>17</v>
      </c>
      <c r="Z430" s="14">
        <v>83</v>
      </c>
      <c r="AA430" s="14">
        <v>0</v>
      </c>
      <c r="AB430" s="14">
        <v>0</v>
      </c>
      <c r="AC430" s="13">
        <v>-3.9</v>
      </c>
      <c r="AD430" s="13">
        <v>104.1</v>
      </c>
      <c r="AE430" s="13">
        <v>114.7</v>
      </c>
      <c r="AF430" s="13">
        <v>-10.6</v>
      </c>
      <c r="AG430" s="13">
        <v>11.7</v>
      </c>
      <c r="AH430" s="13">
        <v>1.5</v>
      </c>
      <c r="AI430" s="13">
        <v>20</v>
      </c>
      <c r="AJ430" s="13">
        <v>3.8</v>
      </c>
      <c r="AK430" s="13">
        <v>4.8</v>
      </c>
      <c r="AL430" s="13">
        <v>4.2</v>
      </c>
      <c r="AM430" s="13">
        <v>13.3</v>
      </c>
      <c r="AN430" s="13">
        <v>36.799999999999997</v>
      </c>
      <c r="AO430" s="13">
        <v>40.200000000000003</v>
      </c>
      <c r="AP430" s="13">
        <v>13.4</v>
      </c>
      <c r="AQ430" s="13">
        <v>100.82</v>
      </c>
      <c r="AR430" s="13">
        <v>1.5</v>
      </c>
      <c r="AS430" s="13">
        <v>315</v>
      </c>
      <c r="AT430" s="16">
        <f t="shared" si="150"/>
        <v>4</v>
      </c>
      <c r="AU430" s="16">
        <f t="shared" si="151"/>
        <v>1.5</v>
      </c>
      <c r="AV430" s="17">
        <f t="shared" si="152"/>
        <v>1.5</v>
      </c>
      <c r="AW430" s="17">
        <f t="shared" si="153"/>
        <v>0.75</v>
      </c>
      <c r="AX430" s="17">
        <f t="shared" si="154"/>
        <v>0.75</v>
      </c>
      <c r="AY430" s="17">
        <f t="shared" si="155"/>
        <v>1</v>
      </c>
      <c r="AZ430" s="17">
        <f t="shared" si="156"/>
        <v>0.125</v>
      </c>
      <c r="BA430" s="17">
        <f t="shared" si="157"/>
        <v>1</v>
      </c>
      <c r="BB430" s="18">
        <f t="shared" si="158"/>
        <v>0.21390374331550802</v>
      </c>
      <c r="BC430" s="18">
        <f t="shared" si="159"/>
        <v>1.5</v>
      </c>
      <c r="BD430" s="18">
        <f t="shared" si="160"/>
        <v>5.3475935828877004E-2</v>
      </c>
      <c r="BE430" s="18">
        <f t="shared" si="161"/>
        <v>6.6844919786096255E-3</v>
      </c>
      <c r="BF430" s="18">
        <f t="shared" si="162"/>
        <v>4.0106951871657755E-2</v>
      </c>
      <c r="BG430" s="18">
        <f t="shared" si="163"/>
        <v>4.0106951871657755E-2</v>
      </c>
      <c r="BH430" s="58" t="str">
        <f t="shared" si="164"/>
        <v>10–19 min</v>
      </c>
      <c r="BI430" s="58" t="str">
        <f t="shared" si="165"/>
        <v>28–32</v>
      </c>
      <c r="BJ430" s="60">
        <f t="shared" si="166"/>
        <v>0.36799999999999999</v>
      </c>
      <c r="BK430" s="60">
        <f t="shared" si="167"/>
        <v>0.40200000000000002</v>
      </c>
      <c r="BL430" s="60">
        <f t="shared" si="168"/>
        <v>2.2933011466505733E-2</v>
      </c>
      <c r="BM430" s="62" t="str">
        <f t="shared" si="169"/>
        <v>Écarter</v>
      </c>
      <c r="BN430" s="64">
        <f t="shared" si="170"/>
        <v>0.12233400402414488</v>
      </c>
      <c r="BO430" s="64">
        <f t="shared" si="171"/>
        <v>149.6</v>
      </c>
      <c r="BP430" s="65">
        <f t="shared" si="172"/>
        <v>8.0213903743315509E-2</v>
      </c>
      <c r="BQ430" s="65">
        <f t="shared" si="173"/>
        <v>1.5</v>
      </c>
      <c r="BR430" s="18">
        <f t="shared" si="174"/>
        <v>8.0213903743315509E-2</v>
      </c>
    </row>
    <row r="431" spans="1:70" ht="13.2">
      <c r="A431" s="12" t="s">
        <v>1078</v>
      </c>
      <c r="B431" s="12" t="s">
        <v>1079</v>
      </c>
      <c r="C431" s="13">
        <v>27</v>
      </c>
      <c r="D431" s="13">
        <v>4</v>
      </c>
      <c r="E431" s="13">
        <v>2</v>
      </c>
      <c r="F431" s="13">
        <v>2</v>
      </c>
      <c r="G431" s="13">
        <v>10.9</v>
      </c>
      <c r="H431" s="14">
        <v>16</v>
      </c>
      <c r="I431" s="15">
        <v>5</v>
      </c>
      <c r="J431" s="15">
        <v>13</v>
      </c>
      <c r="K431" s="14">
        <v>38.5</v>
      </c>
      <c r="L431" s="15">
        <v>1</v>
      </c>
      <c r="M431" s="15">
        <v>4</v>
      </c>
      <c r="N431" s="14">
        <v>25</v>
      </c>
      <c r="O431" s="14">
        <v>5</v>
      </c>
      <c r="P431" s="14">
        <v>6</v>
      </c>
      <c r="Q431" s="14">
        <v>83.3</v>
      </c>
      <c r="R431" s="15">
        <v>3</v>
      </c>
      <c r="S431" s="15">
        <v>4</v>
      </c>
      <c r="T431" s="15">
        <v>7</v>
      </c>
      <c r="U431" s="15">
        <v>7</v>
      </c>
      <c r="V431" s="68">
        <v>4</v>
      </c>
      <c r="W431" s="15">
        <v>3</v>
      </c>
      <c r="X431" s="14">
        <v>0</v>
      </c>
      <c r="Y431" s="15">
        <v>4</v>
      </c>
      <c r="Z431" s="14">
        <v>40</v>
      </c>
      <c r="AA431" s="14">
        <v>0</v>
      </c>
      <c r="AB431" s="14">
        <v>0</v>
      </c>
      <c r="AC431" s="13">
        <v>0.3</v>
      </c>
      <c r="AD431" s="13">
        <v>112.8</v>
      </c>
      <c r="AE431" s="13">
        <v>109.1</v>
      </c>
      <c r="AF431" s="13">
        <v>3.7</v>
      </c>
      <c r="AG431" s="13">
        <v>23.3</v>
      </c>
      <c r="AH431" s="13">
        <v>1.75</v>
      </c>
      <c r="AI431" s="13">
        <v>26.9</v>
      </c>
      <c r="AJ431" s="13">
        <v>7.7</v>
      </c>
      <c r="AK431" s="13">
        <v>8</v>
      </c>
      <c r="AL431" s="13">
        <v>7.9</v>
      </c>
      <c r="AM431" s="13">
        <v>15.4</v>
      </c>
      <c r="AN431" s="13">
        <v>42.3</v>
      </c>
      <c r="AO431" s="13">
        <v>51.2</v>
      </c>
      <c r="AP431" s="13">
        <v>19.600000000000001</v>
      </c>
      <c r="AQ431" s="13">
        <v>95.6</v>
      </c>
      <c r="AR431" s="13">
        <v>8.4</v>
      </c>
      <c r="AS431" s="13">
        <v>86</v>
      </c>
      <c r="AT431" s="16">
        <f t="shared" si="150"/>
        <v>4</v>
      </c>
      <c r="AU431" s="16">
        <f t="shared" si="151"/>
        <v>1.75</v>
      </c>
      <c r="AV431" s="17">
        <f t="shared" si="152"/>
        <v>1.75</v>
      </c>
      <c r="AW431" s="17">
        <f t="shared" si="153"/>
        <v>0.75</v>
      </c>
      <c r="AX431" s="17">
        <f t="shared" si="154"/>
        <v>1</v>
      </c>
      <c r="AY431" s="17">
        <f t="shared" si="155"/>
        <v>0.75</v>
      </c>
      <c r="AZ431" s="17">
        <f t="shared" si="156"/>
        <v>0</v>
      </c>
      <c r="BA431" s="17">
        <f t="shared" si="157"/>
        <v>1</v>
      </c>
      <c r="BB431" s="18">
        <f t="shared" si="158"/>
        <v>0.36697247706422015</v>
      </c>
      <c r="BC431" s="18">
        <f t="shared" si="159"/>
        <v>1.75</v>
      </c>
      <c r="BD431" s="18">
        <f t="shared" si="160"/>
        <v>6.8807339449541288E-2</v>
      </c>
      <c r="BE431" s="18">
        <f t="shared" si="161"/>
        <v>0</v>
      </c>
      <c r="BF431" s="18">
        <f t="shared" si="162"/>
        <v>6.8807339449541288E-2</v>
      </c>
      <c r="BG431" s="18">
        <f t="shared" si="163"/>
        <v>9.1743119266055037E-2</v>
      </c>
      <c r="BH431" s="58" t="str">
        <f t="shared" si="164"/>
        <v>10–19 min</v>
      </c>
      <c r="BI431" s="58" t="str">
        <f t="shared" si="165"/>
        <v>23–27</v>
      </c>
      <c r="BJ431" s="60">
        <f t="shared" si="166"/>
        <v>0.42299999999999999</v>
      </c>
      <c r="BK431" s="60">
        <f t="shared" si="167"/>
        <v>0.51200000000000001</v>
      </c>
      <c r="BL431" s="60">
        <f t="shared" si="168"/>
        <v>7.8455039227519618E-3</v>
      </c>
      <c r="BM431" s="62" t="str">
        <f t="shared" si="169"/>
        <v>Écarter</v>
      </c>
      <c r="BN431" s="64">
        <f t="shared" si="170"/>
        <v>0.12233400402414488</v>
      </c>
      <c r="BO431" s="64">
        <f t="shared" si="171"/>
        <v>43.6</v>
      </c>
      <c r="BP431" s="65">
        <f t="shared" si="172"/>
        <v>0.16055045871559631</v>
      </c>
      <c r="BQ431" s="65">
        <f t="shared" si="173"/>
        <v>1.75</v>
      </c>
      <c r="BR431" s="18">
        <f t="shared" si="174"/>
        <v>0.16055045871559631</v>
      </c>
    </row>
    <row r="432" spans="1:70" ht="13.2">
      <c r="A432" s="20" t="s">
        <v>1142</v>
      </c>
      <c r="B432" s="12" t="s">
        <v>1143</v>
      </c>
      <c r="C432" s="13">
        <v>25</v>
      </c>
      <c r="D432" s="13">
        <v>1</v>
      </c>
      <c r="E432" s="13">
        <v>0</v>
      </c>
      <c r="F432" s="13">
        <v>1</v>
      </c>
      <c r="G432" s="13">
        <v>17</v>
      </c>
      <c r="H432" s="14">
        <v>4</v>
      </c>
      <c r="I432" s="15">
        <v>1</v>
      </c>
      <c r="J432" s="15">
        <v>8</v>
      </c>
      <c r="K432" s="14">
        <v>12.5</v>
      </c>
      <c r="L432" s="14">
        <v>0</v>
      </c>
      <c r="M432" s="15">
        <v>6</v>
      </c>
      <c r="N432" s="14">
        <v>0</v>
      </c>
      <c r="O432" s="14">
        <v>2</v>
      </c>
      <c r="P432" s="14">
        <v>2</v>
      </c>
      <c r="Q432" s="14">
        <v>100</v>
      </c>
      <c r="R432" s="15">
        <v>4</v>
      </c>
      <c r="S432" s="15">
        <v>3</v>
      </c>
      <c r="T432" s="15">
        <v>7</v>
      </c>
      <c r="U432" s="15">
        <v>2</v>
      </c>
      <c r="V432" s="69">
        <v>0</v>
      </c>
      <c r="W432" s="14">
        <v>0</v>
      </c>
      <c r="X432" s="14">
        <v>0</v>
      </c>
      <c r="Y432" s="14">
        <v>0</v>
      </c>
      <c r="Z432" s="14">
        <v>15</v>
      </c>
      <c r="AA432" s="14">
        <v>0</v>
      </c>
      <c r="AB432" s="14">
        <v>0</v>
      </c>
      <c r="AC432" s="13">
        <v>-1</v>
      </c>
      <c r="AD432" s="13">
        <v>120.6</v>
      </c>
      <c r="AE432" s="13">
        <v>116.7</v>
      </c>
      <c r="AF432" s="13">
        <v>3.9</v>
      </c>
      <c r="AG432" s="13">
        <v>14.3</v>
      </c>
      <c r="AH432" s="13">
        <v>0</v>
      </c>
      <c r="AI432" s="13">
        <v>18.2</v>
      </c>
      <c r="AJ432" s="13">
        <v>18.2</v>
      </c>
      <c r="AK432" s="13">
        <v>20</v>
      </c>
      <c r="AL432" s="13">
        <v>18.899999999999999</v>
      </c>
      <c r="AM432" s="13">
        <v>0</v>
      </c>
      <c r="AN432" s="13">
        <v>12.5</v>
      </c>
      <c r="AO432" s="13">
        <v>22.5</v>
      </c>
      <c r="AP432" s="13">
        <v>20.5</v>
      </c>
      <c r="AQ432" s="13">
        <v>98.82</v>
      </c>
      <c r="AR432" s="13">
        <v>7.1</v>
      </c>
      <c r="AS432" s="13">
        <v>34</v>
      </c>
      <c r="AT432" s="16">
        <f t="shared" si="150"/>
        <v>4</v>
      </c>
      <c r="AU432" s="16">
        <f t="shared" si="151"/>
        <v>2</v>
      </c>
      <c r="AV432" s="17">
        <f t="shared" si="152"/>
        <v>7</v>
      </c>
      <c r="AW432" s="17">
        <f t="shared" si="153"/>
        <v>4</v>
      </c>
      <c r="AX432" s="17">
        <f t="shared" si="154"/>
        <v>3</v>
      </c>
      <c r="AY432" s="17">
        <f t="shared" si="155"/>
        <v>0</v>
      </c>
      <c r="AZ432" s="17">
        <f t="shared" si="156"/>
        <v>0</v>
      </c>
      <c r="BA432" s="17">
        <f t="shared" si="157"/>
        <v>0</v>
      </c>
      <c r="BB432" s="18">
        <f t="shared" si="158"/>
        <v>0.23529411764705882</v>
      </c>
      <c r="BC432" s="18" t="str">
        <f t="shared" si="159"/>
        <v/>
      </c>
      <c r="BD432" s="18">
        <f t="shared" si="160"/>
        <v>0</v>
      </c>
      <c r="BE432" s="18">
        <f t="shared" si="161"/>
        <v>0</v>
      </c>
      <c r="BF432" s="18">
        <f t="shared" si="162"/>
        <v>0.23529411764705882</v>
      </c>
      <c r="BG432" s="18">
        <f t="shared" si="163"/>
        <v>0.17647058823529413</v>
      </c>
      <c r="BH432" s="58" t="str">
        <f t="shared" si="164"/>
        <v>10–19 min</v>
      </c>
      <c r="BI432" s="58" t="str">
        <f t="shared" si="165"/>
        <v>23–27</v>
      </c>
      <c r="BJ432" s="60">
        <f t="shared" si="166"/>
        <v>0.125</v>
      </c>
      <c r="BK432" s="60">
        <f t="shared" si="167"/>
        <v>0.22500000000000001</v>
      </c>
      <c r="BL432" s="60">
        <f t="shared" si="168"/>
        <v>4.8280024140012071E-3</v>
      </c>
      <c r="BM432" s="62" t="str">
        <f t="shared" si="169"/>
        <v>Écarter</v>
      </c>
      <c r="BN432" s="64">
        <f t="shared" si="170"/>
        <v>0.12233400402414488</v>
      </c>
      <c r="BO432" s="64">
        <f t="shared" si="171"/>
        <v>17</v>
      </c>
      <c r="BP432" s="65">
        <f t="shared" si="172"/>
        <v>0.11764705882352941</v>
      </c>
      <c r="BQ432" s="65">
        <f t="shared" si="173"/>
        <v>0</v>
      </c>
      <c r="BR432" s="18">
        <f t="shared" si="174"/>
        <v>0.41176470588235292</v>
      </c>
    </row>
    <row r="433" spans="1:70" ht="13.2">
      <c r="A433" s="12" t="s">
        <v>840</v>
      </c>
      <c r="B433" s="12" t="s">
        <v>841</v>
      </c>
      <c r="C433" s="13">
        <v>39</v>
      </c>
      <c r="D433" s="13">
        <v>35</v>
      </c>
      <c r="E433" s="13">
        <v>14</v>
      </c>
      <c r="F433" s="13">
        <v>21</v>
      </c>
      <c r="G433" s="13">
        <v>18.8</v>
      </c>
      <c r="H433" s="14">
        <v>137</v>
      </c>
      <c r="I433" s="15">
        <v>42</v>
      </c>
      <c r="J433" s="15">
        <v>116</v>
      </c>
      <c r="K433" s="14">
        <v>35</v>
      </c>
      <c r="L433" s="15">
        <v>28</v>
      </c>
      <c r="M433" s="15">
        <v>88</v>
      </c>
      <c r="N433" s="14">
        <v>33</v>
      </c>
      <c r="O433" s="14">
        <v>28</v>
      </c>
      <c r="P433" s="14">
        <v>32</v>
      </c>
      <c r="Q433" s="14">
        <v>81.8</v>
      </c>
      <c r="R433" s="15">
        <v>11</v>
      </c>
      <c r="S433" s="15">
        <v>56</v>
      </c>
      <c r="T433" s="15">
        <v>67</v>
      </c>
      <c r="U433" s="15">
        <v>95</v>
      </c>
      <c r="V433" s="68">
        <v>21</v>
      </c>
      <c r="W433" s="15">
        <v>32</v>
      </c>
      <c r="X433" s="15">
        <v>11</v>
      </c>
      <c r="Y433" s="15">
        <v>63</v>
      </c>
      <c r="Z433" s="14">
        <v>473</v>
      </c>
      <c r="AA433" s="14">
        <v>0</v>
      </c>
      <c r="AB433" s="14">
        <v>0</v>
      </c>
      <c r="AC433" s="13">
        <v>-2</v>
      </c>
      <c r="AD433" s="13">
        <v>103.8</v>
      </c>
      <c r="AE433" s="13">
        <v>109.6</v>
      </c>
      <c r="AF433" s="13">
        <v>-5.8</v>
      </c>
      <c r="AG433" s="13">
        <v>20.6</v>
      </c>
      <c r="AH433" s="13">
        <v>4.57</v>
      </c>
      <c r="AI433" s="13">
        <v>38.4</v>
      </c>
      <c r="AJ433" s="13">
        <v>1.6</v>
      </c>
      <c r="AK433" s="13">
        <v>8.6</v>
      </c>
      <c r="AL433" s="13">
        <v>5</v>
      </c>
      <c r="AM433" s="13">
        <v>8.4</v>
      </c>
      <c r="AN433" s="13">
        <v>47.4</v>
      </c>
      <c r="AO433" s="13">
        <v>52.5</v>
      </c>
      <c r="AP433" s="13">
        <v>10</v>
      </c>
      <c r="AQ433" s="13">
        <v>99.28</v>
      </c>
      <c r="AR433" s="13">
        <v>6.7</v>
      </c>
      <c r="AS433" s="13">
        <v>1368</v>
      </c>
      <c r="AT433" s="16">
        <f t="shared" si="150"/>
        <v>3.9142857142857141</v>
      </c>
      <c r="AU433" s="16">
        <f t="shared" si="151"/>
        <v>2.7142857142857144</v>
      </c>
      <c r="AV433" s="17">
        <f t="shared" si="152"/>
        <v>1.9142857142857144</v>
      </c>
      <c r="AW433" s="17">
        <f t="shared" si="153"/>
        <v>0.31428571428571428</v>
      </c>
      <c r="AX433" s="17">
        <f t="shared" si="154"/>
        <v>1.6</v>
      </c>
      <c r="AY433" s="17">
        <f t="shared" si="155"/>
        <v>0.91428571428571426</v>
      </c>
      <c r="AZ433" s="17">
        <f t="shared" si="156"/>
        <v>0.31428571428571428</v>
      </c>
      <c r="BA433" s="17">
        <f t="shared" si="157"/>
        <v>0.6</v>
      </c>
      <c r="BB433" s="18">
        <f t="shared" si="158"/>
        <v>0.20820668693009117</v>
      </c>
      <c r="BC433" s="18">
        <f t="shared" si="159"/>
        <v>4.5238095238095246</v>
      </c>
      <c r="BD433" s="18">
        <f t="shared" si="160"/>
        <v>4.8632218844984802E-2</v>
      </c>
      <c r="BE433" s="18">
        <f t="shared" si="161"/>
        <v>1.6717325227963525E-2</v>
      </c>
      <c r="BF433" s="18">
        <f t="shared" si="162"/>
        <v>1.6717325227963525E-2</v>
      </c>
      <c r="BG433" s="18">
        <f t="shared" si="163"/>
        <v>8.5106382978723402E-2</v>
      </c>
      <c r="BH433" s="58" t="str">
        <f t="shared" si="164"/>
        <v>10–19 min</v>
      </c>
      <c r="BI433" s="58" t="str">
        <f t="shared" si="165"/>
        <v>33+</v>
      </c>
      <c r="BJ433" s="60">
        <f t="shared" si="166"/>
        <v>0.47399999999999998</v>
      </c>
      <c r="BK433" s="60">
        <f t="shared" si="167"/>
        <v>0.52500000000000002</v>
      </c>
      <c r="BL433" s="60">
        <f t="shared" si="168"/>
        <v>7.0006035003017497E-2</v>
      </c>
      <c r="BM433" s="62" t="str">
        <f t="shared" si="169"/>
        <v>Écarter</v>
      </c>
      <c r="BN433" s="64">
        <f t="shared" si="170"/>
        <v>0.11971256108077034</v>
      </c>
      <c r="BO433" s="64">
        <f t="shared" si="171"/>
        <v>658</v>
      </c>
      <c r="BP433" s="65">
        <f t="shared" si="172"/>
        <v>0.14437689969604864</v>
      </c>
      <c r="BQ433" s="65">
        <f t="shared" si="173"/>
        <v>4.5238095238095237</v>
      </c>
      <c r="BR433" s="18">
        <f t="shared" si="174"/>
        <v>0.10182370820668693</v>
      </c>
    </row>
    <row r="434" spans="1:70" ht="13.2">
      <c r="A434" s="12" t="s">
        <v>750</v>
      </c>
      <c r="B434" s="12" t="s">
        <v>751</v>
      </c>
      <c r="C434" s="13">
        <v>22</v>
      </c>
      <c r="D434" s="13">
        <v>52</v>
      </c>
      <c r="E434" s="13">
        <v>27</v>
      </c>
      <c r="F434" s="13">
        <v>25</v>
      </c>
      <c r="G434" s="13">
        <v>11.2</v>
      </c>
      <c r="H434" s="14">
        <v>203</v>
      </c>
      <c r="I434" s="15">
        <v>68</v>
      </c>
      <c r="J434" s="15">
        <v>172</v>
      </c>
      <c r="K434" s="14">
        <v>40.200000000000003</v>
      </c>
      <c r="L434" s="15">
        <v>10</v>
      </c>
      <c r="M434" s="15">
        <v>52</v>
      </c>
      <c r="N434" s="14">
        <v>23.5</v>
      </c>
      <c r="O434" s="14">
        <v>47</v>
      </c>
      <c r="P434" s="14">
        <v>78</v>
      </c>
      <c r="Q434" s="14">
        <v>64.5</v>
      </c>
      <c r="R434" s="15">
        <v>42</v>
      </c>
      <c r="S434" s="15">
        <v>83</v>
      </c>
      <c r="T434" s="15">
        <v>125</v>
      </c>
      <c r="U434" s="15">
        <v>42</v>
      </c>
      <c r="V434" s="68">
        <v>16</v>
      </c>
      <c r="W434" s="15">
        <v>26</v>
      </c>
      <c r="X434" s="15">
        <v>5</v>
      </c>
      <c r="Y434" s="15">
        <v>26</v>
      </c>
      <c r="Z434" s="14">
        <v>494</v>
      </c>
      <c r="AA434" s="14">
        <v>0</v>
      </c>
      <c r="AB434" s="14">
        <v>0</v>
      </c>
      <c r="AC434" s="13">
        <v>-2</v>
      </c>
      <c r="AD434" s="13">
        <v>101.8</v>
      </c>
      <c r="AE434" s="13">
        <v>109.5</v>
      </c>
      <c r="AF434" s="13">
        <v>-7.7</v>
      </c>
      <c r="AG434" s="13">
        <v>10.1</v>
      </c>
      <c r="AH434" s="13">
        <v>2.86</v>
      </c>
      <c r="AI434" s="13">
        <v>15.2</v>
      </c>
      <c r="AJ434" s="13">
        <v>7.1</v>
      </c>
      <c r="AK434" s="13">
        <v>13.7</v>
      </c>
      <c r="AL434" s="13">
        <v>10.3</v>
      </c>
      <c r="AM434" s="13">
        <v>5.3</v>
      </c>
      <c r="AN434" s="13">
        <v>43.7</v>
      </c>
      <c r="AO434" s="13">
        <v>48.4</v>
      </c>
      <c r="AP434" s="13">
        <v>15.8</v>
      </c>
      <c r="AQ434" s="13">
        <v>103.43</v>
      </c>
      <c r="AR434" s="13">
        <v>8.1999999999999993</v>
      </c>
      <c r="AS434" s="13">
        <v>1255</v>
      </c>
      <c r="AT434" s="16">
        <f t="shared" si="150"/>
        <v>3.9038461538461537</v>
      </c>
      <c r="AU434" s="16">
        <f t="shared" si="151"/>
        <v>0.80769230769230771</v>
      </c>
      <c r="AV434" s="17">
        <f t="shared" si="152"/>
        <v>2.4038461538461537</v>
      </c>
      <c r="AW434" s="17">
        <f t="shared" si="153"/>
        <v>0.80769230769230771</v>
      </c>
      <c r="AX434" s="17">
        <f t="shared" si="154"/>
        <v>1.5961538461538463</v>
      </c>
      <c r="AY434" s="17">
        <f t="shared" si="155"/>
        <v>0.5</v>
      </c>
      <c r="AZ434" s="17">
        <f t="shared" si="156"/>
        <v>9.6153846153846159E-2</v>
      </c>
      <c r="BA434" s="17">
        <f t="shared" si="157"/>
        <v>0.30769230769230771</v>
      </c>
      <c r="BB434" s="18">
        <f t="shared" si="158"/>
        <v>0.34855769230769235</v>
      </c>
      <c r="BC434" s="18">
        <f t="shared" si="159"/>
        <v>2.625</v>
      </c>
      <c r="BD434" s="18">
        <f t="shared" si="160"/>
        <v>4.4642857142857144E-2</v>
      </c>
      <c r="BE434" s="18">
        <f t="shared" si="161"/>
        <v>8.5851648351648359E-3</v>
      </c>
      <c r="BF434" s="18">
        <f t="shared" si="162"/>
        <v>7.2115384615384623E-2</v>
      </c>
      <c r="BG434" s="18">
        <f t="shared" si="163"/>
        <v>0.14251373626373628</v>
      </c>
      <c r="BH434" s="58" t="str">
        <f t="shared" si="164"/>
        <v>10–19 min</v>
      </c>
      <c r="BI434" s="58" t="str">
        <f t="shared" si="165"/>
        <v>18–22</v>
      </c>
      <c r="BJ434" s="60">
        <f t="shared" si="166"/>
        <v>0.43700000000000006</v>
      </c>
      <c r="BK434" s="60">
        <f t="shared" si="167"/>
        <v>0.48399999999999999</v>
      </c>
      <c r="BL434" s="60">
        <f t="shared" si="168"/>
        <v>0.10380205190102595</v>
      </c>
      <c r="BM434" s="62" t="str">
        <f t="shared" si="169"/>
        <v>Écarter</v>
      </c>
      <c r="BN434" s="64">
        <f t="shared" si="170"/>
        <v>0.11939328277356447</v>
      </c>
      <c r="BO434" s="64">
        <f t="shared" si="171"/>
        <v>582.4</v>
      </c>
      <c r="BP434" s="65">
        <f t="shared" si="172"/>
        <v>7.2115384615384623E-2</v>
      </c>
      <c r="BQ434" s="65">
        <f t="shared" si="173"/>
        <v>2.625</v>
      </c>
      <c r="BR434" s="18">
        <f t="shared" si="174"/>
        <v>0.21462912087912089</v>
      </c>
    </row>
    <row r="435" spans="1:70" ht="13.2">
      <c r="A435" s="12" t="s">
        <v>732</v>
      </c>
      <c r="B435" s="12" t="s">
        <v>733</v>
      </c>
      <c r="C435" s="13">
        <v>31</v>
      </c>
      <c r="D435" s="13">
        <v>58</v>
      </c>
      <c r="E435" s="13">
        <v>38</v>
      </c>
      <c r="F435" s="13">
        <v>20</v>
      </c>
      <c r="G435" s="13">
        <v>13.7</v>
      </c>
      <c r="H435" s="14">
        <v>226</v>
      </c>
      <c r="I435" s="15">
        <v>93</v>
      </c>
      <c r="J435" s="15">
        <v>168</v>
      </c>
      <c r="K435" s="14">
        <v>54.5</v>
      </c>
      <c r="L435" s="14">
        <v>0</v>
      </c>
      <c r="M435" s="14">
        <v>0</v>
      </c>
      <c r="N435" s="14">
        <v>0</v>
      </c>
      <c r="O435" s="14">
        <v>41</v>
      </c>
      <c r="P435" s="14">
        <v>93</v>
      </c>
      <c r="Q435" s="14">
        <v>46.2</v>
      </c>
      <c r="R435" s="15">
        <v>168</v>
      </c>
      <c r="S435" s="15">
        <v>162</v>
      </c>
      <c r="T435" s="15">
        <v>325</v>
      </c>
      <c r="U435" s="15">
        <v>64</v>
      </c>
      <c r="V435" s="68">
        <v>52</v>
      </c>
      <c r="W435" s="15">
        <v>23</v>
      </c>
      <c r="X435" s="15">
        <v>29</v>
      </c>
      <c r="Y435" s="15">
        <v>58</v>
      </c>
      <c r="Z435" s="14">
        <v>812</v>
      </c>
      <c r="AA435" s="14">
        <v>3</v>
      </c>
      <c r="AB435" s="14">
        <v>0</v>
      </c>
      <c r="AC435" s="13">
        <v>3</v>
      </c>
      <c r="AD435" s="13">
        <v>115.3</v>
      </c>
      <c r="AE435" s="13">
        <v>105.9</v>
      </c>
      <c r="AF435" s="13">
        <v>9.4</v>
      </c>
      <c r="AG435" s="13">
        <v>10.7</v>
      </c>
      <c r="AH435" s="13">
        <v>1.22</v>
      </c>
      <c r="AI435" s="13">
        <v>20.100000000000001</v>
      </c>
      <c r="AJ435" s="13">
        <v>18.100000000000001</v>
      </c>
      <c r="AK435" s="13">
        <v>19.3</v>
      </c>
      <c r="AL435" s="13">
        <v>18.7</v>
      </c>
      <c r="AM435" s="13">
        <v>16.399999999999999</v>
      </c>
      <c r="AN435" s="13">
        <v>54.5</v>
      </c>
      <c r="AO435" s="13">
        <v>54.1</v>
      </c>
      <c r="AP435" s="13">
        <v>12.7</v>
      </c>
      <c r="AQ435" s="13">
        <v>99.77</v>
      </c>
      <c r="AR435" s="13">
        <v>10.9</v>
      </c>
      <c r="AS435" s="13">
        <v>1658</v>
      </c>
      <c r="AT435" s="16">
        <f t="shared" si="150"/>
        <v>3.896551724137931</v>
      </c>
      <c r="AU435" s="16">
        <f t="shared" si="151"/>
        <v>1.103448275862069</v>
      </c>
      <c r="AV435" s="17">
        <f t="shared" si="152"/>
        <v>5.6034482758620694</v>
      </c>
      <c r="AW435" s="17">
        <f t="shared" si="153"/>
        <v>2.896551724137931</v>
      </c>
      <c r="AX435" s="17">
        <f t="shared" si="154"/>
        <v>2.7931034482758621</v>
      </c>
      <c r="AY435" s="17">
        <f t="shared" si="155"/>
        <v>0.39655172413793105</v>
      </c>
      <c r="AZ435" s="17">
        <f t="shared" si="156"/>
        <v>0.5</v>
      </c>
      <c r="BA435" s="17">
        <f t="shared" si="157"/>
        <v>0.89655172413793105</v>
      </c>
      <c r="BB435" s="18">
        <f t="shared" si="158"/>
        <v>0.28441983387868114</v>
      </c>
      <c r="BC435" s="18">
        <f t="shared" si="159"/>
        <v>1.2307692307692308</v>
      </c>
      <c r="BD435" s="18">
        <f t="shared" si="160"/>
        <v>2.8945381323936575E-2</v>
      </c>
      <c r="BE435" s="18">
        <f t="shared" si="161"/>
        <v>3.6496350364963508E-2</v>
      </c>
      <c r="BF435" s="18">
        <f t="shared" si="162"/>
        <v>0.21142713314875411</v>
      </c>
      <c r="BG435" s="18">
        <f t="shared" si="163"/>
        <v>0.20387616410772716</v>
      </c>
      <c r="BH435" s="58" t="str">
        <f t="shared" si="164"/>
        <v>10–19 min</v>
      </c>
      <c r="BI435" s="58" t="str">
        <f t="shared" si="165"/>
        <v>28–32</v>
      </c>
      <c r="BJ435" s="60">
        <f t="shared" si="166"/>
        <v>0.54500000000000004</v>
      </c>
      <c r="BK435" s="60">
        <f t="shared" si="167"/>
        <v>0.54100000000000004</v>
      </c>
      <c r="BL435" s="60">
        <f t="shared" si="168"/>
        <v>0.10138805069402534</v>
      </c>
      <c r="BM435" s="62" t="str">
        <f t="shared" si="169"/>
        <v>Écarter</v>
      </c>
      <c r="BN435" s="64">
        <f t="shared" si="170"/>
        <v>0.11917019357524458</v>
      </c>
      <c r="BO435" s="64">
        <f t="shared" si="171"/>
        <v>794.59999999999991</v>
      </c>
      <c r="BP435" s="65">
        <f t="shared" si="172"/>
        <v>8.0543669770953952E-2</v>
      </c>
      <c r="BQ435" s="65">
        <f t="shared" si="173"/>
        <v>1.2307692307692308</v>
      </c>
      <c r="BR435" s="18">
        <f t="shared" si="174"/>
        <v>0.40901082305562553</v>
      </c>
    </row>
    <row r="436" spans="1:70" ht="13.2">
      <c r="A436" s="12" t="s">
        <v>860</v>
      </c>
      <c r="B436" s="12" t="s">
        <v>861</v>
      </c>
      <c r="C436" s="13">
        <v>25</v>
      </c>
      <c r="D436" s="13">
        <v>32</v>
      </c>
      <c r="E436" s="13">
        <v>29</v>
      </c>
      <c r="F436" s="13">
        <v>3</v>
      </c>
      <c r="G436" s="13">
        <v>7.7</v>
      </c>
      <c r="H436" s="14">
        <v>122</v>
      </c>
      <c r="I436" s="15">
        <v>42</v>
      </c>
      <c r="J436" s="15">
        <v>96</v>
      </c>
      <c r="K436" s="14">
        <v>44.3</v>
      </c>
      <c r="L436" s="15">
        <v>22</v>
      </c>
      <c r="M436" s="15">
        <v>67</v>
      </c>
      <c r="N436" s="14">
        <v>33.299999999999997</v>
      </c>
      <c r="O436" s="14">
        <v>13</v>
      </c>
      <c r="P436" s="14">
        <v>19</v>
      </c>
      <c r="Q436" s="14">
        <v>77.8</v>
      </c>
      <c r="R436" s="15">
        <v>16</v>
      </c>
      <c r="S436" s="15">
        <v>38</v>
      </c>
      <c r="T436" s="15">
        <v>54</v>
      </c>
      <c r="U436" s="15">
        <v>13</v>
      </c>
      <c r="V436" s="68">
        <v>6</v>
      </c>
      <c r="W436" s="15">
        <v>6</v>
      </c>
      <c r="X436" s="15">
        <v>22</v>
      </c>
      <c r="Y436" s="15">
        <v>22</v>
      </c>
      <c r="Z436" s="14">
        <v>278</v>
      </c>
      <c r="AA436" s="14">
        <v>1</v>
      </c>
      <c r="AB436" s="14">
        <v>0</v>
      </c>
      <c r="AC436" s="13">
        <v>1.3</v>
      </c>
      <c r="AD436" s="13">
        <v>115.1</v>
      </c>
      <c r="AE436" s="13">
        <v>105.8</v>
      </c>
      <c r="AF436" s="13">
        <v>9.4</v>
      </c>
      <c r="AG436" s="13">
        <v>7.7</v>
      </c>
      <c r="AH436" s="13">
        <v>2</v>
      </c>
      <c r="AI436" s="13">
        <v>11.1</v>
      </c>
      <c r="AJ436" s="13">
        <v>6.4</v>
      </c>
      <c r="AK436" s="13">
        <v>13.1</v>
      </c>
      <c r="AL436" s="13">
        <v>9.9</v>
      </c>
      <c r="AM436" s="13">
        <v>5.6</v>
      </c>
      <c r="AN436" s="13">
        <v>55.7</v>
      </c>
      <c r="AO436" s="13">
        <v>58.1</v>
      </c>
      <c r="AP436" s="13">
        <v>18.5</v>
      </c>
      <c r="AQ436" s="13">
        <v>103.83</v>
      </c>
      <c r="AR436" s="13">
        <v>10.1</v>
      </c>
      <c r="AS436" s="13">
        <v>529</v>
      </c>
      <c r="AT436" s="16">
        <f t="shared" si="150"/>
        <v>3.8125</v>
      </c>
      <c r="AU436" s="16">
        <f t="shared" si="151"/>
        <v>0.40625</v>
      </c>
      <c r="AV436" s="17">
        <f t="shared" si="152"/>
        <v>1.6875</v>
      </c>
      <c r="AW436" s="17">
        <f t="shared" si="153"/>
        <v>0.5</v>
      </c>
      <c r="AX436" s="17">
        <f t="shared" si="154"/>
        <v>1.1875</v>
      </c>
      <c r="AY436" s="17">
        <f t="shared" si="155"/>
        <v>0.1875</v>
      </c>
      <c r="AZ436" s="17">
        <f t="shared" si="156"/>
        <v>0.6875</v>
      </c>
      <c r="BA436" s="17">
        <f t="shared" si="157"/>
        <v>0.1875</v>
      </c>
      <c r="BB436" s="18">
        <f t="shared" si="158"/>
        <v>0.49512987012987014</v>
      </c>
      <c r="BC436" s="18">
        <f t="shared" si="159"/>
        <v>2.1666666666666665</v>
      </c>
      <c r="BD436" s="18">
        <f t="shared" si="160"/>
        <v>2.4350649350649352E-2</v>
      </c>
      <c r="BE436" s="18">
        <f t="shared" si="161"/>
        <v>8.9285714285714288E-2</v>
      </c>
      <c r="BF436" s="18">
        <f t="shared" si="162"/>
        <v>6.4935064935064929E-2</v>
      </c>
      <c r="BG436" s="18">
        <f t="shared" si="163"/>
        <v>0.15422077922077923</v>
      </c>
      <c r="BH436" s="58" t="str">
        <f t="shared" si="164"/>
        <v>&lt;10 min</v>
      </c>
      <c r="BI436" s="58" t="str">
        <f t="shared" si="165"/>
        <v>23–27</v>
      </c>
      <c r="BJ436" s="60">
        <f t="shared" si="166"/>
        <v>0.55700000000000005</v>
      </c>
      <c r="BK436" s="60">
        <f t="shared" si="167"/>
        <v>0.58099999999999996</v>
      </c>
      <c r="BL436" s="60">
        <f t="shared" si="168"/>
        <v>5.7936028968014482E-2</v>
      </c>
      <c r="BM436" s="62" t="str">
        <f t="shared" si="169"/>
        <v>Écarter</v>
      </c>
      <c r="BN436" s="64">
        <f t="shared" si="170"/>
        <v>0.11659959758551308</v>
      </c>
      <c r="BO436" s="64">
        <f t="shared" si="171"/>
        <v>246.4</v>
      </c>
      <c r="BP436" s="65">
        <f t="shared" si="172"/>
        <v>5.2759740259740256E-2</v>
      </c>
      <c r="BQ436" s="65">
        <f t="shared" si="173"/>
        <v>2.1666666666666665</v>
      </c>
      <c r="BR436" s="18">
        <f t="shared" si="174"/>
        <v>0.21915584415584416</v>
      </c>
    </row>
    <row r="437" spans="1:70" ht="13.2">
      <c r="A437" s="12" t="s">
        <v>832</v>
      </c>
      <c r="B437" s="12" t="s">
        <v>833</v>
      </c>
      <c r="C437" s="13">
        <v>22</v>
      </c>
      <c r="D437" s="13">
        <v>37</v>
      </c>
      <c r="E437" s="13">
        <v>30</v>
      </c>
      <c r="F437" s="13">
        <v>7</v>
      </c>
      <c r="G437" s="13">
        <v>10.9</v>
      </c>
      <c r="H437" s="14">
        <v>141</v>
      </c>
      <c r="I437" s="15">
        <v>56</v>
      </c>
      <c r="J437" s="15">
        <v>126</v>
      </c>
      <c r="K437" s="14">
        <v>43.2</v>
      </c>
      <c r="L437" s="15">
        <v>22</v>
      </c>
      <c r="M437" s="15">
        <v>70</v>
      </c>
      <c r="N437" s="14">
        <v>32.4</v>
      </c>
      <c r="O437" s="14">
        <v>11</v>
      </c>
      <c r="P437" s="14">
        <v>15</v>
      </c>
      <c r="Q437" s="14">
        <v>68.8</v>
      </c>
      <c r="R437" s="15">
        <v>19</v>
      </c>
      <c r="S437" s="15">
        <v>63</v>
      </c>
      <c r="T437" s="15">
        <v>81</v>
      </c>
      <c r="U437" s="15">
        <v>30</v>
      </c>
      <c r="V437" s="68">
        <v>19</v>
      </c>
      <c r="W437" s="15">
        <v>19</v>
      </c>
      <c r="X437" s="15">
        <v>7</v>
      </c>
      <c r="Y437" s="15">
        <v>33</v>
      </c>
      <c r="Z437" s="14">
        <v>340</v>
      </c>
      <c r="AA437" s="14">
        <v>0</v>
      </c>
      <c r="AB437" s="14">
        <v>0</v>
      </c>
      <c r="AC437" s="13">
        <v>1.2</v>
      </c>
      <c r="AD437" s="13">
        <v>104.3</v>
      </c>
      <c r="AE437" s="13">
        <v>99.2</v>
      </c>
      <c r="AF437" s="13">
        <v>5.0999999999999996</v>
      </c>
      <c r="AG437" s="13">
        <v>10.7</v>
      </c>
      <c r="AH437" s="13">
        <v>1.72</v>
      </c>
      <c r="AI437" s="13">
        <v>17.100000000000001</v>
      </c>
      <c r="AJ437" s="13">
        <v>4</v>
      </c>
      <c r="AK437" s="13">
        <v>14.2</v>
      </c>
      <c r="AL437" s="13">
        <v>9.1</v>
      </c>
      <c r="AM437" s="13">
        <v>9.9</v>
      </c>
      <c r="AN437" s="13">
        <v>52.4</v>
      </c>
      <c r="AO437" s="13">
        <v>53.8</v>
      </c>
      <c r="AP437" s="13">
        <v>15.2</v>
      </c>
      <c r="AQ437" s="13">
        <v>102.86</v>
      </c>
      <c r="AR437" s="13">
        <v>8.8000000000000007</v>
      </c>
      <c r="AS437" s="13">
        <v>868</v>
      </c>
      <c r="AT437" s="16">
        <f t="shared" si="150"/>
        <v>3.810810810810811</v>
      </c>
      <c r="AU437" s="16">
        <f t="shared" si="151"/>
        <v>0.81081081081081086</v>
      </c>
      <c r="AV437" s="17">
        <f t="shared" si="152"/>
        <v>2.189189189189189</v>
      </c>
      <c r="AW437" s="17">
        <f t="shared" si="153"/>
        <v>0.51351351351351349</v>
      </c>
      <c r="AX437" s="17">
        <f t="shared" si="154"/>
        <v>1.7027027027027026</v>
      </c>
      <c r="AY437" s="17">
        <f t="shared" si="155"/>
        <v>0.51351351351351349</v>
      </c>
      <c r="AZ437" s="17">
        <f t="shared" si="156"/>
        <v>0.1891891891891892</v>
      </c>
      <c r="BA437" s="17">
        <f t="shared" si="157"/>
        <v>0.51351351351351349</v>
      </c>
      <c r="BB437" s="18">
        <f t="shared" si="158"/>
        <v>0.34961567071658817</v>
      </c>
      <c r="BC437" s="18">
        <f t="shared" si="159"/>
        <v>1.5789473684210529</v>
      </c>
      <c r="BD437" s="18">
        <f t="shared" si="160"/>
        <v>4.7111331515001235E-2</v>
      </c>
      <c r="BE437" s="18">
        <f t="shared" si="161"/>
        <v>1.7356806347632037E-2</v>
      </c>
      <c r="BF437" s="18">
        <f t="shared" si="162"/>
        <v>4.7111331515001235E-2</v>
      </c>
      <c r="BG437" s="18">
        <f t="shared" si="163"/>
        <v>0.1562112571286883</v>
      </c>
      <c r="BH437" s="58" t="str">
        <f t="shared" si="164"/>
        <v>10–19 min</v>
      </c>
      <c r="BI437" s="58" t="str">
        <f t="shared" si="165"/>
        <v>18–22</v>
      </c>
      <c r="BJ437" s="60">
        <f t="shared" si="166"/>
        <v>0.52400000000000002</v>
      </c>
      <c r="BK437" s="60">
        <f t="shared" si="167"/>
        <v>0.53799999999999992</v>
      </c>
      <c r="BL437" s="60">
        <f t="shared" si="168"/>
        <v>7.6041038020519008E-2</v>
      </c>
      <c r="BM437" s="62" t="str">
        <f t="shared" si="169"/>
        <v>Écarter</v>
      </c>
      <c r="BN437" s="64">
        <f t="shared" si="170"/>
        <v>0.11654793626624614</v>
      </c>
      <c r="BO437" s="64">
        <f t="shared" si="171"/>
        <v>403.3</v>
      </c>
      <c r="BP437" s="65">
        <f t="shared" si="172"/>
        <v>7.4386312918423014E-2</v>
      </c>
      <c r="BQ437" s="65">
        <f t="shared" si="173"/>
        <v>1.5789473684210527</v>
      </c>
      <c r="BR437" s="18">
        <f t="shared" si="174"/>
        <v>0.20084304487974211</v>
      </c>
    </row>
    <row r="438" spans="1:70" ht="13.2">
      <c r="A438" s="12" t="s">
        <v>842</v>
      </c>
      <c r="B438" s="12" t="s">
        <v>843</v>
      </c>
      <c r="C438" s="13">
        <v>23</v>
      </c>
      <c r="D438" s="13">
        <v>36</v>
      </c>
      <c r="E438" s="13">
        <v>18</v>
      </c>
      <c r="F438" s="13">
        <v>18</v>
      </c>
      <c r="G438" s="13">
        <v>11</v>
      </c>
      <c r="H438" s="14">
        <v>137</v>
      </c>
      <c r="I438" s="15">
        <v>47</v>
      </c>
      <c r="J438" s="15">
        <v>126</v>
      </c>
      <c r="K438" s="14">
        <v>37</v>
      </c>
      <c r="L438" s="15">
        <v>18</v>
      </c>
      <c r="M438" s="15">
        <v>61</v>
      </c>
      <c r="N438" s="14">
        <v>29.5</v>
      </c>
      <c r="O438" s="14">
        <v>25</v>
      </c>
      <c r="P438" s="14">
        <v>43</v>
      </c>
      <c r="Q438" s="14">
        <v>59.1</v>
      </c>
      <c r="R438" s="15">
        <v>18</v>
      </c>
      <c r="S438" s="15">
        <v>58</v>
      </c>
      <c r="T438" s="15">
        <v>76</v>
      </c>
      <c r="U438" s="15">
        <v>40</v>
      </c>
      <c r="V438" s="68">
        <v>18</v>
      </c>
      <c r="W438" s="15">
        <v>22</v>
      </c>
      <c r="X438" s="15">
        <v>4</v>
      </c>
      <c r="Y438" s="15">
        <v>40</v>
      </c>
      <c r="Z438" s="14">
        <v>349</v>
      </c>
      <c r="AA438" s="14">
        <v>0</v>
      </c>
      <c r="AB438" s="14">
        <v>0</v>
      </c>
      <c r="AC438" s="13">
        <v>1.2</v>
      </c>
      <c r="AD438" s="13">
        <v>113.1</v>
      </c>
      <c r="AE438" s="13">
        <v>109.3</v>
      </c>
      <c r="AF438" s="13">
        <v>3.9</v>
      </c>
      <c r="AG438" s="13">
        <v>13.9</v>
      </c>
      <c r="AH438" s="13">
        <v>2.2799999999999998</v>
      </c>
      <c r="AI438" s="13">
        <v>19.899999999999999</v>
      </c>
      <c r="AJ438" s="13">
        <v>4.4000000000000004</v>
      </c>
      <c r="AK438" s="13">
        <v>14.7</v>
      </c>
      <c r="AL438" s="13">
        <v>9.3000000000000007</v>
      </c>
      <c r="AM438" s="13">
        <v>8.6999999999999993</v>
      </c>
      <c r="AN438" s="13">
        <v>44.1</v>
      </c>
      <c r="AO438" s="13">
        <v>47.1</v>
      </c>
      <c r="AP438" s="13">
        <v>16.899999999999999</v>
      </c>
      <c r="AQ438" s="13">
        <v>100.14</v>
      </c>
      <c r="AR438" s="13">
        <v>7</v>
      </c>
      <c r="AS438" s="13">
        <v>831</v>
      </c>
      <c r="AT438" s="16">
        <f t="shared" si="150"/>
        <v>3.8055555555555554</v>
      </c>
      <c r="AU438" s="16">
        <f t="shared" si="151"/>
        <v>1.1111111111111112</v>
      </c>
      <c r="AV438" s="17">
        <f t="shared" si="152"/>
        <v>2.1111111111111112</v>
      </c>
      <c r="AW438" s="17">
        <f t="shared" si="153"/>
        <v>0.5</v>
      </c>
      <c r="AX438" s="17">
        <f t="shared" si="154"/>
        <v>1.6111111111111112</v>
      </c>
      <c r="AY438" s="17">
        <f t="shared" si="155"/>
        <v>0.61111111111111116</v>
      </c>
      <c r="AZ438" s="17">
        <f t="shared" si="156"/>
        <v>0.1111111111111111</v>
      </c>
      <c r="BA438" s="17">
        <f t="shared" si="157"/>
        <v>0.5</v>
      </c>
      <c r="BB438" s="18">
        <f t="shared" si="158"/>
        <v>0.34595959595959597</v>
      </c>
      <c r="BC438" s="18">
        <f t="shared" si="159"/>
        <v>2.2222222222222223</v>
      </c>
      <c r="BD438" s="18">
        <f t="shared" si="160"/>
        <v>5.5555555555555559E-2</v>
      </c>
      <c r="BE438" s="18">
        <f t="shared" si="161"/>
        <v>1.01010101010101E-2</v>
      </c>
      <c r="BF438" s="18">
        <f t="shared" si="162"/>
        <v>4.5454545454545456E-2</v>
      </c>
      <c r="BG438" s="18">
        <f t="shared" si="163"/>
        <v>0.14646464646464646</v>
      </c>
      <c r="BH438" s="58" t="str">
        <f t="shared" si="164"/>
        <v>10–19 min</v>
      </c>
      <c r="BI438" s="58" t="str">
        <f t="shared" si="165"/>
        <v>23–27</v>
      </c>
      <c r="BJ438" s="60">
        <f t="shared" si="166"/>
        <v>0.441</v>
      </c>
      <c r="BK438" s="60">
        <f t="shared" si="167"/>
        <v>0.47100000000000003</v>
      </c>
      <c r="BL438" s="60">
        <f t="shared" si="168"/>
        <v>7.6041038020519008E-2</v>
      </c>
      <c r="BM438" s="62" t="str">
        <f t="shared" si="169"/>
        <v>Écarter</v>
      </c>
      <c r="BN438" s="64">
        <f t="shared" si="170"/>
        <v>0.11638721216186004</v>
      </c>
      <c r="BO438" s="64">
        <f t="shared" si="171"/>
        <v>396</v>
      </c>
      <c r="BP438" s="65">
        <f t="shared" si="172"/>
        <v>0.10101010101010101</v>
      </c>
      <c r="BQ438" s="65">
        <f t="shared" si="173"/>
        <v>2.2222222222222223</v>
      </c>
      <c r="BR438" s="18">
        <f t="shared" si="174"/>
        <v>0.19191919191919193</v>
      </c>
    </row>
    <row r="439" spans="1:70" ht="13.2">
      <c r="A439" s="12" t="s">
        <v>884</v>
      </c>
      <c r="B439" s="12" t="s">
        <v>885</v>
      </c>
      <c r="C439" s="13">
        <v>36</v>
      </c>
      <c r="D439" s="13">
        <v>29</v>
      </c>
      <c r="E439" s="13">
        <v>12</v>
      </c>
      <c r="F439" s="13">
        <v>17</v>
      </c>
      <c r="G439" s="13">
        <v>11.1</v>
      </c>
      <c r="H439" s="14">
        <v>110</v>
      </c>
      <c r="I439" s="15">
        <v>35</v>
      </c>
      <c r="J439" s="15">
        <v>96</v>
      </c>
      <c r="K439" s="14">
        <v>37.5</v>
      </c>
      <c r="L439" s="15">
        <v>26</v>
      </c>
      <c r="M439" s="15">
        <v>75</v>
      </c>
      <c r="N439" s="14">
        <v>34.700000000000003</v>
      </c>
      <c r="O439" s="14">
        <v>12</v>
      </c>
      <c r="P439" s="14">
        <v>15</v>
      </c>
      <c r="Q439" s="14">
        <v>92.9</v>
      </c>
      <c r="R439" s="15">
        <v>3</v>
      </c>
      <c r="S439" s="15">
        <v>17</v>
      </c>
      <c r="T439" s="15">
        <v>23</v>
      </c>
      <c r="U439" s="15">
        <v>26</v>
      </c>
      <c r="V439" s="68">
        <v>17</v>
      </c>
      <c r="W439" s="15">
        <v>12</v>
      </c>
      <c r="X439" s="15">
        <v>3</v>
      </c>
      <c r="Y439" s="15">
        <v>23</v>
      </c>
      <c r="Z439" s="14">
        <v>209</v>
      </c>
      <c r="AA439" s="14">
        <v>0</v>
      </c>
      <c r="AB439" s="14">
        <v>0</v>
      </c>
      <c r="AC439" s="13">
        <v>-0.5</v>
      </c>
      <c r="AD439" s="13">
        <v>104.6</v>
      </c>
      <c r="AE439" s="13">
        <v>108</v>
      </c>
      <c r="AF439" s="13">
        <v>-3.4</v>
      </c>
      <c r="AG439" s="13">
        <v>12.3</v>
      </c>
      <c r="AH439" s="13">
        <v>1.53</v>
      </c>
      <c r="AI439" s="13">
        <v>18.100000000000001</v>
      </c>
      <c r="AJ439" s="13">
        <v>1.2</v>
      </c>
      <c r="AK439" s="13">
        <v>5.0999999999999996</v>
      </c>
      <c r="AL439" s="13">
        <v>3.2</v>
      </c>
      <c r="AM439" s="13">
        <v>11.8</v>
      </c>
      <c r="AN439" s="13">
        <v>51</v>
      </c>
      <c r="AO439" s="13">
        <v>54.3</v>
      </c>
      <c r="AP439" s="13">
        <v>15</v>
      </c>
      <c r="AQ439" s="13">
        <v>103.29</v>
      </c>
      <c r="AR439" s="13">
        <v>5.5</v>
      </c>
      <c r="AS439" s="13">
        <v>694</v>
      </c>
      <c r="AT439" s="16">
        <f t="shared" si="150"/>
        <v>3.7931034482758621</v>
      </c>
      <c r="AU439" s="16">
        <f t="shared" si="151"/>
        <v>0.89655172413793105</v>
      </c>
      <c r="AV439" s="17">
        <f t="shared" si="152"/>
        <v>0.7931034482758621</v>
      </c>
      <c r="AW439" s="17">
        <f t="shared" si="153"/>
        <v>0.10344827586206896</v>
      </c>
      <c r="AX439" s="17">
        <f t="shared" si="154"/>
        <v>0.58620689655172409</v>
      </c>
      <c r="AY439" s="17">
        <f t="shared" si="155"/>
        <v>0.41379310344827586</v>
      </c>
      <c r="AZ439" s="17">
        <f t="shared" si="156"/>
        <v>0.10344827586206896</v>
      </c>
      <c r="BA439" s="17">
        <f t="shared" si="157"/>
        <v>0.58620689655172409</v>
      </c>
      <c r="BB439" s="18">
        <f t="shared" si="158"/>
        <v>0.3417210313762038</v>
      </c>
      <c r="BC439" s="18">
        <f t="shared" si="159"/>
        <v>1.5294117647058825</v>
      </c>
      <c r="BD439" s="18">
        <f t="shared" si="160"/>
        <v>3.7278657968313145E-2</v>
      </c>
      <c r="BE439" s="18">
        <f t="shared" si="161"/>
        <v>9.3196644920782862E-3</v>
      </c>
      <c r="BF439" s="18">
        <f t="shared" si="162"/>
        <v>9.3196644920782862E-3</v>
      </c>
      <c r="BG439" s="18">
        <f t="shared" si="163"/>
        <v>5.2811432121776948E-2</v>
      </c>
      <c r="BH439" s="58" t="str">
        <f t="shared" si="164"/>
        <v>10–19 min</v>
      </c>
      <c r="BI439" s="58" t="str">
        <f t="shared" si="165"/>
        <v>33+</v>
      </c>
      <c r="BJ439" s="60">
        <f t="shared" si="166"/>
        <v>0.51</v>
      </c>
      <c r="BK439" s="60">
        <f t="shared" si="167"/>
        <v>0.54299999999999993</v>
      </c>
      <c r="BL439" s="60">
        <f t="shared" si="168"/>
        <v>5.7936028968014482E-2</v>
      </c>
      <c r="BM439" s="62" t="str">
        <f t="shared" si="169"/>
        <v>Écarter</v>
      </c>
      <c r="BN439" s="64">
        <f t="shared" si="170"/>
        <v>0.11600638312634427</v>
      </c>
      <c r="BO439" s="64">
        <f t="shared" si="171"/>
        <v>321.89999999999998</v>
      </c>
      <c r="BP439" s="65">
        <f t="shared" si="172"/>
        <v>8.0770425598011814E-2</v>
      </c>
      <c r="BQ439" s="65">
        <f t="shared" si="173"/>
        <v>1.5294117647058822</v>
      </c>
      <c r="BR439" s="18">
        <f t="shared" si="174"/>
        <v>7.1450761105933527E-2</v>
      </c>
    </row>
    <row r="440" spans="1:70" ht="13.2">
      <c r="A440" s="12" t="s">
        <v>978</v>
      </c>
      <c r="B440" s="12" t="s">
        <v>979</v>
      </c>
      <c r="C440" s="13">
        <v>35</v>
      </c>
      <c r="D440" s="13">
        <v>15</v>
      </c>
      <c r="E440" s="13">
        <v>7</v>
      </c>
      <c r="F440" s="13">
        <v>8</v>
      </c>
      <c r="G440" s="13">
        <v>11</v>
      </c>
      <c r="H440" s="14">
        <v>56</v>
      </c>
      <c r="I440" s="15">
        <v>21</v>
      </c>
      <c r="J440" s="15">
        <v>71</v>
      </c>
      <c r="K440" s="14">
        <v>30</v>
      </c>
      <c r="L440" s="15">
        <v>9</v>
      </c>
      <c r="M440" s="15">
        <v>36</v>
      </c>
      <c r="N440" s="14">
        <v>25</v>
      </c>
      <c r="O440" s="14">
        <v>5</v>
      </c>
      <c r="P440" s="14">
        <v>6</v>
      </c>
      <c r="Q440" s="14">
        <v>83.3</v>
      </c>
      <c r="R440" s="15">
        <v>3</v>
      </c>
      <c r="S440" s="15">
        <v>20</v>
      </c>
      <c r="T440" s="15">
        <v>23</v>
      </c>
      <c r="U440" s="15">
        <v>21</v>
      </c>
      <c r="V440" s="68">
        <v>5</v>
      </c>
      <c r="W440" s="15">
        <v>2</v>
      </c>
      <c r="X440" s="15">
        <v>3</v>
      </c>
      <c r="Y440" s="15">
        <v>17</v>
      </c>
      <c r="Z440" s="14">
        <v>125</v>
      </c>
      <c r="AA440" s="14">
        <v>0</v>
      </c>
      <c r="AB440" s="14">
        <v>0</v>
      </c>
      <c r="AC440" s="13">
        <v>-1.9</v>
      </c>
      <c r="AD440" s="13">
        <v>106.1</v>
      </c>
      <c r="AE440" s="13">
        <v>113.9</v>
      </c>
      <c r="AF440" s="13">
        <v>-7.8</v>
      </c>
      <c r="AG440" s="13">
        <v>19.100000000000001</v>
      </c>
      <c r="AH440" s="13">
        <v>4.2</v>
      </c>
      <c r="AI440" s="13">
        <v>21.2</v>
      </c>
      <c r="AJ440" s="13">
        <v>1.7</v>
      </c>
      <c r="AK440" s="13">
        <v>11.4</v>
      </c>
      <c r="AL440" s="13">
        <v>6.6</v>
      </c>
      <c r="AM440" s="13">
        <v>5.0999999999999996</v>
      </c>
      <c r="AN440" s="13">
        <v>36.4</v>
      </c>
      <c r="AO440" s="13">
        <v>38.5</v>
      </c>
      <c r="AP440" s="13">
        <v>20.2</v>
      </c>
      <c r="AQ440" s="13">
        <v>100.86</v>
      </c>
      <c r="AR440" s="13">
        <v>4.5</v>
      </c>
      <c r="AS440" s="13">
        <v>345</v>
      </c>
      <c r="AT440" s="16">
        <f t="shared" si="150"/>
        <v>3.7333333333333334</v>
      </c>
      <c r="AU440" s="16">
        <f t="shared" si="151"/>
        <v>1.4</v>
      </c>
      <c r="AV440" s="17">
        <f t="shared" si="152"/>
        <v>1.5333333333333334</v>
      </c>
      <c r="AW440" s="17">
        <f t="shared" si="153"/>
        <v>0.2</v>
      </c>
      <c r="AX440" s="17">
        <f t="shared" si="154"/>
        <v>1.3333333333333333</v>
      </c>
      <c r="AY440" s="17">
        <f t="shared" si="155"/>
        <v>0.13333333333333333</v>
      </c>
      <c r="AZ440" s="17">
        <f t="shared" si="156"/>
        <v>0.2</v>
      </c>
      <c r="BA440" s="17">
        <f t="shared" si="157"/>
        <v>0.33333333333333331</v>
      </c>
      <c r="BB440" s="18">
        <f t="shared" si="158"/>
        <v>0.33939393939393941</v>
      </c>
      <c r="BC440" s="18">
        <f t="shared" si="159"/>
        <v>4.2</v>
      </c>
      <c r="BD440" s="18">
        <f t="shared" si="160"/>
        <v>1.2121212121212121E-2</v>
      </c>
      <c r="BE440" s="18">
        <f t="shared" si="161"/>
        <v>1.8181818181818184E-2</v>
      </c>
      <c r="BF440" s="18">
        <f t="shared" si="162"/>
        <v>1.8181818181818184E-2</v>
      </c>
      <c r="BG440" s="18">
        <f t="shared" si="163"/>
        <v>0.1212121212121212</v>
      </c>
      <c r="BH440" s="58" t="str">
        <f t="shared" si="164"/>
        <v>10–19 min</v>
      </c>
      <c r="BI440" s="58" t="str">
        <f t="shared" si="165"/>
        <v>33+</v>
      </c>
      <c r="BJ440" s="60">
        <f t="shared" si="166"/>
        <v>0.36399999999999999</v>
      </c>
      <c r="BK440" s="60">
        <f t="shared" si="167"/>
        <v>0.38500000000000001</v>
      </c>
      <c r="BL440" s="60">
        <f t="shared" si="168"/>
        <v>4.284852142426071E-2</v>
      </c>
      <c r="BM440" s="62" t="str">
        <f t="shared" si="169"/>
        <v>Écarter</v>
      </c>
      <c r="BN440" s="64">
        <f t="shared" si="170"/>
        <v>0.11417840375586855</v>
      </c>
      <c r="BO440" s="64">
        <f t="shared" si="171"/>
        <v>165</v>
      </c>
      <c r="BP440" s="65">
        <f t="shared" si="172"/>
        <v>0.12727272727272726</v>
      </c>
      <c r="BQ440" s="65">
        <f t="shared" si="173"/>
        <v>4.2</v>
      </c>
      <c r="BR440" s="18">
        <f t="shared" si="174"/>
        <v>0.1393939393939394</v>
      </c>
    </row>
    <row r="441" spans="1:70" ht="13.2">
      <c r="A441" s="12" t="s">
        <v>740</v>
      </c>
      <c r="B441" s="12" t="s">
        <v>741</v>
      </c>
      <c r="C441" s="13">
        <v>22</v>
      </c>
      <c r="D441" s="13">
        <v>58</v>
      </c>
      <c r="E441" s="13">
        <v>23</v>
      </c>
      <c r="F441" s="13">
        <v>35</v>
      </c>
      <c r="G441" s="13">
        <v>11.8</v>
      </c>
      <c r="H441" s="14">
        <v>215</v>
      </c>
      <c r="I441" s="15">
        <v>81</v>
      </c>
      <c r="J441" s="15">
        <v>186</v>
      </c>
      <c r="K441" s="14">
        <v>43.5</v>
      </c>
      <c r="L441" s="15">
        <v>17</v>
      </c>
      <c r="M441" s="15">
        <v>58</v>
      </c>
      <c r="N441" s="14">
        <v>29.3</v>
      </c>
      <c r="O441" s="14">
        <v>41</v>
      </c>
      <c r="P441" s="14">
        <v>64</v>
      </c>
      <c r="Q441" s="14">
        <v>62.3</v>
      </c>
      <c r="R441" s="15">
        <v>17</v>
      </c>
      <c r="S441" s="15">
        <v>46</v>
      </c>
      <c r="T441" s="15">
        <v>64</v>
      </c>
      <c r="U441" s="15">
        <v>116</v>
      </c>
      <c r="V441" s="68">
        <v>52</v>
      </c>
      <c r="W441" s="15">
        <v>35</v>
      </c>
      <c r="X441" s="15">
        <v>6</v>
      </c>
      <c r="Y441" s="15">
        <v>46</v>
      </c>
      <c r="Z441" s="14">
        <v>534</v>
      </c>
      <c r="AA441" s="14">
        <v>0</v>
      </c>
      <c r="AB441" s="14">
        <v>0</v>
      </c>
      <c r="AC441" s="13">
        <v>-0.2</v>
      </c>
      <c r="AD441" s="13">
        <v>110.2</v>
      </c>
      <c r="AE441" s="13">
        <v>109.7</v>
      </c>
      <c r="AF441" s="13">
        <v>0.5</v>
      </c>
      <c r="AG441" s="13">
        <v>22.5</v>
      </c>
      <c r="AH441" s="13">
        <v>2.11</v>
      </c>
      <c r="AI441" s="13">
        <v>29.8</v>
      </c>
      <c r="AJ441" s="13">
        <v>2.5</v>
      </c>
      <c r="AK441" s="13">
        <v>6.2</v>
      </c>
      <c r="AL441" s="13">
        <v>4.4000000000000004</v>
      </c>
      <c r="AM441" s="13">
        <v>14.1</v>
      </c>
      <c r="AN441" s="13">
        <v>48.1</v>
      </c>
      <c r="AO441" s="13">
        <v>51</v>
      </c>
      <c r="AP441" s="13">
        <v>16.5</v>
      </c>
      <c r="AQ441" s="13">
        <v>101.92</v>
      </c>
      <c r="AR441" s="13">
        <v>6.6</v>
      </c>
      <c r="AS441" s="13">
        <v>1443</v>
      </c>
      <c r="AT441" s="16">
        <f t="shared" si="150"/>
        <v>3.7068965517241379</v>
      </c>
      <c r="AU441" s="16">
        <f t="shared" si="151"/>
        <v>2</v>
      </c>
      <c r="AV441" s="17">
        <f t="shared" si="152"/>
        <v>1.103448275862069</v>
      </c>
      <c r="AW441" s="17">
        <f t="shared" si="153"/>
        <v>0.29310344827586204</v>
      </c>
      <c r="AX441" s="17">
        <f t="shared" si="154"/>
        <v>0.7931034482758621</v>
      </c>
      <c r="AY441" s="17">
        <f t="shared" si="155"/>
        <v>0.60344827586206895</v>
      </c>
      <c r="AZ441" s="17">
        <f t="shared" si="156"/>
        <v>0.10344827586206896</v>
      </c>
      <c r="BA441" s="17">
        <f t="shared" si="157"/>
        <v>0.89655172413793105</v>
      </c>
      <c r="BB441" s="18">
        <f t="shared" si="158"/>
        <v>0.31414377556984219</v>
      </c>
      <c r="BC441" s="18">
        <f t="shared" si="159"/>
        <v>2.2307692307692308</v>
      </c>
      <c r="BD441" s="18">
        <f t="shared" si="160"/>
        <v>5.1139684395090583E-2</v>
      </c>
      <c r="BE441" s="18">
        <f t="shared" si="161"/>
        <v>8.7668030391583867E-3</v>
      </c>
      <c r="BF441" s="18">
        <f t="shared" si="162"/>
        <v>2.4839275277615425E-2</v>
      </c>
      <c r="BG441" s="18">
        <f t="shared" si="163"/>
        <v>6.7212156633547626E-2</v>
      </c>
      <c r="BH441" s="58" t="str">
        <f t="shared" si="164"/>
        <v>10–19 min</v>
      </c>
      <c r="BI441" s="58" t="str">
        <f t="shared" si="165"/>
        <v>18–22</v>
      </c>
      <c r="BJ441" s="60">
        <f t="shared" si="166"/>
        <v>0.48100000000000004</v>
      </c>
      <c r="BK441" s="60">
        <f t="shared" si="167"/>
        <v>0.51</v>
      </c>
      <c r="BL441" s="60">
        <f t="shared" si="168"/>
        <v>0.11225105612552806</v>
      </c>
      <c r="BM441" s="62" t="str">
        <f t="shared" si="169"/>
        <v>Écarter</v>
      </c>
      <c r="BN441" s="64">
        <f t="shared" si="170"/>
        <v>0.11336987441892736</v>
      </c>
      <c r="BO441" s="64">
        <f t="shared" si="171"/>
        <v>684.40000000000009</v>
      </c>
      <c r="BP441" s="65">
        <f t="shared" si="172"/>
        <v>0.16949152542372878</v>
      </c>
      <c r="BQ441" s="65">
        <f t="shared" si="173"/>
        <v>2.2307692307692308</v>
      </c>
      <c r="BR441" s="18">
        <f t="shared" si="174"/>
        <v>9.3512565751022791E-2</v>
      </c>
    </row>
    <row r="442" spans="1:70" ht="13.2">
      <c r="A442" s="20" t="s">
        <v>766</v>
      </c>
      <c r="B442" s="12" t="s">
        <v>767</v>
      </c>
      <c r="C442" s="13">
        <v>25</v>
      </c>
      <c r="D442" s="13">
        <v>51</v>
      </c>
      <c r="E442" s="13">
        <v>40</v>
      </c>
      <c r="F442" s="13">
        <v>11</v>
      </c>
      <c r="G442" s="13">
        <v>10.1</v>
      </c>
      <c r="H442" s="14">
        <v>189</v>
      </c>
      <c r="I442" s="15">
        <v>71</v>
      </c>
      <c r="J442" s="15">
        <v>138</v>
      </c>
      <c r="K442" s="14">
        <v>51.4</v>
      </c>
      <c r="L442" s="15">
        <v>20</v>
      </c>
      <c r="M442" s="15">
        <v>46</v>
      </c>
      <c r="N442" s="14">
        <v>43.8</v>
      </c>
      <c r="O442" s="14">
        <v>26</v>
      </c>
      <c r="P442" s="14">
        <v>31</v>
      </c>
      <c r="Q442" s="14">
        <v>71.900000000000006</v>
      </c>
      <c r="R442" s="15">
        <v>20</v>
      </c>
      <c r="S442" s="15">
        <v>46</v>
      </c>
      <c r="T442" s="15">
        <v>66</v>
      </c>
      <c r="U442" s="15">
        <v>71</v>
      </c>
      <c r="V442" s="68">
        <v>36</v>
      </c>
      <c r="W442" s="15">
        <v>15</v>
      </c>
      <c r="X442" s="15">
        <v>15</v>
      </c>
      <c r="Y442" s="15">
        <v>26</v>
      </c>
      <c r="Z442" s="14">
        <v>434</v>
      </c>
      <c r="AA442" s="14">
        <v>0</v>
      </c>
      <c r="AB442" s="14">
        <v>0</v>
      </c>
      <c r="AC442" s="13">
        <v>-0.9</v>
      </c>
      <c r="AD442" s="13">
        <v>108.3</v>
      </c>
      <c r="AE442" s="13">
        <v>113.5</v>
      </c>
      <c r="AF442" s="13">
        <v>-5.2</v>
      </c>
      <c r="AG442" s="13">
        <v>19.100000000000001</v>
      </c>
      <c r="AH442" s="13">
        <v>1.87</v>
      </c>
      <c r="AI442" s="13">
        <v>27</v>
      </c>
      <c r="AJ442" s="13">
        <v>3.7</v>
      </c>
      <c r="AK442" s="13">
        <v>8.5</v>
      </c>
      <c r="AL442" s="13">
        <v>6.3</v>
      </c>
      <c r="AM442" s="13">
        <v>14.4</v>
      </c>
      <c r="AN442" s="13">
        <v>58.9</v>
      </c>
      <c r="AO442" s="13">
        <v>61</v>
      </c>
      <c r="AP442" s="13">
        <v>15.5</v>
      </c>
      <c r="AQ442" s="13">
        <v>100.91</v>
      </c>
      <c r="AR442" s="13">
        <v>9.1</v>
      </c>
      <c r="AS442" s="13">
        <v>1084</v>
      </c>
      <c r="AT442" s="16">
        <f t="shared" si="150"/>
        <v>3.7058823529411766</v>
      </c>
      <c r="AU442" s="16">
        <f t="shared" si="151"/>
        <v>1.392156862745098</v>
      </c>
      <c r="AV442" s="17">
        <f t="shared" si="152"/>
        <v>1.2941176470588236</v>
      </c>
      <c r="AW442" s="17">
        <f t="shared" si="153"/>
        <v>0.39215686274509803</v>
      </c>
      <c r="AX442" s="17">
        <f t="shared" si="154"/>
        <v>0.90196078431372551</v>
      </c>
      <c r="AY442" s="17">
        <f t="shared" si="155"/>
        <v>0.29411764705882354</v>
      </c>
      <c r="AZ442" s="17">
        <f t="shared" si="156"/>
        <v>0.29411764705882354</v>
      </c>
      <c r="BA442" s="17">
        <f t="shared" si="157"/>
        <v>0.70588235294117652</v>
      </c>
      <c r="BB442" s="18">
        <f t="shared" si="158"/>
        <v>0.36691904484566107</v>
      </c>
      <c r="BC442" s="18">
        <f t="shared" si="159"/>
        <v>1.9722222222222221</v>
      </c>
      <c r="BD442" s="18">
        <f t="shared" si="160"/>
        <v>2.9120559114735003E-2</v>
      </c>
      <c r="BE442" s="18">
        <f t="shared" si="161"/>
        <v>2.9120559114735003E-2</v>
      </c>
      <c r="BF442" s="18">
        <f t="shared" si="162"/>
        <v>3.8827412152980002E-2</v>
      </c>
      <c r="BG442" s="18">
        <f t="shared" si="163"/>
        <v>8.9303047951854009E-2</v>
      </c>
      <c r="BH442" s="58" t="str">
        <f t="shared" si="164"/>
        <v>10–19 min</v>
      </c>
      <c r="BI442" s="58" t="str">
        <f t="shared" si="165"/>
        <v>23–27</v>
      </c>
      <c r="BJ442" s="60">
        <f t="shared" si="166"/>
        <v>0.58899999999999997</v>
      </c>
      <c r="BK442" s="60">
        <f t="shared" si="167"/>
        <v>0.61</v>
      </c>
      <c r="BL442" s="60">
        <f t="shared" si="168"/>
        <v>8.3283041641520825E-2</v>
      </c>
      <c r="BM442" s="62" t="str">
        <f t="shared" si="169"/>
        <v>Écarter</v>
      </c>
      <c r="BN442" s="64">
        <f t="shared" si="170"/>
        <v>0.11333885666942835</v>
      </c>
      <c r="BO442" s="64">
        <f t="shared" si="171"/>
        <v>515.1</v>
      </c>
      <c r="BP442" s="65">
        <f t="shared" si="172"/>
        <v>0.13783731314307901</v>
      </c>
      <c r="BQ442" s="65">
        <f t="shared" si="173"/>
        <v>1.9722222222222223</v>
      </c>
      <c r="BR442" s="18">
        <f t="shared" si="174"/>
        <v>0.12813046010483403</v>
      </c>
    </row>
    <row r="443" spans="1:70" ht="13.2">
      <c r="A443" s="12" t="s">
        <v>1010</v>
      </c>
      <c r="B443" s="12" t="s">
        <v>1011</v>
      </c>
      <c r="C443" s="13">
        <v>21</v>
      </c>
      <c r="D443" s="13">
        <v>10</v>
      </c>
      <c r="E443" s="13">
        <v>9</v>
      </c>
      <c r="F443" s="13">
        <v>1</v>
      </c>
      <c r="G443" s="13">
        <v>7.5</v>
      </c>
      <c r="H443" s="14">
        <v>37</v>
      </c>
      <c r="I443" s="15">
        <v>13</v>
      </c>
      <c r="J443" s="15">
        <v>38</v>
      </c>
      <c r="K443" s="14">
        <v>34.200000000000003</v>
      </c>
      <c r="L443" s="15">
        <v>11</v>
      </c>
      <c r="M443" s="15">
        <v>30</v>
      </c>
      <c r="N443" s="14">
        <v>36.700000000000003</v>
      </c>
      <c r="O443" s="14">
        <v>0</v>
      </c>
      <c r="P443" s="14">
        <v>0</v>
      </c>
      <c r="Q443" s="14">
        <v>0</v>
      </c>
      <c r="R443" s="14">
        <v>0</v>
      </c>
      <c r="S443" s="15">
        <v>7</v>
      </c>
      <c r="T443" s="15">
        <v>7</v>
      </c>
      <c r="U443" s="15">
        <v>8</v>
      </c>
      <c r="V443" s="68">
        <v>2</v>
      </c>
      <c r="W443" s="15">
        <v>1</v>
      </c>
      <c r="X443" s="15">
        <v>1</v>
      </c>
      <c r="Y443" s="15">
        <v>4</v>
      </c>
      <c r="Z443" s="14">
        <v>61</v>
      </c>
      <c r="AA443" s="14">
        <v>0</v>
      </c>
      <c r="AB443" s="14">
        <v>0</v>
      </c>
      <c r="AC443" s="13">
        <v>-3.4</v>
      </c>
      <c r="AD443" s="21">
        <v>89</v>
      </c>
      <c r="AE443" s="21">
        <v>110.5</v>
      </c>
      <c r="AF443" s="21">
        <v>-21.5</v>
      </c>
      <c r="AG443" s="21">
        <v>20</v>
      </c>
      <c r="AH443" s="21">
        <v>4</v>
      </c>
      <c r="AI443" s="21">
        <v>16.7</v>
      </c>
      <c r="AJ443" s="21">
        <v>0</v>
      </c>
      <c r="AK443" s="21">
        <v>7.5</v>
      </c>
      <c r="AL443" s="21">
        <v>3.6</v>
      </c>
      <c r="AM443" s="21">
        <v>4.2</v>
      </c>
      <c r="AN443" s="21">
        <v>48.7</v>
      </c>
      <c r="AO443" s="21">
        <v>48.7</v>
      </c>
      <c r="AP443" s="21">
        <v>20.100000000000001</v>
      </c>
      <c r="AQ443" s="21">
        <v>104.3</v>
      </c>
      <c r="AR443" s="21">
        <v>8</v>
      </c>
      <c r="AS443" s="21">
        <v>163</v>
      </c>
      <c r="AT443" s="16">
        <f t="shared" si="150"/>
        <v>3.7</v>
      </c>
      <c r="AU443" s="16">
        <f t="shared" si="151"/>
        <v>0.8</v>
      </c>
      <c r="AV443" s="17">
        <f t="shared" si="152"/>
        <v>0.7</v>
      </c>
      <c r="AW443" s="17">
        <f t="shared" si="153"/>
        <v>0</v>
      </c>
      <c r="AX443" s="17">
        <f t="shared" si="154"/>
        <v>0.7</v>
      </c>
      <c r="AY443" s="17">
        <f t="shared" si="155"/>
        <v>0.1</v>
      </c>
      <c r="AZ443" s="17">
        <f t="shared" si="156"/>
        <v>0.1</v>
      </c>
      <c r="BA443" s="17">
        <f t="shared" si="157"/>
        <v>0.2</v>
      </c>
      <c r="BB443" s="18">
        <f t="shared" si="158"/>
        <v>0.49333333333333335</v>
      </c>
      <c r="BC443" s="18">
        <f t="shared" si="159"/>
        <v>4</v>
      </c>
      <c r="BD443" s="18">
        <f t="shared" si="160"/>
        <v>1.3333333333333334E-2</v>
      </c>
      <c r="BE443" s="18">
        <f t="shared" si="161"/>
        <v>1.3333333333333334E-2</v>
      </c>
      <c r="BF443" s="18">
        <f t="shared" si="162"/>
        <v>0</v>
      </c>
      <c r="BG443" s="18">
        <f t="shared" si="163"/>
        <v>9.3333333333333324E-2</v>
      </c>
      <c r="BH443" s="58" t="str">
        <f t="shared" si="164"/>
        <v>&lt;10 min</v>
      </c>
      <c r="BI443" s="58" t="str">
        <f t="shared" si="165"/>
        <v>18–22</v>
      </c>
      <c r="BJ443" s="60">
        <f t="shared" si="166"/>
        <v>0.48700000000000004</v>
      </c>
      <c r="BK443" s="60">
        <f t="shared" si="167"/>
        <v>0.48700000000000004</v>
      </c>
      <c r="BL443" s="60">
        <f t="shared" si="168"/>
        <v>2.2933011466505733E-2</v>
      </c>
      <c r="BM443" s="62" t="str">
        <f t="shared" si="169"/>
        <v>Écarter</v>
      </c>
      <c r="BN443" s="64">
        <f t="shared" si="170"/>
        <v>0.11315895372233402</v>
      </c>
      <c r="BO443" s="64">
        <f t="shared" si="171"/>
        <v>75</v>
      </c>
      <c r="BP443" s="65">
        <f t="shared" si="172"/>
        <v>0.10666666666666667</v>
      </c>
      <c r="BQ443" s="65">
        <f t="shared" si="173"/>
        <v>4</v>
      </c>
      <c r="BR443" s="18">
        <f t="shared" si="174"/>
        <v>9.3333333333333324E-2</v>
      </c>
    </row>
    <row r="444" spans="1:70" ht="13.2">
      <c r="A444" s="12" t="s">
        <v>744</v>
      </c>
      <c r="B444" s="12" t="s">
        <v>745</v>
      </c>
      <c r="C444" s="13">
        <v>36</v>
      </c>
      <c r="D444" s="13">
        <v>56</v>
      </c>
      <c r="E444" s="13">
        <v>37</v>
      </c>
      <c r="F444" s="13">
        <v>19</v>
      </c>
      <c r="G444" s="13">
        <v>12.3</v>
      </c>
      <c r="H444" s="14">
        <v>207</v>
      </c>
      <c r="I444" s="15">
        <v>90</v>
      </c>
      <c r="J444" s="15">
        <v>140</v>
      </c>
      <c r="K444" s="14">
        <v>65</v>
      </c>
      <c r="L444" s="14">
        <v>0</v>
      </c>
      <c r="M444" s="14">
        <v>0</v>
      </c>
      <c r="N444" s="14">
        <v>0</v>
      </c>
      <c r="O444" s="14">
        <v>28</v>
      </c>
      <c r="P444" s="14">
        <v>62</v>
      </c>
      <c r="Q444" s="14">
        <v>42.2</v>
      </c>
      <c r="R444" s="15">
        <v>84</v>
      </c>
      <c r="S444" s="15">
        <v>202</v>
      </c>
      <c r="T444" s="15">
        <v>286</v>
      </c>
      <c r="U444" s="15">
        <v>50</v>
      </c>
      <c r="V444" s="68">
        <v>39</v>
      </c>
      <c r="W444" s="15">
        <v>17</v>
      </c>
      <c r="X444" s="15">
        <v>28</v>
      </c>
      <c r="Y444" s="15">
        <v>73</v>
      </c>
      <c r="Z444" s="14">
        <v>717</v>
      </c>
      <c r="AA444" s="14">
        <v>3</v>
      </c>
      <c r="AB444" s="14">
        <v>0</v>
      </c>
      <c r="AC444" s="13">
        <v>-0.8</v>
      </c>
      <c r="AD444" s="13">
        <v>108.8</v>
      </c>
      <c r="AE444" s="13">
        <v>112.1</v>
      </c>
      <c r="AF444" s="13">
        <v>-3.3</v>
      </c>
      <c r="AG444" s="13">
        <v>10.5</v>
      </c>
      <c r="AH444" s="13">
        <v>1.33</v>
      </c>
      <c r="AI444" s="13">
        <v>20.2</v>
      </c>
      <c r="AJ444" s="13">
        <v>11.9</v>
      </c>
      <c r="AK444" s="13">
        <v>26.2</v>
      </c>
      <c r="AL444" s="13">
        <v>19.399999999999999</v>
      </c>
      <c r="AM444" s="13">
        <v>15.3</v>
      </c>
      <c r="AN444" s="13">
        <v>65</v>
      </c>
      <c r="AO444" s="13">
        <v>62.1</v>
      </c>
      <c r="AP444" s="13">
        <v>12.6</v>
      </c>
      <c r="AQ444" s="13">
        <v>100.07</v>
      </c>
      <c r="AR444" s="13">
        <v>11.5</v>
      </c>
      <c r="AS444" s="13">
        <v>1440</v>
      </c>
      <c r="AT444" s="16">
        <f t="shared" si="150"/>
        <v>3.6964285714285716</v>
      </c>
      <c r="AU444" s="16">
        <f t="shared" si="151"/>
        <v>0.8928571428571429</v>
      </c>
      <c r="AV444" s="17">
        <f t="shared" si="152"/>
        <v>5.1071428571428568</v>
      </c>
      <c r="AW444" s="17">
        <f t="shared" si="153"/>
        <v>1.5</v>
      </c>
      <c r="AX444" s="17">
        <f t="shared" si="154"/>
        <v>3.6071428571428572</v>
      </c>
      <c r="AY444" s="17">
        <f t="shared" si="155"/>
        <v>0.30357142857142855</v>
      </c>
      <c r="AZ444" s="17">
        <f t="shared" si="156"/>
        <v>0.5</v>
      </c>
      <c r="BA444" s="17">
        <f t="shared" si="157"/>
        <v>0.6964285714285714</v>
      </c>
      <c r="BB444" s="18">
        <f t="shared" si="158"/>
        <v>0.30052264808362367</v>
      </c>
      <c r="BC444" s="18">
        <f t="shared" si="159"/>
        <v>1.2820512820512822</v>
      </c>
      <c r="BD444" s="18">
        <f t="shared" si="160"/>
        <v>2.4680603948896627E-2</v>
      </c>
      <c r="BE444" s="18">
        <f t="shared" si="161"/>
        <v>4.065040650406504E-2</v>
      </c>
      <c r="BF444" s="18">
        <f t="shared" si="162"/>
        <v>0.12195121951219512</v>
      </c>
      <c r="BG444" s="18">
        <f t="shared" si="163"/>
        <v>0.29326364692218349</v>
      </c>
      <c r="BH444" s="58" t="str">
        <f t="shared" si="164"/>
        <v>10–19 min</v>
      </c>
      <c r="BI444" s="58" t="str">
        <f t="shared" si="165"/>
        <v>33+</v>
      </c>
      <c r="BJ444" s="60">
        <f t="shared" si="166"/>
        <v>0.65</v>
      </c>
      <c r="BK444" s="60">
        <f t="shared" si="167"/>
        <v>0.621</v>
      </c>
      <c r="BL444" s="60">
        <f t="shared" si="168"/>
        <v>8.4490042245021116E-2</v>
      </c>
      <c r="BM444" s="62" t="str">
        <f t="shared" si="169"/>
        <v>Écarter</v>
      </c>
      <c r="BN444" s="64">
        <f t="shared" si="170"/>
        <v>0.11304972693302674</v>
      </c>
      <c r="BO444" s="64">
        <f t="shared" si="171"/>
        <v>688.80000000000007</v>
      </c>
      <c r="BP444" s="65">
        <f t="shared" si="172"/>
        <v>7.2590011614401845E-2</v>
      </c>
      <c r="BQ444" s="65">
        <f t="shared" si="173"/>
        <v>1.2820512820512822</v>
      </c>
      <c r="BR444" s="18">
        <f t="shared" si="174"/>
        <v>0.41521486643437855</v>
      </c>
    </row>
    <row r="445" spans="1:70" ht="13.2">
      <c r="A445" s="12" t="s">
        <v>1068</v>
      </c>
      <c r="B445" s="12" t="s">
        <v>1069</v>
      </c>
      <c r="C445" s="13">
        <v>28</v>
      </c>
      <c r="D445" s="13">
        <v>6</v>
      </c>
      <c r="E445" s="13">
        <v>4</v>
      </c>
      <c r="F445" s="13">
        <v>2</v>
      </c>
      <c r="G445" s="13">
        <v>8.6</v>
      </c>
      <c r="H445" s="14">
        <v>22</v>
      </c>
      <c r="I445" s="15">
        <v>8</v>
      </c>
      <c r="J445" s="15">
        <v>17</v>
      </c>
      <c r="K445" s="14">
        <v>47.1</v>
      </c>
      <c r="L445" s="15">
        <v>3</v>
      </c>
      <c r="M445" s="15">
        <v>10</v>
      </c>
      <c r="N445" s="14">
        <v>30</v>
      </c>
      <c r="O445" s="14">
        <v>3</v>
      </c>
      <c r="P445" s="14">
        <v>6</v>
      </c>
      <c r="Q445" s="14">
        <v>50</v>
      </c>
      <c r="R445" s="15">
        <v>3</v>
      </c>
      <c r="S445" s="15">
        <v>8</v>
      </c>
      <c r="T445" s="15">
        <v>11</v>
      </c>
      <c r="U445" s="15">
        <v>4</v>
      </c>
      <c r="V445" s="68">
        <v>1</v>
      </c>
      <c r="W445" s="15">
        <v>4</v>
      </c>
      <c r="X445" s="14">
        <v>0</v>
      </c>
      <c r="Y445" s="15">
        <v>4</v>
      </c>
      <c r="Z445" s="14">
        <v>52</v>
      </c>
      <c r="AA445" s="14">
        <v>0</v>
      </c>
      <c r="AB445" s="14">
        <v>0</v>
      </c>
      <c r="AC445" s="13">
        <v>3.8</v>
      </c>
      <c r="AD445" s="13">
        <v>116.4</v>
      </c>
      <c r="AE445" s="13">
        <v>103.5</v>
      </c>
      <c r="AF445" s="13">
        <v>12.9</v>
      </c>
      <c r="AG445" s="13">
        <v>10</v>
      </c>
      <c r="AH445" s="13">
        <v>4</v>
      </c>
      <c r="AI445" s="13">
        <v>16</v>
      </c>
      <c r="AJ445" s="13">
        <v>4.5999999999999996</v>
      </c>
      <c r="AK445" s="13">
        <v>16.7</v>
      </c>
      <c r="AL445" s="13">
        <v>9.6999999999999993</v>
      </c>
      <c r="AM445" s="13">
        <v>4</v>
      </c>
      <c r="AN445" s="13">
        <v>55.9</v>
      </c>
      <c r="AO445" s="13">
        <v>56</v>
      </c>
      <c r="AP445" s="13">
        <v>14.2</v>
      </c>
      <c r="AQ445" s="13">
        <v>109.95</v>
      </c>
      <c r="AR445" s="13">
        <v>10.1</v>
      </c>
      <c r="AS445" s="13">
        <v>122</v>
      </c>
      <c r="AT445" s="16">
        <f t="shared" si="150"/>
        <v>3.6666666666666665</v>
      </c>
      <c r="AU445" s="16">
        <f t="shared" si="151"/>
        <v>0.66666666666666663</v>
      </c>
      <c r="AV445" s="17">
        <f t="shared" si="152"/>
        <v>1.8333333333333333</v>
      </c>
      <c r="AW445" s="17">
        <f t="shared" si="153"/>
        <v>0.5</v>
      </c>
      <c r="AX445" s="17">
        <f t="shared" si="154"/>
        <v>1.3333333333333333</v>
      </c>
      <c r="AY445" s="17">
        <f t="shared" si="155"/>
        <v>0.66666666666666663</v>
      </c>
      <c r="AZ445" s="17">
        <f t="shared" si="156"/>
        <v>0</v>
      </c>
      <c r="BA445" s="17">
        <f t="shared" si="157"/>
        <v>0.16666666666666666</v>
      </c>
      <c r="BB445" s="18">
        <f t="shared" si="158"/>
        <v>0.4263565891472868</v>
      </c>
      <c r="BC445" s="18">
        <f t="shared" si="159"/>
        <v>4</v>
      </c>
      <c r="BD445" s="18">
        <f t="shared" si="160"/>
        <v>7.7519379844961239E-2</v>
      </c>
      <c r="BE445" s="18">
        <f t="shared" si="161"/>
        <v>0</v>
      </c>
      <c r="BF445" s="18">
        <f t="shared" si="162"/>
        <v>5.8139534883720929E-2</v>
      </c>
      <c r="BG445" s="18">
        <f t="shared" si="163"/>
        <v>0.15503875968992248</v>
      </c>
      <c r="BH445" s="58" t="str">
        <f t="shared" si="164"/>
        <v>&lt;10 min</v>
      </c>
      <c r="BI445" s="58" t="str">
        <f t="shared" si="165"/>
        <v>28–32</v>
      </c>
      <c r="BJ445" s="60">
        <f t="shared" si="166"/>
        <v>0.55899999999999994</v>
      </c>
      <c r="BK445" s="60">
        <f t="shared" si="167"/>
        <v>0.56000000000000005</v>
      </c>
      <c r="BL445" s="60">
        <f t="shared" si="168"/>
        <v>1.0259505129752565E-2</v>
      </c>
      <c r="BM445" s="62" t="str">
        <f t="shared" si="169"/>
        <v>Écarter</v>
      </c>
      <c r="BN445" s="64">
        <f t="shared" si="170"/>
        <v>0.11213950368879946</v>
      </c>
      <c r="BO445" s="64">
        <f t="shared" si="171"/>
        <v>51.599999999999994</v>
      </c>
      <c r="BP445" s="65">
        <f t="shared" si="172"/>
        <v>7.7519379844961253E-2</v>
      </c>
      <c r="BQ445" s="65">
        <f t="shared" si="173"/>
        <v>4</v>
      </c>
      <c r="BR445" s="18">
        <f t="shared" si="174"/>
        <v>0.2131782945736434</v>
      </c>
    </row>
    <row r="446" spans="1:70" ht="13.2">
      <c r="A446" s="12" t="s">
        <v>880</v>
      </c>
      <c r="B446" s="12" t="s">
        <v>881</v>
      </c>
      <c r="C446" s="13">
        <v>24</v>
      </c>
      <c r="D446" s="13">
        <v>31</v>
      </c>
      <c r="E446" s="13">
        <v>27</v>
      </c>
      <c r="F446" s="13">
        <v>4</v>
      </c>
      <c r="G446" s="13">
        <v>12.4</v>
      </c>
      <c r="H446" s="14">
        <v>112</v>
      </c>
      <c r="I446" s="15">
        <v>40</v>
      </c>
      <c r="J446" s="15">
        <v>109</v>
      </c>
      <c r="K446" s="14">
        <v>35.5</v>
      </c>
      <c r="L446" s="15">
        <v>25</v>
      </c>
      <c r="M446" s="15">
        <v>81</v>
      </c>
      <c r="N446" s="14">
        <v>31.7</v>
      </c>
      <c r="O446" s="14">
        <v>9</v>
      </c>
      <c r="P446" s="14">
        <v>12</v>
      </c>
      <c r="Q446" s="14">
        <v>75</v>
      </c>
      <c r="R446" s="15">
        <v>19</v>
      </c>
      <c r="S446" s="15">
        <v>47</v>
      </c>
      <c r="T446" s="15">
        <v>65</v>
      </c>
      <c r="U446" s="15">
        <v>34</v>
      </c>
      <c r="V446" s="68">
        <v>12</v>
      </c>
      <c r="W446" s="15">
        <v>16</v>
      </c>
      <c r="X446" s="15">
        <v>3</v>
      </c>
      <c r="Y446" s="15">
        <v>22</v>
      </c>
      <c r="Z446" s="14">
        <v>285</v>
      </c>
      <c r="AA446" s="14">
        <v>0</v>
      </c>
      <c r="AB446" s="14">
        <v>0</v>
      </c>
      <c r="AC446" s="13">
        <v>0.9</v>
      </c>
      <c r="AD446" s="13">
        <v>109.9</v>
      </c>
      <c r="AE446" s="13">
        <v>105.8</v>
      </c>
      <c r="AF446" s="13">
        <v>4.0999999999999996</v>
      </c>
      <c r="AG446" s="13">
        <v>12</v>
      </c>
      <c r="AH446" s="13">
        <v>2.75</v>
      </c>
      <c r="AI446" s="13">
        <v>20.5</v>
      </c>
      <c r="AJ446" s="13">
        <v>4.8</v>
      </c>
      <c r="AK446" s="13">
        <v>11.7</v>
      </c>
      <c r="AL446" s="13">
        <v>8.3000000000000007</v>
      </c>
      <c r="AM446" s="13">
        <v>7.5</v>
      </c>
      <c r="AN446" s="13">
        <v>47.3</v>
      </c>
      <c r="AO446" s="13">
        <v>49</v>
      </c>
      <c r="AP446" s="13">
        <v>14.3</v>
      </c>
      <c r="AQ446" s="13">
        <v>95.28</v>
      </c>
      <c r="AR446" s="13">
        <v>7.4</v>
      </c>
      <c r="AS446" s="13">
        <v>761</v>
      </c>
      <c r="AT446" s="16">
        <f t="shared" si="150"/>
        <v>3.6129032258064515</v>
      </c>
      <c r="AU446" s="16">
        <f t="shared" si="151"/>
        <v>1.096774193548387</v>
      </c>
      <c r="AV446" s="17">
        <f t="shared" si="152"/>
        <v>2.096774193548387</v>
      </c>
      <c r="AW446" s="17">
        <f t="shared" si="153"/>
        <v>0.61290322580645162</v>
      </c>
      <c r="AX446" s="17">
        <f t="shared" si="154"/>
        <v>1.5161290322580645</v>
      </c>
      <c r="AY446" s="17">
        <f t="shared" si="155"/>
        <v>0.5161290322580645</v>
      </c>
      <c r="AZ446" s="17">
        <f t="shared" si="156"/>
        <v>9.6774193548387094E-2</v>
      </c>
      <c r="BA446" s="17">
        <f t="shared" si="157"/>
        <v>0.38709677419354838</v>
      </c>
      <c r="BB446" s="18">
        <f t="shared" si="158"/>
        <v>0.29136316337148804</v>
      </c>
      <c r="BC446" s="18">
        <f t="shared" si="159"/>
        <v>2.833333333333333</v>
      </c>
      <c r="BD446" s="18">
        <f t="shared" si="160"/>
        <v>4.1623309053069719E-2</v>
      </c>
      <c r="BE446" s="18">
        <f t="shared" si="161"/>
        <v>7.804370447450572E-3</v>
      </c>
      <c r="BF446" s="18">
        <f t="shared" si="162"/>
        <v>4.9427679500520294E-2</v>
      </c>
      <c r="BG446" s="18">
        <f t="shared" si="163"/>
        <v>0.12226847034339229</v>
      </c>
      <c r="BH446" s="58" t="str">
        <f t="shared" si="164"/>
        <v>10–19 min</v>
      </c>
      <c r="BI446" s="58" t="str">
        <f t="shared" si="165"/>
        <v>23–27</v>
      </c>
      <c r="BJ446" s="60">
        <f t="shared" si="166"/>
        <v>0.47299999999999998</v>
      </c>
      <c r="BK446" s="60">
        <f t="shared" si="167"/>
        <v>0.49</v>
      </c>
      <c r="BL446" s="60">
        <f t="shared" si="168"/>
        <v>6.578153289076645E-2</v>
      </c>
      <c r="BM446" s="62" t="str">
        <f t="shared" si="169"/>
        <v>Écarter</v>
      </c>
      <c r="BN446" s="64">
        <f t="shared" si="170"/>
        <v>0.11049522944116311</v>
      </c>
      <c r="BO446" s="64">
        <f t="shared" si="171"/>
        <v>384.40000000000003</v>
      </c>
      <c r="BP446" s="65">
        <f t="shared" si="172"/>
        <v>8.8449531737773146E-2</v>
      </c>
      <c r="BQ446" s="65">
        <f t="shared" si="173"/>
        <v>2.8333333333333335</v>
      </c>
      <c r="BR446" s="18">
        <f t="shared" si="174"/>
        <v>0.16909469302809571</v>
      </c>
    </row>
    <row r="447" spans="1:70" ht="13.2">
      <c r="A447" s="12" t="s">
        <v>950</v>
      </c>
      <c r="B447" s="12" t="s">
        <v>951</v>
      </c>
      <c r="C447" s="13">
        <v>22</v>
      </c>
      <c r="D447" s="13">
        <v>20</v>
      </c>
      <c r="E447" s="13">
        <v>10</v>
      </c>
      <c r="F447" s="13">
        <v>10</v>
      </c>
      <c r="G447" s="13">
        <v>12.5</v>
      </c>
      <c r="H447" s="14">
        <v>72</v>
      </c>
      <c r="I447" s="15">
        <v>26</v>
      </c>
      <c r="J447" s="15">
        <v>60</v>
      </c>
      <c r="K447" s="14">
        <v>42.4</v>
      </c>
      <c r="L447" s="15">
        <v>6</v>
      </c>
      <c r="M447" s="15">
        <v>22</v>
      </c>
      <c r="N447" s="14">
        <v>28.6</v>
      </c>
      <c r="O447" s="14">
        <v>16</v>
      </c>
      <c r="P447" s="14">
        <v>22</v>
      </c>
      <c r="Q447" s="14">
        <v>68.2</v>
      </c>
      <c r="R447" s="15">
        <v>20</v>
      </c>
      <c r="S447" s="15">
        <v>28</v>
      </c>
      <c r="T447" s="15">
        <v>48</v>
      </c>
      <c r="U447" s="15">
        <v>6</v>
      </c>
      <c r="V447" s="68">
        <v>10</v>
      </c>
      <c r="W447" s="15">
        <v>8</v>
      </c>
      <c r="X447" s="15">
        <v>10</v>
      </c>
      <c r="Y447" s="15">
        <v>18</v>
      </c>
      <c r="Z447" s="14">
        <v>180</v>
      </c>
      <c r="AA447" s="14">
        <v>0</v>
      </c>
      <c r="AB447" s="14">
        <v>0</v>
      </c>
      <c r="AC447" s="13">
        <v>-4.8</v>
      </c>
      <c r="AD447" s="13">
        <v>95.3</v>
      </c>
      <c r="AE447" s="13">
        <v>115.3</v>
      </c>
      <c r="AF447" s="13">
        <v>-20</v>
      </c>
      <c r="AG447" s="13">
        <v>4</v>
      </c>
      <c r="AH447" s="13">
        <v>0.67</v>
      </c>
      <c r="AI447" s="13">
        <v>7.1</v>
      </c>
      <c r="AJ447" s="13">
        <v>7</v>
      </c>
      <c r="AK447" s="13">
        <v>10.1</v>
      </c>
      <c r="AL447" s="13">
        <v>8.5</v>
      </c>
      <c r="AM447" s="13">
        <v>10.6</v>
      </c>
      <c r="AN447" s="13">
        <v>47.5</v>
      </c>
      <c r="AO447" s="13">
        <v>51.7</v>
      </c>
      <c r="AP447" s="13">
        <v>13.2</v>
      </c>
      <c r="AQ447" s="13">
        <v>98.57</v>
      </c>
      <c r="AR447" s="13">
        <v>6.5</v>
      </c>
      <c r="AS447" s="13">
        <v>515</v>
      </c>
      <c r="AT447" s="16">
        <f t="shared" si="150"/>
        <v>3.6</v>
      </c>
      <c r="AU447" s="16">
        <f t="shared" si="151"/>
        <v>0.3</v>
      </c>
      <c r="AV447" s="17">
        <f t="shared" si="152"/>
        <v>2.4</v>
      </c>
      <c r="AW447" s="17">
        <f t="shared" si="153"/>
        <v>1</v>
      </c>
      <c r="AX447" s="17">
        <f t="shared" si="154"/>
        <v>1.4</v>
      </c>
      <c r="AY447" s="17">
        <f t="shared" si="155"/>
        <v>0.4</v>
      </c>
      <c r="AZ447" s="17">
        <f t="shared" si="156"/>
        <v>0.5</v>
      </c>
      <c r="BA447" s="17">
        <f t="shared" si="157"/>
        <v>0.5</v>
      </c>
      <c r="BB447" s="18">
        <f t="shared" si="158"/>
        <v>0.28800000000000003</v>
      </c>
      <c r="BC447" s="18">
        <f t="shared" si="159"/>
        <v>0.6</v>
      </c>
      <c r="BD447" s="18">
        <f t="shared" si="160"/>
        <v>3.2000000000000001E-2</v>
      </c>
      <c r="BE447" s="18">
        <f t="shared" si="161"/>
        <v>0.04</v>
      </c>
      <c r="BF447" s="18">
        <f t="shared" si="162"/>
        <v>0.08</v>
      </c>
      <c r="BG447" s="18">
        <f t="shared" si="163"/>
        <v>0.11199999999999999</v>
      </c>
      <c r="BH447" s="58" t="str">
        <f t="shared" si="164"/>
        <v>10–19 min</v>
      </c>
      <c r="BI447" s="58" t="str">
        <f t="shared" si="165"/>
        <v>18–22</v>
      </c>
      <c r="BJ447" s="60">
        <f t="shared" si="166"/>
        <v>0.47499999999999998</v>
      </c>
      <c r="BK447" s="60">
        <f t="shared" si="167"/>
        <v>0.51700000000000002</v>
      </c>
      <c r="BL447" s="60">
        <f t="shared" si="168"/>
        <v>3.6210018105009054E-2</v>
      </c>
      <c r="BM447" s="62" t="str">
        <f t="shared" si="169"/>
        <v>Écarter</v>
      </c>
      <c r="BN447" s="64">
        <f t="shared" si="170"/>
        <v>0.11010060362173039</v>
      </c>
      <c r="BO447" s="64">
        <f t="shared" si="171"/>
        <v>250</v>
      </c>
      <c r="BP447" s="65">
        <f t="shared" si="172"/>
        <v>2.4E-2</v>
      </c>
      <c r="BQ447" s="65">
        <f t="shared" si="173"/>
        <v>0.6</v>
      </c>
      <c r="BR447" s="18">
        <f t="shared" si="174"/>
        <v>0.192</v>
      </c>
    </row>
    <row r="448" spans="1:70" ht="13.2">
      <c r="A448" s="12" t="s">
        <v>768</v>
      </c>
      <c r="B448" s="12" t="s">
        <v>769</v>
      </c>
      <c r="C448" s="13">
        <v>29</v>
      </c>
      <c r="D448" s="13">
        <v>52</v>
      </c>
      <c r="E448" s="13">
        <v>38</v>
      </c>
      <c r="F448" s="13">
        <v>14</v>
      </c>
      <c r="G448" s="13">
        <v>11.3</v>
      </c>
      <c r="H448" s="14">
        <v>187</v>
      </c>
      <c r="I448" s="15">
        <v>68</v>
      </c>
      <c r="J448" s="15">
        <v>146</v>
      </c>
      <c r="K448" s="14">
        <v>47.3</v>
      </c>
      <c r="L448" s="15">
        <v>16</v>
      </c>
      <c r="M448" s="15">
        <v>47</v>
      </c>
      <c r="N448" s="14">
        <v>34.799999999999997</v>
      </c>
      <c r="O448" s="14">
        <v>31</v>
      </c>
      <c r="P448" s="14">
        <v>47</v>
      </c>
      <c r="Q448" s="14">
        <v>68.099999999999994</v>
      </c>
      <c r="R448" s="15">
        <v>52</v>
      </c>
      <c r="S448" s="15">
        <v>68</v>
      </c>
      <c r="T448" s="15">
        <v>120</v>
      </c>
      <c r="U448" s="15">
        <v>47</v>
      </c>
      <c r="V448" s="68">
        <v>21</v>
      </c>
      <c r="W448" s="15">
        <v>26</v>
      </c>
      <c r="X448" s="15">
        <v>5</v>
      </c>
      <c r="Y448" s="15">
        <v>83</v>
      </c>
      <c r="Z448" s="14">
        <v>478</v>
      </c>
      <c r="AA448" s="14">
        <v>0</v>
      </c>
      <c r="AB448" s="14">
        <v>0</v>
      </c>
      <c r="AC448" s="13">
        <v>1</v>
      </c>
      <c r="AD448" s="13">
        <v>111</v>
      </c>
      <c r="AE448" s="13">
        <v>104.7</v>
      </c>
      <c r="AF448" s="13">
        <v>6.3</v>
      </c>
      <c r="AG448" s="13">
        <v>10.7</v>
      </c>
      <c r="AH448" s="13">
        <v>2.14</v>
      </c>
      <c r="AI448" s="13">
        <v>19.7</v>
      </c>
      <c r="AJ448" s="13">
        <v>7.2</v>
      </c>
      <c r="AK448" s="13">
        <v>10.8</v>
      </c>
      <c r="AL448" s="13">
        <v>8.9</v>
      </c>
      <c r="AM448" s="13">
        <v>9.1999999999999993</v>
      </c>
      <c r="AN448" s="13">
        <v>52.7</v>
      </c>
      <c r="AO448" s="13">
        <v>55.7</v>
      </c>
      <c r="AP448" s="13">
        <v>12.6</v>
      </c>
      <c r="AQ448" s="13">
        <v>103.16</v>
      </c>
      <c r="AR448" s="13">
        <v>7.1</v>
      </c>
      <c r="AS448" s="13">
        <v>1251</v>
      </c>
      <c r="AT448" s="16">
        <f t="shared" si="150"/>
        <v>3.5961538461538463</v>
      </c>
      <c r="AU448" s="16">
        <f t="shared" si="151"/>
        <v>0.90384615384615385</v>
      </c>
      <c r="AV448" s="17">
        <f t="shared" si="152"/>
        <v>2.3076923076923075</v>
      </c>
      <c r="AW448" s="17">
        <f t="shared" si="153"/>
        <v>1</v>
      </c>
      <c r="AX448" s="17">
        <f t="shared" si="154"/>
        <v>1.3076923076923077</v>
      </c>
      <c r="AY448" s="17">
        <f t="shared" si="155"/>
        <v>0.5</v>
      </c>
      <c r="AZ448" s="17">
        <f t="shared" si="156"/>
        <v>9.6153846153846159E-2</v>
      </c>
      <c r="BA448" s="17">
        <f t="shared" si="157"/>
        <v>0.40384615384615385</v>
      </c>
      <c r="BB448" s="18">
        <f t="shared" si="158"/>
        <v>0.31824370319945539</v>
      </c>
      <c r="BC448" s="18">
        <f t="shared" si="159"/>
        <v>2.2380952380952381</v>
      </c>
      <c r="BD448" s="18">
        <f t="shared" si="160"/>
        <v>4.4247787610619468E-2</v>
      </c>
      <c r="BE448" s="18">
        <f t="shared" si="161"/>
        <v>8.5091899251191292E-3</v>
      </c>
      <c r="BF448" s="18">
        <f t="shared" si="162"/>
        <v>8.8495575221238937E-2</v>
      </c>
      <c r="BG448" s="18">
        <f t="shared" si="163"/>
        <v>0.11572498298162015</v>
      </c>
      <c r="BH448" s="58" t="str">
        <f t="shared" si="164"/>
        <v>10–19 min</v>
      </c>
      <c r="BI448" s="58" t="str">
        <f t="shared" si="165"/>
        <v>28–32</v>
      </c>
      <c r="BJ448" s="60">
        <f t="shared" si="166"/>
        <v>0.52700000000000002</v>
      </c>
      <c r="BK448" s="60">
        <f t="shared" si="167"/>
        <v>0.55700000000000005</v>
      </c>
      <c r="BL448" s="60">
        <f t="shared" si="168"/>
        <v>8.8111044055522031E-2</v>
      </c>
      <c r="BM448" s="62" t="str">
        <f t="shared" si="169"/>
        <v>Écarter</v>
      </c>
      <c r="BN448" s="64">
        <f t="shared" si="170"/>
        <v>0.10998297477170717</v>
      </c>
      <c r="BO448" s="64">
        <f t="shared" si="171"/>
        <v>587.6</v>
      </c>
      <c r="BP448" s="65">
        <f t="shared" si="172"/>
        <v>7.9986385296119802E-2</v>
      </c>
      <c r="BQ448" s="65">
        <f t="shared" si="173"/>
        <v>2.2380952380952381</v>
      </c>
      <c r="BR448" s="18">
        <f t="shared" si="174"/>
        <v>0.20422055820285906</v>
      </c>
    </row>
    <row r="449" spans="1:70" ht="13.2">
      <c r="A449" s="12" t="s">
        <v>784</v>
      </c>
      <c r="B449" s="12" t="s">
        <v>785</v>
      </c>
      <c r="C449" s="13">
        <v>22</v>
      </c>
      <c r="D449" s="13">
        <v>47</v>
      </c>
      <c r="E449" s="13">
        <v>37</v>
      </c>
      <c r="F449" s="13">
        <v>10</v>
      </c>
      <c r="G449" s="13">
        <v>9.6</v>
      </c>
      <c r="H449" s="14">
        <v>169</v>
      </c>
      <c r="I449" s="15">
        <v>66</v>
      </c>
      <c r="J449" s="15">
        <v>150</v>
      </c>
      <c r="K449" s="14">
        <v>43</v>
      </c>
      <c r="L449" s="15">
        <v>19</v>
      </c>
      <c r="M449" s="15">
        <v>56</v>
      </c>
      <c r="N449" s="14">
        <v>34.5</v>
      </c>
      <c r="O449" s="14">
        <v>19</v>
      </c>
      <c r="P449" s="14">
        <v>24</v>
      </c>
      <c r="Q449" s="14">
        <v>79.2</v>
      </c>
      <c r="R449" s="15">
        <v>38</v>
      </c>
      <c r="S449" s="15">
        <v>61</v>
      </c>
      <c r="T449" s="15">
        <v>94</v>
      </c>
      <c r="U449" s="15">
        <v>42</v>
      </c>
      <c r="V449" s="68">
        <v>28</v>
      </c>
      <c r="W449" s="15">
        <v>14</v>
      </c>
      <c r="X449" s="15">
        <v>5</v>
      </c>
      <c r="Y449" s="15">
        <v>52</v>
      </c>
      <c r="Z449" s="14">
        <v>371</v>
      </c>
      <c r="AA449" s="14">
        <v>1</v>
      </c>
      <c r="AB449" s="14">
        <v>0</v>
      </c>
      <c r="AC449" s="13">
        <v>0</v>
      </c>
      <c r="AD449" s="13">
        <v>108.4</v>
      </c>
      <c r="AE449" s="13">
        <v>108.8</v>
      </c>
      <c r="AF449" s="13">
        <v>-0.4</v>
      </c>
      <c r="AG449" s="13">
        <v>13.5</v>
      </c>
      <c r="AH449" s="13">
        <v>1.69</v>
      </c>
      <c r="AI449" s="13">
        <v>19.100000000000001</v>
      </c>
      <c r="AJ449" s="13">
        <v>7.6</v>
      </c>
      <c r="AK449" s="13">
        <v>11.7</v>
      </c>
      <c r="AL449" s="13">
        <v>9.6999999999999993</v>
      </c>
      <c r="AM449" s="13">
        <v>11.3</v>
      </c>
      <c r="AN449" s="13">
        <v>49.7</v>
      </c>
      <c r="AO449" s="13">
        <v>52.3</v>
      </c>
      <c r="AP449" s="13">
        <v>16.399999999999999</v>
      </c>
      <c r="AQ449" s="13">
        <v>101.31</v>
      </c>
      <c r="AR449" s="13">
        <v>7.5</v>
      </c>
      <c r="AS449" s="13">
        <v>957</v>
      </c>
      <c r="AT449" s="16">
        <f t="shared" si="150"/>
        <v>3.5957446808510638</v>
      </c>
      <c r="AU449" s="16">
        <f t="shared" si="151"/>
        <v>0.8936170212765957</v>
      </c>
      <c r="AV449" s="17">
        <f t="shared" si="152"/>
        <v>2</v>
      </c>
      <c r="AW449" s="17">
        <f t="shared" si="153"/>
        <v>0.80851063829787229</v>
      </c>
      <c r="AX449" s="17">
        <f t="shared" si="154"/>
        <v>1.2978723404255319</v>
      </c>
      <c r="AY449" s="17">
        <f t="shared" si="155"/>
        <v>0.2978723404255319</v>
      </c>
      <c r="AZ449" s="17">
        <f t="shared" si="156"/>
        <v>0.10638297872340426</v>
      </c>
      <c r="BA449" s="17">
        <f t="shared" si="157"/>
        <v>0.5957446808510638</v>
      </c>
      <c r="BB449" s="18">
        <f t="shared" si="158"/>
        <v>0.37455673758865249</v>
      </c>
      <c r="BC449" s="18">
        <f t="shared" si="159"/>
        <v>1.5</v>
      </c>
      <c r="BD449" s="18">
        <f t="shared" si="160"/>
        <v>3.1028368794326241E-2</v>
      </c>
      <c r="BE449" s="18">
        <f t="shared" si="161"/>
        <v>1.1081560283687944E-2</v>
      </c>
      <c r="BF449" s="18">
        <f t="shared" si="162"/>
        <v>8.4219858156028365E-2</v>
      </c>
      <c r="BG449" s="18">
        <f t="shared" si="163"/>
        <v>0.1351950354609929</v>
      </c>
      <c r="BH449" s="58" t="str">
        <f t="shared" si="164"/>
        <v>&lt;10 min</v>
      </c>
      <c r="BI449" s="58" t="str">
        <f t="shared" si="165"/>
        <v>18–22</v>
      </c>
      <c r="BJ449" s="60">
        <f t="shared" si="166"/>
        <v>0.49700000000000005</v>
      </c>
      <c r="BK449" s="60">
        <f t="shared" si="167"/>
        <v>0.52300000000000002</v>
      </c>
      <c r="BL449" s="60">
        <f t="shared" si="168"/>
        <v>9.0525045262522627E-2</v>
      </c>
      <c r="BM449" s="62" t="str">
        <f t="shared" si="169"/>
        <v>Écarter</v>
      </c>
      <c r="BN449" s="64">
        <f t="shared" si="170"/>
        <v>0.1099704610642579</v>
      </c>
      <c r="BO449" s="64">
        <f t="shared" si="171"/>
        <v>451.2</v>
      </c>
      <c r="BP449" s="65">
        <f t="shared" si="172"/>
        <v>9.3085106382978719E-2</v>
      </c>
      <c r="BQ449" s="65">
        <f t="shared" si="173"/>
        <v>1.5</v>
      </c>
      <c r="BR449" s="18">
        <f t="shared" si="174"/>
        <v>0.20833333333333334</v>
      </c>
    </row>
    <row r="450" spans="1:70" ht="13.2">
      <c r="A450" s="12" t="s">
        <v>838</v>
      </c>
      <c r="B450" s="12" t="s">
        <v>839</v>
      </c>
      <c r="C450" s="13">
        <v>26</v>
      </c>
      <c r="D450" s="13">
        <v>39</v>
      </c>
      <c r="E450" s="13">
        <v>28</v>
      </c>
      <c r="F450" s="13">
        <v>11</v>
      </c>
      <c r="G450" s="13">
        <v>5.6</v>
      </c>
      <c r="H450" s="14">
        <v>137</v>
      </c>
      <c r="I450" s="15">
        <v>51</v>
      </c>
      <c r="J450" s="15">
        <v>105</v>
      </c>
      <c r="K450" s="14">
        <v>49.5</v>
      </c>
      <c r="L450" s="15">
        <v>12</v>
      </c>
      <c r="M450" s="15">
        <v>35</v>
      </c>
      <c r="N450" s="14">
        <v>27.8</v>
      </c>
      <c r="O450" s="14">
        <v>23</v>
      </c>
      <c r="P450" s="14">
        <v>35</v>
      </c>
      <c r="Q450" s="14">
        <v>68.599999999999994</v>
      </c>
      <c r="R450" s="15">
        <v>31</v>
      </c>
      <c r="S450" s="15">
        <v>23</v>
      </c>
      <c r="T450" s="15">
        <v>55</v>
      </c>
      <c r="U450" s="15">
        <v>12</v>
      </c>
      <c r="V450" s="68">
        <v>12</v>
      </c>
      <c r="W450" s="15">
        <v>8</v>
      </c>
      <c r="X450" s="15">
        <v>4</v>
      </c>
      <c r="Y450" s="15">
        <v>27</v>
      </c>
      <c r="Z450" s="14">
        <v>234</v>
      </c>
      <c r="AA450" s="14">
        <v>0</v>
      </c>
      <c r="AB450" s="14">
        <v>0</v>
      </c>
      <c r="AC450" s="13">
        <v>0</v>
      </c>
      <c r="AD450" s="13">
        <v>107.9</v>
      </c>
      <c r="AE450" s="13">
        <v>107.5</v>
      </c>
      <c r="AF450" s="13">
        <v>0.4</v>
      </c>
      <c r="AG450" s="13">
        <v>8.1999999999999993</v>
      </c>
      <c r="AH450" s="13">
        <v>0.92</v>
      </c>
      <c r="AI450" s="13">
        <v>7.6</v>
      </c>
      <c r="AJ450" s="13">
        <v>13.8</v>
      </c>
      <c r="AK450" s="13">
        <v>10.3</v>
      </c>
      <c r="AL450" s="13">
        <v>12.1</v>
      </c>
      <c r="AM450" s="13">
        <v>8.3000000000000007</v>
      </c>
      <c r="AN450" s="13">
        <v>54.3</v>
      </c>
      <c r="AO450" s="13">
        <v>57.3</v>
      </c>
      <c r="AP450" s="13">
        <v>24.1</v>
      </c>
      <c r="AQ450" s="13">
        <v>105.17</v>
      </c>
      <c r="AR450" s="13">
        <v>10.1</v>
      </c>
      <c r="AS450" s="13">
        <v>480</v>
      </c>
      <c r="AT450" s="16">
        <f t="shared" ref="AT450:AT513" si="175">H450/D450</f>
        <v>3.5128205128205128</v>
      </c>
      <c r="AU450" s="16">
        <f t="shared" ref="AU450:AU513" si="176">U450/D450</f>
        <v>0.30769230769230771</v>
      </c>
      <c r="AV450" s="17">
        <f t="shared" ref="AV450:AV513" si="177">T450/D450</f>
        <v>1.4102564102564104</v>
      </c>
      <c r="AW450" s="17">
        <f t="shared" ref="AW450:AW513" si="178">R450/D450</f>
        <v>0.79487179487179482</v>
      </c>
      <c r="AX450" s="17">
        <f t="shared" ref="AX450:AX513" si="179">S450/D450</f>
        <v>0.58974358974358976</v>
      </c>
      <c r="AY450" s="17">
        <f t="shared" ref="AY450:AY513" si="180">W450/D450</f>
        <v>0.20512820512820512</v>
      </c>
      <c r="AZ450" s="17">
        <f t="shared" ref="AZ450:AZ513" si="181">X450/D450</f>
        <v>0.10256410256410256</v>
      </c>
      <c r="BA450" s="17">
        <f t="shared" ref="BA450:BA513" si="182">V450/D450</f>
        <v>0.30769230769230771</v>
      </c>
      <c r="BB450" s="18">
        <f t="shared" ref="BB450:BB513" si="183">IF(G450&gt;0,AT450/G450,"")</f>
        <v>0.62728937728937728</v>
      </c>
      <c r="BC450" s="18">
        <f t="shared" ref="BC450:BC513" si="184">IF(BA450&gt;0,AU450/BA450,"")</f>
        <v>1</v>
      </c>
      <c r="BD450" s="18">
        <f t="shared" ref="BD450:BD513" si="185">IF(G450&gt;0,AY450/G450,"")</f>
        <v>3.6630036630036632E-2</v>
      </c>
      <c r="BE450" s="18">
        <f t="shared" ref="BE450:BE513" si="186">IF(G450&gt;0,AZ450/G450,"")</f>
        <v>1.8315018315018316E-2</v>
      </c>
      <c r="BF450" s="18">
        <f t="shared" ref="BF450:BF513" si="187">IF(G450&gt;0,AW450/G450,"")</f>
        <v>0.14194139194139194</v>
      </c>
      <c r="BG450" s="18">
        <f t="shared" ref="BG450:BG513" si="188" xml:space="preserve"> IF(G450&gt;0,AX450/G450,"")</f>
        <v>0.10531135531135533</v>
      </c>
      <c r="BH450" s="58" t="str">
        <f t="shared" ref="BH450:BH513" si="189">IF(G450&lt;10,"&lt;10 min",IF(G450&lt;20,"10–19 min",IF(G450&lt;30,"20–29 min",IF(G450&lt;40,"30–39 min","40+ min"))))</f>
        <v>&lt;10 min</v>
      </c>
      <c r="BI450" s="58" t="str">
        <f t="shared" ref="BI450:BI513" si="190">IF(C450&lt;23,"18–22",IF(C450&lt;28,"23–27",IF(C450&lt;33,"28–32","33+")))</f>
        <v>23–27</v>
      </c>
      <c r="BJ450" s="60">
        <f t="shared" ref="BJ450:BJ513" si="191">AN450/100</f>
        <v>0.54299999999999993</v>
      </c>
      <c r="BK450" s="60">
        <f t="shared" ref="BK450:BK513" si="192">AO450/100</f>
        <v>0.57299999999999995</v>
      </c>
      <c r="BL450" s="60">
        <f t="shared" ref="BL450:BL513" si="193">J450/(MAX($J$2:$J$570))</f>
        <v>6.336753168376584E-2</v>
      </c>
      <c r="BM450" s="62" t="str">
        <f t="shared" ref="BM450:BM513" si="194">IF(AND(G450&gt;=30,J450&gt;=500),"Conserver","Écarter")</f>
        <v>Écarter</v>
      </c>
      <c r="BN450" s="64">
        <f t="shared" ref="BN450:BN513" si="195">AT450/(MAX($AT$2:$AT$570))</f>
        <v>0.10743434968787081</v>
      </c>
      <c r="BO450" s="64">
        <f t="shared" ref="BO450:BO513" si="196">G450*D450</f>
        <v>218.39999999999998</v>
      </c>
      <c r="BP450" s="65">
        <f t="shared" ref="BP450:BP513" si="197">IF(BO450&gt;0,U450/BO450,"")</f>
        <v>5.4945054945054951E-2</v>
      </c>
      <c r="BQ450" s="65">
        <f t="shared" ref="BQ450:BQ513" si="198">IF(V450&gt;0,U450/V450,0)</f>
        <v>1</v>
      </c>
      <c r="BR450" s="18">
        <f t="shared" ref="BR450:BR513" si="199">IF(G450&gt;0,AV450/G450,"")</f>
        <v>0.25183150183150188</v>
      </c>
    </row>
    <row r="451" spans="1:70" ht="13.2">
      <c r="A451" s="12" t="s">
        <v>778</v>
      </c>
      <c r="B451" s="12" t="s">
        <v>779</v>
      </c>
      <c r="C451" s="13">
        <v>33</v>
      </c>
      <c r="D451" s="13">
        <v>50</v>
      </c>
      <c r="E451" s="13">
        <v>26</v>
      </c>
      <c r="F451" s="13">
        <v>24</v>
      </c>
      <c r="G451" s="13">
        <v>12.2</v>
      </c>
      <c r="H451" s="14">
        <v>175</v>
      </c>
      <c r="I451" s="15">
        <v>60</v>
      </c>
      <c r="J451" s="15">
        <v>155</v>
      </c>
      <c r="K451" s="14">
        <v>40.299999999999997</v>
      </c>
      <c r="L451" s="15">
        <v>40</v>
      </c>
      <c r="M451" s="15">
        <v>105</v>
      </c>
      <c r="N451" s="14">
        <v>36.4</v>
      </c>
      <c r="O451" s="14">
        <v>15</v>
      </c>
      <c r="P451" s="14">
        <v>20</v>
      </c>
      <c r="Q451" s="14">
        <v>77.8</v>
      </c>
      <c r="R451" s="15">
        <v>15</v>
      </c>
      <c r="S451" s="15">
        <v>55</v>
      </c>
      <c r="T451" s="15">
        <v>75</v>
      </c>
      <c r="U451" s="15">
        <v>70</v>
      </c>
      <c r="V451" s="68">
        <v>20</v>
      </c>
      <c r="W451" s="15">
        <v>25</v>
      </c>
      <c r="X451" s="15">
        <v>5</v>
      </c>
      <c r="Y451" s="15">
        <v>50</v>
      </c>
      <c r="Z451" s="14">
        <v>445</v>
      </c>
      <c r="AA451" s="14">
        <v>0</v>
      </c>
      <c r="AB451" s="14">
        <v>0</v>
      </c>
      <c r="AC451" s="13">
        <v>0.7</v>
      </c>
      <c r="AD451" s="13">
        <v>110.5</v>
      </c>
      <c r="AE451" s="13">
        <v>106.9</v>
      </c>
      <c r="AF451" s="13">
        <v>3.6</v>
      </c>
      <c r="AG451" s="13">
        <v>16.600000000000001</v>
      </c>
      <c r="AH451" s="13">
        <v>4</v>
      </c>
      <c r="AI451" s="13">
        <v>28.7</v>
      </c>
      <c r="AJ451" s="13">
        <v>2.7</v>
      </c>
      <c r="AK451" s="13">
        <v>9.5</v>
      </c>
      <c r="AL451" s="13">
        <v>6</v>
      </c>
      <c r="AM451" s="13">
        <v>7.2</v>
      </c>
      <c r="AN451" s="13">
        <v>52.9</v>
      </c>
      <c r="AO451" s="13">
        <v>54.7</v>
      </c>
      <c r="AP451" s="13">
        <v>12.6</v>
      </c>
      <c r="AQ451" s="13">
        <v>98.59</v>
      </c>
      <c r="AR451" s="13">
        <v>7.5</v>
      </c>
      <c r="AS451" s="13">
        <v>1252</v>
      </c>
      <c r="AT451" s="16">
        <f t="shared" si="175"/>
        <v>3.5</v>
      </c>
      <c r="AU451" s="16">
        <f t="shared" si="176"/>
        <v>1.4</v>
      </c>
      <c r="AV451" s="17">
        <f t="shared" si="177"/>
        <v>1.5</v>
      </c>
      <c r="AW451" s="17">
        <f t="shared" si="178"/>
        <v>0.3</v>
      </c>
      <c r="AX451" s="17">
        <f t="shared" si="179"/>
        <v>1.1000000000000001</v>
      </c>
      <c r="AY451" s="17">
        <f t="shared" si="180"/>
        <v>0.5</v>
      </c>
      <c r="AZ451" s="17">
        <f t="shared" si="181"/>
        <v>0.1</v>
      </c>
      <c r="BA451" s="17">
        <f t="shared" si="182"/>
        <v>0.4</v>
      </c>
      <c r="BB451" s="18">
        <f t="shared" si="183"/>
        <v>0.28688524590163939</v>
      </c>
      <c r="BC451" s="18">
        <f t="shared" si="184"/>
        <v>3.4999999999999996</v>
      </c>
      <c r="BD451" s="18">
        <f t="shared" si="185"/>
        <v>4.0983606557377053E-2</v>
      </c>
      <c r="BE451" s="18">
        <f t="shared" si="186"/>
        <v>8.1967213114754103E-3</v>
      </c>
      <c r="BF451" s="18">
        <f t="shared" si="187"/>
        <v>2.4590163934426229E-2</v>
      </c>
      <c r="BG451" s="18">
        <f t="shared" si="188"/>
        <v>9.0163934426229525E-2</v>
      </c>
      <c r="BH451" s="58" t="str">
        <f t="shared" si="189"/>
        <v>10–19 min</v>
      </c>
      <c r="BI451" s="58" t="str">
        <f t="shared" si="190"/>
        <v>33+</v>
      </c>
      <c r="BJ451" s="60">
        <f t="shared" si="191"/>
        <v>0.52900000000000003</v>
      </c>
      <c r="BK451" s="60">
        <f t="shared" si="192"/>
        <v>0.54700000000000004</v>
      </c>
      <c r="BL451" s="60">
        <f t="shared" si="193"/>
        <v>9.3542546771273383E-2</v>
      </c>
      <c r="BM451" s="62" t="str">
        <f t="shared" si="194"/>
        <v>Écarter</v>
      </c>
      <c r="BN451" s="64">
        <f t="shared" si="195"/>
        <v>0.10704225352112677</v>
      </c>
      <c r="BO451" s="64">
        <f t="shared" si="196"/>
        <v>610</v>
      </c>
      <c r="BP451" s="65">
        <f t="shared" si="197"/>
        <v>0.11475409836065574</v>
      </c>
      <c r="BQ451" s="65">
        <f t="shared" si="198"/>
        <v>3.5</v>
      </c>
      <c r="BR451" s="18">
        <f t="shared" si="199"/>
        <v>0.12295081967213116</v>
      </c>
    </row>
    <row r="452" spans="1:70" ht="13.2">
      <c r="A452" s="12" t="s">
        <v>824</v>
      </c>
      <c r="B452" s="12" t="s">
        <v>825</v>
      </c>
      <c r="C452" s="13">
        <v>33</v>
      </c>
      <c r="D452" s="13">
        <v>42</v>
      </c>
      <c r="E452" s="13">
        <v>21</v>
      </c>
      <c r="F452" s="13">
        <v>21</v>
      </c>
      <c r="G452" s="13">
        <v>8.1</v>
      </c>
      <c r="H452" s="14">
        <v>147</v>
      </c>
      <c r="I452" s="15">
        <v>50</v>
      </c>
      <c r="J452" s="15">
        <v>118</v>
      </c>
      <c r="K452" s="14">
        <v>42.7</v>
      </c>
      <c r="L452" s="15">
        <v>42</v>
      </c>
      <c r="M452" s="15">
        <v>101</v>
      </c>
      <c r="N452" s="14">
        <v>43.6</v>
      </c>
      <c r="O452" s="14">
        <v>4</v>
      </c>
      <c r="P452" s="14">
        <v>4</v>
      </c>
      <c r="Q452" s="14">
        <v>60</v>
      </c>
      <c r="R452" s="15">
        <v>4</v>
      </c>
      <c r="S452" s="15">
        <v>21</v>
      </c>
      <c r="T452" s="15">
        <v>21</v>
      </c>
      <c r="U452" s="15">
        <v>8</v>
      </c>
      <c r="V452" s="68">
        <v>4</v>
      </c>
      <c r="W452" s="15">
        <v>4</v>
      </c>
      <c r="X452" s="14">
        <v>0</v>
      </c>
      <c r="Y452" s="15">
        <v>29</v>
      </c>
      <c r="Z452" s="14">
        <v>197</v>
      </c>
      <c r="AA452" s="14">
        <v>0</v>
      </c>
      <c r="AB452" s="14">
        <v>0</v>
      </c>
      <c r="AC452" s="13">
        <v>0.6</v>
      </c>
      <c r="AD452" s="13">
        <v>111.5</v>
      </c>
      <c r="AE452" s="13">
        <v>109.9</v>
      </c>
      <c r="AF452" s="13">
        <v>1.6</v>
      </c>
      <c r="AG452" s="13">
        <v>2.8</v>
      </c>
      <c r="AH452" s="13">
        <v>1.17</v>
      </c>
      <c r="AI452" s="13">
        <v>5.3</v>
      </c>
      <c r="AJ452" s="13">
        <v>0.9</v>
      </c>
      <c r="AK452" s="13">
        <v>5.4</v>
      </c>
      <c r="AL452" s="13">
        <v>3.1</v>
      </c>
      <c r="AM452" s="13">
        <v>4.5</v>
      </c>
      <c r="AN452" s="13">
        <v>61.5</v>
      </c>
      <c r="AO452" s="13">
        <v>61.7</v>
      </c>
      <c r="AP452" s="13">
        <v>15</v>
      </c>
      <c r="AQ452" s="13">
        <v>101.3</v>
      </c>
      <c r="AR452" s="13">
        <v>5.0999999999999996</v>
      </c>
      <c r="AS452" s="13">
        <v>728</v>
      </c>
      <c r="AT452" s="16">
        <f t="shared" si="175"/>
        <v>3.5</v>
      </c>
      <c r="AU452" s="16">
        <f t="shared" si="176"/>
        <v>0.19047619047619047</v>
      </c>
      <c r="AV452" s="17">
        <f t="shared" si="177"/>
        <v>0.5</v>
      </c>
      <c r="AW452" s="17">
        <f t="shared" si="178"/>
        <v>9.5238095238095233E-2</v>
      </c>
      <c r="AX452" s="17">
        <f t="shared" si="179"/>
        <v>0.5</v>
      </c>
      <c r="AY452" s="17">
        <f t="shared" si="180"/>
        <v>9.5238095238095233E-2</v>
      </c>
      <c r="AZ452" s="17">
        <f t="shared" si="181"/>
        <v>0</v>
      </c>
      <c r="BA452" s="17">
        <f t="shared" si="182"/>
        <v>9.5238095238095233E-2</v>
      </c>
      <c r="BB452" s="18">
        <f t="shared" si="183"/>
        <v>0.4320987654320988</v>
      </c>
      <c r="BC452" s="18">
        <f t="shared" si="184"/>
        <v>2</v>
      </c>
      <c r="BD452" s="18">
        <f t="shared" si="185"/>
        <v>1.1757789535567314E-2</v>
      </c>
      <c r="BE452" s="18">
        <f t="shared" si="186"/>
        <v>0</v>
      </c>
      <c r="BF452" s="18">
        <f t="shared" si="187"/>
        <v>1.1757789535567314E-2</v>
      </c>
      <c r="BG452" s="18">
        <f t="shared" si="188"/>
        <v>6.1728395061728399E-2</v>
      </c>
      <c r="BH452" s="58" t="str">
        <f t="shared" si="189"/>
        <v>&lt;10 min</v>
      </c>
      <c r="BI452" s="58" t="str">
        <f t="shared" si="190"/>
        <v>33+</v>
      </c>
      <c r="BJ452" s="60">
        <f t="shared" si="191"/>
        <v>0.61499999999999999</v>
      </c>
      <c r="BK452" s="60">
        <f t="shared" si="192"/>
        <v>0.61699999999999999</v>
      </c>
      <c r="BL452" s="60">
        <f t="shared" si="193"/>
        <v>7.1213035606517802E-2</v>
      </c>
      <c r="BM452" s="62" t="str">
        <f t="shared" si="194"/>
        <v>Écarter</v>
      </c>
      <c r="BN452" s="64">
        <f t="shared" si="195"/>
        <v>0.10704225352112677</v>
      </c>
      <c r="BO452" s="64">
        <f t="shared" si="196"/>
        <v>340.2</v>
      </c>
      <c r="BP452" s="65">
        <f t="shared" si="197"/>
        <v>2.3515579071134628E-2</v>
      </c>
      <c r="BQ452" s="65">
        <f t="shared" si="198"/>
        <v>2</v>
      </c>
      <c r="BR452" s="18">
        <f t="shared" si="199"/>
        <v>6.1728395061728399E-2</v>
      </c>
    </row>
    <row r="453" spans="1:70" ht="13.2">
      <c r="A453" s="12" t="s">
        <v>926</v>
      </c>
      <c r="B453" s="12" t="s">
        <v>927</v>
      </c>
      <c r="C453" s="13">
        <v>31</v>
      </c>
      <c r="D453" s="13">
        <v>24</v>
      </c>
      <c r="E453" s="13">
        <v>3</v>
      </c>
      <c r="F453" s="13">
        <v>21</v>
      </c>
      <c r="G453" s="13">
        <v>21.3</v>
      </c>
      <c r="H453" s="14">
        <v>84</v>
      </c>
      <c r="I453" s="15">
        <v>41</v>
      </c>
      <c r="J453" s="15">
        <v>122</v>
      </c>
      <c r="K453" s="14">
        <v>32.799999999999997</v>
      </c>
      <c r="L453" s="14">
        <v>0</v>
      </c>
      <c r="M453" s="15">
        <v>7</v>
      </c>
      <c r="N453" s="14">
        <v>16.7</v>
      </c>
      <c r="O453" s="14">
        <v>5</v>
      </c>
      <c r="P453" s="14">
        <v>7</v>
      </c>
      <c r="Q453" s="14">
        <v>57.1</v>
      </c>
      <c r="R453" s="15">
        <v>14</v>
      </c>
      <c r="S453" s="15">
        <v>65</v>
      </c>
      <c r="T453" s="15">
        <v>79</v>
      </c>
      <c r="U453" s="15">
        <v>166</v>
      </c>
      <c r="V453" s="68">
        <v>60</v>
      </c>
      <c r="W453" s="15">
        <v>24</v>
      </c>
      <c r="X453" s="15">
        <v>12</v>
      </c>
      <c r="Y453" s="15">
        <v>36</v>
      </c>
      <c r="Z453" s="14">
        <v>475</v>
      </c>
      <c r="AA453" s="14">
        <v>2</v>
      </c>
      <c r="AB453" s="14">
        <v>0</v>
      </c>
      <c r="AC453" s="13">
        <v>-6.2</v>
      </c>
      <c r="AD453" s="13">
        <v>99.7</v>
      </c>
      <c r="AE453" s="13">
        <v>113.1</v>
      </c>
      <c r="AF453" s="13">
        <v>-13.4</v>
      </c>
      <c r="AG453" s="13">
        <v>44.3</v>
      </c>
      <c r="AH453" s="13">
        <v>2.81</v>
      </c>
      <c r="AI453" s="13">
        <v>47.4</v>
      </c>
      <c r="AJ453" s="13">
        <v>2.7</v>
      </c>
      <c r="AK453" s="13">
        <v>11.4</v>
      </c>
      <c r="AL453" s="13">
        <v>7.1</v>
      </c>
      <c r="AM453" s="13">
        <v>16.899999999999999</v>
      </c>
      <c r="AN453" s="13">
        <v>33.200000000000003</v>
      </c>
      <c r="AO453" s="13">
        <v>34</v>
      </c>
      <c r="AP453" s="13">
        <v>15.1</v>
      </c>
      <c r="AQ453" s="13">
        <v>101.3</v>
      </c>
      <c r="AR453" s="13">
        <v>7.9</v>
      </c>
      <c r="AS453" s="13">
        <v>1076</v>
      </c>
      <c r="AT453" s="16">
        <f t="shared" si="175"/>
        <v>3.5</v>
      </c>
      <c r="AU453" s="16">
        <f t="shared" si="176"/>
        <v>6.916666666666667</v>
      </c>
      <c r="AV453" s="17">
        <f t="shared" si="177"/>
        <v>3.2916666666666665</v>
      </c>
      <c r="AW453" s="17">
        <f t="shared" si="178"/>
        <v>0.58333333333333337</v>
      </c>
      <c r="AX453" s="17">
        <f t="shared" si="179"/>
        <v>2.7083333333333335</v>
      </c>
      <c r="AY453" s="17">
        <f t="shared" si="180"/>
        <v>1</v>
      </c>
      <c r="AZ453" s="17">
        <f t="shared" si="181"/>
        <v>0.5</v>
      </c>
      <c r="BA453" s="17">
        <f t="shared" si="182"/>
        <v>2.5</v>
      </c>
      <c r="BB453" s="18">
        <f t="shared" si="183"/>
        <v>0.16431924882629106</v>
      </c>
      <c r="BC453" s="18">
        <f t="shared" si="184"/>
        <v>2.7666666666666666</v>
      </c>
      <c r="BD453" s="18">
        <f t="shared" si="185"/>
        <v>4.6948356807511735E-2</v>
      </c>
      <c r="BE453" s="18">
        <f t="shared" si="186"/>
        <v>2.3474178403755867E-2</v>
      </c>
      <c r="BF453" s="18">
        <f t="shared" si="187"/>
        <v>2.7386541471048513E-2</v>
      </c>
      <c r="BG453" s="18">
        <f t="shared" si="188"/>
        <v>0.12715179968701096</v>
      </c>
      <c r="BH453" s="58" t="str">
        <f t="shared" si="189"/>
        <v>20–29 min</v>
      </c>
      <c r="BI453" s="58" t="str">
        <f t="shared" si="190"/>
        <v>28–32</v>
      </c>
      <c r="BJ453" s="60">
        <f t="shared" si="191"/>
        <v>0.33200000000000002</v>
      </c>
      <c r="BK453" s="60">
        <f t="shared" si="192"/>
        <v>0.34</v>
      </c>
      <c r="BL453" s="60">
        <f t="shared" si="193"/>
        <v>7.3627036813518412E-2</v>
      </c>
      <c r="BM453" s="62" t="str">
        <f t="shared" si="194"/>
        <v>Écarter</v>
      </c>
      <c r="BN453" s="64">
        <f t="shared" si="195"/>
        <v>0.10704225352112677</v>
      </c>
      <c r="BO453" s="64">
        <f t="shared" si="196"/>
        <v>511.20000000000005</v>
      </c>
      <c r="BP453" s="65">
        <f t="shared" si="197"/>
        <v>0.32472613458528948</v>
      </c>
      <c r="BQ453" s="65">
        <f t="shared" si="198"/>
        <v>2.7666666666666666</v>
      </c>
      <c r="BR453" s="18">
        <f t="shared" si="199"/>
        <v>0.15453834115805945</v>
      </c>
    </row>
    <row r="454" spans="1:70" ht="13.2">
      <c r="A454" s="12" t="s">
        <v>976</v>
      </c>
      <c r="B454" s="12" t="s">
        <v>977</v>
      </c>
      <c r="C454" s="13">
        <v>31</v>
      </c>
      <c r="D454" s="13">
        <v>16</v>
      </c>
      <c r="E454" s="13">
        <v>7</v>
      </c>
      <c r="F454" s="13">
        <v>9</v>
      </c>
      <c r="G454" s="13">
        <v>13.1</v>
      </c>
      <c r="H454" s="14">
        <v>56</v>
      </c>
      <c r="I454" s="15">
        <v>21</v>
      </c>
      <c r="J454" s="15">
        <v>58</v>
      </c>
      <c r="K454" s="14">
        <v>36.200000000000003</v>
      </c>
      <c r="L454" s="15">
        <v>6</v>
      </c>
      <c r="M454" s="15">
        <v>26</v>
      </c>
      <c r="N454" s="14">
        <v>26.9</v>
      </c>
      <c r="O454" s="14">
        <v>6</v>
      </c>
      <c r="P454" s="14">
        <v>10</v>
      </c>
      <c r="Q454" s="14">
        <v>70</v>
      </c>
      <c r="R454" s="15">
        <v>14</v>
      </c>
      <c r="S454" s="15">
        <v>37</v>
      </c>
      <c r="T454" s="15">
        <v>50</v>
      </c>
      <c r="U454" s="15">
        <v>22</v>
      </c>
      <c r="V454" s="68">
        <v>14</v>
      </c>
      <c r="W454" s="15">
        <v>6</v>
      </c>
      <c r="X454" s="15">
        <v>2</v>
      </c>
      <c r="Y454" s="15">
        <v>19</v>
      </c>
      <c r="Z454" s="14">
        <v>160</v>
      </c>
      <c r="AA454" s="14">
        <v>1</v>
      </c>
      <c r="AB454" s="14">
        <v>0</v>
      </c>
      <c r="AC454" s="13">
        <v>-3.1</v>
      </c>
      <c r="AD454" s="13">
        <v>97.3</v>
      </c>
      <c r="AE454" s="13">
        <v>108.7</v>
      </c>
      <c r="AF454" s="13">
        <v>-11.5</v>
      </c>
      <c r="AG454" s="13">
        <v>17</v>
      </c>
      <c r="AH454" s="13">
        <v>1.53</v>
      </c>
      <c r="AI454" s="13">
        <v>22.8</v>
      </c>
      <c r="AJ454" s="13">
        <v>5.9</v>
      </c>
      <c r="AK454" s="13">
        <v>15.8</v>
      </c>
      <c r="AL454" s="13">
        <v>10.7</v>
      </c>
      <c r="AM454" s="13">
        <v>14.9</v>
      </c>
      <c r="AN454" s="13">
        <v>42.2</v>
      </c>
      <c r="AO454" s="13">
        <v>44.9</v>
      </c>
      <c r="AP454" s="13">
        <v>15.7</v>
      </c>
      <c r="AQ454" s="13">
        <v>99.59</v>
      </c>
      <c r="AR454" s="13">
        <v>6.7</v>
      </c>
      <c r="AS454" s="13">
        <v>437</v>
      </c>
      <c r="AT454" s="16">
        <f t="shared" si="175"/>
        <v>3.5</v>
      </c>
      <c r="AU454" s="16">
        <f t="shared" si="176"/>
        <v>1.375</v>
      </c>
      <c r="AV454" s="17">
        <f t="shared" si="177"/>
        <v>3.125</v>
      </c>
      <c r="AW454" s="17">
        <f t="shared" si="178"/>
        <v>0.875</v>
      </c>
      <c r="AX454" s="17">
        <f t="shared" si="179"/>
        <v>2.3125</v>
      </c>
      <c r="AY454" s="17">
        <f t="shared" si="180"/>
        <v>0.375</v>
      </c>
      <c r="AZ454" s="17">
        <f t="shared" si="181"/>
        <v>0.125</v>
      </c>
      <c r="BA454" s="17">
        <f t="shared" si="182"/>
        <v>0.875</v>
      </c>
      <c r="BB454" s="18">
        <f t="shared" si="183"/>
        <v>0.26717557251908397</v>
      </c>
      <c r="BC454" s="18">
        <f t="shared" si="184"/>
        <v>1.5714285714285714</v>
      </c>
      <c r="BD454" s="18">
        <f t="shared" si="185"/>
        <v>2.8625954198473282E-2</v>
      </c>
      <c r="BE454" s="18">
        <f t="shared" si="186"/>
        <v>9.5419847328244278E-3</v>
      </c>
      <c r="BF454" s="18">
        <f t="shared" si="187"/>
        <v>6.6793893129770993E-2</v>
      </c>
      <c r="BG454" s="18">
        <f t="shared" si="188"/>
        <v>0.17652671755725191</v>
      </c>
      <c r="BH454" s="58" t="str">
        <f t="shared" si="189"/>
        <v>10–19 min</v>
      </c>
      <c r="BI454" s="58" t="str">
        <f t="shared" si="190"/>
        <v>28–32</v>
      </c>
      <c r="BJ454" s="60">
        <f t="shared" si="191"/>
        <v>0.42200000000000004</v>
      </c>
      <c r="BK454" s="60">
        <f t="shared" si="192"/>
        <v>0.44900000000000001</v>
      </c>
      <c r="BL454" s="60">
        <f t="shared" si="193"/>
        <v>3.5003017501508749E-2</v>
      </c>
      <c r="BM454" s="62" t="str">
        <f t="shared" si="194"/>
        <v>Écarter</v>
      </c>
      <c r="BN454" s="64">
        <f t="shared" si="195"/>
        <v>0.10704225352112677</v>
      </c>
      <c r="BO454" s="64">
        <f t="shared" si="196"/>
        <v>209.6</v>
      </c>
      <c r="BP454" s="65">
        <f t="shared" si="197"/>
        <v>0.10496183206106871</v>
      </c>
      <c r="BQ454" s="65">
        <f t="shared" si="198"/>
        <v>1.5714285714285714</v>
      </c>
      <c r="BR454" s="18">
        <f t="shared" si="199"/>
        <v>0.2385496183206107</v>
      </c>
    </row>
    <row r="455" spans="1:70" ht="13.2">
      <c r="A455" s="12" t="s">
        <v>974</v>
      </c>
      <c r="B455" s="12" t="s">
        <v>975</v>
      </c>
      <c r="C455" s="13">
        <v>26</v>
      </c>
      <c r="D455" s="13">
        <v>17</v>
      </c>
      <c r="E455" s="13">
        <v>2</v>
      </c>
      <c r="F455" s="13">
        <v>15</v>
      </c>
      <c r="G455" s="13">
        <v>8.6</v>
      </c>
      <c r="H455" s="14">
        <v>58</v>
      </c>
      <c r="I455" s="15">
        <v>26</v>
      </c>
      <c r="J455" s="15">
        <v>49</v>
      </c>
      <c r="K455" s="14">
        <v>53.1</v>
      </c>
      <c r="L455" s="14">
        <v>0</v>
      </c>
      <c r="M455" s="14">
        <v>0</v>
      </c>
      <c r="N455" s="14">
        <v>0</v>
      </c>
      <c r="O455" s="14">
        <v>7</v>
      </c>
      <c r="P455" s="14">
        <v>9</v>
      </c>
      <c r="Q455" s="14">
        <v>75</v>
      </c>
      <c r="R455" s="15">
        <v>20</v>
      </c>
      <c r="S455" s="15">
        <v>31</v>
      </c>
      <c r="T455" s="15">
        <v>51</v>
      </c>
      <c r="U455" s="15">
        <v>19</v>
      </c>
      <c r="V455" s="68">
        <v>14</v>
      </c>
      <c r="W455" s="15">
        <v>3</v>
      </c>
      <c r="X455" s="15">
        <v>9</v>
      </c>
      <c r="Y455" s="15">
        <v>27</v>
      </c>
      <c r="Z455" s="14">
        <v>172</v>
      </c>
      <c r="AA455" s="14">
        <v>0</v>
      </c>
      <c r="AB455" s="14">
        <v>0</v>
      </c>
      <c r="AC455" s="13">
        <v>-1.3</v>
      </c>
      <c r="AD455" s="13">
        <v>103.9</v>
      </c>
      <c r="AE455" s="13">
        <v>110.1</v>
      </c>
      <c r="AF455" s="13">
        <v>-6.1</v>
      </c>
      <c r="AG455" s="13">
        <v>19.399999999999999</v>
      </c>
      <c r="AH455" s="13">
        <v>1.29</v>
      </c>
      <c r="AI455" s="13">
        <v>21.2</v>
      </c>
      <c r="AJ455" s="13">
        <v>12.7</v>
      </c>
      <c r="AK455" s="13">
        <v>21</v>
      </c>
      <c r="AL455" s="13">
        <v>16.5</v>
      </c>
      <c r="AM455" s="13">
        <v>16.5</v>
      </c>
      <c r="AN455" s="13">
        <v>53.1</v>
      </c>
      <c r="AO455" s="13">
        <v>55.2</v>
      </c>
      <c r="AP455" s="13">
        <v>18.2</v>
      </c>
      <c r="AQ455" s="13">
        <v>100.37</v>
      </c>
      <c r="AR455" s="13">
        <v>10</v>
      </c>
      <c r="AS455" s="13">
        <v>305</v>
      </c>
      <c r="AT455" s="16">
        <f t="shared" si="175"/>
        <v>3.4117647058823528</v>
      </c>
      <c r="AU455" s="16">
        <f t="shared" si="176"/>
        <v>1.1176470588235294</v>
      </c>
      <c r="AV455" s="17">
        <f t="shared" si="177"/>
        <v>3</v>
      </c>
      <c r="AW455" s="17">
        <f t="shared" si="178"/>
        <v>1.1764705882352942</v>
      </c>
      <c r="AX455" s="17">
        <f t="shared" si="179"/>
        <v>1.8235294117647058</v>
      </c>
      <c r="AY455" s="17">
        <f t="shared" si="180"/>
        <v>0.17647058823529413</v>
      </c>
      <c r="AZ455" s="17">
        <f t="shared" si="181"/>
        <v>0.52941176470588236</v>
      </c>
      <c r="BA455" s="17">
        <f t="shared" si="182"/>
        <v>0.82352941176470584</v>
      </c>
      <c r="BB455" s="18">
        <f t="shared" si="183"/>
        <v>0.3967168262653899</v>
      </c>
      <c r="BC455" s="18">
        <f t="shared" si="184"/>
        <v>1.3571428571428572</v>
      </c>
      <c r="BD455" s="18">
        <f t="shared" si="185"/>
        <v>2.0519835841313273E-2</v>
      </c>
      <c r="BE455" s="18">
        <f t="shared" si="186"/>
        <v>6.1559507523939815E-2</v>
      </c>
      <c r="BF455" s="18">
        <f t="shared" si="187"/>
        <v>0.13679890560875513</v>
      </c>
      <c r="BG455" s="18">
        <f t="shared" si="188"/>
        <v>0.21203830369357046</v>
      </c>
      <c r="BH455" s="58" t="str">
        <f t="shared" si="189"/>
        <v>&lt;10 min</v>
      </c>
      <c r="BI455" s="58" t="str">
        <f t="shared" si="190"/>
        <v>23–27</v>
      </c>
      <c r="BJ455" s="60">
        <f t="shared" si="191"/>
        <v>0.53100000000000003</v>
      </c>
      <c r="BK455" s="60">
        <f t="shared" si="192"/>
        <v>0.55200000000000005</v>
      </c>
      <c r="BL455" s="60">
        <f t="shared" si="193"/>
        <v>2.9571514785757393E-2</v>
      </c>
      <c r="BM455" s="62" t="str">
        <f t="shared" si="194"/>
        <v>Écarter</v>
      </c>
      <c r="BN455" s="64">
        <f t="shared" si="195"/>
        <v>0.1043437093147118</v>
      </c>
      <c r="BO455" s="64">
        <f t="shared" si="196"/>
        <v>146.19999999999999</v>
      </c>
      <c r="BP455" s="65">
        <f t="shared" si="197"/>
        <v>0.12995896032831739</v>
      </c>
      <c r="BQ455" s="65">
        <f t="shared" si="198"/>
        <v>1.3571428571428572</v>
      </c>
      <c r="BR455" s="18">
        <f t="shared" si="199"/>
        <v>0.34883720930232559</v>
      </c>
    </row>
    <row r="456" spans="1:70" ht="13.2">
      <c r="A456" s="20" t="s">
        <v>730</v>
      </c>
      <c r="B456" s="12" t="s">
        <v>731</v>
      </c>
      <c r="C456" s="13">
        <v>23</v>
      </c>
      <c r="D456" s="13">
        <v>67</v>
      </c>
      <c r="E456" s="13">
        <v>39</v>
      </c>
      <c r="F456" s="13">
        <v>28</v>
      </c>
      <c r="G456" s="13">
        <v>14.6</v>
      </c>
      <c r="H456" s="14">
        <v>228</v>
      </c>
      <c r="I456" s="15">
        <v>94</v>
      </c>
      <c r="J456" s="15">
        <v>194</v>
      </c>
      <c r="K456" s="14">
        <v>47.7</v>
      </c>
      <c r="L456" s="15">
        <v>27</v>
      </c>
      <c r="M456" s="15">
        <v>74</v>
      </c>
      <c r="N456" s="14">
        <v>39.5</v>
      </c>
      <c r="O456" s="14">
        <v>13</v>
      </c>
      <c r="P456" s="14">
        <v>27</v>
      </c>
      <c r="Q456" s="14">
        <v>50</v>
      </c>
      <c r="R456" s="15">
        <v>67</v>
      </c>
      <c r="S456" s="15">
        <v>114</v>
      </c>
      <c r="T456" s="15">
        <v>181</v>
      </c>
      <c r="U456" s="15">
        <v>80</v>
      </c>
      <c r="V456" s="68">
        <v>60</v>
      </c>
      <c r="W456" s="15">
        <v>34</v>
      </c>
      <c r="X456" s="15">
        <v>13</v>
      </c>
      <c r="Y456" s="15">
        <v>114</v>
      </c>
      <c r="Z456" s="14">
        <v>657</v>
      </c>
      <c r="AA456" s="14">
        <v>0</v>
      </c>
      <c r="AB456" s="14">
        <v>0</v>
      </c>
      <c r="AC456" s="13">
        <v>-0.5</v>
      </c>
      <c r="AD456" s="13">
        <v>110.6</v>
      </c>
      <c r="AE456" s="13">
        <v>112.1</v>
      </c>
      <c r="AF456" s="13">
        <v>-1.5</v>
      </c>
      <c r="AG456" s="13">
        <v>10.9</v>
      </c>
      <c r="AH456" s="13">
        <v>1.43</v>
      </c>
      <c r="AI456" s="13">
        <v>23.8</v>
      </c>
      <c r="AJ456" s="13">
        <v>6.6</v>
      </c>
      <c r="AK456" s="13">
        <v>11.4</v>
      </c>
      <c r="AL456" s="13">
        <v>9.1</v>
      </c>
      <c r="AM456" s="13">
        <v>16.600000000000001</v>
      </c>
      <c r="AN456" s="13">
        <v>55.3</v>
      </c>
      <c r="AO456" s="13">
        <v>55.4</v>
      </c>
      <c r="AP456" s="13">
        <v>11.5</v>
      </c>
      <c r="AQ456" s="13">
        <v>101.48</v>
      </c>
      <c r="AR456" s="13">
        <v>5.0999999999999996</v>
      </c>
      <c r="AS456" s="13">
        <v>2071</v>
      </c>
      <c r="AT456" s="16">
        <f t="shared" si="175"/>
        <v>3.4029850746268657</v>
      </c>
      <c r="AU456" s="16">
        <f t="shared" si="176"/>
        <v>1.1940298507462686</v>
      </c>
      <c r="AV456" s="17">
        <f t="shared" si="177"/>
        <v>2.7014925373134329</v>
      </c>
      <c r="AW456" s="17">
        <f t="shared" si="178"/>
        <v>1</v>
      </c>
      <c r="AX456" s="17">
        <f t="shared" si="179"/>
        <v>1.7014925373134329</v>
      </c>
      <c r="AY456" s="17">
        <f t="shared" si="180"/>
        <v>0.5074626865671642</v>
      </c>
      <c r="AZ456" s="17">
        <f t="shared" si="181"/>
        <v>0.19402985074626866</v>
      </c>
      <c r="BA456" s="17">
        <f t="shared" si="182"/>
        <v>0.89552238805970152</v>
      </c>
      <c r="BB456" s="18">
        <f t="shared" si="183"/>
        <v>0.2330811694949908</v>
      </c>
      <c r="BC456" s="18">
        <f t="shared" si="184"/>
        <v>1.3333333333333333</v>
      </c>
      <c r="BD456" s="18">
        <f t="shared" si="185"/>
        <v>3.4757718258024949E-2</v>
      </c>
      <c r="BE456" s="18">
        <f t="shared" si="186"/>
        <v>1.328971580453895E-2</v>
      </c>
      <c r="BF456" s="18">
        <f t="shared" si="187"/>
        <v>6.8493150684931503E-2</v>
      </c>
      <c r="BG456" s="18">
        <f t="shared" si="188"/>
        <v>0.1165405847474954</v>
      </c>
      <c r="BH456" s="58" t="str">
        <f t="shared" si="189"/>
        <v>10–19 min</v>
      </c>
      <c r="BI456" s="58" t="str">
        <f t="shared" si="190"/>
        <v>23–27</v>
      </c>
      <c r="BJ456" s="60">
        <f t="shared" si="191"/>
        <v>0.55299999999999994</v>
      </c>
      <c r="BK456" s="60">
        <f t="shared" si="192"/>
        <v>0.55399999999999994</v>
      </c>
      <c r="BL456" s="60">
        <f t="shared" si="193"/>
        <v>0.11707905853952927</v>
      </c>
      <c r="BM456" s="62" t="str">
        <f t="shared" si="194"/>
        <v>Écarter</v>
      </c>
      <c r="BN456" s="64">
        <f t="shared" si="195"/>
        <v>0.10407519745337698</v>
      </c>
      <c r="BO456" s="64">
        <f t="shared" si="196"/>
        <v>978.19999999999993</v>
      </c>
      <c r="BP456" s="65">
        <f t="shared" si="197"/>
        <v>8.178286648947046E-2</v>
      </c>
      <c r="BQ456" s="65">
        <f t="shared" si="198"/>
        <v>1.3333333333333333</v>
      </c>
      <c r="BR456" s="18">
        <f t="shared" si="199"/>
        <v>0.1850337354324269</v>
      </c>
    </row>
    <row r="457" spans="1:70" ht="13.2">
      <c r="A457" s="12" t="s">
        <v>848</v>
      </c>
      <c r="B457" s="12" t="s">
        <v>849</v>
      </c>
      <c r="C457" s="13">
        <v>24</v>
      </c>
      <c r="D457" s="13">
        <v>40</v>
      </c>
      <c r="E457" s="13">
        <v>19</v>
      </c>
      <c r="F457" s="13">
        <v>21</v>
      </c>
      <c r="G457" s="13">
        <v>7.6</v>
      </c>
      <c r="H457" s="14">
        <v>136</v>
      </c>
      <c r="I457" s="15">
        <v>56</v>
      </c>
      <c r="J457" s="15">
        <v>84</v>
      </c>
      <c r="K457" s="14">
        <v>65.099999999999994</v>
      </c>
      <c r="L457" s="15">
        <v>4</v>
      </c>
      <c r="M457" s="15">
        <v>8</v>
      </c>
      <c r="N457" s="14">
        <v>37.5</v>
      </c>
      <c r="O457" s="14">
        <v>24</v>
      </c>
      <c r="P457" s="14">
        <v>36</v>
      </c>
      <c r="Q457" s="14">
        <v>63.9</v>
      </c>
      <c r="R457" s="15">
        <v>24</v>
      </c>
      <c r="S457" s="15">
        <v>36</v>
      </c>
      <c r="T457" s="15">
        <v>56</v>
      </c>
      <c r="U457" s="15">
        <v>12</v>
      </c>
      <c r="V457" s="68">
        <v>16</v>
      </c>
      <c r="W457" s="15">
        <v>4</v>
      </c>
      <c r="X457" s="15">
        <v>12</v>
      </c>
      <c r="Y457" s="15">
        <v>32</v>
      </c>
      <c r="Z457" s="14">
        <v>248</v>
      </c>
      <c r="AA457" s="14">
        <v>0</v>
      </c>
      <c r="AB457" s="14">
        <v>0</v>
      </c>
      <c r="AC457" s="13">
        <v>-1.6</v>
      </c>
      <c r="AD457" s="13">
        <v>104.6</v>
      </c>
      <c r="AE457" s="13">
        <v>115.1</v>
      </c>
      <c r="AF457" s="13">
        <v>-10.5</v>
      </c>
      <c r="AG457" s="13">
        <v>5.7</v>
      </c>
      <c r="AH457" s="13">
        <v>0.75</v>
      </c>
      <c r="AI457" s="13">
        <v>9.5</v>
      </c>
      <c r="AJ457" s="13">
        <v>7.1</v>
      </c>
      <c r="AK457" s="13">
        <v>12</v>
      </c>
      <c r="AL457" s="13">
        <v>9.5</v>
      </c>
      <c r="AM457" s="13">
        <v>12.7</v>
      </c>
      <c r="AN457" s="13">
        <v>66.900000000000006</v>
      </c>
      <c r="AO457" s="13">
        <v>67.8</v>
      </c>
      <c r="AP457" s="13">
        <v>15.2</v>
      </c>
      <c r="AQ457" s="13">
        <v>102.68</v>
      </c>
      <c r="AR457" s="13">
        <v>8.6999999999999993</v>
      </c>
      <c r="AS457" s="13">
        <v>652</v>
      </c>
      <c r="AT457" s="16">
        <f t="shared" si="175"/>
        <v>3.4</v>
      </c>
      <c r="AU457" s="16">
        <f t="shared" si="176"/>
        <v>0.3</v>
      </c>
      <c r="AV457" s="17">
        <f t="shared" si="177"/>
        <v>1.4</v>
      </c>
      <c r="AW457" s="17">
        <f t="shared" si="178"/>
        <v>0.6</v>
      </c>
      <c r="AX457" s="17">
        <f t="shared" si="179"/>
        <v>0.9</v>
      </c>
      <c r="AY457" s="17">
        <f t="shared" si="180"/>
        <v>0.1</v>
      </c>
      <c r="AZ457" s="17">
        <f t="shared" si="181"/>
        <v>0.3</v>
      </c>
      <c r="BA457" s="17">
        <f t="shared" si="182"/>
        <v>0.4</v>
      </c>
      <c r="BB457" s="18">
        <f t="shared" si="183"/>
        <v>0.44736842105263158</v>
      </c>
      <c r="BC457" s="18">
        <f t="shared" si="184"/>
        <v>0.74999999999999989</v>
      </c>
      <c r="BD457" s="18">
        <f t="shared" si="185"/>
        <v>1.3157894736842106E-2</v>
      </c>
      <c r="BE457" s="18">
        <f t="shared" si="186"/>
        <v>3.9473684210526314E-2</v>
      </c>
      <c r="BF457" s="18">
        <f t="shared" si="187"/>
        <v>7.8947368421052627E-2</v>
      </c>
      <c r="BG457" s="18">
        <f t="shared" si="188"/>
        <v>0.11842105263157895</v>
      </c>
      <c r="BH457" s="58" t="str">
        <f t="shared" si="189"/>
        <v>&lt;10 min</v>
      </c>
      <c r="BI457" s="58" t="str">
        <f t="shared" si="190"/>
        <v>23–27</v>
      </c>
      <c r="BJ457" s="60">
        <f t="shared" si="191"/>
        <v>0.66900000000000004</v>
      </c>
      <c r="BK457" s="60">
        <f t="shared" si="192"/>
        <v>0.67799999999999994</v>
      </c>
      <c r="BL457" s="60">
        <f t="shared" si="193"/>
        <v>5.0694025347012672E-2</v>
      </c>
      <c r="BM457" s="62" t="str">
        <f t="shared" si="194"/>
        <v>Écarter</v>
      </c>
      <c r="BN457" s="64">
        <f t="shared" si="195"/>
        <v>0.10398390342052315</v>
      </c>
      <c r="BO457" s="64">
        <f t="shared" si="196"/>
        <v>304</v>
      </c>
      <c r="BP457" s="65">
        <f t="shared" si="197"/>
        <v>3.9473684210526314E-2</v>
      </c>
      <c r="BQ457" s="65">
        <f t="shared" si="198"/>
        <v>0.75</v>
      </c>
      <c r="BR457" s="18">
        <f t="shared" si="199"/>
        <v>0.18421052631578946</v>
      </c>
    </row>
    <row r="458" spans="1:70" ht="13.2">
      <c r="A458" s="12" t="s">
        <v>1074</v>
      </c>
      <c r="B458" s="12" t="s">
        <v>1075</v>
      </c>
      <c r="C458" s="13">
        <v>25</v>
      </c>
      <c r="D458" s="13">
        <v>5</v>
      </c>
      <c r="E458" s="13">
        <v>4</v>
      </c>
      <c r="F458" s="13">
        <v>1</v>
      </c>
      <c r="G458" s="13">
        <v>12.3</v>
      </c>
      <c r="H458" s="14">
        <v>17</v>
      </c>
      <c r="I458" s="15">
        <v>6</v>
      </c>
      <c r="J458" s="15">
        <v>12</v>
      </c>
      <c r="K458" s="14">
        <v>50</v>
      </c>
      <c r="L458" s="15">
        <v>1</v>
      </c>
      <c r="M458" s="15">
        <v>5</v>
      </c>
      <c r="N458" s="14">
        <v>20</v>
      </c>
      <c r="O458" s="14">
        <v>4</v>
      </c>
      <c r="P458" s="14">
        <v>6</v>
      </c>
      <c r="Q458" s="14">
        <v>66.7</v>
      </c>
      <c r="R458" s="15">
        <v>1</v>
      </c>
      <c r="S458" s="15">
        <v>4</v>
      </c>
      <c r="T458" s="15">
        <v>5</v>
      </c>
      <c r="U458" s="15">
        <v>10</v>
      </c>
      <c r="V458" s="68">
        <v>8</v>
      </c>
      <c r="W458" s="15">
        <v>4</v>
      </c>
      <c r="X458" s="15">
        <v>2</v>
      </c>
      <c r="Y458" s="15">
        <v>2</v>
      </c>
      <c r="Z458" s="14">
        <v>48</v>
      </c>
      <c r="AA458" s="14">
        <v>0</v>
      </c>
      <c r="AB458" s="14">
        <v>0</v>
      </c>
      <c r="AC458" s="13">
        <v>0.4</v>
      </c>
      <c r="AD458" s="13">
        <v>118.5</v>
      </c>
      <c r="AE458" s="13">
        <v>117.8</v>
      </c>
      <c r="AF458" s="13">
        <v>0.6</v>
      </c>
      <c r="AG458" s="13">
        <v>21.3</v>
      </c>
      <c r="AH458" s="13">
        <v>1.25</v>
      </c>
      <c r="AI458" s="13">
        <v>30.3</v>
      </c>
      <c r="AJ458" s="13">
        <v>1.9</v>
      </c>
      <c r="AK458" s="13">
        <v>5.8</v>
      </c>
      <c r="AL458" s="13">
        <v>4.0999999999999996</v>
      </c>
      <c r="AM458" s="13">
        <v>24.2</v>
      </c>
      <c r="AN458" s="13">
        <v>54.2</v>
      </c>
      <c r="AO458" s="13">
        <v>58.1</v>
      </c>
      <c r="AP458" s="13">
        <v>16.3</v>
      </c>
      <c r="AQ458" s="13">
        <v>100.75</v>
      </c>
      <c r="AR458" s="13">
        <v>6.7</v>
      </c>
      <c r="AS458" s="13">
        <v>130</v>
      </c>
      <c r="AT458" s="16">
        <f t="shared" si="175"/>
        <v>3.4</v>
      </c>
      <c r="AU458" s="16">
        <f t="shared" si="176"/>
        <v>2</v>
      </c>
      <c r="AV458" s="17">
        <f t="shared" si="177"/>
        <v>1</v>
      </c>
      <c r="AW458" s="17">
        <f t="shared" si="178"/>
        <v>0.2</v>
      </c>
      <c r="AX458" s="17">
        <f t="shared" si="179"/>
        <v>0.8</v>
      </c>
      <c r="AY458" s="17">
        <f t="shared" si="180"/>
        <v>0.8</v>
      </c>
      <c r="AZ458" s="17">
        <f t="shared" si="181"/>
        <v>0.4</v>
      </c>
      <c r="BA458" s="17">
        <f t="shared" si="182"/>
        <v>1.6</v>
      </c>
      <c r="BB458" s="18">
        <f t="shared" si="183"/>
        <v>0.27642276422764223</v>
      </c>
      <c r="BC458" s="18">
        <f t="shared" si="184"/>
        <v>1.25</v>
      </c>
      <c r="BD458" s="18">
        <f t="shared" si="185"/>
        <v>6.5040650406504058E-2</v>
      </c>
      <c r="BE458" s="18">
        <f t="shared" si="186"/>
        <v>3.2520325203252029E-2</v>
      </c>
      <c r="BF458" s="18">
        <f t="shared" si="187"/>
        <v>1.6260162601626015E-2</v>
      </c>
      <c r="BG458" s="18">
        <f t="shared" si="188"/>
        <v>6.5040650406504058E-2</v>
      </c>
      <c r="BH458" s="58" t="str">
        <f t="shared" si="189"/>
        <v>10–19 min</v>
      </c>
      <c r="BI458" s="58" t="str">
        <f t="shared" si="190"/>
        <v>23–27</v>
      </c>
      <c r="BJ458" s="60">
        <f t="shared" si="191"/>
        <v>0.54200000000000004</v>
      </c>
      <c r="BK458" s="60">
        <f t="shared" si="192"/>
        <v>0.58099999999999996</v>
      </c>
      <c r="BL458" s="60">
        <f t="shared" si="193"/>
        <v>7.2420036210018102E-3</v>
      </c>
      <c r="BM458" s="62" t="str">
        <f t="shared" si="194"/>
        <v>Écarter</v>
      </c>
      <c r="BN458" s="64">
        <f t="shared" si="195"/>
        <v>0.10398390342052315</v>
      </c>
      <c r="BO458" s="64">
        <f t="shared" si="196"/>
        <v>61.5</v>
      </c>
      <c r="BP458" s="65">
        <f t="shared" si="197"/>
        <v>0.16260162601626016</v>
      </c>
      <c r="BQ458" s="65">
        <f t="shared" si="198"/>
        <v>1.25</v>
      </c>
      <c r="BR458" s="18">
        <f t="shared" si="199"/>
        <v>8.1300813008130079E-2</v>
      </c>
    </row>
    <row r="459" spans="1:70" ht="13.2">
      <c r="A459" s="12" t="s">
        <v>930</v>
      </c>
      <c r="B459" s="12" t="s">
        <v>931</v>
      </c>
      <c r="C459" s="13">
        <v>32</v>
      </c>
      <c r="D459" s="13">
        <v>25</v>
      </c>
      <c r="E459" s="13">
        <v>6</v>
      </c>
      <c r="F459" s="13">
        <v>19</v>
      </c>
      <c r="G459" s="13">
        <v>5.8</v>
      </c>
      <c r="H459" s="14">
        <v>83</v>
      </c>
      <c r="I459" s="15">
        <v>28</v>
      </c>
      <c r="J459" s="15">
        <v>75</v>
      </c>
      <c r="K459" s="14">
        <v>36.5</v>
      </c>
      <c r="L459" s="15">
        <v>10</v>
      </c>
      <c r="M459" s="15">
        <v>38</v>
      </c>
      <c r="N459" s="14">
        <v>24.3</v>
      </c>
      <c r="O459" s="14">
        <v>20</v>
      </c>
      <c r="P459" s="14">
        <v>20</v>
      </c>
      <c r="Q459" s="14">
        <v>95.2</v>
      </c>
      <c r="R459" s="15">
        <v>3</v>
      </c>
      <c r="S459" s="15">
        <v>18</v>
      </c>
      <c r="T459" s="15">
        <v>20</v>
      </c>
      <c r="U459" s="15">
        <v>10</v>
      </c>
      <c r="V459" s="68">
        <v>10</v>
      </c>
      <c r="W459" s="15">
        <v>5</v>
      </c>
      <c r="X459" s="14">
        <v>0</v>
      </c>
      <c r="Y459" s="15">
        <v>5</v>
      </c>
      <c r="Z459" s="14">
        <v>133</v>
      </c>
      <c r="AA459" s="14">
        <v>0</v>
      </c>
      <c r="AB459" s="14">
        <v>0</v>
      </c>
      <c r="AC459" s="13">
        <v>1</v>
      </c>
      <c r="AD459" s="13">
        <v>104.7</v>
      </c>
      <c r="AE459" s="13">
        <v>98.7</v>
      </c>
      <c r="AF459" s="13">
        <v>6</v>
      </c>
      <c r="AG459" s="13">
        <v>12.1</v>
      </c>
      <c r="AH459" s="13">
        <v>1.1000000000000001</v>
      </c>
      <c r="AI459" s="13">
        <v>10.5</v>
      </c>
      <c r="AJ459" s="13">
        <v>2</v>
      </c>
      <c r="AK459" s="13">
        <v>10.4</v>
      </c>
      <c r="AL459" s="13">
        <v>6.4</v>
      </c>
      <c r="AM459" s="13">
        <v>9.5</v>
      </c>
      <c r="AN459" s="13">
        <v>42.6</v>
      </c>
      <c r="AO459" s="13">
        <v>49.9</v>
      </c>
      <c r="AP459" s="13">
        <v>26.9</v>
      </c>
      <c r="AQ459" s="13">
        <v>104.99</v>
      </c>
      <c r="AR459" s="13">
        <v>8.9</v>
      </c>
      <c r="AS459" s="13">
        <v>318</v>
      </c>
      <c r="AT459" s="16">
        <f t="shared" si="175"/>
        <v>3.32</v>
      </c>
      <c r="AU459" s="16">
        <f t="shared" si="176"/>
        <v>0.4</v>
      </c>
      <c r="AV459" s="17">
        <f t="shared" si="177"/>
        <v>0.8</v>
      </c>
      <c r="AW459" s="17">
        <f t="shared" si="178"/>
        <v>0.12</v>
      </c>
      <c r="AX459" s="17">
        <f t="shared" si="179"/>
        <v>0.72</v>
      </c>
      <c r="AY459" s="17">
        <f t="shared" si="180"/>
        <v>0.2</v>
      </c>
      <c r="AZ459" s="17">
        <f t="shared" si="181"/>
        <v>0</v>
      </c>
      <c r="BA459" s="17">
        <f t="shared" si="182"/>
        <v>0.4</v>
      </c>
      <c r="BB459" s="18">
        <f t="shared" si="183"/>
        <v>0.57241379310344831</v>
      </c>
      <c r="BC459" s="18">
        <f t="shared" si="184"/>
        <v>1</v>
      </c>
      <c r="BD459" s="18">
        <f t="shared" si="185"/>
        <v>3.4482758620689655E-2</v>
      </c>
      <c r="BE459" s="18">
        <f t="shared" si="186"/>
        <v>0</v>
      </c>
      <c r="BF459" s="18">
        <f t="shared" si="187"/>
        <v>2.0689655172413793E-2</v>
      </c>
      <c r="BG459" s="18">
        <f t="shared" si="188"/>
        <v>0.12413793103448276</v>
      </c>
      <c r="BH459" s="58" t="str">
        <f t="shared" si="189"/>
        <v>&lt;10 min</v>
      </c>
      <c r="BI459" s="58" t="str">
        <f t="shared" si="190"/>
        <v>28–32</v>
      </c>
      <c r="BJ459" s="60">
        <f t="shared" si="191"/>
        <v>0.42599999999999999</v>
      </c>
      <c r="BK459" s="60">
        <f t="shared" si="192"/>
        <v>0.499</v>
      </c>
      <c r="BL459" s="60">
        <f t="shared" si="193"/>
        <v>4.5262522631261314E-2</v>
      </c>
      <c r="BM459" s="62" t="str">
        <f t="shared" si="194"/>
        <v>Écarter</v>
      </c>
      <c r="BN459" s="64">
        <f t="shared" si="195"/>
        <v>0.10153722334004024</v>
      </c>
      <c r="BO459" s="64">
        <f t="shared" si="196"/>
        <v>145</v>
      </c>
      <c r="BP459" s="65">
        <f t="shared" si="197"/>
        <v>6.8965517241379309E-2</v>
      </c>
      <c r="BQ459" s="65">
        <f t="shared" si="198"/>
        <v>1</v>
      </c>
      <c r="BR459" s="18">
        <f t="shared" si="199"/>
        <v>0.13793103448275862</v>
      </c>
    </row>
    <row r="460" spans="1:70" ht="13.2">
      <c r="A460" s="12" t="s">
        <v>962</v>
      </c>
      <c r="B460" s="12" t="s">
        <v>963</v>
      </c>
      <c r="C460" s="13">
        <v>26</v>
      </c>
      <c r="D460" s="13">
        <v>20</v>
      </c>
      <c r="E460" s="13">
        <v>14</v>
      </c>
      <c r="F460" s="13">
        <v>6</v>
      </c>
      <c r="G460" s="13">
        <v>7.3</v>
      </c>
      <c r="H460" s="14">
        <v>66</v>
      </c>
      <c r="I460" s="15">
        <v>28</v>
      </c>
      <c r="J460" s="15">
        <v>62</v>
      </c>
      <c r="K460" s="14">
        <v>43.5</v>
      </c>
      <c r="L460" s="15">
        <v>6</v>
      </c>
      <c r="M460" s="15">
        <v>26</v>
      </c>
      <c r="N460" s="14">
        <v>23.1</v>
      </c>
      <c r="O460" s="14">
        <v>6</v>
      </c>
      <c r="P460" s="14">
        <v>8</v>
      </c>
      <c r="Q460" s="14">
        <v>62.5</v>
      </c>
      <c r="R460" s="15">
        <v>6</v>
      </c>
      <c r="S460" s="15">
        <v>8</v>
      </c>
      <c r="T460" s="15">
        <v>14</v>
      </c>
      <c r="U460" s="15">
        <v>10</v>
      </c>
      <c r="V460" s="68">
        <v>14</v>
      </c>
      <c r="W460" s="15">
        <v>8</v>
      </c>
      <c r="X460" s="15">
        <v>4</v>
      </c>
      <c r="Y460" s="15">
        <v>16</v>
      </c>
      <c r="Z460" s="14">
        <v>116</v>
      </c>
      <c r="AA460" s="14">
        <v>0</v>
      </c>
      <c r="AB460" s="14">
        <v>0</v>
      </c>
      <c r="AC460" s="13">
        <v>-1.2</v>
      </c>
      <c r="AD460" s="13">
        <v>110.6</v>
      </c>
      <c r="AE460" s="13">
        <v>116.8</v>
      </c>
      <c r="AF460" s="13">
        <v>-6.2</v>
      </c>
      <c r="AG460" s="13">
        <v>7.9</v>
      </c>
      <c r="AH460" s="13">
        <v>0.64</v>
      </c>
      <c r="AI460" s="13">
        <v>10.1</v>
      </c>
      <c r="AJ460" s="13">
        <v>3.3</v>
      </c>
      <c r="AK460" s="13">
        <v>5.3</v>
      </c>
      <c r="AL460" s="13">
        <v>4.3</v>
      </c>
      <c r="AM460" s="13">
        <v>15.7</v>
      </c>
      <c r="AN460" s="13">
        <v>48.4</v>
      </c>
      <c r="AO460" s="13">
        <v>49.6</v>
      </c>
      <c r="AP460" s="13">
        <v>21.2</v>
      </c>
      <c r="AQ460" s="13">
        <v>108.85</v>
      </c>
      <c r="AR460" s="13">
        <v>3.8</v>
      </c>
      <c r="AS460" s="13">
        <v>331</v>
      </c>
      <c r="AT460" s="16">
        <f t="shared" si="175"/>
        <v>3.3</v>
      </c>
      <c r="AU460" s="16">
        <f t="shared" si="176"/>
        <v>0.5</v>
      </c>
      <c r="AV460" s="17">
        <f t="shared" si="177"/>
        <v>0.7</v>
      </c>
      <c r="AW460" s="17">
        <f t="shared" si="178"/>
        <v>0.3</v>
      </c>
      <c r="AX460" s="17">
        <f t="shared" si="179"/>
        <v>0.4</v>
      </c>
      <c r="AY460" s="17">
        <f t="shared" si="180"/>
        <v>0.4</v>
      </c>
      <c r="AZ460" s="17">
        <f t="shared" si="181"/>
        <v>0.2</v>
      </c>
      <c r="BA460" s="17">
        <f t="shared" si="182"/>
        <v>0.7</v>
      </c>
      <c r="BB460" s="18">
        <f t="shared" si="183"/>
        <v>0.45205479452054792</v>
      </c>
      <c r="BC460" s="18">
        <f t="shared" si="184"/>
        <v>0.7142857142857143</v>
      </c>
      <c r="BD460" s="18">
        <f t="shared" si="185"/>
        <v>5.4794520547945209E-2</v>
      </c>
      <c r="BE460" s="18">
        <f t="shared" si="186"/>
        <v>2.7397260273972605E-2</v>
      </c>
      <c r="BF460" s="18">
        <f t="shared" si="187"/>
        <v>4.1095890410958902E-2</v>
      </c>
      <c r="BG460" s="18">
        <f t="shared" si="188"/>
        <v>5.4794520547945209E-2</v>
      </c>
      <c r="BH460" s="58" t="str">
        <f t="shared" si="189"/>
        <v>&lt;10 min</v>
      </c>
      <c r="BI460" s="58" t="str">
        <f t="shared" si="190"/>
        <v>23–27</v>
      </c>
      <c r="BJ460" s="60">
        <f t="shared" si="191"/>
        <v>0.48399999999999999</v>
      </c>
      <c r="BK460" s="60">
        <f t="shared" si="192"/>
        <v>0.496</v>
      </c>
      <c r="BL460" s="60">
        <f t="shared" si="193"/>
        <v>3.7417018708509352E-2</v>
      </c>
      <c r="BM460" s="62" t="str">
        <f t="shared" si="194"/>
        <v>Écarter</v>
      </c>
      <c r="BN460" s="64">
        <f t="shared" si="195"/>
        <v>0.10092555331991952</v>
      </c>
      <c r="BO460" s="64">
        <f t="shared" si="196"/>
        <v>146</v>
      </c>
      <c r="BP460" s="65">
        <f t="shared" si="197"/>
        <v>6.8493150684931503E-2</v>
      </c>
      <c r="BQ460" s="65">
        <f t="shared" si="198"/>
        <v>0.7142857142857143</v>
      </c>
      <c r="BR460" s="18">
        <f t="shared" si="199"/>
        <v>9.5890410958904104E-2</v>
      </c>
    </row>
    <row r="461" spans="1:70" ht="13.2">
      <c r="A461" s="12" t="s">
        <v>998</v>
      </c>
      <c r="B461" s="12" t="s">
        <v>999</v>
      </c>
      <c r="C461" s="13">
        <v>25</v>
      </c>
      <c r="D461" s="13">
        <v>14</v>
      </c>
      <c r="E461" s="13">
        <v>11</v>
      </c>
      <c r="F461" s="13">
        <v>3</v>
      </c>
      <c r="G461" s="13">
        <v>6</v>
      </c>
      <c r="H461" s="14">
        <v>46</v>
      </c>
      <c r="I461" s="15">
        <v>18</v>
      </c>
      <c r="J461" s="15">
        <v>36</v>
      </c>
      <c r="K461" s="14">
        <v>50</v>
      </c>
      <c r="L461" s="15">
        <v>4</v>
      </c>
      <c r="M461" s="15">
        <v>15</v>
      </c>
      <c r="N461" s="14">
        <v>26.7</v>
      </c>
      <c r="O461" s="14">
        <v>6</v>
      </c>
      <c r="P461" s="14">
        <v>8</v>
      </c>
      <c r="Q461" s="14">
        <v>75</v>
      </c>
      <c r="R461" s="15">
        <v>7</v>
      </c>
      <c r="S461" s="15">
        <v>10</v>
      </c>
      <c r="T461" s="15">
        <v>17</v>
      </c>
      <c r="U461" s="15">
        <v>6</v>
      </c>
      <c r="V461" s="68">
        <v>4</v>
      </c>
      <c r="W461" s="15">
        <v>1</v>
      </c>
      <c r="X461" s="15">
        <v>4</v>
      </c>
      <c r="Y461" s="15">
        <v>6</v>
      </c>
      <c r="Z461" s="14">
        <v>88</v>
      </c>
      <c r="AA461" s="14">
        <v>0</v>
      </c>
      <c r="AB461" s="14">
        <v>0</v>
      </c>
      <c r="AC461" s="13">
        <v>-0.2</v>
      </c>
      <c r="AD461" s="13">
        <v>112.7</v>
      </c>
      <c r="AE461" s="13">
        <v>115.6</v>
      </c>
      <c r="AF461" s="13">
        <v>-2.9</v>
      </c>
      <c r="AG461" s="13">
        <v>8.6</v>
      </c>
      <c r="AH461" s="13">
        <v>1.25</v>
      </c>
      <c r="AI461" s="13">
        <v>10.199999999999999</v>
      </c>
      <c r="AJ461" s="13">
        <v>6.9</v>
      </c>
      <c r="AK461" s="13">
        <v>14.9</v>
      </c>
      <c r="AL461" s="13">
        <v>10.1</v>
      </c>
      <c r="AM461" s="13">
        <v>8.1999999999999993</v>
      </c>
      <c r="AN461" s="13">
        <v>55.6</v>
      </c>
      <c r="AO461" s="13">
        <v>58.2</v>
      </c>
      <c r="AP461" s="13">
        <v>20.2</v>
      </c>
      <c r="AQ461" s="13">
        <v>103.28</v>
      </c>
      <c r="AR461" s="13">
        <v>10.4</v>
      </c>
      <c r="AS461" s="13">
        <v>181</v>
      </c>
      <c r="AT461" s="16">
        <f t="shared" si="175"/>
        <v>3.2857142857142856</v>
      </c>
      <c r="AU461" s="16">
        <f t="shared" si="176"/>
        <v>0.42857142857142855</v>
      </c>
      <c r="AV461" s="17">
        <f t="shared" si="177"/>
        <v>1.2142857142857142</v>
      </c>
      <c r="AW461" s="17">
        <f t="shared" si="178"/>
        <v>0.5</v>
      </c>
      <c r="AX461" s="17">
        <f t="shared" si="179"/>
        <v>0.7142857142857143</v>
      </c>
      <c r="AY461" s="17">
        <f t="shared" si="180"/>
        <v>7.1428571428571425E-2</v>
      </c>
      <c r="AZ461" s="17">
        <f t="shared" si="181"/>
        <v>0.2857142857142857</v>
      </c>
      <c r="BA461" s="17">
        <f t="shared" si="182"/>
        <v>0.2857142857142857</v>
      </c>
      <c r="BB461" s="18">
        <f t="shared" si="183"/>
        <v>0.54761904761904756</v>
      </c>
      <c r="BC461" s="18">
        <f t="shared" si="184"/>
        <v>1.5</v>
      </c>
      <c r="BD461" s="18">
        <f t="shared" si="185"/>
        <v>1.1904761904761904E-2</v>
      </c>
      <c r="BE461" s="18">
        <f t="shared" si="186"/>
        <v>4.7619047619047616E-2</v>
      </c>
      <c r="BF461" s="18">
        <f t="shared" si="187"/>
        <v>8.3333333333333329E-2</v>
      </c>
      <c r="BG461" s="18">
        <f t="shared" si="188"/>
        <v>0.11904761904761905</v>
      </c>
      <c r="BH461" s="58" t="str">
        <f t="shared" si="189"/>
        <v>&lt;10 min</v>
      </c>
      <c r="BI461" s="58" t="str">
        <f t="shared" si="190"/>
        <v>23–27</v>
      </c>
      <c r="BJ461" s="60">
        <f t="shared" si="191"/>
        <v>0.55600000000000005</v>
      </c>
      <c r="BK461" s="60">
        <f t="shared" si="192"/>
        <v>0.58200000000000007</v>
      </c>
      <c r="BL461" s="60">
        <f t="shared" si="193"/>
        <v>2.1726010863005431E-2</v>
      </c>
      <c r="BM461" s="62" t="str">
        <f t="shared" si="194"/>
        <v>Écarter</v>
      </c>
      <c r="BN461" s="64">
        <f t="shared" si="195"/>
        <v>0.10048864616269043</v>
      </c>
      <c r="BO461" s="64">
        <f t="shared" si="196"/>
        <v>84</v>
      </c>
      <c r="BP461" s="65">
        <f t="shared" si="197"/>
        <v>7.1428571428571425E-2</v>
      </c>
      <c r="BQ461" s="65">
        <f t="shared" si="198"/>
        <v>1.5</v>
      </c>
      <c r="BR461" s="18">
        <f t="shared" si="199"/>
        <v>0.20238095238095236</v>
      </c>
    </row>
    <row r="462" spans="1:70" ht="13.2">
      <c r="A462" s="12" t="s">
        <v>898</v>
      </c>
      <c r="B462" s="12" t="s">
        <v>899</v>
      </c>
      <c r="C462" s="13">
        <v>25</v>
      </c>
      <c r="D462" s="13">
        <v>33</v>
      </c>
      <c r="E462" s="13">
        <v>15</v>
      </c>
      <c r="F462" s="13">
        <v>18</v>
      </c>
      <c r="G462" s="13">
        <v>17.899999999999999</v>
      </c>
      <c r="H462" s="14">
        <v>106</v>
      </c>
      <c r="I462" s="15">
        <v>40</v>
      </c>
      <c r="J462" s="15">
        <v>92</v>
      </c>
      <c r="K462" s="14">
        <v>40.4</v>
      </c>
      <c r="L462" s="15">
        <v>13</v>
      </c>
      <c r="M462" s="15">
        <v>46</v>
      </c>
      <c r="N462" s="14">
        <v>27.7</v>
      </c>
      <c r="O462" s="14">
        <v>17</v>
      </c>
      <c r="P462" s="14">
        <v>26</v>
      </c>
      <c r="Q462" s="14">
        <v>61.5</v>
      </c>
      <c r="R462" s="15">
        <v>17</v>
      </c>
      <c r="S462" s="15">
        <v>50</v>
      </c>
      <c r="T462" s="15">
        <v>66</v>
      </c>
      <c r="U462" s="15">
        <v>23</v>
      </c>
      <c r="V462" s="68">
        <v>13</v>
      </c>
      <c r="W462" s="15">
        <v>33</v>
      </c>
      <c r="X462" s="15">
        <v>10</v>
      </c>
      <c r="Y462" s="15">
        <v>43</v>
      </c>
      <c r="Z462" s="14">
        <v>333</v>
      </c>
      <c r="AA462" s="14">
        <v>0</v>
      </c>
      <c r="AB462" s="14">
        <v>0</v>
      </c>
      <c r="AC462" s="13">
        <v>-2.8</v>
      </c>
      <c r="AD462" s="13">
        <v>107.6</v>
      </c>
      <c r="AE462" s="13">
        <v>115.9</v>
      </c>
      <c r="AF462" s="13">
        <v>-8.4</v>
      </c>
      <c r="AG462" s="13">
        <v>4.9000000000000004</v>
      </c>
      <c r="AH462" s="13">
        <v>1.83</v>
      </c>
      <c r="AI462" s="13">
        <v>15.8</v>
      </c>
      <c r="AJ462" s="13">
        <v>2.9</v>
      </c>
      <c r="AK462" s="13">
        <v>8.1</v>
      </c>
      <c r="AL462" s="13">
        <v>5.6</v>
      </c>
      <c r="AM462" s="13">
        <v>8.6</v>
      </c>
      <c r="AN462" s="13">
        <v>47.3</v>
      </c>
      <c r="AO462" s="13">
        <v>49.8</v>
      </c>
      <c r="AP462" s="13">
        <v>8.4</v>
      </c>
      <c r="AQ462" s="13">
        <v>100.53</v>
      </c>
      <c r="AR462" s="13">
        <v>4</v>
      </c>
      <c r="AS462" s="13">
        <v>1240</v>
      </c>
      <c r="AT462" s="16">
        <f t="shared" si="175"/>
        <v>3.2121212121212119</v>
      </c>
      <c r="AU462" s="16">
        <f t="shared" si="176"/>
        <v>0.69696969696969702</v>
      </c>
      <c r="AV462" s="17">
        <f t="shared" si="177"/>
        <v>2</v>
      </c>
      <c r="AW462" s="17">
        <f t="shared" si="178"/>
        <v>0.51515151515151514</v>
      </c>
      <c r="AX462" s="17">
        <f t="shared" si="179"/>
        <v>1.5151515151515151</v>
      </c>
      <c r="AY462" s="17">
        <f t="shared" si="180"/>
        <v>1</v>
      </c>
      <c r="AZ462" s="17">
        <f t="shared" si="181"/>
        <v>0.30303030303030304</v>
      </c>
      <c r="BA462" s="17">
        <f t="shared" si="182"/>
        <v>0.39393939393939392</v>
      </c>
      <c r="BB462" s="18">
        <f t="shared" si="183"/>
        <v>0.17944811240900627</v>
      </c>
      <c r="BC462" s="18">
        <f t="shared" si="184"/>
        <v>1.7692307692307694</v>
      </c>
      <c r="BD462" s="18">
        <f t="shared" si="185"/>
        <v>5.5865921787709501E-2</v>
      </c>
      <c r="BE462" s="18">
        <f t="shared" si="186"/>
        <v>1.692906720839682E-2</v>
      </c>
      <c r="BF462" s="18">
        <f t="shared" si="187"/>
        <v>2.8779414254274591E-2</v>
      </c>
      <c r="BG462" s="18">
        <f t="shared" si="188"/>
        <v>8.4645336041984098E-2</v>
      </c>
      <c r="BH462" s="58" t="str">
        <f t="shared" si="189"/>
        <v>10–19 min</v>
      </c>
      <c r="BI462" s="58" t="str">
        <f t="shared" si="190"/>
        <v>23–27</v>
      </c>
      <c r="BJ462" s="60">
        <f t="shared" si="191"/>
        <v>0.47299999999999998</v>
      </c>
      <c r="BK462" s="60">
        <f t="shared" si="192"/>
        <v>0.498</v>
      </c>
      <c r="BL462" s="60">
        <f t="shared" si="193"/>
        <v>5.5522027761013878E-2</v>
      </c>
      <c r="BM462" s="62" t="str">
        <f t="shared" si="194"/>
        <v>Écarter</v>
      </c>
      <c r="BN462" s="64">
        <f t="shared" si="195"/>
        <v>9.8237912322419366E-2</v>
      </c>
      <c r="BO462" s="64">
        <f t="shared" si="196"/>
        <v>590.69999999999993</v>
      </c>
      <c r="BP462" s="65">
        <f t="shared" si="197"/>
        <v>3.8936854579312681E-2</v>
      </c>
      <c r="BQ462" s="65">
        <f t="shared" si="198"/>
        <v>1.7692307692307692</v>
      </c>
      <c r="BR462" s="18">
        <f t="shared" si="199"/>
        <v>0.111731843575419</v>
      </c>
    </row>
    <row r="463" spans="1:70" ht="13.2">
      <c r="A463" s="12" t="s">
        <v>1036</v>
      </c>
      <c r="B463" s="12" t="s">
        <v>1037</v>
      </c>
      <c r="C463" s="13">
        <v>25</v>
      </c>
      <c r="D463" s="13">
        <v>10</v>
      </c>
      <c r="E463" s="13">
        <v>1</v>
      </c>
      <c r="F463" s="13">
        <v>9</v>
      </c>
      <c r="G463" s="13">
        <v>13.8</v>
      </c>
      <c r="H463" s="14">
        <v>32</v>
      </c>
      <c r="I463" s="15">
        <v>11</v>
      </c>
      <c r="J463" s="15">
        <v>35</v>
      </c>
      <c r="K463" s="14">
        <v>31.4</v>
      </c>
      <c r="L463" s="15">
        <v>7</v>
      </c>
      <c r="M463" s="15">
        <v>25</v>
      </c>
      <c r="N463" s="14">
        <v>28</v>
      </c>
      <c r="O463" s="14">
        <v>3</v>
      </c>
      <c r="P463" s="14">
        <v>6</v>
      </c>
      <c r="Q463" s="14">
        <v>50</v>
      </c>
      <c r="R463" s="15">
        <v>9</v>
      </c>
      <c r="S463" s="15">
        <v>12</v>
      </c>
      <c r="T463" s="15">
        <v>21</v>
      </c>
      <c r="U463" s="15">
        <v>8</v>
      </c>
      <c r="V463" s="68">
        <v>3</v>
      </c>
      <c r="W463" s="15">
        <v>10</v>
      </c>
      <c r="X463" s="15">
        <v>1</v>
      </c>
      <c r="Y463" s="15">
        <v>18</v>
      </c>
      <c r="Z463" s="14">
        <v>99</v>
      </c>
      <c r="AA463" s="14">
        <v>0</v>
      </c>
      <c r="AB463" s="14">
        <v>0</v>
      </c>
      <c r="AC463" s="13">
        <v>3.1</v>
      </c>
      <c r="AD463" s="13">
        <v>113.2</v>
      </c>
      <c r="AE463" s="13">
        <v>103.5</v>
      </c>
      <c r="AF463" s="13">
        <v>9.6999999999999993</v>
      </c>
      <c r="AG463" s="13">
        <v>7.3</v>
      </c>
      <c r="AH463" s="13">
        <v>2.67</v>
      </c>
      <c r="AI463" s="13">
        <v>16.3</v>
      </c>
      <c r="AJ463" s="13">
        <v>5.8</v>
      </c>
      <c r="AK463" s="13">
        <v>9.1999999999999993</v>
      </c>
      <c r="AL463" s="13">
        <v>7.4</v>
      </c>
      <c r="AM463" s="13">
        <v>6.1</v>
      </c>
      <c r="AN463" s="13">
        <v>41.4</v>
      </c>
      <c r="AO463" s="13">
        <v>42.5</v>
      </c>
      <c r="AP463" s="13">
        <v>12</v>
      </c>
      <c r="AQ463" s="13">
        <v>99.3</v>
      </c>
      <c r="AR463" s="13">
        <v>3.7</v>
      </c>
      <c r="AS463" s="13">
        <v>287</v>
      </c>
      <c r="AT463" s="16">
        <f t="shared" si="175"/>
        <v>3.2</v>
      </c>
      <c r="AU463" s="16">
        <f t="shared" si="176"/>
        <v>0.8</v>
      </c>
      <c r="AV463" s="17">
        <f t="shared" si="177"/>
        <v>2.1</v>
      </c>
      <c r="AW463" s="17">
        <f t="shared" si="178"/>
        <v>0.9</v>
      </c>
      <c r="AX463" s="17">
        <f t="shared" si="179"/>
        <v>1.2</v>
      </c>
      <c r="AY463" s="17">
        <f t="shared" si="180"/>
        <v>1</v>
      </c>
      <c r="AZ463" s="17">
        <f t="shared" si="181"/>
        <v>0.1</v>
      </c>
      <c r="BA463" s="17">
        <f t="shared" si="182"/>
        <v>0.3</v>
      </c>
      <c r="BB463" s="18">
        <f t="shared" si="183"/>
        <v>0.2318840579710145</v>
      </c>
      <c r="BC463" s="18">
        <f t="shared" si="184"/>
        <v>2.666666666666667</v>
      </c>
      <c r="BD463" s="18">
        <f t="shared" si="185"/>
        <v>7.2463768115942032E-2</v>
      </c>
      <c r="BE463" s="18">
        <f t="shared" si="186"/>
        <v>7.246376811594203E-3</v>
      </c>
      <c r="BF463" s="18">
        <f t="shared" si="187"/>
        <v>6.5217391304347824E-2</v>
      </c>
      <c r="BG463" s="18">
        <f t="shared" si="188"/>
        <v>8.6956521739130432E-2</v>
      </c>
      <c r="BH463" s="58" t="str">
        <f t="shared" si="189"/>
        <v>10–19 min</v>
      </c>
      <c r="BI463" s="58" t="str">
        <f t="shared" si="190"/>
        <v>23–27</v>
      </c>
      <c r="BJ463" s="60">
        <f t="shared" si="191"/>
        <v>0.41399999999999998</v>
      </c>
      <c r="BK463" s="60">
        <f t="shared" si="192"/>
        <v>0.42499999999999999</v>
      </c>
      <c r="BL463" s="60">
        <f t="shared" si="193"/>
        <v>2.1122510561255279E-2</v>
      </c>
      <c r="BM463" s="62" t="str">
        <f t="shared" si="194"/>
        <v>Écarter</v>
      </c>
      <c r="BN463" s="64">
        <f t="shared" si="195"/>
        <v>9.7867203219315899E-2</v>
      </c>
      <c r="BO463" s="64">
        <f t="shared" si="196"/>
        <v>138</v>
      </c>
      <c r="BP463" s="65">
        <f t="shared" si="197"/>
        <v>5.7971014492753624E-2</v>
      </c>
      <c r="BQ463" s="65">
        <f t="shared" si="198"/>
        <v>2.6666666666666665</v>
      </c>
      <c r="BR463" s="18">
        <f t="shared" si="199"/>
        <v>0.15217391304347827</v>
      </c>
    </row>
    <row r="464" spans="1:70" ht="13.2">
      <c r="A464" s="12" t="s">
        <v>774</v>
      </c>
      <c r="B464" s="12" t="s">
        <v>775</v>
      </c>
      <c r="C464" s="13">
        <v>24</v>
      </c>
      <c r="D464" s="13">
        <v>57</v>
      </c>
      <c r="E464" s="13">
        <v>36</v>
      </c>
      <c r="F464" s="13">
        <v>21</v>
      </c>
      <c r="G464" s="13">
        <v>10.7</v>
      </c>
      <c r="H464" s="14">
        <v>182</v>
      </c>
      <c r="I464" s="15">
        <v>68</v>
      </c>
      <c r="J464" s="15">
        <v>143</v>
      </c>
      <c r="K464" s="14">
        <v>49.6</v>
      </c>
      <c r="L464" s="15">
        <v>17</v>
      </c>
      <c r="M464" s="15">
        <v>51</v>
      </c>
      <c r="N464" s="14">
        <v>32.700000000000003</v>
      </c>
      <c r="O464" s="14">
        <v>29</v>
      </c>
      <c r="P464" s="14">
        <v>46</v>
      </c>
      <c r="Q464" s="14">
        <v>61.4</v>
      </c>
      <c r="R464" s="15">
        <v>34</v>
      </c>
      <c r="S464" s="15">
        <v>57</v>
      </c>
      <c r="T464" s="15">
        <v>91</v>
      </c>
      <c r="U464" s="15">
        <v>23</v>
      </c>
      <c r="V464" s="68">
        <v>11</v>
      </c>
      <c r="W464" s="15">
        <v>23</v>
      </c>
      <c r="X464" s="15">
        <v>40</v>
      </c>
      <c r="Y464" s="15">
        <v>63</v>
      </c>
      <c r="Z464" s="14">
        <v>502</v>
      </c>
      <c r="AA464" s="14">
        <v>0</v>
      </c>
      <c r="AB464" s="14">
        <v>0</v>
      </c>
      <c r="AC464" s="13">
        <v>-0.4</v>
      </c>
      <c r="AD464" s="13">
        <v>107.3</v>
      </c>
      <c r="AE464" s="13">
        <v>108.9</v>
      </c>
      <c r="AF464" s="13">
        <v>-1.6</v>
      </c>
      <c r="AG464" s="13">
        <v>5.0999999999999996</v>
      </c>
      <c r="AH464" s="13">
        <v>1.64</v>
      </c>
      <c r="AI464" s="13">
        <v>11.6</v>
      </c>
      <c r="AJ464" s="13">
        <v>5.2</v>
      </c>
      <c r="AK464" s="13">
        <v>8.1</v>
      </c>
      <c r="AL464" s="13">
        <v>6.7</v>
      </c>
      <c r="AM464" s="13">
        <v>7</v>
      </c>
      <c r="AN464" s="13">
        <v>55.7</v>
      </c>
      <c r="AO464" s="13">
        <v>57.4</v>
      </c>
      <c r="AP464" s="13">
        <v>11.9</v>
      </c>
      <c r="AQ464" s="13">
        <v>102.16</v>
      </c>
      <c r="AR464" s="13">
        <v>6.3</v>
      </c>
      <c r="AS464" s="13">
        <v>1293</v>
      </c>
      <c r="AT464" s="16">
        <f t="shared" si="175"/>
        <v>3.192982456140351</v>
      </c>
      <c r="AU464" s="16">
        <f t="shared" si="176"/>
        <v>0.40350877192982454</v>
      </c>
      <c r="AV464" s="17">
        <f t="shared" si="177"/>
        <v>1.5964912280701755</v>
      </c>
      <c r="AW464" s="17">
        <f t="shared" si="178"/>
        <v>0.59649122807017541</v>
      </c>
      <c r="AX464" s="17">
        <f t="shared" si="179"/>
        <v>1</v>
      </c>
      <c r="AY464" s="17">
        <f t="shared" si="180"/>
        <v>0.40350877192982454</v>
      </c>
      <c r="AZ464" s="17">
        <f t="shared" si="181"/>
        <v>0.70175438596491224</v>
      </c>
      <c r="BA464" s="17">
        <f t="shared" si="182"/>
        <v>0.19298245614035087</v>
      </c>
      <c r="BB464" s="18">
        <f t="shared" si="183"/>
        <v>0.29840957534021972</v>
      </c>
      <c r="BC464" s="18">
        <f t="shared" si="184"/>
        <v>2.0909090909090908</v>
      </c>
      <c r="BD464" s="18">
        <f t="shared" si="185"/>
        <v>3.7711100180357435E-2</v>
      </c>
      <c r="BE464" s="18">
        <f t="shared" si="186"/>
        <v>6.5584522052795538E-2</v>
      </c>
      <c r="BF464" s="18">
        <f t="shared" si="187"/>
        <v>5.5746843744876207E-2</v>
      </c>
      <c r="BG464" s="18">
        <f t="shared" si="188"/>
        <v>9.3457943925233655E-2</v>
      </c>
      <c r="BH464" s="58" t="str">
        <f t="shared" si="189"/>
        <v>10–19 min</v>
      </c>
      <c r="BI464" s="58" t="str">
        <f t="shared" si="190"/>
        <v>23–27</v>
      </c>
      <c r="BJ464" s="60">
        <f t="shared" si="191"/>
        <v>0.55700000000000005</v>
      </c>
      <c r="BK464" s="60">
        <f t="shared" si="192"/>
        <v>0.57399999999999995</v>
      </c>
      <c r="BL464" s="60">
        <f t="shared" si="193"/>
        <v>8.630054315027158E-2</v>
      </c>
      <c r="BM464" s="62" t="str">
        <f t="shared" si="194"/>
        <v>Écarter</v>
      </c>
      <c r="BN464" s="64">
        <f t="shared" si="195"/>
        <v>9.7652582159624426E-2</v>
      </c>
      <c r="BO464" s="64">
        <f t="shared" si="196"/>
        <v>609.9</v>
      </c>
      <c r="BP464" s="65">
        <f t="shared" si="197"/>
        <v>3.7711100180357435E-2</v>
      </c>
      <c r="BQ464" s="65">
        <f t="shared" si="198"/>
        <v>2.0909090909090908</v>
      </c>
      <c r="BR464" s="18">
        <f t="shared" si="199"/>
        <v>0.14920478767010986</v>
      </c>
    </row>
    <row r="465" spans="1:70" ht="13.2">
      <c r="A465" s="12" t="s">
        <v>856</v>
      </c>
      <c r="B465" s="12" t="s">
        <v>857</v>
      </c>
      <c r="C465" s="13">
        <v>33</v>
      </c>
      <c r="D465" s="13">
        <v>40</v>
      </c>
      <c r="E465" s="13">
        <v>22</v>
      </c>
      <c r="F465" s="13">
        <v>18</v>
      </c>
      <c r="G465" s="13">
        <v>15.9</v>
      </c>
      <c r="H465" s="14">
        <v>124</v>
      </c>
      <c r="I465" s="15">
        <v>44</v>
      </c>
      <c r="J465" s="15">
        <v>132</v>
      </c>
      <c r="K465" s="14">
        <v>34.4</v>
      </c>
      <c r="L465" s="15">
        <v>20</v>
      </c>
      <c r="M465" s="15">
        <v>72</v>
      </c>
      <c r="N465" s="14">
        <v>27.4</v>
      </c>
      <c r="O465" s="14">
        <v>16</v>
      </c>
      <c r="P465" s="14">
        <v>24</v>
      </c>
      <c r="Q465" s="14">
        <v>60</v>
      </c>
      <c r="R465" s="15">
        <v>28</v>
      </c>
      <c r="S465" s="15">
        <v>40</v>
      </c>
      <c r="T465" s="15">
        <v>68</v>
      </c>
      <c r="U465" s="15">
        <v>76</v>
      </c>
      <c r="V465" s="68">
        <v>24</v>
      </c>
      <c r="W465" s="15">
        <v>36</v>
      </c>
      <c r="X465" s="15">
        <v>12</v>
      </c>
      <c r="Y465" s="15">
        <v>24</v>
      </c>
      <c r="Z465" s="14">
        <v>440</v>
      </c>
      <c r="AA465" s="14">
        <v>0</v>
      </c>
      <c r="AB465" s="14">
        <v>0</v>
      </c>
      <c r="AC465" s="13">
        <v>0</v>
      </c>
      <c r="AD465" s="13">
        <v>106.1</v>
      </c>
      <c r="AE465" s="13">
        <v>106.3</v>
      </c>
      <c r="AF465" s="13">
        <v>-0.2</v>
      </c>
      <c r="AG465" s="13">
        <v>16.2</v>
      </c>
      <c r="AH465" s="13">
        <v>3.5</v>
      </c>
      <c r="AI465" s="13">
        <v>31.8</v>
      </c>
      <c r="AJ465" s="13">
        <v>4.2</v>
      </c>
      <c r="AK465" s="13">
        <v>6.1</v>
      </c>
      <c r="AL465" s="13">
        <v>5.0999999999999996</v>
      </c>
      <c r="AM465" s="13">
        <v>9.1</v>
      </c>
      <c r="AN465" s="13">
        <v>42</v>
      </c>
      <c r="AO465" s="13">
        <v>44</v>
      </c>
      <c r="AP465" s="13">
        <v>11.1</v>
      </c>
      <c r="AQ465" s="13">
        <v>98.84</v>
      </c>
      <c r="AR465" s="13">
        <v>6.1</v>
      </c>
      <c r="AS465" s="13">
        <v>1308</v>
      </c>
      <c r="AT465" s="16">
        <f t="shared" si="175"/>
        <v>3.1</v>
      </c>
      <c r="AU465" s="16">
        <f t="shared" si="176"/>
        <v>1.9</v>
      </c>
      <c r="AV465" s="17">
        <f t="shared" si="177"/>
        <v>1.7</v>
      </c>
      <c r="AW465" s="17">
        <f t="shared" si="178"/>
        <v>0.7</v>
      </c>
      <c r="AX465" s="17">
        <f t="shared" si="179"/>
        <v>1</v>
      </c>
      <c r="AY465" s="17">
        <f t="shared" si="180"/>
        <v>0.9</v>
      </c>
      <c r="AZ465" s="17">
        <f t="shared" si="181"/>
        <v>0.3</v>
      </c>
      <c r="BA465" s="17">
        <f t="shared" si="182"/>
        <v>0.6</v>
      </c>
      <c r="BB465" s="18">
        <f t="shared" si="183"/>
        <v>0.19496855345911951</v>
      </c>
      <c r="BC465" s="18">
        <f t="shared" si="184"/>
        <v>3.1666666666666665</v>
      </c>
      <c r="BD465" s="18">
        <f t="shared" si="185"/>
        <v>5.6603773584905662E-2</v>
      </c>
      <c r="BE465" s="18">
        <f t="shared" si="186"/>
        <v>1.8867924528301886E-2</v>
      </c>
      <c r="BF465" s="18">
        <f t="shared" si="187"/>
        <v>4.40251572327044E-2</v>
      </c>
      <c r="BG465" s="18">
        <f t="shared" si="188"/>
        <v>6.2893081761006289E-2</v>
      </c>
      <c r="BH465" s="58" t="str">
        <f t="shared" si="189"/>
        <v>10–19 min</v>
      </c>
      <c r="BI465" s="58" t="str">
        <f t="shared" si="190"/>
        <v>33+</v>
      </c>
      <c r="BJ465" s="60">
        <f t="shared" si="191"/>
        <v>0.42</v>
      </c>
      <c r="BK465" s="60">
        <f t="shared" si="192"/>
        <v>0.44</v>
      </c>
      <c r="BL465" s="60">
        <f t="shared" si="193"/>
        <v>7.966203983101991E-2</v>
      </c>
      <c r="BM465" s="62" t="str">
        <f t="shared" si="194"/>
        <v>Écarter</v>
      </c>
      <c r="BN465" s="64">
        <f t="shared" si="195"/>
        <v>9.4808853118712275E-2</v>
      </c>
      <c r="BO465" s="64">
        <f t="shared" si="196"/>
        <v>636</v>
      </c>
      <c r="BP465" s="65">
        <f t="shared" si="197"/>
        <v>0.11949685534591195</v>
      </c>
      <c r="BQ465" s="65">
        <f t="shared" si="198"/>
        <v>3.1666666666666665</v>
      </c>
      <c r="BR465" s="18">
        <f t="shared" si="199"/>
        <v>0.10691823899371068</v>
      </c>
    </row>
    <row r="466" spans="1:70" ht="13.2">
      <c r="A466" s="12" t="s">
        <v>1026</v>
      </c>
      <c r="B466" s="12" t="s">
        <v>1027</v>
      </c>
      <c r="C466" s="13">
        <v>27</v>
      </c>
      <c r="D466" s="13">
        <v>11</v>
      </c>
      <c r="E466" s="13">
        <v>3</v>
      </c>
      <c r="F466" s="13">
        <v>8</v>
      </c>
      <c r="G466" s="13">
        <v>11.5</v>
      </c>
      <c r="H466" s="14">
        <v>34</v>
      </c>
      <c r="I466" s="15">
        <v>14</v>
      </c>
      <c r="J466" s="15">
        <v>22</v>
      </c>
      <c r="K466" s="14">
        <v>63.6</v>
      </c>
      <c r="L466" s="14">
        <v>0</v>
      </c>
      <c r="M466" s="14">
        <v>0</v>
      </c>
      <c r="N466" s="14">
        <v>0</v>
      </c>
      <c r="O466" s="14">
        <v>6</v>
      </c>
      <c r="P466" s="14">
        <v>10</v>
      </c>
      <c r="Q466" s="14">
        <v>60</v>
      </c>
      <c r="R466" s="15">
        <v>12</v>
      </c>
      <c r="S466" s="15">
        <v>28</v>
      </c>
      <c r="T466" s="15">
        <v>39</v>
      </c>
      <c r="U466" s="15">
        <v>6</v>
      </c>
      <c r="V466" s="68">
        <v>4</v>
      </c>
      <c r="W466" s="15">
        <v>1</v>
      </c>
      <c r="X466" s="15">
        <v>3</v>
      </c>
      <c r="Y466" s="15">
        <v>15</v>
      </c>
      <c r="Z466" s="14">
        <v>97</v>
      </c>
      <c r="AA466" s="14">
        <v>1</v>
      </c>
      <c r="AB466" s="14">
        <v>0</v>
      </c>
      <c r="AC466" s="13">
        <v>-6.8</v>
      </c>
      <c r="AD466" s="13">
        <v>101.4</v>
      </c>
      <c r="AE466" s="13">
        <v>130.5</v>
      </c>
      <c r="AF466" s="13">
        <v>-29.1</v>
      </c>
      <c r="AG466" s="13">
        <v>5.6</v>
      </c>
      <c r="AH466" s="13">
        <v>1.25</v>
      </c>
      <c r="AI466" s="13">
        <v>13.9</v>
      </c>
      <c r="AJ466" s="13">
        <v>7.9</v>
      </c>
      <c r="AK466" s="13">
        <v>19.399999999999999</v>
      </c>
      <c r="AL466" s="13">
        <v>13.4</v>
      </c>
      <c r="AM466" s="13">
        <v>11.1</v>
      </c>
      <c r="AN466" s="13">
        <v>63.6</v>
      </c>
      <c r="AO466" s="13">
        <v>64.400000000000006</v>
      </c>
      <c r="AP466" s="13">
        <v>9.6999999999999993</v>
      </c>
      <c r="AQ466" s="13">
        <v>104.42</v>
      </c>
      <c r="AR466" s="13">
        <v>7.2</v>
      </c>
      <c r="AS466" s="13">
        <v>276</v>
      </c>
      <c r="AT466" s="16">
        <f t="shared" si="175"/>
        <v>3.0909090909090908</v>
      </c>
      <c r="AU466" s="16">
        <f t="shared" si="176"/>
        <v>0.54545454545454541</v>
      </c>
      <c r="AV466" s="17">
        <f t="shared" si="177"/>
        <v>3.5454545454545454</v>
      </c>
      <c r="AW466" s="17">
        <f t="shared" si="178"/>
        <v>1.0909090909090908</v>
      </c>
      <c r="AX466" s="17">
        <f t="shared" si="179"/>
        <v>2.5454545454545454</v>
      </c>
      <c r="AY466" s="17">
        <f t="shared" si="180"/>
        <v>9.0909090909090912E-2</v>
      </c>
      <c r="AZ466" s="17">
        <f t="shared" si="181"/>
        <v>0.27272727272727271</v>
      </c>
      <c r="BA466" s="17">
        <f t="shared" si="182"/>
        <v>0.36363636363636365</v>
      </c>
      <c r="BB466" s="18">
        <f t="shared" si="183"/>
        <v>0.26877470355731226</v>
      </c>
      <c r="BC466" s="18">
        <f t="shared" si="184"/>
        <v>1.4999999999999998</v>
      </c>
      <c r="BD466" s="18">
        <f t="shared" si="185"/>
        <v>7.9051383399209481E-3</v>
      </c>
      <c r="BE466" s="18">
        <f t="shared" si="186"/>
        <v>2.3715415019762844E-2</v>
      </c>
      <c r="BF466" s="18">
        <f t="shared" si="187"/>
        <v>9.4861660079051377E-2</v>
      </c>
      <c r="BG466" s="18">
        <f t="shared" si="188"/>
        <v>0.22134387351778656</v>
      </c>
      <c r="BH466" s="58" t="str">
        <f t="shared" si="189"/>
        <v>10–19 min</v>
      </c>
      <c r="BI466" s="58" t="str">
        <f t="shared" si="190"/>
        <v>23–27</v>
      </c>
      <c r="BJ466" s="60">
        <f t="shared" si="191"/>
        <v>0.63600000000000001</v>
      </c>
      <c r="BK466" s="60">
        <f t="shared" si="192"/>
        <v>0.64400000000000002</v>
      </c>
      <c r="BL466" s="60">
        <f t="shared" si="193"/>
        <v>1.3277006638503319E-2</v>
      </c>
      <c r="BM466" s="62" t="str">
        <f t="shared" si="194"/>
        <v>Écarter</v>
      </c>
      <c r="BN466" s="64">
        <f t="shared" si="195"/>
        <v>9.4530821291384667E-2</v>
      </c>
      <c r="BO466" s="64">
        <f t="shared" si="196"/>
        <v>126.5</v>
      </c>
      <c r="BP466" s="65">
        <f t="shared" si="197"/>
        <v>4.7430830039525688E-2</v>
      </c>
      <c r="BQ466" s="65">
        <f t="shared" si="198"/>
        <v>1.5</v>
      </c>
      <c r="BR466" s="18">
        <f t="shared" si="199"/>
        <v>0.30830039525691699</v>
      </c>
    </row>
    <row r="467" spans="1:70" ht="13.2">
      <c r="A467" s="12" t="s">
        <v>804</v>
      </c>
      <c r="B467" s="12" t="s">
        <v>805</v>
      </c>
      <c r="C467" s="13">
        <v>21</v>
      </c>
      <c r="D467" s="13">
        <v>52</v>
      </c>
      <c r="E467" s="13">
        <v>23</v>
      </c>
      <c r="F467" s="13">
        <v>29</v>
      </c>
      <c r="G467" s="13">
        <v>8.8000000000000007</v>
      </c>
      <c r="H467" s="14">
        <v>156</v>
      </c>
      <c r="I467" s="15">
        <v>57</v>
      </c>
      <c r="J467" s="15">
        <v>140</v>
      </c>
      <c r="K467" s="14">
        <v>40.799999999999997</v>
      </c>
      <c r="L467" s="15">
        <v>16</v>
      </c>
      <c r="M467" s="15">
        <v>57</v>
      </c>
      <c r="N467" s="14">
        <v>27.1</v>
      </c>
      <c r="O467" s="14">
        <v>21</v>
      </c>
      <c r="P467" s="14">
        <v>31</v>
      </c>
      <c r="Q467" s="14">
        <v>76.7</v>
      </c>
      <c r="R467" s="15">
        <v>26</v>
      </c>
      <c r="S467" s="15">
        <v>42</v>
      </c>
      <c r="T467" s="15">
        <v>68</v>
      </c>
      <c r="U467" s="15">
        <v>26</v>
      </c>
      <c r="V467" s="68">
        <v>31</v>
      </c>
      <c r="W467" s="15">
        <v>16</v>
      </c>
      <c r="X467" s="15">
        <v>5</v>
      </c>
      <c r="Y467" s="15">
        <v>36</v>
      </c>
      <c r="Z467" s="14">
        <v>307</v>
      </c>
      <c r="AA467" s="14">
        <v>1</v>
      </c>
      <c r="AB467" s="14">
        <v>0</v>
      </c>
      <c r="AC467" s="13">
        <v>-1.7</v>
      </c>
      <c r="AD467" s="13">
        <v>100.6</v>
      </c>
      <c r="AE467" s="13">
        <v>109.8</v>
      </c>
      <c r="AF467" s="13">
        <v>-9.1999999999999993</v>
      </c>
      <c r="AG467" s="13">
        <v>8.3000000000000007</v>
      </c>
      <c r="AH467" s="13">
        <v>0.83</v>
      </c>
      <c r="AI467" s="13">
        <v>11.9</v>
      </c>
      <c r="AJ467" s="13">
        <v>4.9000000000000004</v>
      </c>
      <c r="AK467" s="13">
        <v>9.6999999999999993</v>
      </c>
      <c r="AL467" s="13">
        <v>7.1</v>
      </c>
      <c r="AM467" s="13">
        <v>14.3</v>
      </c>
      <c r="AN467" s="13">
        <v>46.5</v>
      </c>
      <c r="AO467" s="13">
        <v>49.9</v>
      </c>
      <c r="AP467" s="13">
        <v>15.6</v>
      </c>
      <c r="AQ467" s="13">
        <v>104.66</v>
      </c>
      <c r="AR467" s="13">
        <v>5.5</v>
      </c>
      <c r="AS467" s="13">
        <v>1005</v>
      </c>
      <c r="AT467" s="16">
        <f t="shared" si="175"/>
        <v>3</v>
      </c>
      <c r="AU467" s="16">
        <f t="shared" si="176"/>
        <v>0.5</v>
      </c>
      <c r="AV467" s="17">
        <f t="shared" si="177"/>
        <v>1.3076923076923077</v>
      </c>
      <c r="AW467" s="17">
        <f t="shared" si="178"/>
        <v>0.5</v>
      </c>
      <c r="AX467" s="17">
        <f t="shared" si="179"/>
        <v>0.80769230769230771</v>
      </c>
      <c r="AY467" s="17">
        <f t="shared" si="180"/>
        <v>0.30769230769230771</v>
      </c>
      <c r="AZ467" s="17">
        <f t="shared" si="181"/>
        <v>9.6153846153846159E-2</v>
      </c>
      <c r="BA467" s="17">
        <f t="shared" si="182"/>
        <v>0.59615384615384615</v>
      </c>
      <c r="BB467" s="18">
        <f t="shared" si="183"/>
        <v>0.34090909090909088</v>
      </c>
      <c r="BC467" s="18">
        <f t="shared" si="184"/>
        <v>0.83870967741935487</v>
      </c>
      <c r="BD467" s="18">
        <f t="shared" si="185"/>
        <v>3.4965034965034968E-2</v>
      </c>
      <c r="BE467" s="18">
        <f t="shared" si="186"/>
        <v>1.0926573426573426E-2</v>
      </c>
      <c r="BF467" s="18">
        <f t="shared" si="187"/>
        <v>5.6818181818181816E-2</v>
      </c>
      <c r="BG467" s="18">
        <f t="shared" si="188"/>
        <v>9.1783216783216784E-2</v>
      </c>
      <c r="BH467" s="58" t="str">
        <f t="shared" si="189"/>
        <v>&lt;10 min</v>
      </c>
      <c r="BI467" s="58" t="str">
        <f t="shared" si="190"/>
        <v>18–22</v>
      </c>
      <c r="BJ467" s="60">
        <f t="shared" si="191"/>
        <v>0.46500000000000002</v>
      </c>
      <c r="BK467" s="60">
        <f t="shared" si="192"/>
        <v>0.499</v>
      </c>
      <c r="BL467" s="60">
        <f t="shared" si="193"/>
        <v>8.4490042245021116E-2</v>
      </c>
      <c r="BM467" s="62" t="str">
        <f t="shared" si="194"/>
        <v>Écarter</v>
      </c>
      <c r="BN467" s="64">
        <f t="shared" si="195"/>
        <v>9.1750503018108651E-2</v>
      </c>
      <c r="BO467" s="64">
        <f t="shared" si="196"/>
        <v>457.6</v>
      </c>
      <c r="BP467" s="65">
        <f t="shared" si="197"/>
        <v>5.6818181818181816E-2</v>
      </c>
      <c r="BQ467" s="65">
        <f t="shared" si="198"/>
        <v>0.83870967741935487</v>
      </c>
      <c r="BR467" s="18">
        <f t="shared" si="199"/>
        <v>0.14860139860139859</v>
      </c>
    </row>
    <row r="468" spans="1:70" ht="13.2">
      <c r="A468" s="12" t="s">
        <v>826</v>
      </c>
      <c r="B468" s="12" t="s">
        <v>827</v>
      </c>
      <c r="C468" s="13">
        <v>30</v>
      </c>
      <c r="D468" s="13">
        <v>48</v>
      </c>
      <c r="E468" s="13">
        <v>28</v>
      </c>
      <c r="F468" s="13">
        <v>20</v>
      </c>
      <c r="G468" s="13">
        <v>14.8</v>
      </c>
      <c r="H468" s="14">
        <v>144</v>
      </c>
      <c r="I468" s="15">
        <v>53</v>
      </c>
      <c r="J468" s="15">
        <v>134</v>
      </c>
      <c r="K468" s="14">
        <v>38.299999999999997</v>
      </c>
      <c r="L468" s="15">
        <v>38</v>
      </c>
      <c r="M468" s="15">
        <v>101</v>
      </c>
      <c r="N468" s="14">
        <v>35.6</v>
      </c>
      <c r="O468" s="14">
        <v>5</v>
      </c>
      <c r="P468" s="14">
        <v>14</v>
      </c>
      <c r="Q468" s="14">
        <v>58.3</v>
      </c>
      <c r="R468" s="15">
        <v>19</v>
      </c>
      <c r="S468" s="15">
        <v>43</v>
      </c>
      <c r="T468" s="15">
        <v>62</v>
      </c>
      <c r="U468" s="15">
        <v>29</v>
      </c>
      <c r="V468" s="68">
        <v>19</v>
      </c>
      <c r="W468" s="15">
        <v>24</v>
      </c>
      <c r="X468" s="15">
        <v>14</v>
      </c>
      <c r="Y468" s="15">
        <v>43</v>
      </c>
      <c r="Z468" s="14">
        <v>365</v>
      </c>
      <c r="AA468" s="14">
        <v>0</v>
      </c>
      <c r="AB468" s="14">
        <v>0</v>
      </c>
      <c r="AC468" s="13">
        <v>1.8</v>
      </c>
      <c r="AD468" s="13">
        <v>110.4</v>
      </c>
      <c r="AE468" s="13">
        <v>103.2</v>
      </c>
      <c r="AF468" s="13">
        <v>7.2</v>
      </c>
      <c r="AG468" s="13">
        <v>5.8</v>
      </c>
      <c r="AH468" s="13">
        <v>1.76</v>
      </c>
      <c r="AI468" s="13">
        <v>16.3</v>
      </c>
      <c r="AJ468" s="13">
        <v>2.6</v>
      </c>
      <c r="AK468" s="13">
        <v>6.3</v>
      </c>
      <c r="AL468" s="13">
        <v>4.4000000000000004</v>
      </c>
      <c r="AM468" s="13">
        <v>9.1999999999999993</v>
      </c>
      <c r="AN468" s="13">
        <v>51.9</v>
      </c>
      <c r="AO468" s="13">
        <v>52.4</v>
      </c>
      <c r="AP468" s="13">
        <v>9</v>
      </c>
      <c r="AQ468" s="13">
        <v>99.58</v>
      </c>
      <c r="AR468" s="13">
        <v>4.3</v>
      </c>
      <c r="AS468" s="13">
        <v>1465</v>
      </c>
      <c r="AT468" s="16">
        <f t="shared" si="175"/>
        <v>3</v>
      </c>
      <c r="AU468" s="16">
        <f t="shared" si="176"/>
        <v>0.60416666666666663</v>
      </c>
      <c r="AV468" s="17">
        <f t="shared" si="177"/>
        <v>1.2916666666666667</v>
      </c>
      <c r="AW468" s="17">
        <f t="shared" si="178"/>
        <v>0.39583333333333331</v>
      </c>
      <c r="AX468" s="17">
        <f t="shared" si="179"/>
        <v>0.89583333333333337</v>
      </c>
      <c r="AY468" s="17">
        <f t="shared" si="180"/>
        <v>0.5</v>
      </c>
      <c r="AZ468" s="17">
        <f t="shared" si="181"/>
        <v>0.29166666666666669</v>
      </c>
      <c r="BA468" s="17">
        <f t="shared" si="182"/>
        <v>0.39583333333333331</v>
      </c>
      <c r="BB468" s="18">
        <f t="shared" si="183"/>
        <v>0.20270270270270269</v>
      </c>
      <c r="BC468" s="18">
        <f t="shared" si="184"/>
        <v>1.5263157894736843</v>
      </c>
      <c r="BD468" s="18">
        <f t="shared" si="185"/>
        <v>3.3783783783783779E-2</v>
      </c>
      <c r="BE468" s="18">
        <f t="shared" si="186"/>
        <v>1.9707207207207207E-2</v>
      </c>
      <c r="BF468" s="18">
        <f t="shared" si="187"/>
        <v>2.6745495495495493E-2</v>
      </c>
      <c r="BG468" s="18">
        <f t="shared" si="188"/>
        <v>6.0529279279279279E-2</v>
      </c>
      <c r="BH468" s="58" t="str">
        <f t="shared" si="189"/>
        <v>10–19 min</v>
      </c>
      <c r="BI468" s="58" t="str">
        <f t="shared" si="190"/>
        <v>28–32</v>
      </c>
      <c r="BJ468" s="60">
        <f t="shared" si="191"/>
        <v>0.51900000000000002</v>
      </c>
      <c r="BK468" s="60">
        <f t="shared" si="192"/>
        <v>0.52400000000000002</v>
      </c>
      <c r="BL468" s="60">
        <f t="shared" si="193"/>
        <v>8.0869040434520215E-2</v>
      </c>
      <c r="BM468" s="62" t="str">
        <f t="shared" si="194"/>
        <v>Écarter</v>
      </c>
      <c r="BN468" s="64">
        <f t="shared" si="195"/>
        <v>9.1750503018108651E-2</v>
      </c>
      <c r="BO468" s="64">
        <f t="shared" si="196"/>
        <v>710.40000000000009</v>
      </c>
      <c r="BP468" s="65">
        <f t="shared" si="197"/>
        <v>4.0822072072072065E-2</v>
      </c>
      <c r="BQ468" s="65">
        <f t="shared" si="198"/>
        <v>1.5263157894736843</v>
      </c>
      <c r="BR468" s="18">
        <f t="shared" si="199"/>
        <v>8.7274774774774772E-2</v>
      </c>
    </row>
    <row r="469" spans="1:70" ht="13.2">
      <c r="A469" s="12" t="s">
        <v>906</v>
      </c>
      <c r="B469" s="12" t="s">
        <v>907</v>
      </c>
      <c r="C469" s="13">
        <v>33</v>
      </c>
      <c r="D469" s="13">
        <v>34</v>
      </c>
      <c r="E469" s="13">
        <v>18</v>
      </c>
      <c r="F469" s="13">
        <v>16</v>
      </c>
      <c r="G469" s="13">
        <v>18.7</v>
      </c>
      <c r="H469" s="14">
        <v>102</v>
      </c>
      <c r="I469" s="15">
        <v>37</v>
      </c>
      <c r="J469" s="15">
        <v>95</v>
      </c>
      <c r="K469" s="14">
        <v>38.5</v>
      </c>
      <c r="L469" s="15">
        <v>14</v>
      </c>
      <c r="M469" s="15">
        <v>48</v>
      </c>
      <c r="N469" s="14">
        <v>26.5</v>
      </c>
      <c r="O469" s="14">
        <v>17</v>
      </c>
      <c r="P469" s="14">
        <v>20</v>
      </c>
      <c r="Q469" s="14">
        <v>76.2</v>
      </c>
      <c r="R469" s="15">
        <v>24</v>
      </c>
      <c r="S469" s="15">
        <v>71</v>
      </c>
      <c r="T469" s="15">
        <v>95</v>
      </c>
      <c r="U469" s="15">
        <v>44</v>
      </c>
      <c r="V469" s="68">
        <v>24</v>
      </c>
      <c r="W469" s="15">
        <v>10</v>
      </c>
      <c r="X469" s="15">
        <v>17</v>
      </c>
      <c r="Y469" s="15">
        <v>65</v>
      </c>
      <c r="Z469" s="14">
        <v>337</v>
      </c>
      <c r="AA469" s="14">
        <v>0</v>
      </c>
      <c r="AB469" s="14">
        <v>0</v>
      </c>
      <c r="AC469" s="13">
        <v>-0.5</v>
      </c>
      <c r="AD469" s="13">
        <v>111.9</v>
      </c>
      <c r="AE469" s="13">
        <v>112.3</v>
      </c>
      <c r="AF469" s="13">
        <v>-0.4</v>
      </c>
      <c r="AG469" s="13">
        <v>8.6999999999999993</v>
      </c>
      <c r="AH469" s="13">
        <v>1.87</v>
      </c>
      <c r="AI469" s="13">
        <v>25</v>
      </c>
      <c r="AJ469" s="13">
        <v>4</v>
      </c>
      <c r="AK469" s="13">
        <v>10.5</v>
      </c>
      <c r="AL469" s="13">
        <v>7.3</v>
      </c>
      <c r="AM469" s="13">
        <v>13.4</v>
      </c>
      <c r="AN469" s="13">
        <v>45.3</v>
      </c>
      <c r="AO469" s="13">
        <v>48.9</v>
      </c>
      <c r="AP469" s="13">
        <v>8.5</v>
      </c>
      <c r="AQ469" s="13">
        <v>101.75</v>
      </c>
      <c r="AR469" s="13">
        <v>3.5</v>
      </c>
      <c r="AS469" s="13">
        <v>1345</v>
      </c>
      <c r="AT469" s="16">
        <f t="shared" si="175"/>
        <v>3</v>
      </c>
      <c r="AU469" s="16">
        <f t="shared" si="176"/>
        <v>1.2941176470588236</v>
      </c>
      <c r="AV469" s="17">
        <f t="shared" si="177"/>
        <v>2.7941176470588234</v>
      </c>
      <c r="AW469" s="17">
        <f t="shared" si="178"/>
        <v>0.70588235294117652</v>
      </c>
      <c r="AX469" s="17">
        <f t="shared" si="179"/>
        <v>2.0882352941176472</v>
      </c>
      <c r="AY469" s="17">
        <f t="shared" si="180"/>
        <v>0.29411764705882354</v>
      </c>
      <c r="AZ469" s="17">
        <f t="shared" si="181"/>
        <v>0.5</v>
      </c>
      <c r="BA469" s="17">
        <f t="shared" si="182"/>
        <v>0.70588235294117652</v>
      </c>
      <c r="BB469" s="18">
        <f t="shared" si="183"/>
        <v>0.16042780748663102</v>
      </c>
      <c r="BC469" s="18">
        <f t="shared" si="184"/>
        <v>1.8333333333333333</v>
      </c>
      <c r="BD469" s="18">
        <f t="shared" si="185"/>
        <v>1.5728216420257943E-2</v>
      </c>
      <c r="BE469" s="18">
        <f t="shared" si="186"/>
        <v>2.6737967914438502E-2</v>
      </c>
      <c r="BF469" s="18">
        <f t="shared" si="187"/>
        <v>3.7747719408619068E-2</v>
      </c>
      <c r="BG469" s="18">
        <f t="shared" si="188"/>
        <v>0.11167033658383141</v>
      </c>
      <c r="BH469" s="58" t="str">
        <f t="shared" si="189"/>
        <v>10–19 min</v>
      </c>
      <c r="BI469" s="58" t="str">
        <f t="shared" si="190"/>
        <v>33+</v>
      </c>
      <c r="BJ469" s="60">
        <f t="shared" si="191"/>
        <v>0.45299999999999996</v>
      </c>
      <c r="BK469" s="60">
        <f t="shared" si="192"/>
        <v>0.48899999999999999</v>
      </c>
      <c r="BL469" s="60">
        <f t="shared" si="193"/>
        <v>5.7332528666264336E-2</v>
      </c>
      <c r="BM469" s="62" t="str">
        <f t="shared" si="194"/>
        <v>Écarter</v>
      </c>
      <c r="BN469" s="64">
        <f t="shared" si="195"/>
        <v>9.1750503018108651E-2</v>
      </c>
      <c r="BO469" s="64">
        <f t="shared" si="196"/>
        <v>635.79999999999995</v>
      </c>
      <c r="BP469" s="65">
        <f t="shared" si="197"/>
        <v>6.9204152249134954E-2</v>
      </c>
      <c r="BQ469" s="65">
        <f t="shared" si="198"/>
        <v>1.8333333333333333</v>
      </c>
      <c r="BR469" s="18">
        <f t="shared" si="199"/>
        <v>0.14941805599245045</v>
      </c>
    </row>
    <row r="470" spans="1:70" ht="13.2">
      <c r="A470" s="20" t="s">
        <v>1110</v>
      </c>
      <c r="B470" s="12" t="s">
        <v>1111</v>
      </c>
      <c r="C470" s="13">
        <v>40</v>
      </c>
      <c r="D470" s="13">
        <v>3</v>
      </c>
      <c r="E470" s="13">
        <v>1</v>
      </c>
      <c r="F470" s="13">
        <v>2</v>
      </c>
      <c r="G470" s="13">
        <v>19.3</v>
      </c>
      <c r="H470" s="14">
        <v>9</v>
      </c>
      <c r="I470" s="15">
        <v>3</v>
      </c>
      <c r="J470" s="15">
        <v>7</v>
      </c>
      <c r="K470" s="14">
        <v>42.9</v>
      </c>
      <c r="L470" s="15">
        <v>3</v>
      </c>
      <c r="M470" s="15">
        <v>6</v>
      </c>
      <c r="N470" s="14">
        <v>50</v>
      </c>
      <c r="O470" s="14">
        <v>0</v>
      </c>
      <c r="P470" s="14">
        <v>0</v>
      </c>
      <c r="Q470" s="14">
        <v>0</v>
      </c>
      <c r="R470" s="15">
        <v>4</v>
      </c>
      <c r="S470" s="15">
        <v>4</v>
      </c>
      <c r="T470" s="15">
        <v>8</v>
      </c>
      <c r="U470" s="14">
        <v>0</v>
      </c>
      <c r="V470" s="68">
        <v>1</v>
      </c>
      <c r="W470" s="15">
        <v>1</v>
      </c>
      <c r="X470" s="15">
        <v>1</v>
      </c>
      <c r="Y470" s="15">
        <v>8</v>
      </c>
      <c r="Z470" s="14">
        <v>24</v>
      </c>
      <c r="AA470" s="14">
        <v>0</v>
      </c>
      <c r="AB470" s="14">
        <v>0</v>
      </c>
      <c r="AC470" s="13">
        <v>-7.3</v>
      </c>
      <c r="AD470" s="13">
        <v>106.1</v>
      </c>
      <c r="AE470" s="13">
        <v>127.4</v>
      </c>
      <c r="AF470" s="13">
        <v>-21.3</v>
      </c>
      <c r="AG470" s="13">
        <v>0</v>
      </c>
      <c r="AH470" s="13">
        <v>0</v>
      </c>
      <c r="AI470" s="13">
        <v>0</v>
      </c>
      <c r="AJ470" s="13">
        <v>6.2</v>
      </c>
      <c r="AK470" s="13">
        <v>10.3</v>
      </c>
      <c r="AL470" s="13">
        <v>7.7</v>
      </c>
      <c r="AM470" s="13">
        <v>12.5</v>
      </c>
      <c r="AN470" s="13">
        <v>64.3</v>
      </c>
      <c r="AO470" s="13">
        <v>64.3</v>
      </c>
      <c r="AP470" s="13">
        <v>5.9</v>
      </c>
      <c r="AQ470" s="13">
        <v>94.56</v>
      </c>
      <c r="AR470" s="13">
        <v>1.5</v>
      </c>
      <c r="AS470" s="13">
        <v>115</v>
      </c>
      <c r="AT470" s="16">
        <f t="shared" si="175"/>
        <v>3</v>
      </c>
      <c r="AU470" s="16">
        <f t="shared" si="176"/>
        <v>0</v>
      </c>
      <c r="AV470" s="17">
        <f t="shared" si="177"/>
        <v>2.6666666666666665</v>
      </c>
      <c r="AW470" s="17">
        <f t="shared" si="178"/>
        <v>1.3333333333333333</v>
      </c>
      <c r="AX470" s="17">
        <f t="shared" si="179"/>
        <v>1.3333333333333333</v>
      </c>
      <c r="AY470" s="17">
        <f t="shared" si="180"/>
        <v>0.33333333333333331</v>
      </c>
      <c r="AZ470" s="17">
        <f t="shared" si="181"/>
        <v>0.33333333333333331</v>
      </c>
      <c r="BA470" s="17">
        <f t="shared" si="182"/>
        <v>0.33333333333333331</v>
      </c>
      <c r="BB470" s="18">
        <f t="shared" si="183"/>
        <v>0.15544041450777202</v>
      </c>
      <c r="BC470" s="18">
        <f t="shared" si="184"/>
        <v>0</v>
      </c>
      <c r="BD470" s="18">
        <f t="shared" si="185"/>
        <v>1.7271157167530225E-2</v>
      </c>
      <c r="BE470" s="18">
        <f t="shared" si="186"/>
        <v>1.7271157167530225E-2</v>
      </c>
      <c r="BF470" s="18">
        <f t="shared" si="187"/>
        <v>6.9084628670120898E-2</v>
      </c>
      <c r="BG470" s="18">
        <f t="shared" si="188"/>
        <v>6.9084628670120898E-2</v>
      </c>
      <c r="BH470" s="58" t="str">
        <f t="shared" si="189"/>
        <v>10–19 min</v>
      </c>
      <c r="BI470" s="58" t="str">
        <f t="shared" si="190"/>
        <v>33+</v>
      </c>
      <c r="BJ470" s="60">
        <f t="shared" si="191"/>
        <v>0.64300000000000002</v>
      </c>
      <c r="BK470" s="60">
        <f t="shared" si="192"/>
        <v>0.64300000000000002</v>
      </c>
      <c r="BL470" s="60">
        <f t="shared" si="193"/>
        <v>4.2245021122510563E-3</v>
      </c>
      <c r="BM470" s="62" t="str">
        <f t="shared" si="194"/>
        <v>Écarter</v>
      </c>
      <c r="BN470" s="64">
        <f t="shared" si="195"/>
        <v>9.1750503018108651E-2</v>
      </c>
      <c r="BO470" s="64">
        <f t="shared" si="196"/>
        <v>57.900000000000006</v>
      </c>
      <c r="BP470" s="65">
        <f t="shared" si="197"/>
        <v>0</v>
      </c>
      <c r="BQ470" s="65">
        <f t="shared" si="198"/>
        <v>0</v>
      </c>
      <c r="BR470" s="18">
        <f t="shared" si="199"/>
        <v>0.1381692573402418</v>
      </c>
    </row>
    <row r="471" spans="1:70" ht="13.2">
      <c r="A471" s="12" t="s">
        <v>1134</v>
      </c>
      <c r="B471" s="12" t="s">
        <v>1135</v>
      </c>
      <c r="C471" s="13">
        <v>26</v>
      </c>
      <c r="D471" s="13">
        <v>2</v>
      </c>
      <c r="E471" s="13">
        <v>0</v>
      </c>
      <c r="F471" s="13">
        <v>2</v>
      </c>
      <c r="G471" s="13">
        <v>9.9</v>
      </c>
      <c r="H471" s="14">
        <v>6</v>
      </c>
      <c r="I471" s="15">
        <v>2</v>
      </c>
      <c r="J471" s="15">
        <v>10</v>
      </c>
      <c r="K471" s="14">
        <v>20</v>
      </c>
      <c r="L471" s="15">
        <v>1</v>
      </c>
      <c r="M471" s="15">
        <v>4</v>
      </c>
      <c r="N471" s="14">
        <v>25</v>
      </c>
      <c r="O471" s="14">
        <v>1</v>
      </c>
      <c r="P471" s="14">
        <v>2</v>
      </c>
      <c r="Q471" s="14">
        <v>50</v>
      </c>
      <c r="R471" s="15">
        <v>4</v>
      </c>
      <c r="S471" s="15">
        <v>4</v>
      </c>
      <c r="T471" s="15">
        <v>8</v>
      </c>
      <c r="U471" s="15">
        <v>1</v>
      </c>
      <c r="V471" s="68">
        <v>2</v>
      </c>
      <c r="W471" s="15">
        <v>2</v>
      </c>
      <c r="X471" s="14">
        <v>0</v>
      </c>
      <c r="Y471" s="14">
        <v>0</v>
      </c>
      <c r="Z471" s="14">
        <v>21</v>
      </c>
      <c r="AA471" s="14">
        <v>0</v>
      </c>
      <c r="AB471" s="14">
        <v>0</v>
      </c>
      <c r="AC471" s="13">
        <v>-3.5</v>
      </c>
      <c r="AD471" s="13">
        <v>58.7</v>
      </c>
      <c r="AE471" s="13">
        <v>77.3</v>
      </c>
      <c r="AF471" s="13">
        <v>-18.600000000000001</v>
      </c>
      <c r="AG471" s="13">
        <v>12.5</v>
      </c>
      <c r="AH471" s="13">
        <v>0.5</v>
      </c>
      <c r="AI471" s="13">
        <v>7.1</v>
      </c>
      <c r="AJ471" s="13">
        <v>12.1</v>
      </c>
      <c r="AK471" s="13">
        <v>16</v>
      </c>
      <c r="AL471" s="13">
        <v>13.8</v>
      </c>
      <c r="AM471" s="13">
        <v>14.3</v>
      </c>
      <c r="AN471" s="13">
        <v>25</v>
      </c>
      <c r="AO471" s="13">
        <v>27.6</v>
      </c>
      <c r="AP471" s="13">
        <v>22.4</v>
      </c>
      <c r="AQ471" s="13">
        <v>108.82</v>
      </c>
      <c r="AR471" s="13">
        <v>10.5</v>
      </c>
      <c r="AS471" s="13">
        <v>46</v>
      </c>
      <c r="AT471" s="16">
        <f t="shared" si="175"/>
        <v>3</v>
      </c>
      <c r="AU471" s="16">
        <f t="shared" si="176"/>
        <v>0.5</v>
      </c>
      <c r="AV471" s="17">
        <f t="shared" si="177"/>
        <v>4</v>
      </c>
      <c r="AW471" s="17">
        <f t="shared" si="178"/>
        <v>2</v>
      </c>
      <c r="AX471" s="17">
        <f t="shared" si="179"/>
        <v>2</v>
      </c>
      <c r="AY471" s="17">
        <f t="shared" si="180"/>
        <v>1</v>
      </c>
      <c r="AZ471" s="17">
        <f t="shared" si="181"/>
        <v>0</v>
      </c>
      <c r="BA471" s="17">
        <f t="shared" si="182"/>
        <v>1</v>
      </c>
      <c r="BB471" s="18">
        <f t="shared" si="183"/>
        <v>0.30303030303030304</v>
      </c>
      <c r="BC471" s="18">
        <f t="shared" si="184"/>
        <v>0.5</v>
      </c>
      <c r="BD471" s="18">
        <f t="shared" si="185"/>
        <v>0.10101010101010101</v>
      </c>
      <c r="BE471" s="18">
        <f t="shared" si="186"/>
        <v>0</v>
      </c>
      <c r="BF471" s="18">
        <f t="shared" si="187"/>
        <v>0.20202020202020202</v>
      </c>
      <c r="BG471" s="18">
        <f t="shared" si="188"/>
        <v>0.20202020202020202</v>
      </c>
      <c r="BH471" s="58" t="str">
        <f t="shared" si="189"/>
        <v>&lt;10 min</v>
      </c>
      <c r="BI471" s="58" t="str">
        <f t="shared" si="190"/>
        <v>23–27</v>
      </c>
      <c r="BJ471" s="60">
        <f t="shared" si="191"/>
        <v>0.25</v>
      </c>
      <c r="BK471" s="60">
        <f t="shared" si="192"/>
        <v>0.27600000000000002</v>
      </c>
      <c r="BL471" s="60">
        <f t="shared" si="193"/>
        <v>6.0350030175015086E-3</v>
      </c>
      <c r="BM471" s="62" t="str">
        <f t="shared" si="194"/>
        <v>Écarter</v>
      </c>
      <c r="BN471" s="64">
        <f t="shared" si="195"/>
        <v>9.1750503018108651E-2</v>
      </c>
      <c r="BO471" s="64">
        <f t="shared" si="196"/>
        <v>19.8</v>
      </c>
      <c r="BP471" s="65">
        <f t="shared" si="197"/>
        <v>5.0505050505050504E-2</v>
      </c>
      <c r="BQ471" s="65">
        <f t="shared" si="198"/>
        <v>0.5</v>
      </c>
      <c r="BR471" s="18">
        <f t="shared" si="199"/>
        <v>0.40404040404040403</v>
      </c>
    </row>
    <row r="472" spans="1:70" ht="13.2">
      <c r="A472" s="12" t="s">
        <v>1008</v>
      </c>
      <c r="B472" s="12" t="s">
        <v>1009</v>
      </c>
      <c r="C472" s="13">
        <v>25</v>
      </c>
      <c r="D472" s="13">
        <v>13</v>
      </c>
      <c r="E472" s="13">
        <v>8</v>
      </c>
      <c r="F472" s="13">
        <v>5</v>
      </c>
      <c r="G472" s="13">
        <v>10.6</v>
      </c>
      <c r="H472" s="14">
        <v>38</v>
      </c>
      <c r="I472" s="15">
        <v>14</v>
      </c>
      <c r="J472" s="15">
        <v>33</v>
      </c>
      <c r="K472" s="14">
        <v>43.8</v>
      </c>
      <c r="L472" s="15">
        <v>9</v>
      </c>
      <c r="M472" s="15">
        <v>23</v>
      </c>
      <c r="N472" s="14">
        <v>37.5</v>
      </c>
      <c r="O472" s="14">
        <v>1</v>
      </c>
      <c r="P472" s="14">
        <v>3</v>
      </c>
      <c r="Q472" s="14">
        <v>50</v>
      </c>
      <c r="R472" s="15">
        <v>5</v>
      </c>
      <c r="S472" s="15">
        <v>16</v>
      </c>
      <c r="T472" s="15">
        <v>21</v>
      </c>
      <c r="U472" s="15">
        <v>10</v>
      </c>
      <c r="V472" s="68">
        <v>4</v>
      </c>
      <c r="W472" s="15">
        <v>3</v>
      </c>
      <c r="X472" s="15">
        <v>3</v>
      </c>
      <c r="Y472" s="15">
        <v>17</v>
      </c>
      <c r="Z472" s="14">
        <v>86</v>
      </c>
      <c r="AA472" s="14">
        <v>0</v>
      </c>
      <c r="AB472" s="14">
        <v>0</v>
      </c>
      <c r="AC472" s="13">
        <v>-1.1000000000000001</v>
      </c>
      <c r="AD472" s="13">
        <v>107.8</v>
      </c>
      <c r="AE472" s="13">
        <v>114.8</v>
      </c>
      <c r="AF472" s="13">
        <v>-7</v>
      </c>
      <c r="AG472" s="13">
        <v>10.6</v>
      </c>
      <c r="AH472" s="13">
        <v>2.5</v>
      </c>
      <c r="AI472" s="13">
        <v>21.3</v>
      </c>
      <c r="AJ472" s="13">
        <v>3.6</v>
      </c>
      <c r="AK472" s="13">
        <v>11.5</v>
      </c>
      <c r="AL472" s="13">
        <v>7.6</v>
      </c>
      <c r="AM472" s="13">
        <v>8.5</v>
      </c>
      <c r="AN472" s="13">
        <v>57.8</v>
      </c>
      <c r="AO472" s="13">
        <v>57.8</v>
      </c>
      <c r="AP472" s="13">
        <v>11.6</v>
      </c>
      <c r="AQ472" s="13">
        <v>97.1</v>
      </c>
      <c r="AR472" s="13">
        <v>5.4</v>
      </c>
      <c r="AS472" s="13">
        <v>282</v>
      </c>
      <c r="AT472" s="16">
        <f t="shared" si="175"/>
        <v>2.9230769230769229</v>
      </c>
      <c r="AU472" s="16">
        <f t="shared" si="176"/>
        <v>0.76923076923076927</v>
      </c>
      <c r="AV472" s="17">
        <f t="shared" si="177"/>
        <v>1.6153846153846154</v>
      </c>
      <c r="AW472" s="17">
        <f t="shared" si="178"/>
        <v>0.38461538461538464</v>
      </c>
      <c r="AX472" s="17">
        <f t="shared" si="179"/>
        <v>1.2307692307692308</v>
      </c>
      <c r="AY472" s="17">
        <f t="shared" si="180"/>
        <v>0.23076923076923078</v>
      </c>
      <c r="AZ472" s="17">
        <f t="shared" si="181"/>
        <v>0.23076923076923078</v>
      </c>
      <c r="BA472" s="17">
        <f t="shared" si="182"/>
        <v>0.30769230769230771</v>
      </c>
      <c r="BB472" s="18">
        <f t="shared" si="183"/>
        <v>0.27576197387518142</v>
      </c>
      <c r="BC472" s="18">
        <f t="shared" si="184"/>
        <v>2.5</v>
      </c>
      <c r="BD472" s="18">
        <f t="shared" si="185"/>
        <v>2.1770682148040642E-2</v>
      </c>
      <c r="BE472" s="18">
        <f t="shared" si="186"/>
        <v>2.1770682148040642E-2</v>
      </c>
      <c r="BF472" s="18">
        <f t="shared" si="187"/>
        <v>3.6284470246734403E-2</v>
      </c>
      <c r="BG472" s="18">
        <f t="shared" si="188"/>
        <v>0.11611030478955009</v>
      </c>
      <c r="BH472" s="58" t="str">
        <f t="shared" si="189"/>
        <v>10–19 min</v>
      </c>
      <c r="BI472" s="58" t="str">
        <f t="shared" si="190"/>
        <v>23–27</v>
      </c>
      <c r="BJ472" s="60">
        <f t="shared" si="191"/>
        <v>0.57799999999999996</v>
      </c>
      <c r="BK472" s="60">
        <f t="shared" si="192"/>
        <v>0.57799999999999996</v>
      </c>
      <c r="BL472" s="60">
        <f t="shared" si="193"/>
        <v>1.9915509957754977E-2</v>
      </c>
      <c r="BM472" s="62" t="str">
        <f t="shared" si="194"/>
        <v>Écarter</v>
      </c>
      <c r="BN472" s="64">
        <f t="shared" si="195"/>
        <v>8.9397926017644333E-2</v>
      </c>
      <c r="BO472" s="64">
        <f t="shared" si="196"/>
        <v>137.79999999999998</v>
      </c>
      <c r="BP472" s="65">
        <f t="shared" si="197"/>
        <v>7.2568940493468806E-2</v>
      </c>
      <c r="BQ472" s="65">
        <f t="shared" si="198"/>
        <v>2.5</v>
      </c>
      <c r="BR472" s="18">
        <f t="shared" si="199"/>
        <v>0.15239477503628449</v>
      </c>
    </row>
    <row r="473" spans="1:70" ht="13.2">
      <c r="A473" s="12" t="s">
        <v>954</v>
      </c>
      <c r="B473" s="12" t="s">
        <v>955</v>
      </c>
      <c r="C473" s="13">
        <v>20</v>
      </c>
      <c r="D473" s="13">
        <v>23</v>
      </c>
      <c r="E473" s="13">
        <v>12</v>
      </c>
      <c r="F473" s="13">
        <v>11</v>
      </c>
      <c r="G473" s="13">
        <v>5.3</v>
      </c>
      <c r="H473" s="14">
        <v>67</v>
      </c>
      <c r="I473" s="15">
        <v>23</v>
      </c>
      <c r="J473" s="15">
        <v>51</v>
      </c>
      <c r="K473" s="14">
        <v>48</v>
      </c>
      <c r="L473" s="15">
        <v>14</v>
      </c>
      <c r="M473" s="15">
        <v>30</v>
      </c>
      <c r="N473" s="14">
        <v>43.3</v>
      </c>
      <c r="O473" s="14">
        <v>7</v>
      </c>
      <c r="P473" s="14">
        <v>7</v>
      </c>
      <c r="Q473" s="14">
        <v>75</v>
      </c>
      <c r="R473" s="15">
        <v>7</v>
      </c>
      <c r="S473" s="15">
        <v>18</v>
      </c>
      <c r="T473" s="15">
        <v>25</v>
      </c>
      <c r="U473" s="15">
        <v>5</v>
      </c>
      <c r="V473" s="68">
        <v>7</v>
      </c>
      <c r="W473" s="15">
        <v>2</v>
      </c>
      <c r="X473" s="15">
        <v>5</v>
      </c>
      <c r="Y473" s="15">
        <v>12</v>
      </c>
      <c r="Z473" s="14">
        <v>115</v>
      </c>
      <c r="AA473" s="14">
        <v>0</v>
      </c>
      <c r="AB473" s="14">
        <v>0</v>
      </c>
      <c r="AC473" s="13">
        <v>0.3</v>
      </c>
      <c r="AD473" s="13">
        <v>103.4</v>
      </c>
      <c r="AE473" s="13">
        <v>96.3</v>
      </c>
      <c r="AF473" s="13">
        <v>7.1</v>
      </c>
      <c r="AG473" s="13">
        <v>5.6</v>
      </c>
      <c r="AH473" s="13">
        <v>0.5</v>
      </c>
      <c r="AI473" s="13">
        <v>6.2</v>
      </c>
      <c r="AJ473" s="13">
        <v>5</v>
      </c>
      <c r="AK473" s="13">
        <v>14.3</v>
      </c>
      <c r="AL473" s="13">
        <v>9.8000000000000007</v>
      </c>
      <c r="AM473" s="13">
        <v>12.3</v>
      </c>
      <c r="AN473" s="13">
        <v>61</v>
      </c>
      <c r="AO473" s="13">
        <v>62.6</v>
      </c>
      <c r="AP473" s="13">
        <v>20.5</v>
      </c>
      <c r="AQ473" s="13">
        <v>105.22</v>
      </c>
      <c r="AR473" s="13">
        <v>12.3</v>
      </c>
      <c r="AS473" s="13">
        <v>261</v>
      </c>
      <c r="AT473" s="16">
        <f t="shared" si="175"/>
        <v>2.9130434782608696</v>
      </c>
      <c r="AU473" s="16">
        <f t="shared" si="176"/>
        <v>0.21739130434782608</v>
      </c>
      <c r="AV473" s="17">
        <f t="shared" si="177"/>
        <v>1.0869565217391304</v>
      </c>
      <c r="AW473" s="17">
        <f t="shared" si="178"/>
        <v>0.30434782608695654</v>
      </c>
      <c r="AX473" s="17">
        <f t="shared" si="179"/>
        <v>0.78260869565217395</v>
      </c>
      <c r="AY473" s="17">
        <f t="shared" si="180"/>
        <v>8.6956521739130432E-2</v>
      </c>
      <c r="AZ473" s="17">
        <f t="shared" si="181"/>
        <v>0.21739130434782608</v>
      </c>
      <c r="BA473" s="17">
        <f t="shared" si="182"/>
        <v>0.30434782608695654</v>
      </c>
      <c r="BB473" s="18">
        <f t="shared" si="183"/>
        <v>0.54963084495488113</v>
      </c>
      <c r="BC473" s="18">
        <f t="shared" si="184"/>
        <v>0.71428571428571419</v>
      </c>
      <c r="BD473" s="18">
        <f t="shared" si="185"/>
        <v>1.6406890894175553E-2</v>
      </c>
      <c r="BE473" s="18">
        <f t="shared" si="186"/>
        <v>4.1017227235438887E-2</v>
      </c>
      <c r="BF473" s="18">
        <f t="shared" si="187"/>
        <v>5.742411812961444E-2</v>
      </c>
      <c r="BG473" s="18">
        <f t="shared" si="188"/>
        <v>0.14766201804758</v>
      </c>
      <c r="BH473" s="58" t="str">
        <f t="shared" si="189"/>
        <v>&lt;10 min</v>
      </c>
      <c r="BI473" s="58" t="str">
        <f t="shared" si="190"/>
        <v>18–22</v>
      </c>
      <c r="BJ473" s="60">
        <f t="shared" si="191"/>
        <v>0.61</v>
      </c>
      <c r="BK473" s="60">
        <f t="shared" si="192"/>
        <v>0.626</v>
      </c>
      <c r="BL473" s="60">
        <f t="shared" si="193"/>
        <v>3.0778515389257695E-2</v>
      </c>
      <c r="BM473" s="62" t="str">
        <f t="shared" si="194"/>
        <v>Écarter</v>
      </c>
      <c r="BN473" s="64">
        <f t="shared" si="195"/>
        <v>8.9091068148018551E-2</v>
      </c>
      <c r="BO473" s="64">
        <f t="shared" si="196"/>
        <v>121.89999999999999</v>
      </c>
      <c r="BP473" s="65">
        <f t="shared" si="197"/>
        <v>4.1017227235438887E-2</v>
      </c>
      <c r="BQ473" s="65">
        <f t="shared" si="198"/>
        <v>0.7142857142857143</v>
      </c>
      <c r="BR473" s="18">
        <f t="shared" si="199"/>
        <v>0.20508613617719443</v>
      </c>
    </row>
    <row r="474" spans="1:70" ht="13.2">
      <c r="A474" s="12" t="s">
        <v>970</v>
      </c>
      <c r="B474" s="12" t="s">
        <v>971</v>
      </c>
      <c r="C474" s="13">
        <v>27</v>
      </c>
      <c r="D474" s="13">
        <v>21</v>
      </c>
      <c r="E474" s="13">
        <v>9</v>
      </c>
      <c r="F474" s="13">
        <v>12</v>
      </c>
      <c r="G474" s="13">
        <v>8.8000000000000007</v>
      </c>
      <c r="H474" s="14">
        <v>61</v>
      </c>
      <c r="I474" s="15">
        <v>27</v>
      </c>
      <c r="J474" s="15">
        <v>67</v>
      </c>
      <c r="K474" s="14">
        <v>41.8</v>
      </c>
      <c r="L474" s="15">
        <v>4</v>
      </c>
      <c r="M474" s="15">
        <v>8</v>
      </c>
      <c r="N474" s="14">
        <v>50</v>
      </c>
      <c r="O474" s="14">
        <v>0</v>
      </c>
      <c r="P474" s="14">
        <v>0</v>
      </c>
      <c r="Q474" s="14">
        <v>100</v>
      </c>
      <c r="R474" s="15">
        <v>6</v>
      </c>
      <c r="S474" s="15">
        <v>15</v>
      </c>
      <c r="T474" s="15">
        <v>21</v>
      </c>
      <c r="U474" s="15">
        <v>27</v>
      </c>
      <c r="V474" s="68">
        <v>15</v>
      </c>
      <c r="W474" s="15">
        <v>11</v>
      </c>
      <c r="X474" s="15">
        <v>2</v>
      </c>
      <c r="Y474" s="15">
        <v>13</v>
      </c>
      <c r="Z474" s="14">
        <v>147</v>
      </c>
      <c r="AA474" s="14">
        <v>0</v>
      </c>
      <c r="AB474" s="14">
        <v>0</v>
      </c>
      <c r="AC474" s="13">
        <v>0.2</v>
      </c>
      <c r="AD474" s="13">
        <v>109.3</v>
      </c>
      <c r="AE474" s="13">
        <v>105.7</v>
      </c>
      <c r="AF474" s="13">
        <v>3.6</v>
      </c>
      <c r="AG474" s="13">
        <v>20.8</v>
      </c>
      <c r="AH474" s="13">
        <v>1.8</v>
      </c>
      <c r="AI474" s="13">
        <v>24.8</v>
      </c>
      <c r="AJ474" s="13">
        <v>3.6</v>
      </c>
      <c r="AK474" s="13">
        <v>7.7</v>
      </c>
      <c r="AL474" s="13">
        <v>5.8</v>
      </c>
      <c r="AM474" s="13">
        <v>13.8</v>
      </c>
      <c r="AN474" s="13">
        <v>44.8</v>
      </c>
      <c r="AO474" s="13">
        <v>45.2</v>
      </c>
      <c r="AP474" s="13">
        <v>19.600000000000001</v>
      </c>
      <c r="AQ474" s="13">
        <v>99.36</v>
      </c>
      <c r="AR474" s="13">
        <v>6.5</v>
      </c>
      <c r="AS474" s="13">
        <v>377</v>
      </c>
      <c r="AT474" s="16">
        <f t="shared" si="175"/>
        <v>2.9047619047619047</v>
      </c>
      <c r="AU474" s="16">
        <f t="shared" si="176"/>
        <v>1.2857142857142858</v>
      </c>
      <c r="AV474" s="17">
        <f t="shared" si="177"/>
        <v>1</v>
      </c>
      <c r="AW474" s="17">
        <f t="shared" si="178"/>
        <v>0.2857142857142857</v>
      </c>
      <c r="AX474" s="17">
        <f t="shared" si="179"/>
        <v>0.7142857142857143</v>
      </c>
      <c r="AY474" s="17">
        <f t="shared" si="180"/>
        <v>0.52380952380952384</v>
      </c>
      <c r="AZ474" s="17">
        <f t="shared" si="181"/>
        <v>9.5238095238095233E-2</v>
      </c>
      <c r="BA474" s="17">
        <f t="shared" si="182"/>
        <v>0.7142857142857143</v>
      </c>
      <c r="BB474" s="18">
        <f t="shared" si="183"/>
        <v>0.33008658008658004</v>
      </c>
      <c r="BC474" s="18">
        <f t="shared" si="184"/>
        <v>1.8</v>
      </c>
      <c r="BD474" s="18">
        <f t="shared" si="185"/>
        <v>5.9523809523809521E-2</v>
      </c>
      <c r="BE474" s="18">
        <f t="shared" si="186"/>
        <v>1.082251082251082E-2</v>
      </c>
      <c r="BF474" s="18">
        <f t="shared" si="187"/>
        <v>3.2467532467532464E-2</v>
      </c>
      <c r="BG474" s="18">
        <f t="shared" si="188"/>
        <v>8.1168831168831168E-2</v>
      </c>
      <c r="BH474" s="58" t="str">
        <f t="shared" si="189"/>
        <v>&lt;10 min</v>
      </c>
      <c r="BI474" s="58" t="str">
        <f t="shared" si="190"/>
        <v>23–27</v>
      </c>
      <c r="BJ474" s="60">
        <f t="shared" si="191"/>
        <v>0.44799999999999995</v>
      </c>
      <c r="BK474" s="60">
        <f t="shared" si="192"/>
        <v>0.45200000000000001</v>
      </c>
      <c r="BL474" s="60">
        <f t="shared" si="193"/>
        <v>4.0434520217260107E-2</v>
      </c>
      <c r="BM474" s="62" t="str">
        <f t="shared" si="194"/>
        <v>Écarter</v>
      </c>
      <c r="BN474" s="64">
        <f t="shared" si="195"/>
        <v>8.88377886365814E-2</v>
      </c>
      <c r="BO474" s="64">
        <f t="shared" si="196"/>
        <v>184.8</v>
      </c>
      <c r="BP474" s="65">
        <f t="shared" si="197"/>
        <v>0.1461038961038961</v>
      </c>
      <c r="BQ474" s="65">
        <f t="shared" si="198"/>
        <v>1.8</v>
      </c>
      <c r="BR474" s="18">
        <f t="shared" si="199"/>
        <v>0.11363636363636363</v>
      </c>
    </row>
    <row r="475" spans="1:70" ht="13.2">
      <c r="A475" s="12" t="s">
        <v>894</v>
      </c>
      <c r="B475" s="12" t="s">
        <v>895</v>
      </c>
      <c r="C475" s="13">
        <v>39</v>
      </c>
      <c r="D475" s="13">
        <v>37</v>
      </c>
      <c r="E475" s="13">
        <v>10</v>
      </c>
      <c r="F475" s="13">
        <v>27</v>
      </c>
      <c r="G475" s="13">
        <v>11.1</v>
      </c>
      <c r="H475" s="14">
        <v>107</v>
      </c>
      <c r="I475" s="15">
        <v>48</v>
      </c>
      <c r="J475" s="15">
        <v>96</v>
      </c>
      <c r="K475" s="14">
        <v>49.5</v>
      </c>
      <c r="L475" s="14">
        <v>0</v>
      </c>
      <c r="M475" s="15">
        <v>4</v>
      </c>
      <c r="N475" s="14">
        <v>50</v>
      </c>
      <c r="O475" s="14">
        <v>11</v>
      </c>
      <c r="P475" s="14">
        <v>19</v>
      </c>
      <c r="Q475" s="14">
        <v>60</v>
      </c>
      <c r="R475" s="15">
        <v>52</v>
      </c>
      <c r="S475" s="15">
        <v>70</v>
      </c>
      <c r="T475" s="15">
        <v>118</v>
      </c>
      <c r="U475" s="15">
        <v>22</v>
      </c>
      <c r="V475" s="68">
        <v>26</v>
      </c>
      <c r="W475" s="15">
        <v>7</v>
      </c>
      <c r="X475" s="15">
        <v>19</v>
      </c>
      <c r="Y475" s="15">
        <v>56</v>
      </c>
      <c r="Z475" s="14">
        <v>337</v>
      </c>
      <c r="AA475" s="14">
        <v>1</v>
      </c>
      <c r="AB475" s="14">
        <v>0</v>
      </c>
      <c r="AC475" s="13">
        <v>-3.4</v>
      </c>
      <c r="AD475" s="13">
        <v>96.6</v>
      </c>
      <c r="AE475" s="13">
        <v>110.4</v>
      </c>
      <c r="AF475" s="13">
        <v>-13.8</v>
      </c>
      <c r="AG475" s="13">
        <v>8.1</v>
      </c>
      <c r="AH475" s="13">
        <v>0.84</v>
      </c>
      <c r="AI475" s="13">
        <v>14</v>
      </c>
      <c r="AJ475" s="13">
        <v>11.4</v>
      </c>
      <c r="AK475" s="13">
        <v>15.1</v>
      </c>
      <c r="AL475" s="13">
        <v>13.3</v>
      </c>
      <c r="AM475" s="13">
        <v>16.7</v>
      </c>
      <c r="AN475" s="13">
        <v>50</v>
      </c>
      <c r="AO475" s="13">
        <v>51.5</v>
      </c>
      <c r="AP475" s="13">
        <v>13.2</v>
      </c>
      <c r="AQ475" s="13">
        <v>99.38</v>
      </c>
      <c r="AR475" s="13">
        <v>6.8</v>
      </c>
      <c r="AS475" s="13">
        <v>843</v>
      </c>
      <c r="AT475" s="16">
        <f t="shared" si="175"/>
        <v>2.8918918918918921</v>
      </c>
      <c r="AU475" s="16">
        <f t="shared" si="176"/>
        <v>0.59459459459459463</v>
      </c>
      <c r="AV475" s="17">
        <f t="shared" si="177"/>
        <v>3.189189189189189</v>
      </c>
      <c r="AW475" s="17">
        <f t="shared" si="178"/>
        <v>1.4054054054054055</v>
      </c>
      <c r="AX475" s="17">
        <f t="shared" si="179"/>
        <v>1.8918918918918919</v>
      </c>
      <c r="AY475" s="17">
        <f t="shared" si="180"/>
        <v>0.1891891891891892</v>
      </c>
      <c r="AZ475" s="17">
        <f t="shared" si="181"/>
        <v>0.51351351351351349</v>
      </c>
      <c r="BA475" s="17">
        <f t="shared" si="182"/>
        <v>0.70270270270270274</v>
      </c>
      <c r="BB475" s="18">
        <f t="shared" si="183"/>
        <v>0.26053080107134163</v>
      </c>
      <c r="BC475" s="18">
        <f t="shared" si="184"/>
        <v>0.84615384615384615</v>
      </c>
      <c r="BD475" s="18">
        <f t="shared" si="185"/>
        <v>1.7044071098125155E-2</v>
      </c>
      <c r="BE475" s="18">
        <f t="shared" si="186"/>
        <v>4.6262478694911124E-2</v>
      </c>
      <c r="BF475" s="18">
        <f t="shared" si="187"/>
        <v>0.12661309958607256</v>
      </c>
      <c r="BG475" s="18">
        <f t="shared" si="188"/>
        <v>0.17044071098125152</v>
      </c>
      <c r="BH475" s="58" t="str">
        <f t="shared" si="189"/>
        <v>10–19 min</v>
      </c>
      <c r="BI475" s="58" t="str">
        <f t="shared" si="190"/>
        <v>33+</v>
      </c>
      <c r="BJ475" s="60">
        <f t="shared" si="191"/>
        <v>0.5</v>
      </c>
      <c r="BK475" s="60">
        <f t="shared" si="192"/>
        <v>0.51500000000000001</v>
      </c>
      <c r="BL475" s="60">
        <f t="shared" si="193"/>
        <v>5.7936028968014482E-2</v>
      </c>
      <c r="BM475" s="62" t="str">
        <f t="shared" si="194"/>
        <v>Écarter</v>
      </c>
      <c r="BN475" s="64">
        <f t="shared" si="195"/>
        <v>8.8444178585023667E-2</v>
      </c>
      <c r="BO475" s="64">
        <f t="shared" si="196"/>
        <v>410.7</v>
      </c>
      <c r="BP475" s="65">
        <f t="shared" si="197"/>
        <v>5.356708059410762E-2</v>
      </c>
      <c r="BQ475" s="65">
        <f t="shared" si="198"/>
        <v>0.84615384615384615</v>
      </c>
      <c r="BR475" s="18">
        <f t="shared" si="199"/>
        <v>0.2873143413683954</v>
      </c>
    </row>
    <row r="476" spans="1:70" ht="13.2">
      <c r="A476" s="12" t="s">
        <v>1042</v>
      </c>
      <c r="B476" s="12" t="s">
        <v>1043</v>
      </c>
      <c r="C476" s="13">
        <v>24</v>
      </c>
      <c r="D476" s="13">
        <v>11</v>
      </c>
      <c r="E476" s="13">
        <v>7</v>
      </c>
      <c r="F476" s="13">
        <v>4</v>
      </c>
      <c r="G476" s="13">
        <v>6.4</v>
      </c>
      <c r="H476" s="14">
        <v>30</v>
      </c>
      <c r="I476" s="15">
        <v>11</v>
      </c>
      <c r="J476" s="15">
        <v>33</v>
      </c>
      <c r="K476" s="14">
        <v>33.299999999999997</v>
      </c>
      <c r="L476" s="15">
        <v>6</v>
      </c>
      <c r="M476" s="15">
        <v>21</v>
      </c>
      <c r="N476" s="14">
        <v>28.6</v>
      </c>
      <c r="O476" s="14">
        <v>2</v>
      </c>
      <c r="P476" s="14">
        <v>2</v>
      </c>
      <c r="Q476" s="14">
        <v>100</v>
      </c>
      <c r="R476" s="15">
        <v>2</v>
      </c>
      <c r="S476" s="15">
        <v>10</v>
      </c>
      <c r="T476" s="15">
        <v>12</v>
      </c>
      <c r="U476" s="15">
        <v>14</v>
      </c>
      <c r="V476" s="68">
        <v>6</v>
      </c>
      <c r="W476" s="15">
        <v>7</v>
      </c>
      <c r="X476" s="15">
        <v>2</v>
      </c>
      <c r="Y476" s="15">
        <v>7</v>
      </c>
      <c r="Z476" s="14">
        <v>87</v>
      </c>
      <c r="AA476" s="14">
        <v>0</v>
      </c>
      <c r="AB476" s="14">
        <v>0</v>
      </c>
      <c r="AC476" s="13">
        <v>4</v>
      </c>
      <c r="AD476" s="13">
        <v>113.5</v>
      </c>
      <c r="AE476" s="13">
        <v>86.3</v>
      </c>
      <c r="AF476" s="13">
        <v>27.3</v>
      </c>
      <c r="AG476" s="13">
        <v>25.5</v>
      </c>
      <c r="AH476" s="13">
        <v>2.8</v>
      </c>
      <c r="AI476" s="13">
        <v>26.4</v>
      </c>
      <c r="AJ476" s="13">
        <v>2.5</v>
      </c>
      <c r="AK476" s="13">
        <v>11.6</v>
      </c>
      <c r="AL476" s="13">
        <v>7.3</v>
      </c>
      <c r="AM476" s="13">
        <v>9.4</v>
      </c>
      <c r="AN476" s="13">
        <v>42.4</v>
      </c>
      <c r="AO476" s="13">
        <v>44.3</v>
      </c>
      <c r="AP476" s="13">
        <v>21.2</v>
      </c>
      <c r="AQ476" s="13">
        <v>105.02</v>
      </c>
      <c r="AR476" s="13">
        <v>11</v>
      </c>
      <c r="AS476" s="13">
        <v>155</v>
      </c>
      <c r="AT476" s="16">
        <f t="shared" si="175"/>
        <v>2.7272727272727271</v>
      </c>
      <c r="AU476" s="16">
        <f t="shared" si="176"/>
        <v>1.2727272727272727</v>
      </c>
      <c r="AV476" s="17">
        <f t="shared" si="177"/>
        <v>1.0909090909090908</v>
      </c>
      <c r="AW476" s="17">
        <f t="shared" si="178"/>
        <v>0.18181818181818182</v>
      </c>
      <c r="AX476" s="17">
        <f t="shared" si="179"/>
        <v>0.90909090909090906</v>
      </c>
      <c r="AY476" s="17">
        <f t="shared" si="180"/>
        <v>0.63636363636363635</v>
      </c>
      <c r="AZ476" s="17">
        <f t="shared" si="181"/>
        <v>0.18181818181818182</v>
      </c>
      <c r="BA476" s="17">
        <f t="shared" si="182"/>
        <v>0.54545454545454541</v>
      </c>
      <c r="BB476" s="18">
        <f t="shared" si="183"/>
        <v>0.42613636363636359</v>
      </c>
      <c r="BC476" s="18">
        <f t="shared" si="184"/>
        <v>2.3333333333333335</v>
      </c>
      <c r="BD476" s="18">
        <f t="shared" si="185"/>
        <v>9.9431818181818177E-2</v>
      </c>
      <c r="BE476" s="18">
        <f t="shared" si="186"/>
        <v>2.8409090909090908E-2</v>
      </c>
      <c r="BF476" s="18">
        <f t="shared" si="187"/>
        <v>2.8409090909090908E-2</v>
      </c>
      <c r="BG476" s="18">
        <f t="shared" si="188"/>
        <v>0.14204545454545453</v>
      </c>
      <c r="BH476" s="58" t="str">
        <f t="shared" si="189"/>
        <v>&lt;10 min</v>
      </c>
      <c r="BI476" s="58" t="str">
        <f t="shared" si="190"/>
        <v>23–27</v>
      </c>
      <c r="BJ476" s="60">
        <f t="shared" si="191"/>
        <v>0.42399999999999999</v>
      </c>
      <c r="BK476" s="60">
        <f t="shared" si="192"/>
        <v>0.44299999999999995</v>
      </c>
      <c r="BL476" s="60">
        <f t="shared" si="193"/>
        <v>1.9915509957754977E-2</v>
      </c>
      <c r="BM476" s="62" t="str">
        <f t="shared" si="194"/>
        <v>Écarter</v>
      </c>
      <c r="BN476" s="64">
        <f t="shared" si="195"/>
        <v>8.3409548198280586E-2</v>
      </c>
      <c r="BO476" s="64">
        <f t="shared" si="196"/>
        <v>70.400000000000006</v>
      </c>
      <c r="BP476" s="65">
        <f t="shared" si="197"/>
        <v>0.19886363636363635</v>
      </c>
      <c r="BQ476" s="65">
        <f t="shared" si="198"/>
        <v>2.3333333333333335</v>
      </c>
      <c r="BR476" s="18">
        <f t="shared" si="199"/>
        <v>0.17045454545454544</v>
      </c>
    </row>
    <row r="477" spans="1:70" ht="13.2">
      <c r="A477" s="12" t="s">
        <v>1004</v>
      </c>
      <c r="B477" s="12" t="s">
        <v>1005</v>
      </c>
      <c r="C477" s="13">
        <v>23</v>
      </c>
      <c r="D477" s="13">
        <v>16</v>
      </c>
      <c r="E477" s="13">
        <v>10</v>
      </c>
      <c r="F477" s="13">
        <v>6</v>
      </c>
      <c r="G477" s="13">
        <v>6.1</v>
      </c>
      <c r="H477" s="14">
        <v>43</v>
      </c>
      <c r="I477" s="15">
        <v>18</v>
      </c>
      <c r="J477" s="15">
        <v>26</v>
      </c>
      <c r="K477" s="14">
        <v>69.2</v>
      </c>
      <c r="L477" s="15">
        <v>3</v>
      </c>
      <c r="M477" s="15">
        <v>6</v>
      </c>
      <c r="N477" s="14">
        <v>42.9</v>
      </c>
      <c r="O477" s="14">
        <v>5</v>
      </c>
      <c r="P477" s="14">
        <v>10</v>
      </c>
      <c r="Q477" s="14">
        <v>44.4</v>
      </c>
      <c r="R477" s="15">
        <v>6</v>
      </c>
      <c r="S477" s="15">
        <v>22</v>
      </c>
      <c r="T477" s="15">
        <v>29</v>
      </c>
      <c r="U477" s="15">
        <v>5</v>
      </c>
      <c r="V477" s="68">
        <v>5</v>
      </c>
      <c r="W477" s="15">
        <v>5</v>
      </c>
      <c r="X477" s="15">
        <v>5</v>
      </c>
      <c r="Y477" s="15">
        <v>11</v>
      </c>
      <c r="Z477" s="14">
        <v>106</v>
      </c>
      <c r="AA477" s="14">
        <v>0</v>
      </c>
      <c r="AB477" s="14">
        <v>0</v>
      </c>
      <c r="AC477" s="13">
        <v>0.3</v>
      </c>
      <c r="AD477" s="13">
        <v>105.5</v>
      </c>
      <c r="AE477" s="13">
        <v>104.1</v>
      </c>
      <c r="AF477" s="13">
        <v>1.3</v>
      </c>
      <c r="AG477" s="13">
        <v>5.8</v>
      </c>
      <c r="AH477" s="13">
        <v>1</v>
      </c>
      <c r="AI477" s="13">
        <v>10.5</v>
      </c>
      <c r="AJ477" s="13">
        <v>6.7</v>
      </c>
      <c r="AK477" s="13">
        <v>18.8</v>
      </c>
      <c r="AL477" s="13">
        <v>13.6</v>
      </c>
      <c r="AM477" s="13">
        <v>10.5</v>
      </c>
      <c r="AN477" s="13">
        <v>75</v>
      </c>
      <c r="AO477" s="13">
        <v>71.8</v>
      </c>
      <c r="AP477" s="13">
        <v>14.5</v>
      </c>
      <c r="AQ477" s="13">
        <v>106.64</v>
      </c>
      <c r="AR477" s="13">
        <v>11.4</v>
      </c>
      <c r="AS477" s="13">
        <v>219</v>
      </c>
      <c r="AT477" s="16">
        <f t="shared" si="175"/>
        <v>2.6875</v>
      </c>
      <c r="AU477" s="16">
        <f t="shared" si="176"/>
        <v>0.3125</v>
      </c>
      <c r="AV477" s="17">
        <f t="shared" si="177"/>
        <v>1.8125</v>
      </c>
      <c r="AW477" s="17">
        <f t="shared" si="178"/>
        <v>0.375</v>
      </c>
      <c r="AX477" s="17">
        <f t="shared" si="179"/>
        <v>1.375</v>
      </c>
      <c r="AY477" s="17">
        <f t="shared" si="180"/>
        <v>0.3125</v>
      </c>
      <c r="AZ477" s="17">
        <f t="shared" si="181"/>
        <v>0.3125</v>
      </c>
      <c r="BA477" s="17">
        <f t="shared" si="182"/>
        <v>0.3125</v>
      </c>
      <c r="BB477" s="18">
        <f t="shared" si="183"/>
        <v>0.4405737704918033</v>
      </c>
      <c r="BC477" s="18">
        <f t="shared" si="184"/>
        <v>1</v>
      </c>
      <c r="BD477" s="18">
        <f t="shared" si="185"/>
        <v>5.1229508196721313E-2</v>
      </c>
      <c r="BE477" s="18">
        <f t="shared" si="186"/>
        <v>5.1229508196721313E-2</v>
      </c>
      <c r="BF477" s="18">
        <f t="shared" si="187"/>
        <v>6.147540983606558E-2</v>
      </c>
      <c r="BG477" s="18">
        <f t="shared" si="188"/>
        <v>0.22540983606557377</v>
      </c>
      <c r="BH477" s="58" t="str">
        <f t="shared" si="189"/>
        <v>&lt;10 min</v>
      </c>
      <c r="BI477" s="58" t="str">
        <f t="shared" si="190"/>
        <v>23–27</v>
      </c>
      <c r="BJ477" s="60">
        <f t="shared" si="191"/>
        <v>0.75</v>
      </c>
      <c r="BK477" s="60">
        <f t="shared" si="192"/>
        <v>0.71799999999999997</v>
      </c>
      <c r="BL477" s="60">
        <f t="shared" si="193"/>
        <v>1.5691007845503924E-2</v>
      </c>
      <c r="BM477" s="62" t="str">
        <f t="shared" si="194"/>
        <v>Écarter</v>
      </c>
      <c r="BN477" s="64">
        <f t="shared" si="195"/>
        <v>8.2193158953722339E-2</v>
      </c>
      <c r="BO477" s="64">
        <f t="shared" si="196"/>
        <v>97.6</v>
      </c>
      <c r="BP477" s="65">
        <f t="shared" si="197"/>
        <v>5.1229508196721313E-2</v>
      </c>
      <c r="BQ477" s="65">
        <f t="shared" si="198"/>
        <v>1</v>
      </c>
      <c r="BR477" s="18">
        <f t="shared" si="199"/>
        <v>0.29713114754098363</v>
      </c>
    </row>
    <row r="478" spans="1:70" ht="13.2">
      <c r="A478" s="20" t="s">
        <v>1080</v>
      </c>
      <c r="B478" s="12" t="s">
        <v>1081</v>
      </c>
      <c r="C478" s="13">
        <v>25</v>
      </c>
      <c r="D478" s="13">
        <v>6</v>
      </c>
      <c r="E478" s="13">
        <v>0</v>
      </c>
      <c r="F478" s="13">
        <v>6</v>
      </c>
      <c r="G478" s="13">
        <v>5.6</v>
      </c>
      <c r="H478" s="14">
        <v>16</v>
      </c>
      <c r="I478" s="15">
        <v>6</v>
      </c>
      <c r="J478" s="15">
        <v>14</v>
      </c>
      <c r="K478" s="14">
        <v>42.9</v>
      </c>
      <c r="L478" s="15">
        <v>3</v>
      </c>
      <c r="M478" s="15">
        <v>6</v>
      </c>
      <c r="N478" s="14">
        <v>50</v>
      </c>
      <c r="O478" s="14">
        <v>1</v>
      </c>
      <c r="P478" s="14">
        <v>2</v>
      </c>
      <c r="Q478" s="14">
        <v>50</v>
      </c>
      <c r="R478" s="15">
        <v>1</v>
      </c>
      <c r="S478" s="15">
        <v>4</v>
      </c>
      <c r="T478" s="15">
        <v>5</v>
      </c>
      <c r="U478" s="15">
        <v>4</v>
      </c>
      <c r="V478" s="68">
        <v>2</v>
      </c>
      <c r="W478" s="15">
        <v>1</v>
      </c>
      <c r="X478" s="14">
        <v>0</v>
      </c>
      <c r="Y478" s="15">
        <v>1</v>
      </c>
      <c r="Z478" s="14">
        <v>29</v>
      </c>
      <c r="AA478" s="14">
        <v>0</v>
      </c>
      <c r="AB478" s="14">
        <v>0</v>
      </c>
      <c r="AC478" s="13">
        <v>4.7</v>
      </c>
      <c r="AD478" s="13">
        <v>128.4</v>
      </c>
      <c r="AE478" s="13">
        <v>91.8</v>
      </c>
      <c r="AF478" s="13">
        <v>36.6</v>
      </c>
      <c r="AG478" s="13">
        <v>13.3</v>
      </c>
      <c r="AH478" s="13">
        <v>2</v>
      </c>
      <c r="AI478" s="13">
        <v>19</v>
      </c>
      <c r="AJ478" s="13">
        <v>3.2</v>
      </c>
      <c r="AK478" s="13">
        <v>10</v>
      </c>
      <c r="AL478" s="13">
        <v>7</v>
      </c>
      <c r="AM478" s="13">
        <v>9.5</v>
      </c>
      <c r="AN478" s="13">
        <v>53.6</v>
      </c>
      <c r="AO478" s="13">
        <v>53.8</v>
      </c>
      <c r="AP478" s="13">
        <v>20.7</v>
      </c>
      <c r="AQ478" s="13">
        <v>104.64</v>
      </c>
      <c r="AR478" s="13">
        <v>8.6999999999999993</v>
      </c>
      <c r="AS478" s="13">
        <v>74</v>
      </c>
      <c r="AT478" s="16">
        <f t="shared" si="175"/>
        <v>2.6666666666666665</v>
      </c>
      <c r="AU478" s="16">
        <f t="shared" si="176"/>
        <v>0.66666666666666663</v>
      </c>
      <c r="AV478" s="17">
        <f t="shared" si="177"/>
        <v>0.83333333333333337</v>
      </c>
      <c r="AW478" s="17">
        <f t="shared" si="178"/>
        <v>0.16666666666666666</v>
      </c>
      <c r="AX478" s="17">
        <f t="shared" si="179"/>
        <v>0.66666666666666663</v>
      </c>
      <c r="AY478" s="17">
        <f t="shared" si="180"/>
        <v>0.16666666666666666</v>
      </c>
      <c r="AZ478" s="17">
        <f t="shared" si="181"/>
        <v>0</v>
      </c>
      <c r="BA478" s="17">
        <f t="shared" si="182"/>
        <v>0.33333333333333331</v>
      </c>
      <c r="BB478" s="18">
        <f t="shared" si="183"/>
        <v>0.47619047619047622</v>
      </c>
      <c r="BC478" s="18">
        <f t="shared" si="184"/>
        <v>2</v>
      </c>
      <c r="BD478" s="18">
        <f t="shared" si="185"/>
        <v>2.9761904761904764E-2</v>
      </c>
      <c r="BE478" s="18">
        <f t="shared" si="186"/>
        <v>0</v>
      </c>
      <c r="BF478" s="18">
        <f t="shared" si="187"/>
        <v>2.9761904761904764E-2</v>
      </c>
      <c r="BG478" s="18">
        <f t="shared" si="188"/>
        <v>0.11904761904761905</v>
      </c>
      <c r="BH478" s="58" t="str">
        <f t="shared" si="189"/>
        <v>&lt;10 min</v>
      </c>
      <c r="BI478" s="58" t="str">
        <f t="shared" si="190"/>
        <v>23–27</v>
      </c>
      <c r="BJ478" s="60">
        <f t="shared" si="191"/>
        <v>0.53600000000000003</v>
      </c>
      <c r="BK478" s="60">
        <f t="shared" si="192"/>
        <v>0.53799999999999992</v>
      </c>
      <c r="BL478" s="60">
        <f t="shared" si="193"/>
        <v>8.4490042245021126E-3</v>
      </c>
      <c r="BM478" s="62" t="str">
        <f t="shared" si="194"/>
        <v>Écarter</v>
      </c>
      <c r="BN478" s="64">
        <f t="shared" si="195"/>
        <v>8.1556002682763251E-2</v>
      </c>
      <c r="BO478" s="64">
        <f t="shared" si="196"/>
        <v>33.599999999999994</v>
      </c>
      <c r="BP478" s="65">
        <f t="shared" si="197"/>
        <v>0.11904761904761907</v>
      </c>
      <c r="BQ478" s="65">
        <f t="shared" si="198"/>
        <v>2</v>
      </c>
      <c r="BR478" s="18">
        <f t="shared" si="199"/>
        <v>0.14880952380952384</v>
      </c>
    </row>
    <row r="479" spans="1:70" ht="13.2">
      <c r="A479" s="12" t="s">
        <v>916</v>
      </c>
      <c r="B479" s="12" t="s">
        <v>917</v>
      </c>
      <c r="C479" s="13">
        <v>23</v>
      </c>
      <c r="D479" s="13">
        <v>36</v>
      </c>
      <c r="E479" s="13">
        <v>13</v>
      </c>
      <c r="F479" s="13">
        <v>23</v>
      </c>
      <c r="G479" s="13">
        <v>13</v>
      </c>
      <c r="H479" s="14">
        <v>94</v>
      </c>
      <c r="I479" s="15">
        <v>36</v>
      </c>
      <c r="J479" s="15">
        <v>108</v>
      </c>
      <c r="K479" s="14">
        <v>32.700000000000003</v>
      </c>
      <c r="L479" s="15">
        <v>7</v>
      </c>
      <c r="M479" s="15">
        <v>40</v>
      </c>
      <c r="N479" s="14">
        <v>17.5</v>
      </c>
      <c r="O479" s="14">
        <v>14</v>
      </c>
      <c r="P479" s="14">
        <v>22</v>
      </c>
      <c r="Q479" s="14">
        <v>76.2</v>
      </c>
      <c r="R479" s="15">
        <v>14</v>
      </c>
      <c r="S479" s="15">
        <v>25</v>
      </c>
      <c r="T479" s="15">
        <v>40</v>
      </c>
      <c r="U479" s="15">
        <v>65</v>
      </c>
      <c r="V479" s="68">
        <v>22</v>
      </c>
      <c r="W479" s="15">
        <v>32</v>
      </c>
      <c r="X479" s="15">
        <v>4</v>
      </c>
      <c r="Y479" s="15">
        <v>36</v>
      </c>
      <c r="Z479" s="14">
        <v>317</v>
      </c>
      <c r="AA479" s="14">
        <v>0</v>
      </c>
      <c r="AB479" s="14">
        <v>0</v>
      </c>
      <c r="AC479" s="13">
        <v>-3.3</v>
      </c>
      <c r="AD479" s="13">
        <v>98.5</v>
      </c>
      <c r="AE479" s="13">
        <v>110.4</v>
      </c>
      <c r="AF479" s="13">
        <v>-12</v>
      </c>
      <c r="AG479" s="13">
        <v>20.5</v>
      </c>
      <c r="AH479" s="13">
        <v>3</v>
      </c>
      <c r="AI479" s="13">
        <v>31.3</v>
      </c>
      <c r="AJ479" s="13">
        <v>2.4</v>
      </c>
      <c r="AK479" s="13">
        <v>6.1</v>
      </c>
      <c r="AL479" s="13">
        <v>4.0999999999999996</v>
      </c>
      <c r="AM479" s="13">
        <v>10.4</v>
      </c>
      <c r="AN479" s="13">
        <v>36</v>
      </c>
      <c r="AO479" s="13">
        <v>40</v>
      </c>
      <c r="AP479" s="13">
        <v>12.2</v>
      </c>
      <c r="AQ479" s="13">
        <v>99.16</v>
      </c>
      <c r="AR479" s="13">
        <v>5.0999999999999996</v>
      </c>
      <c r="AS479" s="13">
        <v>969</v>
      </c>
      <c r="AT479" s="16">
        <f t="shared" si="175"/>
        <v>2.6111111111111112</v>
      </c>
      <c r="AU479" s="16">
        <f t="shared" si="176"/>
        <v>1.8055555555555556</v>
      </c>
      <c r="AV479" s="17">
        <f t="shared" si="177"/>
        <v>1.1111111111111112</v>
      </c>
      <c r="AW479" s="17">
        <f t="shared" si="178"/>
        <v>0.3888888888888889</v>
      </c>
      <c r="AX479" s="17">
        <f t="shared" si="179"/>
        <v>0.69444444444444442</v>
      </c>
      <c r="AY479" s="17">
        <f t="shared" si="180"/>
        <v>0.88888888888888884</v>
      </c>
      <c r="AZ479" s="17">
        <f t="shared" si="181"/>
        <v>0.1111111111111111</v>
      </c>
      <c r="BA479" s="17">
        <f t="shared" si="182"/>
        <v>0.61111111111111116</v>
      </c>
      <c r="BB479" s="18">
        <f t="shared" si="183"/>
        <v>0.20085470085470086</v>
      </c>
      <c r="BC479" s="18">
        <f t="shared" si="184"/>
        <v>2.9545454545454541</v>
      </c>
      <c r="BD479" s="18">
        <f t="shared" si="185"/>
        <v>6.8376068376068369E-2</v>
      </c>
      <c r="BE479" s="18">
        <f t="shared" si="186"/>
        <v>8.5470085470085461E-3</v>
      </c>
      <c r="BF479" s="18">
        <f t="shared" si="187"/>
        <v>2.9914529914529916E-2</v>
      </c>
      <c r="BG479" s="18">
        <f t="shared" si="188"/>
        <v>5.3418803418803416E-2</v>
      </c>
      <c r="BH479" s="58" t="str">
        <f t="shared" si="189"/>
        <v>10–19 min</v>
      </c>
      <c r="BI479" s="58" t="str">
        <f t="shared" si="190"/>
        <v>23–27</v>
      </c>
      <c r="BJ479" s="60">
        <f t="shared" si="191"/>
        <v>0.36</v>
      </c>
      <c r="BK479" s="60">
        <f t="shared" si="192"/>
        <v>0.4</v>
      </c>
      <c r="BL479" s="60">
        <f t="shared" si="193"/>
        <v>6.5178032589016291E-2</v>
      </c>
      <c r="BM479" s="62" t="str">
        <f t="shared" si="194"/>
        <v>Écarter</v>
      </c>
      <c r="BN479" s="64">
        <f t="shared" si="195"/>
        <v>7.9856919293539011E-2</v>
      </c>
      <c r="BO479" s="64">
        <f t="shared" si="196"/>
        <v>468</v>
      </c>
      <c r="BP479" s="65">
        <f t="shared" si="197"/>
        <v>0.1388888888888889</v>
      </c>
      <c r="BQ479" s="65">
        <f t="shared" si="198"/>
        <v>2.9545454545454546</v>
      </c>
      <c r="BR479" s="18">
        <f t="shared" si="199"/>
        <v>8.5470085470085472E-2</v>
      </c>
    </row>
    <row r="480" spans="1:70" ht="13.2">
      <c r="A480" s="12" t="s">
        <v>866</v>
      </c>
      <c r="B480" s="12" t="s">
        <v>867</v>
      </c>
      <c r="C480" s="13">
        <v>22</v>
      </c>
      <c r="D480" s="13">
        <v>46</v>
      </c>
      <c r="E480" s="13">
        <v>32</v>
      </c>
      <c r="F480" s="13">
        <v>14</v>
      </c>
      <c r="G480" s="13">
        <v>6</v>
      </c>
      <c r="H480" s="14">
        <v>120</v>
      </c>
      <c r="I480" s="15">
        <v>46</v>
      </c>
      <c r="J480" s="15">
        <v>92</v>
      </c>
      <c r="K480" s="14">
        <v>48.9</v>
      </c>
      <c r="L480" s="15">
        <v>14</v>
      </c>
      <c r="M480" s="15">
        <v>41</v>
      </c>
      <c r="N480" s="14">
        <v>32.6</v>
      </c>
      <c r="O480" s="14">
        <v>18</v>
      </c>
      <c r="P480" s="14">
        <v>18</v>
      </c>
      <c r="Q480" s="14">
        <v>89.5</v>
      </c>
      <c r="R480" s="15">
        <v>14</v>
      </c>
      <c r="S480" s="15">
        <v>37</v>
      </c>
      <c r="T480" s="15">
        <v>46</v>
      </c>
      <c r="U480" s="15">
        <v>18</v>
      </c>
      <c r="V480" s="68">
        <v>9</v>
      </c>
      <c r="W480" s="15">
        <v>14</v>
      </c>
      <c r="X480" s="15">
        <v>14</v>
      </c>
      <c r="Y480" s="15">
        <v>32</v>
      </c>
      <c r="Z480" s="14">
        <v>271</v>
      </c>
      <c r="AA480" s="14">
        <v>0</v>
      </c>
      <c r="AB480" s="14">
        <v>0</v>
      </c>
      <c r="AC480" s="13">
        <v>-0.3</v>
      </c>
      <c r="AD480" s="13">
        <v>104</v>
      </c>
      <c r="AE480" s="13">
        <v>107</v>
      </c>
      <c r="AF480" s="13">
        <v>-3</v>
      </c>
      <c r="AG480" s="13">
        <v>9.6</v>
      </c>
      <c r="AH480" s="13">
        <v>1.64</v>
      </c>
      <c r="AI480" s="13">
        <v>14.2</v>
      </c>
      <c r="AJ480" s="13">
        <v>4.4000000000000004</v>
      </c>
      <c r="AK480" s="13">
        <v>11.5</v>
      </c>
      <c r="AL480" s="13">
        <v>8.1</v>
      </c>
      <c r="AM480" s="13">
        <v>8.6999999999999993</v>
      </c>
      <c r="AN480" s="13">
        <v>56.7</v>
      </c>
      <c r="AO480" s="13">
        <v>60.5</v>
      </c>
      <c r="AP480" s="13">
        <v>16</v>
      </c>
      <c r="AQ480" s="13">
        <v>104.77</v>
      </c>
      <c r="AR480" s="13">
        <v>9.5</v>
      </c>
      <c r="AS480" s="13">
        <v>604</v>
      </c>
      <c r="AT480" s="16">
        <f t="shared" si="175"/>
        <v>2.6086956521739131</v>
      </c>
      <c r="AU480" s="16">
        <f t="shared" si="176"/>
        <v>0.39130434782608697</v>
      </c>
      <c r="AV480" s="17">
        <f t="shared" si="177"/>
        <v>1</v>
      </c>
      <c r="AW480" s="17">
        <f t="shared" si="178"/>
        <v>0.30434782608695654</v>
      </c>
      <c r="AX480" s="17">
        <f t="shared" si="179"/>
        <v>0.80434782608695654</v>
      </c>
      <c r="AY480" s="17">
        <f t="shared" si="180"/>
        <v>0.30434782608695654</v>
      </c>
      <c r="AZ480" s="17">
        <f t="shared" si="181"/>
        <v>0.30434782608695654</v>
      </c>
      <c r="BA480" s="17">
        <f t="shared" si="182"/>
        <v>0.19565217391304349</v>
      </c>
      <c r="BB480" s="18">
        <f t="shared" si="183"/>
        <v>0.43478260869565216</v>
      </c>
      <c r="BC480" s="18">
        <f t="shared" si="184"/>
        <v>2</v>
      </c>
      <c r="BD480" s="18">
        <f t="shared" si="185"/>
        <v>5.0724637681159424E-2</v>
      </c>
      <c r="BE480" s="18">
        <f t="shared" si="186"/>
        <v>5.0724637681159424E-2</v>
      </c>
      <c r="BF480" s="18">
        <f t="shared" si="187"/>
        <v>5.0724637681159424E-2</v>
      </c>
      <c r="BG480" s="18">
        <f t="shared" si="188"/>
        <v>0.13405797101449277</v>
      </c>
      <c r="BH480" s="58" t="str">
        <f t="shared" si="189"/>
        <v>&lt;10 min</v>
      </c>
      <c r="BI480" s="58" t="str">
        <f t="shared" si="190"/>
        <v>18–22</v>
      </c>
      <c r="BJ480" s="60">
        <f t="shared" si="191"/>
        <v>0.56700000000000006</v>
      </c>
      <c r="BK480" s="60">
        <f t="shared" si="192"/>
        <v>0.60499999999999998</v>
      </c>
      <c r="BL480" s="60">
        <f t="shared" si="193"/>
        <v>5.5522027761013878E-2</v>
      </c>
      <c r="BM480" s="62" t="str">
        <f t="shared" si="194"/>
        <v>Écarter</v>
      </c>
      <c r="BN480" s="64">
        <f t="shared" si="195"/>
        <v>7.9783046102703176E-2</v>
      </c>
      <c r="BO480" s="64">
        <f t="shared" si="196"/>
        <v>276</v>
      </c>
      <c r="BP480" s="65">
        <f t="shared" si="197"/>
        <v>6.5217391304347824E-2</v>
      </c>
      <c r="BQ480" s="65">
        <f t="shared" si="198"/>
        <v>2</v>
      </c>
      <c r="BR480" s="18">
        <f t="shared" si="199"/>
        <v>0.16666666666666666</v>
      </c>
    </row>
    <row r="481" spans="1:70" ht="13.2">
      <c r="A481" s="12" t="s">
        <v>852</v>
      </c>
      <c r="B481" s="12" t="s">
        <v>853</v>
      </c>
      <c r="C481" s="13">
        <v>24</v>
      </c>
      <c r="D481" s="13">
        <v>51</v>
      </c>
      <c r="E481" s="13">
        <v>30</v>
      </c>
      <c r="F481" s="13">
        <v>21</v>
      </c>
      <c r="G481" s="13">
        <v>7.8</v>
      </c>
      <c r="H481" s="14">
        <v>133</v>
      </c>
      <c r="I481" s="15">
        <v>46</v>
      </c>
      <c r="J481" s="15">
        <v>122</v>
      </c>
      <c r="K481" s="14">
        <v>37.5</v>
      </c>
      <c r="L481" s="15">
        <v>26</v>
      </c>
      <c r="M481" s="15">
        <v>77</v>
      </c>
      <c r="N481" s="14">
        <v>31.1</v>
      </c>
      <c r="O481" s="14">
        <v>20</v>
      </c>
      <c r="P481" s="14">
        <v>26</v>
      </c>
      <c r="Q481" s="14">
        <v>75</v>
      </c>
      <c r="R481" s="15">
        <v>26</v>
      </c>
      <c r="S481" s="15">
        <v>51</v>
      </c>
      <c r="T481" s="15">
        <v>77</v>
      </c>
      <c r="U481" s="15">
        <v>20</v>
      </c>
      <c r="V481" s="68">
        <v>15</v>
      </c>
      <c r="W481" s="15">
        <v>10</v>
      </c>
      <c r="X481" s="15">
        <v>5</v>
      </c>
      <c r="Y481" s="15">
        <v>46</v>
      </c>
      <c r="Z481" s="14">
        <v>291</v>
      </c>
      <c r="AA481" s="14">
        <v>0</v>
      </c>
      <c r="AB481" s="14">
        <v>0</v>
      </c>
      <c r="AC481" s="13">
        <v>-1.9</v>
      </c>
      <c r="AD481" s="13">
        <v>98.5</v>
      </c>
      <c r="AE481" s="13">
        <v>108.7</v>
      </c>
      <c r="AF481" s="13">
        <v>-10.199999999999999</v>
      </c>
      <c r="AG481" s="13">
        <v>7.4</v>
      </c>
      <c r="AH481" s="13">
        <v>1.43</v>
      </c>
      <c r="AI481" s="13">
        <v>12</v>
      </c>
      <c r="AJ481" s="13">
        <v>5.5</v>
      </c>
      <c r="AK481" s="13">
        <v>12.4</v>
      </c>
      <c r="AL481" s="13">
        <v>8.8000000000000007</v>
      </c>
      <c r="AM481" s="13">
        <v>8.4</v>
      </c>
      <c r="AN481" s="13">
        <v>47.1</v>
      </c>
      <c r="AO481" s="13">
        <v>50.6</v>
      </c>
      <c r="AP481" s="13">
        <v>14.6</v>
      </c>
      <c r="AQ481" s="13">
        <v>104.6</v>
      </c>
      <c r="AR481" s="13">
        <v>5.7</v>
      </c>
      <c r="AS481" s="13">
        <v>867</v>
      </c>
      <c r="AT481" s="16">
        <f t="shared" si="175"/>
        <v>2.607843137254902</v>
      </c>
      <c r="AU481" s="16">
        <f t="shared" si="176"/>
        <v>0.39215686274509803</v>
      </c>
      <c r="AV481" s="17">
        <f t="shared" si="177"/>
        <v>1.5098039215686274</v>
      </c>
      <c r="AW481" s="17">
        <f t="shared" si="178"/>
        <v>0.50980392156862742</v>
      </c>
      <c r="AX481" s="17">
        <f t="shared" si="179"/>
        <v>1</v>
      </c>
      <c r="AY481" s="17">
        <f t="shared" si="180"/>
        <v>0.19607843137254902</v>
      </c>
      <c r="AZ481" s="17">
        <f t="shared" si="181"/>
        <v>9.8039215686274508E-2</v>
      </c>
      <c r="BA481" s="17">
        <f t="shared" si="182"/>
        <v>0.29411764705882354</v>
      </c>
      <c r="BB481" s="18">
        <f t="shared" si="183"/>
        <v>0.33433886375062849</v>
      </c>
      <c r="BC481" s="18">
        <f t="shared" si="184"/>
        <v>1.3333333333333333</v>
      </c>
      <c r="BD481" s="18">
        <f t="shared" si="185"/>
        <v>2.513826043237808E-2</v>
      </c>
      <c r="BE481" s="18">
        <f t="shared" si="186"/>
        <v>1.256913021618904E-2</v>
      </c>
      <c r="BF481" s="18">
        <f t="shared" si="187"/>
        <v>6.535947712418301E-2</v>
      </c>
      <c r="BG481" s="18">
        <f t="shared" si="188"/>
        <v>0.12820512820512822</v>
      </c>
      <c r="BH481" s="58" t="str">
        <f t="shared" si="189"/>
        <v>&lt;10 min</v>
      </c>
      <c r="BI481" s="58" t="str">
        <f t="shared" si="190"/>
        <v>23–27</v>
      </c>
      <c r="BJ481" s="60">
        <f t="shared" si="191"/>
        <v>0.47100000000000003</v>
      </c>
      <c r="BK481" s="60">
        <f t="shared" si="192"/>
        <v>0.50600000000000001</v>
      </c>
      <c r="BL481" s="60">
        <f t="shared" si="193"/>
        <v>7.3627036813518412E-2</v>
      </c>
      <c r="BM481" s="62" t="str">
        <f t="shared" si="194"/>
        <v>Écarter</v>
      </c>
      <c r="BN481" s="64">
        <f t="shared" si="195"/>
        <v>7.9756973211819945E-2</v>
      </c>
      <c r="BO481" s="64">
        <f t="shared" si="196"/>
        <v>397.8</v>
      </c>
      <c r="BP481" s="65">
        <f t="shared" si="197"/>
        <v>5.0276520864756161E-2</v>
      </c>
      <c r="BQ481" s="65">
        <f t="shared" si="198"/>
        <v>1.3333333333333333</v>
      </c>
      <c r="BR481" s="18">
        <f t="shared" si="199"/>
        <v>0.19356460532931122</v>
      </c>
    </row>
    <row r="482" spans="1:70" ht="13.2">
      <c r="A482" s="12" t="s">
        <v>1062</v>
      </c>
      <c r="B482" s="12" t="s">
        <v>1063</v>
      </c>
      <c r="C482" s="13">
        <v>34</v>
      </c>
      <c r="D482" s="13">
        <v>9</v>
      </c>
      <c r="E482" s="13">
        <v>3</v>
      </c>
      <c r="F482" s="13">
        <v>6</v>
      </c>
      <c r="G482" s="13">
        <v>11.4</v>
      </c>
      <c r="H482" s="14">
        <v>23</v>
      </c>
      <c r="I482" s="15">
        <v>7</v>
      </c>
      <c r="J482" s="15">
        <v>22</v>
      </c>
      <c r="K482" s="14">
        <v>31.8</v>
      </c>
      <c r="L482" s="15">
        <v>4</v>
      </c>
      <c r="M482" s="15">
        <v>15</v>
      </c>
      <c r="N482" s="14">
        <v>26.7</v>
      </c>
      <c r="O482" s="14">
        <v>5</v>
      </c>
      <c r="P482" s="14">
        <v>6</v>
      </c>
      <c r="Q482" s="14">
        <v>83.3</v>
      </c>
      <c r="R482" s="15">
        <v>6</v>
      </c>
      <c r="S482" s="15">
        <v>14</v>
      </c>
      <c r="T482" s="15">
        <v>20</v>
      </c>
      <c r="U482" s="15">
        <v>6</v>
      </c>
      <c r="V482" s="68">
        <v>4</v>
      </c>
      <c r="W482" s="15">
        <v>3</v>
      </c>
      <c r="X482" s="14">
        <v>0</v>
      </c>
      <c r="Y482" s="15">
        <v>10</v>
      </c>
      <c r="Z482" s="14">
        <v>61</v>
      </c>
      <c r="AA482" s="14">
        <v>0</v>
      </c>
      <c r="AB482" s="14">
        <v>0</v>
      </c>
      <c r="AC482" s="13">
        <v>-2</v>
      </c>
      <c r="AD482" s="13">
        <v>101.9</v>
      </c>
      <c r="AE482" s="13">
        <v>109.2</v>
      </c>
      <c r="AF482" s="13">
        <v>-7.4</v>
      </c>
      <c r="AG482" s="13">
        <v>7.7</v>
      </c>
      <c r="AH482" s="13">
        <v>1.5</v>
      </c>
      <c r="AI482" s="13">
        <v>17.600000000000001</v>
      </c>
      <c r="AJ482" s="13">
        <v>5.5</v>
      </c>
      <c r="AK482" s="13">
        <v>13.3</v>
      </c>
      <c r="AL482" s="13">
        <v>9.3000000000000007</v>
      </c>
      <c r="AM482" s="13">
        <v>11.8</v>
      </c>
      <c r="AN482" s="13">
        <v>40.9</v>
      </c>
      <c r="AO482" s="13">
        <v>46.7</v>
      </c>
      <c r="AP482" s="13">
        <v>11.3</v>
      </c>
      <c r="AQ482" s="13">
        <v>100.89</v>
      </c>
      <c r="AR482" s="13">
        <v>4.8</v>
      </c>
      <c r="AS482" s="13">
        <v>215</v>
      </c>
      <c r="AT482" s="16">
        <f t="shared" si="175"/>
        <v>2.5555555555555554</v>
      </c>
      <c r="AU482" s="16">
        <f t="shared" si="176"/>
        <v>0.66666666666666663</v>
      </c>
      <c r="AV482" s="17">
        <f t="shared" si="177"/>
        <v>2.2222222222222223</v>
      </c>
      <c r="AW482" s="17">
        <f t="shared" si="178"/>
        <v>0.66666666666666663</v>
      </c>
      <c r="AX482" s="17">
        <f t="shared" si="179"/>
        <v>1.5555555555555556</v>
      </c>
      <c r="AY482" s="17">
        <f t="shared" si="180"/>
        <v>0.33333333333333331</v>
      </c>
      <c r="AZ482" s="17">
        <f t="shared" si="181"/>
        <v>0</v>
      </c>
      <c r="BA482" s="17">
        <f t="shared" si="182"/>
        <v>0.44444444444444442</v>
      </c>
      <c r="BB482" s="18">
        <f t="shared" si="183"/>
        <v>0.22417153996101363</v>
      </c>
      <c r="BC482" s="18">
        <f t="shared" si="184"/>
        <v>1.5</v>
      </c>
      <c r="BD482" s="18">
        <f t="shared" si="185"/>
        <v>2.9239766081871343E-2</v>
      </c>
      <c r="BE482" s="18">
        <f t="shared" si="186"/>
        <v>0</v>
      </c>
      <c r="BF482" s="18">
        <f t="shared" si="187"/>
        <v>5.8479532163742687E-2</v>
      </c>
      <c r="BG482" s="18">
        <f t="shared" si="188"/>
        <v>0.1364522417153996</v>
      </c>
      <c r="BH482" s="58" t="str">
        <f t="shared" si="189"/>
        <v>10–19 min</v>
      </c>
      <c r="BI482" s="58" t="str">
        <f t="shared" si="190"/>
        <v>33+</v>
      </c>
      <c r="BJ482" s="60">
        <f t="shared" si="191"/>
        <v>0.40899999999999997</v>
      </c>
      <c r="BK482" s="60">
        <f t="shared" si="192"/>
        <v>0.46700000000000003</v>
      </c>
      <c r="BL482" s="60">
        <f t="shared" si="193"/>
        <v>1.3277006638503319E-2</v>
      </c>
      <c r="BM482" s="62" t="str">
        <f t="shared" si="194"/>
        <v>Écarter</v>
      </c>
      <c r="BN482" s="64">
        <f t="shared" si="195"/>
        <v>7.8157835904314771E-2</v>
      </c>
      <c r="BO482" s="64">
        <f t="shared" si="196"/>
        <v>102.60000000000001</v>
      </c>
      <c r="BP482" s="65">
        <f t="shared" si="197"/>
        <v>5.8479532163742687E-2</v>
      </c>
      <c r="BQ482" s="65">
        <f t="shared" si="198"/>
        <v>1.5</v>
      </c>
      <c r="BR482" s="18">
        <f t="shared" si="199"/>
        <v>0.19493177387914229</v>
      </c>
    </row>
    <row r="483" spans="1:70" ht="13.2">
      <c r="A483" s="12" t="s">
        <v>908</v>
      </c>
      <c r="B483" s="12" t="s">
        <v>909</v>
      </c>
      <c r="C483" s="13">
        <v>28</v>
      </c>
      <c r="D483" s="13">
        <v>39</v>
      </c>
      <c r="E483" s="13">
        <v>24</v>
      </c>
      <c r="F483" s="13">
        <v>15</v>
      </c>
      <c r="G483" s="13">
        <v>6.4</v>
      </c>
      <c r="H483" s="14">
        <v>98</v>
      </c>
      <c r="I483" s="15">
        <v>43</v>
      </c>
      <c r="J483" s="15">
        <v>101</v>
      </c>
      <c r="K483" s="14">
        <v>40.6</v>
      </c>
      <c r="L483" s="15">
        <v>4</v>
      </c>
      <c r="M483" s="15">
        <v>23</v>
      </c>
      <c r="N483" s="14">
        <v>22.7</v>
      </c>
      <c r="O483" s="14">
        <v>12</v>
      </c>
      <c r="P483" s="14">
        <v>16</v>
      </c>
      <c r="Q483" s="14">
        <v>73.3</v>
      </c>
      <c r="R483" s="15">
        <v>16</v>
      </c>
      <c r="S483" s="15">
        <v>31</v>
      </c>
      <c r="T483" s="15">
        <v>47</v>
      </c>
      <c r="U483" s="15">
        <v>47</v>
      </c>
      <c r="V483" s="68">
        <v>20</v>
      </c>
      <c r="W483" s="15">
        <v>16</v>
      </c>
      <c r="X483" s="15">
        <v>4</v>
      </c>
      <c r="Y483" s="15">
        <v>20</v>
      </c>
      <c r="Z483" s="14">
        <v>257</v>
      </c>
      <c r="AA483" s="14">
        <v>0</v>
      </c>
      <c r="AB483" s="14">
        <v>0</v>
      </c>
      <c r="AC483" s="13">
        <v>-0.4</v>
      </c>
      <c r="AD483" s="13">
        <v>105</v>
      </c>
      <c r="AE483" s="13">
        <v>107.8</v>
      </c>
      <c r="AF483" s="13">
        <v>-2.8</v>
      </c>
      <c r="AG483" s="13">
        <v>27.4</v>
      </c>
      <c r="AH483" s="13">
        <v>2.67</v>
      </c>
      <c r="AI483" s="13">
        <v>27.6</v>
      </c>
      <c r="AJ483" s="13">
        <v>5.5</v>
      </c>
      <c r="AK483" s="13">
        <v>13.1</v>
      </c>
      <c r="AL483" s="13">
        <v>9</v>
      </c>
      <c r="AM483" s="13">
        <v>10.3</v>
      </c>
      <c r="AN483" s="13">
        <v>43.1</v>
      </c>
      <c r="AO483" s="13">
        <v>45.5</v>
      </c>
      <c r="AP483" s="13">
        <v>20.399999999999999</v>
      </c>
      <c r="AQ483" s="13">
        <v>103.26</v>
      </c>
      <c r="AR483" s="13">
        <v>9.3000000000000007</v>
      </c>
      <c r="AS483" s="13">
        <v>536</v>
      </c>
      <c r="AT483" s="16">
        <f t="shared" si="175"/>
        <v>2.5128205128205128</v>
      </c>
      <c r="AU483" s="16">
        <f t="shared" si="176"/>
        <v>1.2051282051282051</v>
      </c>
      <c r="AV483" s="17">
        <f t="shared" si="177"/>
        <v>1.2051282051282051</v>
      </c>
      <c r="AW483" s="17">
        <f t="shared" si="178"/>
        <v>0.41025641025641024</v>
      </c>
      <c r="AX483" s="17">
        <f t="shared" si="179"/>
        <v>0.79487179487179482</v>
      </c>
      <c r="AY483" s="17">
        <f t="shared" si="180"/>
        <v>0.41025641025641024</v>
      </c>
      <c r="AZ483" s="17">
        <f t="shared" si="181"/>
        <v>0.10256410256410256</v>
      </c>
      <c r="BA483" s="17">
        <f t="shared" si="182"/>
        <v>0.51282051282051277</v>
      </c>
      <c r="BB483" s="18">
        <f t="shared" si="183"/>
        <v>0.39262820512820512</v>
      </c>
      <c r="BC483" s="18">
        <f t="shared" si="184"/>
        <v>2.35</v>
      </c>
      <c r="BD483" s="18">
        <f t="shared" si="185"/>
        <v>6.4102564102564097E-2</v>
      </c>
      <c r="BE483" s="18">
        <f t="shared" si="186"/>
        <v>1.6025641025641024E-2</v>
      </c>
      <c r="BF483" s="18">
        <f t="shared" si="187"/>
        <v>6.4102564102564097E-2</v>
      </c>
      <c r="BG483" s="18">
        <f t="shared" si="188"/>
        <v>0.12419871794871794</v>
      </c>
      <c r="BH483" s="58" t="str">
        <f t="shared" si="189"/>
        <v>&lt;10 min</v>
      </c>
      <c r="BI483" s="58" t="str">
        <f t="shared" si="190"/>
        <v>28–32</v>
      </c>
      <c r="BJ483" s="60">
        <f t="shared" si="191"/>
        <v>0.43099999999999999</v>
      </c>
      <c r="BK483" s="60">
        <f t="shared" si="192"/>
        <v>0.45500000000000002</v>
      </c>
      <c r="BL483" s="60">
        <f t="shared" si="193"/>
        <v>6.0953530476765237E-2</v>
      </c>
      <c r="BM483" s="62" t="str">
        <f t="shared" si="194"/>
        <v>Écarter</v>
      </c>
      <c r="BN483" s="64">
        <f t="shared" si="195"/>
        <v>7.6850848681834602E-2</v>
      </c>
      <c r="BO483" s="64">
        <f t="shared" si="196"/>
        <v>249.60000000000002</v>
      </c>
      <c r="BP483" s="65">
        <f t="shared" si="197"/>
        <v>0.18830128205128202</v>
      </c>
      <c r="BQ483" s="65">
        <f t="shared" si="198"/>
        <v>2.35</v>
      </c>
      <c r="BR483" s="18">
        <f t="shared" si="199"/>
        <v>0.18830128205128202</v>
      </c>
    </row>
    <row r="484" spans="1:70" ht="13.2">
      <c r="A484" s="12" t="s">
        <v>892</v>
      </c>
      <c r="B484" s="12" t="s">
        <v>893</v>
      </c>
      <c r="C484" s="13">
        <v>22</v>
      </c>
      <c r="D484" s="13">
        <v>43</v>
      </c>
      <c r="E484" s="13">
        <v>22</v>
      </c>
      <c r="F484" s="13">
        <v>21</v>
      </c>
      <c r="G484" s="13">
        <v>8.5</v>
      </c>
      <c r="H484" s="14">
        <v>108</v>
      </c>
      <c r="I484" s="15">
        <v>34</v>
      </c>
      <c r="J484" s="15">
        <v>90</v>
      </c>
      <c r="K484" s="14">
        <v>38.9</v>
      </c>
      <c r="L484" s="15">
        <v>13</v>
      </c>
      <c r="M484" s="15">
        <v>47</v>
      </c>
      <c r="N484" s="14">
        <v>25</v>
      </c>
      <c r="O484" s="14">
        <v>26</v>
      </c>
      <c r="P484" s="14">
        <v>39</v>
      </c>
      <c r="Q484" s="14">
        <v>71.099999999999994</v>
      </c>
      <c r="R484" s="15">
        <v>17</v>
      </c>
      <c r="S484" s="15">
        <v>43</v>
      </c>
      <c r="T484" s="15">
        <v>56</v>
      </c>
      <c r="U484" s="15">
        <v>34</v>
      </c>
      <c r="V484" s="68">
        <v>17</v>
      </c>
      <c r="W484" s="15">
        <v>26</v>
      </c>
      <c r="X484" s="15">
        <v>4</v>
      </c>
      <c r="Y484" s="15">
        <v>43</v>
      </c>
      <c r="Z484" s="14">
        <v>297</v>
      </c>
      <c r="AA484" s="14">
        <v>0</v>
      </c>
      <c r="AB484" s="14">
        <v>0</v>
      </c>
      <c r="AC484" s="13">
        <v>-0.7</v>
      </c>
      <c r="AD484" s="13">
        <v>105.6</v>
      </c>
      <c r="AE484" s="13">
        <v>108.9</v>
      </c>
      <c r="AF484" s="13">
        <v>-3.3</v>
      </c>
      <c r="AG484" s="13">
        <v>13</v>
      </c>
      <c r="AH484" s="13">
        <v>2.06</v>
      </c>
      <c r="AI484" s="13">
        <v>21</v>
      </c>
      <c r="AJ484" s="13">
        <v>4.4000000000000004</v>
      </c>
      <c r="AK484" s="13">
        <v>10.7</v>
      </c>
      <c r="AL484" s="13">
        <v>7.6</v>
      </c>
      <c r="AM484" s="13">
        <v>10.199999999999999</v>
      </c>
      <c r="AN484" s="13">
        <v>45.6</v>
      </c>
      <c r="AO484" s="13">
        <v>51.1</v>
      </c>
      <c r="AP484" s="13">
        <v>13.9</v>
      </c>
      <c r="AQ484" s="13">
        <v>102.79</v>
      </c>
      <c r="AR484" s="13">
        <v>6.3</v>
      </c>
      <c r="AS484" s="13">
        <v>779</v>
      </c>
      <c r="AT484" s="16">
        <f t="shared" si="175"/>
        <v>2.5116279069767442</v>
      </c>
      <c r="AU484" s="16">
        <f t="shared" si="176"/>
        <v>0.79069767441860461</v>
      </c>
      <c r="AV484" s="17">
        <f t="shared" si="177"/>
        <v>1.3023255813953489</v>
      </c>
      <c r="AW484" s="17">
        <f t="shared" si="178"/>
        <v>0.39534883720930231</v>
      </c>
      <c r="AX484" s="17">
        <f t="shared" si="179"/>
        <v>1</v>
      </c>
      <c r="AY484" s="17">
        <f t="shared" si="180"/>
        <v>0.60465116279069764</v>
      </c>
      <c r="AZ484" s="17">
        <f t="shared" si="181"/>
        <v>9.3023255813953487E-2</v>
      </c>
      <c r="BA484" s="17">
        <f t="shared" si="182"/>
        <v>0.39534883720930231</v>
      </c>
      <c r="BB484" s="18">
        <f t="shared" si="183"/>
        <v>0.29548563611491108</v>
      </c>
      <c r="BC484" s="18">
        <f t="shared" si="184"/>
        <v>2</v>
      </c>
      <c r="BD484" s="18">
        <f t="shared" si="185"/>
        <v>7.1135430916552667E-2</v>
      </c>
      <c r="BE484" s="18">
        <f t="shared" si="186"/>
        <v>1.094391244870041E-2</v>
      </c>
      <c r="BF484" s="18">
        <f t="shared" si="187"/>
        <v>4.6511627906976744E-2</v>
      </c>
      <c r="BG484" s="18">
        <f t="shared" si="188"/>
        <v>0.11764705882352941</v>
      </c>
      <c r="BH484" s="58" t="str">
        <f t="shared" si="189"/>
        <v>&lt;10 min</v>
      </c>
      <c r="BI484" s="58" t="str">
        <f t="shared" si="190"/>
        <v>18–22</v>
      </c>
      <c r="BJ484" s="60">
        <f t="shared" si="191"/>
        <v>0.45600000000000002</v>
      </c>
      <c r="BK484" s="60">
        <f t="shared" si="192"/>
        <v>0.51100000000000001</v>
      </c>
      <c r="BL484" s="60">
        <f t="shared" si="193"/>
        <v>5.431502715751358E-2</v>
      </c>
      <c r="BM484" s="62" t="str">
        <f t="shared" si="194"/>
        <v>Écarter</v>
      </c>
      <c r="BN484" s="64">
        <f t="shared" si="195"/>
        <v>7.6814374619811901E-2</v>
      </c>
      <c r="BO484" s="64">
        <f t="shared" si="196"/>
        <v>365.5</v>
      </c>
      <c r="BP484" s="65">
        <f t="shared" si="197"/>
        <v>9.3023255813953487E-2</v>
      </c>
      <c r="BQ484" s="65">
        <f t="shared" si="198"/>
        <v>2</v>
      </c>
      <c r="BR484" s="18">
        <f t="shared" si="199"/>
        <v>0.15321477428180574</v>
      </c>
    </row>
    <row r="485" spans="1:70" ht="13.2">
      <c r="A485" s="12" t="s">
        <v>854</v>
      </c>
      <c r="B485" s="12" t="s">
        <v>855</v>
      </c>
      <c r="C485" s="13">
        <v>32</v>
      </c>
      <c r="D485" s="13">
        <v>51</v>
      </c>
      <c r="E485" s="13">
        <v>7</v>
      </c>
      <c r="F485" s="13">
        <v>44</v>
      </c>
      <c r="G485" s="13">
        <v>7.8</v>
      </c>
      <c r="H485" s="14">
        <v>128</v>
      </c>
      <c r="I485" s="15">
        <v>41</v>
      </c>
      <c r="J485" s="15">
        <v>87</v>
      </c>
      <c r="K485" s="14">
        <v>48.9</v>
      </c>
      <c r="L485" s="15">
        <v>10</v>
      </c>
      <c r="M485" s="15">
        <v>31</v>
      </c>
      <c r="N485" s="14">
        <v>32.299999999999997</v>
      </c>
      <c r="O485" s="14">
        <v>31</v>
      </c>
      <c r="P485" s="14">
        <v>51</v>
      </c>
      <c r="Q485" s="14">
        <v>66</v>
      </c>
      <c r="R485" s="15">
        <v>20</v>
      </c>
      <c r="S485" s="15">
        <v>46</v>
      </c>
      <c r="T485" s="15">
        <v>66</v>
      </c>
      <c r="U485" s="15">
        <v>15</v>
      </c>
      <c r="V485" s="68">
        <v>10</v>
      </c>
      <c r="W485" s="15">
        <v>10</v>
      </c>
      <c r="X485" s="14">
        <v>0</v>
      </c>
      <c r="Y485" s="15">
        <v>31</v>
      </c>
      <c r="Z485" s="14">
        <v>255</v>
      </c>
      <c r="AA485" s="14">
        <v>0</v>
      </c>
      <c r="AB485" s="14">
        <v>0</v>
      </c>
      <c r="AC485" s="13">
        <v>-1.4</v>
      </c>
      <c r="AD485" s="13">
        <v>101.9</v>
      </c>
      <c r="AE485" s="13">
        <v>109.7</v>
      </c>
      <c r="AF485" s="13">
        <v>-7.8</v>
      </c>
      <c r="AG485" s="13">
        <v>5.9</v>
      </c>
      <c r="AH485" s="13">
        <v>1.6</v>
      </c>
      <c r="AI485" s="13">
        <v>11.9</v>
      </c>
      <c r="AJ485" s="13">
        <v>4.2</v>
      </c>
      <c r="AK485" s="13">
        <v>11.1</v>
      </c>
      <c r="AL485" s="13">
        <v>7.7</v>
      </c>
      <c r="AM485" s="13">
        <v>7.4</v>
      </c>
      <c r="AN485" s="13">
        <v>54.5</v>
      </c>
      <c r="AO485" s="13">
        <v>58.6</v>
      </c>
      <c r="AP485" s="13">
        <v>12.4</v>
      </c>
      <c r="AQ485" s="13">
        <v>101.23</v>
      </c>
      <c r="AR485" s="13">
        <v>7.1</v>
      </c>
      <c r="AS485" s="13">
        <v>835</v>
      </c>
      <c r="AT485" s="16">
        <f t="shared" si="175"/>
        <v>2.5098039215686274</v>
      </c>
      <c r="AU485" s="16">
        <f t="shared" si="176"/>
        <v>0.29411764705882354</v>
      </c>
      <c r="AV485" s="17">
        <f t="shared" si="177"/>
        <v>1.2941176470588236</v>
      </c>
      <c r="AW485" s="17">
        <f t="shared" si="178"/>
        <v>0.39215686274509803</v>
      </c>
      <c r="AX485" s="17">
        <f t="shared" si="179"/>
        <v>0.90196078431372551</v>
      </c>
      <c r="AY485" s="17">
        <f t="shared" si="180"/>
        <v>0.19607843137254902</v>
      </c>
      <c r="AZ485" s="17">
        <f t="shared" si="181"/>
        <v>0</v>
      </c>
      <c r="BA485" s="17">
        <f t="shared" si="182"/>
        <v>0.19607843137254902</v>
      </c>
      <c r="BB485" s="18">
        <f t="shared" si="183"/>
        <v>0.32176973353443944</v>
      </c>
      <c r="BC485" s="18">
        <f t="shared" si="184"/>
        <v>1.5</v>
      </c>
      <c r="BD485" s="18">
        <f t="shared" si="185"/>
        <v>2.513826043237808E-2</v>
      </c>
      <c r="BE485" s="18">
        <f t="shared" si="186"/>
        <v>0</v>
      </c>
      <c r="BF485" s="18">
        <f t="shared" si="187"/>
        <v>5.0276520864756161E-2</v>
      </c>
      <c r="BG485" s="18">
        <f t="shared" si="188"/>
        <v>0.11563599798893917</v>
      </c>
      <c r="BH485" s="58" t="str">
        <f t="shared" si="189"/>
        <v>&lt;10 min</v>
      </c>
      <c r="BI485" s="58" t="str">
        <f t="shared" si="190"/>
        <v>28–32</v>
      </c>
      <c r="BJ485" s="60">
        <f t="shared" si="191"/>
        <v>0.54500000000000004</v>
      </c>
      <c r="BK485" s="60">
        <f t="shared" si="192"/>
        <v>0.58599999999999997</v>
      </c>
      <c r="BL485" s="60">
        <f t="shared" si="193"/>
        <v>5.2504526252263123E-2</v>
      </c>
      <c r="BM485" s="62" t="str">
        <f t="shared" si="194"/>
        <v>Écarter</v>
      </c>
      <c r="BN485" s="64">
        <f t="shared" si="195"/>
        <v>7.6758590760247769E-2</v>
      </c>
      <c r="BO485" s="64">
        <f t="shared" si="196"/>
        <v>397.8</v>
      </c>
      <c r="BP485" s="65">
        <f t="shared" si="197"/>
        <v>3.7707390648567117E-2</v>
      </c>
      <c r="BQ485" s="65">
        <f t="shared" si="198"/>
        <v>1.5</v>
      </c>
      <c r="BR485" s="18">
        <f t="shared" si="199"/>
        <v>0.16591251885369535</v>
      </c>
    </row>
    <row r="486" spans="1:70" ht="13.2">
      <c r="A486" s="12" t="s">
        <v>850</v>
      </c>
      <c r="B486" s="12" t="s">
        <v>851</v>
      </c>
      <c r="C486" s="13">
        <v>23</v>
      </c>
      <c r="D486" s="13">
        <v>54</v>
      </c>
      <c r="E486" s="13">
        <v>45</v>
      </c>
      <c r="F486" s="13">
        <v>9</v>
      </c>
      <c r="G486" s="13">
        <v>10.199999999999999</v>
      </c>
      <c r="H486" s="14">
        <v>135</v>
      </c>
      <c r="I486" s="15">
        <v>49</v>
      </c>
      <c r="J486" s="15">
        <v>135</v>
      </c>
      <c r="K486" s="14">
        <v>38.299999999999997</v>
      </c>
      <c r="L486" s="15">
        <v>16</v>
      </c>
      <c r="M486" s="15">
        <v>65</v>
      </c>
      <c r="N486" s="14">
        <v>25.4</v>
      </c>
      <c r="O486" s="14">
        <v>16</v>
      </c>
      <c r="P486" s="14">
        <v>27</v>
      </c>
      <c r="Q486" s="14">
        <v>60.7</v>
      </c>
      <c r="R486" s="15">
        <v>32</v>
      </c>
      <c r="S486" s="15">
        <v>92</v>
      </c>
      <c r="T486" s="15">
        <v>119</v>
      </c>
      <c r="U486" s="15">
        <v>59</v>
      </c>
      <c r="V486" s="68">
        <v>27</v>
      </c>
      <c r="W486" s="15">
        <v>16</v>
      </c>
      <c r="X486" s="15">
        <v>5</v>
      </c>
      <c r="Y486" s="15">
        <v>54</v>
      </c>
      <c r="Z486" s="14">
        <v>400</v>
      </c>
      <c r="AA486" s="14">
        <v>1</v>
      </c>
      <c r="AB486" s="14">
        <v>0</v>
      </c>
      <c r="AC486" s="13">
        <v>1.4</v>
      </c>
      <c r="AD486" s="13">
        <v>108.9</v>
      </c>
      <c r="AE486" s="13">
        <v>102.9</v>
      </c>
      <c r="AF486" s="13">
        <v>6</v>
      </c>
      <c r="AG486" s="13">
        <v>14.3</v>
      </c>
      <c r="AH486" s="13">
        <v>2.0699999999999998</v>
      </c>
      <c r="AI486" s="13">
        <v>25</v>
      </c>
      <c r="AJ486" s="13">
        <v>5</v>
      </c>
      <c r="AK486" s="13">
        <v>15.3</v>
      </c>
      <c r="AL486" s="13">
        <v>10.199999999999999</v>
      </c>
      <c r="AM486" s="13">
        <v>12.1</v>
      </c>
      <c r="AN486" s="13">
        <v>44.4</v>
      </c>
      <c r="AO486" s="13">
        <v>46.4</v>
      </c>
      <c r="AP486" s="13">
        <v>13.1</v>
      </c>
      <c r="AQ486" s="13">
        <v>101.09</v>
      </c>
      <c r="AR486" s="13">
        <v>6.6</v>
      </c>
      <c r="AS486" s="13">
        <v>1164</v>
      </c>
      <c r="AT486" s="16">
        <f t="shared" si="175"/>
        <v>2.5</v>
      </c>
      <c r="AU486" s="16">
        <f t="shared" si="176"/>
        <v>1.0925925925925926</v>
      </c>
      <c r="AV486" s="17">
        <f t="shared" si="177"/>
        <v>2.2037037037037037</v>
      </c>
      <c r="AW486" s="17">
        <f t="shared" si="178"/>
        <v>0.59259259259259256</v>
      </c>
      <c r="AX486" s="17">
        <f t="shared" si="179"/>
        <v>1.7037037037037037</v>
      </c>
      <c r="AY486" s="17">
        <f t="shared" si="180"/>
        <v>0.29629629629629628</v>
      </c>
      <c r="AZ486" s="17">
        <f t="shared" si="181"/>
        <v>9.2592592592592587E-2</v>
      </c>
      <c r="BA486" s="17">
        <f t="shared" si="182"/>
        <v>0.5</v>
      </c>
      <c r="BB486" s="18">
        <f t="shared" si="183"/>
        <v>0.24509803921568629</v>
      </c>
      <c r="BC486" s="18">
        <f t="shared" si="184"/>
        <v>2.1851851851851851</v>
      </c>
      <c r="BD486" s="18">
        <f t="shared" si="185"/>
        <v>2.9048656499636893E-2</v>
      </c>
      <c r="BE486" s="18">
        <f t="shared" si="186"/>
        <v>9.0777051561365292E-3</v>
      </c>
      <c r="BF486" s="18">
        <f t="shared" si="187"/>
        <v>5.8097312999273787E-2</v>
      </c>
      <c r="BG486" s="18">
        <f t="shared" si="188"/>
        <v>0.16702977487291215</v>
      </c>
      <c r="BH486" s="58" t="str">
        <f t="shared" si="189"/>
        <v>10–19 min</v>
      </c>
      <c r="BI486" s="58" t="str">
        <f t="shared" si="190"/>
        <v>23–27</v>
      </c>
      <c r="BJ486" s="60">
        <f t="shared" si="191"/>
        <v>0.44400000000000001</v>
      </c>
      <c r="BK486" s="60">
        <f t="shared" si="192"/>
        <v>0.46399999999999997</v>
      </c>
      <c r="BL486" s="60">
        <f t="shared" si="193"/>
        <v>8.1472540736270374E-2</v>
      </c>
      <c r="BM486" s="62" t="str">
        <f t="shared" si="194"/>
        <v>Écarter</v>
      </c>
      <c r="BN486" s="64">
        <f t="shared" si="195"/>
        <v>7.6458752515090544E-2</v>
      </c>
      <c r="BO486" s="64">
        <f t="shared" si="196"/>
        <v>550.79999999999995</v>
      </c>
      <c r="BP486" s="65">
        <f t="shared" si="197"/>
        <v>0.10711692084241105</v>
      </c>
      <c r="BQ486" s="65">
        <f t="shared" si="198"/>
        <v>2.1851851851851851</v>
      </c>
      <c r="BR486" s="18">
        <f t="shared" si="199"/>
        <v>0.2160493827160494</v>
      </c>
    </row>
    <row r="487" spans="1:70" ht="13.2">
      <c r="A487" s="12" t="s">
        <v>912</v>
      </c>
      <c r="B487" s="12" t="s">
        <v>913</v>
      </c>
      <c r="C487" s="13">
        <v>25</v>
      </c>
      <c r="D487" s="13">
        <v>38</v>
      </c>
      <c r="E487" s="13">
        <v>17</v>
      </c>
      <c r="F487" s="13">
        <v>21</v>
      </c>
      <c r="G487" s="13">
        <v>10.3</v>
      </c>
      <c r="H487" s="14">
        <v>95</v>
      </c>
      <c r="I487" s="15">
        <v>42</v>
      </c>
      <c r="J487" s="15">
        <v>72</v>
      </c>
      <c r="K487" s="14">
        <v>55.4</v>
      </c>
      <c r="L487" s="14">
        <v>0</v>
      </c>
      <c r="M487" s="14">
        <v>0</v>
      </c>
      <c r="N487" s="14">
        <v>0</v>
      </c>
      <c r="O487" s="14">
        <v>11</v>
      </c>
      <c r="P487" s="14">
        <v>34</v>
      </c>
      <c r="Q487" s="14">
        <v>39.4</v>
      </c>
      <c r="R487" s="15">
        <v>46</v>
      </c>
      <c r="S487" s="15">
        <v>61</v>
      </c>
      <c r="T487" s="15">
        <v>106</v>
      </c>
      <c r="U487" s="15">
        <v>15</v>
      </c>
      <c r="V487" s="68">
        <v>23</v>
      </c>
      <c r="W487" s="15">
        <v>8</v>
      </c>
      <c r="X487" s="15">
        <v>15</v>
      </c>
      <c r="Y487" s="15">
        <v>68</v>
      </c>
      <c r="Z487" s="14">
        <v>293</v>
      </c>
      <c r="AA487" s="14">
        <v>0</v>
      </c>
      <c r="AB487" s="14">
        <v>0</v>
      </c>
      <c r="AC487" s="13">
        <v>-0.5</v>
      </c>
      <c r="AD487" s="13">
        <v>105.6</v>
      </c>
      <c r="AE487" s="13">
        <v>107.8</v>
      </c>
      <c r="AF487" s="13">
        <v>-2.2000000000000002</v>
      </c>
      <c r="AG487" s="13">
        <v>5.8</v>
      </c>
      <c r="AH487" s="13">
        <v>0.67</v>
      </c>
      <c r="AI487" s="13">
        <v>12.3</v>
      </c>
      <c r="AJ487" s="13">
        <v>11.4</v>
      </c>
      <c r="AK487" s="13">
        <v>14.1</v>
      </c>
      <c r="AL487" s="13">
        <v>12.8</v>
      </c>
      <c r="AM487" s="13">
        <v>18.5</v>
      </c>
      <c r="AN487" s="13">
        <v>55.4</v>
      </c>
      <c r="AO487" s="13">
        <v>53.7</v>
      </c>
      <c r="AP487" s="13">
        <v>12.1</v>
      </c>
      <c r="AQ487" s="13">
        <v>99.06</v>
      </c>
      <c r="AR487" s="13">
        <v>4.4000000000000004</v>
      </c>
      <c r="AS487" s="13">
        <v>809</v>
      </c>
      <c r="AT487" s="16">
        <f t="shared" si="175"/>
        <v>2.5</v>
      </c>
      <c r="AU487" s="16">
        <f t="shared" si="176"/>
        <v>0.39473684210526316</v>
      </c>
      <c r="AV487" s="17">
        <f t="shared" si="177"/>
        <v>2.7894736842105261</v>
      </c>
      <c r="AW487" s="17">
        <f t="shared" si="178"/>
        <v>1.2105263157894737</v>
      </c>
      <c r="AX487" s="17">
        <f t="shared" si="179"/>
        <v>1.6052631578947369</v>
      </c>
      <c r="AY487" s="17">
        <f t="shared" si="180"/>
        <v>0.21052631578947367</v>
      </c>
      <c r="AZ487" s="17">
        <f t="shared" si="181"/>
        <v>0.39473684210526316</v>
      </c>
      <c r="BA487" s="17">
        <f t="shared" si="182"/>
        <v>0.60526315789473684</v>
      </c>
      <c r="BB487" s="18">
        <f t="shared" si="183"/>
        <v>0.24271844660194172</v>
      </c>
      <c r="BC487" s="18">
        <f t="shared" si="184"/>
        <v>0.65217391304347827</v>
      </c>
      <c r="BD487" s="18">
        <f t="shared" si="185"/>
        <v>2.0439448134900354E-2</v>
      </c>
      <c r="BE487" s="18">
        <f t="shared" si="186"/>
        <v>3.8323965252938172E-2</v>
      </c>
      <c r="BF487" s="18">
        <f t="shared" si="187"/>
        <v>0.11752682677567705</v>
      </c>
      <c r="BG487" s="18">
        <f t="shared" si="188"/>
        <v>0.15585079202861524</v>
      </c>
      <c r="BH487" s="58" t="str">
        <f t="shared" si="189"/>
        <v>10–19 min</v>
      </c>
      <c r="BI487" s="58" t="str">
        <f t="shared" si="190"/>
        <v>23–27</v>
      </c>
      <c r="BJ487" s="60">
        <f t="shared" si="191"/>
        <v>0.55399999999999994</v>
      </c>
      <c r="BK487" s="60">
        <f t="shared" si="192"/>
        <v>0.53700000000000003</v>
      </c>
      <c r="BL487" s="60">
        <f t="shared" si="193"/>
        <v>4.3452021726010863E-2</v>
      </c>
      <c r="BM487" s="62" t="str">
        <f t="shared" si="194"/>
        <v>Écarter</v>
      </c>
      <c r="BN487" s="64">
        <f t="shared" si="195"/>
        <v>7.6458752515090544E-2</v>
      </c>
      <c r="BO487" s="64">
        <f t="shared" si="196"/>
        <v>391.40000000000003</v>
      </c>
      <c r="BP487" s="65">
        <f t="shared" si="197"/>
        <v>3.8323965252938165E-2</v>
      </c>
      <c r="BQ487" s="65">
        <f t="shared" si="198"/>
        <v>0.65217391304347827</v>
      </c>
      <c r="BR487" s="18">
        <f t="shared" si="199"/>
        <v>0.27082268778742968</v>
      </c>
    </row>
    <row r="488" spans="1:70" ht="13.2">
      <c r="A488" s="12" t="s">
        <v>934</v>
      </c>
      <c r="B488" s="12" t="s">
        <v>935</v>
      </c>
      <c r="C488" s="13">
        <v>23</v>
      </c>
      <c r="D488" s="13">
        <v>34</v>
      </c>
      <c r="E488" s="13">
        <v>4</v>
      </c>
      <c r="F488" s="13">
        <v>30</v>
      </c>
      <c r="G488" s="13">
        <v>7.1</v>
      </c>
      <c r="H488" s="14">
        <v>82</v>
      </c>
      <c r="I488" s="15">
        <v>31</v>
      </c>
      <c r="J488" s="15">
        <v>78</v>
      </c>
      <c r="K488" s="14">
        <v>41</v>
      </c>
      <c r="L488" s="15">
        <v>7</v>
      </c>
      <c r="M488" s="15">
        <v>31</v>
      </c>
      <c r="N488" s="14">
        <v>24.1</v>
      </c>
      <c r="O488" s="14">
        <v>10</v>
      </c>
      <c r="P488" s="14">
        <v>14</v>
      </c>
      <c r="Q488" s="14">
        <v>60</v>
      </c>
      <c r="R488" s="15">
        <v>10</v>
      </c>
      <c r="S488" s="15">
        <v>27</v>
      </c>
      <c r="T488" s="15">
        <v>37</v>
      </c>
      <c r="U488" s="15">
        <v>10</v>
      </c>
      <c r="V488" s="68">
        <v>7</v>
      </c>
      <c r="W488" s="15">
        <v>14</v>
      </c>
      <c r="X488" s="15">
        <v>7</v>
      </c>
      <c r="Y488" s="15">
        <v>17</v>
      </c>
      <c r="Z488" s="14">
        <v>197</v>
      </c>
      <c r="AA488" s="14">
        <v>0</v>
      </c>
      <c r="AB488" s="14">
        <v>0</v>
      </c>
      <c r="AC488" s="13">
        <v>-0.8</v>
      </c>
      <c r="AD488" s="13">
        <v>104.7</v>
      </c>
      <c r="AE488" s="13">
        <v>107.2</v>
      </c>
      <c r="AF488" s="13">
        <v>-2.5</v>
      </c>
      <c r="AG488" s="13">
        <v>6.4</v>
      </c>
      <c r="AH488" s="13">
        <v>1.57</v>
      </c>
      <c r="AI488" s="13">
        <v>10.7</v>
      </c>
      <c r="AJ488" s="13">
        <v>3.6</v>
      </c>
      <c r="AK488" s="13">
        <v>10.4</v>
      </c>
      <c r="AL488" s="13">
        <v>6.9</v>
      </c>
      <c r="AM488" s="13">
        <v>6.8</v>
      </c>
      <c r="AN488" s="13">
        <v>45.5</v>
      </c>
      <c r="AO488" s="13">
        <v>47.3</v>
      </c>
      <c r="AP488" s="13">
        <v>15</v>
      </c>
      <c r="AQ488" s="13">
        <v>106.66</v>
      </c>
      <c r="AR488" s="13">
        <v>6.7</v>
      </c>
      <c r="AS488" s="13">
        <v>531</v>
      </c>
      <c r="AT488" s="16">
        <f t="shared" si="175"/>
        <v>2.4117647058823528</v>
      </c>
      <c r="AU488" s="16">
        <f t="shared" si="176"/>
        <v>0.29411764705882354</v>
      </c>
      <c r="AV488" s="17">
        <f t="shared" si="177"/>
        <v>1.088235294117647</v>
      </c>
      <c r="AW488" s="17">
        <f t="shared" si="178"/>
        <v>0.29411764705882354</v>
      </c>
      <c r="AX488" s="17">
        <f t="shared" si="179"/>
        <v>0.79411764705882348</v>
      </c>
      <c r="AY488" s="17">
        <f t="shared" si="180"/>
        <v>0.41176470588235292</v>
      </c>
      <c r="AZ488" s="17">
        <f t="shared" si="181"/>
        <v>0.20588235294117646</v>
      </c>
      <c r="BA488" s="17">
        <f t="shared" si="182"/>
        <v>0.20588235294117646</v>
      </c>
      <c r="BB488" s="18">
        <f t="shared" si="183"/>
        <v>0.3396851698425849</v>
      </c>
      <c r="BC488" s="18">
        <f t="shared" si="184"/>
        <v>1.4285714285714286</v>
      </c>
      <c r="BD488" s="18">
        <f t="shared" si="185"/>
        <v>5.7995028997514499E-2</v>
      </c>
      <c r="BE488" s="18">
        <f t="shared" si="186"/>
        <v>2.8997514498757249E-2</v>
      </c>
      <c r="BF488" s="18">
        <f t="shared" si="187"/>
        <v>4.1425020712510363E-2</v>
      </c>
      <c r="BG488" s="18">
        <f t="shared" si="188"/>
        <v>0.11184755592377796</v>
      </c>
      <c r="BH488" s="58" t="str">
        <f t="shared" si="189"/>
        <v>&lt;10 min</v>
      </c>
      <c r="BI488" s="58" t="str">
        <f t="shared" si="190"/>
        <v>23–27</v>
      </c>
      <c r="BJ488" s="60">
        <f t="shared" si="191"/>
        <v>0.45500000000000002</v>
      </c>
      <c r="BK488" s="60">
        <f t="shared" si="192"/>
        <v>0.47299999999999998</v>
      </c>
      <c r="BL488" s="60">
        <f t="shared" si="193"/>
        <v>4.7073023536511771E-2</v>
      </c>
      <c r="BM488" s="62" t="str">
        <f t="shared" si="194"/>
        <v>Écarter</v>
      </c>
      <c r="BN488" s="64">
        <f t="shared" si="195"/>
        <v>7.3760208308675579E-2</v>
      </c>
      <c r="BO488" s="64">
        <f t="shared" si="196"/>
        <v>241.39999999999998</v>
      </c>
      <c r="BP488" s="65">
        <f t="shared" si="197"/>
        <v>4.1425020712510363E-2</v>
      </c>
      <c r="BQ488" s="65">
        <f t="shared" si="198"/>
        <v>1.4285714285714286</v>
      </c>
      <c r="BR488" s="18">
        <f t="shared" si="199"/>
        <v>0.15327257663628832</v>
      </c>
    </row>
    <row r="489" spans="1:70" ht="13.2">
      <c r="A489" s="12" t="s">
        <v>918</v>
      </c>
      <c r="B489" s="12" t="s">
        <v>919</v>
      </c>
      <c r="C489" s="13">
        <v>24</v>
      </c>
      <c r="D489" s="13">
        <v>37</v>
      </c>
      <c r="E489" s="13">
        <v>23</v>
      </c>
      <c r="F489" s="13">
        <v>14</v>
      </c>
      <c r="G489" s="13">
        <v>9.1999999999999993</v>
      </c>
      <c r="H489" s="14">
        <v>89</v>
      </c>
      <c r="I489" s="15">
        <v>41</v>
      </c>
      <c r="J489" s="15">
        <v>67</v>
      </c>
      <c r="K489" s="14">
        <v>60.6</v>
      </c>
      <c r="L489" s="14">
        <v>0</v>
      </c>
      <c r="M489" s="15">
        <v>4</v>
      </c>
      <c r="N489" s="14">
        <v>0</v>
      </c>
      <c r="O489" s="14">
        <v>11</v>
      </c>
      <c r="P489" s="14">
        <v>15</v>
      </c>
      <c r="Q489" s="14">
        <v>71.400000000000006</v>
      </c>
      <c r="R489" s="15">
        <v>33</v>
      </c>
      <c r="S489" s="15">
        <v>56</v>
      </c>
      <c r="T489" s="15">
        <v>93</v>
      </c>
      <c r="U489" s="15">
        <v>15</v>
      </c>
      <c r="V489" s="68">
        <v>11</v>
      </c>
      <c r="W489" s="15">
        <v>7</v>
      </c>
      <c r="X489" s="15">
        <v>15</v>
      </c>
      <c r="Y489" s="15">
        <v>44</v>
      </c>
      <c r="Z489" s="14">
        <v>285</v>
      </c>
      <c r="AA489" s="14">
        <v>0</v>
      </c>
      <c r="AB489" s="14">
        <v>0</v>
      </c>
      <c r="AC489" s="13">
        <v>-0.2</v>
      </c>
      <c r="AD489" s="13">
        <v>104.7</v>
      </c>
      <c r="AE489" s="13">
        <v>106</v>
      </c>
      <c r="AF489" s="13">
        <v>-1.3</v>
      </c>
      <c r="AG489" s="13">
        <v>6.8</v>
      </c>
      <c r="AH489" s="13">
        <v>1.33</v>
      </c>
      <c r="AI489" s="13">
        <v>15.8</v>
      </c>
      <c r="AJ489" s="13">
        <v>9.5</v>
      </c>
      <c r="AK489" s="13">
        <v>16.5</v>
      </c>
      <c r="AL489" s="13">
        <v>12.9</v>
      </c>
      <c r="AM489" s="13">
        <v>11.9</v>
      </c>
      <c r="AN489" s="13">
        <v>60.6</v>
      </c>
      <c r="AO489" s="13">
        <v>62.4</v>
      </c>
      <c r="AP489" s="13">
        <v>10.4</v>
      </c>
      <c r="AQ489" s="13">
        <v>101.19</v>
      </c>
      <c r="AR489" s="13">
        <v>8.1999999999999993</v>
      </c>
      <c r="AS489" s="13">
        <v>721</v>
      </c>
      <c r="AT489" s="16">
        <f t="shared" si="175"/>
        <v>2.4054054054054053</v>
      </c>
      <c r="AU489" s="16">
        <f t="shared" si="176"/>
        <v>0.40540540540540543</v>
      </c>
      <c r="AV489" s="17">
        <f t="shared" si="177"/>
        <v>2.5135135135135136</v>
      </c>
      <c r="AW489" s="17">
        <f t="shared" si="178"/>
        <v>0.89189189189189189</v>
      </c>
      <c r="AX489" s="17">
        <f t="shared" si="179"/>
        <v>1.5135135135135136</v>
      </c>
      <c r="AY489" s="17">
        <f t="shared" si="180"/>
        <v>0.1891891891891892</v>
      </c>
      <c r="AZ489" s="17">
        <f t="shared" si="181"/>
        <v>0.40540540540540543</v>
      </c>
      <c r="BA489" s="17">
        <f t="shared" si="182"/>
        <v>0.29729729729729731</v>
      </c>
      <c r="BB489" s="18">
        <f t="shared" si="183"/>
        <v>0.26145710928319627</v>
      </c>
      <c r="BC489" s="18">
        <f t="shared" si="184"/>
        <v>1.3636363636363635</v>
      </c>
      <c r="BD489" s="18">
        <f t="shared" si="185"/>
        <v>2.0564042303172742E-2</v>
      </c>
      <c r="BE489" s="18">
        <f t="shared" si="186"/>
        <v>4.4065804935370156E-2</v>
      </c>
      <c r="BF489" s="18">
        <f t="shared" si="187"/>
        <v>9.6944770857814347E-2</v>
      </c>
      <c r="BG489" s="18">
        <f t="shared" si="188"/>
        <v>0.16451233842538193</v>
      </c>
      <c r="BH489" s="58" t="str">
        <f t="shared" si="189"/>
        <v>&lt;10 min</v>
      </c>
      <c r="BI489" s="58" t="str">
        <f t="shared" si="190"/>
        <v>23–27</v>
      </c>
      <c r="BJ489" s="60">
        <f t="shared" si="191"/>
        <v>0.60599999999999998</v>
      </c>
      <c r="BK489" s="60">
        <f t="shared" si="192"/>
        <v>0.624</v>
      </c>
      <c r="BL489" s="60">
        <f t="shared" si="193"/>
        <v>4.0434520217260107E-2</v>
      </c>
      <c r="BM489" s="62" t="str">
        <f t="shared" si="194"/>
        <v>Écarter</v>
      </c>
      <c r="BN489" s="64">
        <f t="shared" si="195"/>
        <v>7.356571863614117E-2</v>
      </c>
      <c r="BO489" s="64">
        <f t="shared" si="196"/>
        <v>340.4</v>
      </c>
      <c r="BP489" s="65">
        <f t="shared" si="197"/>
        <v>4.4065804935370156E-2</v>
      </c>
      <c r="BQ489" s="65">
        <f t="shared" si="198"/>
        <v>1.3636363636363635</v>
      </c>
      <c r="BR489" s="18">
        <f t="shared" si="199"/>
        <v>0.27320799059929496</v>
      </c>
    </row>
    <row r="490" spans="1:70" ht="13.2">
      <c r="A490" s="12" t="s">
        <v>886</v>
      </c>
      <c r="B490" s="12" t="s">
        <v>887</v>
      </c>
      <c r="C490" s="13">
        <v>29</v>
      </c>
      <c r="D490" s="13">
        <v>46</v>
      </c>
      <c r="E490" s="13">
        <v>26</v>
      </c>
      <c r="F490" s="13">
        <v>20</v>
      </c>
      <c r="G490" s="13">
        <v>12.1</v>
      </c>
      <c r="H490" s="14">
        <v>110</v>
      </c>
      <c r="I490" s="15">
        <v>41</v>
      </c>
      <c r="J490" s="15">
        <v>92</v>
      </c>
      <c r="K490" s="14">
        <v>45.1</v>
      </c>
      <c r="L490" s="15">
        <v>23</v>
      </c>
      <c r="M490" s="15">
        <v>60</v>
      </c>
      <c r="N490" s="14">
        <v>37.1</v>
      </c>
      <c r="O490" s="14">
        <v>9</v>
      </c>
      <c r="P490" s="14">
        <v>9</v>
      </c>
      <c r="Q490" s="14">
        <v>87.5</v>
      </c>
      <c r="R490" s="15">
        <v>37</v>
      </c>
      <c r="S490" s="15">
        <v>115</v>
      </c>
      <c r="T490" s="15">
        <v>152</v>
      </c>
      <c r="U490" s="15">
        <v>41</v>
      </c>
      <c r="V490" s="68">
        <v>14</v>
      </c>
      <c r="W490" s="15">
        <v>32</v>
      </c>
      <c r="X490" s="15">
        <v>14</v>
      </c>
      <c r="Y490" s="15">
        <v>32</v>
      </c>
      <c r="Z490" s="14">
        <v>474</v>
      </c>
      <c r="AA490" s="14">
        <v>0</v>
      </c>
      <c r="AB490" s="14">
        <v>0</v>
      </c>
      <c r="AC490" s="13">
        <v>1.3</v>
      </c>
      <c r="AD490" s="13">
        <v>113.2</v>
      </c>
      <c r="AE490" s="13">
        <v>107.8</v>
      </c>
      <c r="AF490" s="13">
        <v>5.4</v>
      </c>
      <c r="AG490" s="13">
        <v>9.5</v>
      </c>
      <c r="AH490" s="13">
        <v>2.63</v>
      </c>
      <c r="AI490" s="13">
        <v>27.6</v>
      </c>
      <c r="AJ490" s="13">
        <v>6</v>
      </c>
      <c r="AK490" s="13">
        <v>18.7</v>
      </c>
      <c r="AL490" s="13">
        <v>12.3</v>
      </c>
      <c r="AM490" s="13">
        <v>10.5</v>
      </c>
      <c r="AN490" s="13">
        <v>57.7</v>
      </c>
      <c r="AO490" s="13">
        <v>59.2</v>
      </c>
      <c r="AP490" s="13">
        <v>7.7</v>
      </c>
      <c r="AQ490" s="13">
        <v>105.46</v>
      </c>
      <c r="AR490" s="13">
        <v>9.4</v>
      </c>
      <c r="AS490" s="13">
        <v>1223</v>
      </c>
      <c r="AT490" s="16">
        <f t="shared" si="175"/>
        <v>2.3913043478260869</v>
      </c>
      <c r="AU490" s="16">
        <f t="shared" si="176"/>
        <v>0.89130434782608692</v>
      </c>
      <c r="AV490" s="17">
        <f t="shared" si="177"/>
        <v>3.3043478260869565</v>
      </c>
      <c r="AW490" s="17">
        <f t="shared" si="178"/>
        <v>0.80434782608695654</v>
      </c>
      <c r="AX490" s="17">
        <f t="shared" si="179"/>
        <v>2.5</v>
      </c>
      <c r="AY490" s="17">
        <f t="shared" si="180"/>
        <v>0.69565217391304346</v>
      </c>
      <c r="AZ490" s="17">
        <f t="shared" si="181"/>
        <v>0.30434782608695654</v>
      </c>
      <c r="BA490" s="17">
        <f t="shared" si="182"/>
        <v>0.30434782608695654</v>
      </c>
      <c r="BB490" s="18">
        <f t="shared" si="183"/>
        <v>0.19762845849802371</v>
      </c>
      <c r="BC490" s="18">
        <f t="shared" si="184"/>
        <v>2.9285714285714284</v>
      </c>
      <c r="BD490" s="18">
        <f t="shared" si="185"/>
        <v>5.7491915199425078E-2</v>
      </c>
      <c r="BE490" s="18">
        <f t="shared" si="186"/>
        <v>2.5152712899748474E-2</v>
      </c>
      <c r="BF490" s="18">
        <f t="shared" si="187"/>
        <v>6.6475026949335256E-2</v>
      </c>
      <c r="BG490" s="18">
        <f t="shared" si="188"/>
        <v>0.20661157024793389</v>
      </c>
      <c r="BH490" s="58" t="str">
        <f t="shared" si="189"/>
        <v>10–19 min</v>
      </c>
      <c r="BI490" s="58" t="str">
        <f t="shared" si="190"/>
        <v>28–32</v>
      </c>
      <c r="BJ490" s="60">
        <f t="shared" si="191"/>
        <v>0.57700000000000007</v>
      </c>
      <c r="BK490" s="60">
        <f t="shared" si="192"/>
        <v>0.59200000000000008</v>
      </c>
      <c r="BL490" s="60">
        <f t="shared" si="193"/>
        <v>5.5522027761013878E-2</v>
      </c>
      <c r="BM490" s="62" t="str">
        <f t="shared" si="194"/>
        <v>Écarter</v>
      </c>
      <c r="BN490" s="64">
        <f t="shared" si="195"/>
        <v>7.3134458927477913E-2</v>
      </c>
      <c r="BO490" s="64">
        <f t="shared" si="196"/>
        <v>556.6</v>
      </c>
      <c r="BP490" s="65">
        <f t="shared" si="197"/>
        <v>7.3661516349263378E-2</v>
      </c>
      <c r="BQ490" s="65">
        <f t="shared" si="198"/>
        <v>2.9285714285714284</v>
      </c>
      <c r="BR490" s="18">
        <f t="shared" si="199"/>
        <v>0.27308659719726913</v>
      </c>
    </row>
    <row r="491" spans="1:70" ht="13.2">
      <c r="A491" s="12" t="s">
        <v>1122</v>
      </c>
      <c r="B491" s="12" t="s">
        <v>1123</v>
      </c>
      <c r="C491" s="13">
        <v>25</v>
      </c>
      <c r="D491" s="13">
        <v>3</v>
      </c>
      <c r="E491" s="13">
        <v>2</v>
      </c>
      <c r="F491" s="13">
        <v>1</v>
      </c>
      <c r="G491" s="13">
        <v>11.6</v>
      </c>
      <c r="H491" s="14">
        <v>7</v>
      </c>
      <c r="I491" s="15">
        <v>2</v>
      </c>
      <c r="J491" s="15">
        <v>9</v>
      </c>
      <c r="K491" s="14">
        <v>22.2</v>
      </c>
      <c r="L491" s="15">
        <v>2</v>
      </c>
      <c r="M491" s="15">
        <v>7</v>
      </c>
      <c r="N491" s="14">
        <v>28.6</v>
      </c>
      <c r="O491" s="14">
        <v>1</v>
      </c>
      <c r="P491" s="14">
        <v>2</v>
      </c>
      <c r="Q491" s="14">
        <v>50</v>
      </c>
      <c r="R491" s="15">
        <v>2</v>
      </c>
      <c r="S491" s="15">
        <v>7</v>
      </c>
      <c r="T491" s="15">
        <v>9</v>
      </c>
      <c r="U491" s="14">
        <v>0</v>
      </c>
      <c r="V491" s="69">
        <v>0</v>
      </c>
      <c r="W491" s="15">
        <v>2</v>
      </c>
      <c r="X491" s="15">
        <v>1</v>
      </c>
      <c r="Y491" s="14">
        <v>0</v>
      </c>
      <c r="Z491" s="14">
        <v>27</v>
      </c>
      <c r="AA491" s="14">
        <v>0</v>
      </c>
      <c r="AB491" s="14">
        <v>0</v>
      </c>
      <c r="AC491" s="13">
        <v>-4.7</v>
      </c>
      <c r="AD491" s="13">
        <v>87.7</v>
      </c>
      <c r="AE491" s="13">
        <v>110.9</v>
      </c>
      <c r="AF491" s="13">
        <v>-23.2</v>
      </c>
      <c r="AG491" s="13">
        <v>0</v>
      </c>
      <c r="AH491" s="13">
        <v>0</v>
      </c>
      <c r="AI491" s="13">
        <v>0</v>
      </c>
      <c r="AJ491" s="13">
        <v>4.8</v>
      </c>
      <c r="AK491" s="13">
        <v>17.100000000000001</v>
      </c>
      <c r="AL491" s="13">
        <v>10.8</v>
      </c>
      <c r="AM491" s="13">
        <v>0</v>
      </c>
      <c r="AN491" s="13">
        <v>33.299999999999997</v>
      </c>
      <c r="AO491" s="13">
        <v>35.4</v>
      </c>
      <c r="AP491" s="13">
        <v>12.7</v>
      </c>
      <c r="AQ491" s="13">
        <v>88.67</v>
      </c>
      <c r="AR491" s="13">
        <v>8.8000000000000007</v>
      </c>
      <c r="AS491" s="13">
        <v>65</v>
      </c>
      <c r="AT491" s="16">
        <f t="shared" si="175"/>
        <v>2.3333333333333335</v>
      </c>
      <c r="AU491" s="16">
        <f t="shared" si="176"/>
        <v>0</v>
      </c>
      <c r="AV491" s="17">
        <f t="shared" si="177"/>
        <v>3</v>
      </c>
      <c r="AW491" s="17">
        <f t="shared" si="178"/>
        <v>0.66666666666666663</v>
      </c>
      <c r="AX491" s="17">
        <f t="shared" si="179"/>
        <v>2.3333333333333335</v>
      </c>
      <c r="AY491" s="17">
        <f t="shared" si="180"/>
        <v>0.66666666666666663</v>
      </c>
      <c r="AZ491" s="17">
        <f t="shared" si="181"/>
        <v>0.33333333333333331</v>
      </c>
      <c r="BA491" s="17">
        <f t="shared" si="182"/>
        <v>0</v>
      </c>
      <c r="BB491" s="18">
        <f t="shared" si="183"/>
        <v>0.20114942528735635</v>
      </c>
      <c r="BC491" s="18" t="str">
        <f t="shared" si="184"/>
        <v/>
      </c>
      <c r="BD491" s="18">
        <f t="shared" si="185"/>
        <v>5.7471264367816091E-2</v>
      </c>
      <c r="BE491" s="18">
        <f t="shared" si="186"/>
        <v>2.8735632183908046E-2</v>
      </c>
      <c r="BF491" s="18">
        <f t="shared" si="187"/>
        <v>5.7471264367816091E-2</v>
      </c>
      <c r="BG491" s="18">
        <f t="shared" si="188"/>
        <v>0.20114942528735635</v>
      </c>
      <c r="BH491" s="58" t="str">
        <f t="shared" si="189"/>
        <v>10–19 min</v>
      </c>
      <c r="BI491" s="58" t="str">
        <f t="shared" si="190"/>
        <v>23–27</v>
      </c>
      <c r="BJ491" s="60">
        <f t="shared" si="191"/>
        <v>0.33299999999999996</v>
      </c>
      <c r="BK491" s="60">
        <f t="shared" si="192"/>
        <v>0.35399999999999998</v>
      </c>
      <c r="BL491" s="60">
        <f t="shared" si="193"/>
        <v>5.4315027157513579E-3</v>
      </c>
      <c r="BM491" s="62" t="str">
        <f t="shared" si="194"/>
        <v>Écarter</v>
      </c>
      <c r="BN491" s="64">
        <f t="shared" si="195"/>
        <v>7.1361502347417852E-2</v>
      </c>
      <c r="BO491" s="64">
        <f t="shared" si="196"/>
        <v>34.799999999999997</v>
      </c>
      <c r="BP491" s="65">
        <f t="shared" si="197"/>
        <v>0</v>
      </c>
      <c r="BQ491" s="65">
        <f t="shared" si="198"/>
        <v>0</v>
      </c>
      <c r="BR491" s="18">
        <f t="shared" si="199"/>
        <v>0.25862068965517243</v>
      </c>
    </row>
    <row r="492" spans="1:70" ht="13.2">
      <c r="A492" s="12" t="s">
        <v>936</v>
      </c>
      <c r="B492" s="12" t="s">
        <v>937</v>
      </c>
      <c r="C492" s="13">
        <v>24</v>
      </c>
      <c r="D492" s="13">
        <v>35</v>
      </c>
      <c r="E492" s="13">
        <v>19</v>
      </c>
      <c r="F492" s="13">
        <v>16</v>
      </c>
      <c r="G492" s="13">
        <v>4.5</v>
      </c>
      <c r="H492" s="14">
        <v>81</v>
      </c>
      <c r="I492" s="15">
        <v>28</v>
      </c>
      <c r="J492" s="15">
        <v>67</v>
      </c>
      <c r="K492" s="14">
        <v>41.5</v>
      </c>
      <c r="L492" s="15">
        <v>11</v>
      </c>
      <c r="M492" s="15">
        <v>28</v>
      </c>
      <c r="N492" s="14">
        <v>34.5</v>
      </c>
      <c r="O492" s="14">
        <v>14</v>
      </c>
      <c r="P492" s="14">
        <v>21</v>
      </c>
      <c r="Q492" s="14">
        <v>75</v>
      </c>
      <c r="R492" s="15">
        <v>11</v>
      </c>
      <c r="S492" s="15">
        <v>32</v>
      </c>
      <c r="T492" s="15">
        <v>46</v>
      </c>
      <c r="U492" s="15">
        <v>11</v>
      </c>
      <c r="V492" s="68">
        <v>14</v>
      </c>
      <c r="W492" s="15">
        <v>4</v>
      </c>
      <c r="X492" s="14">
        <v>0</v>
      </c>
      <c r="Y492" s="15">
        <v>14</v>
      </c>
      <c r="Z492" s="14">
        <v>147</v>
      </c>
      <c r="AA492" s="14">
        <v>0</v>
      </c>
      <c r="AB492" s="14">
        <v>0</v>
      </c>
      <c r="AC492" s="13">
        <v>0.3</v>
      </c>
      <c r="AD492" s="13">
        <v>94.8</v>
      </c>
      <c r="AE492" s="13">
        <v>92</v>
      </c>
      <c r="AF492" s="13">
        <v>2.9</v>
      </c>
      <c r="AG492" s="13">
        <v>12.4</v>
      </c>
      <c r="AH492" s="13">
        <v>0.73</v>
      </c>
      <c r="AI492" s="13">
        <v>10.9</v>
      </c>
      <c r="AJ492" s="13">
        <v>6.4</v>
      </c>
      <c r="AK492" s="13">
        <v>19.8</v>
      </c>
      <c r="AL492" s="13">
        <v>12.9</v>
      </c>
      <c r="AM492" s="13">
        <v>14.9</v>
      </c>
      <c r="AN492" s="13">
        <v>49.2</v>
      </c>
      <c r="AO492" s="13">
        <v>53.5</v>
      </c>
      <c r="AP492" s="13">
        <v>22.2</v>
      </c>
      <c r="AQ492" s="13">
        <v>106.73</v>
      </c>
      <c r="AR492" s="13">
        <v>12.3</v>
      </c>
      <c r="AS492" s="13">
        <v>347</v>
      </c>
      <c r="AT492" s="16">
        <f t="shared" si="175"/>
        <v>2.3142857142857145</v>
      </c>
      <c r="AU492" s="16">
        <f t="shared" si="176"/>
        <v>0.31428571428571428</v>
      </c>
      <c r="AV492" s="17">
        <f t="shared" si="177"/>
        <v>1.3142857142857143</v>
      </c>
      <c r="AW492" s="17">
        <f t="shared" si="178"/>
        <v>0.31428571428571428</v>
      </c>
      <c r="AX492" s="17">
        <f t="shared" si="179"/>
        <v>0.91428571428571426</v>
      </c>
      <c r="AY492" s="17">
        <f t="shared" si="180"/>
        <v>0.11428571428571428</v>
      </c>
      <c r="AZ492" s="17">
        <f t="shared" si="181"/>
        <v>0</v>
      </c>
      <c r="BA492" s="17">
        <f t="shared" si="182"/>
        <v>0.4</v>
      </c>
      <c r="BB492" s="18">
        <f t="shared" si="183"/>
        <v>0.51428571428571435</v>
      </c>
      <c r="BC492" s="18">
        <f t="shared" si="184"/>
        <v>0.7857142857142857</v>
      </c>
      <c r="BD492" s="18">
        <f t="shared" si="185"/>
        <v>2.5396825396825397E-2</v>
      </c>
      <c r="BE492" s="18">
        <f t="shared" si="186"/>
        <v>0</v>
      </c>
      <c r="BF492" s="18">
        <f t="shared" si="187"/>
        <v>6.9841269841269843E-2</v>
      </c>
      <c r="BG492" s="18">
        <f t="shared" si="188"/>
        <v>0.20317460317460317</v>
      </c>
      <c r="BH492" s="58" t="str">
        <f t="shared" si="189"/>
        <v>&lt;10 min</v>
      </c>
      <c r="BI492" s="58" t="str">
        <f t="shared" si="190"/>
        <v>23–27</v>
      </c>
      <c r="BJ492" s="60">
        <f t="shared" si="191"/>
        <v>0.49200000000000005</v>
      </c>
      <c r="BK492" s="60">
        <f t="shared" si="192"/>
        <v>0.53500000000000003</v>
      </c>
      <c r="BL492" s="60">
        <f t="shared" si="193"/>
        <v>4.0434520217260107E-2</v>
      </c>
      <c r="BM492" s="62" t="str">
        <f t="shared" si="194"/>
        <v>Écarter</v>
      </c>
      <c r="BN492" s="64">
        <f t="shared" si="195"/>
        <v>7.0778959471112401E-2</v>
      </c>
      <c r="BO492" s="64">
        <f t="shared" si="196"/>
        <v>157.5</v>
      </c>
      <c r="BP492" s="65">
        <f t="shared" si="197"/>
        <v>6.9841269841269843E-2</v>
      </c>
      <c r="BQ492" s="65">
        <f t="shared" si="198"/>
        <v>0.7857142857142857</v>
      </c>
      <c r="BR492" s="18">
        <f t="shared" si="199"/>
        <v>0.29206349206349208</v>
      </c>
    </row>
    <row r="493" spans="1:70" ht="13.2">
      <c r="A493" s="12" t="s">
        <v>1064</v>
      </c>
      <c r="B493" s="12" t="s">
        <v>1065</v>
      </c>
      <c r="C493" s="13">
        <v>26</v>
      </c>
      <c r="D493" s="13">
        <v>10</v>
      </c>
      <c r="E493" s="13">
        <v>4</v>
      </c>
      <c r="F493" s="13">
        <v>6</v>
      </c>
      <c r="G493" s="13">
        <v>4.5</v>
      </c>
      <c r="H493" s="14">
        <v>23</v>
      </c>
      <c r="I493" s="15">
        <v>9</v>
      </c>
      <c r="J493" s="15">
        <v>18</v>
      </c>
      <c r="K493" s="14">
        <v>50</v>
      </c>
      <c r="L493" s="15">
        <v>1</v>
      </c>
      <c r="M493" s="15">
        <v>8</v>
      </c>
      <c r="N493" s="14">
        <v>12.5</v>
      </c>
      <c r="O493" s="14">
        <v>4</v>
      </c>
      <c r="P493" s="14">
        <v>5</v>
      </c>
      <c r="Q493" s="14">
        <v>80</v>
      </c>
      <c r="R493" s="15">
        <v>2</v>
      </c>
      <c r="S493" s="15">
        <v>7</v>
      </c>
      <c r="T493" s="15">
        <v>9</v>
      </c>
      <c r="U493" s="15">
        <v>11</v>
      </c>
      <c r="V493" s="68">
        <v>1</v>
      </c>
      <c r="W493" s="14">
        <v>0</v>
      </c>
      <c r="X493" s="15">
        <v>1</v>
      </c>
      <c r="Y493" s="15">
        <v>3</v>
      </c>
      <c r="Z493" s="14">
        <v>52</v>
      </c>
      <c r="AA493" s="14">
        <v>0</v>
      </c>
      <c r="AB493" s="14">
        <v>0</v>
      </c>
      <c r="AC493" s="13">
        <v>0.1</v>
      </c>
      <c r="AD493" s="13">
        <v>107.4</v>
      </c>
      <c r="AE493" s="13">
        <v>105.3</v>
      </c>
      <c r="AF493" s="13">
        <v>2.2000000000000002</v>
      </c>
      <c r="AG493" s="13">
        <v>37.9</v>
      </c>
      <c r="AH493" s="13">
        <v>11</v>
      </c>
      <c r="AI493" s="13">
        <v>34.4</v>
      </c>
      <c r="AJ493" s="13">
        <v>4.5</v>
      </c>
      <c r="AK493" s="13">
        <v>14.9</v>
      </c>
      <c r="AL493" s="13">
        <v>9.9</v>
      </c>
      <c r="AM493" s="13">
        <v>3.1</v>
      </c>
      <c r="AN493" s="13">
        <v>52.8</v>
      </c>
      <c r="AO493" s="13">
        <v>56.9</v>
      </c>
      <c r="AP493" s="13">
        <v>19.3</v>
      </c>
      <c r="AQ493" s="13">
        <v>99.93</v>
      </c>
      <c r="AR493" s="13">
        <v>15.9</v>
      </c>
      <c r="AS493" s="13">
        <v>94</v>
      </c>
      <c r="AT493" s="16">
        <f t="shared" si="175"/>
        <v>2.2999999999999998</v>
      </c>
      <c r="AU493" s="16">
        <f t="shared" si="176"/>
        <v>1.1000000000000001</v>
      </c>
      <c r="AV493" s="17">
        <f t="shared" si="177"/>
        <v>0.9</v>
      </c>
      <c r="AW493" s="17">
        <f t="shared" si="178"/>
        <v>0.2</v>
      </c>
      <c r="AX493" s="17">
        <f t="shared" si="179"/>
        <v>0.7</v>
      </c>
      <c r="AY493" s="17">
        <f t="shared" si="180"/>
        <v>0</v>
      </c>
      <c r="AZ493" s="17">
        <f t="shared" si="181"/>
        <v>0.1</v>
      </c>
      <c r="BA493" s="17">
        <f t="shared" si="182"/>
        <v>0.1</v>
      </c>
      <c r="BB493" s="18">
        <f t="shared" si="183"/>
        <v>0.51111111111111107</v>
      </c>
      <c r="BC493" s="18">
        <f t="shared" si="184"/>
        <v>11</v>
      </c>
      <c r="BD493" s="18">
        <f t="shared" si="185"/>
        <v>0</v>
      </c>
      <c r="BE493" s="18">
        <f t="shared" si="186"/>
        <v>2.2222222222222223E-2</v>
      </c>
      <c r="BF493" s="18">
        <f t="shared" si="187"/>
        <v>4.4444444444444446E-2</v>
      </c>
      <c r="BG493" s="18">
        <f t="shared" si="188"/>
        <v>0.15555555555555556</v>
      </c>
      <c r="BH493" s="58" t="str">
        <f t="shared" si="189"/>
        <v>&lt;10 min</v>
      </c>
      <c r="BI493" s="58" t="str">
        <f t="shared" si="190"/>
        <v>23–27</v>
      </c>
      <c r="BJ493" s="60">
        <f t="shared" si="191"/>
        <v>0.52800000000000002</v>
      </c>
      <c r="BK493" s="60">
        <f t="shared" si="192"/>
        <v>0.56899999999999995</v>
      </c>
      <c r="BL493" s="60">
        <f t="shared" si="193"/>
        <v>1.0863005431502716E-2</v>
      </c>
      <c r="BM493" s="62" t="str">
        <f t="shared" si="194"/>
        <v>Écarter</v>
      </c>
      <c r="BN493" s="64">
        <f t="shared" si="195"/>
        <v>7.0342052313883296E-2</v>
      </c>
      <c r="BO493" s="64">
        <f t="shared" si="196"/>
        <v>45</v>
      </c>
      <c r="BP493" s="65">
        <f t="shared" si="197"/>
        <v>0.24444444444444444</v>
      </c>
      <c r="BQ493" s="65">
        <f t="shared" si="198"/>
        <v>11</v>
      </c>
      <c r="BR493" s="18">
        <f t="shared" si="199"/>
        <v>0.2</v>
      </c>
    </row>
    <row r="494" spans="1:70" ht="13.2">
      <c r="A494" s="12" t="s">
        <v>968</v>
      </c>
      <c r="B494" s="12" t="s">
        <v>969</v>
      </c>
      <c r="C494" s="13">
        <v>20</v>
      </c>
      <c r="D494" s="13">
        <v>27</v>
      </c>
      <c r="E494" s="13">
        <v>17</v>
      </c>
      <c r="F494" s="13">
        <v>10</v>
      </c>
      <c r="G494" s="13">
        <v>6.7</v>
      </c>
      <c r="H494" s="14">
        <v>62</v>
      </c>
      <c r="I494" s="15">
        <v>22</v>
      </c>
      <c r="J494" s="15">
        <v>68</v>
      </c>
      <c r="K494" s="14">
        <v>31.3</v>
      </c>
      <c r="L494" s="15">
        <v>8</v>
      </c>
      <c r="M494" s="15">
        <v>32</v>
      </c>
      <c r="N494" s="14">
        <v>28.1</v>
      </c>
      <c r="O494" s="14">
        <v>11</v>
      </c>
      <c r="P494" s="14">
        <v>14</v>
      </c>
      <c r="Q494" s="14">
        <v>78.599999999999994</v>
      </c>
      <c r="R494" s="15">
        <v>3</v>
      </c>
      <c r="S494" s="15">
        <v>14</v>
      </c>
      <c r="T494" s="15">
        <v>19</v>
      </c>
      <c r="U494" s="15">
        <v>22</v>
      </c>
      <c r="V494" s="68">
        <v>14</v>
      </c>
      <c r="W494" s="15">
        <v>8</v>
      </c>
      <c r="X494" s="15">
        <v>3</v>
      </c>
      <c r="Y494" s="15">
        <v>14</v>
      </c>
      <c r="Z494" s="14">
        <v>140</v>
      </c>
      <c r="AA494" s="14">
        <v>0</v>
      </c>
      <c r="AB494" s="14">
        <v>0</v>
      </c>
      <c r="AC494" s="13">
        <v>-2.6</v>
      </c>
      <c r="AD494" s="13">
        <v>95.5</v>
      </c>
      <c r="AE494" s="13">
        <v>114.1</v>
      </c>
      <c r="AF494" s="13">
        <v>-18.600000000000001</v>
      </c>
      <c r="AG494" s="13">
        <v>19.100000000000001</v>
      </c>
      <c r="AH494" s="13">
        <v>1.69</v>
      </c>
      <c r="AI494" s="13">
        <v>20.399999999999999</v>
      </c>
      <c r="AJ494" s="13">
        <v>2.1</v>
      </c>
      <c r="AK494" s="13">
        <v>7.6</v>
      </c>
      <c r="AL494" s="13">
        <v>4.8</v>
      </c>
      <c r="AM494" s="13">
        <v>12</v>
      </c>
      <c r="AN494" s="13">
        <v>38.1</v>
      </c>
      <c r="AO494" s="13">
        <v>42.4</v>
      </c>
      <c r="AP494" s="13">
        <v>19.899999999999999</v>
      </c>
      <c r="AQ494" s="13">
        <v>99.45</v>
      </c>
      <c r="AR494" s="13">
        <v>5</v>
      </c>
      <c r="AS494" s="13">
        <v>375</v>
      </c>
      <c r="AT494" s="16">
        <f t="shared" si="175"/>
        <v>2.2962962962962963</v>
      </c>
      <c r="AU494" s="16">
        <f t="shared" si="176"/>
        <v>0.81481481481481477</v>
      </c>
      <c r="AV494" s="17">
        <f t="shared" si="177"/>
        <v>0.70370370370370372</v>
      </c>
      <c r="AW494" s="17">
        <f t="shared" si="178"/>
        <v>0.1111111111111111</v>
      </c>
      <c r="AX494" s="17">
        <f t="shared" si="179"/>
        <v>0.51851851851851849</v>
      </c>
      <c r="AY494" s="17">
        <f t="shared" si="180"/>
        <v>0.29629629629629628</v>
      </c>
      <c r="AZ494" s="17">
        <f t="shared" si="181"/>
        <v>0.1111111111111111</v>
      </c>
      <c r="BA494" s="17">
        <f t="shared" si="182"/>
        <v>0.51851851851851849</v>
      </c>
      <c r="BB494" s="18">
        <f t="shared" si="183"/>
        <v>0.34273079049198452</v>
      </c>
      <c r="BC494" s="18">
        <f t="shared" si="184"/>
        <v>1.5714285714285714</v>
      </c>
      <c r="BD494" s="18">
        <f t="shared" si="185"/>
        <v>4.4223327805417351E-2</v>
      </c>
      <c r="BE494" s="18">
        <f t="shared" si="186"/>
        <v>1.6583747927031506E-2</v>
      </c>
      <c r="BF494" s="18">
        <f t="shared" si="187"/>
        <v>1.6583747927031506E-2</v>
      </c>
      <c r="BG494" s="18">
        <f t="shared" si="188"/>
        <v>7.7390823659480371E-2</v>
      </c>
      <c r="BH494" s="58" t="str">
        <f t="shared" si="189"/>
        <v>&lt;10 min</v>
      </c>
      <c r="BI494" s="58" t="str">
        <f t="shared" si="190"/>
        <v>18–22</v>
      </c>
      <c r="BJ494" s="60">
        <f t="shared" si="191"/>
        <v>0.38100000000000001</v>
      </c>
      <c r="BK494" s="60">
        <f t="shared" si="192"/>
        <v>0.42399999999999999</v>
      </c>
      <c r="BL494" s="60">
        <f t="shared" si="193"/>
        <v>4.103802051901026E-2</v>
      </c>
      <c r="BM494" s="62" t="str">
        <f t="shared" si="194"/>
        <v>Écarter</v>
      </c>
      <c r="BN494" s="64">
        <f t="shared" si="195"/>
        <v>7.0228780087935025E-2</v>
      </c>
      <c r="BO494" s="64">
        <f t="shared" si="196"/>
        <v>180.9</v>
      </c>
      <c r="BP494" s="65">
        <f t="shared" si="197"/>
        <v>0.12161415146489774</v>
      </c>
      <c r="BQ494" s="65">
        <f t="shared" si="198"/>
        <v>1.5714285714285714</v>
      </c>
      <c r="BR494" s="18">
        <f t="shared" si="199"/>
        <v>0.10503040353786622</v>
      </c>
    </row>
    <row r="495" spans="1:70" ht="13.2">
      <c r="A495" s="20" t="s">
        <v>990</v>
      </c>
      <c r="B495" s="12" t="s">
        <v>991</v>
      </c>
      <c r="C495" s="13">
        <v>22</v>
      </c>
      <c r="D495" s="13">
        <v>24</v>
      </c>
      <c r="E495" s="13">
        <v>3</v>
      </c>
      <c r="F495" s="13">
        <v>21</v>
      </c>
      <c r="G495" s="13">
        <v>4.4000000000000004</v>
      </c>
      <c r="H495" s="14">
        <v>53</v>
      </c>
      <c r="I495" s="15">
        <v>19</v>
      </c>
      <c r="J495" s="15">
        <v>36</v>
      </c>
      <c r="K495" s="14">
        <v>54.3</v>
      </c>
      <c r="L495" s="15">
        <v>12</v>
      </c>
      <c r="M495" s="15">
        <v>24</v>
      </c>
      <c r="N495" s="14">
        <v>56.5</v>
      </c>
      <c r="O495" s="14">
        <v>2</v>
      </c>
      <c r="P495" s="14">
        <v>5</v>
      </c>
      <c r="Q495" s="14">
        <v>50</v>
      </c>
      <c r="R495" s="15">
        <v>5</v>
      </c>
      <c r="S495" s="15">
        <v>19</v>
      </c>
      <c r="T495" s="15">
        <v>24</v>
      </c>
      <c r="U495" s="15">
        <v>2</v>
      </c>
      <c r="V495" s="68">
        <v>5</v>
      </c>
      <c r="W495" s="15">
        <v>2</v>
      </c>
      <c r="X495" s="15">
        <v>2</v>
      </c>
      <c r="Y495" s="15">
        <v>7</v>
      </c>
      <c r="Z495" s="14">
        <v>98</v>
      </c>
      <c r="AA495" s="14">
        <v>0</v>
      </c>
      <c r="AB495" s="14">
        <v>0</v>
      </c>
      <c r="AC495" s="13">
        <v>1.2</v>
      </c>
      <c r="AD495" s="13">
        <v>114.6</v>
      </c>
      <c r="AE495" s="13">
        <v>102.1</v>
      </c>
      <c r="AF495" s="13">
        <v>12.4</v>
      </c>
      <c r="AG495" s="13">
        <v>4.2</v>
      </c>
      <c r="AH495" s="13">
        <v>0.6</v>
      </c>
      <c r="AI495" s="13">
        <v>6.7</v>
      </c>
      <c r="AJ495" s="13">
        <v>3.8</v>
      </c>
      <c r="AK495" s="13">
        <v>18.899999999999999</v>
      </c>
      <c r="AL495" s="13">
        <v>10.5</v>
      </c>
      <c r="AM495" s="13">
        <v>11.1</v>
      </c>
      <c r="AN495" s="13">
        <v>72.900000000000006</v>
      </c>
      <c r="AO495" s="13">
        <v>72.099999999999994</v>
      </c>
      <c r="AP495" s="13">
        <v>15.1</v>
      </c>
      <c r="AQ495" s="13">
        <v>104.77</v>
      </c>
      <c r="AR495" s="13">
        <v>12.2</v>
      </c>
      <c r="AS495" s="13">
        <v>233</v>
      </c>
      <c r="AT495" s="16">
        <f t="shared" si="175"/>
        <v>2.2083333333333335</v>
      </c>
      <c r="AU495" s="16">
        <f t="shared" si="176"/>
        <v>8.3333333333333329E-2</v>
      </c>
      <c r="AV495" s="17">
        <f t="shared" si="177"/>
        <v>1</v>
      </c>
      <c r="AW495" s="17">
        <f t="shared" si="178"/>
        <v>0.20833333333333334</v>
      </c>
      <c r="AX495" s="17">
        <f t="shared" si="179"/>
        <v>0.79166666666666663</v>
      </c>
      <c r="AY495" s="17">
        <f t="shared" si="180"/>
        <v>8.3333333333333329E-2</v>
      </c>
      <c r="AZ495" s="17">
        <f t="shared" si="181"/>
        <v>8.3333333333333329E-2</v>
      </c>
      <c r="BA495" s="17">
        <f t="shared" si="182"/>
        <v>0.20833333333333334</v>
      </c>
      <c r="BB495" s="18">
        <f t="shared" si="183"/>
        <v>0.50189393939393934</v>
      </c>
      <c r="BC495" s="18">
        <f t="shared" si="184"/>
        <v>0.39999999999999997</v>
      </c>
      <c r="BD495" s="18">
        <f t="shared" si="185"/>
        <v>1.8939393939393936E-2</v>
      </c>
      <c r="BE495" s="18">
        <f t="shared" si="186"/>
        <v>1.8939393939393936E-2</v>
      </c>
      <c r="BF495" s="18">
        <f t="shared" si="187"/>
        <v>4.7348484848484848E-2</v>
      </c>
      <c r="BG495" s="18">
        <f t="shared" si="188"/>
        <v>0.1799242424242424</v>
      </c>
      <c r="BH495" s="58" t="str">
        <f t="shared" si="189"/>
        <v>&lt;10 min</v>
      </c>
      <c r="BI495" s="58" t="str">
        <f t="shared" si="190"/>
        <v>18–22</v>
      </c>
      <c r="BJ495" s="60">
        <f t="shared" si="191"/>
        <v>0.72900000000000009</v>
      </c>
      <c r="BK495" s="60">
        <f t="shared" si="192"/>
        <v>0.72099999999999997</v>
      </c>
      <c r="BL495" s="60">
        <f t="shared" si="193"/>
        <v>2.1726010863005431E-2</v>
      </c>
      <c r="BM495" s="62" t="str">
        <f t="shared" si="194"/>
        <v>Écarter</v>
      </c>
      <c r="BN495" s="64">
        <f t="shared" si="195"/>
        <v>6.7538564721663322E-2</v>
      </c>
      <c r="BO495" s="64">
        <f t="shared" si="196"/>
        <v>105.60000000000001</v>
      </c>
      <c r="BP495" s="65">
        <f t="shared" si="197"/>
        <v>1.8939393939393936E-2</v>
      </c>
      <c r="BQ495" s="65">
        <f t="shared" si="198"/>
        <v>0.4</v>
      </c>
      <c r="BR495" s="18">
        <f t="shared" si="199"/>
        <v>0.22727272727272727</v>
      </c>
    </row>
    <row r="496" spans="1:70" ht="13.2">
      <c r="A496" s="12" t="s">
        <v>982</v>
      </c>
      <c r="B496" s="12" t="s">
        <v>983</v>
      </c>
      <c r="C496" s="13">
        <v>25</v>
      </c>
      <c r="D496" s="13">
        <v>25</v>
      </c>
      <c r="E496" s="13">
        <v>17</v>
      </c>
      <c r="F496" s="13">
        <v>8</v>
      </c>
      <c r="G496" s="13">
        <v>7.4</v>
      </c>
      <c r="H496" s="14">
        <v>55</v>
      </c>
      <c r="I496" s="15">
        <v>18</v>
      </c>
      <c r="J496" s="15">
        <v>40</v>
      </c>
      <c r="K496" s="14">
        <v>41.5</v>
      </c>
      <c r="L496" s="15">
        <v>13</v>
      </c>
      <c r="M496" s="15">
        <v>33</v>
      </c>
      <c r="N496" s="14">
        <v>39.4</v>
      </c>
      <c r="O496" s="14">
        <v>8</v>
      </c>
      <c r="P496" s="14">
        <v>10</v>
      </c>
      <c r="Q496" s="14">
        <v>77.8</v>
      </c>
      <c r="R496" s="15">
        <v>10</v>
      </c>
      <c r="S496" s="15">
        <v>30</v>
      </c>
      <c r="T496" s="15">
        <v>40</v>
      </c>
      <c r="U496" s="15">
        <v>13</v>
      </c>
      <c r="V496" s="68">
        <v>8</v>
      </c>
      <c r="W496" s="15">
        <v>5</v>
      </c>
      <c r="X496" s="15">
        <v>3</v>
      </c>
      <c r="Y496" s="15">
        <v>18</v>
      </c>
      <c r="Z496" s="14">
        <v>135</v>
      </c>
      <c r="AA496" s="14">
        <v>0</v>
      </c>
      <c r="AB496" s="14">
        <v>0</v>
      </c>
      <c r="AC496" s="13">
        <v>1.8</v>
      </c>
      <c r="AD496" s="13">
        <v>115.7</v>
      </c>
      <c r="AE496" s="13">
        <v>102.9</v>
      </c>
      <c r="AF496" s="13">
        <v>12.8</v>
      </c>
      <c r="AG496" s="13">
        <v>9.5</v>
      </c>
      <c r="AH496" s="13">
        <v>1.63</v>
      </c>
      <c r="AI496" s="13">
        <v>19.7</v>
      </c>
      <c r="AJ496" s="13">
        <v>5.0999999999999996</v>
      </c>
      <c r="AK496" s="13">
        <v>16.100000000000001</v>
      </c>
      <c r="AL496" s="13">
        <v>10.8</v>
      </c>
      <c r="AM496" s="13">
        <v>12.1</v>
      </c>
      <c r="AN496" s="13">
        <v>57.3</v>
      </c>
      <c r="AO496" s="13">
        <v>60.1</v>
      </c>
      <c r="AP496" s="13">
        <v>12.1</v>
      </c>
      <c r="AQ496" s="13">
        <v>96.96</v>
      </c>
      <c r="AR496" s="13">
        <v>7.8</v>
      </c>
      <c r="AS496" s="13">
        <v>375</v>
      </c>
      <c r="AT496" s="16">
        <f t="shared" si="175"/>
        <v>2.2000000000000002</v>
      </c>
      <c r="AU496" s="16">
        <f t="shared" si="176"/>
        <v>0.52</v>
      </c>
      <c r="AV496" s="17">
        <f t="shared" si="177"/>
        <v>1.6</v>
      </c>
      <c r="AW496" s="17">
        <f t="shared" si="178"/>
        <v>0.4</v>
      </c>
      <c r="AX496" s="17">
        <f t="shared" si="179"/>
        <v>1.2</v>
      </c>
      <c r="AY496" s="17">
        <f t="shared" si="180"/>
        <v>0.2</v>
      </c>
      <c r="AZ496" s="17">
        <f t="shared" si="181"/>
        <v>0.12</v>
      </c>
      <c r="BA496" s="17">
        <f t="shared" si="182"/>
        <v>0.32</v>
      </c>
      <c r="BB496" s="18">
        <f t="shared" si="183"/>
        <v>0.29729729729729731</v>
      </c>
      <c r="BC496" s="18">
        <f t="shared" si="184"/>
        <v>1.625</v>
      </c>
      <c r="BD496" s="18">
        <f t="shared" si="185"/>
        <v>2.7027027027027029E-2</v>
      </c>
      <c r="BE496" s="18">
        <f t="shared" si="186"/>
        <v>1.6216216216216214E-2</v>
      </c>
      <c r="BF496" s="18">
        <f t="shared" si="187"/>
        <v>5.4054054054054057E-2</v>
      </c>
      <c r="BG496" s="18">
        <f t="shared" si="188"/>
        <v>0.16216216216216214</v>
      </c>
      <c r="BH496" s="58" t="str">
        <f t="shared" si="189"/>
        <v>&lt;10 min</v>
      </c>
      <c r="BI496" s="58" t="str">
        <f t="shared" si="190"/>
        <v>23–27</v>
      </c>
      <c r="BJ496" s="60">
        <f t="shared" si="191"/>
        <v>0.57299999999999995</v>
      </c>
      <c r="BK496" s="60">
        <f t="shared" si="192"/>
        <v>0.60099999999999998</v>
      </c>
      <c r="BL496" s="60">
        <f t="shared" si="193"/>
        <v>2.4140012070006035E-2</v>
      </c>
      <c r="BM496" s="62" t="str">
        <f t="shared" si="194"/>
        <v>Écarter</v>
      </c>
      <c r="BN496" s="64">
        <f t="shared" si="195"/>
        <v>6.7283702213279686E-2</v>
      </c>
      <c r="BO496" s="64">
        <f t="shared" si="196"/>
        <v>185</v>
      </c>
      <c r="BP496" s="65">
        <f t="shared" si="197"/>
        <v>7.0270270270270274E-2</v>
      </c>
      <c r="BQ496" s="65">
        <f t="shared" si="198"/>
        <v>1.625</v>
      </c>
      <c r="BR496" s="18">
        <f t="shared" si="199"/>
        <v>0.21621621621621623</v>
      </c>
    </row>
    <row r="497" spans="1:70" ht="13.2">
      <c r="A497" s="20" t="s">
        <v>1022</v>
      </c>
      <c r="B497" s="12" t="s">
        <v>1023</v>
      </c>
      <c r="C497" s="13">
        <v>23</v>
      </c>
      <c r="D497" s="13">
        <v>16</v>
      </c>
      <c r="E497" s="13">
        <v>4</v>
      </c>
      <c r="F497" s="13">
        <v>12</v>
      </c>
      <c r="G497" s="13">
        <v>7.4</v>
      </c>
      <c r="H497" s="14">
        <v>35</v>
      </c>
      <c r="I497" s="15">
        <v>14</v>
      </c>
      <c r="J497" s="15">
        <v>45</v>
      </c>
      <c r="K497" s="14">
        <v>31.1</v>
      </c>
      <c r="L497" s="15">
        <v>5</v>
      </c>
      <c r="M497" s="15">
        <v>21</v>
      </c>
      <c r="N497" s="14">
        <v>19</v>
      </c>
      <c r="O497" s="14">
        <v>3</v>
      </c>
      <c r="P497" s="14">
        <v>6</v>
      </c>
      <c r="Q497" s="14">
        <v>50</v>
      </c>
      <c r="R497" s="15">
        <v>5</v>
      </c>
      <c r="S497" s="15">
        <v>10</v>
      </c>
      <c r="T497" s="15">
        <v>13</v>
      </c>
      <c r="U497" s="15">
        <v>16</v>
      </c>
      <c r="V497" s="68">
        <v>3</v>
      </c>
      <c r="W497" s="15">
        <v>3</v>
      </c>
      <c r="X497" s="14">
        <v>0</v>
      </c>
      <c r="Y497" s="15">
        <v>5</v>
      </c>
      <c r="Z497" s="14">
        <v>80</v>
      </c>
      <c r="AA497" s="14">
        <v>0</v>
      </c>
      <c r="AB497" s="14">
        <v>0</v>
      </c>
      <c r="AC497" s="13">
        <v>0.1</v>
      </c>
      <c r="AD497" s="13">
        <v>109.2</v>
      </c>
      <c r="AE497" s="13">
        <v>105.7</v>
      </c>
      <c r="AF497" s="13">
        <v>3.5</v>
      </c>
      <c r="AG497" s="13">
        <v>18.8</v>
      </c>
      <c r="AH497" s="13">
        <v>5.33</v>
      </c>
      <c r="AI497" s="13">
        <v>23.9</v>
      </c>
      <c r="AJ497" s="13">
        <v>3.1</v>
      </c>
      <c r="AK497" s="13">
        <v>7</v>
      </c>
      <c r="AL497" s="13">
        <v>5</v>
      </c>
      <c r="AM497" s="13">
        <v>4.5</v>
      </c>
      <c r="AN497" s="13">
        <v>35.6</v>
      </c>
      <c r="AO497" s="13">
        <v>36.700000000000003</v>
      </c>
      <c r="AP497" s="13">
        <v>18.7</v>
      </c>
      <c r="AQ497" s="13">
        <v>98.56</v>
      </c>
      <c r="AR497" s="13">
        <v>4.9000000000000004</v>
      </c>
      <c r="AS497" s="13">
        <v>240</v>
      </c>
      <c r="AT497" s="16">
        <f t="shared" si="175"/>
        <v>2.1875</v>
      </c>
      <c r="AU497" s="16">
        <f t="shared" si="176"/>
        <v>1</v>
      </c>
      <c r="AV497" s="17">
        <f t="shared" si="177"/>
        <v>0.8125</v>
      </c>
      <c r="AW497" s="17">
        <f t="shared" si="178"/>
        <v>0.3125</v>
      </c>
      <c r="AX497" s="17">
        <f t="shared" si="179"/>
        <v>0.625</v>
      </c>
      <c r="AY497" s="17">
        <f t="shared" si="180"/>
        <v>0.1875</v>
      </c>
      <c r="AZ497" s="17">
        <f t="shared" si="181"/>
        <v>0</v>
      </c>
      <c r="BA497" s="17">
        <f t="shared" si="182"/>
        <v>0.1875</v>
      </c>
      <c r="BB497" s="18">
        <f t="shared" si="183"/>
        <v>0.29560810810810811</v>
      </c>
      <c r="BC497" s="18">
        <f t="shared" si="184"/>
        <v>5.333333333333333</v>
      </c>
      <c r="BD497" s="18">
        <f t="shared" si="185"/>
        <v>2.5337837837837836E-2</v>
      </c>
      <c r="BE497" s="18">
        <f t="shared" si="186"/>
        <v>0</v>
      </c>
      <c r="BF497" s="18">
        <f t="shared" si="187"/>
        <v>4.2229729729729729E-2</v>
      </c>
      <c r="BG497" s="18">
        <f t="shared" si="188"/>
        <v>8.4459459459459457E-2</v>
      </c>
      <c r="BH497" s="58" t="str">
        <f t="shared" si="189"/>
        <v>&lt;10 min</v>
      </c>
      <c r="BI497" s="58" t="str">
        <f t="shared" si="190"/>
        <v>23–27</v>
      </c>
      <c r="BJ497" s="60">
        <f t="shared" si="191"/>
        <v>0.35600000000000004</v>
      </c>
      <c r="BK497" s="60">
        <f t="shared" si="192"/>
        <v>0.36700000000000005</v>
      </c>
      <c r="BL497" s="60">
        <f t="shared" si="193"/>
        <v>2.715751357875679E-2</v>
      </c>
      <c r="BM497" s="62" t="str">
        <f t="shared" si="194"/>
        <v>Écarter</v>
      </c>
      <c r="BN497" s="64">
        <f t="shared" si="195"/>
        <v>6.6901408450704233E-2</v>
      </c>
      <c r="BO497" s="64">
        <f t="shared" si="196"/>
        <v>118.4</v>
      </c>
      <c r="BP497" s="65">
        <f t="shared" si="197"/>
        <v>0.13513513513513511</v>
      </c>
      <c r="BQ497" s="65">
        <f t="shared" si="198"/>
        <v>5.333333333333333</v>
      </c>
      <c r="BR497" s="18">
        <f t="shared" si="199"/>
        <v>0.10979729729729729</v>
      </c>
    </row>
    <row r="498" spans="1:70" ht="13.2">
      <c r="A498" s="12" t="s">
        <v>1024</v>
      </c>
      <c r="B498" s="12" t="s">
        <v>1025</v>
      </c>
      <c r="C498" s="13">
        <v>22</v>
      </c>
      <c r="D498" s="13">
        <v>16</v>
      </c>
      <c r="E498" s="13">
        <v>13</v>
      </c>
      <c r="F498" s="13">
        <v>3</v>
      </c>
      <c r="G498" s="13">
        <v>5.8</v>
      </c>
      <c r="H498" s="14">
        <v>34</v>
      </c>
      <c r="I498" s="15">
        <v>13</v>
      </c>
      <c r="J498" s="15">
        <v>34</v>
      </c>
      <c r="K498" s="14">
        <v>35.299999999999997</v>
      </c>
      <c r="L498" s="15">
        <v>5</v>
      </c>
      <c r="M498" s="15">
        <v>18</v>
      </c>
      <c r="N498" s="14">
        <v>22.2</v>
      </c>
      <c r="O498" s="14">
        <v>5</v>
      </c>
      <c r="P498" s="14">
        <v>6</v>
      </c>
      <c r="Q498" s="14">
        <v>71.400000000000006</v>
      </c>
      <c r="R498" s="15">
        <v>2</v>
      </c>
      <c r="S498" s="15">
        <v>11</v>
      </c>
      <c r="T498" s="15">
        <v>13</v>
      </c>
      <c r="U498" s="15">
        <v>13</v>
      </c>
      <c r="V498" s="68">
        <v>13</v>
      </c>
      <c r="W498" s="15">
        <v>5</v>
      </c>
      <c r="X498" s="15">
        <v>2</v>
      </c>
      <c r="Y498" s="15">
        <v>2</v>
      </c>
      <c r="Z498" s="14">
        <v>74</v>
      </c>
      <c r="AA498" s="14">
        <v>0</v>
      </c>
      <c r="AB498" s="14">
        <v>0</v>
      </c>
      <c r="AC498" s="13">
        <v>-1.8</v>
      </c>
      <c r="AD498" s="13">
        <v>91.7</v>
      </c>
      <c r="AE498" s="13">
        <v>105.4</v>
      </c>
      <c r="AF498" s="13">
        <v>-13.7</v>
      </c>
      <c r="AG498" s="13">
        <v>27.7</v>
      </c>
      <c r="AH498" s="13">
        <v>1</v>
      </c>
      <c r="AI498" s="13">
        <v>20.6</v>
      </c>
      <c r="AJ498" s="13">
        <v>2</v>
      </c>
      <c r="AK498" s="13">
        <v>11.8</v>
      </c>
      <c r="AL498" s="13">
        <v>6.7</v>
      </c>
      <c r="AM498" s="13">
        <v>20.6</v>
      </c>
      <c r="AN498" s="13">
        <v>41.2</v>
      </c>
      <c r="AO498" s="13">
        <v>44.5</v>
      </c>
      <c r="AP498" s="13">
        <v>22.8</v>
      </c>
      <c r="AQ498" s="13">
        <v>94.28</v>
      </c>
      <c r="AR498" s="13">
        <v>7.9</v>
      </c>
      <c r="AS498" s="13">
        <v>181</v>
      </c>
      <c r="AT498" s="16">
        <f t="shared" si="175"/>
        <v>2.125</v>
      </c>
      <c r="AU498" s="16">
        <f t="shared" si="176"/>
        <v>0.8125</v>
      </c>
      <c r="AV498" s="17">
        <f t="shared" si="177"/>
        <v>0.8125</v>
      </c>
      <c r="AW498" s="17">
        <f t="shared" si="178"/>
        <v>0.125</v>
      </c>
      <c r="AX498" s="17">
        <f t="shared" si="179"/>
        <v>0.6875</v>
      </c>
      <c r="AY498" s="17">
        <f t="shared" si="180"/>
        <v>0.3125</v>
      </c>
      <c r="AZ498" s="17">
        <f t="shared" si="181"/>
        <v>0.125</v>
      </c>
      <c r="BA498" s="17">
        <f t="shared" si="182"/>
        <v>0.8125</v>
      </c>
      <c r="BB498" s="18">
        <f t="shared" si="183"/>
        <v>0.36637931034482762</v>
      </c>
      <c r="BC498" s="18">
        <f t="shared" si="184"/>
        <v>1</v>
      </c>
      <c r="BD498" s="18">
        <f t="shared" si="185"/>
        <v>5.387931034482759E-2</v>
      </c>
      <c r="BE498" s="18">
        <f t="shared" si="186"/>
        <v>2.1551724137931036E-2</v>
      </c>
      <c r="BF498" s="18">
        <f t="shared" si="187"/>
        <v>2.1551724137931036E-2</v>
      </c>
      <c r="BG498" s="18">
        <f t="shared" si="188"/>
        <v>0.11853448275862069</v>
      </c>
      <c r="BH498" s="58" t="str">
        <f t="shared" si="189"/>
        <v>&lt;10 min</v>
      </c>
      <c r="BI498" s="58" t="str">
        <f t="shared" si="190"/>
        <v>18–22</v>
      </c>
      <c r="BJ498" s="60">
        <f t="shared" si="191"/>
        <v>0.41200000000000003</v>
      </c>
      <c r="BK498" s="60">
        <f t="shared" si="192"/>
        <v>0.44500000000000001</v>
      </c>
      <c r="BL498" s="60">
        <f t="shared" si="193"/>
        <v>2.051901025950513E-2</v>
      </c>
      <c r="BM498" s="62" t="str">
        <f t="shared" si="194"/>
        <v>Écarter</v>
      </c>
      <c r="BN498" s="64">
        <f t="shared" si="195"/>
        <v>6.4989939637826968E-2</v>
      </c>
      <c r="BO498" s="64">
        <f t="shared" si="196"/>
        <v>92.8</v>
      </c>
      <c r="BP498" s="65">
        <f t="shared" si="197"/>
        <v>0.14008620689655174</v>
      </c>
      <c r="BQ498" s="65">
        <f t="shared" si="198"/>
        <v>1</v>
      </c>
      <c r="BR498" s="18">
        <f t="shared" si="199"/>
        <v>0.14008620689655174</v>
      </c>
    </row>
    <row r="499" spans="1:70" ht="13.2">
      <c r="A499" s="12" t="s">
        <v>1012</v>
      </c>
      <c r="B499" s="12" t="s">
        <v>1013</v>
      </c>
      <c r="C499" s="13">
        <v>27</v>
      </c>
      <c r="D499" s="13">
        <v>17</v>
      </c>
      <c r="E499" s="13">
        <v>4</v>
      </c>
      <c r="F499" s="13">
        <v>13</v>
      </c>
      <c r="G499" s="13">
        <v>4.4000000000000004</v>
      </c>
      <c r="H499" s="14">
        <v>36</v>
      </c>
      <c r="I499" s="15">
        <v>12</v>
      </c>
      <c r="J499" s="15">
        <v>26</v>
      </c>
      <c r="K499" s="14">
        <v>46.2</v>
      </c>
      <c r="L499" s="15">
        <v>7</v>
      </c>
      <c r="M499" s="15">
        <v>15</v>
      </c>
      <c r="N499" s="14">
        <v>40</v>
      </c>
      <c r="O499" s="14">
        <v>7</v>
      </c>
      <c r="P499" s="14">
        <v>9</v>
      </c>
      <c r="Q499" s="14">
        <v>75</v>
      </c>
      <c r="R499" s="15">
        <v>5</v>
      </c>
      <c r="S499" s="15">
        <v>15</v>
      </c>
      <c r="T499" s="15">
        <v>20</v>
      </c>
      <c r="U499" s="15">
        <v>9</v>
      </c>
      <c r="V499" s="68">
        <v>2</v>
      </c>
      <c r="W499" s="14">
        <v>0</v>
      </c>
      <c r="X499" s="14">
        <v>0</v>
      </c>
      <c r="Y499" s="15">
        <v>7</v>
      </c>
      <c r="Z499" s="14">
        <v>73</v>
      </c>
      <c r="AA499" s="14">
        <v>0</v>
      </c>
      <c r="AB499" s="14">
        <v>0</v>
      </c>
      <c r="AC499" s="13">
        <v>0.7</v>
      </c>
      <c r="AD499" s="13">
        <v>105.2</v>
      </c>
      <c r="AE499" s="13">
        <v>102.4</v>
      </c>
      <c r="AF499" s="13">
        <v>2.8</v>
      </c>
      <c r="AG499" s="13">
        <v>17.3</v>
      </c>
      <c r="AH499" s="13">
        <v>9</v>
      </c>
      <c r="AI499" s="13">
        <v>23.1</v>
      </c>
      <c r="AJ499" s="13">
        <v>6</v>
      </c>
      <c r="AK499" s="13">
        <v>16.5</v>
      </c>
      <c r="AL499" s="13">
        <v>11.5</v>
      </c>
      <c r="AM499" s="13">
        <v>2.6</v>
      </c>
      <c r="AN499" s="13">
        <v>57.7</v>
      </c>
      <c r="AO499" s="13">
        <v>61</v>
      </c>
      <c r="AP499" s="13">
        <v>15.1</v>
      </c>
      <c r="AQ499" s="13">
        <v>108.61</v>
      </c>
      <c r="AR499" s="13">
        <v>12.7</v>
      </c>
      <c r="AS499" s="13">
        <v>172</v>
      </c>
      <c r="AT499" s="16">
        <f t="shared" si="175"/>
        <v>2.1176470588235294</v>
      </c>
      <c r="AU499" s="16">
        <f t="shared" si="176"/>
        <v>0.52941176470588236</v>
      </c>
      <c r="AV499" s="17">
        <f t="shared" si="177"/>
        <v>1.1764705882352942</v>
      </c>
      <c r="AW499" s="17">
        <f t="shared" si="178"/>
        <v>0.29411764705882354</v>
      </c>
      <c r="AX499" s="17">
        <f t="shared" si="179"/>
        <v>0.88235294117647056</v>
      </c>
      <c r="AY499" s="17">
        <f t="shared" si="180"/>
        <v>0</v>
      </c>
      <c r="AZ499" s="17">
        <f t="shared" si="181"/>
        <v>0</v>
      </c>
      <c r="BA499" s="17">
        <f t="shared" si="182"/>
        <v>0.11764705882352941</v>
      </c>
      <c r="BB499" s="18">
        <f t="shared" si="183"/>
        <v>0.48128342245989303</v>
      </c>
      <c r="BC499" s="18">
        <f t="shared" si="184"/>
        <v>4.5</v>
      </c>
      <c r="BD499" s="18">
        <f t="shared" si="185"/>
        <v>0</v>
      </c>
      <c r="BE499" s="18">
        <f t="shared" si="186"/>
        <v>0</v>
      </c>
      <c r="BF499" s="18">
        <f t="shared" si="187"/>
        <v>6.684491978609626E-2</v>
      </c>
      <c r="BG499" s="18">
        <f t="shared" si="188"/>
        <v>0.20053475935828874</v>
      </c>
      <c r="BH499" s="58" t="str">
        <f t="shared" si="189"/>
        <v>&lt;10 min</v>
      </c>
      <c r="BI499" s="58" t="str">
        <f t="shared" si="190"/>
        <v>23–27</v>
      </c>
      <c r="BJ499" s="60">
        <f t="shared" si="191"/>
        <v>0.57700000000000007</v>
      </c>
      <c r="BK499" s="60">
        <f t="shared" si="192"/>
        <v>0.61</v>
      </c>
      <c r="BL499" s="60">
        <f t="shared" si="193"/>
        <v>1.5691007845503924E-2</v>
      </c>
      <c r="BM499" s="62" t="str">
        <f t="shared" si="194"/>
        <v>Écarter</v>
      </c>
      <c r="BN499" s="64">
        <f t="shared" si="195"/>
        <v>6.476506095395905E-2</v>
      </c>
      <c r="BO499" s="64">
        <f t="shared" si="196"/>
        <v>74.800000000000011</v>
      </c>
      <c r="BP499" s="65">
        <f t="shared" si="197"/>
        <v>0.12032085561497324</v>
      </c>
      <c r="BQ499" s="65">
        <f t="shared" si="198"/>
        <v>4.5</v>
      </c>
      <c r="BR499" s="18">
        <f t="shared" si="199"/>
        <v>0.26737967914438504</v>
      </c>
    </row>
    <row r="500" spans="1:70" ht="13.2">
      <c r="A500" s="12" t="s">
        <v>870</v>
      </c>
      <c r="B500" s="12" t="s">
        <v>871</v>
      </c>
      <c r="C500" s="13">
        <v>33</v>
      </c>
      <c r="D500" s="13">
        <v>55</v>
      </c>
      <c r="E500" s="13">
        <v>25</v>
      </c>
      <c r="F500" s="13">
        <v>30</v>
      </c>
      <c r="G500" s="13">
        <v>10</v>
      </c>
      <c r="H500" s="14">
        <v>116</v>
      </c>
      <c r="I500" s="15">
        <v>44</v>
      </c>
      <c r="J500" s="15">
        <v>61</v>
      </c>
      <c r="K500" s="14">
        <v>68.900000000000006</v>
      </c>
      <c r="L500" s="14">
        <v>0</v>
      </c>
      <c r="M500" s="15">
        <v>6</v>
      </c>
      <c r="N500" s="14">
        <v>40</v>
      </c>
      <c r="O500" s="14">
        <v>28</v>
      </c>
      <c r="P500" s="14">
        <v>44</v>
      </c>
      <c r="Q500" s="14">
        <v>65.099999999999994</v>
      </c>
      <c r="R500" s="15">
        <v>50</v>
      </c>
      <c r="S500" s="15">
        <v>72</v>
      </c>
      <c r="T500" s="15">
        <v>116</v>
      </c>
      <c r="U500" s="15">
        <v>55</v>
      </c>
      <c r="V500" s="68">
        <v>17</v>
      </c>
      <c r="W500" s="15">
        <v>17</v>
      </c>
      <c r="X500" s="15">
        <v>22</v>
      </c>
      <c r="Y500" s="15">
        <v>77</v>
      </c>
      <c r="Z500" s="14">
        <v>435</v>
      </c>
      <c r="AA500" s="14">
        <v>0</v>
      </c>
      <c r="AB500" s="14">
        <v>0</v>
      </c>
      <c r="AC500" s="13">
        <v>-0.3</v>
      </c>
      <c r="AD500" s="13">
        <v>108.6</v>
      </c>
      <c r="AE500" s="13">
        <v>109.7</v>
      </c>
      <c r="AF500" s="13">
        <v>-1.1000000000000001</v>
      </c>
      <c r="AG500" s="13">
        <v>13</v>
      </c>
      <c r="AH500" s="13">
        <v>3.06</v>
      </c>
      <c r="AI500" s="13">
        <v>36.200000000000003</v>
      </c>
      <c r="AJ500" s="13">
        <v>8.4</v>
      </c>
      <c r="AK500" s="13">
        <v>13.1</v>
      </c>
      <c r="AL500" s="13">
        <v>10.7</v>
      </c>
      <c r="AM500" s="13">
        <v>11.8</v>
      </c>
      <c r="AN500" s="13">
        <v>70.5</v>
      </c>
      <c r="AO500" s="13">
        <v>71.3</v>
      </c>
      <c r="AP500" s="13">
        <v>7.3</v>
      </c>
      <c r="AQ500" s="13">
        <v>102.17</v>
      </c>
      <c r="AR500" s="13">
        <v>7.3</v>
      </c>
      <c r="AS500" s="13">
        <v>1172</v>
      </c>
      <c r="AT500" s="16">
        <f t="shared" si="175"/>
        <v>2.1090909090909089</v>
      </c>
      <c r="AU500" s="16">
        <f t="shared" si="176"/>
        <v>1</v>
      </c>
      <c r="AV500" s="17">
        <f t="shared" si="177"/>
        <v>2.1090909090909089</v>
      </c>
      <c r="AW500" s="17">
        <f t="shared" si="178"/>
        <v>0.90909090909090906</v>
      </c>
      <c r="AX500" s="17">
        <f t="shared" si="179"/>
        <v>1.3090909090909091</v>
      </c>
      <c r="AY500" s="17">
        <f t="shared" si="180"/>
        <v>0.30909090909090908</v>
      </c>
      <c r="AZ500" s="17">
        <f t="shared" si="181"/>
        <v>0.4</v>
      </c>
      <c r="BA500" s="17">
        <f t="shared" si="182"/>
        <v>0.30909090909090908</v>
      </c>
      <c r="BB500" s="18">
        <f t="shared" si="183"/>
        <v>0.21090909090909088</v>
      </c>
      <c r="BC500" s="18">
        <f t="shared" si="184"/>
        <v>3.2352941176470589</v>
      </c>
      <c r="BD500" s="18">
        <f t="shared" si="185"/>
        <v>3.0909090909090907E-2</v>
      </c>
      <c r="BE500" s="18">
        <f t="shared" si="186"/>
        <v>0.04</v>
      </c>
      <c r="BF500" s="18">
        <f t="shared" si="187"/>
        <v>9.0909090909090912E-2</v>
      </c>
      <c r="BG500" s="18">
        <f t="shared" si="188"/>
        <v>0.13090909090909092</v>
      </c>
      <c r="BH500" s="58" t="str">
        <f t="shared" si="189"/>
        <v>10–19 min</v>
      </c>
      <c r="BI500" s="58" t="str">
        <f t="shared" si="190"/>
        <v>33+</v>
      </c>
      <c r="BJ500" s="60">
        <f t="shared" si="191"/>
        <v>0.70499999999999996</v>
      </c>
      <c r="BK500" s="60">
        <f t="shared" si="192"/>
        <v>0.71299999999999997</v>
      </c>
      <c r="BL500" s="60">
        <f t="shared" si="193"/>
        <v>3.6813518406759206E-2</v>
      </c>
      <c r="BM500" s="62" t="str">
        <f t="shared" si="194"/>
        <v>Écarter</v>
      </c>
      <c r="BN500" s="64">
        <f t="shared" si="195"/>
        <v>6.4503383940003656E-2</v>
      </c>
      <c r="BO500" s="64">
        <f t="shared" si="196"/>
        <v>550</v>
      </c>
      <c r="BP500" s="65">
        <f t="shared" si="197"/>
        <v>0.1</v>
      </c>
      <c r="BQ500" s="65">
        <f t="shared" si="198"/>
        <v>3.2352941176470589</v>
      </c>
      <c r="BR500" s="18">
        <f t="shared" si="199"/>
        <v>0.21090909090909088</v>
      </c>
    </row>
    <row r="501" spans="1:70" ht="13.2">
      <c r="A501" s="12" t="s">
        <v>910</v>
      </c>
      <c r="B501" s="12" t="s">
        <v>911</v>
      </c>
      <c r="C501" s="13">
        <v>29</v>
      </c>
      <c r="D501" s="13">
        <v>46</v>
      </c>
      <c r="E501" s="13">
        <v>17</v>
      </c>
      <c r="F501" s="13">
        <v>29</v>
      </c>
      <c r="G501" s="13">
        <v>6.8</v>
      </c>
      <c r="H501" s="14">
        <v>97</v>
      </c>
      <c r="I501" s="15">
        <v>32</v>
      </c>
      <c r="J501" s="15">
        <v>74</v>
      </c>
      <c r="K501" s="14">
        <v>43.1</v>
      </c>
      <c r="L501" s="15">
        <v>18</v>
      </c>
      <c r="M501" s="15">
        <v>46</v>
      </c>
      <c r="N501" s="14">
        <v>41.3</v>
      </c>
      <c r="O501" s="14">
        <v>18</v>
      </c>
      <c r="P501" s="14">
        <v>23</v>
      </c>
      <c r="Q501" s="14">
        <v>77.3</v>
      </c>
      <c r="R501" s="15">
        <v>5</v>
      </c>
      <c r="S501" s="15">
        <v>23</v>
      </c>
      <c r="T501" s="15">
        <v>32</v>
      </c>
      <c r="U501" s="15">
        <v>51</v>
      </c>
      <c r="V501" s="68">
        <v>14</v>
      </c>
      <c r="W501" s="15">
        <v>14</v>
      </c>
      <c r="X501" s="14">
        <v>0</v>
      </c>
      <c r="Y501" s="15">
        <v>18</v>
      </c>
      <c r="Z501" s="14">
        <v>244</v>
      </c>
      <c r="AA501" s="14">
        <v>0</v>
      </c>
      <c r="AB501" s="14">
        <v>0</v>
      </c>
      <c r="AC501" s="13">
        <v>1.2</v>
      </c>
      <c r="AD501" s="13">
        <v>118</v>
      </c>
      <c r="AE501" s="13">
        <v>108.9</v>
      </c>
      <c r="AF501" s="13">
        <v>9.1</v>
      </c>
      <c r="AG501" s="13">
        <v>20.8</v>
      </c>
      <c r="AH501" s="13">
        <v>3.19</v>
      </c>
      <c r="AI501" s="13">
        <v>34.200000000000003</v>
      </c>
      <c r="AJ501" s="13">
        <v>2.1</v>
      </c>
      <c r="AK501" s="13">
        <v>7.4</v>
      </c>
      <c r="AL501" s="13">
        <v>5</v>
      </c>
      <c r="AM501" s="13">
        <v>10.7</v>
      </c>
      <c r="AN501" s="13">
        <v>56.3</v>
      </c>
      <c r="AO501" s="13">
        <v>60</v>
      </c>
      <c r="AP501" s="13">
        <v>13.4</v>
      </c>
      <c r="AQ501" s="13">
        <v>99.58</v>
      </c>
      <c r="AR501" s="13">
        <v>8.3000000000000007</v>
      </c>
      <c r="AS501" s="13">
        <v>651</v>
      </c>
      <c r="AT501" s="16">
        <f t="shared" si="175"/>
        <v>2.1086956521739131</v>
      </c>
      <c r="AU501" s="16">
        <f t="shared" si="176"/>
        <v>1.1086956521739131</v>
      </c>
      <c r="AV501" s="17">
        <f t="shared" si="177"/>
        <v>0.69565217391304346</v>
      </c>
      <c r="AW501" s="17">
        <f t="shared" si="178"/>
        <v>0.10869565217391304</v>
      </c>
      <c r="AX501" s="17">
        <f t="shared" si="179"/>
        <v>0.5</v>
      </c>
      <c r="AY501" s="17">
        <f t="shared" si="180"/>
        <v>0.30434782608695654</v>
      </c>
      <c r="AZ501" s="17">
        <f t="shared" si="181"/>
        <v>0</v>
      </c>
      <c r="BA501" s="17">
        <f t="shared" si="182"/>
        <v>0.30434782608695654</v>
      </c>
      <c r="BB501" s="18">
        <f t="shared" si="183"/>
        <v>0.31010230179028136</v>
      </c>
      <c r="BC501" s="18">
        <f t="shared" si="184"/>
        <v>3.6428571428571428</v>
      </c>
      <c r="BD501" s="18">
        <f t="shared" si="185"/>
        <v>4.4757033248081848E-2</v>
      </c>
      <c r="BE501" s="18">
        <f t="shared" si="186"/>
        <v>0</v>
      </c>
      <c r="BF501" s="18">
        <f t="shared" si="187"/>
        <v>1.5984654731457801E-2</v>
      </c>
      <c r="BG501" s="18">
        <f t="shared" si="188"/>
        <v>7.3529411764705885E-2</v>
      </c>
      <c r="BH501" s="58" t="str">
        <f t="shared" si="189"/>
        <v>&lt;10 min</v>
      </c>
      <c r="BI501" s="58" t="str">
        <f t="shared" si="190"/>
        <v>28–32</v>
      </c>
      <c r="BJ501" s="60">
        <f t="shared" si="191"/>
        <v>0.56299999999999994</v>
      </c>
      <c r="BK501" s="60">
        <f t="shared" si="192"/>
        <v>0.6</v>
      </c>
      <c r="BL501" s="60">
        <f t="shared" si="193"/>
        <v>4.4659022329511168E-2</v>
      </c>
      <c r="BM501" s="62" t="str">
        <f t="shared" si="194"/>
        <v>Écarter</v>
      </c>
      <c r="BN501" s="64">
        <f t="shared" si="195"/>
        <v>6.449129559968507E-2</v>
      </c>
      <c r="BO501" s="64">
        <f t="shared" si="196"/>
        <v>312.8</v>
      </c>
      <c r="BP501" s="65">
        <f t="shared" si="197"/>
        <v>0.16304347826086957</v>
      </c>
      <c r="BQ501" s="65">
        <f t="shared" si="198"/>
        <v>3.6428571428571428</v>
      </c>
      <c r="BR501" s="18">
        <f t="shared" si="199"/>
        <v>0.10230179028132992</v>
      </c>
    </row>
    <row r="502" spans="1:70" ht="13.2">
      <c r="A502" s="12" t="s">
        <v>902</v>
      </c>
      <c r="B502" s="12" t="s">
        <v>903</v>
      </c>
      <c r="C502" s="13">
        <v>20</v>
      </c>
      <c r="D502" s="13">
        <v>50</v>
      </c>
      <c r="E502" s="13">
        <v>31</v>
      </c>
      <c r="F502" s="13">
        <v>19</v>
      </c>
      <c r="G502" s="13">
        <v>7.6</v>
      </c>
      <c r="H502" s="14">
        <v>105</v>
      </c>
      <c r="I502" s="15">
        <v>35</v>
      </c>
      <c r="J502" s="15">
        <v>90</v>
      </c>
      <c r="K502" s="14">
        <v>38</v>
      </c>
      <c r="L502" s="15">
        <v>15</v>
      </c>
      <c r="M502" s="15">
        <v>50</v>
      </c>
      <c r="N502" s="14">
        <v>30</v>
      </c>
      <c r="O502" s="14">
        <v>20</v>
      </c>
      <c r="P502" s="14">
        <v>20</v>
      </c>
      <c r="Q502" s="14">
        <v>81.8</v>
      </c>
      <c r="R502" s="15">
        <v>25</v>
      </c>
      <c r="S502" s="15">
        <v>50</v>
      </c>
      <c r="T502" s="15">
        <v>70</v>
      </c>
      <c r="U502" s="15">
        <v>20</v>
      </c>
      <c r="V502" s="68">
        <v>10</v>
      </c>
      <c r="W502" s="15">
        <v>20</v>
      </c>
      <c r="X502" s="15">
        <v>10</v>
      </c>
      <c r="Y502" s="15">
        <v>40</v>
      </c>
      <c r="Z502" s="14">
        <v>290</v>
      </c>
      <c r="AA502" s="14">
        <v>0</v>
      </c>
      <c r="AB502" s="14">
        <v>0</v>
      </c>
      <c r="AC502" s="13">
        <v>0.4</v>
      </c>
      <c r="AD502" s="13">
        <v>106.1</v>
      </c>
      <c r="AE502" s="13">
        <v>105.4</v>
      </c>
      <c r="AF502" s="13">
        <v>0.6</v>
      </c>
      <c r="AG502" s="13">
        <v>6.3</v>
      </c>
      <c r="AH502" s="13">
        <v>1.58</v>
      </c>
      <c r="AI502" s="13">
        <v>14.4</v>
      </c>
      <c r="AJ502" s="13">
        <v>6</v>
      </c>
      <c r="AK502" s="13">
        <v>12.6</v>
      </c>
      <c r="AL502" s="13">
        <v>9.3000000000000007</v>
      </c>
      <c r="AM502" s="13">
        <v>9.1</v>
      </c>
      <c r="AN502" s="13">
        <v>46.2</v>
      </c>
      <c r="AO502" s="13">
        <v>50.6</v>
      </c>
      <c r="AP502" s="13">
        <v>11.8</v>
      </c>
      <c r="AQ502" s="13">
        <v>105.49</v>
      </c>
      <c r="AR502" s="13">
        <v>5.9</v>
      </c>
      <c r="AS502" s="13">
        <v>842</v>
      </c>
      <c r="AT502" s="16">
        <f t="shared" si="175"/>
        <v>2.1</v>
      </c>
      <c r="AU502" s="16">
        <f t="shared" si="176"/>
        <v>0.4</v>
      </c>
      <c r="AV502" s="17">
        <f t="shared" si="177"/>
        <v>1.4</v>
      </c>
      <c r="AW502" s="17">
        <f t="shared" si="178"/>
        <v>0.5</v>
      </c>
      <c r="AX502" s="17">
        <f t="shared" si="179"/>
        <v>1</v>
      </c>
      <c r="AY502" s="17">
        <f t="shared" si="180"/>
        <v>0.4</v>
      </c>
      <c r="AZ502" s="17">
        <f t="shared" si="181"/>
        <v>0.2</v>
      </c>
      <c r="BA502" s="17">
        <f t="shared" si="182"/>
        <v>0.2</v>
      </c>
      <c r="BB502" s="18">
        <f t="shared" si="183"/>
        <v>0.27631578947368424</v>
      </c>
      <c r="BC502" s="18">
        <f t="shared" si="184"/>
        <v>2</v>
      </c>
      <c r="BD502" s="18">
        <f t="shared" si="185"/>
        <v>5.2631578947368425E-2</v>
      </c>
      <c r="BE502" s="18">
        <f t="shared" si="186"/>
        <v>2.6315789473684213E-2</v>
      </c>
      <c r="BF502" s="18">
        <f t="shared" si="187"/>
        <v>6.5789473684210523E-2</v>
      </c>
      <c r="BG502" s="18">
        <f t="shared" si="188"/>
        <v>0.13157894736842105</v>
      </c>
      <c r="BH502" s="58" t="str">
        <f t="shared" si="189"/>
        <v>&lt;10 min</v>
      </c>
      <c r="BI502" s="58" t="str">
        <f t="shared" si="190"/>
        <v>18–22</v>
      </c>
      <c r="BJ502" s="60">
        <f t="shared" si="191"/>
        <v>0.46200000000000002</v>
      </c>
      <c r="BK502" s="60">
        <f t="shared" si="192"/>
        <v>0.50600000000000001</v>
      </c>
      <c r="BL502" s="60">
        <f t="shared" si="193"/>
        <v>5.431502715751358E-2</v>
      </c>
      <c r="BM502" s="62" t="str">
        <f t="shared" si="194"/>
        <v>Écarter</v>
      </c>
      <c r="BN502" s="64">
        <f t="shared" si="195"/>
        <v>6.4225352112676062E-2</v>
      </c>
      <c r="BO502" s="64">
        <f t="shared" si="196"/>
        <v>380</v>
      </c>
      <c r="BP502" s="65">
        <f t="shared" si="197"/>
        <v>5.2631578947368418E-2</v>
      </c>
      <c r="BQ502" s="65">
        <f t="shared" si="198"/>
        <v>2</v>
      </c>
      <c r="BR502" s="18">
        <f t="shared" si="199"/>
        <v>0.18421052631578946</v>
      </c>
    </row>
    <row r="503" spans="1:70" ht="13.2">
      <c r="A503" s="12" t="s">
        <v>1000</v>
      </c>
      <c r="B503" s="12" t="s">
        <v>1001</v>
      </c>
      <c r="C503" s="13">
        <v>24</v>
      </c>
      <c r="D503" s="13">
        <v>22</v>
      </c>
      <c r="E503" s="13">
        <v>7</v>
      </c>
      <c r="F503" s="13">
        <v>15</v>
      </c>
      <c r="G503" s="13">
        <v>8.1999999999999993</v>
      </c>
      <c r="H503" s="14">
        <v>46</v>
      </c>
      <c r="I503" s="15">
        <v>15</v>
      </c>
      <c r="J503" s="15">
        <v>37</v>
      </c>
      <c r="K503" s="14">
        <v>43.2</v>
      </c>
      <c r="L503" s="14">
        <v>0</v>
      </c>
      <c r="M503" s="15">
        <v>11</v>
      </c>
      <c r="N503" s="14">
        <v>10</v>
      </c>
      <c r="O503" s="14">
        <v>13</v>
      </c>
      <c r="P503" s="14">
        <v>20</v>
      </c>
      <c r="Q503" s="14">
        <v>68.400000000000006</v>
      </c>
      <c r="R503" s="15">
        <v>11</v>
      </c>
      <c r="S503" s="15">
        <v>20</v>
      </c>
      <c r="T503" s="15">
        <v>31</v>
      </c>
      <c r="U503" s="15">
        <v>9</v>
      </c>
      <c r="V503" s="68">
        <v>7</v>
      </c>
      <c r="W503" s="15">
        <v>2</v>
      </c>
      <c r="X503" s="15">
        <v>2</v>
      </c>
      <c r="Y503" s="15">
        <v>22</v>
      </c>
      <c r="Z503" s="14">
        <v>108</v>
      </c>
      <c r="AA503" s="14">
        <v>0</v>
      </c>
      <c r="AB503" s="14">
        <v>0</v>
      </c>
      <c r="AC503" s="13">
        <v>-0.9</v>
      </c>
      <c r="AD503" s="13">
        <v>104.4</v>
      </c>
      <c r="AE503" s="13">
        <v>110.7</v>
      </c>
      <c r="AF503" s="13">
        <v>-6.3</v>
      </c>
      <c r="AG503" s="13">
        <v>6.2</v>
      </c>
      <c r="AH503" s="13">
        <v>1.5</v>
      </c>
      <c r="AI503" s="13">
        <v>15</v>
      </c>
      <c r="AJ503" s="13">
        <v>5.4</v>
      </c>
      <c r="AK503" s="13">
        <v>10.6</v>
      </c>
      <c r="AL503" s="13">
        <v>7.8</v>
      </c>
      <c r="AM503" s="13">
        <v>10</v>
      </c>
      <c r="AN503" s="13">
        <v>44.6</v>
      </c>
      <c r="AO503" s="13">
        <v>50.7</v>
      </c>
      <c r="AP503" s="13">
        <v>10.9</v>
      </c>
      <c r="AQ503" s="13">
        <v>107.55</v>
      </c>
      <c r="AR503" s="13">
        <v>4</v>
      </c>
      <c r="AS503" s="13">
        <v>409</v>
      </c>
      <c r="AT503" s="16">
        <f t="shared" si="175"/>
        <v>2.0909090909090908</v>
      </c>
      <c r="AU503" s="16">
        <f t="shared" si="176"/>
        <v>0.40909090909090912</v>
      </c>
      <c r="AV503" s="17">
        <f t="shared" si="177"/>
        <v>1.4090909090909092</v>
      </c>
      <c r="AW503" s="17">
        <f t="shared" si="178"/>
        <v>0.5</v>
      </c>
      <c r="AX503" s="17">
        <f t="shared" si="179"/>
        <v>0.90909090909090906</v>
      </c>
      <c r="AY503" s="17">
        <f t="shared" si="180"/>
        <v>9.0909090909090912E-2</v>
      </c>
      <c r="AZ503" s="17">
        <f t="shared" si="181"/>
        <v>9.0909090909090912E-2</v>
      </c>
      <c r="BA503" s="17">
        <f t="shared" si="182"/>
        <v>0.31818181818181818</v>
      </c>
      <c r="BB503" s="18">
        <f t="shared" si="183"/>
        <v>0.25498891352549891</v>
      </c>
      <c r="BC503" s="18">
        <f t="shared" si="184"/>
        <v>1.2857142857142858</v>
      </c>
      <c r="BD503" s="18">
        <f t="shared" si="185"/>
        <v>1.1086474501108648E-2</v>
      </c>
      <c r="BE503" s="18">
        <f t="shared" si="186"/>
        <v>1.1086474501108648E-2</v>
      </c>
      <c r="BF503" s="18">
        <f t="shared" si="187"/>
        <v>6.0975609756097567E-2</v>
      </c>
      <c r="BG503" s="18">
        <f t="shared" si="188"/>
        <v>0.11086474501108648</v>
      </c>
      <c r="BH503" s="58" t="str">
        <f t="shared" si="189"/>
        <v>&lt;10 min</v>
      </c>
      <c r="BI503" s="58" t="str">
        <f t="shared" si="190"/>
        <v>23–27</v>
      </c>
      <c r="BJ503" s="60">
        <f t="shared" si="191"/>
        <v>0.44600000000000001</v>
      </c>
      <c r="BK503" s="60">
        <f t="shared" si="192"/>
        <v>0.50700000000000001</v>
      </c>
      <c r="BL503" s="60">
        <f t="shared" si="193"/>
        <v>2.2329511164755584E-2</v>
      </c>
      <c r="BM503" s="62" t="str">
        <f t="shared" si="194"/>
        <v>Écarter</v>
      </c>
      <c r="BN503" s="64">
        <f t="shared" si="195"/>
        <v>6.3947320285348455E-2</v>
      </c>
      <c r="BO503" s="64">
        <f t="shared" si="196"/>
        <v>180.39999999999998</v>
      </c>
      <c r="BP503" s="65">
        <f t="shared" si="197"/>
        <v>4.988913525498892E-2</v>
      </c>
      <c r="BQ503" s="65">
        <f t="shared" si="198"/>
        <v>1.2857142857142858</v>
      </c>
      <c r="BR503" s="18">
        <f t="shared" si="199"/>
        <v>0.17184035476718407</v>
      </c>
    </row>
    <row r="504" spans="1:70" ht="13.2">
      <c r="A504" s="12" t="s">
        <v>932</v>
      </c>
      <c r="B504" s="12" t="s">
        <v>933</v>
      </c>
      <c r="C504" s="13">
        <v>24</v>
      </c>
      <c r="D504" s="13">
        <v>41</v>
      </c>
      <c r="E504" s="13">
        <v>27</v>
      </c>
      <c r="F504" s="13">
        <v>14</v>
      </c>
      <c r="G504" s="13">
        <v>7.2</v>
      </c>
      <c r="H504" s="14">
        <v>82</v>
      </c>
      <c r="I504" s="15">
        <v>29</v>
      </c>
      <c r="J504" s="15">
        <v>82</v>
      </c>
      <c r="K504" s="14">
        <v>32.9</v>
      </c>
      <c r="L504" s="15">
        <v>12</v>
      </c>
      <c r="M504" s="15">
        <v>45</v>
      </c>
      <c r="N504" s="14">
        <v>29.8</v>
      </c>
      <c r="O504" s="14">
        <v>12</v>
      </c>
      <c r="P504" s="14">
        <v>16</v>
      </c>
      <c r="Q504" s="14">
        <v>76.5</v>
      </c>
      <c r="R504" s="15">
        <v>8</v>
      </c>
      <c r="S504" s="15">
        <v>21</v>
      </c>
      <c r="T504" s="15">
        <v>29</v>
      </c>
      <c r="U504" s="15">
        <v>70</v>
      </c>
      <c r="V504" s="68">
        <v>16</v>
      </c>
      <c r="W504" s="15">
        <v>12</v>
      </c>
      <c r="X504" s="15">
        <v>4</v>
      </c>
      <c r="Y504" s="15">
        <v>25</v>
      </c>
      <c r="Z504" s="14">
        <v>250</v>
      </c>
      <c r="AA504" s="14">
        <v>0</v>
      </c>
      <c r="AB504" s="14">
        <v>0</v>
      </c>
      <c r="AC504" s="13">
        <v>0</v>
      </c>
      <c r="AD504" s="13">
        <v>104.1</v>
      </c>
      <c r="AE504" s="13">
        <v>104.4</v>
      </c>
      <c r="AF504" s="13">
        <v>-0.3</v>
      </c>
      <c r="AG504" s="13">
        <v>32.1</v>
      </c>
      <c r="AH504" s="13">
        <v>3.89</v>
      </c>
      <c r="AI504" s="13">
        <v>39.299999999999997</v>
      </c>
      <c r="AJ504" s="13">
        <v>2.7</v>
      </c>
      <c r="AK504" s="13">
        <v>5.9</v>
      </c>
      <c r="AL504" s="13">
        <v>4.3</v>
      </c>
      <c r="AM504" s="13">
        <v>10.1</v>
      </c>
      <c r="AN504" s="13">
        <v>41.5</v>
      </c>
      <c r="AO504" s="13">
        <v>45.3</v>
      </c>
      <c r="AP504" s="13">
        <v>15.2</v>
      </c>
      <c r="AQ504" s="13">
        <v>102.35</v>
      </c>
      <c r="AR504" s="13">
        <v>7.2</v>
      </c>
      <c r="AS504" s="13">
        <v>632</v>
      </c>
      <c r="AT504" s="16">
        <f t="shared" si="175"/>
        <v>2</v>
      </c>
      <c r="AU504" s="16">
        <f t="shared" si="176"/>
        <v>1.7073170731707317</v>
      </c>
      <c r="AV504" s="17">
        <f t="shared" si="177"/>
        <v>0.70731707317073167</v>
      </c>
      <c r="AW504" s="17">
        <f t="shared" si="178"/>
        <v>0.1951219512195122</v>
      </c>
      <c r="AX504" s="17">
        <f t="shared" si="179"/>
        <v>0.51219512195121952</v>
      </c>
      <c r="AY504" s="17">
        <f t="shared" si="180"/>
        <v>0.29268292682926828</v>
      </c>
      <c r="AZ504" s="17">
        <f t="shared" si="181"/>
        <v>9.7560975609756101E-2</v>
      </c>
      <c r="BA504" s="17">
        <f t="shared" si="182"/>
        <v>0.3902439024390244</v>
      </c>
      <c r="BB504" s="18">
        <f t="shared" si="183"/>
        <v>0.27777777777777779</v>
      </c>
      <c r="BC504" s="18">
        <f t="shared" si="184"/>
        <v>4.375</v>
      </c>
      <c r="BD504" s="18">
        <f t="shared" si="185"/>
        <v>4.065040650406504E-2</v>
      </c>
      <c r="BE504" s="18">
        <f t="shared" si="186"/>
        <v>1.3550135501355014E-2</v>
      </c>
      <c r="BF504" s="18">
        <f t="shared" si="187"/>
        <v>2.7100271002710029E-2</v>
      </c>
      <c r="BG504" s="18">
        <f t="shared" si="188"/>
        <v>7.113821138211382E-2</v>
      </c>
      <c r="BH504" s="58" t="str">
        <f t="shared" si="189"/>
        <v>&lt;10 min</v>
      </c>
      <c r="BI504" s="58" t="str">
        <f t="shared" si="190"/>
        <v>23–27</v>
      </c>
      <c r="BJ504" s="60">
        <f t="shared" si="191"/>
        <v>0.41499999999999998</v>
      </c>
      <c r="BK504" s="60">
        <f t="shared" si="192"/>
        <v>0.45299999999999996</v>
      </c>
      <c r="BL504" s="60">
        <f t="shared" si="193"/>
        <v>4.9487024743512374E-2</v>
      </c>
      <c r="BM504" s="62" t="str">
        <f t="shared" si="194"/>
        <v>Écarter</v>
      </c>
      <c r="BN504" s="64">
        <f t="shared" si="195"/>
        <v>6.1167002012072438E-2</v>
      </c>
      <c r="BO504" s="64">
        <f t="shared" si="196"/>
        <v>295.2</v>
      </c>
      <c r="BP504" s="65">
        <f t="shared" si="197"/>
        <v>0.23712737127371275</v>
      </c>
      <c r="BQ504" s="65">
        <f t="shared" si="198"/>
        <v>4.375</v>
      </c>
      <c r="BR504" s="18">
        <f t="shared" si="199"/>
        <v>9.8238482384823841E-2</v>
      </c>
    </row>
    <row r="505" spans="1:70" ht="13.2">
      <c r="A505" s="12" t="s">
        <v>1050</v>
      </c>
      <c r="B505" s="12" t="s">
        <v>1051</v>
      </c>
      <c r="C505" s="13">
        <v>23</v>
      </c>
      <c r="D505" s="13">
        <v>14</v>
      </c>
      <c r="E505" s="13">
        <v>9</v>
      </c>
      <c r="F505" s="13">
        <v>5</v>
      </c>
      <c r="G505" s="13">
        <v>5</v>
      </c>
      <c r="H505" s="14">
        <v>28</v>
      </c>
      <c r="I505" s="15">
        <v>11</v>
      </c>
      <c r="J505" s="15">
        <v>31</v>
      </c>
      <c r="K505" s="14">
        <v>35.5</v>
      </c>
      <c r="L505" s="15">
        <v>1</v>
      </c>
      <c r="M505" s="15">
        <v>11</v>
      </c>
      <c r="N505" s="14">
        <v>18.2</v>
      </c>
      <c r="O505" s="14">
        <v>4</v>
      </c>
      <c r="P505" s="14">
        <v>6</v>
      </c>
      <c r="Q505" s="14">
        <v>66.7</v>
      </c>
      <c r="R505" s="14">
        <v>0</v>
      </c>
      <c r="S505" s="15">
        <v>8</v>
      </c>
      <c r="T505" s="15">
        <v>8</v>
      </c>
      <c r="U505" s="15">
        <v>8</v>
      </c>
      <c r="V505" s="68">
        <v>6</v>
      </c>
      <c r="W505" s="15">
        <v>6</v>
      </c>
      <c r="X505" s="15">
        <v>3</v>
      </c>
      <c r="Y505" s="15">
        <v>1</v>
      </c>
      <c r="Z505" s="14">
        <v>69</v>
      </c>
      <c r="AA505" s="14">
        <v>0</v>
      </c>
      <c r="AB505" s="14">
        <v>0</v>
      </c>
      <c r="AC505" s="13">
        <v>-0.4</v>
      </c>
      <c r="AD505" s="13">
        <v>105.7</v>
      </c>
      <c r="AE505" s="13">
        <v>108.2</v>
      </c>
      <c r="AF505" s="13">
        <v>-2.5</v>
      </c>
      <c r="AG505" s="13">
        <v>14.5</v>
      </c>
      <c r="AH505" s="13">
        <v>1.33</v>
      </c>
      <c r="AI505" s="13">
        <v>16.7</v>
      </c>
      <c r="AJ505" s="13">
        <v>0</v>
      </c>
      <c r="AK505" s="13">
        <v>11.5</v>
      </c>
      <c r="AL505" s="13">
        <v>6.3</v>
      </c>
      <c r="AM505" s="13">
        <v>12.5</v>
      </c>
      <c r="AN505" s="13">
        <v>38.700000000000003</v>
      </c>
      <c r="AO505" s="13">
        <v>41.6</v>
      </c>
      <c r="AP505" s="13">
        <v>23.5</v>
      </c>
      <c r="AQ505" s="13">
        <v>109.7</v>
      </c>
      <c r="AR505" s="13">
        <v>6.3</v>
      </c>
      <c r="AS505" s="13">
        <v>158</v>
      </c>
      <c r="AT505" s="16">
        <f t="shared" si="175"/>
        <v>2</v>
      </c>
      <c r="AU505" s="16">
        <f t="shared" si="176"/>
        <v>0.5714285714285714</v>
      </c>
      <c r="AV505" s="17">
        <f t="shared" si="177"/>
        <v>0.5714285714285714</v>
      </c>
      <c r="AW505" s="17">
        <f t="shared" si="178"/>
        <v>0</v>
      </c>
      <c r="AX505" s="17">
        <f t="shared" si="179"/>
        <v>0.5714285714285714</v>
      </c>
      <c r="AY505" s="17">
        <f t="shared" si="180"/>
        <v>0.42857142857142855</v>
      </c>
      <c r="AZ505" s="17">
        <f t="shared" si="181"/>
        <v>0.21428571428571427</v>
      </c>
      <c r="BA505" s="17">
        <f t="shared" si="182"/>
        <v>0.42857142857142855</v>
      </c>
      <c r="BB505" s="18">
        <f t="shared" si="183"/>
        <v>0.4</v>
      </c>
      <c r="BC505" s="18">
        <f t="shared" si="184"/>
        <v>1.3333333333333333</v>
      </c>
      <c r="BD505" s="18">
        <f t="shared" si="185"/>
        <v>8.5714285714285715E-2</v>
      </c>
      <c r="BE505" s="18">
        <f t="shared" si="186"/>
        <v>4.2857142857142858E-2</v>
      </c>
      <c r="BF505" s="18">
        <f t="shared" si="187"/>
        <v>0</v>
      </c>
      <c r="BG505" s="18">
        <f t="shared" si="188"/>
        <v>0.11428571428571428</v>
      </c>
      <c r="BH505" s="58" t="str">
        <f t="shared" si="189"/>
        <v>&lt;10 min</v>
      </c>
      <c r="BI505" s="58" t="str">
        <f t="shared" si="190"/>
        <v>23–27</v>
      </c>
      <c r="BJ505" s="60">
        <f t="shared" si="191"/>
        <v>0.38700000000000001</v>
      </c>
      <c r="BK505" s="60">
        <f t="shared" si="192"/>
        <v>0.41600000000000004</v>
      </c>
      <c r="BL505" s="60">
        <f t="shared" si="193"/>
        <v>1.8708509354254676E-2</v>
      </c>
      <c r="BM505" s="62" t="str">
        <f t="shared" si="194"/>
        <v>Écarter</v>
      </c>
      <c r="BN505" s="64">
        <f t="shared" si="195"/>
        <v>6.1167002012072438E-2</v>
      </c>
      <c r="BO505" s="64">
        <f t="shared" si="196"/>
        <v>70</v>
      </c>
      <c r="BP505" s="65">
        <f t="shared" si="197"/>
        <v>0.11428571428571428</v>
      </c>
      <c r="BQ505" s="65">
        <f t="shared" si="198"/>
        <v>1.3333333333333333</v>
      </c>
      <c r="BR505" s="18">
        <f t="shared" si="199"/>
        <v>0.11428571428571428</v>
      </c>
    </row>
    <row r="506" spans="1:70" ht="13.2">
      <c r="A506" s="12" t="s">
        <v>1114</v>
      </c>
      <c r="B506" s="12" t="s">
        <v>1115</v>
      </c>
      <c r="C506" s="13">
        <v>23</v>
      </c>
      <c r="D506" s="13">
        <v>4</v>
      </c>
      <c r="E506" s="13">
        <v>2</v>
      </c>
      <c r="F506" s="13">
        <v>2</v>
      </c>
      <c r="G506" s="13">
        <v>5.4</v>
      </c>
      <c r="H506" s="14">
        <v>8</v>
      </c>
      <c r="I506" s="15">
        <v>4</v>
      </c>
      <c r="J506" s="15">
        <v>7</v>
      </c>
      <c r="K506" s="14">
        <v>57.1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5">
        <v>5</v>
      </c>
      <c r="S506" s="15">
        <v>1</v>
      </c>
      <c r="T506" s="15">
        <v>6</v>
      </c>
      <c r="U506" s="15">
        <v>1</v>
      </c>
      <c r="V506" s="68">
        <v>1</v>
      </c>
      <c r="W506" s="14">
        <v>0</v>
      </c>
      <c r="X506" s="14">
        <v>0</v>
      </c>
      <c r="Y506" s="15">
        <v>1</v>
      </c>
      <c r="Z506" s="14">
        <v>16</v>
      </c>
      <c r="AA506" s="14">
        <v>0</v>
      </c>
      <c r="AB506" s="14">
        <v>0</v>
      </c>
      <c r="AC506" s="13">
        <v>-1.3</v>
      </c>
      <c r="AD506" s="13">
        <v>104.2</v>
      </c>
      <c r="AE506" s="13">
        <v>122.2</v>
      </c>
      <c r="AF506" s="13">
        <v>-18.100000000000001</v>
      </c>
      <c r="AG506" s="13">
        <v>6.7</v>
      </c>
      <c r="AH506" s="13">
        <v>1</v>
      </c>
      <c r="AI506" s="13">
        <v>11.1</v>
      </c>
      <c r="AJ506" s="13">
        <v>21.7</v>
      </c>
      <c r="AK506" s="13">
        <v>5.3</v>
      </c>
      <c r="AL506" s="13">
        <v>14.3</v>
      </c>
      <c r="AM506" s="13">
        <v>11.1</v>
      </c>
      <c r="AN506" s="13">
        <v>57.1</v>
      </c>
      <c r="AO506" s="13">
        <v>57.1</v>
      </c>
      <c r="AP506" s="13">
        <v>14.5</v>
      </c>
      <c r="AQ506" s="13">
        <v>103.82</v>
      </c>
      <c r="AR506" s="13">
        <v>7.8</v>
      </c>
      <c r="AS506" s="13">
        <v>48</v>
      </c>
      <c r="AT506" s="16">
        <f t="shared" si="175"/>
        <v>2</v>
      </c>
      <c r="AU506" s="16">
        <f t="shared" si="176"/>
        <v>0.25</v>
      </c>
      <c r="AV506" s="17">
        <f t="shared" si="177"/>
        <v>1.5</v>
      </c>
      <c r="AW506" s="17">
        <f t="shared" si="178"/>
        <v>1.25</v>
      </c>
      <c r="AX506" s="17">
        <f t="shared" si="179"/>
        <v>0.25</v>
      </c>
      <c r="AY506" s="17">
        <f t="shared" si="180"/>
        <v>0</v>
      </c>
      <c r="AZ506" s="17">
        <f t="shared" si="181"/>
        <v>0</v>
      </c>
      <c r="BA506" s="17">
        <f t="shared" si="182"/>
        <v>0.25</v>
      </c>
      <c r="BB506" s="18">
        <f t="shared" si="183"/>
        <v>0.37037037037037035</v>
      </c>
      <c r="BC506" s="18">
        <f t="shared" si="184"/>
        <v>1</v>
      </c>
      <c r="BD506" s="18">
        <f t="shared" si="185"/>
        <v>0</v>
      </c>
      <c r="BE506" s="18">
        <f t="shared" si="186"/>
        <v>0</v>
      </c>
      <c r="BF506" s="18">
        <f t="shared" si="187"/>
        <v>0.23148148148148145</v>
      </c>
      <c r="BG506" s="18">
        <f t="shared" si="188"/>
        <v>4.6296296296296294E-2</v>
      </c>
      <c r="BH506" s="58" t="str">
        <f t="shared" si="189"/>
        <v>&lt;10 min</v>
      </c>
      <c r="BI506" s="58" t="str">
        <f t="shared" si="190"/>
        <v>23–27</v>
      </c>
      <c r="BJ506" s="60">
        <f t="shared" si="191"/>
        <v>0.57100000000000006</v>
      </c>
      <c r="BK506" s="60">
        <f t="shared" si="192"/>
        <v>0.57100000000000006</v>
      </c>
      <c r="BL506" s="60">
        <f t="shared" si="193"/>
        <v>4.2245021122510563E-3</v>
      </c>
      <c r="BM506" s="62" t="str">
        <f t="shared" si="194"/>
        <v>Écarter</v>
      </c>
      <c r="BN506" s="64">
        <f t="shared" si="195"/>
        <v>6.1167002012072438E-2</v>
      </c>
      <c r="BO506" s="64">
        <f t="shared" si="196"/>
        <v>21.6</v>
      </c>
      <c r="BP506" s="65">
        <f t="shared" si="197"/>
        <v>4.6296296296296294E-2</v>
      </c>
      <c r="BQ506" s="65">
        <f t="shared" si="198"/>
        <v>1</v>
      </c>
      <c r="BR506" s="18">
        <f t="shared" si="199"/>
        <v>0.27777777777777773</v>
      </c>
    </row>
    <row r="507" spans="1:70" ht="13.2">
      <c r="A507" s="12" t="s">
        <v>996</v>
      </c>
      <c r="B507" s="12" t="s">
        <v>997</v>
      </c>
      <c r="C507" s="13">
        <v>23</v>
      </c>
      <c r="D507" s="13">
        <v>25</v>
      </c>
      <c r="E507" s="13">
        <v>17</v>
      </c>
      <c r="F507" s="13">
        <v>8</v>
      </c>
      <c r="G507" s="13">
        <v>8.6999999999999993</v>
      </c>
      <c r="H507" s="14">
        <v>48</v>
      </c>
      <c r="I507" s="15">
        <v>20</v>
      </c>
      <c r="J507" s="15">
        <v>30</v>
      </c>
      <c r="K507" s="14">
        <v>67.7</v>
      </c>
      <c r="L507" s="14">
        <v>0</v>
      </c>
      <c r="M507" s="14">
        <v>0</v>
      </c>
      <c r="N507" s="14">
        <v>0</v>
      </c>
      <c r="O507" s="14">
        <v>5</v>
      </c>
      <c r="P507" s="14">
        <v>13</v>
      </c>
      <c r="Q507" s="14">
        <v>46.2</v>
      </c>
      <c r="R507" s="15">
        <v>15</v>
      </c>
      <c r="S507" s="15">
        <v>38</v>
      </c>
      <c r="T507" s="15">
        <v>50</v>
      </c>
      <c r="U507" s="15">
        <v>10</v>
      </c>
      <c r="V507" s="68">
        <v>20</v>
      </c>
      <c r="W507" s="14">
        <v>0</v>
      </c>
      <c r="X507" s="15">
        <v>15</v>
      </c>
      <c r="Y507" s="15">
        <v>33</v>
      </c>
      <c r="Z507" s="14">
        <v>153</v>
      </c>
      <c r="AA507" s="14">
        <v>0</v>
      </c>
      <c r="AB507" s="14">
        <v>0</v>
      </c>
      <c r="AC507" s="13">
        <v>-2.5</v>
      </c>
      <c r="AD507" s="13">
        <v>97.6</v>
      </c>
      <c r="AE507" s="13">
        <v>110.1</v>
      </c>
      <c r="AF507" s="13">
        <v>-12.4</v>
      </c>
      <c r="AG507" s="13">
        <v>7.5</v>
      </c>
      <c r="AH507" s="13">
        <v>0.52</v>
      </c>
      <c r="AI507" s="13">
        <v>15.9</v>
      </c>
      <c r="AJ507" s="13">
        <v>6.6</v>
      </c>
      <c r="AK507" s="13">
        <v>15.1</v>
      </c>
      <c r="AL507" s="13">
        <v>11.2</v>
      </c>
      <c r="AM507" s="13">
        <v>30.4</v>
      </c>
      <c r="AN507" s="13">
        <v>67.7</v>
      </c>
      <c r="AO507" s="13">
        <v>65.400000000000006</v>
      </c>
      <c r="AP507" s="13">
        <v>11.3</v>
      </c>
      <c r="AQ507" s="13">
        <v>102.57</v>
      </c>
      <c r="AR507" s="13">
        <v>4.8</v>
      </c>
      <c r="AS507" s="13">
        <v>462</v>
      </c>
      <c r="AT507" s="16">
        <f t="shared" si="175"/>
        <v>1.92</v>
      </c>
      <c r="AU507" s="16">
        <f t="shared" si="176"/>
        <v>0.4</v>
      </c>
      <c r="AV507" s="17">
        <f t="shared" si="177"/>
        <v>2</v>
      </c>
      <c r="AW507" s="17">
        <f t="shared" si="178"/>
        <v>0.6</v>
      </c>
      <c r="AX507" s="17">
        <f t="shared" si="179"/>
        <v>1.52</v>
      </c>
      <c r="AY507" s="17">
        <f t="shared" si="180"/>
        <v>0</v>
      </c>
      <c r="AZ507" s="17">
        <f t="shared" si="181"/>
        <v>0.6</v>
      </c>
      <c r="BA507" s="17">
        <f t="shared" si="182"/>
        <v>0.8</v>
      </c>
      <c r="BB507" s="18">
        <f t="shared" si="183"/>
        <v>0.22068965517241379</v>
      </c>
      <c r="BC507" s="18">
        <f t="shared" si="184"/>
        <v>0.5</v>
      </c>
      <c r="BD507" s="18">
        <f t="shared" si="185"/>
        <v>0</v>
      </c>
      <c r="BE507" s="18">
        <f t="shared" si="186"/>
        <v>6.8965517241379309E-2</v>
      </c>
      <c r="BF507" s="18">
        <f t="shared" si="187"/>
        <v>6.8965517241379309E-2</v>
      </c>
      <c r="BG507" s="18">
        <f t="shared" si="188"/>
        <v>0.17471264367816094</v>
      </c>
      <c r="BH507" s="58" t="str">
        <f t="shared" si="189"/>
        <v>&lt;10 min</v>
      </c>
      <c r="BI507" s="58" t="str">
        <f t="shared" si="190"/>
        <v>23–27</v>
      </c>
      <c r="BJ507" s="60">
        <f t="shared" si="191"/>
        <v>0.67700000000000005</v>
      </c>
      <c r="BK507" s="60">
        <f t="shared" si="192"/>
        <v>0.65400000000000003</v>
      </c>
      <c r="BL507" s="60">
        <f t="shared" si="193"/>
        <v>1.8105009052504527E-2</v>
      </c>
      <c r="BM507" s="62" t="str">
        <f t="shared" si="194"/>
        <v>Écarter</v>
      </c>
      <c r="BN507" s="64">
        <f t="shared" si="195"/>
        <v>5.8720321931589541E-2</v>
      </c>
      <c r="BO507" s="64">
        <f t="shared" si="196"/>
        <v>217.49999999999997</v>
      </c>
      <c r="BP507" s="65">
        <f t="shared" si="197"/>
        <v>4.597701149425288E-2</v>
      </c>
      <c r="BQ507" s="65">
        <f t="shared" si="198"/>
        <v>0.5</v>
      </c>
      <c r="BR507" s="18">
        <f t="shared" si="199"/>
        <v>0.22988505747126439</v>
      </c>
    </row>
    <row r="508" spans="1:70" ht="13.2">
      <c r="A508" s="12" t="s">
        <v>942</v>
      </c>
      <c r="B508" s="12" t="s">
        <v>943</v>
      </c>
      <c r="C508" s="13">
        <v>25</v>
      </c>
      <c r="D508" s="13">
        <v>40</v>
      </c>
      <c r="E508" s="13">
        <v>25</v>
      </c>
      <c r="F508" s="13">
        <v>15</v>
      </c>
      <c r="G508" s="13">
        <v>6.8</v>
      </c>
      <c r="H508" s="14">
        <v>76</v>
      </c>
      <c r="I508" s="15">
        <v>32</v>
      </c>
      <c r="J508" s="15">
        <v>72</v>
      </c>
      <c r="K508" s="14">
        <v>45.8</v>
      </c>
      <c r="L508" s="15">
        <v>8</v>
      </c>
      <c r="M508" s="15">
        <v>28</v>
      </c>
      <c r="N508" s="14">
        <v>23.1</v>
      </c>
      <c r="O508" s="14">
        <v>4</v>
      </c>
      <c r="P508" s="14">
        <v>8</v>
      </c>
      <c r="Q508" s="14">
        <v>71.400000000000006</v>
      </c>
      <c r="R508" s="15">
        <v>20</v>
      </c>
      <c r="S508" s="15">
        <v>48</v>
      </c>
      <c r="T508" s="15">
        <v>64</v>
      </c>
      <c r="U508" s="15">
        <v>24</v>
      </c>
      <c r="V508" s="68">
        <v>12</v>
      </c>
      <c r="W508" s="15">
        <v>8</v>
      </c>
      <c r="X508" s="15">
        <v>4</v>
      </c>
      <c r="Y508" s="15">
        <v>24</v>
      </c>
      <c r="Z508" s="14">
        <v>212</v>
      </c>
      <c r="AA508" s="14">
        <v>0</v>
      </c>
      <c r="AB508" s="14">
        <v>0</v>
      </c>
      <c r="AC508" s="13">
        <v>-1.3</v>
      </c>
      <c r="AD508" s="13">
        <v>105.9</v>
      </c>
      <c r="AE508" s="13">
        <v>114.7</v>
      </c>
      <c r="AF508" s="13">
        <v>-8.6999999999999993</v>
      </c>
      <c r="AG508" s="13">
        <v>13.7</v>
      </c>
      <c r="AH508" s="13">
        <v>2</v>
      </c>
      <c r="AI508" s="13">
        <v>21.8</v>
      </c>
      <c r="AJ508" s="13">
        <v>7</v>
      </c>
      <c r="AK508" s="13">
        <v>17.600000000000001</v>
      </c>
      <c r="AL508" s="13">
        <v>12.2</v>
      </c>
      <c r="AM508" s="13">
        <v>10.9</v>
      </c>
      <c r="AN508" s="13">
        <v>50</v>
      </c>
      <c r="AO508" s="13">
        <v>51.3</v>
      </c>
      <c r="AP508" s="13">
        <v>13.4</v>
      </c>
      <c r="AQ508" s="13">
        <v>98.21</v>
      </c>
      <c r="AR508" s="13">
        <v>8.3000000000000007</v>
      </c>
      <c r="AS508" s="13">
        <v>555</v>
      </c>
      <c r="AT508" s="16">
        <f t="shared" si="175"/>
        <v>1.9</v>
      </c>
      <c r="AU508" s="16">
        <f t="shared" si="176"/>
        <v>0.6</v>
      </c>
      <c r="AV508" s="17">
        <f t="shared" si="177"/>
        <v>1.6</v>
      </c>
      <c r="AW508" s="17">
        <f t="shared" si="178"/>
        <v>0.5</v>
      </c>
      <c r="AX508" s="17">
        <f t="shared" si="179"/>
        <v>1.2</v>
      </c>
      <c r="AY508" s="17">
        <f t="shared" si="180"/>
        <v>0.2</v>
      </c>
      <c r="AZ508" s="17">
        <f t="shared" si="181"/>
        <v>0.1</v>
      </c>
      <c r="BA508" s="17">
        <f t="shared" si="182"/>
        <v>0.3</v>
      </c>
      <c r="BB508" s="18">
        <f t="shared" si="183"/>
        <v>0.27941176470588236</v>
      </c>
      <c r="BC508" s="18">
        <f t="shared" si="184"/>
        <v>2</v>
      </c>
      <c r="BD508" s="18">
        <f t="shared" si="185"/>
        <v>2.9411764705882356E-2</v>
      </c>
      <c r="BE508" s="18">
        <f t="shared" si="186"/>
        <v>1.4705882352941178E-2</v>
      </c>
      <c r="BF508" s="18">
        <f t="shared" si="187"/>
        <v>7.3529411764705885E-2</v>
      </c>
      <c r="BG508" s="18">
        <f t="shared" si="188"/>
        <v>0.17647058823529413</v>
      </c>
      <c r="BH508" s="58" t="str">
        <f t="shared" si="189"/>
        <v>&lt;10 min</v>
      </c>
      <c r="BI508" s="58" t="str">
        <f t="shared" si="190"/>
        <v>23–27</v>
      </c>
      <c r="BJ508" s="60">
        <f t="shared" si="191"/>
        <v>0.5</v>
      </c>
      <c r="BK508" s="60">
        <f t="shared" si="192"/>
        <v>0.51300000000000001</v>
      </c>
      <c r="BL508" s="60">
        <f t="shared" si="193"/>
        <v>4.3452021726010863E-2</v>
      </c>
      <c r="BM508" s="62" t="str">
        <f t="shared" si="194"/>
        <v>Écarter</v>
      </c>
      <c r="BN508" s="64">
        <f t="shared" si="195"/>
        <v>5.8108651911468814E-2</v>
      </c>
      <c r="BO508" s="64">
        <f t="shared" si="196"/>
        <v>272</v>
      </c>
      <c r="BP508" s="65">
        <f t="shared" si="197"/>
        <v>8.8235294117647065E-2</v>
      </c>
      <c r="BQ508" s="65">
        <f t="shared" si="198"/>
        <v>2</v>
      </c>
      <c r="BR508" s="18">
        <f t="shared" si="199"/>
        <v>0.23529411764705885</v>
      </c>
    </row>
    <row r="509" spans="1:70" ht="13.2">
      <c r="A509" s="12" t="s">
        <v>992</v>
      </c>
      <c r="B509" s="12" t="s">
        <v>993</v>
      </c>
      <c r="C509" s="13">
        <v>39</v>
      </c>
      <c r="D509" s="13">
        <v>28</v>
      </c>
      <c r="E509" s="13">
        <v>11</v>
      </c>
      <c r="F509" s="13">
        <v>17</v>
      </c>
      <c r="G509" s="13">
        <v>8.1</v>
      </c>
      <c r="H509" s="14">
        <v>53</v>
      </c>
      <c r="I509" s="15">
        <v>17</v>
      </c>
      <c r="J509" s="15">
        <v>59</v>
      </c>
      <c r="K509" s="14">
        <v>30</v>
      </c>
      <c r="L509" s="15">
        <v>6</v>
      </c>
      <c r="M509" s="15">
        <v>28</v>
      </c>
      <c r="N509" s="14">
        <v>21.4</v>
      </c>
      <c r="O509" s="14">
        <v>11</v>
      </c>
      <c r="P509" s="14">
        <v>11</v>
      </c>
      <c r="Q509" s="14">
        <v>91.7</v>
      </c>
      <c r="R509" s="15">
        <v>8</v>
      </c>
      <c r="S509" s="15">
        <v>20</v>
      </c>
      <c r="T509" s="15">
        <v>28</v>
      </c>
      <c r="U509" s="15">
        <v>31</v>
      </c>
      <c r="V509" s="68">
        <v>11</v>
      </c>
      <c r="W509" s="15">
        <v>17</v>
      </c>
      <c r="X509" s="15">
        <v>3</v>
      </c>
      <c r="Y509" s="15">
        <v>22</v>
      </c>
      <c r="Z509" s="14">
        <v>182</v>
      </c>
      <c r="AA509" s="14">
        <v>0</v>
      </c>
      <c r="AB509" s="14">
        <v>0</v>
      </c>
      <c r="AC509" s="13">
        <v>-1</v>
      </c>
      <c r="AD509" s="13">
        <v>106.6</v>
      </c>
      <c r="AE509" s="13">
        <v>111.1</v>
      </c>
      <c r="AF509" s="13">
        <v>-4.5</v>
      </c>
      <c r="AG509" s="13">
        <v>17.100000000000001</v>
      </c>
      <c r="AH509" s="13">
        <v>3.1</v>
      </c>
      <c r="AI509" s="13">
        <v>29</v>
      </c>
      <c r="AJ509" s="13">
        <v>3.6</v>
      </c>
      <c r="AK509" s="13">
        <v>9</v>
      </c>
      <c r="AL509" s="13">
        <v>6.1</v>
      </c>
      <c r="AM509" s="13">
        <v>9.3000000000000007</v>
      </c>
      <c r="AN509" s="13">
        <v>35</v>
      </c>
      <c r="AO509" s="13">
        <v>40.6</v>
      </c>
      <c r="AP509" s="13">
        <v>12.9</v>
      </c>
      <c r="AQ509" s="13">
        <v>105.94</v>
      </c>
      <c r="AR509" s="13">
        <v>5.0999999999999996</v>
      </c>
      <c r="AS509" s="13">
        <v>498</v>
      </c>
      <c r="AT509" s="16">
        <f t="shared" si="175"/>
        <v>1.8928571428571428</v>
      </c>
      <c r="AU509" s="16">
        <f t="shared" si="176"/>
        <v>1.1071428571428572</v>
      </c>
      <c r="AV509" s="17">
        <f t="shared" si="177"/>
        <v>1</v>
      </c>
      <c r="AW509" s="17">
        <f t="shared" si="178"/>
        <v>0.2857142857142857</v>
      </c>
      <c r="AX509" s="17">
        <f t="shared" si="179"/>
        <v>0.7142857142857143</v>
      </c>
      <c r="AY509" s="17">
        <f t="shared" si="180"/>
        <v>0.6071428571428571</v>
      </c>
      <c r="AZ509" s="17">
        <f t="shared" si="181"/>
        <v>0.10714285714285714</v>
      </c>
      <c r="BA509" s="17">
        <f t="shared" si="182"/>
        <v>0.39285714285714285</v>
      </c>
      <c r="BB509" s="18">
        <f t="shared" si="183"/>
        <v>0.23368606701940037</v>
      </c>
      <c r="BC509" s="18">
        <f t="shared" si="184"/>
        <v>2.8181818181818183</v>
      </c>
      <c r="BD509" s="18">
        <f t="shared" si="185"/>
        <v>7.4955908289241618E-2</v>
      </c>
      <c r="BE509" s="18">
        <f t="shared" si="186"/>
        <v>1.3227513227513227E-2</v>
      </c>
      <c r="BF509" s="18">
        <f t="shared" si="187"/>
        <v>3.5273368606701938E-2</v>
      </c>
      <c r="BG509" s="18">
        <f t="shared" si="188"/>
        <v>8.8183421516754859E-2</v>
      </c>
      <c r="BH509" s="58" t="str">
        <f t="shared" si="189"/>
        <v>&lt;10 min</v>
      </c>
      <c r="BI509" s="58" t="str">
        <f t="shared" si="190"/>
        <v>33+</v>
      </c>
      <c r="BJ509" s="60">
        <f t="shared" si="191"/>
        <v>0.35</v>
      </c>
      <c r="BK509" s="60">
        <f t="shared" si="192"/>
        <v>0.40600000000000003</v>
      </c>
      <c r="BL509" s="60">
        <f t="shared" si="193"/>
        <v>3.5606517803258901E-2</v>
      </c>
      <c r="BM509" s="62" t="str">
        <f t="shared" si="194"/>
        <v>Écarter</v>
      </c>
      <c r="BN509" s="64">
        <f t="shared" si="195"/>
        <v>5.7890198332854269E-2</v>
      </c>
      <c r="BO509" s="64">
        <f t="shared" si="196"/>
        <v>226.79999999999998</v>
      </c>
      <c r="BP509" s="65">
        <f t="shared" si="197"/>
        <v>0.13668430335097004</v>
      </c>
      <c r="BQ509" s="65">
        <f t="shared" si="198"/>
        <v>2.8181818181818183</v>
      </c>
      <c r="BR509" s="18">
        <f t="shared" si="199"/>
        <v>0.1234567901234568</v>
      </c>
    </row>
    <row r="510" spans="1:70" ht="13.2">
      <c r="A510" s="12" t="s">
        <v>1082</v>
      </c>
      <c r="B510" s="12" t="s">
        <v>1083</v>
      </c>
      <c r="C510" s="13">
        <v>22</v>
      </c>
      <c r="D510" s="13">
        <v>8</v>
      </c>
      <c r="E510" s="13">
        <v>4</v>
      </c>
      <c r="F510" s="13">
        <v>4</v>
      </c>
      <c r="G510" s="13">
        <v>5.3</v>
      </c>
      <c r="H510" s="14">
        <v>15</v>
      </c>
      <c r="I510" s="15">
        <v>6</v>
      </c>
      <c r="J510" s="15">
        <v>10</v>
      </c>
      <c r="K510" s="14">
        <v>60</v>
      </c>
      <c r="L510" s="15">
        <v>2</v>
      </c>
      <c r="M510" s="15">
        <v>5</v>
      </c>
      <c r="N510" s="14">
        <v>40</v>
      </c>
      <c r="O510" s="14">
        <v>1</v>
      </c>
      <c r="P510" s="14">
        <v>2</v>
      </c>
      <c r="Q510" s="14">
        <v>50</v>
      </c>
      <c r="R510" s="15">
        <v>1</v>
      </c>
      <c r="S510" s="15">
        <v>6</v>
      </c>
      <c r="T510" s="15">
        <v>7</v>
      </c>
      <c r="U510" s="15">
        <v>7</v>
      </c>
      <c r="V510" s="68">
        <v>1</v>
      </c>
      <c r="W510" s="15">
        <v>2</v>
      </c>
      <c r="X510" s="15">
        <v>1</v>
      </c>
      <c r="Y510" s="15">
        <v>8</v>
      </c>
      <c r="Z510" s="14">
        <v>42</v>
      </c>
      <c r="AA510" s="14">
        <v>0</v>
      </c>
      <c r="AB510" s="14">
        <v>0</v>
      </c>
      <c r="AC510" s="13">
        <v>0</v>
      </c>
      <c r="AD510" s="13">
        <v>121.4</v>
      </c>
      <c r="AE510" s="13">
        <v>117.2</v>
      </c>
      <c r="AF510" s="13">
        <v>4.2</v>
      </c>
      <c r="AG510" s="13">
        <v>21.2</v>
      </c>
      <c r="AH510" s="13">
        <v>7</v>
      </c>
      <c r="AI510" s="13">
        <v>36.799999999999997</v>
      </c>
      <c r="AJ510" s="13">
        <v>2.4</v>
      </c>
      <c r="AK510" s="13">
        <v>18.2</v>
      </c>
      <c r="AL510" s="13">
        <v>9.5</v>
      </c>
      <c r="AM510" s="13">
        <v>5.3</v>
      </c>
      <c r="AN510" s="13">
        <v>70</v>
      </c>
      <c r="AO510" s="13">
        <v>68.900000000000006</v>
      </c>
      <c r="AP510" s="13">
        <v>12.1</v>
      </c>
      <c r="AQ510" s="13">
        <v>96.83</v>
      </c>
      <c r="AR510" s="13">
        <v>9.5</v>
      </c>
      <c r="AS510" s="13">
        <v>84</v>
      </c>
      <c r="AT510" s="16">
        <f t="shared" si="175"/>
        <v>1.875</v>
      </c>
      <c r="AU510" s="16">
        <f t="shared" si="176"/>
        <v>0.875</v>
      </c>
      <c r="AV510" s="17">
        <f t="shared" si="177"/>
        <v>0.875</v>
      </c>
      <c r="AW510" s="17">
        <f t="shared" si="178"/>
        <v>0.125</v>
      </c>
      <c r="AX510" s="17">
        <f t="shared" si="179"/>
        <v>0.75</v>
      </c>
      <c r="AY510" s="17">
        <f t="shared" si="180"/>
        <v>0.25</v>
      </c>
      <c r="AZ510" s="17">
        <f t="shared" si="181"/>
        <v>0.125</v>
      </c>
      <c r="BA510" s="17">
        <f t="shared" si="182"/>
        <v>0.125</v>
      </c>
      <c r="BB510" s="18">
        <f t="shared" si="183"/>
        <v>0.35377358490566041</v>
      </c>
      <c r="BC510" s="18">
        <f t="shared" si="184"/>
        <v>7</v>
      </c>
      <c r="BD510" s="18">
        <f t="shared" si="185"/>
        <v>4.716981132075472E-2</v>
      </c>
      <c r="BE510" s="18">
        <f t="shared" si="186"/>
        <v>2.358490566037736E-2</v>
      </c>
      <c r="BF510" s="18">
        <f t="shared" si="187"/>
        <v>2.358490566037736E-2</v>
      </c>
      <c r="BG510" s="18">
        <f t="shared" si="188"/>
        <v>0.14150943396226415</v>
      </c>
      <c r="BH510" s="58" t="str">
        <f t="shared" si="189"/>
        <v>&lt;10 min</v>
      </c>
      <c r="BI510" s="58" t="str">
        <f t="shared" si="190"/>
        <v>18–22</v>
      </c>
      <c r="BJ510" s="60">
        <f t="shared" si="191"/>
        <v>0.7</v>
      </c>
      <c r="BK510" s="60">
        <f t="shared" si="192"/>
        <v>0.68900000000000006</v>
      </c>
      <c r="BL510" s="60">
        <f t="shared" si="193"/>
        <v>6.0350030175015086E-3</v>
      </c>
      <c r="BM510" s="62" t="str">
        <f t="shared" si="194"/>
        <v>Écarter</v>
      </c>
      <c r="BN510" s="64">
        <f t="shared" si="195"/>
        <v>5.7344064386317908E-2</v>
      </c>
      <c r="BO510" s="64">
        <f t="shared" si="196"/>
        <v>42.4</v>
      </c>
      <c r="BP510" s="65">
        <f t="shared" si="197"/>
        <v>0.16509433962264153</v>
      </c>
      <c r="BQ510" s="65">
        <f t="shared" si="198"/>
        <v>7</v>
      </c>
      <c r="BR510" s="18">
        <f t="shared" si="199"/>
        <v>0.16509433962264153</v>
      </c>
    </row>
    <row r="511" spans="1:70" ht="13.2">
      <c r="A511" s="20" t="s">
        <v>1066</v>
      </c>
      <c r="B511" s="12" t="s">
        <v>1067</v>
      </c>
      <c r="C511" s="13">
        <v>24</v>
      </c>
      <c r="D511" s="13">
        <v>12</v>
      </c>
      <c r="E511" s="13">
        <v>6</v>
      </c>
      <c r="F511" s="13">
        <v>6</v>
      </c>
      <c r="G511" s="13">
        <v>4.4000000000000004</v>
      </c>
      <c r="H511" s="14">
        <v>22</v>
      </c>
      <c r="I511" s="15">
        <v>8</v>
      </c>
      <c r="J511" s="15">
        <v>16</v>
      </c>
      <c r="K511" s="14">
        <v>53.3</v>
      </c>
      <c r="L511" s="15">
        <v>4</v>
      </c>
      <c r="M511" s="15">
        <v>10</v>
      </c>
      <c r="N511" s="14">
        <v>30</v>
      </c>
      <c r="O511" s="14">
        <v>2</v>
      </c>
      <c r="P511" s="14">
        <v>2</v>
      </c>
      <c r="Q511" s="14">
        <v>100</v>
      </c>
      <c r="R511" s="15">
        <v>4</v>
      </c>
      <c r="S511" s="15">
        <v>6</v>
      </c>
      <c r="T511" s="15">
        <v>10</v>
      </c>
      <c r="U511" s="15">
        <v>4</v>
      </c>
      <c r="V511" s="68">
        <v>2</v>
      </c>
      <c r="W511" s="15">
        <v>1</v>
      </c>
      <c r="X511" s="15">
        <v>1</v>
      </c>
      <c r="Y511" s="15">
        <v>11</v>
      </c>
      <c r="Z511" s="14">
        <v>41</v>
      </c>
      <c r="AA511" s="14">
        <v>0</v>
      </c>
      <c r="AB511" s="14">
        <v>0</v>
      </c>
      <c r="AC511" s="13">
        <v>-0.7</v>
      </c>
      <c r="AD511" s="13">
        <v>117.9</v>
      </c>
      <c r="AE511" s="13">
        <v>126.4</v>
      </c>
      <c r="AF511" s="13">
        <v>-8.6</v>
      </c>
      <c r="AG511" s="13">
        <v>6.4</v>
      </c>
      <c r="AH511" s="13">
        <v>1.5</v>
      </c>
      <c r="AI511" s="13">
        <v>14.3</v>
      </c>
      <c r="AJ511" s="13">
        <v>6.5</v>
      </c>
      <c r="AK511" s="13">
        <v>10.199999999999999</v>
      </c>
      <c r="AL511" s="13">
        <v>8.6</v>
      </c>
      <c r="AM511" s="13">
        <v>9.5</v>
      </c>
      <c r="AN511" s="13">
        <v>63.3</v>
      </c>
      <c r="AO511" s="13">
        <v>66.099999999999994</v>
      </c>
      <c r="AP511" s="13">
        <v>13</v>
      </c>
      <c r="AQ511" s="13">
        <v>110.79</v>
      </c>
      <c r="AR511" s="13">
        <v>4.7</v>
      </c>
      <c r="AS511" s="13">
        <v>123</v>
      </c>
      <c r="AT511" s="16">
        <f t="shared" si="175"/>
        <v>1.8333333333333333</v>
      </c>
      <c r="AU511" s="16">
        <f t="shared" si="176"/>
        <v>0.33333333333333331</v>
      </c>
      <c r="AV511" s="17">
        <f t="shared" si="177"/>
        <v>0.83333333333333337</v>
      </c>
      <c r="AW511" s="17">
        <f t="shared" si="178"/>
        <v>0.33333333333333331</v>
      </c>
      <c r="AX511" s="17">
        <f t="shared" si="179"/>
        <v>0.5</v>
      </c>
      <c r="AY511" s="17">
        <f t="shared" si="180"/>
        <v>8.3333333333333329E-2</v>
      </c>
      <c r="AZ511" s="17">
        <f t="shared" si="181"/>
        <v>8.3333333333333329E-2</v>
      </c>
      <c r="BA511" s="17">
        <f t="shared" si="182"/>
        <v>0.16666666666666666</v>
      </c>
      <c r="BB511" s="18">
        <f t="shared" si="183"/>
        <v>0.41666666666666663</v>
      </c>
      <c r="BC511" s="18">
        <f t="shared" si="184"/>
        <v>2</v>
      </c>
      <c r="BD511" s="18">
        <f t="shared" si="185"/>
        <v>1.8939393939393936E-2</v>
      </c>
      <c r="BE511" s="18">
        <f t="shared" si="186"/>
        <v>1.8939393939393936E-2</v>
      </c>
      <c r="BF511" s="18">
        <f t="shared" si="187"/>
        <v>7.5757575757575746E-2</v>
      </c>
      <c r="BG511" s="18">
        <f t="shared" si="188"/>
        <v>0.11363636363636363</v>
      </c>
      <c r="BH511" s="58" t="str">
        <f t="shared" si="189"/>
        <v>&lt;10 min</v>
      </c>
      <c r="BI511" s="58" t="str">
        <f t="shared" si="190"/>
        <v>23–27</v>
      </c>
      <c r="BJ511" s="60">
        <f t="shared" si="191"/>
        <v>0.63300000000000001</v>
      </c>
      <c r="BK511" s="60">
        <f t="shared" si="192"/>
        <v>0.66099999999999992</v>
      </c>
      <c r="BL511" s="60">
        <f t="shared" si="193"/>
        <v>9.6560048280024142E-3</v>
      </c>
      <c r="BM511" s="62" t="str">
        <f t="shared" si="194"/>
        <v>Écarter</v>
      </c>
      <c r="BN511" s="64">
        <f t="shared" si="195"/>
        <v>5.6069751844399732E-2</v>
      </c>
      <c r="BO511" s="64">
        <f t="shared" si="196"/>
        <v>52.800000000000004</v>
      </c>
      <c r="BP511" s="65">
        <f t="shared" si="197"/>
        <v>7.5757575757575746E-2</v>
      </c>
      <c r="BQ511" s="65">
        <f t="shared" si="198"/>
        <v>2</v>
      </c>
      <c r="BR511" s="18">
        <f t="shared" si="199"/>
        <v>0.18939393939393939</v>
      </c>
    </row>
    <row r="512" spans="1:70" ht="13.2">
      <c r="A512" s="12" t="s">
        <v>1102</v>
      </c>
      <c r="B512" s="12" t="s">
        <v>1103</v>
      </c>
      <c r="C512" s="13">
        <v>24</v>
      </c>
      <c r="D512" s="13">
        <v>6</v>
      </c>
      <c r="E512" s="13">
        <v>4</v>
      </c>
      <c r="F512" s="13">
        <v>2</v>
      </c>
      <c r="G512" s="13">
        <v>4.9000000000000004</v>
      </c>
      <c r="H512" s="14">
        <v>11</v>
      </c>
      <c r="I512" s="15">
        <v>4</v>
      </c>
      <c r="J512" s="15">
        <v>5</v>
      </c>
      <c r="K512" s="14">
        <v>80</v>
      </c>
      <c r="L512" s="15">
        <v>1</v>
      </c>
      <c r="M512" s="15">
        <v>2</v>
      </c>
      <c r="N512" s="14">
        <v>50</v>
      </c>
      <c r="O512" s="14">
        <v>2</v>
      </c>
      <c r="P512" s="14">
        <v>2</v>
      </c>
      <c r="Q512" s="14">
        <v>100</v>
      </c>
      <c r="R512" s="15">
        <v>1</v>
      </c>
      <c r="S512" s="15">
        <v>2</v>
      </c>
      <c r="T512" s="15">
        <v>3</v>
      </c>
      <c r="U512" s="15">
        <v>6</v>
      </c>
      <c r="V512" s="68">
        <v>1</v>
      </c>
      <c r="W512" s="14">
        <v>0</v>
      </c>
      <c r="X512" s="14">
        <v>0</v>
      </c>
      <c r="Y512" s="15">
        <v>2</v>
      </c>
      <c r="Z512" s="14">
        <v>23</v>
      </c>
      <c r="AA512" s="14">
        <v>0</v>
      </c>
      <c r="AB512" s="14">
        <v>0</v>
      </c>
      <c r="AC512" s="13">
        <v>-1.2</v>
      </c>
      <c r="AD512" s="13">
        <v>110</v>
      </c>
      <c r="AE512" s="13">
        <v>123.5</v>
      </c>
      <c r="AF512" s="13">
        <v>-13.5</v>
      </c>
      <c r="AG512" s="13">
        <v>23.1</v>
      </c>
      <c r="AH512" s="13">
        <v>6</v>
      </c>
      <c r="AI512" s="13">
        <v>46.2</v>
      </c>
      <c r="AJ512" s="13">
        <v>4.2</v>
      </c>
      <c r="AK512" s="13">
        <v>5.9</v>
      </c>
      <c r="AL512" s="13">
        <v>5.2</v>
      </c>
      <c r="AM512" s="13">
        <v>7.7</v>
      </c>
      <c r="AN512" s="13">
        <v>90</v>
      </c>
      <c r="AO512" s="13">
        <v>93.5</v>
      </c>
      <c r="AP512" s="13">
        <v>9.1999999999999993</v>
      </c>
      <c r="AQ512" s="13">
        <v>111.64</v>
      </c>
      <c r="AR512" s="13">
        <v>10</v>
      </c>
      <c r="AS512" s="13">
        <v>70</v>
      </c>
      <c r="AT512" s="16">
        <f t="shared" si="175"/>
        <v>1.8333333333333333</v>
      </c>
      <c r="AU512" s="16">
        <f t="shared" si="176"/>
        <v>1</v>
      </c>
      <c r="AV512" s="17">
        <f t="shared" si="177"/>
        <v>0.5</v>
      </c>
      <c r="AW512" s="17">
        <f t="shared" si="178"/>
        <v>0.16666666666666666</v>
      </c>
      <c r="AX512" s="17">
        <f t="shared" si="179"/>
        <v>0.33333333333333331</v>
      </c>
      <c r="AY512" s="17">
        <f t="shared" si="180"/>
        <v>0</v>
      </c>
      <c r="AZ512" s="17">
        <f t="shared" si="181"/>
        <v>0</v>
      </c>
      <c r="BA512" s="17">
        <f t="shared" si="182"/>
        <v>0.16666666666666666</v>
      </c>
      <c r="BB512" s="18">
        <f t="shared" si="183"/>
        <v>0.37414965986394555</v>
      </c>
      <c r="BC512" s="18">
        <f t="shared" si="184"/>
        <v>6</v>
      </c>
      <c r="BD512" s="18">
        <f t="shared" si="185"/>
        <v>0</v>
      </c>
      <c r="BE512" s="18">
        <f t="shared" si="186"/>
        <v>0</v>
      </c>
      <c r="BF512" s="18">
        <f t="shared" si="187"/>
        <v>3.4013605442176867E-2</v>
      </c>
      <c r="BG512" s="18">
        <f t="shared" si="188"/>
        <v>6.8027210884353734E-2</v>
      </c>
      <c r="BH512" s="58" t="str">
        <f t="shared" si="189"/>
        <v>&lt;10 min</v>
      </c>
      <c r="BI512" s="58" t="str">
        <f t="shared" si="190"/>
        <v>23–27</v>
      </c>
      <c r="BJ512" s="60">
        <f t="shared" si="191"/>
        <v>0.9</v>
      </c>
      <c r="BK512" s="60">
        <f t="shared" si="192"/>
        <v>0.93500000000000005</v>
      </c>
      <c r="BL512" s="60">
        <f t="shared" si="193"/>
        <v>3.0175015087507543E-3</v>
      </c>
      <c r="BM512" s="62" t="str">
        <f t="shared" si="194"/>
        <v>Écarter</v>
      </c>
      <c r="BN512" s="64">
        <f t="shared" si="195"/>
        <v>5.6069751844399732E-2</v>
      </c>
      <c r="BO512" s="64">
        <f t="shared" si="196"/>
        <v>29.400000000000002</v>
      </c>
      <c r="BP512" s="65">
        <f t="shared" si="197"/>
        <v>0.2040816326530612</v>
      </c>
      <c r="BQ512" s="65">
        <f t="shared" si="198"/>
        <v>6</v>
      </c>
      <c r="BR512" s="18">
        <f t="shared" si="199"/>
        <v>0.1020408163265306</v>
      </c>
    </row>
    <row r="513" spans="1:70" ht="13.2">
      <c r="A513" s="12" t="s">
        <v>1104</v>
      </c>
      <c r="B513" s="12" t="s">
        <v>1105</v>
      </c>
      <c r="C513" s="13">
        <v>20</v>
      </c>
      <c r="D513" s="13">
        <v>6</v>
      </c>
      <c r="E513" s="13">
        <v>4</v>
      </c>
      <c r="F513" s="13">
        <v>2</v>
      </c>
      <c r="G513" s="13">
        <v>4.4000000000000004</v>
      </c>
      <c r="H513" s="14">
        <v>11</v>
      </c>
      <c r="I513" s="15">
        <v>4</v>
      </c>
      <c r="J513" s="15">
        <v>11</v>
      </c>
      <c r="K513" s="14">
        <v>36.4</v>
      </c>
      <c r="L513" s="14">
        <v>0</v>
      </c>
      <c r="M513" s="15">
        <v>2</v>
      </c>
      <c r="N513" s="14">
        <v>0</v>
      </c>
      <c r="O513" s="14">
        <v>3</v>
      </c>
      <c r="P513" s="14">
        <v>3</v>
      </c>
      <c r="Q513" s="14">
        <v>100</v>
      </c>
      <c r="R513" s="15">
        <v>1</v>
      </c>
      <c r="S513" s="15">
        <v>3</v>
      </c>
      <c r="T513" s="15">
        <v>4</v>
      </c>
      <c r="U513" s="14">
        <v>0</v>
      </c>
      <c r="V513" s="68">
        <v>1</v>
      </c>
      <c r="W513" s="14">
        <v>0</v>
      </c>
      <c r="X513" s="14">
        <v>0</v>
      </c>
      <c r="Y513" s="15">
        <v>4</v>
      </c>
      <c r="Z513" s="14">
        <v>15</v>
      </c>
      <c r="AA513" s="14">
        <v>0</v>
      </c>
      <c r="AB513" s="14">
        <v>0</v>
      </c>
      <c r="AC513" s="13">
        <v>-1</v>
      </c>
      <c r="AD513" s="13">
        <v>88.5</v>
      </c>
      <c r="AE513" s="13">
        <v>101.7</v>
      </c>
      <c r="AF513" s="13">
        <v>-13.2</v>
      </c>
      <c r="AG513" s="13">
        <v>0</v>
      </c>
      <c r="AH513" s="13">
        <v>0</v>
      </c>
      <c r="AI513" s="13">
        <v>0</v>
      </c>
      <c r="AJ513" s="13">
        <v>4.2</v>
      </c>
      <c r="AK513" s="13">
        <v>9.6999999999999993</v>
      </c>
      <c r="AL513" s="13">
        <v>7.3</v>
      </c>
      <c r="AM513" s="13">
        <v>7.7</v>
      </c>
      <c r="AN513" s="13">
        <v>36.4</v>
      </c>
      <c r="AO513" s="13">
        <v>44.6</v>
      </c>
      <c r="AP513" s="13">
        <v>19.399999999999999</v>
      </c>
      <c r="AQ513" s="13">
        <v>108.62</v>
      </c>
      <c r="AR513" s="13">
        <v>2.9</v>
      </c>
      <c r="AS513" s="13">
        <v>61</v>
      </c>
      <c r="AT513" s="16">
        <f t="shared" si="175"/>
        <v>1.8333333333333333</v>
      </c>
      <c r="AU513" s="16">
        <f t="shared" si="176"/>
        <v>0</v>
      </c>
      <c r="AV513" s="17">
        <f t="shared" si="177"/>
        <v>0.66666666666666663</v>
      </c>
      <c r="AW513" s="17">
        <f t="shared" si="178"/>
        <v>0.16666666666666666</v>
      </c>
      <c r="AX513" s="17">
        <f t="shared" si="179"/>
        <v>0.5</v>
      </c>
      <c r="AY513" s="17">
        <f t="shared" si="180"/>
        <v>0</v>
      </c>
      <c r="AZ513" s="17">
        <f t="shared" si="181"/>
        <v>0</v>
      </c>
      <c r="BA513" s="17">
        <f t="shared" si="182"/>
        <v>0.16666666666666666</v>
      </c>
      <c r="BB513" s="18">
        <f t="shared" si="183"/>
        <v>0.41666666666666663</v>
      </c>
      <c r="BC513" s="18">
        <f t="shared" si="184"/>
        <v>0</v>
      </c>
      <c r="BD513" s="18">
        <f t="shared" si="185"/>
        <v>0</v>
      </c>
      <c r="BE513" s="18">
        <f t="shared" si="186"/>
        <v>0</v>
      </c>
      <c r="BF513" s="18">
        <f t="shared" si="187"/>
        <v>3.7878787878787873E-2</v>
      </c>
      <c r="BG513" s="18">
        <f t="shared" si="188"/>
        <v>0.11363636363636363</v>
      </c>
      <c r="BH513" s="58" t="str">
        <f t="shared" si="189"/>
        <v>&lt;10 min</v>
      </c>
      <c r="BI513" s="58" t="str">
        <f t="shared" si="190"/>
        <v>18–22</v>
      </c>
      <c r="BJ513" s="60">
        <f t="shared" si="191"/>
        <v>0.36399999999999999</v>
      </c>
      <c r="BK513" s="60">
        <f t="shared" si="192"/>
        <v>0.44600000000000001</v>
      </c>
      <c r="BL513" s="60">
        <f t="shared" si="193"/>
        <v>6.6385033192516594E-3</v>
      </c>
      <c r="BM513" s="62" t="str">
        <f t="shared" si="194"/>
        <v>Écarter</v>
      </c>
      <c r="BN513" s="64">
        <f t="shared" si="195"/>
        <v>5.6069751844399732E-2</v>
      </c>
      <c r="BO513" s="64">
        <f t="shared" si="196"/>
        <v>26.400000000000002</v>
      </c>
      <c r="BP513" s="65">
        <f t="shared" si="197"/>
        <v>0</v>
      </c>
      <c r="BQ513" s="65">
        <f t="shared" si="198"/>
        <v>0</v>
      </c>
      <c r="BR513" s="18">
        <f t="shared" si="199"/>
        <v>0.15151515151515149</v>
      </c>
    </row>
    <row r="514" spans="1:70" ht="13.2">
      <c r="A514" s="12" t="s">
        <v>958</v>
      </c>
      <c r="B514" s="12" t="s">
        <v>959</v>
      </c>
      <c r="C514" s="13">
        <v>25</v>
      </c>
      <c r="D514" s="13">
        <v>37</v>
      </c>
      <c r="E514" s="13">
        <v>34</v>
      </c>
      <c r="F514" s="13">
        <v>3</v>
      </c>
      <c r="G514" s="13">
        <v>5.5</v>
      </c>
      <c r="H514" s="14">
        <v>67</v>
      </c>
      <c r="I514" s="15">
        <v>26</v>
      </c>
      <c r="J514" s="15">
        <v>96</v>
      </c>
      <c r="K514" s="14">
        <v>26</v>
      </c>
      <c r="L514" s="15">
        <v>15</v>
      </c>
      <c r="M514" s="15">
        <v>70</v>
      </c>
      <c r="N514" s="14">
        <v>19.399999999999999</v>
      </c>
      <c r="O514" s="14">
        <v>0</v>
      </c>
      <c r="P514" s="14">
        <v>4</v>
      </c>
      <c r="Q514" s="14">
        <v>50</v>
      </c>
      <c r="R514" s="15">
        <v>7</v>
      </c>
      <c r="S514" s="15">
        <v>19</v>
      </c>
      <c r="T514" s="15">
        <v>26</v>
      </c>
      <c r="U514" s="15">
        <v>11</v>
      </c>
      <c r="V514" s="68">
        <v>4</v>
      </c>
      <c r="W514" s="15">
        <v>7</v>
      </c>
      <c r="X514" s="15">
        <v>4</v>
      </c>
      <c r="Y514" s="15">
        <v>15</v>
      </c>
      <c r="Z514" s="14">
        <v>144</v>
      </c>
      <c r="AA514" s="14">
        <v>0</v>
      </c>
      <c r="AB514" s="14">
        <v>0</v>
      </c>
      <c r="AC514" s="13">
        <v>0.2</v>
      </c>
      <c r="AD514" s="13">
        <v>99.1</v>
      </c>
      <c r="AE514" s="13">
        <v>96.7</v>
      </c>
      <c r="AF514" s="13">
        <v>2.2999999999999998</v>
      </c>
      <c r="AG514" s="13">
        <v>9.4</v>
      </c>
      <c r="AH514" s="13">
        <v>3</v>
      </c>
      <c r="AI514" s="13">
        <v>10.6</v>
      </c>
      <c r="AJ514" s="13">
        <v>2.9</v>
      </c>
      <c r="AK514" s="13">
        <v>8.6</v>
      </c>
      <c r="AL514" s="13">
        <v>5.7</v>
      </c>
      <c r="AM514" s="13">
        <v>3.5</v>
      </c>
      <c r="AN514" s="13">
        <v>33.299999999999997</v>
      </c>
      <c r="AO514" s="13">
        <v>33.5</v>
      </c>
      <c r="AP514" s="13">
        <v>20.7</v>
      </c>
      <c r="AQ514" s="13">
        <v>100.16</v>
      </c>
      <c r="AR514" s="13">
        <v>2.5</v>
      </c>
      <c r="AS514" s="13">
        <v>422</v>
      </c>
      <c r="AT514" s="16">
        <f t="shared" ref="AT514:AT570" si="200">H514/D514</f>
        <v>1.8108108108108107</v>
      </c>
      <c r="AU514" s="16">
        <f t="shared" ref="AU514:AU570" si="201">U514/D514</f>
        <v>0.29729729729729731</v>
      </c>
      <c r="AV514" s="17">
        <f t="shared" ref="AV514:AV570" si="202">T514/D514</f>
        <v>0.70270270270270274</v>
      </c>
      <c r="AW514" s="17">
        <f t="shared" ref="AW514:AW570" si="203">R514/D514</f>
        <v>0.1891891891891892</v>
      </c>
      <c r="AX514" s="17">
        <f t="shared" ref="AX514:AX570" si="204">S514/D514</f>
        <v>0.51351351351351349</v>
      </c>
      <c r="AY514" s="17">
        <f t="shared" ref="AY514:AY570" si="205">W514/D514</f>
        <v>0.1891891891891892</v>
      </c>
      <c r="AZ514" s="17">
        <f t="shared" ref="AZ514:AZ570" si="206">X514/D514</f>
        <v>0.10810810810810811</v>
      </c>
      <c r="BA514" s="17">
        <f t="shared" ref="BA514:BA570" si="207">V514/D514</f>
        <v>0.10810810810810811</v>
      </c>
      <c r="BB514" s="18">
        <f t="shared" ref="BB514:BB570" si="208">IF(G514&gt;0,AT514/G514,"")</f>
        <v>0.32923832923832924</v>
      </c>
      <c r="BC514" s="18">
        <f t="shared" ref="BC514:BC570" si="209">IF(BA514&gt;0,AU514/BA514,"")</f>
        <v>2.75</v>
      </c>
      <c r="BD514" s="18">
        <f t="shared" ref="BD514:BD570" si="210">IF(G514&gt;0,AY514/G514,"")</f>
        <v>3.4398034398034398E-2</v>
      </c>
      <c r="BE514" s="18">
        <f t="shared" ref="BE514:BE570" si="211">IF(G514&gt;0,AZ514/G514,"")</f>
        <v>1.9656019656019656E-2</v>
      </c>
      <c r="BF514" s="18">
        <f t="shared" ref="BF514:BF570" si="212">IF(G514&gt;0,AW514/G514,"")</f>
        <v>3.4398034398034398E-2</v>
      </c>
      <c r="BG514" s="18">
        <f t="shared" ref="BG514:BG570" si="213" xml:space="preserve"> IF(G514&gt;0,AX514/G514,"")</f>
        <v>9.3366093366093361E-2</v>
      </c>
      <c r="BH514" s="58" t="str">
        <f t="shared" ref="BH514:BH570" si="214">IF(G514&lt;10,"&lt;10 min",IF(G514&lt;20,"10–19 min",IF(G514&lt;30,"20–29 min",IF(G514&lt;40,"30–39 min","40+ min"))))</f>
        <v>&lt;10 min</v>
      </c>
      <c r="BI514" s="58" t="str">
        <f t="shared" ref="BI514:BI570" si="215">IF(C514&lt;23,"18–22",IF(C514&lt;28,"23–27",IF(C514&lt;33,"28–32","33+")))</f>
        <v>23–27</v>
      </c>
      <c r="BJ514" s="60">
        <f t="shared" ref="BJ514:BJ570" si="216">AN514/100</f>
        <v>0.33299999999999996</v>
      </c>
      <c r="BK514" s="60">
        <f t="shared" ref="BK514:BK570" si="217">AO514/100</f>
        <v>0.33500000000000002</v>
      </c>
      <c r="BL514" s="60">
        <f t="shared" ref="BL514:BL570" si="218">J514/(MAX($J$2:$J$570))</f>
        <v>5.7936028968014482E-2</v>
      </c>
      <c r="BM514" s="62" t="str">
        <f t="shared" ref="BM514:BM570" si="219">IF(AND(G514&gt;=30,J514&gt;=500),"Conserver","Écarter")</f>
        <v>Écarter</v>
      </c>
      <c r="BN514" s="64">
        <f t="shared" ref="BN514:BN570" si="220">AT514/(MAX($AT$2:$AT$570))</f>
        <v>5.5380934254173689E-2</v>
      </c>
      <c r="BO514" s="64">
        <f t="shared" ref="BO514:BO570" si="221">G514*D514</f>
        <v>203.5</v>
      </c>
      <c r="BP514" s="65">
        <f t="shared" ref="BP514:BP570" si="222">IF(BO514&gt;0,U514/BO514,"")</f>
        <v>5.4054054054054057E-2</v>
      </c>
      <c r="BQ514" s="65">
        <f t="shared" ref="BQ514:BQ570" si="223">IF(V514&gt;0,U514/V514,0)</f>
        <v>2.75</v>
      </c>
      <c r="BR514" s="18">
        <f t="shared" ref="BR514:BR570" si="224">IF(G514&gt;0,AV514/G514,"")</f>
        <v>0.12776412776412777</v>
      </c>
    </row>
    <row r="515" spans="1:70" ht="13.2">
      <c r="A515" s="12" t="s">
        <v>914</v>
      </c>
      <c r="B515" s="12" t="s">
        <v>915</v>
      </c>
      <c r="C515" s="13">
        <v>26</v>
      </c>
      <c r="D515" s="13">
        <v>53</v>
      </c>
      <c r="E515" s="13">
        <v>34</v>
      </c>
      <c r="F515" s="13">
        <v>19</v>
      </c>
      <c r="G515" s="13">
        <v>11.9</v>
      </c>
      <c r="H515" s="14">
        <v>95</v>
      </c>
      <c r="I515" s="15">
        <v>42</v>
      </c>
      <c r="J515" s="15">
        <v>69</v>
      </c>
      <c r="K515" s="14">
        <v>63.4</v>
      </c>
      <c r="L515" s="14">
        <v>0</v>
      </c>
      <c r="M515" s="14">
        <v>0</v>
      </c>
      <c r="N515" s="14">
        <v>0</v>
      </c>
      <c r="O515" s="14">
        <v>11</v>
      </c>
      <c r="P515" s="14">
        <v>11</v>
      </c>
      <c r="Q515" s="14">
        <v>61.5</v>
      </c>
      <c r="R515" s="15">
        <v>69</v>
      </c>
      <c r="S515" s="15">
        <v>127</v>
      </c>
      <c r="T515" s="15">
        <v>196</v>
      </c>
      <c r="U515" s="15">
        <v>32</v>
      </c>
      <c r="V515" s="68">
        <v>32</v>
      </c>
      <c r="W515" s="15">
        <v>11</v>
      </c>
      <c r="X515" s="15">
        <v>21</v>
      </c>
      <c r="Y515" s="15">
        <v>64</v>
      </c>
      <c r="Z515" s="14">
        <v>440</v>
      </c>
      <c r="AA515" s="14">
        <v>0</v>
      </c>
      <c r="AB515" s="14">
        <v>0</v>
      </c>
      <c r="AC515" s="13">
        <v>0.5</v>
      </c>
      <c r="AD515" s="13">
        <v>111.5</v>
      </c>
      <c r="AE515" s="13">
        <v>109.1</v>
      </c>
      <c r="AF515" s="13">
        <v>2.4</v>
      </c>
      <c r="AG515" s="13">
        <v>6.8</v>
      </c>
      <c r="AH515" s="13">
        <v>1</v>
      </c>
      <c r="AI515" s="13">
        <v>23.1</v>
      </c>
      <c r="AJ515" s="13">
        <v>11.4</v>
      </c>
      <c r="AK515" s="13">
        <v>19.600000000000001</v>
      </c>
      <c r="AL515" s="13">
        <v>15.6</v>
      </c>
      <c r="AM515" s="13">
        <v>23.1</v>
      </c>
      <c r="AN515" s="13">
        <v>63.4</v>
      </c>
      <c r="AO515" s="13">
        <v>63.9</v>
      </c>
      <c r="AP515" s="13">
        <v>7.4</v>
      </c>
      <c r="AQ515" s="13">
        <v>98.7</v>
      </c>
      <c r="AR515" s="13">
        <v>7</v>
      </c>
      <c r="AS515" s="13">
        <v>1295</v>
      </c>
      <c r="AT515" s="16">
        <f t="shared" si="200"/>
        <v>1.7924528301886793</v>
      </c>
      <c r="AU515" s="16">
        <f t="shared" si="201"/>
        <v>0.60377358490566035</v>
      </c>
      <c r="AV515" s="17">
        <f t="shared" si="202"/>
        <v>3.6981132075471699</v>
      </c>
      <c r="AW515" s="17">
        <f t="shared" si="203"/>
        <v>1.3018867924528301</v>
      </c>
      <c r="AX515" s="17">
        <f t="shared" si="204"/>
        <v>2.3962264150943398</v>
      </c>
      <c r="AY515" s="17">
        <f t="shared" si="205"/>
        <v>0.20754716981132076</v>
      </c>
      <c r="AZ515" s="17">
        <f t="shared" si="206"/>
        <v>0.39622641509433965</v>
      </c>
      <c r="BA515" s="17">
        <f t="shared" si="207"/>
        <v>0.60377358490566035</v>
      </c>
      <c r="BB515" s="18">
        <f t="shared" si="208"/>
        <v>0.15062628825114951</v>
      </c>
      <c r="BC515" s="18">
        <f t="shared" si="209"/>
        <v>1</v>
      </c>
      <c r="BD515" s="18">
        <f t="shared" si="210"/>
        <v>1.7440938639606787E-2</v>
      </c>
      <c r="BE515" s="18">
        <f t="shared" si="211"/>
        <v>3.3296337402885685E-2</v>
      </c>
      <c r="BF515" s="18">
        <f t="shared" si="212"/>
        <v>0.10940225146662437</v>
      </c>
      <c r="BG515" s="18">
        <f t="shared" si="213"/>
        <v>0.20136356429364199</v>
      </c>
      <c r="BH515" s="58" t="str">
        <f t="shared" si="214"/>
        <v>10–19 min</v>
      </c>
      <c r="BI515" s="58" t="str">
        <f t="shared" si="215"/>
        <v>23–27</v>
      </c>
      <c r="BJ515" s="60">
        <f t="shared" si="216"/>
        <v>0.63400000000000001</v>
      </c>
      <c r="BK515" s="60">
        <f t="shared" si="217"/>
        <v>0.63900000000000001</v>
      </c>
      <c r="BL515" s="60">
        <f t="shared" si="218"/>
        <v>4.1641520820760412E-2</v>
      </c>
      <c r="BM515" s="62" t="str">
        <f t="shared" si="219"/>
        <v>Écarter</v>
      </c>
      <c r="BN515" s="64">
        <f t="shared" si="220"/>
        <v>5.4819482935347941E-2</v>
      </c>
      <c r="BO515" s="64">
        <f t="shared" si="221"/>
        <v>630.70000000000005</v>
      </c>
      <c r="BP515" s="65">
        <f t="shared" si="222"/>
        <v>5.0737276042492466E-2</v>
      </c>
      <c r="BQ515" s="65">
        <f t="shared" si="223"/>
        <v>1</v>
      </c>
      <c r="BR515" s="18">
        <f t="shared" si="224"/>
        <v>0.31076581576026635</v>
      </c>
    </row>
    <row r="516" spans="1:70" ht="13.2">
      <c r="A516" s="12" t="s">
        <v>1060</v>
      </c>
      <c r="B516" s="12" t="s">
        <v>1061</v>
      </c>
      <c r="C516" s="13">
        <v>28</v>
      </c>
      <c r="D516" s="13">
        <v>13</v>
      </c>
      <c r="E516" s="13">
        <v>2</v>
      </c>
      <c r="F516" s="13">
        <v>11</v>
      </c>
      <c r="G516" s="13">
        <v>10.4</v>
      </c>
      <c r="H516" s="14">
        <v>23</v>
      </c>
      <c r="I516" s="15">
        <v>10</v>
      </c>
      <c r="J516" s="15">
        <v>26</v>
      </c>
      <c r="K516" s="14">
        <v>38.5</v>
      </c>
      <c r="L516" s="15">
        <v>4</v>
      </c>
      <c r="M516" s="15">
        <v>16</v>
      </c>
      <c r="N516" s="14">
        <v>26.7</v>
      </c>
      <c r="O516" s="14">
        <v>0</v>
      </c>
      <c r="P516" s="14">
        <v>0</v>
      </c>
      <c r="Q516" s="14">
        <v>0</v>
      </c>
      <c r="R516" s="15">
        <v>7</v>
      </c>
      <c r="S516" s="15">
        <v>26</v>
      </c>
      <c r="T516" s="15">
        <v>33</v>
      </c>
      <c r="U516" s="15">
        <v>9</v>
      </c>
      <c r="V516" s="68">
        <v>10</v>
      </c>
      <c r="W516" s="15">
        <v>3</v>
      </c>
      <c r="X516" s="15">
        <v>3</v>
      </c>
      <c r="Y516" s="15">
        <v>10</v>
      </c>
      <c r="Z516" s="14">
        <v>79</v>
      </c>
      <c r="AA516" s="14">
        <v>0</v>
      </c>
      <c r="AB516" s="14">
        <v>0</v>
      </c>
      <c r="AC516" s="13">
        <v>-1.4</v>
      </c>
      <c r="AD516" s="13">
        <v>93.5</v>
      </c>
      <c r="AE516" s="13">
        <v>100.3</v>
      </c>
      <c r="AF516" s="13">
        <v>-6.9</v>
      </c>
      <c r="AG516" s="13">
        <v>9.5</v>
      </c>
      <c r="AH516" s="13">
        <v>0.82</v>
      </c>
      <c r="AI516" s="13">
        <v>19.600000000000001</v>
      </c>
      <c r="AJ516" s="13">
        <v>3.8</v>
      </c>
      <c r="AK516" s="13">
        <v>17</v>
      </c>
      <c r="AL516" s="13">
        <v>10.199999999999999</v>
      </c>
      <c r="AM516" s="13">
        <v>23.9</v>
      </c>
      <c r="AN516" s="13">
        <v>46.2</v>
      </c>
      <c r="AO516" s="13">
        <v>46.2</v>
      </c>
      <c r="AP516" s="13">
        <v>10.9</v>
      </c>
      <c r="AQ516" s="13">
        <v>102.84</v>
      </c>
      <c r="AR516" s="13">
        <v>6.2</v>
      </c>
      <c r="AS516" s="13">
        <v>292</v>
      </c>
      <c r="AT516" s="16">
        <f t="shared" si="200"/>
        <v>1.7692307692307692</v>
      </c>
      <c r="AU516" s="16">
        <f t="shared" si="201"/>
        <v>0.69230769230769229</v>
      </c>
      <c r="AV516" s="17">
        <f t="shared" si="202"/>
        <v>2.5384615384615383</v>
      </c>
      <c r="AW516" s="17">
        <f t="shared" si="203"/>
        <v>0.53846153846153844</v>
      </c>
      <c r="AX516" s="17">
        <f t="shared" si="204"/>
        <v>2</v>
      </c>
      <c r="AY516" s="17">
        <f t="shared" si="205"/>
        <v>0.23076923076923078</v>
      </c>
      <c r="AZ516" s="17">
        <f t="shared" si="206"/>
        <v>0.23076923076923078</v>
      </c>
      <c r="BA516" s="17">
        <f t="shared" si="207"/>
        <v>0.76923076923076927</v>
      </c>
      <c r="BB516" s="18">
        <f t="shared" si="208"/>
        <v>0.17011834319526625</v>
      </c>
      <c r="BC516" s="18">
        <f t="shared" si="209"/>
        <v>0.89999999999999991</v>
      </c>
      <c r="BD516" s="18">
        <f t="shared" si="210"/>
        <v>2.2189349112426034E-2</v>
      </c>
      <c r="BE516" s="18">
        <f t="shared" si="211"/>
        <v>2.2189349112426034E-2</v>
      </c>
      <c r="BF516" s="18">
        <f t="shared" si="212"/>
        <v>5.1775147928994077E-2</v>
      </c>
      <c r="BG516" s="18">
        <f t="shared" si="213"/>
        <v>0.19230769230769229</v>
      </c>
      <c r="BH516" s="58" t="str">
        <f t="shared" si="214"/>
        <v>10–19 min</v>
      </c>
      <c r="BI516" s="58" t="str">
        <f t="shared" si="215"/>
        <v>28–32</v>
      </c>
      <c r="BJ516" s="60">
        <f t="shared" si="216"/>
        <v>0.46200000000000002</v>
      </c>
      <c r="BK516" s="60">
        <f t="shared" si="217"/>
        <v>0.46200000000000002</v>
      </c>
      <c r="BL516" s="60">
        <f t="shared" si="218"/>
        <v>1.5691007845503924E-2</v>
      </c>
      <c r="BM516" s="62" t="str">
        <f t="shared" si="219"/>
        <v>Écarter</v>
      </c>
      <c r="BN516" s="64">
        <f t="shared" si="220"/>
        <v>5.4109271010679465E-2</v>
      </c>
      <c r="BO516" s="64">
        <f t="shared" si="221"/>
        <v>135.20000000000002</v>
      </c>
      <c r="BP516" s="65">
        <f t="shared" si="222"/>
        <v>6.65680473372781E-2</v>
      </c>
      <c r="BQ516" s="65">
        <f t="shared" si="223"/>
        <v>0.9</v>
      </c>
      <c r="BR516" s="18">
        <f t="shared" si="224"/>
        <v>0.24408284023668636</v>
      </c>
    </row>
    <row r="517" spans="1:70" ht="13.2">
      <c r="A517" s="12" t="s">
        <v>1040</v>
      </c>
      <c r="B517" s="12" t="s">
        <v>1041</v>
      </c>
      <c r="C517" s="13">
        <v>19</v>
      </c>
      <c r="D517" s="13">
        <v>18</v>
      </c>
      <c r="E517" s="13">
        <v>14</v>
      </c>
      <c r="F517" s="13">
        <v>4</v>
      </c>
      <c r="G517" s="13">
        <v>6.2</v>
      </c>
      <c r="H517" s="14">
        <v>31</v>
      </c>
      <c r="I517" s="15">
        <v>11</v>
      </c>
      <c r="J517" s="15">
        <v>31</v>
      </c>
      <c r="K517" s="14">
        <v>32.299999999999997</v>
      </c>
      <c r="L517" s="15">
        <v>5</v>
      </c>
      <c r="M517" s="15">
        <v>20</v>
      </c>
      <c r="N517" s="14">
        <v>31.6</v>
      </c>
      <c r="O517" s="14">
        <v>4</v>
      </c>
      <c r="P517" s="14">
        <v>5</v>
      </c>
      <c r="Q517" s="14">
        <v>66.7</v>
      </c>
      <c r="R517" s="15">
        <v>4</v>
      </c>
      <c r="S517" s="15">
        <v>14</v>
      </c>
      <c r="T517" s="15">
        <v>18</v>
      </c>
      <c r="U517" s="15">
        <v>5</v>
      </c>
      <c r="V517" s="68">
        <v>4</v>
      </c>
      <c r="W517" s="15">
        <v>4</v>
      </c>
      <c r="X517" s="15">
        <v>2</v>
      </c>
      <c r="Y517" s="15">
        <v>7</v>
      </c>
      <c r="Z517" s="14">
        <v>70</v>
      </c>
      <c r="AA517" s="14">
        <v>0</v>
      </c>
      <c r="AB517" s="14">
        <v>0</v>
      </c>
      <c r="AC517" s="13">
        <v>-0.9</v>
      </c>
      <c r="AD517" s="13">
        <v>103.8</v>
      </c>
      <c r="AE517" s="13">
        <v>113</v>
      </c>
      <c r="AF517" s="13">
        <v>-9.1999999999999993</v>
      </c>
      <c r="AG517" s="13">
        <v>6.3</v>
      </c>
      <c r="AH517" s="13">
        <v>1.25</v>
      </c>
      <c r="AI517" s="13">
        <v>11.9</v>
      </c>
      <c r="AJ517" s="13">
        <v>2.8</v>
      </c>
      <c r="AK517" s="13">
        <v>12.8</v>
      </c>
      <c r="AL517" s="13">
        <v>8</v>
      </c>
      <c r="AM517" s="13">
        <v>9.5</v>
      </c>
      <c r="AN517" s="13">
        <v>41.9</v>
      </c>
      <c r="AO517" s="13">
        <v>44.6</v>
      </c>
      <c r="AP517" s="13">
        <v>14.2</v>
      </c>
      <c r="AQ517" s="13">
        <v>100.38</v>
      </c>
      <c r="AR517" s="13">
        <v>4.7</v>
      </c>
      <c r="AS517" s="13">
        <v>235</v>
      </c>
      <c r="AT517" s="16">
        <f t="shared" si="200"/>
        <v>1.7222222222222223</v>
      </c>
      <c r="AU517" s="16">
        <f t="shared" si="201"/>
        <v>0.27777777777777779</v>
      </c>
      <c r="AV517" s="17">
        <f t="shared" si="202"/>
        <v>1</v>
      </c>
      <c r="AW517" s="17">
        <f t="shared" si="203"/>
        <v>0.22222222222222221</v>
      </c>
      <c r="AX517" s="17">
        <f t="shared" si="204"/>
        <v>0.77777777777777779</v>
      </c>
      <c r="AY517" s="17">
        <f t="shared" si="205"/>
        <v>0.22222222222222221</v>
      </c>
      <c r="AZ517" s="17">
        <f t="shared" si="206"/>
        <v>0.1111111111111111</v>
      </c>
      <c r="BA517" s="17">
        <f t="shared" si="207"/>
        <v>0.22222222222222221</v>
      </c>
      <c r="BB517" s="18">
        <f t="shared" si="208"/>
        <v>0.27777777777777779</v>
      </c>
      <c r="BC517" s="18">
        <f t="shared" si="209"/>
        <v>1.2500000000000002</v>
      </c>
      <c r="BD517" s="18">
        <f t="shared" si="210"/>
        <v>3.5842293906810034E-2</v>
      </c>
      <c r="BE517" s="18">
        <f t="shared" si="211"/>
        <v>1.7921146953405017E-2</v>
      </c>
      <c r="BF517" s="18">
        <f t="shared" si="212"/>
        <v>3.5842293906810034E-2</v>
      </c>
      <c r="BG517" s="18">
        <f t="shared" si="213"/>
        <v>0.12544802867383512</v>
      </c>
      <c r="BH517" s="58" t="str">
        <f t="shared" si="214"/>
        <v>&lt;10 min</v>
      </c>
      <c r="BI517" s="58" t="str">
        <f t="shared" si="215"/>
        <v>18–22</v>
      </c>
      <c r="BJ517" s="60">
        <f t="shared" si="216"/>
        <v>0.41899999999999998</v>
      </c>
      <c r="BK517" s="60">
        <f t="shared" si="217"/>
        <v>0.44600000000000001</v>
      </c>
      <c r="BL517" s="60">
        <f t="shared" si="218"/>
        <v>1.8708509354254676E-2</v>
      </c>
      <c r="BM517" s="62" t="str">
        <f t="shared" si="219"/>
        <v>Écarter</v>
      </c>
      <c r="BN517" s="64">
        <f t="shared" si="220"/>
        <v>5.2671585065951265E-2</v>
      </c>
      <c r="BO517" s="64">
        <f t="shared" si="221"/>
        <v>111.60000000000001</v>
      </c>
      <c r="BP517" s="65">
        <f t="shared" si="222"/>
        <v>4.4802867383512544E-2</v>
      </c>
      <c r="BQ517" s="65">
        <f t="shared" si="223"/>
        <v>1.25</v>
      </c>
      <c r="BR517" s="18">
        <f t="shared" si="224"/>
        <v>0.16129032258064516</v>
      </c>
    </row>
    <row r="518" spans="1:70" ht="13.2">
      <c r="A518" s="12" t="s">
        <v>1016</v>
      </c>
      <c r="B518" s="12" t="s">
        <v>1017</v>
      </c>
      <c r="C518" s="13">
        <v>24</v>
      </c>
      <c r="D518" s="13">
        <v>21</v>
      </c>
      <c r="E518" s="13">
        <v>20</v>
      </c>
      <c r="F518" s="13">
        <v>1</v>
      </c>
      <c r="G518" s="13">
        <v>6</v>
      </c>
      <c r="H518" s="14">
        <v>36</v>
      </c>
      <c r="I518" s="15">
        <v>13</v>
      </c>
      <c r="J518" s="15">
        <v>29</v>
      </c>
      <c r="K518" s="14">
        <v>40</v>
      </c>
      <c r="L518" s="15">
        <v>11</v>
      </c>
      <c r="M518" s="15">
        <v>21</v>
      </c>
      <c r="N518" s="14">
        <v>47.6</v>
      </c>
      <c r="O518" s="14">
        <v>2</v>
      </c>
      <c r="P518" s="14">
        <v>2</v>
      </c>
      <c r="Q518" s="14">
        <v>100</v>
      </c>
      <c r="R518" s="15">
        <v>8</v>
      </c>
      <c r="S518" s="15">
        <v>17</v>
      </c>
      <c r="T518" s="15">
        <v>25</v>
      </c>
      <c r="U518" s="15">
        <v>4</v>
      </c>
      <c r="V518" s="68">
        <v>4</v>
      </c>
      <c r="W518" s="15">
        <v>4</v>
      </c>
      <c r="X518" s="14">
        <v>0</v>
      </c>
      <c r="Y518" s="15">
        <v>13</v>
      </c>
      <c r="Z518" s="14">
        <v>86</v>
      </c>
      <c r="AA518" s="14">
        <v>0</v>
      </c>
      <c r="AB518" s="14">
        <v>0</v>
      </c>
      <c r="AC518" s="13">
        <v>-1</v>
      </c>
      <c r="AD518" s="13">
        <v>99.6</v>
      </c>
      <c r="AE518" s="13">
        <v>106.3</v>
      </c>
      <c r="AF518" s="13">
        <v>-6.7</v>
      </c>
      <c r="AG518" s="13">
        <v>5.8</v>
      </c>
      <c r="AH518" s="13">
        <v>1.25</v>
      </c>
      <c r="AI518" s="13">
        <v>12.5</v>
      </c>
      <c r="AJ518" s="13">
        <v>6</v>
      </c>
      <c r="AK518" s="13">
        <v>11.9</v>
      </c>
      <c r="AL518" s="13">
        <v>8.8000000000000007</v>
      </c>
      <c r="AM518" s="13">
        <v>10</v>
      </c>
      <c r="AN518" s="13">
        <v>56.7</v>
      </c>
      <c r="AO518" s="13">
        <v>58.3</v>
      </c>
      <c r="AP518" s="13">
        <v>11.5</v>
      </c>
      <c r="AQ518" s="13">
        <v>102.63</v>
      </c>
      <c r="AR518" s="13">
        <v>6.5</v>
      </c>
      <c r="AS518" s="13">
        <v>266</v>
      </c>
      <c r="AT518" s="16">
        <f t="shared" si="200"/>
        <v>1.7142857142857142</v>
      </c>
      <c r="AU518" s="16">
        <f t="shared" si="201"/>
        <v>0.19047619047619047</v>
      </c>
      <c r="AV518" s="17">
        <f t="shared" si="202"/>
        <v>1.1904761904761905</v>
      </c>
      <c r="AW518" s="17">
        <f t="shared" si="203"/>
        <v>0.38095238095238093</v>
      </c>
      <c r="AX518" s="17">
        <f t="shared" si="204"/>
        <v>0.80952380952380953</v>
      </c>
      <c r="AY518" s="17">
        <f t="shared" si="205"/>
        <v>0.19047619047619047</v>
      </c>
      <c r="AZ518" s="17">
        <f t="shared" si="206"/>
        <v>0</v>
      </c>
      <c r="BA518" s="17">
        <f t="shared" si="207"/>
        <v>0.19047619047619047</v>
      </c>
      <c r="BB518" s="18">
        <f t="shared" si="208"/>
        <v>0.2857142857142857</v>
      </c>
      <c r="BC518" s="18">
        <f t="shared" si="209"/>
        <v>1</v>
      </c>
      <c r="BD518" s="18">
        <f t="shared" si="210"/>
        <v>3.1746031746031744E-2</v>
      </c>
      <c r="BE518" s="18">
        <f t="shared" si="211"/>
        <v>0</v>
      </c>
      <c r="BF518" s="18">
        <f t="shared" si="212"/>
        <v>6.3492063492063489E-2</v>
      </c>
      <c r="BG518" s="18">
        <f t="shared" si="213"/>
        <v>0.13492063492063491</v>
      </c>
      <c r="BH518" s="58" t="str">
        <f t="shared" si="214"/>
        <v>&lt;10 min</v>
      </c>
      <c r="BI518" s="58" t="str">
        <f t="shared" si="215"/>
        <v>23–27</v>
      </c>
      <c r="BJ518" s="60">
        <f t="shared" si="216"/>
        <v>0.56700000000000006</v>
      </c>
      <c r="BK518" s="60">
        <f t="shared" si="217"/>
        <v>0.58299999999999996</v>
      </c>
      <c r="BL518" s="60">
        <f t="shared" si="218"/>
        <v>1.7501508750754374E-2</v>
      </c>
      <c r="BM518" s="62" t="str">
        <f t="shared" si="219"/>
        <v>Écarter</v>
      </c>
      <c r="BN518" s="64">
        <f t="shared" si="220"/>
        <v>5.2428858867490657E-2</v>
      </c>
      <c r="BO518" s="64">
        <f t="shared" si="221"/>
        <v>126</v>
      </c>
      <c r="BP518" s="65">
        <f t="shared" si="222"/>
        <v>3.1746031746031744E-2</v>
      </c>
      <c r="BQ518" s="65">
        <f t="shared" si="223"/>
        <v>1</v>
      </c>
      <c r="BR518" s="18">
        <f t="shared" si="224"/>
        <v>0.1984126984126984</v>
      </c>
    </row>
    <row r="519" spans="1:70" ht="13.2">
      <c r="A519" s="12" t="s">
        <v>952</v>
      </c>
      <c r="B519" s="12" t="s">
        <v>953</v>
      </c>
      <c r="C519" s="13">
        <v>34</v>
      </c>
      <c r="D519" s="13">
        <v>40</v>
      </c>
      <c r="E519" s="13">
        <v>31</v>
      </c>
      <c r="F519" s="13">
        <v>9</v>
      </c>
      <c r="G519" s="13">
        <v>8.1999999999999993</v>
      </c>
      <c r="H519" s="14">
        <v>68</v>
      </c>
      <c r="I519" s="15">
        <v>32</v>
      </c>
      <c r="J519" s="15">
        <v>72</v>
      </c>
      <c r="K519" s="14">
        <v>43.7</v>
      </c>
      <c r="L519" s="14">
        <v>0</v>
      </c>
      <c r="M519" s="15">
        <v>4</v>
      </c>
      <c r="N519" s="14">
        <v>0</v>
      </c>
      <c r="O519" s="14">
        <v>8</v>
      </c>
      <c r="P519" s="14">
        <v>32</v>
      </c>
      <c r="Q519" s="14">
        <v>23.3</v>
      </c>
      <c r="R519" s="15">
        <v>32</v>
      </c>
      <c r="S519" s="15">
        <v>104</v>
      </c>
      <c r="T519" s="15">
        <v>136</v>
      </c>
      <c r="U519" s="15">
        <v>24</v>
      </c>
      <c r="V519" s="68">
        <v>16</v>
      </c>
      <c r="W519" s="15">
        <v>4</v>
      </c>
      <c r="X519" s="15">
        <v>12</v>
      </c>
      <c r="Y519" s="15">
        <v>36</v>
      </c>
      <c r="Z519" s="14">
        <v>292</v>
      </c>
      <c r="AA519" s="14">
        <v>0</v>
      </c>
      <c r="AB519" s="14">
        <v>0</v>
      </c>
      <c r="AC519" s="13">
        <v>-2.1</v>
      </c>
      <c r="AD519" s="13">
        <v>97.2</v>
      </c>
      <c r="AE519" s="13">
        <v>109.8</v>
      </c>
      <c r="AF519" s="13">
        <v>-12.5</v>
      </c>
      <c r="AG519" s="13">
        <v>10.9</v>
      </c>
      <c r="AH519" s="13">
        <v>1.71</v>
      </c>
      <c r="AI519" s="13">
        <v>19.5</v>
      </c>
      <c r="AJ519" s="13">
        <v>8.4</v>
      </c>
      <c r="AK519" s="13">
        <v>27.1</v>
      </c>
      <c r="AL519" s="13">
        <v>17.7</v>
      </c>
      <c r="AM519" s="13">
        <v>11.4</v>
      </c>
      <c r="AN519" s="13">
        <v>43.7</v>
      </c>
      <c r="AO519" s="13">
        <v>41</v>
      </c>
      <c r="AP519" s="13">
        <v>12.3</v>
      </c>
      <c r="AQ519" s="13">
        <v>100.56</v>
      </c>
      <c r="AR519" s="13">
        <v>8.3000000000000007</v>
      </c>
      <c r="AS519" s="13">
        <v>688</v>
      </c>
      <c r="AT519" s="16">
        <f t="shared" si="200"/>
        <v>1.7</v>
      </c>
      <c r="AU519" s="16">
        <f t="shared" si="201"/>
        <v>0.6</v>
      </c>
      <c r="AV519" s="17">
        <f t="shared" si="202"/>
        <v>3.4</v>
      </c>
      <c r="AW519" s="17">
        <f t="shared" si="203"/>
        <v>0.8</v>
      </c>
      <c r="AX519" s="17">
        <f t="shared" si="204"/>
        <v>2.6</v>
      </c>
      <c r="AY519" s="17">
        <f t="shared" si="205"/>
        <v>0.1</v>
      </c>
      <c r="AZ519" s="17">
        <f t="shared" si="206"/>
        <v>0.3</v>
      </c>
      <c r="BA519" s="17">
        <f t="shared" si="207"/>
        <v>0.4</v>
      </c>
      <c r="BB519" s="18">
        <f t="shared" si="208"/>
        <v>0.20731707317073172</v>
      </c>
      <c r="BC519" s="18">
        <f t="shared" si="209"/>
        <v>1.4999999999999998</v>
      </c>
      <c r="BD519" s="18">
        <f t="shared" si="210"/>
        <v>1.2195121951219514E-2</v>
      </c>
      <c r="BE519" s="18">
        <f t="shared" si="211"/>
        <v>3.6585365853658541E-2</v>
      </c>
      <c r="BF519" s="18">
        <f t="shared" si="212"/>
        <v>9.7560975609756115E-2</v>
      </c>
      <c r="BG519" s="18">
        <f t="shared" si="213"/>
        <v>0.31707317073170738</v>
      </c>
      <c r="BH519" s="58" t="str">
        <f t="shared" si="214"/>
        <v>&lt;10 min</v>
      </c>
      <c r="BI519" s="58" t="str">
        <f t="shared" si="215"/>
        <v>33+</v>
      </c>
      <c r="BJ519" s="60">
        <f t="shared" si="216"/>
        <v>0.43700000000000006</v>
      </c>
      <c r="BK519" s="60">
        <f t="shared" si="217"/>
        <v>0.41</v>
      </c>
      <c r="BL519" s="60">
        <f t="shared" si="218"/>
        <v>4.3452021726010863E-2</v>
      </c>
      <c r="BM519" s="62" t="str">
        <f t="shared" si="219"/>
        <v>Écarter</v>
      </c>
      <c r="BN519" s="64">
        <f t="shared" si="220"/>
        <v>5.1991951710261573E-2</v>
      </c>
      <c r="BO519" s="64">
        <f t="shared" si="221"/>
        <v>328</v>
      </c>
      <c r="BP519" s="65">
        <f t="shared" si="222"/>
        <v>7.3170731707317069E-2</v>
      </c>
      <c r="BQ519" s="65">
        <f t="shared" si="223"/>
        <v>1.5</v>
      </c>
      <c r="BR519" s="18">
        <f t="shared" si="224"/>
        <v>0.41463414634146345</v>
      </c>
    </row>
    <row r="520" spans="1:70" ht="13.2">
      <c r="A520" s="12" t="s">
        <v>1032</v>
      </c>
      <c r="B520" s="12" t="s">
        <v>1033</v>
      </c>
      <c r="C520" s="13">
        <v>23</v>
      </c>
      <c r="D520" s="13">
        <v>19</v>
      </c>
      <c r="E520" s="13">
        <v>12</v>
      </c>
      <c r="F520" s="13">
        <v>7</v>
      </c>
      <c r="G520" s="13">
        <v>3.5</v>
      </c>
      <c r="H520" s="14">
        <v>32</v>
      </c>
      <c r="I520" s="15">
        <v>13</v>
      </c>
      <c r="J520" s="15">
        <v>25</v>
      </c>
      <c r="K520" s="14">
        <v>58.3</v>
      </c>
      <c r="L520" s="15">
        <v>2</v>
      </c>
      <c r="M520" s="15">
        <v>8</v>
      </c>
      <c r="N520" s="14">
        <v>25</v>
      </c>
      <c r="O520" s="14">
        <v>4</v>
      </c>
      <c r="P520" s="14">
        <v>4</v>
      </c>
      <c r="Q520" s="14">
        <v>75</v>
      </c>
      <c r="R520" s="15">
        <v>6</v>
      </c>
      <c r="S520" s="15">
        <v>15</v>
      </c>
      <c r="T520" s="15">
        <v>23</v>
      </c>
      <c r="U520" s="15">
        <v>4</v>
      </c>
      <c r="V520" s="68">
        <v>2</v>
      </c>
      <c r="W520" s="14">
        <v>0</v>
      </c>
      <c r="X520" s="15">
        <v>4</v>
      </c>
      <c r="Y520" s="15">
        <v>11</v>
      </c>
      <c r="Z520" s="14">
        <v>76</v>
      </c>
      <c r="AA520" s="14">
        <v>0</v>
      </c>
      <c r="AB520" s="14">
        <v>0</v>
      </c>
      <c r="AC520" s="13">
        <v>-0.1</v>
      </c>
      <c r="AD520" s="13">
        <v>91.9</v>
      </c>
      <c r="AE520" s="13">
        <v>91.3</v>
      </c>
      <c r="AF520" s="13">
        <v>0.5</v>
      </c>
      <c r="AG520" s="13">
        <v>11.8</v>
      </c>
      <c r="AH520" s="13">
        <v>2</v>
      </c>
      <c r="AI520" s="13">
        <v>12.5</v>
      </c>
      <c r="AJ520" s="13">
        <v>7.9</v>
      </c>
      <c r="AK520" s="13">
        <v>21.9</v>
      </c>
      <c r="AL520" s="13">
        <v>14.8</v>
      </c>
      <c r="AM520" s="13">
        <v>6.3</v>
      </c>
      <c r="AN520" s="13">
        <v>62.5</v>
      </c>
      <c r="AO520" s="13">
        <v>64.099999999999994</v>
      </c>
      <c r="AP520" s="13">
        <v>17.600000000000001</v>
      </c>
      <c r="AQ520" s="13">
        <v>99</v>
      </c>
      <c r="AR520" s="13">
        <v>16.8</v>
      </c>
      <c r="AS520" s="13">
        <v>135</v>
      </c>
      <c r="AT520" s="16">
        <f t="shared" si="200"/>
        <v>1.6842105263157894</v>
      </c>
      <c r="AU520" s="16">
        <f t="shared" si="201"/>
        <v>0.21052631578947367</v>
      </c>
      <c r="AV520" s="17">
        <f t="shared" si="202"/>
        <v>1.2105263157894737</v>
      </c>
      <c r="AW520" s="17">
        <f t="shared" si="203"/>
        <v>0.31578947368421051</v>
      </c>
      <c r="AX520" s="17">
        <f t="shared" si="204"/>
        <v>0.78947368421052633</v>
      </c>
      <c r="AY520" s="17">
        <f t="shared" si="205"/>
        <v>0</v>
      </c>
      <c r="AZ520" s="17">
        <f t="shared" si="206"/>
        <v>0.21052631578947367</v>
      </c>
      <c r="BA520" s="17">
        <f t="shared" si="207"/>
        <v>0.10526315789473684</v>
      </c>
      <c r="BB520" s="18">
        <f t="shared" si="208"/>
        <v>0.48120300751879697</v>
      </c>
      <c r="BC520" s="18">
        <f t="shared" si="209"/>
        <v>2</v>
      </c>
      <c r="BD520" s="18">
        <f t="shared" si="210"/>
        <v>0</v>
      </c>
      <c r="BE520" s="18">
        <f t="shared" si="211"/>
        <v>6.0150375939849621E-2</v>
      </c>
      <c r="BF520" s="18">
        <f t="shared" si="212"/>
        <v>9.0225563909774431E-2</v>
      </c>
      <c r="BG520" s="18">
        <f t="shared" si="213"/>
        <v>0.22556390977443611</v>
      </c>
      <c r="BH520" s="58" t="str">
        <f t="shared" si="214"/>
        <v>&lt;10 min</v>
      </c>
      <c r="BI520" s="58" t="str">
        <f t="shared" si="215"/>
        <v>23–27</v>
      </c>
      <c r="BJ520" s="60">
        <f t="shared" si="216"/>
        <v>0.625</v>
      </c>
      <c r="BK520" s="60">
        <f t="shared" si="217"/>
        <v>0.6409999999999999</v>
      </c>
      <c r="BL520" s="60">
        <f t="shared" si="218"/>
        <v>1.5087507543753771E-2</v>
      </c>
      <c r="BM520" s="62" t="str">
        <f t="shared" si="219"/>
        <v>Écarter</v>
      </c>
      <c r="BN520" s="64">
        <f t="shared" si="220"/>
        <v>5.1509054325955733E-2</v>
      </c>
      <c r="BO520" s="64">
        <f t="shared" si="221"/>
        <v>66.5</v>
      </c>
      <c r="BP520" s="65">
        <f t="shared" si="222"/>
        <v>6.0150375939849621E-2</v>
      </c>
      <c r="BQ520" s="65">
        <f t="shared" si="223"/>
        <v>2</v>
      </c>
      <c r="BR520" s="18">
        <f t="shared" si="224"/>
        <v>0.34586466165413532</v>
      </c>
    </row>
    <row r="521" spans="1:70" ht="13.2">
      <c r="A521" s="12" t="s">
        <v>1106</v>
      </c>
      <c r="B521" s="12" t="s">
        <v>1107</v>
      </c>
      <c r="C521" s="13">
        <v>24</v>
      </c>
      <c r="D521" s="13">
        <v>6</v>
      </c>
      <c r="E521" s="13">
        <v>4</v>
      </c>
      <c r="F521" s="13">
        <v>2</v>
      </c>
      <c r="G521" s="13">
        <v>4.0999999999999996</v>
      </c>
      <c r="H521" s="14">
        <v>10</v>
      </c>
      <c r="I521" s="15">
        <v>4</v>
      </c>
      <c r="J521" s="15">
        <v>8</v>
      </c>
      <c r="K521" s="14">
        <v>50</v>
      </c>
      <c r="L521" s="14">
        <v>0</v>
      </c>
      <c r="M521" s="15">
        <v>1</v>
      </c>
      <c r="N521" s="14">
        <v>0</v>
      </c>
      <c r="O521" s="14">
        <v>2</v>
      </c>
      <c r="P521" s="14">
        <v>2</v>
      </c>
      <c r="Q521" s="14">
        <v>100</v>
      </c>
      <c r="R521" s="15">
        <v>4</v>
      </c>
      <c r="S521" s="15">
        <v>4</v>
      </c>
      <c r="T521" s="15">
        <v>8</v>
      </c>
      <c r="U521" s="15">
        <v>2</v>
      </c>
      <c r="V521" s="69">
        <v>0</v>
      </c>
      <c r="W521" s="15">
        <v>1</v>
      </c>
      <c r="X521" s="14">
        <v>0</v>
      </c>
      <c r="Y521" s="15">
        <v>3</v>
      </c>
      <c r="Z521" s="14">
        <v>26</v>
      </c>
      <c r="AA521" s="14">
        <v>0</v>
      </c>
      <c r="AB521" s="14">
        <v>0</v>
      </c>
      <c r="AC521" s="13">
        <v>-1.3</v>
      </c>
      <c r="AD521" s="13">
        <v>120.4</v>
      </c>
      <c r="AE521" s="13">
        <v>130.4</v>
      </c>
      <c r="AF521" s="13">
        <v>-10</v>
      </c>
      <c r="AG521" s="13">
        <v>10.5</v>
      </c>
      <c r="AH521" s="13">
        <v>0</v>
      </c>
      <c r="AI521" s="13">
        <v>18.2</v>
      </c>
      <c r="AJ521" s="13">
        <v>16.7</v>
      </c>
      <c r="AK521" s="13">
        <v>13.8</v>
      </c>
      <c r="AL521" s="13">
        <v>15.1</v>
      </c>
      <c r="AM521" s="13">
        <v>0</v>
      </c>
      <c r="AN521" s="13">
        <v>50</v>
      </c>
      <c r="AO521" s="13">
        <v>56.3</v>
      </c>
      <c r="AP521" s="13">
        <v>14.3</v>
      </c>
      <c r="AQ521" s="13">
        <v>106.74</v>
      </c>
      <c r="AR521" s="13">
        <v>9.1999999999999993</v>
      </c>
      <c r="AS521" s="13">
        <v>54</v>
      </c>
      <c r="AT521" s="16">
        <f t="shared" si="200"/>
        <v>1.6666666666666667</v>
      </c>
      <c r="AU521" s="16">
        <f t="shared" si="201"/>
        <v>0.33333333333333331</v>
      </c>
      <c r="AV521" s="17">
        <f t="shared" si="202"/>
        <v>1.3333333333333333</v>
      </c>
      <c r="AW521" s="17">
        <f t="shared" si="203"/>
        <v>0.66666666666666663</v>
      </c>
      <c r="AX521" s="17">
        <f t="shared" si="204"/>
        <v>0.66666666666666663</v>
      </c>
      <c r="AY521" s="17">
        <f t="shared" si="205"/>
        <v>0.16666666666666666</v>
      </c>
      <c r="AZ521" s="17">
        <f t="shared" si="206"/>
        <v>0</v>
      </c>
      <c r="BA521" s="17">
        <f t="shared" si="207"/>
        <v>0</v>
      </c>
      <c r="BB521" s="18">
        <f t="shared" si="208"/>
        <v>0.40650406504065045</v>
      </c>
      <c r="BC521" s="18" t="str">
        <f t="shared" si="209"/>
        <v/>
      </c>
      <c r="BD521" s="18">
        <f t="shared" si="210"/>
        <v>4.065040650406504E-2</v>
      </c>
      <c r="BE521" s="18">
        <f t="shared" si="211"/>
        <v>0</v>
      </c>
      <c r="BF521" s="18">
        <f t="shared" si="212"/>
        <v>0.16260162601626016</v>
      </c>
      <c r="BG521" s="18">
        <f t="shared" si="213"/>
        <v>0.16260162601626016</v>
      </c>
      <c r="BH521" s="58" t="str">
        <f t="shared" si="214"/>
        <v>&lt;10 min</v>
      </c>
      <c r="BI521" s="58" t="str">
        <f t="shared" si="215"/>
        <v>23–27</v>
      </c>
      <c r="BJ521" s="60">
        <f t="shared" si="216"/>
        <v>0.5</v>
      </c>
      <c r="BK521" s="60">
        <f t="shared" si="217"/>
        <v>0.56299999999999994</v>
      </c>
      <c r="BL521" s="60">
        <f t="shared" si="218"/>
        <v>4.8280024140012071E-3</v>
      </c>
      <c r="BM521" s="62" t="str">
        <f t="shared" si="219"/>
        <v>Écarter</v>
      </c>
      <c r="BN521" s="64">
        <f t="shared" si="220"/>
        <v>5.0972501676727032E-2</v>
      </c>
      <c r="BO521" s="64">
        <f t="shared" si="221"/>
        <v>24.599999999999998</v>
      </c>
      <c r="BP521" s="65">
        <f t="shared" si="222"/>
        <v>8.1300813008130093E-2</v>
      </c>
      <c r="BQ521" s="65">
        <f t="shared" si="223"/>
        <v>0</v>
      </c>
      <c r="BR521" s="18">
        <f t="shared" si="224"/>
        <v>0.32520325203252032</v>
      </c>
    </row>
    <row r="522" spans="1:70" ht="13.2">
      <c r="A522" s="12" t="s">
        <v>948</v>
      </c>
      <c r="B522" s="12" t="s">
        <v>949</v>
      </c>
      <c r="C522" s="13">
        <v>31</v>
      </c>
      <c r="D522" s="13">
        <v>46</v>
      </c>
      <c r="E522" s="13">
        <v>21</v>
      </c>
      <c r="F522" s="13">
        <v>25</v>
      </c>
      <c r="G522" s="13">
        <v>8.3000000000000007</v>
      </c>
      <c r="H522" s="14">
        <v>74</v>
      </c>
      <c r="I522" s="15">
        <v>32</v>
      </c>
      <c r="J522" s="15">
        <v>64</v>
      </c>
      <c r="K522" s="14">
        <v>50.8</v>
      </c>
      <c r="L522" s="14">
        <v>0</v>
      </c>
      <c r="M522" s="15">
        <v>9</v>
      </c>
      <c r="N522" s="14">
        <v>22.2</v>
      </c>
      <c r="O522" s="14">
        <v>9</v>
      </c>
      <c r="P522" s="14">
        <v>18</v>
      </c>
      <c r="Q522" s="14">
        <v>47.1</v>
      </c>
      <c r="R522" s="15">
        <v>37</v>
      </c>
      <c r="S522" s="15">
        <v>55</v>
      </c>
      <c r="T522" s="15">
        <v>97</v>
      </c>
      <c r="U522" s="15">
        <v>37</v>
      </c>
      <c r="V522" s="68">
        <v>18</v>
      </c>
      <c r="W522" s="15">
        <v>9</v>
      </c>
      <c r="X522" s="15">
        <v>23</v>
      </c>
      <c r="Y522" s="15">
        <v>55</v>
      </c>
      <c r="Z522" s="14">
        <v>313</v>
      </c>
      <c r="AA522" s="14">
        <v>0</v>
      </c>
      <c r="AB522" s="14">
        <v>0</v>
      </c>
      <c r="AC522" s="13">
        <v>-3.3</v>
      </c>
      <c r="AD522" s="13">
        <v>101.4</v>
      </c>
      <c r="AE522" s="13">
        <v>118.9</v>
      </c>
      <c r="AF522" s="13">
        <v>-17.5</v>
      </c>
      <c r="AG522" s="13">
        <v>14.3</v>
      </c>
      <c r="AH522" s="13">
        <v>1.9</v>
      </c>
      <c r="AI522" s="13">
        <v>29.5</v>
      </c>
      <c r="AJ522" s="13">
        <v>9.4</v>
      </c>
      <c r="AK522" s="13">
        <v>14.2</v>
      </c>
      <c r="AL522" s="13">
        <v>11.8</v>
      </c>
      <c r="AM522" s="13">
        <v>15.5</v>
      </c>
      <c r="AN522" s="13">
        <v>52.4</v>
      </c>
      <c r="AO522" s="13">
        <v>52.5</v>
      </c>
      <c r="AP522" s="13">
        <v>10.1</v>
      </c>
      <c r="AQ522" s="13">
        <v>101.55</v>
      </c>
      <c r="AR522" s="13">
        <v>5.7</v>
      </c>
      <c r="AS522" s="13">
        <v>798</v>
      </c>
      <c r="AT522" s="16">
        <f t="shared" si="200"/>
        <v>1.6086956521739131</v>
      </c>
      <c r="AU522" s="16">
        <f t="shared" si="201"/>
        <v>0.80434782608695654</v>
      </c>
      <c r="AV522" s="17">
        <f t="shared" si="202"/>
        <v>2.1086956521739131</v>
      </c>
      <c r="AW522" s="17">
        <f t="shared" si="203"/>
        <v>0.80434782608695654</v>
      </c>
      <c r="AX522" s="17">
        <f t="shared" si="204"/>
        <v>1.1956521739130435</v>
      </c>
      <c r="AY522" s="17">
        <f t="shared" si="205"/>
        <v>0.19565217391304349</v>
      </c>
      <c r="AZ522" s="17">
        <f t="shared" si="206"/>
        <v>0.5</v>
      </c>
      <c r="BA522" s="17">
        <f t="shared" si="207"/>
        <v>0.39130434782608697</v>
      </c>
      <c r="BB522" s="18">
        <f t="shared" si="208"/>
        <v>0.19381875327396542</v>
      </c>
      <c r="BC522" s="18">
        <f t="shared" si="209"/>
        <v>2.0555555555555554</v>
      </c>
      <c r="BD522" s="18">
        <f t="shared" si="210"/>
        <v>2.3572551073860658E-2</v>
      </c>
      <c r="BE522" s="18">
        <f t="shared" si="211"/>
        <v>6.0240963855421679E-2</v>
      </c>
      <c r="BF522" s="18">
        <f t="shared" si="212"/>
        <v>9.6909376636982708E-2</v>
      </c>
      <c r="BG522" s="18">
        <f t="shared" si="213"/>
        <v>0.14405447878470401</v>
      </c>
      <c r="BH522" s="58" t="str">
        <f t="shared" si="214"/>
        <v>&lt;10 min</v>
      </c>
      <c r="BI522" s="58" t="str">
        <f t="shared" si="215"/>
        <v>28–32</v>
      </c>
      <c r="BJ522" s="60">
        <f t="shared" si="216"/>
        <v>0.52400000000000002</v>
      </c>
      <c r="BK522" s="60">
        <f t="shared" si="217"/>
        <v>0.52500000000000002</v>
      </c>
      <c r="BL522" s="60">
        <f t="shared" si="218"/>
        <v>3.8624019312009657E-2</v>
      </c>
      <c r="BM522" s="62" t="str">
        <f t="shared" si="219"/>
        <v>Écarter</v>
      </c>
      <c r="BN522" s="64">
        <f t="shared" si="220"/>
        <v>4.9199545096666963E-2</v>
      </c>
      <c r="BO522" s="64">
        <f t="shared" si="221"/>
        <v>381.8</v>
      </c>
      <c r="BP522" s="65">
        <f t="shared" si="222"/>
        <v>9.6909376636982708E-2</v>
      </c>
      <c r="BQ522" s="65">
        <f t="shared" si="223"/>
        <v>2.0555555555555554</v>
      </c>
      <c r="BR522" s="18">
        <f t="shared" si="224"/>
        <v>0.25405971712938707</v>
      </c>
    </row>
    <row r="523" spans="1:70" ht="13.2">
      <c r="A523" s="12" t="s">
        <v>1120</v>
      </c>
      <c r="B523" s="12" t="s">
        <v>1121</v>
      </c>
      <c r="C523" s="13">
        <v>23</v>
      </c>
      <c r="D523" s="13">
        <v>5</v>
      </c>
      <c r="E523" s="13">
        <v>0</v>
      </c>
      <c r="F523" s="13">
        <v>5</v>
      </c>
      <c r="G523" s="13">
        <v>8.9</v>
      </c>
      <c r="H523" s="14">
        <v>8</v>
      </c>
      <c r="I523" s="15">
        <v>3</v>
      </c>
      <c r="J523" s="15">
        <v>21</v>
      </c>
      <c r="K523" s="14">
        <v>14.3</v>
      </c>
      <c r="L523" s="14">
        <v>0</v>
      </c>
      <c r="M523" s="15">
        <v>10</v>
      </c>
      <c r="N523" s="14">
        <v>0</v>
      </c>
      <c r="O523" s="14">
        <v>2</v>
      </c>
      <c r="P523" s="14">
        <v>2</v>
      </c>
      <c r="Q523" s="14">
        <v>100</v>
      </c>
      <c r="R523" s="15">
        <v>2</v>
      </c>
      <c r="S523" s="15">
        <v>6</v>
      </c>
      <c r="T523" s="15">
        <v>8</v>
      </c>
      <c r="U523" s="15">
        <v>2</v>
      </c>
      <c r="V523" s="68">
        <v>1</v>
      </c>
      <c r="W523" s="15">
        <v>1</v>
      </c>
      <c r="X523" s="15">
        <v>2</v>
      </c>
      <c r="Y523" s="15">
        <v>1</v>
      </c>
      <c r="Z523" s="14">
        <v>29</v>
      </c>
      <c r="AA523" s="14">
        <v>0</v>
      </c>
      <c r="AB523" s="14">
        <v>0</v>
      </c>
      <c r="AC523" s="13">
        <v>2.6</v>
      </c>
      <c r="AD523" s="13">
        <v>110</v>
      </c>
      <c r="AE523" s="13">
        <v>96.6</v>
      </c>
      <c r="AF523" s="13">
        <v>13.4</v>
      </c>
      <c r="AG523" s="13">
        <v>6.5</v>
      </c>
      <c r="AH523" s="13">
        <v>2</v>
      </c>
      <c r="AI523" s="13">
        <v>8</v>
      </c>
      <c r="AJ523" s="13">
        <v>3.6</v>
      </c>
      <c r="AK523" s="13">
        <v>12.5</v>
      </c>
      <c r="AL523" s="13">
        <v>7.7</v>
      </c>
      <c r="AM523" s="13">
        <v>4</v>
      </c>
      <c r="AN523" s="13">
        <v>14.3</v>
      </c>
      <c r="AO523" s="13">
        <v>18.3</v>
      </c>
      <c r="AP523" s="13">
        <v>22.1</v>
      </c>
      <c r="AQ523" s="13">
        <v>96.76</v>
      </c>
      <c r="AR523" s="13">
        <v>-0.5</v>
      </c>
      <c r="AS523" s="13">
        <v>90</v>
      </c>
      <c r="AT523" s="16">
        <f t="shared" si="200"/>
        <v>1.6</v>
      </c>
      <c r="AU523" s="16">
        <f t="shared" si="201"/>
        <v>0.4</v>
      </c>
      <c r="AV523" s="17">
        <f t="shared" si="202"/>
        <v>1.6</v>
      </c>
      <c r="AW523" s="17">
        <f t="shared" si="203"/>
        <v>0.4</v>
      </c>
      <c r="AX523" s="17">
        <f t="shared" si="204"/>
        <v>1.2</v>
      </c>
      <c r="AY523" s="17">
        <f t="shared" si="205"/>
        <v>0.2</v>
      </c>
      <c r="AZ523" s="17">
        <f t="shared" si="206"/>
        <v>0.4</v>
      </c>
      <c r="BA523" s="17">
        <f t="shared" si="207"/>
        <v>0.2</v>
      </c>
      <c r="BB523" s="18">
        <f t="shared" si="208"/>
        <v>0.1797752808988764</v>
      </c>
      <c r="BC523" s="18">
        <f t="shared" si="209"/>
        <v>2</v>
      </c>
      <c r="BD523" s="18">
        <f t="shared" si="210"/>
        <v>2.247191011235955E-2</v>
      </c>
      <c r="BE523" s="18">
        <f t="shared" si="211"/>
        <v>4.49438202247191E-2</v>
      </c>
      <c r="BF523" s="18">
        <f t="shared" si="212"/>
        <v>4.49438202247191E-2</v>
      </c>
      <c r="BG523" s="18">
        <f t="shared" si="213"/>
        <v>0.1348314606741573</v>
      </c>
      <c r="BH523" s="58" t="str">
        <f t="shared" si="214"/>
        <v>&lt;10 min</v>
      </c>
      <c r="BI523" s="58" t="str">
        <f t="shared" si="215"/>
        <v>23–27</v>
      </c>
      <c r="BJ523" s="60">
        <f t="shared" si="216"/>
        <v>0.14300000000000002</v>
      </c>
      <c r="BK523" s="60">
        <f t="shared" si="217"/>
        <v>0.183</v>
      </c>
      <c r="BL523" s="60">
        <f t="shared" si="218"/>
        <v>1.2673506336753168E-2</v>
      </c>
      <c r="BM523" s="62" t="str">
        <f t="shared" si="219"/>
        <v>Écarter</v>
      </c>
      <c r="BN523" s="64">
        <f t="shared" si="220"/>
        <v>4.8933601609657949E-2</v>
      </c>
      <c r="BO523" s="64">
        <f t="shared" si="221"/>
        <v>44.5</v>
      </c>
      <c r="BP523" s="65">
        <f t="shared" si="222"/>
        <v>4.49438202247191E-2</v>
      </c>
      <c r="BQ523" s="65">
        <f t="shared" si="223"/>
        <v>2</v>
      </c>
      <c r="BR523" s="18">
        <f t="shared" si="224"/>
        <v>0.1797752808988764</v>
      </c>
    </row>
    <row r="524" spans="1:70" ht="13.2">
      <c r="A524" s="12" t="s">
        <v>928</v>
      </c>
      <c r="B524" s="12" t="s">
        <v>929</v>
      </c>
      <c r="C524" s="13">
        <v>21</v>
      </c>
      <c r="D524" s="13">
        <v>52</v>
      </c>
      <c r="E524" s="13">
        <v>39</v>
      </c>
      <c r="F524" s="13">
        <v>13</v>
      </c>
      <c r="G524" s="13">
        <v>7.8</v>
      </c>
      <c r="H524" s="14">
        <v>83</v>
      </c>
      <c r="I524" s="15">
        <v>31</v>
      </c>
      <c r="J524" s="15">
        <v>83</v>
      </c>
      <c r="K524" s="14">
        <v>36.1</v>
      </c>
      <c r="L524" s="15">
        <v>16</v>
      </c>
      <c r="M524" s="15">
        <v>57</v>
      </c>
      <c r="N524" s="14">
        <v>27.3</v>
      </c>
      <c r="O524" s="14">
        <v>5</v>
      </c>
      <c r="P524" s="14">
        <v>10</v>
      </c>
      <c r="Q524" s="14">
        <v>58.3</v>
      </c>
      <c r="R524" s="15">
        <v>21</v>
      </c>
      <c r="S524" s="15">
        <v>47</v>
      </c>
      <c r="T524" s="15">
        <v>68</v>
      </c>
      <c r="U524" s="15">
        <v>21</v>
      </c>
      <c r="V524" s="68">
        <v>16</v>
      </c>
      <c r="W524" s="15">
        <v>10</v>
      </c>
      <c r="X524" s="15">
        <v>10</v>
      </c>
      <c r="Y524" s="15">
        <v>31</v>
      </c>
      <c r="Z524" s="14">
        <v>244</v>
      </c>
      <c r="AA524" s="14">
        <v>0</v>
      </c>
      <c r="AB524" s="14">
        <v>0</v>
      </c>
      <c r="AC524" s="13">
        <v>0.5</v>
      </c>
      <c r="AD524" s="13">
        <v>111.8</v>
      </c>
      <c r="AE524" s="13">
        <v>108</v>
      </c>
      <c r="AF524" s="13">
        <v>3.8</v>
      </c>
      <c r="AG524" s="13">
        <v>6.4</v>
      </c>
      <c r="AH524" s="13">
        <v>1.1200000000000001</v>
      </c>
      <c r="AI524" s="13">
        <v>15.3</v>
      </c>
      <c r="AJ524" s="13">
        <v>5.7</v>
      </c>
      <c r="AK524" s="13">
        <v>11.3</v>
      </c>
      <c r="AL524" s="13">
        <v>8.5</v>
      </c>
      <c r="AM524" s="13">
        <v>13.7</v>
      </c>
      <c r="AN524" s="13">
        <v>45.2</v>
      </c>
      <c r="AO524" s="13">
        <v>46.4</v>
      </c>
      <c r="AP524" s="13">
        <v>11</v>
      </c>
      <c r="AQ524" s="13">
        <v>98.14</v>
      </c>
      <c r="AR524" s="13">
        <v>4.5</v>
      </c>
      <c r="AS524" s="13">
        <v>821</v>
      </c>
      <c r="AT524" s="16">
        <f t="shared" si="200"/>
        <v>1.5961538461538463</v>
      </c>
      <c r="AU524" s="16">
        <f t="shared" si="201"/>
        <v>0.40384615384615385</v>
      </c>
      <c r="AV524" s="17">
        <f t="shared" si="202"/>
        <v>1.3076923076923077</v>
      </c>
      <c r="AW524" s="17">
        <f t="shared" si="203"/>
        <v>0.40384615384615385</v>
      </c>
      <c r="AX524" s="17">
        <f t="shared" si="204"/>
        <v>0.90384615384615385</v>
      </c>
      <c r="AY524" s="17">
        <f t="shared" si="205"/>
        <v>0.19230769230769232</v>
      </c>
      <c r="AZ524" s="17">
        <f t="shared" si="206"/>
        <v>0.19230769230769232</v>
      </c>
      <c r="BA524" s="17">
        <f t="shared" si="207"/>
        <v>0.30769230769230771</v>
      </c>
      <c r="BB524" s="18">
        <f t="shared" si="208"/>
        <v>0.20463510848126235</v>
      </c>
      <c r="BC524" s="18">
        <f t="shared" si="209"/>
        <v>1.3125</v>
      </c>
      <c r="BD524" s="18">
        <f t="shared" si="210"/>
        <v>2.465483234714004E-2</v>
      </c>
      <c r="BE524" s="18">
        <f t="shared" si="211"/>
        <v>2.465483234714004E-2</v>
      </c>
      <c r="BF524" s="18">
        <f t="shared" si="212"/>
        <v>5.1775147928994084E-2</v>
      </c>
      <c r="BG524" s="18">
        <f t="shared" si="213"/>
        <v>0.11587771203155819</v>
      </c>
      <c r="BH524" s="58" t="str">
        <f t="shared" si="214"/>
        <v>&lt;10 min</v>
      </c>
      <c r="BI524" s="58" t="str">
        <f t="shared" si="215"/>
        <v>18–22</v>
      </c>
      <c r="BJ524" s="60">
        <f t="shared" si="216"/>
        <v>0.45200000000000001</v>
      </c>
      <c r="BK524" s="60">
        <f t="shared" si="217"/>
        <v>0.46399999999999997</v>
      </c>
      <c r="BL524" s="60">
        <f t="shared" si="218"/>
        <v>5.009052504526252E-2</v>
      </c>
      <c r="BM524" s="62" t="str">
        <f t="shared" si="219"/>
        <v>Écarter</v>
      </c>
      <c r="BN524" s="64">
        <f t="shared" si="220"/>
        <v>4.8815972759634736E-2</v>
      </c>
      <c r="BO524" s="64">
        <f t="shared" si="221"/>
        <v>405.59999999999997</v>
      </c>
      <c r="BP524" s="65">
        <f t="shared" si="222"/>
        <v>5.1775147928994091E-2</v>
      </c>
      <c r="BQ524" s="65">
        <f t="shared" si="223"/>
        <v>1.3125</v>
      </c>
      <c r="BR524" s="18">
        <f t="shared" si="224"/>
        <v>0.16765285996055226</v>
      </c>
    </row>
    <row r="525" spans="1:70" ht="13.2">
      <c r="A525" s="12" t="s">
        <v>1020</v>
      </c>
      <c r="B525" s="12" t="s">
        <v>1021</v>
      </c>
      <c r="C525" s="13">
        <v>24</v>
      </c>
      <c r="D525" s="13">
        <v>22</v>
      </c>
      <c r="E525" s="13">
        <v>17</v>
      </c>
      <c r="F525" s="13">
        <v>5</v>
      </c>
      <c r="G525" s="13">
        <v>4.2</v>
      </c>
      <c r="H525" s="14">
        <v>35</v>
      </c>
      <c r="I525" s="15">
        <v>11</v>
      </c>
      <c r="J525" s="15">
        <v>31</v>
      </c>
      <c r="K525" s="14">
        <v>36.700000000000003</v>
      </c>
      <c r="L525" s="15">
        <v>7</v>
      </c>
      <c r="M525" s="15">
        <v>22</v>
      </c>
      <c r="N525" s="14">
        <v>30.4</v>
      </c>
      <c r="O525" s="14">
        <v>7</v>
      </c>
      <c r="P525" s="14">
        <v>9</v>
      </c>
      <c r="Q525" s="14">
        <v>77.8</v>
      </c>
      <c r="R525" s="14">
        <v>0</v>
      </c>
      <c r="S525" s="15">
        <v>11</v>
      </c>
      <c r="T525" s="15">
        <v>11</v>
      </c>
      <c r="U525" s="15">
        <v>20</v>
      </c>
      <c r="V525" s="68">
        <v>4</v>
      </c>
      <c r="W525" s="15">
        <v>2</v>
      </c>
      <c r="X525" s="14">
        <v>0</v>
      </c>
      <c r="Y525" s="15">
        <v>9</v>
      </c>
      <c r="Z525" s="14">
        <v>79</v>
      </c>
      <c r="AA525" s="14">
        <v>0</v>
      </c>
      <c r="AB525" s="14">
        <v>0</v>
      </c>
      <c r="AC525" s="13">
        <v>1.2</v>
      </c>
      <c r="AD525" s="13">
        <v>114.6</v>
      </c>
      <c r="AE525" s="13">
        <v>102.5</v>
      </c>
      <c r="AF525" s="13">
        <v>12.1</v>
      </c>
      <c r="AG525" s="13">
        <v>25.7</v>
      </c>
      <c r="AH525" s="13">
        <v>3.8</v>
      </c>
      <c r="AI525" s="13">
        <v>32.799999999999997</v>
      </c>
      <c r="AJ525" s="13">
        <v>0</v>
      </c>
      <c r="AK525" s="13">
        <v>11.4</v>
      </c>
      <c r="AL525" s="13">
        <v>6.3</v>
      </c>
      <c r="AM525" s="13">
        <v>8.6</v>
      </c>
      <c r="AN525" s="13">
        <v>48.3</v>
      </c>
      <c r="AO525" s="13">
        <v>53</v>
      </c>
      <c r="AP525" s="13">
        <v>16.7</v>
      </c>
      <c r="AQ525" s="13">
        <v>106.19</v>
      </c>
      <c r="AR525" s="13">
        <v>8.6</v>
      </c>
      <c r="AS525" s="13">
        <v>206</v>
      </c>
      <c r="AT525" s="16">
        <f t="shared" si="200"/>
        <v>1.5909090909090908</v>
      </c>
      <c r="AU525" s="16">
        <f t="shared" si="201"/>
        <v>0.90909090909090906</v>
      </c>
      <c r="AV525" s="17">
        <f t="shared" si="202"/>
        <v>0.5</v>
      </c>
      <c r="AW525" s="17">
        <f t="shared" si="203"/>
        <v>0</v>
      </c>
      <c r="AX525" s="17">
        <f t="shared" si="204"/>
        <v>0.5</v>
      </c>
      <c r="AY525" s="17">
        <f t="shared" si="205"/>
        <v>9.0909090909090912E-2</v>
      </c>
      <c r="AZ525" s="17">
        <f t="shared" si="206"/>
        <v>0</v>
      </c>
      <c r="BA525" s="17">
        <f t="shared" si="207"/>
        <v>0.18181818181818182</v>
      </c>
      <c r="BB525" s="18">
        <f t="shared" si="208"/>
        <v>0.37878787878787873</v>
      </c>
      <c r="BC525" s="18">
        <f t="shared" si="209"/>
        <v>5</v>
      </c>
      <c r="BD525" s="18">
        <f t="shared" si="210"/>
        <v>2.1645021645021644E-2</v>
      </c>
      <c r="BE525" s="18">
        <f t="shared" si="211"/>
        <v>0</v>
      </c>
      <c r="BF525" s="18">
        <f t="shared" si="212"/>
        <v>0</v>
      </c>
      <c r="BG525" s="18">
        <f t="shared" si="213"/>
        <v>0.11904761904761904</v>
      </c>
      <c r="BH525" s="58" t="str">
        <f t="shared" si="214"/>
        <v>&lt;10 min</v>
      </c>
      <c r="BI525" s="58" t="str">
        <f t="shared" si="215"/>
        <v>23–27</v>
      </c>
      <c r="BJ525" s="60">
        <f t="shared" si="216"/>
        <v>0.48299999999999998</v>
      </c>
      <c r="BK525" s="60">
        <f t="shared" si="217"/>
        <v>0.53</v>
      </c>
      <c r="BL525" s="60">
        <f t="shared" si="218"/>
        <v>1.8708509354254676E-2</v>
      </c>
      <c r="BM525" s="62" t="str">
        <f t="shared" si="219"/>
        <v>Écarter</v>
      </c>
      <c r="BN525" s="64">
        <f t="shared" si="220"/>
        <v>4.8655569782330342E-2</v>
      </c>
      <c r="BO525" s="64">
        <f t="shared" si="221"/>
        <v>92.4</v>
      </c>
      <c r="BP525" s="65">
        <f t="shared" si="222"/>
        <v>0.21645021645021645</v>
      </c>
      <c r="BQ525" s="65">
        <f t="shared" si="223"/>
        <v>5</v>
      </c>
      <c r="BR525" s="18">
        <f t="shared" si="224"/>
        <v>0.11904761904761904</v>
      </c>
    </row>
    <row r="526" spans="1:70" ht="13.2">
      <c r="A526" s="12" t="s">
        <v>1090</v>
      </c>
      <c r="B526" s="12" t="s">
        <v>1091</v>
      </c>
      <c r="C526" s="13">
        <v>28</v>
      </c>
      <c r="D526" s="13">
        <v>9</v>
      </c>
      <c r="E526" s="13">
        <v>5</v>
      </c>
      <c r="F526" s="13">
        <v>4</v>
      </c>
      <c r="G526" s="13">
        <v>4.8</v>
      </c>
      <c r="H526" s="14">
        <v>14</v>
      </c>
      <c r="I526" s="15">
        <v>5</v>
      </c>
      <c r="J526" s="15">
        <v>17</v>
      </c>
      <c r="K526" s="14">
        <v>29.4</v>
      </c>
      <c r="L526" s="15">
        <v>4</v>
      </c>
      <c r="M526" s="15">
        <v>13</v>
      </c>
      <c r="N526" s="14">
        <v>30.8</v>
      </c>
      <c r="O526" s="14">
        <v>0</v>
      </c>
      <c r="P526" s="14">
        <v>0</v>
      </c>
      <c r="Q526" s="14">
        <v>0</v>
      </c>
      <c r="R526" s="15">
        <v>2</v>
      </c>
      <c r="S526" s="15">
        <v>3</v>
      </c>
      <c r="T526" s="15">
        <v>5</v>
      </c>
      <c r="U526" s="15">
        <v>1</v>
      </c>
      <c r="V526" s="68">
        <v>2</v>
      </c>
      <c r="W526" s="14">
        <v>0</v>
      </c>
      <c r="X526" s="15">
        <v>2</v>
      </c>
      <c r="Y526" s="15">
        <v>3</v>
      </c>
      <c r="Z526" s="14">
        <v>25</v>
      </c>
      <c r="AA526" s="14">
        <v>0</v>
      </c>
      <c r="AB526" s="14">
        <v>0</v>
      </c>
      <c r="AC526" s="13">
        <v>-1.1000000000000001</v>
      </c>
      <c r="AD526" s="13">
        <v>84.7</v>
      </c>
      <c r="AE526" s="13">
        <v>93.9</v>
      </c>
      <c r="AF526" s="13">
        <v>-9.1999999999999993</v>
      </c>
      <c r="AG526" s="13">
        <v>3.8</v>
      </c>
      <c r="AH526" s="13">
        <v>0.5</v>
      </c>
      <c r="AI526" s="13">
        <v>5</v>
      </c>
      <c r="AJ526" s="13">
        <v>3.9</v>
      </c>
      <c r="AK526" s="13">
        <v>5.6</v>
      </c>
      <c r="AL526" s="13">
        <v>4.8</v>
      </c>
      <c r="AM526" s="13">
        <v>10</v>
      </c>
      <c r="AN526" s="13">
        <v>41.2</v>
      </c>
      <c r="AO526" s="13">
        <v>41.2</v>
      </c>
      <c r="AP526" s="13">
        <v>17.600000000000001</v>
      </c>
      <c r="AQ526" s="13">
        <v>109.32</v>
      </c>
      <c r="AR526" s="13">
        <v>2</v>
      </c>
      <c r="AS526" s="13">
        <v>98</v>
      </c>
      <c r="AT526" s="16">
        <f t="shared" si="200"/>
        <v>1.5555555555555556</v>
      </c>
      <c r="AU526" s="16">
        <f t="shared" si="201"/>
        <v>0.1111111111111111</v>
      </c>
      <c r="AV526" s="17">
        <f t="shared" si="202"/>
        <v>0.55555555555555558</v>
      </c>
      <c r="AW526" s="17">
        <f t="shared" si="203"/>
        <v>0.22222222222222221</v>
      </c>
      <c r="AX526" s="17">
        <f t="shared" si="204"/>
        <v>0.33333333333333331</v>
      </c>
      <c r="AY526" s="17">
        <f t="shared" si="205"/>
        <v>0</v>
      </c>
      <c r="AZ526" s="17">
        <f t="shared" si="206"/>
        <v>0.22222222222222221</v>
      </c>
      <c r="BA526" s="17">
        <f t="shared" si="207"/>
        <v>0.22222222222222221</v>
      </c>
      <c r="BB526" s="18">
        <f t="shared" si="208"/>
        <v>0.32407407407407407</v>
      </c>
      <c r="BC526" s="18">
        <f t="shared" si="209"/>
        <v>0.5</v>
      </c>
      <c r="BD526" s="18">
        <f t="shared" si="210"/>
        <v>0</v>
      </c>
      <c r="BE526" s="18">
        <f t="shared" si="211"/>
        <v>4.6296296296296294E-2</v>
      </c>
      <c r="BF526" s="18">
        <f t="shared" si="212"/>
        <v>4.6296296296296294E-2</v>
      </c>
      <c r="BG526" s="18">
        <f t="shared" si="213"/>
        <v>6.9444444444444448E-2</v>
      </c>
      <c r="BH526" s="58" t="str">
        <f t="shared" si="214"/>
        <v>&lt;10 min</v>
      </c>
      <c r="BI526" s="58" t="str">
        <f t="shared" si="215"/>
        <v>28–32</v>
      </c>
      <c r="BJ526" s="60">
        <f t="shared" si="216"/>
        <v>0.41200000000000003</v>
      </c>
      <c r="BK526" s="60">
        <f t="shared" si="217"/>
        <v>0.41200000000000003</v>
      </c>
      <c r="BL526" s="60">
        <f t="shared" si="218"/>
        <v>1.0259505129752565E-2</v>
      </c>
      <c r="BM526" s="62" t="str">
        <f t="shared" si="219"/>
        <v>Écarter</v>
      </c>
      <c r="BN526" s="64">
        <f t="shared" si="220"/>
        <v>4.7574334898278565E-2</v>
      </c>
      <c r="BO526" s="64">
        <f t="shared" si="221"/>
        <v>43.199999999999996</v>
      </c>
      <c r="BP526" s="65">
        <f t="shared" si="222"/>
        <v>2.314814814814815E-2</v>
      </c>
      <c r="BQ526" s="65">
        <f t="shared" si="223"/>
        <v>0.5</v>
      </c>
      <c r="BR526" s="18">
        <f t="shared" si="224"/>
        <v>0.11574074074074076</v>
      </c>
    </row>
    <row r="527" spans="1:70" ht="13.2">
      <c r="A527" s="12" t="s">
        <v>1092</v>
      </c>
      <c r="B527" s="12" t="s">
        <v>1093</v>
      </c>
      <c r="C527" s="13">
        <v>22</v>
      </c>
      <c r="D527" s="13">
        <v>9</v>
      </c>
      <c r="E527" s="13">
        <v>5</v>
      </c>
      <c r="F527" s="13">
        <v>4</v>
      </c>
      <c r="G527" s="13">
        <v>7.4</v>
      </c>
      <c r="H527" s="14">
        <v>14</v>
      </c>
      <c r="I527" s="15">
        <v>6</v>
      </c>
      <c r="J527" s="15">
        <v>19</v>
      </c>
      <c r="K527" s="14">
        <v>31.6</v>
      </c>
      <c r="L527" s="14">
        <v>0</v>
      </c>
      <c r="M527" s="15">
        <v>7</v>
      </c>
      <c r="N527" s="14">
        <v>0</v>
      </c>
      <c r="O527" s="14">
        <v>2</v>
      </c>
      <c r="P527" s="14">
        <v>7</v>
      </c>
      <c r="Q527" s="14">
        <v>28.6</v>
      </c>
      <c r="R527" s="15">
        <v>2</v>
      </c>
      <c r="S527" s="15">
        <v>13</v>
      </c>
      <c r="T527" s="15">
        <v>15</v>
      </c>
      <c r="U527" s="15">
        <v>1</v>
      </c>
      <c r="V527" s="68">
        <v>3</v>
      </c>
      <c r="W527" s="15">
        <v>4</v>
      </c>
      <c r="X527" s="15">
        <v>2</v>
      </c>
      <c r="Y527" s="15">
        <v>6</v>
      </c>
      <c r="Z527" s="14">
        <v>49</v>
      </c>
      <c r="AA527" s="14">
        <v>0</v>
      </c>
      <c r="AB527" s="14">
        <v>0</v>
      </c>
      <c r="AC527" s="13">
        <v>-5.4</v>
      </c>
      <c r="AD527" s="13">
        <v>81.900000000000006</v>
      </c>
      <c r="AE527" s="13">
        <v>119.3</v>
      </c>
      <c r="AF527" s="13">
        <v>-37.299999999999997</v>
      </c>
      <c r="AG527" s="13">
        <v>2.6</v>
      </c>
      <c r="AH527" s="13">
        <v>0.33</v>
      </c>
      <c r="AI527" s="13">
        <v>3.8</v>
      </c>
      <c r="AJ527" s="13">
        <v>2.6</v>
      </c>
      <c r="AK527" s="13">
        <v>22.8</v>
      </c>
      <c r="AL527" s="13">
        <v>11.1</v>
      </c>
      <c r="AM527" s="13">
        <v>11.5</v>
      </c>
      <c r="AN527" s="13">
        <v>31.6</v>
      </c>
      <c r="AO527" s="13">
        <v>31.7</v>
      </c>
      <c r="AP527" s="13">
        <v>15.3</v>
      </c>
      <c r="AQ527" s="13">
        <v>102.24</v>
      </c>
      <c r="AR527" s="13">
        <v>2.7</v>
      </c>
      <c r="AS527" s="13">
        <v>144</v>
      </c>
      <c r="AT527" s="16">
        <f t="shared" si="200"/>
        <v>1.5555555555555556</v>
      </c>
      <c r="AU527" s="16">
        <f t="shared" si="201"/>
        <v>0.1111111111111111</v>
      </c>
      <c r="AV527" s="17">
        <f t="shared" si="202"/>
        <v>1.6666666666666667</v>
      </c>
      <c r="AW527" s="17">
        <f t="shared" si="203"/>
        <v>0.22222222222222221</v>
      </c>
      <c r="AX527" s="17">
        <f t="shared" si="204"/>
        <v>1.4444444444444444</v>
      </c>
      <c r="AY527" s="17">
        <f t="shared" si="205"/>
        <v>0.44444444444444442</v>
      </c>
      <c r="AZ527" s="17">
        <f t="shared" si="206"/>
        <v>0.22222222222222221</v>
      </c>
      <c r="BA527" s="17">
        <f t="shared" si="207"/>
        <v>0.33333333333333331</v>
      </c>
      <c r="BB527" s="18">
        <f t="shared" si="208"/>
        <v>0.21021021021021019</v>
      </c>
      <c r="BC527" s="18">
        <f t="shared" si="209"/>
        <v>0.33333333333333331</v>
      </c>
      <c r="BD527" s="18">
        <f t="shared" si="210"/>
        <v>6.0060060060060053E-2</v>
      </c>
      <c r="BE527" s="18">
        <f t="shared" si="211"/>
        <v>3.0030030030030026E-2</v>
      </c>
      <c r="BF527" s="18">
        <f t="shared" si="212"/>
        <v>3.0030030030030026E-2</v>
      </c>
      <c r="BG527" s="18">
        <f t="shared" si="213"/>
        <v>0.19519519519519518</v>
      </c>
      <c r="BH527" s="58" t="str">
        <f t="shared" si="214"/>
        <v>&lt;10 min</v>
      </c>
      <c r="BI527" s="58" t="str">
        <f t="shared" si="215"/>
        <v>18–22</v>
      </c>
      <c r="BJ527" s="60">
        <f t="shared" si="216"/>
        <v>0.316</v>
      </c>
      <c r="BK527" s="60">
        <f t="shared" si="217"/>
        <v>0.317</v>
      </c>
      <c r="BL527" s="60">
        <f t="shared" si="218"/>
        <v>1.1466505733252867E-2</v>
      </c>
      <c r="BM527" s="62" t="str">
        <f t="shared" si="219"/>
        <v>Écarter</v>
      </c>
      <c r="BN527" s="64">
        <f t="shared" si="220"/>
        <v>4.7574334898278565E-2</v>
      </c>
      <c r="BO527" s="64">
        <f t="shared" si="221"/>
        <v>66.600000000000009</v>
      </c>
      <c r="BP527" s="65">
        <f t="shared" si="222"/>
        <v>1.5015015015015013E-2</v>
      </c>
      <c r="BQ527" s="65">
        <f t="shared" si="223"/>
        <v>0.33333333333333331</v>
      </c>
      <c r="BR527" s="18">
        <f t="shared" si="224"/>
        <v>0.22522522522522523</v>
      </c>
    </row>
    <row r="528" spans="1:70" ht="13.2">
      <c r="A528" s="12" t="s">
        <v>1070</v>
      </c>
      <c r="B528" s="12" t="s">
        <v>1071</v>
      </c>
      <c r="C528" s="13">
        <v>21</v>
      </c>
      <c r="D528" s="13">
        <v>13</v>
      </c>
      <c r="E528" s="13">
        <v>11</v>
      </c>
      <c r="F528" s="13">
        <v>2</v>
      </c>
      <c r="G528" s="13">
        <v>2.4</v>
      </c>
      <c r="H528" s="14">
        <v>20</v>
      </c>
      <c r="I528" s="15">
        <v>7</v>
      </c>
      <c r="J528" s="15">
        <v>16</v>
      </c>
      <c r="K528" s="14">
        <v>40</v>
      </c>
      <c r="L528" s="14">
        <v>0</v>
      </c>
      <c r="M528" s="15">
        <v>5</v>
      </c>
      <c r="N528" s="14">
        <v>0</v>
      </c>
      <c r="O528" s="14">
        <v>8</v>
      </c>
      <c r="P528" s="14">
        <v>8</v>
      </c>
      <c r="Q528" s="14">
        <v>100</v>
      </c>
      <c r="R528" s="15">
        <v>3</v>
      </c>
      <c r="S528" s="15">
        <v>8</v>
      </c>
      <c r="T528" s="15">
        <v>10</v>
      </c>
      <c r="U528" s="14">
        <v>0</v>
      </c>
      <c r="V528" s="68">
        <v>3</v>
      </c>
      <c r="W528" s="15">
        <v>3</v>
      </c>
      <c r="X528" s="15">
        <v>1</v>
      </c>
      <c r="Y528" s="15">
        <v>3</v>
      </c>
      <c r="Z528" s="14">
        <v>40</v>
      </c>
      <c r="AA528" s="14">
        <v>0</v>
      </c>
      <c r="AB528" s="14">
        <v>0</v>
      </c>
      <c r="AC528" s="13">
        <v>-0.9</v>
      </c>
      <c r="AD528" s="13">
        <v>79.2</v>
      </c>
      <c r="AE528" s="13">
        <v>98.6</v>
      </c>
      <c r="AF528" s="13">
        <v>-19.399999999999999</v>
      </c>
      <c r="AG528" s="13">
        <v>0</v>
      </c>
      <c r="AH528" s="13">
        <v>0</v>
      </c>
      <c r="AI528" s="13">
        <v>0</v>
      </c>
      <c r="AJ528" s="13">
        <v>7.3</v>
      </c>
      <c r="AK528" s="13">
        <v>22.9</v>
      </c>
      <c r="AL528" s="13">
        <v>14.5</v>
      </c>
      <c r="AM528" s="13">
        <v>9.5</v>
      </c>
      <c r="AN528" s="13">
        <v>40</v>
      </c>
      <c r="AO528" s="13">
        <v>54</v>
      </c>
      <c r="AP528" s="13">
        <v>23.9</v>
      </c>
      <c r="AQ528" s="13">
        <v>107.87</v>
      </c>
      <c r="AR528" s="13">
        <v>20.2</v>
      </c>
      <c r="AS528" s="13">
        <v>72</v>
      </c>
      <c r="AT528" s="16">
        <f t="shared" si="200"/>
        <v>1.5384615384615385</v>
      </c>
      <c r="AU528" s="16">
        <f t="shared" si="201"/>
        <v>0</v>
      </c>
      <c r="AV528" s="17">
        <f t="shared" si="202"/>
        <v>0.76923076923076927</v>
      </c>
      <c r="AW528" s="17">
        <f t="shared" si="203"/>
        <v>0.23076923076923078</v>
      </c>
      <c r="AX528" s="17">
        <f t="shared" si="204"/>
        <v>0.61538461538461542</v>
      </c>
      <c r="AY528" s="17">
        <f t="shared" si="205"/>
        <v>0.23076923076923078</v>
      </c>
      <c r="AZ528" s="17">
        <f t="shared" si="206"/>
        <v>7.6923076923076927E-2</v>
      </c>
      <c r="BA528" s="17">
        <f t="shared" si="207"/>
        <v>0.23076923076923078</v>
      </c>
      <c r="BB528" s="18">
        <f t="shared" si="208"/>
        <v>0.64102564102564108</v>
      </c>
      <c r="BC528" s="18">
        <f t="shared" si="209"/>
        <v>0</v>
      </c>
      <c r="BD528" s="18">
        <f t="shared" si="210"/>
        <v>9.6153846153846159E-2</v>
      </c>
      <c r="BE528" s="18">
        <f t="shared" si="211"/>
        <v>3.2051282051282055E-2</v>
      </c>
      <c r="BF528" s="18">
        <f t="shared" si="212"/>
        <v>9.6153846153846159E-2</v>
      </c>
      <c r="BG528" s="18">
        <f t="shared" si="213"/>
        <v>0.25641025641025644</v>
      </c>
      <c r="BH528" s="58" t="str">
        <f t="shared" si="214"/>
        <v>&lt;10 min</v>
      </c>
      <c r="BI528" s="58" t="str">
        <f t="shared" si="215"/>
        <v>18–22</v>
      </c>
      <c r="BJ528" s="60">
        <f t="shared" si="216"/>
        <v>0.4</v>
      </c>
      <c r="BK528" s="60">
        <f t="shared" si="217"/>
        <v>0.54</v>
      </c>
      <c r="BL528" s="60">
        <f t="shared" si="218"/>
        <v>9.6560048280024142E-3</v>
      </c>
      <c r="BM528" s="62" t="str">
        <f t="shared" si="219"/>
        <v>Écarter</v>
      </c>
      <c r="BN528" s="64">
        <f t="shared" si="220"/>
        <v>4.7051540009286491E-2</v>
      </c>
      <c r="BO528" s="64">
        <f t="shared" si="221"/>
        <v>31.2</v>
      </c>
      <c r="BP528" s="65">
        <f t="shared" si="222"/>
        <v>0</v>
      </c>
      <c r="BQ528" s="65">
        <f t="shared" si="223"/>
        <v>0</v>
      </c>
      <c r="BR528" s="18">
        <f t="shared" si="224"/>
        <v>0.32051282051282054</v>
      </c>
    </row>
    <row r="529" spans="1:70" ht="13.2">
      <c r="A529" s="12" t="s">
        <v>1046</v>
      </c>
      <c r="B529" s="12" t="s">
        <v>1047</v>
      </c>
      <c r="C529" s="13">
        <v>28</v>
      </c>
      <c r="D529" s="13">
        <v>19</v>
      </c>
      <c r="E529" s="13">
        <v>14</v>
      </c>
      <c r="F529" s="13">
        <v>5</v>
      </c>
      <c r="G529" s="13">
        <v>3.6</v>
      </c>
      <c r="H529" s="14">
        <v>29</v>
      </c>
      <c r="I529" s="15">
        <v>10</v>
      </c>
      <c r="J529" s="15">
        <v>30</v>
      </c>
      <c r="K529" s="14">
        <v>32.299999999999997</v>
      </c>
      <c r="L529" s="15">
        <v>6</v>
      </c>
      <c r="M529" s="15">
        <v>19</v>
      </c>
      <c r="N529" s="14">
        <v>31.6</v>
      </c>
      <c r="O529" s="14">
        <v>2</v>
      </c>
      <c r="P529" s="14">
        <v>2</v>
      </c>
      <c r="Q529" s="14">
        <v>100</v>
      </c>
      <c r="R529" s="14">
        <v>0</v>
      </c>
      <c r="S529" s="15">
        <v>8</v>
      </c>
      <c r="T529" s="15">
        <v>8</v>
      </c>
      <c r="U529" s="15">
        <v>4</v>
      </c>
      <c r="V529" s="68">
        <v>4</v>
      </c>
      <c r="W529" s="15">
        <v>2</v>
      </c>
      <c r="X529" s="14">
        <v>0</v>
      </c>
      <c r="Y529" s="15">
        <v>2</v>
      </c>
      <c r="Z529" s="14">
        <v>46</v>
      </c>
      <c r="AA529" s="14">
        <v>0</v>
      </c>
      <c r="AB529" s="14">
        <v>0</v>
      </c>
      <c r="AC529" s="13">
        <v>-2.1</v>
      </c>
      <c r="AD529" s="13">
        <v>80.5</v>
      </c>
      <c r="AE529" s="13">
        <v>108.8</v>
      </c>
      <c r="AF529" s="13">
        <v>-28.3</v>
      </c>
      <c r="AG529" s="13">
        <v>8.3000000000000007</v>
      </c>
      <c r="AH529" s="13">
        <v>1</v>
      </c>
      <c r="AI529" s="13">
        <v>7.9</v>
      </c>
      <c r="AJ529" s="13">
        <v>0</v>
      </c>
      <c r="AK529" s="13">
        <v>11.3</v>
      </c>
      <c r="AL529" s="13">
        <v>5.6</v>
      </c>
      <c r="AM529" s="13">
        <v>7.9</v>
      </c>
      <c r="AN529" s="13">
        <v>41.9</v>
      </c>
      <c r="AO529" s="13">
        <v>43.9</v>
      </c>
      <c r="AP529" s="13">
        <v>20.8</v>
      </c>
      <c r="AQ529" s="13">
        <v>104.75</v>
      </c>
      <c r="AR529" s="13">
        <v>6.2</v>
      </c>
      <c r="AS529" s="13">
        <v>149</v>
      </c>
      <c r="AT529" s="16">
        <f t="shared" si="200"/>
        <v>1.5263157894736843</v>
      </c>
      <c r="AU529" s="16">
        <f t="shared" si="201"/>
        <v>0.21052631578947367</v>
      </c>
      <c r="AV529" s="17">
        <f t="shared" si="202"/>
        <v>0.42105263157894735</v>
      </c>
      <c r="AW529" s="17">
        <f t="shared" si="203"/>
        <v>0</v>
      </c>
      <c r="AX529" s="17">
        <f t="shared" si="204"/>
        <v>0.42105263157894735</v>
      </c>
      <c r="AY529" s="17">
        <f t="shared" si="205"/>
        <v>0.10526315789473684</v>
      </c>
      <c r="AZ529" s="17">
        <f t="shared" si="206"/>
        <v>0</v>
      </c>
      <c r="BA529" s="17">
        <f t="shared" si="207"/>
        <v>0.21052631578947367</v>
      </c>
      <c r="BB529" s="18">
        <f t="shared" si="208"/>
        <v>0.42397660818713451</v>
      </c>
      <c r="BC529" s="18">
        <f t="shared" si="209"/>
        <v>1</v>
      </c>
      <c r="BD529" s="18">
        <f t="shared" si="210"/>
        <v>2.9239766081871343E-2</v>
      </c>
      <c r="BE529" s="18">
        <f t="shared" si="211"/>
        <v>0</v>
      </c>
      <c r="BF529" s="18">
        <f t="shared" si="212"/>
        <v>0</v>
      </c>
      <c r="BG529" s="18">
        <f t="shared" si="213"/>
        <v>0.11695906432748537</v>
      </c>
      <c r="BH529" s="58" t="str">
        <f t="shared" si="214"/>
        <v>&lt;10 min</v>
      </c>
      <c r="BI529" s="58" t="str">
        <f t="shared" si="215"/>
        <v>28–32</v>
      </c>
      <c r="BJ529" s="60">
        <f t="shared" si="216"/>
        <v>0.41899999999999998</v>
      </c>
      <c r="BK529" s="60">
        <f t="shared" si="217"/>
        <v>0.439</v>
      </c>
      <c r="BL529" s="60">
        <f t="shared" si="218"/>
        <v>1.8105009052504527E-2</v>
      </c>
      <c r="BM529" s="62" t="str">
        <f t="shared" si="219"/>
        <v>Écarter</v>
      </c>
      <c r="BN529" s="64">
        <f t="shared" si="220"/>
        <v>4.6680080482897388E-2</v>
      </c>
      <c r="BO529" s="64">
        <f t="shared" si="221"/>
        <v>68.400000000000006</v>
      </c>
      <c r="BP529" s="65">
        <f t="shared" si="222"/>
        <v>5.8479532163742687E-2</v>
      </c>
      <c r="BQ529" s="65">
        <f t="shared" si="223"/>
        <v>1</v>
      </c>
      <c r="BR529" s="18">
        <f t="shared" si="224"/>
        <v>0.11695906432748537</v>
      </c>
    </row>
    <row r="530" spans="1:70" ht="13.2">
      <c r="A530" s="12" t="s">
        <v>1030</v>
      </c>
      <c r="B530" s="12" t="s">
        <v>1031</v>
      </c>
      <c r="C530" s="13">
        <v>21</v>
      </c>
      <c r="D530" s="13">
        <v>22</v>
      </c>
      <c r="E530" s="13">
        <v>11</v>
      </c>
      <c r="F530" s="13">
        <v>11</v>
      </c>
      <c r="G530" s="13">
        <v>5.2</v>
      </c>
      <c r="H530" s="14">
        <v>33</v>
      </c>
      <c r="I530" s="15">
        <v>13</v>
      </c>
      <c r="J530" s="15">
        <v>31</v>
      </c>
      <c r="K530" s="14">
        <v>43.3</v>
      </c>
      <c r="L530" s="15">
        <v>2</v>
      </c>
      <c r="M530" s="15">
        <v>13</v>
      </c>
      <c r="N530" s="14">
        <v>23.1</v>
      </c>
      <c r="O530" s="14">
        <v>2</v>
      </c>
      <c r="P530" s="14">
        <v>9</v>
      </c>
      <c r="Q530" s="14">
        <v>33.299999999999997</v>
      </c>
      <c r="R530" s="15">
        <v>9</v>
      </c>
      <c r="S530" s="15">
        <v>13</v>
      </c>
      <c r="T530" s="15">
        <v>22</v>
      </c>
      <c r="U530" s="15">
        <v>15</v>
      </c>
      <c r="V530" s="68">
        <v>11</v>
      </c>
      <c r="W530" s="15">
        <v>2</v>
      </c>
      <c r="X530" s="14">
        <v>0</v>
      </c>
      <c r="Y530" s="15">
        <v>11</v>
      </c>
      <c r="Z530" s="14">
        <v>77</v>
      </c>
      <c r="AA530" s="14">
        <v>0</v>
      </c>
      <c r="AB530" s="14">
        <v>0</v>
      </c>
      <c r="AC530" s="13">
        <v>0.4</v>
      </c>
      <c r="AD530" s="13">
        <v>91.2</v>
      </c>
      <c r="AE530" s="13">
        <v>89</v>
      </c>
      <c r="AF530" s="13">
        <v>2.1</v>
      </c>
      <c r="AG530" s="13">
        <v>19.7</v>
      </c>
      <c r="AH530" s="13">
        <v>1.36</v>
      </c>
      <c r="AI530" s="13">
        <v>25.4</v>
      </c>
      <c r="AJ530" s="13">
        <v>6.8</v>
      </c>
      <c r="AK530" s="13">
        <v>10</v>
      </c>
      <c r="AL530" s="13">
        <v>8.5</v>
      </c>
      <c r="AM530" s="13">
        <v>18.600000000000001</v>
      </c>
      <c r="AN530" s="13">
        <v>48.3</v>
      </c>
      <c r="AO530" s="13">
        <v>47.1</v>
      </c>
      <c r="AP530" s="13">
        <v>15.6</v>
      </c>
      <c r="AQ530" s="13">
        <v>103.79</v>
      </c>
      <c r="AR530" s="13">
        <v>5.7</v>
      </c>
      <c r="AS530" s="13">
        <v>249</v>
      </c>
      <c r="AT530" s="16">
        <f t="shared" si="200"/>
        <v>1.5</v>
      </c>
      <c r="AU530" s="16">
        <f t="shared" si="201"/>
        <v>0.68181818181818177</v>
      </c>
      <c r="AV530" s="17">
        <f t="shared" si="202"/>
        <v>1</v>
      </c>
      <c r="AW530" s="17">
        <f t="shared" si="203"/>
        <v>0.40909090909090912</v>
      </c>
      <c r="AX530" s="17">
        <f t="shared" si="204"/>
        <v>0.59090909090909094</v>
      </c>
      <c r="AY530" s="17">
        <f t="shared" si="205"/>
        <v>9.0909090909090912E-2</v>
      </c>
      <c r="AZ530" s="17">
        <f t="shared" si="206"/>
        <v>0</v>
      </c>
      <c r="BA530" s="17">
        <f t="shared" si="207"/>
        <v>0.5</v>
      </c>
      <c r="BB530" s="18">
        <f t="shared" si="208"/>
        <v>0.28846153846153844</v>
      </c>
      <c r="BC530" s="18">
        <f t="shared" si="209"/>
        <v>1.3636363636363635</v>
      </c>
      <c r="BD530" s="18">
        <f t="shared" si="210"/>
        <v>1.7482517482517484E-2</v>
      </c>
      <c r="BE530" s="18">
        <f t="shared" si="211"/>
        <v>0</v>
      </c>
      <c r="BF530" s="18">
        <f t="shared" si="212"/>
        <v>7.8671328671328672E-2</v>
      </c>
      <c r="BG530" s="18">
        <f t="shared" si="213"/>
        <v>0.11363636363636363</v>
      </c>
      <c r="BH530" s="58" t="str">
        <f t="shared" si="214"/>
        <v>&lt;10 min</v>
      </c>
      <c r="BI530" s="58" t="str">
        <f t="shared" si="215"/>
        <v>18–22</v>
      </c>
      <c r="BJ530" s="60">
        <f t="shared" si="216"/>
        <v>0.48299999999999998</v>
      </c>
      <c r="BK530" s="60">
        <f t="shared" si="217"/>
        <v>0.47100000000000003</v>
      </c>
      <c r="BL530" s="60">
        <f t="shared" si="218"/>
        <v>1.8708509354254676E-2</v>
      </c>
      <c r="BM530" s="62" t="str">
        <f t="shared" si="219"/>
        <v>Écarter</v>
      </c>
      <c r="BN530" s="64">
        <f t="shared" si="220"/>
        <v>4.5875251509054325E-2</v>
      </c>
      <c r="BO530" s="64">
        <f t="shared" si="221"/>
        <v>114.4</v>
      </c>
      <c r="BP530" s="65">
        <f t="shared" si="222"/>
        <v>0.13111888111888112</v>
      </c>
      <c r="BQ530" s="65">
        <f t="shared" si="223"/>
        <v>1.3636363636363635</v>
      </c>
      <c r="BR530" s="18">
        <f t="shared" si="224"/>
        <v>0.19230769230769229</v>
      </c>
    </row>
    <row r="531" spans="1:70" ht="13.2">
      <c r="A531" s="12" t="s">
        <v>1056</v>
      </c>
      <c r="B531" s="12" t="s">
        <v>1057</v>
      </c>
      <c r="C531" s="13">
        <v>22</v>
      </c>
      <c r="D531" s="13">
        <v>16</v>
      </c>
      <c r="E531" s="13">
        <v>8</v>
      </c>
      <c r="F531" s="13">
        <v>8</v>
      </c>
      <c r="G531" s="13">
        <v>3.5</v>
      </c>
      <c r="H531" s="14">
        <v>24</v>
      </c>
      <c r="I531" s="15">
        <v>10</v>
      </c>
      <c r="J531" s="15">
        <v>22</v>
      </c>
      <c r="K531" s="14">
        <v>39.1</v>
      </c>
      <c r="L531" s="15">
        <v>5</v>
      </c>
      <c r="M531" s="15">
        <v>11</v>
      </c>
      <c r="N531" s="14">
        <v>36.4</v>
      </c>
      <c r="O531" s="14">
        <v>2</v>
      </c>
      <c r="P531" s="14">
        <v>5</v>
      </c>
      <c r="Q531" s="14">
        <v>50</v>
      </c>
      <c r="R531" s="15">
        <v>2</v>
      </c>
      <c r="S531" s="15">
        <v>5</v>
      </c>
      <c r="T531" s="15">
        <v>5</v>
      </c>
      <c r="U531" s="15">
        <v>6</v>
      </c>
      <c r="V531" s="68">
        <v>5</v>
      </c>
      <c r="W531" s="15">
        <v>2</v>
      </c>
      <c r="X531" s="15">
        <v>2</v>
      </c>
      <c r="Y531" s="15">
        <v>10</v>
      </c>
      <c r="Z531" s="14">
        <v>43</v>
      </c>
      <c r="AA531" s="14">
        <v>0</v>
      </c>
      <c r="AB531" s="14">
        <v>0</v>
      </c>
      <c r="AC531" s="13">
        <v>0.7</v>
      </c>
      <c r="AD531" s="13">
        <v>103.8</v>
      </c>
      <c r="AE531" s="13">
        <v>99.2</v>
      </c>
      <c r="AF531" s="13">
        <v>4.5999999999999996</v>
      </c>
      <c r="AG531" s="13">
        <v>15.4</v>
      </c>
      <c r="AH531" s="13">
        <v>1.2</v>
      </c>
      <c r="AI531" s="13">
        <v>17.100000000000001</v>
      </c>
      <c r="AJ531" s="13">
        <v>1.6</v>
      </c>
      <c r="AK531" s="13">
        <v>6.5</v>
      </c>
      <c r="AL531" s="13">
        <v>4</v>
      </c>
      <c r="AM531" s="13">
        <v>14.3</v>
      </c>
      <c r="AN531" s="13">
        <v>47.8</v>
      </c>
      <c r="AO531" s="13">
        <v>48.5</v>
      </c>
      <c r="AP531" s="13">
        <v>19.5</v>
      </c>
      <c r="AQ531" s="13">
        <v>109.79</v>
      </c>
      <c r="AR531" s="13">
        <v>3.1</v>
      </c>
      <c r="AS531" s="13">
        <v>132</v>
      </c>
      <c r="AT531" s="16">
        <f t="shared" si="200"/>
        <v>1.5</v>
      </c>
      <c r="AU531" s="16">
        <f t="shared" si="201"/>
        <v>0.375</v>
      </c>
      <c r="AV531" s="17">
        <f t="shared" si="202"/>
        <v>0.3125</v>
      </c>
      <c r="AW531" s="17">
        <f t="shared" si="203"/>
        <v>0.125</v>
      </c>
      <c r="AX531" s="17">
        <f t="shared" si="204"/>
        <v>0.3125</v>
      </c>
      <c r="AY531" s="17">
        <f t="shared" si="205"/>
        <v>0.125</v>
      </c>
      <c r="AZ531" s="17">
        <f t="shared" si="206"/>
        <v>0.125</v>
      </c>
      <c r="BA531" s="17">
        <f t="shared" si="207"/>
        <v>0.3125</v>
      </c>
      <c r="BB531" s="18">
        <f t="shared" si="208"/>
        <v>0.42857142857142855</v>
      </c>
      <c r="BC531" s="18">
        <f t="shared" si="209"/>
        <v>1.2</v>
      </c>
      <c r="BD531" s="18">
        <f t="shared" si="210"/>
        <v>3.5714285714285712E-2</v>
      </c>
      <c r="BE531" s="18">
        <f t="shared" si="211"/>
        <v>3.5714285714285712E-2</v>
      </c>
      <c r="BF531" s="18">
        <f t="shared" si="212"/>
        <v>3.5714285714285712E-2</v>
      </c>
      <c r="BG531" s="18">
        <f t="shared" si="213"/>
        <v>8.9285714285714288E-2</v>
      </c>
      <c r="BH531" s="58" t="str">
        <f t="shared" si="214"/>
        <v>&lt;10 min</v>
      </c>
      <c r="BI531" s="58" t="str">
        <f t="shared" si="215"/>
        <v>18–22</v>
      </c>
      <c r="BJ531" s="60">
        <f t="shared" si="216"/>
        <v>0.47799999999999998</v>
      </c>
      <c r="BK531" s="60">
        <f t="shared" si="217"/>
        <v>0.48499999999999999</v>
      </c>
      <c r="BL531" s="60">
        <f t="shared" si="218"/>
        <v>1.3277006638503319E-2</v>
      </c>
      <c r="BM531" s="62" t="str">
        <f t="shared" si="219"/>
        <v>Écarter</v>
      </c>
      <c r="BN531" s="64">
        <f t="shared" si="220"/>
        <v>4.5875251509054325E-2</v>
      </c>
      <c r="BO531" s="64">
        <f t="shared" si="221"/>
        <v>56</v>
      </c>
      <c r="BP531" s="65">
        <f t="shared" si="222"/>
        <v>0.10714285714285714</v>
      </c>
      <c r="BQ531" s="65">
        <f t="shared" si="223"/>
        <v>1.2</v>
      </c>
      <c r="BR531" s="18">
        <f t="shared" si="224"/>
        <v>8.9285714285714288E-2</v>
      </c>
    </row>
    <row r="532" spans="1:70" ht="13.2">
      <c r="A532" s="20" t="s">
        <v>1130</v>
      </c>
      <c r="B532" s="12" t="s">
        <v>1131</v>
      </c>
      <c r="C532" s="13">
        <v>24</v>
      </c>
      <c r="D532" s="13">
        <v>4</v>
      </c>
      <c r="E532" s="13">
        <v>4</v>
      </c>
      <c r="F532" s="13">
        <v>0</v>
      </c>
      <c r="G532" s="13">
        <v>7.3</v>
      </c>
      <c r="H532" s="14">
        <v>6</v>
      </c>
      <c r="I532" s="15">
        <v>2</v>
      </c>
      <c r="J532" s="15">
        <v>7</v>
      </c>
      <c r="K532" s="14">
        <v>28.6</v>
      </c>
      <c r="L532" s="14">
        <v>0</v>
      </c>
      <c r="M532" s="15">
        <v>1</v>
      </c>
      <c r="N532" s="14">
        <v>0</v>
      </c>
      <c r="O532" s="14">
        <v>2</v>
      </c>
      <c r="P532" s="14">
        <v>2</v>
      </c>
      <c r="Q532" s="14">
        <v>100</v>
      </c>
      <c r="R532" s="14">
        <v>0</v>
      </c>
      <c r="S532" s="15">
        <v>8</v>
      </c>
      <c r="T532" s="15">
        <v>8</v>
      </c>
      <c r="U532" s="15">
        <v>2</v>
      </c>
      <c r="V532" s="69">
        <v>0</v>
      </c>
      <c r="W532" s="15">
        <v>1</v>
      </c>
      <c r="X532" s="15">
        <v>1</v>
      </c>
      <c r="Y532" s="15">
        <v>6</v>
      </c>
      <c r="Z532" s="14">
        <v>25</v>
      </c>
      <c r="AA532" s="14">
        <v>0</v>
      </c>
      <c r="AB532" s="14">
        <v>0</v>
      </c>
      <c r="AC532" s="13">
        <v>-0.5</v>
      </c>
      <c r="AD532" s="13">
        <v>93.8</v>
      </c>
      <c r="AE532" s="13">
        <v>96.9</v>
      </c>
      <c r="AF532" s="13">
        <v>-3.1</v>
      </c>
      <c r="AG532" s="13">
        <v>11.1</v>
      </c>
      <c r="AH532" s="13">
        <v>0</v>
      </c>
      <c r="AI532" s="13">
        <v>20</v>
      </c>
      <c r="AJ532" s="13">
        <v>0</v>
      </c>
      <c r="AK532" s="13">
        <v>28.6</v>
      </c>
      <c r="AL532" s="13">
        <v>15.1</v>
      </c>
      <c r="AM532" s="13">
        <v>0</v>
      </c>
      <c r="AN532" s="13">
        <v>28.6</v>
      </c>
      <c r="AO532" s="13">
        <v>38.1</v>
      </c>
      <c r="AP532" s="13">
        <v>11.8</v>
      </c>
      <c r="AQ532" s="13">
        <v>105.33</v>
      </c>
      <c r="AR532" s="13">
        <v>6.6</v>
      </c>
      <c r="AS532" s="13">
        <v>64</v>
      </c>
      <c r="AT532" s="16">
        <f t="shared" si="200"/>
        <v>1.5</v>
      </c>
      <c r="AU532" s="16">
        <f t="shared" si="201"/>
        <v>0.5</v>
      </c>
      <c r="AV532" s="17">
        <f t="shared" si="202"/>
        <v>2</v>
      </c>
      <c r="AW532" s="17">
        <f t="shared" si="203"/>
        <v>0</v>
      </c>
      <c r="AX532" s="17">
        <f t="shared" si="204"/>
        <v>2</v>
      </c>
      <c r="AY532" s="17">
        <f t="shared" si="205"/>
        <v>0.25</v>
      </c>
      <c r="AZ532" s="17">
        <f t="shared" si="206"/>
        <v>0.25</v>
      </c>
      <c r="BA532" s="17">
        <f t="shared" si="207"/>
        <v>0</v>
      </c>
      <c r="BB532" s="18">
        <f t="shared" si="208"/>
        <v>0.20547945205479454</v>
      </c>
      <c r="BC532" s="18" t="str">
        <f t="shared" si="209"/>
        <v/>
      </c>
      <c r="BD532" s="18">
        <f t="shared" si="210"/>
        <v>3.4246575342465752E-2</v>
      </c>
      <c r="BE532" s="18">
        <f t="shared" si="211"/>
        <v>3.4246575342465752E-2</v>
      </c>
      <c r="BF532" s="18">
        <f t="shared" si="212"/>
        <v>0</v>
      </c>
      <c r="BG532" s="18">
        <f t="shared" si="213"/>
        <v>0.27397260273972601</v>
      </c>
      <c r="BH532" s="58" t="str">
        <f t="shared" si="214"/>
        <v>&lt;10 min</v>
      </c>
      <c r="BI532" s="58" t="str">
        <f t="shared" si="215"/>
        <v>23–27</v>
      </c>
      <c r="BJ532" s="60">
        <f t="shared" si="216"/>
        <v>0.28600000000000003</v>
      </c>
      <c r="BK532" s="60">
        <f t="shared" si="217"/>
        <v>0.38100000000000001</v>
      </c>
      <c r="BL532" s="60">
        <f t="shared" si="218"/>
        <v>4.2245021122510563E-3</v>
      </c>
      <c r="BM532" s="62" t="str">
        <f t="shared" si="219"/>
        <v>Écarter</v>
      </c>
      <c r="BN532" s="64">
        <f t="shared" si="220"/>
        <v>4.5875251509054325E-2</v>
      </c>
      <c r="BO532" s="64">
        <f t="shared" si="221"/>
        <v>29.2</v>
      </c>
      <c r="BP532" s="65">
        <f t="shared" si="222"/>
        <v>6.8493150684931503E-2</v>
      </c>
      <c r="BQ532" s="65">
        <f t="shared" si="223"/>
        <v>0</v>
      </c>
      <c r="BR532" s="18">
        <f t="shared" si="224"/>
        <v>0.27397260273972601</v>
      </c>
    </row>
    <row r="533" spans="1:70" ht="13.2">
      <c r="A533" s="12" t="s">
        <v>1150</v>
      </c>
      <c r="B533" s="12" t="s">
        <v>1151</v>
      </c>
      <c r="C533" s="13">
        <v>24</v>
      </c>
      <c r="D533" s="13">
        <v>2</v>
      </c>
      <c r="E533" s="13">
        <v>1</v>
      </c>
      <c r="F533" s="13">
        <v>1</v>
      </c>
      <c r="G533" s="13">
        <v>5.2</v>
      </c>
      <c r="H533" s="14">
        <v>3</v>
      </c>
      <c r="I533" s="15">
        <v>1</v>
      </c>
      <c r="J533" s="15">
        <v>5</v>
      </c>
      <c r="K533" s="14">
        <v>20</v>
      </c>
      <c r="L533" s="15">
        <v>1</v>
      </c>
      <c r="M533" s="15">
        <v>5</v>
      </c>
      <c r="N533" s="14">
        <v>20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5">
        <v>1</v>
      </c>
      <c r="V533" s="68">
        <v>1</v>
      </c>
      <c r="W533" s="14">
        <v>0</v>
      </c>
      <c r="X533" s="14">
        <v>0</v>
      </c>
      <c r="Y533" s="14">
        <v>0</v>
      </c>
      <c r="Z533" s="14">
        <v>4</v>
      </c>
      <c r="AA533" s="14">
        <v>0</v>
      </c>
      <c r="AB533" s="14">
        <v>0</v>
      </c>
      <c r="AC533" s="13">
        <v>-9</v>
      </c>
      <c r="AD533" s="13">
        <v>68.2</v>
      </c>
      <c r="AE533" s="13">
        <v>150</v>
      </c>
      <c r="AF533" s="13">
        <v>-81.8</v>
      </c>
      <c r="AG533" s="13">
        <v>20</v>
      </c>
      <c r="AH533" s="13">
        <v>1</v>
      </c>
      <c r="AI533" s="13">
        <v>14.3</v>
      </c>
      <c r="AJ533" s="13">
        <v>0</v>
      </c>
      <c r="AK533" s="13">
        <v>0</v>
      </c>
      <c r="AL533" s="13">
        <v>0</v>
      </c>
      <c r="AM533" s="13">
        <v>14.3</v>
      </c>
      <c r="AN533" s="13">
        <v>30</v>
      </c>
      <c r="AO533" s="13">
        <v>30</v>
      </c>
      <c r="AP533" s="13">
        <v>23.1</v>
      </c>
      <c r="AQ533" s="13">
        <v>102.52</v>
      </c>
      <c r="AR533" s="13">
        <v>-2.2000000000000002</v>
      </c>
      <c r="AS533" s="13">
        <v>22</v>
      </c>
      <c r="AT533" s="16">
        <f t="shared" si="200"/>
        <v>1.5</v>
      </c>
      <c r="AU533" s="16">
        <f t="shared" si="201"/>
        <v>0.5</v>
      </c>
      <c r="AV533" s="17">
        <f t="shared" si="202"/>
        <v>0</v>
      </c>
      <c r="AW533" s="17">
        <f t="shared" si="203"/>
        <v>0</v>
      </c>
      <c r="AX533" s="17">
        <f t="shared" si="204"/>
        <v>0</v>
      </c>
      <c r="AY533" s="17">
        <f t="shared" si="205"/>
        <v>0</v>
      </c>
      <c r="AZ533" s="17">
        <f t="shared" si="206"/>
        <v>0</v>
      </c>
      <c r="BA533" s="17">
        <f t="shared" si="207"/>
        <v>0.5</v>
      </c>
      <c r="BB533" s="18">
        <f t="shared" si="208"/>
        <v>0.28846153846153844</v>
      </c>
      <c r="BC533" s="18">
        <f t="shared" si="209"/>
        <v>1</v>
      </c>
      <c r="BD533" s="18">
        <f t="shared" si="210"/>
        <v>0</v>
      </c>
      <c r="BE533" s="18">
        <f t="shared" si="211"/>
        <v>0</v>
      </c>
      <c r="BF533" s="18">
        <f t="shared" si="212"/>
        <v>0</v>
      </c>
      <c r="BG533" s="18">
        <f t="shared" si="213"/>
        <v>0</v>
      </c>
      <c r="BH533" s="58" t="str">
        <f t="shared" si="214"/>
        <v>&lt;10 min</v>
      </c>
      <c r="BI533" s="58" t="str">
        <f t="shared" si="215"/>
        <v>23–27</v>
      </c>
      <c r="BJ533" s="60">
        <f t="shared" si="216"/>
        <v>0.3</v>
      </c>
      <c r="BK533" s="60">
        <f t="shared" si="217"/>
        <v>0.3</v>
      </c>
      <c r="BL533" s="60">
        <f t="shared" si="218"/>
        <v>3.0175015087507543E-3</v>
      </c>
      <c r="BM533" s="62" t="str">
        <f t="shared" si="219"/>
        <v>Écarter</v>
      </c>
      <c r="BN533" s="64">
        <f t="shared" si="220"/>
        <v>4.5875251509054325E-2</v>
      </c>
      <c r="BO533" s="64">
        <f t="shared" si="221"/>
        <v>10.4</v>
      </c>
      <c r="BP533" s="65">
        <f t="shared" si="222"/>
        <v>9.6153846153846145E-2</v>
      </c>
      <c r="BQ533" s="65">
        <f t="shared" si="223"/>
        <v>1</v>
      </c>
      <c r="BR533" s="18">
        <f t="shared" si="224"/>
        <v>0</v>
      </c>
    </row>
    <row r="534" spans="1:70" ht="13.2">
      <c r="A534" s="12" t="s">
        <v>1054</v>
      </c>
      <c r="B534" s="12" t="s">
        <v>1055</v>
      </c>
      <c r="C534" s="13">
        <v>25</v>
      </c>
      <c r="D534" s="13">
        <v>17</v>
      </c>
      <c r="E534" s="13">
        <v>13</v>
      </c>
      <c r="F534" s="13">
        <v>4</v>
      </c>
      <c r="G534" s="13">
        <v>4.4000000000000004</v>
      </c>
      <c r="H534" s="14">
        <v>24</v>
      </c>
      <c r="I534" s="15">
        <v>9</v>
      </c>
      <c r="J534" s="15">
        <v>22</v>
      </c>
      <c r="K534" s="14">
        <v>40.9</v>
      </c>
      <c r="L534" s="15">
        <v>5</v>
      </c>
      <c r="M534" s="15">
        <v>10</v>
      </c>
      <c r="N534" s="14">
        <v>50</v>
      </c>
      <c r="O534" s="14">
        <v>0</v>
      </c>
      <c r="P534" s="14">
        <v>0</v>
      </c>
      <c r="Q534" s="14">
        <v>0</v>
      </c>
      <c r="R534" s="15">
        <v>3</v>
      </c>
      <c r="S534" s="15">
        <v>12</v>
      </c>
      <c r="T534" s="15">
        <v>15</v>
      </c>
      <c r="U534" s="15">
        <v>7</v>
      </c>
      <c r="V534" s="68">
        <v>3</v>
      </c>
      <c r="W534" s="15">
        <v>2</v>
      </c>
      <c r="X534" s="14">
        <v>0</v>
      </c>
      <c r="Y534" s="15">
        <v>3</v>
      </c>
      <c r="Z534" s="14">
        <v>53</v>
      </c>
      <c r="AA534" s="14">
        <v>0</v>
      </c>
      <c r="AB534" s="14">
        <v>0</v>
      </c>
      <c r="AC534" s="13">
        <v>-1.5</v>
      </c>
      <c r="AD534" s="13">
        <v>89.9</v>
      </c>
      <c r="AE534" s="13">
        <v>104.4</v>
      </c>
      <c r="AF534" s="13">
        <v>-14.5</v>
      </c>
      <c r="AG534" s="13">
        <v>13.3</v>
      </c>
      <c r="AH534" s="13">
        <v>2</v>
      </c>
      <c r="AI534" s="13">
        <v>19.399999999999999</v>
      </c>
      <c r="AJ534" s="13">
        <v>4.0999999999999996</v>
      </c>
      <c r="AK534" s="13">
        <v>14.8</v>
      </c>
      <c r="AL534" s="13">
        <v>9.6999999999999993</v>
      </c>
      <c r="AM534" s="13">
        <v>9.6999999999999993</v>
      </c>
      <c r="AN534" s="13">
        <v>52.3</v>
      </c>
      <c r="AO534" s="13">
        <v>52.3</v>
      </c>
      <c r="AP534" s="13">
        <v>14</v>
      </c>
      <c r="AQ534" s="13">
        <v>101.56</v>
      </c>
      <c r="AR534" s="13">
        <v>9</v>
      </c>
      <c r="AS534" s="13">
        <v>158</v>
      </c>
      <c r="AT534" s="16">
        <f t="shared" si="200"/>
        <v>1.411764705882353</v>
      </c>
      <c r="AU534" s="16">
        <f t="shared" si="201"/>
        <v>0.41176470588235292</v>
      </c>
      <c r="AV534" s="17">
        <f t="shared" si="202"/>
        <v>0.88235294117647056</v>
      </c>
      <c r="AW534" s="17">
        <f t="shared" si="203"/>
        <v>0.17647058823529413</v>
      </c>
      <c r="AX534" s="17">
        <f t="shared" si="204"/>
        <v>0.70588235294117652</v>
      </c>
      <c r="AY534" s="17">
        <f t="shared" si="205"/>
        <v>0.11764705882352941</v>
      </c>
      <c r="AZ534" s="17">
        <f t="shared" si="206"/>
        <v>0</v>
      </c>
      <c r="BA534" s="17">
        <f t="shared" si="207"/>
        <v>0.17647058823529413</v>
      </c>
      <c r="BB534" s="18">
        <f t="shared" si="208"/>
        <v>0.32085561497326204</v>
      </c>
      <c r="BC534" s="18">
        <f t="shared" si="209"/>
        <v>2.333333333333333</v>
      </c>
      <c r="BD534" s="18">
        <f t="shared" si="210"/>
        <v>2.6737967914438499E-2</v>
      </c>
      <c r="BE534" s="18">
        <f t="shared" si="211"/>
        <v>0</v>
      </c>
      <c r="BF534" s="18">
        <f t="shared" si="212"/>
        <v>4.0106951871657755E-2</v>
      </c>
      <c r="BG534" s="18">
        <f t="shared" si="213"/>
        <v>0.16042780748663102</v>
      </c>
      <c r="BH534" s="58" t="str">
        <f t="shared" si="214"/>
        <v>&lt;10 min</v>
      </c>
      <c r="BI534" s="58" t="str">
        <f t="shared" si="215"/>
        <v>23–27</v>
      </c>
      <c r="BJ534" s="60">
        <f t="shared" si="216"/>
        <v>0.52300000000000002</v>
      </c>
      <c r="BK534" s="60">
        <f t="shared" si="217"/>
        <v>0.52300000000000002</v>
      </c>
      <c r="BL534" s="60">
        <f t="shared" si="218"/>
        <v>1.3277006638503319E-2</v>
      </c>
      <c r="BM534" s="62" t="str">
        <f t="shared" si="219"/>
        <v>Écarter</v>
      </c>
      <c r="BN534" s="64">
        <f t="shared" si="220"/>
        <v>4.3176707302639374E-2</v>
      </c>
      <c r="BO534" s="64">
        <f t="shared" si="221"/>
        <v>74.800000000000011</v>
      </c>
      <c r="BP534" s="65">
        <f t="shared" si="222"/>
        <v>9.3582887700534745E-2</v>
      </c>
      <c r="BQ534" s="65">
        <f t="shared" si="223"/>
        <v>2.3333333333333335</v>
      </c>
      <c r="BR534" s="18">
        <f t="shared" si="224"/>
        <v>0.20053475935828874</v>
      </c>
    </row>
    <row r="535" spans="1:70" ht="13.2">
      <c r="A535" s="12" t="s">
        <v>1072</v>
      </c>
      <c r="B535" s="12" t="s">
        <v>1073</v>
      </c>
      <c r="C535" s="13">
        <v>19</v>
      </c>
      <c r="D535" s="13">
        <v>13</v>
      </c>
      <c r="E535" s="13">
        <v>10</v>
      </c>
      <c r="F535" s="13">
        <v>3</v>
      </c>
      <c r="G535" s="13">
        <v>4.5</v>
      </c>
      <c r="H535" s="14">
        <v>18</v>
      </c>
      <c r="I535" s="15">
        <v>7</v>
      </c>
      <c r="J535" s="15">
        <v>23</v>
      </c>
      <c r="K535" s="14">
        <v>29.2</v>
      </c>
      <c r="L535" s="15">
        <v>3</v>
      </c>
      <c r="M535" s="15">
        <v>13</v>
      </c>
      <c r="N535" s="14">
        <v>15.4</v>
      </c>
      <c r="O535" s="14">
        <v>3</v>
      </c>
      <c r="P535" s="14">
        <v>4</v>
      </c>
      <c r="Q535" s="14">
        <v>50</v>
      </c>
      <c r="R535" s="15">
        <v>3</v>
      </c>
      <c r="S535" s="15">
        <v>9</v>
      </c>
      <c r="T535" s="15">
        <v>12</v>
      </c>
      <c r="U535" s="15">
        <v>7</v>
      </c>
      <c r="V535" s="68">
        <v>3</v>
      </c>
      <c r="W535" s="15">
        <v>5</v>
      </c>
      <c r="X535" s="15">
        <v>1</v>
      </c>
      <c r="Y535" s="15">
        <v>4</v>
      </c>
      <c r="Z535" s="14">
        <v>57</v>
      </c>
      <c r="AA535" s="14">
        <v>0</v>
      </c>
      <c r="AB535" s="14">
        <v>0</v>
      </c>
      <c r="AC535" s="13">
        <v>-0.8</v>
      </c>
      <c r="AD535" s="13">
        <v>97.6</v>
      </c>
      <c r="AE535" s="13">
        <v>105.6</v>
      </c>
      <c r="AF535" s="13">
        <v>-7.9</v>
      </c>
      <c r="AG535" s="13">
        <v>16.7</v>
      </c>
      <c r="AH535" s="13">
        <v>3</v>
      </c>
      <c r="AI535" s="13">
        <v>17.600000000000001</v>
      </c>
      <c r="AJ535" s="13">
        <v>5.0999999999999996</v>
      </c>
      <c r="AK535" s="13">
        <v>14.1</v>
      </c>
      <c r="AL535" s="13">
        <v>9.8000000000000007</v>
      </c>
      <c r="AM535" s="13">
        <v>5.9</v>
      </c>
      <c r="AN535" s="13">
        <v>33.299999999999997</v>
      </c>
      <c r="AO535" s="13">
        <v>34.9</v>
      </c>
      <c r="AP535" s="13">
        <v>19.2</v>
      </c>
      <c r="AQ535" s="13">
        <v>103.12</v>
      </c>
      <c r="AR535" s="13">
        <v>7</v>
      </c>
      <c r="AS535" s="13">
        <v>126</v>
      </c>
      <c r="AT535" s="16">
        <f t="shared" si="200"/>
        <v>1.3846153846153846</v>
      </c>
      <c r="AU535" s="16">
        <f t="shared" si="201"/>
        <v>0.53846153846153844</v>
      </c>
      <c r="AV535" s="17">
        <f t="shared" si="202"/>
        <v>0.92307692307692313</v>
      </c>
      <c r="AW535" s="17">
        <f t="shared" si="203"/>
        <v>0.23076923076923078</v>
      </c>
      <c r="AX535" s="17">
        <f t="shared" si="204"/>
        <v>0.69230769230769229</v>
      </c>
      <c r="AY535" s="17">
        <f t="shared" si="205"/>
        <v>0.38461538461538464</v>
      </c>
      <c r="AZ535" s="17">
        <f t="shared" si="206"/>
        <v>7.6923076923076927E-2</v>
      </c>
      <c r="BA535" s="17">
        <f t="shared" si="207"/>
        <v>0.23076923076923078</v>
      </c>
      <c r="BB535" s="18">
        <f t="shared" si="208"/>
        <v>0.30769230769230771</v>
      </c>
      <c r="BC535" s="18">
        <f t="shared" si="209"/>
        <v>2.333333333333333</v>
      </c>
      <c r="BD535" s="18">
        <f t="shared" si="210"/>
        <v>8.5470085470085472E-2</v>
      </c>
      <c r="BE535" s="18">
        <f t="shared" si="211"/>
        <v>1.7094017094017096E-2</v>
      </c>
      <c r="BF535" s="18">
        <f t="shared" si="212"/>
        <v>5.1282051282051287E-2</v>
      </c>
      <c r="BG535" s="18">
        <f t="shared" si="213"/>
        <v>0.15384615384615385</v>
      </c>
      <c r="BH535" s="58" t="str">
        <f t="shared" si="214"/>
        <v>&lt;10 min</v>
      </c>
      <c r="BI535" s="58" t="str">
        <f t="shared" si="215"/>
        <v>18–22</v>
      </c>
      <c r="BJ535" s="60">
        <f t="shared" si="216"/>
        <v>0.33299999999999996</v>
      </c>
      <c r="BK535" s="60">
        <f t="shared" si="217"/>
        <v>0.34899999999999998</v>
      </c>
      <c r="BL535" s="60">
        <f t="shared" si="218"/>
        <v>1.388050694025347E-2</v>
      </c>
      <c r="BM535" s="62" t="str">
        <f t="shared" si="219"/>
        <v>Écarter</v>
      </c>
      <c r="BN535" s="64">
        <f t="shared" si="220"/>
        <v>4.2346386008357842E-2</v>
      </c>
      <c r="BO535" s="64">
        <f t="shared" si="221"/>
        <v>58.5</v>
      </c>
      <c r="BP535" s="65">
        <f t="shared" si="222"/>
        <v>0.11965811965811966</v>
      </c>
      <c r="BQ535" s="65">
        <f t="shared" si="223"/>
        <v>2.3333333333333335</v>
      </c>
      <c r="BR535" s="18">
        <f t="shared" si="224"/>
        <v>0.20512820512820515</v>
      </c>
    </row>
    <row r="536" spans="1:70" ht="13.2">
      <c r="A536" s="12" t="s">
        <v>1044</v>
      </c>
      <c r="B536" s="12" t="s">
        <v>1045</v>
      </c>
      <c r="C536" s="13">
        <v>21</v>
      </c>
      <c r="D536" s="13">
        <v>21</v>
      </c>
      <c r="E536" s="13">
        <v>15</v>
      </c>
      <c r="F536" s="13">
        <v>6</v>
      </c>
      <c r="G536" s="13">
        <v>5</v>
      </c>
      <c r="H536" s="14">
        <v>29</v>
      </c>
      <c r="I536" s="15">
        <v>8</v>
      </c>
      <c r="J536" s="15">
        <v>27</v>
      </c>
      <c r="K536" s="14">
        <v>33.299999999999997</v>
      </c>
      <c r="L536" s="14">
        <v>0</v>
      </c>
      <c r="M536" s="15">
        <v>8</v>
      </c>
      <c r="N536" s="14">
        <v>0</v>
      </c>
      <c r="O536" s="14">
        <v>13</v>
      </c>
      <c r="P536" s="14">
        <v>17</v>
      </c>
      <c r="Q536" s="14">
        <v>75</v>
      </c>
      <c r="R536" s="15">
        <v>11</v>
      </c>
      <c r="S536" s="15">
        <v>25</v>
      </c>
      <c r="T536" s="15">
        <v>36</v>
      </c>
      <c r="U536" s="15">
        <v>4</v>
      </c>
      <c r="V536" s="68">
        <v>6</v>
      </c>
      <c r="W536" s="15">
        <v>4</v>
      </c>
      <c r="X536" s="14">
        <v>0</v>
      </c>
      <c r="Y536" s="15">
        <v>8</v>
      </c>
      <c r="Z536" s="14">
        <v>88</v>
      </c>
      <c r="AA536" s="14">
        <v>0</v>
      </c>
      <c r="AB536" s="14">
        <v>0</v>
      </c>
      <c r="AC536" s="13">
        <v>-1.4</v>
      </c>
      <c r="AD536" s="13">
        <v>89.6</v>
      </c>
      <c r="AE536" s="13">
        <v>102.2</v>
      </c>
      <c r="AF536" s="13">
        <v>-12.6</v>
      </c>
      <c r="AG536" s="13">
        <v>7.8</v>
      </c>
      <c r="AH536" s="13">
        <v>0.83</v>
      </c>
      <c r="AI536" s="13">
        <v>11.1</v>
      </c>
      <c r="AJ536" s="13">
        <v>9.1</v>
      </c>
      <c r="AK536" s="13">
        <v>19.8</v>
      </c>
      <c r="AL536" s="13">
        <v>14.8</v>
      </c>
      <c r="AM536" s="13">
        <v>13.3</v>
      </c>
      <c r="AN536" s="13">
        <v>33.299999999999997</v>
      </c>
      <c r="AO536" s="13">
        <v>44.1</v>
      </c>
      <c r="AP536" s="13">
        <v>15</v>
      </c>
      <c r="AQ536" s="13">
        <v>104.34</v>
      </c>
      <c r="AR536" s="13">
        <v>9.9</v>
      </c>
      <c r="AS536" s="13">
        <v>230</v>
      </c>
      <c r="AT536" s="16">
        <f t="shared" si="200"/>
        <v>1.3809523809523809</v>
      </c>
      <c r="AU536" s="16">
        <f t="shared" si="201"/>
        <v>0.19047619047619047</v>
      </c>
      <c r="AV536" s="17">
        <f t="shared" si="202"/>
        <v>1.7142857142857142</v>
      </c>
      <c r="AW536" s="17">
        <f t="shared" si="203"/>
        <v>0.52380952380952384</v>
      </c>
      <c r="AX536" s="17">
        <f t="shared" si="204"/>
        <v>1.1904761904761905</v>
      </c>
      <c r="AY536" s="17">
        <f t="shared" si="205"/>
        <v>0.19047619047619047</v>
      </c>
      <c r="AZ536" s="17">
        <f t="shared" si="206"/>
        <v>0</v>
      </c>
      <c r="BA536" s="17">
        <f t="shared" si="207"/>
        <v>0.2857142857142857</v>
      </c>
      <c r="BB536" s="18">
        <f t="shared" si="208"/>
        <v>0.27619047619047621</v>
      </c>
      <c r="BC536" s="18">
        <f t="shared" si="209"/>
        <v>0.66666666666666663</v>
      </c>
      <c r="BD536" s="18">
        <f t="shared" si="210"/>
        <v>3.8095238095238092E-2</v>
      </c>
      <c r="BE536" s="18">
        <f t="shared" si="211"/>
        <v>0</v>
      </c>
      <c r="BF536" s="18">
        <f t="shared" si="212"/>
        <v>0.10476190476190476</v>
      </c>
      <c r="BG536" s="18">
        <f t="shared" si="213"/>
        <v>0.23809523809523808</v>
      </c>
      <c r="BH536" s="58" t="str">
        <f t="shared" si="214"/>
        <v>&lt;10 min</v>
      </c>
      <c r="BI536" s="58" t="str">
        <f t="shared" si="215"/>
        <v>18–22</v>
      </c>
      <c r="BJ536" s="60">
        <f t="shared" si="216"/>
        <v>0.33299999999999996</v>
      </c>
      <c r="BK536" s="60">
        <f t="shared" si="217"/>
        <v>0.441</v>
      </c>
      <c r="BL536" s="60">
        <f t="shared" si="218"/>
        <v>1.6294508147254073E-2</v>
      </c>
      <c r="BM536" s="62" t="str">
        <f t="shared" si="219"/>
        <v>Écarter</v>
      </c>
      <c r="BN536" s="64">
        <f t="shared" si="220"/>
        <v>4.2234358532145251E-2</v>
      </c>
      <c r="BO536" s="64">
        <f t="shared" si="221"/>
        <v>105</v>
      </c>
      <c r="BP536" s="65">
        <f t="shared" si="222"/>
        <v>3.8095238095238099E-2</v>
      </c>
      <c r="BQ536" s="65">
        <f t="shared" si="223"/>
        <v>0.66666666666666663</v>
      </c>
      <c r="BR536" s="18">
        <f t="shared" si="224"/>
        <v>0.34285714285714286</v>
      </c>
    </row>
    <row r="537" spans="1:70" ht="13.2">
      <c r="A537" s="12" t="s">
        <v>1052</v>
      </c>
      <c r="B537" s="12" t="s">
        <v>1053</v>
      </c>
      <c r="C537" s="13">
        <v>23</v>
      </c>
      <c r="D537" s="13">
        <v>20</v>
      </c>
      <c r="E537" s="13">
        <v>13</v>
      </c>
      <c r="F537" s="13">
        <v>7</v>
      </c>
      <c r="G537" s="13">
        <v>6.2</v>
      </c>
      <c r="H537" s="14">
        <v>26</v>
      </c>
      <c r="I537" s="15">
        <v>12</v>
      </c>
      <c r="J537" s="15">
        <v>34</v>
      </c>
      <c r="K537" s="14">
        <v>32.4</v>
      </c>
      <c r="L537" s="15">
        <v>2</v>
      </c>
      <c r="M537" s="15">
        <v>18</v>
      </c>
      <c r="N537" s="14">
        <v>5.9</v>
      </c>
      <c r="O537" s="14">
        <v>4</v>
      </c>
      <c r="P537" s="14">
        <v>4</v>
      </c>
      <c r="Q537" s="14">
        <v>100</v>
      </c>
      <c r="R537" s="15">
        <v>8</v>
      </c>
      <c r="S537" s="15">
        <v>10</v>
      </c>
      <c r="T537" s="15">
        <v>18</v>
      </c>
      <c r="U537" s="15">
        <v>6</v>
      </c>
      <c r="V537" s="68">
        <v>6</v>
      </c>
      <c r="W537" s="15">
        <v>6</v>
      </c>
      <c r="X537" s="15">
        <v>6</v>
      </c>
      <c r="Y537" s="15">
        <v>18</v>
      </c>
      <c r="Z537" s="14">
        <v>78</v>
      </c>
      <c r="AA537" s="14">
        <v>0</v>
      </c>
      <c r="AB537" s="14">
        <v>0</v>
      </c>
      <c r="AC537" s="13">
        <v>-2.2999999999999998</v>
      </c>
      <c r="AD537" s="13">
        <v>89.4</v>
      </c>
      <c r="AE537" s="13">
        <v>107.4</v>
      </c>
      <c r="AF537" s="13">
        <v>-18</v>
      </c>
      <c r="AG537" s="13">
        <v>6</v>
      </c>
      <c r="AH537" s="13">
        <v>1</v>
      </c>
      <c r="AI537" s="13">
        <v>11.1</v>
      </c>
      <c r="AJ537" s="13">
        <v>5.7</v>
      </c>
      <c r="AK537" s="13">
        <v>6.7</v>
      </c>
      <c r="AL537" s="13">
        <v>6.2</v>
      </c>
      <c r="AM537" s="13">
        <v>11.1</v>
      </c>
      <c r="AN537" s="13">
        <v>33.799999999999997</v>
      </c>
      <c r="AO537" s="13">
        <v>36.799999999999997</v>
      </c>
      <c r="AP537" s="13">
        <v>12.8</v>
      </c>
      <c r="AQ537" s="13">
        <v>104.76</v>
      </c>
      <c r="AR537" s="13">
        <v>1.3</v>
      </c>
      <c r="AS537" s="13">
        <v>274</v>
      </c>
      <c r="AT537" s="16">
        <f t="shared" si="200"/>
        <v>1.3</v>
      </c>
      <c r="AU537" s="16">
        <f t="shared" si="201"/>
        <v>0.3</v>
      </c>
      <c r="AV537" s="17">
        <f t="shared" si="202"/>
        <v>0.9</v>
      </c>
      <c r="AW537" s="17">
        <f t="shared" si="203"/>
        <v>0.4</v>
      </c>
      <c r="AX537" s="17">
        <f t="shared" si="204"/>
        <v>0.5</v>
      </c>
      <c r="AY537" s="17">
        <f t="shared" si="205"/>
        <v>0.3</v>
      </c>
      <c r="AZ537" s="17">
        <f t="shared" si="206"/>
        <v>0.3</v>
      </c>
      <c r="BA537" s="17">
        <f t="shared" si="207"/>
        <v>0.3</v>
      </c>
      <c r="BB537" s="18">
        <f t="shared" si="208"/>
        <v>0.20967741935483872</v>
      </c>
      <c r="BC537" s="18">
        <f t="shared" si="209"/>
        <v>1</v>
      </c>
      <c r="BD537" s="18">
        <f t="shared" si="210"/>
        <v>4.8387096774193547E-2</v>
      </c>
      <c r="BE537" s="18">
        <f t="shared" si="211"/>
        <v>4.8387096774193547E-2</v>
      </c>
      <c r="BF537" s="18">
        <f t="shared" si="212"/>
        <v>6.4516129032258063E-2</v>
      </c>
      <c r="BG537" s="18">
        <f t="shared" si="213"/>
        <v>8.0645161290322578E-2</v>
      </c>
      <c r="BH537" s="58" t="str">
        <f t="shared" si="214"/>
        <v>&lt;10 min</v>
      </c>
      <c r="BI537" s="58" t="str">
        <f t="shared" si="215"/>
        <v>23–27</v>
      </c>
      <c r="BJ537" s="60">
        <f t="shared" si="216"/>
        <v>0.33799999999999997</v>
      </c>
      <c r="BK537" s="60">
        <f t="shared" si="217"/>
        <v>0.36799999999999999</v>
      </c>
      <c r="BL537" s="60">
        <f t="shared" si="218"/>
        <v>2.051901025950513E-2</v>
      </c>
      <c r="BM537" s="62" t="str">
        <f t="shared" si="219"/>
        <v>Écarter</v>
      </c>
      <c r="BN537" s="64">
        <f t="shared" si="220"/>
        <v>3.9758551307847084E-2</v>
      </c>
      <c r="BO537" s="64">
        <f t="shared" si="221"/>
        <v>124</v>
      </c>
      <c r="BP537" s="65">
        <f t="shared" si="222"/>
        <v>4.8387096774193547E-2</v>
      </c>
      <c r="BQ537" s="65">
        <f t="shared" si="223"/>
        <v>1</v>
      </c>
      <c r="BR537" s="18">
        <f t="shared" si="224"/>
        <v>0.14516129032258066</v>
      </c>
    </row>
    <row r="538" spans="1:70" ht="13.2">
      <c r="A538" s="12" t="s">
        <v>1038</v>
      </c>
      <c r="B538" s="12" t="s">
        <v>1039</v>
      </c>
      <c r="C538" s="13">
        <v>22</v>
      </c>
      <c r="D538" s="13">
        <v>24</v>
      </c>
      <c r="E538" s="13">
        <v>14</v>
      </c>
      <c r="F538" s="13">
        <v>10</v>
      </c>
      <c r="G538" s="13">
        <v>4.9000000000000004</v>
      </c>
      <c r="H538" s="14">
        <v>31</v>
      </c>
      <c r="I538" s="15">
        <v>12</v>
      </c>
      <c r="J538" s="15">
        <v>41</v>
      </c>
      <c r="K538" s="14">
        <v>31.7</v>
      </c>
      <c r="L538" s="15">
        <v>2</v>
      </c>
      <c r="M538" s="15">
        <v>17</v>
      </c>
      <c r="N538" s="14">
        <v>17.600000000000001</v>
      </c>
      <c r="O538" s="14">
        <v>2</v>
      </c>
      <c r="P538" s="14">
        <v>5</v>
      </c>
      <c r="Q538" s="14">
        <v>75</v>
      </c>
      <c r="R538" s="14">
        <v>0</v>
      </c>
      <c r="S538" s="15">
        <v>12</v>
      </c>
      <c r="T538" s="15">
        <v>12</v>
      </c>
      <c r="U538" s="15">
        <v>12</v>
      </c>
      <c r="V538" s="68">
        <v>5</v>
      </c>
      <c r="W538" s="15">
        <v>2</v>
      </c>
      <c r="X538" s="14">
        <v>0</v>
      </c>
      <c r="Y538" s="15">
        <v>10</v>
      </c>
      <c r="Z538" s="14">
        <v>67</v>
      </c>
      <c r="AA538" s="14">
        <v>0</v>
      </c>
      <c r="AB538" s="14">
        <v>0</v>
      </c>
      <c r="AC538" s="13">
        <v>-1</v>
      </c>
      <c r="AD538" s="13">
        <v>94.2</v>
      </c>
      <c r="AE538" s="13">
        <v>105.1</v>
      </c>
      <c r="AF538" s="13">
        <v>-10.9</v>
      </c>
      <c r="AG538" s="13">
        <v>13.6</v>
      </c>
      <c r="AH538" s="13">
        <v>2.2000000000000002</v>
      </c>
      <c r="AI538" s="13">
        <v>18.600000000000001</v>
      </c>
      <c r="AJ538" s="13">
        <v>0.8</v>
      </c>
      <c r="AK538" s="13">
        <v>8.6999999999999993</v>
      </c>
      <c r="AL538" s="13">
        <v>4.7</v>
      </c>
      <c r="AM538" s="13">
        <v>8.5</v>
      </c>
      <c r="AN538" s="13">
        <v>35.4</v>
      </c>
      <c r="AO538" s="13">
        <v>37.4</v>
      </c>
      <c r="AP538" s="13">
        <v>16.5</v>
      </c>
      <c r="AQ538" s="13">
        <v>105.44</v>
      </c>
      <c r="AR538" s="13">
        <v>2.9</v>
      </c>
      <c r="AS538" s="13">
        <v>259</v>
      </c>
      <c r="AT538" s="16">
        <f t="shared" si="200"/>
        <v>1.2916666666666667</v>
      </c>
      <c r="AU538" s="16">
        <f t="shared" si="201"/>
        <v>0.5</v>
      </c>
      <c r="AV538" s="17">
        <f t="shared" si="202"/>
        <v>0.5</v>
      </c>
      <c r="AW538" s="17">
        <f t="shared" si="203"/>
        <v>0</v>
      </c>
      <c r="AX538" s="17">
        <f t="shared" si="204"/>
        <v>0.5</v>
      </c>
      <c r="AY538" s="17">
        <f t="shared" si="205"/>
        <v>8.3333333333333329E-2</v>
      </c>
      <c r="AZ538" s="17">
        <f t="shared" si="206"/>
        <v>0</v>
      </c>
      <c r="BA538" s="17">
        <f t="shared" si="207"/>
        <v>0.20833333333333334</v>
      </c>
      <c r="BB538" s="18">
        <f t="shared" si="208"/>
        <v>0.26360544217687076</v>
      </c>
      <c r="BC538" s="18">
        <f t="shared" si="209"/>
        <v>2.4</v>
      </c>
      <c r="BD538" s="18">
        <f t="shared" si="210"/>
        <v>1.7006802721088433E-2</v>
      </c>
      <c r="BE538" s="18">
        <f t="shared" si="211"/>
        <v>0</v>
      </c>
      <c r="BF538" s="18">
        <f t="shared" si="212"/>
        <v>0</v>
      </c>
      <c r="BG538" s="18">
        <f t="shared" si="213"/>
        <v>0.1020408163265306</v>
      </c>
      <c r="BH538" s="58" t="str">
        <f t="shared" si="214"/>
        <v>&lt;10 min</v>
      </c>
      <c r="BI538" s="58" t="str">
        <f t="shared" si="215"/>
        <v>18–22</v>
      </c>
      <c r="BJ538" s="60">
        <f t="shared" si="216"/>
        <v>0.35399999999999998</v>
      </c>
      <c r="BK538" s="60">
        <f t="shared" si="217"/>
        <v>0.374</v>
      </c>
      <c r="BL538" s="60">
        <f t="shared" si="218"/>
        <v>2.4743512371756187E-2</v>
      </c>
      <c r="BM538" s="62" t="str">
        <f t="shared" si="219"/>
        <v>Écarter</v>
      </c>
      <c r="BN538" s="64">
        <f t="shared" si="220"/>
        <v>3.9503688799463449E-2</v>
      </c>
      <c r="BO538" s="64">
        <f t="shared" si="221"/>
        <v>117.60000000000001</v>
      </c>
      <c r="BP538" s="65">
        <f t="shared" si="222"/>
        <v>0.1020408163265306</v>
      </c>
      <c r="BQ538" s="65">
        <f t="shared" si="223"/>
        <v>2.4</v>
      </c>
      <c r="BR538" s="18">
        <f t="shared" si="224"/>
        <v>0.1020408163265306</v>
      </c>
    </row>
    <row r="539" spans="1:70" ht="13.2">
      <c r="A539" s="12" t="s">
        <v>1138</v>
      </c>
      <c r="B539" s="12" t="s">
        <v>1139</v>
      </c>
      <c r="C539" s="13">
        <v>29</v>
      </c>
      <c r="D539" s="13">
        <v>4</v>
      </c>
      <c r="E539" s="13">
        <v>2</v>
      </c>
      <c r="F539" s="13">
        <v>2</v>
      </c>
      <c r="G539" s="13">
        <v>3</v>
      </c>
      <c r="H539" s="14">
        <v>5</v>
      </c>
      <c r="I539" s="15">
        <v>2</v>
      </c>
      <c r="J539" s="15">
        <v>4</v>
      </c>
      <c r="K539" s="14">
        <v>50</v>
      </c>
      <c r="L539" s="15">
        <v>1</v>
      </c>
      <c r="M539" s="15">
        <v>1</v>
      </c>
      <c r="N539" s="14">
        <v>100</v>
      </c>
      <c r="O539" s="14">
        <v>0</v>
      </c>
      <c r="P539" s="14">
        <v>0</v>
      </c>
      <c r="Q539" s="14">
        <v>0</v>
      </c>
      <c r="R539" s="15">
        <v>1</v>
      </c>
      <c r="S539" s="15">
        <v>2</v>
      </c>
      <c r="T539" s="15">
        <v>3</v>
      </c>
      <c r="U539" s="15">
        <v>1</v>
      </c>
      <c r="V539" s="69">
        <v>0</v>
      </c>
      <c r="W539" s="14">
        <v>0</v>
      </c>
      <c r="X539" s="14">
        <v>0</v>
      </c>
      <c r="Y539" s="15">
        <v>1</v>
      </c>
      <c r="Z539" s="14">
        <v>10</v>
      </c>
      <c r="AA539" s="14">
        <v>0</v>
      </c>
      <c r="AB539" s="14">
        <v>0</v>
      </c>
      <c r="AC539" s="13">
        <v>-0.3</v>
      </c>
      <c r="AD539" s="13">
        <v>114.8</v>
      </c>
      <c r="AE539" s="13">
        <v>128</v>
      </c>
      <c r="AF539" s="13">
        <v>-13.2</v>
      </c>
      <c r="AG539" s="13">
        <v>12.5</v>
      </c>
      <c r="AH539" s="13">
        <v>0</v>
      </c>
      <c r="AI539" s="13">
        <v>20</v>
      </c>
      <c r="AJ539" s="13">
        <v>8.3000000000000007</v>
      </c>
      <c r="AK539" s="13">
        <v>22.2</v>
      </c>
      <c r="AL539" s="13">
        <v>14.3</v>
      </c>
      <c r="AM539" s="13">
        <v>0</v>
      </c>
      <c r="AN539" s="13">
        <v>62.5</v>
      </c>
      <c r="AO539" s="13">
        <v>62.5</v>
      </c>
      <c r="AP539" s="13">
        <v>12.9</v>
      </c>
      <c r="AQ539" s="13">
        <v>104.35</v>
      </c>
      <c r="AR539" s="13">
        <v>9.1999999999999993</v>
      </c>
      <c r="AS539" s="13">
        <v>27</v>
      </c>
      <c r="AT539" s="16">
        <f t="shared" si="200"/>
        <v>1.25</v>
      </c>
      <c r="AU539" s="16">
        <f t="shared" si="201"/>
        <v>0.25</v>
      </c>
      <c r="AV539" s="17">
        <f t="shared" si="202"/>
        <v>0.75</v>
      </c>
      <c r="AW539" s="17">
        <f t="shared" si="203"/>
        <v>0.25</v>
      </c>
      <c r="AX539" s="17">
        <f t="shared" si="204"/>
        <v>0.5</v>
      </c>
      <c r="AY539" s="17">
        <f t="shared" si="205"/>
        <v>0</v>
      </c>
      <c r="AZ539" s="17">
        <f t="shared" si="206"/>
        <v>0</v>
      </c>
      <c r="BA539" s="17">
        <f t="shared" si="207"/>
        <v>0</v>
      </c>
      <c r="BB539" s="18">
        <f t="shared" si="208"/>
        <v>0.41666666666666669</v>
      </c>
      <c r="BC539" s="18" t="str">
        <f t="shared" si="209"/>
        <v/>
      </c>
      <c r="BD539" s="18">
        <f t="shared" si="210"/>
        <v>0</v>
      </c>
      <c r="BE539" s="18">
        <f t="shared" si="211"/>
        <v>0</v>
      </c>
      <c r="BF539" s="18">
        <f t="shared" si="212"/>
        <v>8.3333333333333329E-2</v>
      </c>
      <c r="BG539" s="18">
        <f t="shared" si="213"/>
        <v>0.16666666666666666</v>
      </c>
      <c r="BH539" s="58" t="str">
        <f t="shared" si="214"/>
        <v>&lt;10 min</v>
      </c>
      <c r="BI539" s="58" t="str">
        <f t="shared" si="215"/>
        <v>28–32</v>
      </c>
      <c r="BJ539" s="60">
        <f t="shared" si="216"/>
        <v>0.625</v>
      </c>
      <c r="BK539" s="60">
        <f t="shared" si="217"/>
        <v>0.625</v>
      </c>
      <c r="BL539" s="60">
        <f t="shared" si="218"/>
        <v>2.4140012070006035E-3</v>
      </c>
      <c r="BM539" s="62" t="str">
        <f t="shared" si="219"/>
        <v>Écarter</v>
      </c>
      <c r="BN539" s="64">
        <f t="shared" si="220"/>
        <v>3.8229376257545272E-2</v>
      </c>
      <c r="BO539" s="64">
        <f t="shared" si="221"/>
        <v>12</v>
      </c>
      <c r="BP539" s="65">
        <f t="shared" si="222"/>
        <v>8.3333333333333329E-2</v>
      </c>
      <c r="BQ539" s="65">
        <f t="shared" si="223"/>
        <v>0</v>
      </c>
      <c r="BR539" s="18">
        <f t="shared" si="224"/>
        <v>0.25</v>
      </c>
    </row>
    <row r="540" spans="1:70" ht="13.2">
      <c r="A540" s="12" t="s">
        <v>1112</v>
      </c>
      <c r="B540" s="12" t="s">
        <v>1113</v>
      </c>
      <c r="C540" s="13">
        <v>24</v>
      </c>
      <c r="D540" s="13">
        <v>8</v>
      </c>
      <c r="E540" s="13">
        <v>1</v>
      </c>
      <c r="F540" s="13">
        <v>7</v>
      </c>
      <c r="G540" s="13">
        <v>3.8</v>
      </c>
      <c r="H540" s="14">
        <v>9</v>
      </c>
      <c r="I540" s="15">
        <v>2</v>
      </c>
      <c r="J540" s="15">
        <v>7</v>
      </c>
      <c r="K540" s="14">
        <v>28.6</v>
      </c>
      <c r="L540" s="15">
        <v>2</v>
      </c>
      <c r="M540" s="15">
        <v>7</v>
      </c>
      <c r="N540" s="14">
        <v>28.6</v>
      </c>
      <c r="O540" s="14">
        <v>3</v>
      </c>
      <c r="P540" s="14">
        <v>4</v>
      </c>
      <c r="Q540" s="14">
        <v>75</v>
      </c>
      <c r="R540" s="14">
        <v>0</v>
      </c>
      <c r="S540" s="15">
        <v>4</v>
      </c>
      <c r="T540" s="15">
        <v>4</v>
      </c>
      <c r="U540" s="14">
        <v>0</v>
      </c>
      <c r="V540" s="68">
        <v>4</v>
      </c>
      <c r="W540" s="14">
        <v>0</v>
      </c>
      <c r="X540" s="14">
        <v>0</v>
      </c>
      <c r="Y540" s="14">
        <v>0</v>
      </c>
      <c r="Z540" s="14">
        <v>10</v>
      </c>
      <c r="AA540" s="14">
        <v>0</v>
      </c>
      <c r="AB540" s="14">
        <v>0</v>
      </c>
      <c r="AC540" s="13">
        <v>0.9</v>
      </c>
      <c r="AD540" s="13">
        <v>98.4</v>
      </c>
      <c r="AE540" s="13">
        <v>88.7</v>
      </c>
      <c r="AF540" s="13">
        <v>9.6999999999999993</v>
      </c>
      <c r="AG540" s="13">
        <v>0</v>
      </c>
      <c r="AH540" s="13">
        <v>0</v>
      </c>
      <c r="AI540" s="13">
        <v>0</v>
      </c>
      <c r="AJ540" s="13">
        <v>0</v>
      </c>
      <c r="AK540" s="13">
        <v>12.1</v>
      </c>
      <c r="AL540" s="13">
        <v>6.2</v>
      </c>
      <c r="AM540" s="13">
        <v>30.8</v>
      </c>
      <c r="AN540" s="13">
        <v>42.9</v>
      </c>
      <c r="AO540" s="13">
        <v>51.4</v>
      </c>
      <c r="AP540" s="13">
        <v>19.7</v>
      </c>
      <c r="AQ540" s="13">
        <v>98.77</v>
      </c>
      <c r="AR540" s="13">
        <v>2.6</v>
      </c>
      <c r="AS540" s="13">
        <v>63</v>
      </c>
      <c r="AT540" s="16">
        <f t="shared" si="200"/>
        <v>1.125</v>
      </c>
      <c r="AU540" s="16">
        <f t="shared" si="201"/>
        <v>0</v>
      </c>
      <c r="AV540" s="17">
        <f t="shared" si="202"/>
        <v>0.5</v>
      </c>
      <c r="AW540" s="17">
        <f t="shared" si="203"/>
        <v>0</v>
      </c>
      <c r="AX540" s="17">
        <f t="shared" si="204"/>
        <v>0.5</v>
      </c>
      <c r="AY540" s="17">
        <f t="shared" si="205"/>
        <v>0</v>
      </c>
      <c r="AZ540" s="17">
        <f t="shared" si="206"/>
        <v>0</v>
      </c>
      <c r="BA540" s="17">
        <f t="shared" si="207"/>
        <v>0.5</v>
      </c>
      <c r="BB540" s="18">
        <f t="shared" si="208"/>
        <v>0.2960526315789474</v>
      </c>
      <c r="BC540" s="18">
        <f t="shared" si="209"/>
        <v>0</v>
      </c>
      <c r="BD540" s="18">
        <f t="shared" si="210"/>
        <v>0</v>
      </c>
      <c r="BE540" s="18">
        <f t="shared" si="211"/>
        <v>0</v>
      </c>
      <c r="BF540" s="18">
        <f t="shared" si="212"/>
        <v>0</v>
      </c>
      <c r="BG540" s="18">
        <f t="shared" si="213"/>
        <v>0.13157894736842105</v>
      </c>
      <c r="BH540" s="58" t="str">
        <f t="shared" si="214"/>
        <v>&lt;10 min</v>
      </c>
      <c r="BI540" s="58" t="str">
        <f t="shared" si="215"/>
        <v>23–27</v>
      </c>
      <c r="BJ540" s="60">
        <f t="shared" si="216"/>
        <v>0.42899999999999999</v>
      </c>
      <c r="BK540" s="60">
        <f t="shared" si="217"/>
        <v>0.51400000000000001</v>
      </c>
      <c r="BL540" s="60">
        <f t="shared" si="218"/>
        <v>4.2245021122510563E-3</v>
      </c>
      <c r="BM540" s="62" t="str">
        <f t="shared" si="219"/>
        <v>Écarter</v>
      </c>
      <c r="BN540" s="64">
        <f t="shared" si="220"/>
        <v>3.4406438631790749E-2</v>
      </c>
      <c r="BO540" s="64">
        <f t="shared" si="221"/>
        <v>30.4</v>
      </c>
      <c r="BP540" s="65">
        <f t="shared" si="222"/>
        <v>0</v>
      </c>
      <c r="BQ540" s="65">
        <f t="shared" si="223"/>
        <v>0</v>
      </c>
      <c r="BR540" s="18">
        <f t="shared" si="224"/>
        <v>0.13157894736842105</v>
      </c>
    </row>
    <row r="541" spans="1:70" ht="13.2">
      <c r="A541" s="12" t="s">
        <v>1028</v>
      </c>
      <c r="B541" s="12" t="s">
        <v>1029</v>
      </c>
      <c r="C541" s="13">
        <v>26</v>
      </c>
      <c r="D541" s="13">
        <v>33</v>
      </c>
      <c r="E541" s="13">
        <v>26</v>
      </c>
      <c r="F541" s="13">
        <v>7</v>
      </c>
      <c r="G541" s="13">
        <v>7</v>
      </c>
      <c r="H541" s="14">
        <v>33</v>
      </c>
      <c r="I541" s="15">
        <v>13</v>
      </c>
      <c r="J541" s="15">
        <v>53</v>
      </c>
      <c r="K541" s="14">
        <v>24.5</v>
      </c>
      <c r="L541" s="15">
        <v>7</v>
      </c>
      <c r="M541" s="15">
        <v>33</v>
      </c>
      <c r="N541" s="14">
        <v>15.6</v>
      </c>
      <c r="O541" s="14">
        <v>3</v>
      </c>
      <c r="P541" s="14">
        <v>3</v>
      </c>
      <c r="Q541" s="14">
        <v>75</v>
      </c>
      <c r="R541" s="15">
        <v>10</v>
      </c>
      <c r="S541" s="15">
        <v>33</v>
      </c>
      <c r="T541" s="15">
        <v>43</v>
      </c>
      <c r="U541" s="15">
        <v>7</v>
      </c>
      <c r="V541" s="68">
        <v>13</v>
      </c>
      <c r="W541" s="15">
        <v>10</v>
      </c>
      <c r="X541" s="15">
        <v>7</v>
      </c>
      <c r="Y541" s="15">
        <v>17</v>
      </c>
      <c r="Z541" s="14">
        <v>129</v>
      </c>
      <c r="AA541" s="14">
        <v>0</v>
      </c>
      <c r="AB541" s="14">
        <v>0</v>
      </c>
      <c r="AC541" s="13">
        <v>-0.4</v>
      </c>
      <c r="AD541" s="13">
        <v>106.6</v>
      </c>
      <c r="AE541" s="13">
        <v>108.9</v>
      </c>
      <c r="AF541" s="13">
        <v>-2.2999999999999998</v>
      </c>
      <c r="AG541" s="13">
        <v>4.3</v>
      </c>
      <c r="AH541" s="13">
        <v>0.5</v>
      </c>
      <c r="AI541" s="13">
        <v>9.3000000000000007</v>
      </c>
      <c r="AJ541" s="13">
        <v>4.0999999999999996</v>
      </c>
      <c r="AK541" s="13">
        <v>14.6</v>
      </c>
      <c r="AL541" s="13">
        <v>9.1</v>
      </c>
      <c r="AM541" s="13">
        <v>18.7</v>
      </c>
      <c r="AN541" s="13">
        <v>29.2</v>
      </c>
      <c r="AO541" s="13">
        <v>31</v>
      </c>
      <c r="AP541" s="13">
        <v>12.5</v>
      </c>
      <c r="AQ541" s="13">
        <v>97.6</v>
      </c>
      <c r="AR541" s="13">
        <v>2.2000000000000002</v>
      </c>
      <c r="AS541" s="13">
        <v>469</v>
      </c>
      <c r="AT541" s="16">
        <f t="shared" si="200"/>
        <v>1</v>
      </c>
      <c r="AU541" s="16">
        <f t="shared" si="201"/>
        <v>0.21212121212121213</v>
      </c>
      <c r="AV541" s="17">
        <f t="shared" si="202"/>
        <v>1.303030303030303</v>
      </c>
      <c r="AW541" s="17">
        <f t="shared" si="203"/>
        <v>0.30303030303030304</v>
      </c>
      <c r="AX541" s="17">
        <f t="shared" si="204"/>
        <v>1</v>
      </c>
      <c r="AY541" s="17">
        <f t="shared" si="205"/>
        <v>0.30303030303030304</v>
      </c>
      <c r="AZ541" s="17">
        <f t="shared" si="206"/>
        <v>0.21212121212121213</v>
      </c>
      <c r="BA541" s="17">
        <f t="shared" si="207"/>
        <v>0.39393939393939392</v>
      </c>
      <c r="BB541" s="18">
        <f t="shared" si="208"/>
        <v>0.14285714285714285</v>
      </c>
      <c r="BC541" s="18">
        <f t="shared" si="209"/>
        <v>0.53846153846153855</v>
      </c>
      <c r="BD541" s="18">
        <f t="shared" si="210"/>
        <v>4.3290043290043288E-2</v>
      </c>
      <c r="BE541" s="18">
        <f t="shared" si="211"/>
        <v>3.0303030303030304E-2</v>
      </c>
      <c r="BF541" s="18">
        <f t="shared" si="212"/>
        <v>4.3290043290043288E-2</v>
      </c>
      <c r="BG541" s="18">
        <f t="shared" si="213"/>
        <v>0.14285714285714285</v>
      </c>
      <c r="BH541" s="58" t="str">
        <f t="shared" si="214"/>
        <v>&lt;10 min</v>
      </c>
      <c r="BI541" s="58" t="str">
        <f t="shared" si="215"/>
        <v>23–27</v>
      </c>
      <c r="BJ541" s="60">
        <f t="shared" si="216"/>
        <v>0.29199999999999998</v>
      </c>
      <c r="BK541" s="60">
        <f t="shared" si="217"/>
        <v>0.31</v>
      </c>
      <c r="BL541" s="60">
        <f t="shared" si="218"/>
        <v>3.1985515992757993E-2</v>
      </c>
      <c r="BM541" s="62" t="str">
        <f t="shared" si="219"/>
        <v>Écarter</v>
      </c>
      <c r="BN541" s="64">
        <f t="shared" si="220"/>
        <v>3.0583501006036219E-2</v>
      </c>
      <c r="BO541" s="64">
        <f t="shared" si="221"/>
        <v>231</v>
      </c>
      <c r="BP541" s="65">
        <f t="shared" si="222"/>
        <v>3.0303030303030304E-2</v>
      </c>
      <c r="BQ541" s="65">
        <f t="shared" si="223"/>
        <v>0.53846153846153844</v>
      </c>
      <c r="BR541" s="18">
        <f t="shared" si="224"/>
        <v>0.18614718614718614</v>
      </c>
    </row>
    <row r="542" spans="1:70" ht="13.2">
      <c r="A542" s="12" t="s">
        <v>1098</v>
      </c>
      <c r="B542" s="12" t="s">
        <v>1099</v>
      </c>
      <c r="C542" s="13">
        <v>22</v>
      </c>
      <c r="D542" s="13">
        <v>13</v>
      </c>
      <c r="E542" s="13">
        <v>8</v>
      </c>
      <c r="F542" s="13">
        <v>5</v>
      </c>
      <c r="G542" s="13">
        <v>2.5</v>
      </c>
      <c r="H542" s="14">
        <v>13</v>
      </c>
      <c r="I542" s="15">
        <v>4</v>
      </c>
      <c r="J542" s="15">
        <v>14</v>
      </c>
      <c r="K542" s="14">
        <v>28.6</v>
      </c>
      <c r="L542" s="14">
        <v>0</v>
      </c>
      <c r="M542" s="15">
        <v>4</v>
      </c>
      <c r="N542" s="14">
        <v>0</v>
      </c>
      <c r="O542" s="14">
        <v>5</v>
      </c>
      <c r="P542" s="14">
        <v>7</v>
      </c>
      <c r="Q542" s="14">
        <v>83.3</v>
      </c>
      <c r="R542" s="15">
        <v>3</v>
      </c>
      <c r="S542" s="15">
        <v>1</v>
      </c>
      <c r="T542" s="15">
        <v>3</v>
      </c>
      <c r="U542" s="15">
        <v>3</v>
      </c>
      <c r="V542" s="68">
        <v>4</v>
      </c>
      <c r="W542" s="15">
        <v>1</v>
      </c>
      <c r="X542" s="14">
        <v>0</v>
      </c>
      <c r="Y542" s="15">
        <v>3</v>
      </c>
      <c r="Z542" s="14">
        <v>18</v>
      </c>
      <c r="AA542" s="14">
        <v>0</v>
      </c>
      <c r="AB542" s="14">
        <v>0</v>
      </c>
      <c r="AC542" s="13">
        <v>-0.3</v>
      </c>
      <c r="AD542" s="13">
        <v>89.9</v>
      </c>
      <c r="AE542" s="13">
        <v>97.1</v>
      </c>
      <c r="AF542" s="13">
        <v>-7.2</v>
      </c>
      <c r="AG542" s="13">
        <v>10.5</v>
      </c>
      <c r="AH542" s="13">
        <v>0.5</v>
      </c>
      <c r="AI542" s="13">
        <v>9.1</v>
      </c>
      <c r="AJ542" s="13">
        <v>5.6</v>
      </c>
      <c r="AK542" s="13">
        <v>3.4</v>
      </c>
      <c r="AL542" s="13">
        <v>4.5999999999999996</v>
      </c>
      <c r="AM542" s="13">
        <v>18.2</v>
      </c>
      <c r="AN542" s="13">
        <v>28.6</v>
      </c>
      <c r="AO542" s="13">
        <v>39.1</v>
      </c>
      <c r="AP542" s="13">
        <v>24.4</v>
      </c>
      <c r="AQ542" s="13">
        <v>102.7</v>
      </c>
      <c r="AR542" s="13">
        <v>0</v>
      </c>
      <c r="AS542" s="13">
        <v>69</v>
      </c>
      <c r="AT542" s="16">
        <f t="shared" si="200"/>
        <v>1</v>
      </c>
      <c r="AU542" s="16">
        <f t="shared" si="201"/>
        <v>0.23076923076923078</v>
      </c>
      <c r="AV542" s="17">
        <f t="shared" si="202"/>
        <v>0.23076923076923078</v>
      </c>
      <c r="AW542" s="17">
        <f t="shared" si="203"/>
        <v>0.23076923076923078</v>
      </c>
      <c r="AX542" s="17">
        <f t="shared" si="204"/>
        <v>7.6923076923076927E-2</v>
      </c>
      <c r="AY542" s="17">
        <f t="shared" si="205"/>
        <v>7.6923076923076927E-2</v>
      </c>
      <c r="AZ542" s="17">
        <f t="shared" si="206"/>
        <v>0</v>
      </c>
      <c r="BA542" s="17">
        <f t="shared" si="207"/>
        <v>0.30769230769230771</v>
      </c>
      <c r="BB542" s="18">
        <f t="shared" si="208"/>
        <v>0.4</v>
      </c>
      <c r="BC542" s="18">
        <f t="shared" si="209"/>
        <v>0.75</v>
      </c>
      <c r="BD542" s="18">
        <f t="shared" si="210"/>
        <v>3.0769230769230771E-2</v>
      </c>
      <c r="BE542" s="18">
        <f t="shared" si="211"/>
        <v>0</v>
      </c>
      <c r="BF542" s="18">
        <f t="shared" si="212"/>
        <v>9.2307692307692313E-2</v>
      </c>
      <c r="BG542" s="18">
        <f t="shared" si="213"/>
        <v>3.0769230769230771E-2</v>
      </c>
      <c r="BH542" s="58" t="str">
        <f t="shared" si="214"/>
        <v>&lt;10 min</v>
      </c>
      <c r="BI542" s="58" t="str">
        <f t="shared" si="215"/>
        <v>18–22</v>
      </c>
      <c r="BJ542" s="60">
        <f t="shared" si="216"/>
        <v>0.28600000000000003</v>
      </c>
      <c r="BK542" s="60">
        <f t="shared" si="217"/>
        <v>0.39100000000000001</v>
      </c>
      <c r="BL542" s="60">
        <f t="shared" si="218"/>
        <v>8.4490042245021126E-3</v>
      </c>
      <c r="BM542" s="62" t="str">
        <f t="shared" si="219"/>
        <v>Écarter</v>
      </c>
      <c r="BN542" s="64">
        <f t="shared" si="220"/>
        <v>3.0583501006036219E-2</v>
      </c>
      <c r="BO542" s="64">
        <f t="shared" si="221"/>
        <v>32.5</v>
      </c>
      <c r="BP542" s="65">
        <f t="shared" si="222"/>
        <v>9.2307692307692313E-2</v>
      </c>
      <c r="BQ542" s="65">
        <f t="shared" si="223"/>
        <v>0.75</v>
      </c>
      <c r="BR542" s="18">
        <f t="shared" si="224"/>
        <v>9.2307692307692313E-2</v>
      </c>
    </row>
    <row r="543" spans="1:70" ht="13.2">
      <c r="A543" s="12" t="s">
        <v>1100</v>
      </c>
      <c r="B543" s="12" t="s">
        <v>1101</v>
      </c>
      <c r="C543" s="13">
        <v>23</v>
      </c>
      <c r="D543" s="13">
        <v>12</v>
      </c>
      <c r="E543" s="13">
        <v>10</v>
      </c>
      <c r="F543" s="13">
        <v>2</v>
      </c>
      <c r="G543" s="13">
        <v>7.3</v>
      </c>
      <c r="H543" s="14">
        <v>12</v>
      </c>
      <c r="I543" s="15">
        <v>5</v>
      </c>
      <c r="J543" s="15">
        <v>20</v>
      </c>
      <c r="K543" s="14">
        <v>25</v>
      </c>
      <c r="L543" s="14">
        <v>0</v>
      </c>
      <c r="M543" s="15">
        <v>10</v>
      </c>
      <c r="N543" s="14">
        <v>0</v>
      </c>
      <c r="O543" s="14">
        <v>2</v>
      </c>
      <c r="P543" s="14">
        <v>2</v>
      </c>
      <c r="Q543" s="14">
        <v>100</v>
      </c>
      <c r="R543" s="15">
        <v>8</v>
      </c>
      <c r="S543" s="15">
        <v>12</v>
      </c>
      <c r="T543" s="15">
        <v>20</v>
      </c>
      <c r="U543" s="15">
        <v>8</v>
      </c>
      <c r="V543" s="68">
        <v>8</v>
      </c>
      <c r="W543" s="15">
        <v>1</v>
      </c>
      <c r="X543" s="15">
        <v>1</v>
      </c>
      <c r="Y543" s="15">
        <v>6</v>
      </c>
      <c r="Z543" s="14">
        <v>46</v>
      </c>
      <c r="AA543" s="14">
        <v>0</v>
      </c>
      <c r="AB543" s="14">
        <v>0</v>
      </c>
      <c r="AC543" s="13">
        <v>-0.1</v>
      </c>
      <c r="AD543" s="13">
        <v>109.1</v>
      </c>
      <c r="AE543" s="13">
        <v>109.7</v>
      </c>
      <c r="AF543" s="13">
        <v>-0.5</v>
      </c>
      <c r="AG543" s="13">
        <v>11.3</v>
      </c>
      <c r="AH543" s="13">
        <v>1</v>
      </c>
      <c r="AI543" s="13">
        <v>21.6</v>
      </c>
      <c r="AJ543" s="13">
        <v>8.4</v>
      </c>
      <c r="AK543" s="13">
        <v>10.8</v>
      </c>
      <c r="AL543" s="13">
        <v>9.6999999999999993</v>
      </c>
      <c r="AM543" s="13">
        <v>21.6</v>
      </c>
      <c r="AN543" s="13">
        <v>25</v>
      </c>
      <c r="AO543" s="13">
        <v>28.7</v>
      </c>
      <c r="AP543" s="13">
        <v>13.2</v>
      </c>
      <c r="AQ543" s="13">
        <v>101.62</v>
      </c>
      <c r="AR543" s="13">
        <v>2.2000000000000002</v>
      </c>
      <c r="AS543" s="13">
        <v>186</v>
      </c>
      <c r="AT543" s="16">
        <f t="shared" si="200"/>
        <v>1</v>
      </c>
      <c r="AU543" s="16">
        <f t="shared" si="201"/>
        <v>0.66666666666666663</v>
      </c>
      <c r="AV543" s="17">
        <f t="shared" si="202"/>
        <v>1.6666666666666667</v>
      </c>
      <c r="AW543" s="17">
        <f t="shared" si="203"/>
        <v>0.66666666666666663</v>
      </c>
      <c r="AX543" s="17">
        <f t="shared" si="204"/>
        <v>1</v>
      </c>
      <c r="AY543" s="17">
        <f t="shared" si="205"/>
        <v>8.3333333333333329E-2</v>
      </c>
      <c r="AZ543" s="17">
        <f t="shared" si="206"/>
        <v>8.3333333333333329E-2</v>
      </c>
      <c r="BA543" s="17">
        <f t="shared" si="207"/>
        <v>0.66666666666666663</v>
      </c>
      <c r="BB543" s="18">
        <f t="shared" si="208"/>
        <v>0.13698630136986301</v>
      </c>
      <c r="BC543" s="18">
        <f t="shared" si="209"/>
        <v>1</v>
      </c>
      <c r="BD543" s="18">
        <f t="shared" si="210"/>
        <v>1.1415525114155251E-2</v>
      </c>
      <c r="BE543" s="18">
        <f t="shared" si="211"/>
        <v>1.1415525114155251E-2</v>
      </c>
      <c r="BF543" s="18">
        <f t="shared" si="212"/>
        <v>9.1324200913242004E-2</v>
      </c>
      <c r="BG543" s="18">
        <f t="shared" si="213"/>
        <v>0.13698630136986301</v>
      </c>
      <c r="BH543" s="58" t="str">
        <f t="shared" si="214"/>
        <v>&lt;10 min</v>
      </c>
      <c r="BI543" s="58" t="str">
        <f t="shared" si="215"/>
        <v>23–27</v>
      </c>
      <c r="BJ543" s="60">
        <f t="shared" si="216"/>
        <v>0.25</v>
      </c>
      <c r="BK543" s="60">
        <f t="shared" si="217"/>
        <v>0.28699999999999998</v>
      </c>
      <c r="BL543" s="60">
        <f t="shared" si="218"/>
        <v>1.2070006035003017E-2</v>
      </c>
      <c r="BM543" s="62" t="str">
        <f t="shared" si="219"/>
        <v>Écarter</v>
      </c>
      <c r="BN543" s="64">
        <f t="shared" si="220"/>
        <v>3.0583501006036219E-2</v>
      </c>
      <c r="BO543" s="64">
        <f t="shared" si="221"/>
        <v>87.6</v>
      </c>
      <c r="BP543" s="65">
        <f t="shared" si="222"/>
        <v>9.1324200913242018E-2</v>
      </c>
      <c r="BQ543" s="65">
        <f t="shared" si="223"/>
        <v>1</v>
      </c>
      <c r="BR543" s="18">
        <f t="shared" si="224"/>
        <v>0.22831050228310504</v>
      </c>
    </row>
    <row r="544" spans="1:70" ht="13.2">
      <c r="A544" s="12" t="s">
        <v>1124</v>
      </c>
      <c r="B544" s="12" t="s">
        <v>1125</v>
      </c>
      <c r="C544" s="13">
        <v>23</v>
      </c>
      <c r="D544" s="13">
        <v>7</v>
      </c>
      <c r="E544" s="13">
        <v>3</v>
      </c>
      <c r="F544" s="13">
        <v>4</v>
      </c>
      <c r="G544" s="13">
        <v>3.2</v>
      </c>
      <c r="H544" s="14">
        <v>7</v>
      </c>
      <c r="I544" s="15">
        <v>3</v>
      </c>
      <c r="J544" s="15">
        <v>10</v>
      </c>
      <c r="K544" s="14">
        <v>30</v>
      </c>
      <c r="L544" s="15">
        <v>1</v>
      </c>
      <c r="M544" s="15">
        <v>7</v>
      </c>
      <c r="N544" s="14">
        <v>14.3</v>
      </c>
      <c r="O544" s="14">
        <v>0</v>
      </c>
      <c r="P544" s="14">
        <v>2</v>
      </c>
      <c r="Q544" s="14">
        <v>0</v>
      </c>
      <c r="R544" s="14">
        <v>0</v>
      </c>
      <c r="S544" s="15">
        <v>2</v>
      </c>
      <c r="T544" s="15">
        <v>2</v>
      </c>
      <c r="U544" s="15">
        <v>3</v>
      </c>
      <c r="V544" s="68">
        <v>1</v>
      </c>
      <c r="W544" s="14">
        <v>0</v>
      </c>
      <c r="X544" s="14">
        <v>0</v>
      </c>
      <c r="Y544" s="15">
        <v>2</v>
      </c>
      <c r="Z544" s="14">
        <v>13</v>
      </c>
      <c r="AA544" s="14">
        <v>0</v>
      </c>
      <c r="AB544" s="14">
        <v>0</v>
      </c>
      <c r="AC544" s="13">
        <v>-1.3</v>
      </c>
      <c r="AD544" s="13">
        <v>102.3</v>
      </c>
      <c r="AE544" s="13">
        <v>108.2</v>
      </c>
      <c r="AF544" s="13">
        <v>-5.8</v>
      </c>
      <c r="AG544" s="13">
        <v>20</v>
      </c>
      <c r="AH544" s="13">
        <v>3</v>
      </c>
      <c r="AI544" s="13">
        <v>20</v>
      </c>
      <c r="AJ544" s="13">
        <v>0</v>
      </c>
      <c r="AK544" s="13">
        <v>18.2</v>
      </c>
      <c r="AL544" s="13">
        <v>5.4</v>
      </c>
      <c r="AM544" s="13">
        <v>6.7</v>
      </c>
      <c r="AN544" s="13">
        <v>35</v>
      </c>
      <c r="AO544" s="13">
        <v>32.200000000000003</v>
      </c>
      <c r="AP544" s="13">
        <v>23.1</v>
      </c>
      <c r="AQ544" s="13">
        <v>97.06</v>
      </c>
      <c r="AR544" s="13">
        <v>0</v>
      </c>
      <c r="AS544" s="13">
        <v>43</v>
      </c>
      <c r="AT544" s="16">
        <f t="shared" si="200"/>
        <v>1</v>
      </c>
      <c r="AU544" s="16">
        <f t="shared" si="201"/>
        <v>0.42857142857142855</v>
      </c>
      <c r="AV544" s="17">
        <f t="shared" si="202"/>
        <v>0.2857142857142857</v>
      </c>
      <c r="AW544" s="17">
        <f t="shared" si="203"/>
        <v>0</v>
      </c>
      <c r="AX544" s="17">
        <f t="shared" si="204"/>
        <v>0.2857142857142857</v>
      </c>
      <c r="AY544" s="17">
        <f t="shared" si="205"/>
        <v>0</v>
      </c>
      <c r="AZ544" s="17">
        <f t="shared" si="206"/>
        <v>0</v>
      </c>
      <c r="BA544" s="17">
        <f t="shared" si="207"/>
        <v>0.14285714285714285</v>
      </c>
      <c r="BB544" s="18">
        <f t="shared" si="208"/>
        <v>0.3125</v>
      </c>
      <c r="BC544" s="18">
        <f t="shared" si="209"/>
        <v>3</v>
      </c>
      <c r="BD544" s="18">
        <f t="shared" si="210"/>
        <v>0</v>
      </c>
      <c r="BE544" s="18">
        <f t="shared" si="211"/>
        <v>0</v>
      </c>
      <c r="BF544" s="18">
        <f t="shared" si="212"/>
        <v>0</v>
      </c>
      <c r="BG544" s="18">
        <f t="shared" si="213"/>
        <v>8.9285714285714274E-2</v>
      </c>
      <c r="BH544" s="58" t="str">
        <f t="shared" si="214"/>
        <v>&lt;10 min</v>
      </c>
      <c r="BI544" s="58" t="str">
        <f t="shared" si="215"/>
        <v>23–27</v>
      </c>
      <c r="BJ544" s="60">
        <f t="shared" si="216"/>
        <v>0.35</v>
      </c>
      <c r="BK544" s="60">
        <f t="shared" si="217"/>
        <v>0.32200000000000001</v>
      </c>
      <c r="BL544" s="60">
        <f t="shared" si="218"/>
        <v>6.0350030175015086E-3</v>
      </c>
      <c r="BM544" s="62" t="str">
        <f t="shared" si="219"/>
        <v>Écarter</v>
      </c>
      <c r="BN544" s="64">
        <f t="shared" si="220"/>
        <v>3.0583501006036219E-2</v>
      </c>
      <c r="BO544" s="64">
        <f t="shared" si="221"/>
        <v>22.400000000000002</v>
      </c>
      <c r="BP544" s="65">
        <f t="shared" si="222"/>
        <v>0.13392857142857142</v>
      </c>
      <c r="BQ544" s="65">
        <f t="shared" si="223"/>
        <v>3</v>
      </c>
      <c r="BR544" s="18">
        <f t="shared" si="224"/>
        <v>8.9285714285714274E-2</v>
      </c>
    </row>
    <row r="545" spans="1:70" ht="13.2">
      <c r="A545" s="12" t="s">
        <v>1148</v>
      </c>
      <c r="B545" s="12" t="s">
        <v>1149</v>
      </c>
      <c r="C545" s="13">
        <v>28</v>
      </c>
      <c r="D545" s="13">
        <v>3</v>
      </c>
      <c r="E545" s="13">
        <v>3</v>
      </c>
      <c r="F545" s="13">
        <v>0</v>
      </c>
      <c r="G545" s="13">
        <v>3.6</v>
      </c>
      <c r="H545" s="14">
        <v>3</v>
      </c>
      <c r="I545" s="14">
        <v>0</v>
      </c>
      <c r="J545" s="15">
        <v>4</v>
      </c>
      <c r="K545" s="14">
        <v>0</v>
      </c>
      <c r="L545" s="14">
        <v>0</v>
      </c>
      <c r="M545" s="15">
        <v>1</v>
      </c>
      <c r="N545" s="14">
        <v>0</v>
      </c>
      <c r="O545" s="14">
        <v>3</v>
      </c>
      <c r="P545" s="14">
        <v>6</v>
      </c>
      <c r="Q545" s="14">
        <v>50</v>
      </c>
      <c r="R545" s="15">
        <v>1</v>
      </c>
      <c r="S545" s="15">
        <v>1</v>
      </c>
      <c r="T545" s="15">
        <v>2</v>
      </c>
      <c r="U545" s="14">
        <v>0</v>
      </c>
      <c r="V545" s="68">
        <v>1</v>
      </c>
      <c r="W545" s="15">
        <v>2</v>
      </c>
      <c r="X545" s="14">
        <v>0</v>
      </c>
      <c r="Y545" s="14">
        <v>0</v>
      </c>
      <c r="Z545" s="14">
        <v>11</v>
      </c>
      <c r="AA545" s="14">
        <v>0</v>
      </c>
      <c r="AB545" s="14">
        <v>0</v>
      </c>
      <c r="AC545" s="13">
        <v>-2.7</v>
      </c>
      <c r="AD545" s="13">
        <v>90</v>
      </c>
      <c r="AE545" s="13">
        <v>120.7</v>
      </c>
      <c r="AF545" s="13">
        <v>-30.7</v>
      </c>
      <c r="AG545" s="13">
        <v>0</v>
      </c>
      <c r="AH545" s="13">
        <v>0</v>
      </c>
      <c r="AI545" s="13">
        <v>0</v>
      </c>
      <c r="AJ545" s="13">
        <v>7.7</v>
      </c>
      <c r="AK545" s="13">
        <v>16.7</v>
      </c>
      <c r="AL545" s="13">
        <v>10.5</v>
      </c>
      <c r="AM545" s="13">
        <v>12.5</v>
      </c>
      <c r="AN545" s="13">
        <v>0</v>
      </c>
      <c r="AO545" s="13">
        <v>22.6</v>
      </c>
      <c r="AP545" s="13">
        <v>22.2</v>
      </c>
      <c r="AQ545" s="13">
        <v>130.81</v>
      </c>
      <c r="AR545" s="13">
        <v>-2.6</v>
      </c>
      <c r="AS545" s="13">
        <v>30</v>
      </c>
      <c r="AT545" s="16">
        <f t="shared" si="200"/>
        <v>1</v>
      </c>
      <c r="AU545" s="16">
        <f t="shared" si="201"/>
        <v>0</v>
      </c>
      <c r="AV545" s="17">
        <f t="shared" si="202"/>
        <v>0.66666666666666663</v>
      </c>
      <c r="AW545" s="17">
        <f t="shared" si="203"/>
        <v>0.33333333333333331</v>
      </c>
      <c r="AX545" s="17">
        <f t="shared" si="204"/>
        <v>0.33333333333333331</v>
      </c>
      <c r="AY545" s="17">
        <f t="shared" si="205"/>
        <v>0.66666666666666663</v>
      </c>
      <c r="AZ545" s="17">
        <f t="shared" si="206"/>
        <v>0</v>
      </c>
      <c r="BA545" s="17">
        <f t="shared" si="207"/>
        <v>0.33333333333333331</v>
      </c>
      <c r="BB545" s="18">
        <f t="shared" si="208"/>
        <v>0.27777777777777779</v>
      </c>
      <c r="BC545" s="18">
        <f t="shared" si="209"/>
        <v>0</v>
      </c>
      <c r="BD545" s="18">
        <f t="shared" si="210"/>
        <v>0.18518518518518517</v>
      </c>
      <c r="BE545" s="18">
        <f t="shared" si="211"/>
        <v>0</v>
      </c>
      <c r="BF545" s="18">
        <f t="shared" si="212"/>
        <v>9.2592592592592587E-2</v>
      </c>
      <c r="BG545" s="18">
        <f t="shared" si="213"/>
        <v>9.2592592592592587E-2</v>
      </c>
      <c r="BH545" s="58" t="str">
        <f t="shared" si="214"/>
        <v>&lt;10 min</v>
      </c>
      <c r="BI545" s="58" t="str">
        <f t="shared" si="215"/>
        <v>28–32</v>
      </c>
      <c r="BJ545" s="60">
        <f t="shared" si="216"/>
        <v>0</v>
      </c>
      <c r="BK545" s="60">
        <f t="shared" si="217"/>
        <v>0.22600000000000001</v>
      </c>
      <c r="BL545" s="60">
        <f t="shared" si="218"/>
        <v>2.4140012070006035E-3</v>
      </c>
      <c r="BM545" s="62" t="str">
        <f t="shared" si="219"/>
        <v>Écarter</v>
      </c>
      <c r="BN545" s="64">
        <f t="shared" si="220"/>
        <v>3.0583501006036219E-2</v>
      </c>
      <c r="BO545" s="64">
        <f t="shared" si="221"/>
        <v>10.8</v>
      </c>
      <c r="BP545" s="65">
        <f t="shared" si="222"/>
        <v>0</v>
      </c>
      <c r="BQ545" s="65">
        <f t="shared" si="223"/>
        <v>0</v>
      </c>
      <c r="BR545" s="18">
        <f t="shared" si="224"/>
        <v>0.18518518518518517</v>
      </c>
    </row>
    <row r="546" spans="1:70" ht="13.2">
      <c r="A546" s="12" t="s">
        <v>1156</v>
      </c>
      <c r="B546" s="12" t="s">
        <v>1157</v>
      </c>
      <c r="C546" s="13">
        <v>24</v>
      </c>
      <c r="D546" s="13">
        <v>2</v>
      </c>
      <c r="E546" s="13">
        <v>2</v>
      </c>
      <c r="F546" s="13">
        <v>0</v>
      </c>
      <c r="G546" s="13">
        <v>8.1999999999999993</v>
      </c>
      <c r="H546" s="14">
        <v>2</v>
      </c>
      <c r="I546" s="15">
        <v>1</v>
      </c>
      <c r="J546" s="15">
        <v>3</v>
      </c>
      <c r="K546" s="14">
        <v>33.299999999999997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5">
        <v>2</v>
      </c>
      <c r="S546" s="15">
        <v>1</v>
      </c>
      <c r="T546" s="15">
        <v>3</v>
      </c>
      <c r="U546" s="15">
        <v>4</v>
      </c>
      <c r="V546" s="69">
        <v>0</v>
      </c>
      <c r="W546" s="15">
        <v>2</v>
      </c>
      <c r="X546" s="14">
        <v>0</v>
      </c>
      <c r="Y546" s="15">
        <v>5</v>
      </c>
      <c r="Z546" s="14">
        <v>18</v>
      </c>
      <c r="AA546" s="14">
        <v>0</v>
      </c>
      <c r="AB546" s="14">
        <v>0</v>
      </c>
      <c r="AC546" s="13">
        <v>-2.5</v>
      </c>
      <c r="AD546" s="13">
        <v>94.4</v>
      </c>
      <c r="AE546" s="13">
        <v>111.4</v>
      </c>
      <c r="AF546" s="13">
        <v>-17</v>
      </c>
      <c r="AG546" s="13">
        <v>33.299999999999997</v>
      </c>
      <c r="AH546" s="13">
        <v>0</v>
      </c>
      <c r="AI546" s="13">
        <v>57.1</v>
      </c>
      <c r="AJ546" s="13">
        <v>8.3000000000000007</v>
      </c>
      <c r="AK546" s="13">
        <v>7.1</v>
      </c>
      <c r="AL546" s="13">
        <v>7.9</v>
      </c>
      <c r="AM546" s="13">
        <v>0</v>
      </c>
      <c r="AN546" s="13">
        <v>33.299999999999997</v>
      </c>
      <c r="AO546" s="13">
        <v>33.299999999999997</v>
      </c>
      <c r="AP546" s="13">
        <v>6.8</v>
      </c>
      <c r="AQ546" s="13">
        <v>104.54</v>
      </c>
      <c r="AR546" s="13">
        <v>4.8</v>
      </c>
      <c r="AS546" s="13">
        <v>36</v>
      </c>
      <c r="AT546" s="16">
        <f t="shared" si="200"/>
        <v>1</v>
      </c>
      <c r="AU546" s="16">
        <f t="shared" si="201"/>
        <v>2</v>
      </c>
      <c r="AV546" s="17">
        <f t="shared" si="202"/>
        <v>1.5</v>
      </c>
      <c r="AW546" s="17">
        <f t="shared" si="203"/>
        <v>1</v>
      </c>
      <c r="AX546" s="17">
        <f t="shared" si="204"/>
        <v>0.5</v>
      </c>
      <c r="AY546" s="17">
        <f t="shared" si="205"/>
        <v>1</v>
      </c>
      <c r="AZ546" s="17">
        <f t="shared" si="206"/>
        <v>0</v>
      </c>
      <c r="BA546" s="17">
        <f t="shared" si="207"/>
        <v>0</v>
      </c>
      <c r="BB546" s="18">
        <f t="shared" si="208"/>
        <v>0.12195121951219513</v>
      </c>
      <c r="BC546" s="18" t="str">
        <f t="shared" si="209"/>
        <v/>
      </c>
      <c r="BD546" s="18">
        <f t="shared" si="210"/>
        <v>0.12195121951219513</v>
      </c>
      <c r="BE546" s="18">
        <f t="shared" si="211"/>
        <v>0</v>
      </c>
      <c r="BF546" s="18">
        <f t="shared" si="212"/>
        <v>0.12195121951219513</v>
      </c>
      <c r="BG546" s="18">
        <f t="shared" si="213"/>
        <v>6.0975609756097567E-2</v>
      </c>
      <c r="BH546" s="58" t="str">
        <f t="shared" si="214"/>
        <v>&lt;10 min</v>
      </c>
      <c r="BI546" s="58" t="str">
        <f t="shared" si="215"/>
        <v>23–27</v>
      </c>
      <c r="BJ546" s="60">
        <f t="shared" si="216"/>
        <v>0.33299999999999996</v>
      </c>
      <c r="BK546" s="60">
        <f t="shared" si="217"/>
        <v>0.33299999999999996</v>
      </c>
      <c r="BL546" s="60">
        <f t="shared" si="218"/>
        <v>1.8105009052504525E-3</v>
      </c>
      <c r="BM546" s="62" t="str">
        <f t="shared" si="219"/>
        <v>Écarter</v>
      </c>
      <c r="BN546" s="64">
        <f t="shared" si="220"/>
        <v>3.0583501006036219E-2</v>
      </c>
      <c r="BO546" s="64">
        <f t="shared" si="221"/>
        <v>16.399999999999999</v>
      </c>
      <c r="BP546" s="65">
        <f t="shared" si="222"/>
        <v>0.24390243902439027</v>
      </c>
      <c r="BQ546" s="65">
        <f t="shared" si="223"/>
        <v>0</v>
      </c>
      <c r="BR546" s="18">
        <f t="shared" si="224"/>
        <v>0.18292682926829271</v>
      </c>
    </row>
    <row r="547" spans="1:70" ht="13.2">
      <c r="A547" s="12" t="s">
        <v>1094</v>
      </c>
      <c r="B547" s="12" t="s">
        <v>1095</v>
      </c>
      <c r="C547" s="13">
        <v>23</v>
      </c>
      <c r="D547" s="13">
        <v>15</v>
      </c>
      <c r="E547" s="13">
        <v>7</v>
      </c>
      <c r="F547" s="13">
        <v>8</v>
      </c>
      <c r="G547" s="13">
        <v>3</v>
      </c>
      <c r="H547" s="14">
        <v>14</v>
      </c>
      <c r="I547" s="15">
        <v>5</v>
      </c>
      <c r="J547" s="15">
        <v>11</v>
      </c>
      <c r="K547" s="14">
        <v>45.5</v>
      </c>
      <c r="L547" s="15">
        <v>2</v>
      </c>
      <c r="M547" s="15">
        <v>5</v>
      </c>
      <c r="N547" s="14">
        <v>20</v>
      </c>
      <c r="O547" s="14">
        <v>2</v>
      </c>
      <c r="P547" s="14">
        <v>5</v>
      </c>
      <c r="Q547" s="14">
        <v>50</v>
      </c>
      <c r="R547" s="15">
        <v>2</v>
      </c>
      <c r="S547" s="15">
        <v>8</v>
      </c>
      <c r="T547" s="15">
        <v>8</v>
      </c>
      <c r="U547" s="15">
        <v>2</v>
      </c>
      <c r="V547" s="68">
        <v>2</v>
      </c>
      <c r="W547" s="15">
        <v>2</v>
      </c>
      <c r="X547" s="15">
        <v>2</v>
      </c>
      <c r="Y547" s="15">
        <v>2</v>
      </c>
      <c r="Z547" s="14">
        <v>32</v>
      </c>
      <c r="AA547" s="14">
        <v>0</v>
      </c>
      <c r="AB547" s="14">
        <v>0</v>
      </c>
      <c r="AC547" s="13">
        <v>1.5</v>
      </c>
      <c r="AD547" s="13">
        <v>112</v>
      </c>
      <c r="AE547" s="13">
        <v>92.7</v>
      </c>
      <c r="AF547" s="13">
        <v>19.3</v>
      </c>
      <c r="AG547" s="13">
        <v>2.9</v>
      </c>
      <c r="AH547" s="13">
        <v>1</v>
      </c>
      <c r="AI547" s="13">
        <v>6.7</v>
      </c>
      <c r="AJ547" s="13">
        <v>2.2999999999999998</v>
      </c>
      <c r="AK547" s="13">
        <v>14.9</v>
      </c>
      <c r="AL547" s="13">
        <v>8.8000000000000007</v>
      </c>
      <c r="AM547" s="13">
        <v>6.7</v>
      </c>
      <c r="AN547" s="13">
        <v>50</v>
      </c>
      <c r="AO547" s="13">
        <v>50.9</v>
      </c>
      <c r="AP547" s="13">
        <v>12.2</v>
      </c>
      <c r="AQ547" s="13">
        <v>103.01</v>
      </c>
      <c r="AR547" s="13">
        <v>7</v>
      </c>
      <c r="AS547" s="13">
        <v>100</v>
      </c>
      <c r="AT547" s="16">
        <f t="shared" si="200"/>
        <v>0.93333333333333335</v>
      </c>
      <c r="AU547" s="16">
        <f t="shared" si="201"/>
        <v>0.13333333333333333</v>
      </c>
      <c r="AV547" s="17">
        <f t="shared" si="202"/>
        <v>0.53333333333333333</v>
      </c>
      <c r="AW547" s="17">
        <f t="shared" si="203"/>
        <v>0.13333333333333333</v>
      </c>
      <c r="AX547" s="17">
        <f t="shared" si="204"/>
        <v>0.53333333333333333</v>
      </c>
      <c r="AY547" s="17">
        <f t="shared" si="205"/>
        <v>0.13333333333333333</v>
      </c>
      <c r="AZ547" s="17">
        <f t="shared" si="206"/>
        <v>0.13333333333333333</v>
      </c>
      <c r="BA547" s="17">
        <f t="shared" si="207"/>
        <v>0.13333333333333333</v>
      </c>
      <c r="BB547" s="18">
        <f t="shared" si="208"/>
        <v>0.31111111111111112</v>
      </c>
      <c r="BC547" s="18">
        <f t="shared" si="209"/>
        <v>1</v>
      </c>
      <c r="BD547" s="18">
        <f t="shared" si="210"/>
        <v>4.4444444444444446E-2</v>
      </c>
      <c r="BE547" s="18">
        <f t="shared" si="211"/>
        <v>4.4444444444444446E-2</v>
      </c>
      <c r="BF547" s="18">
        <f t="shared" si="212"/>
        <v>4.4444444444444446E-2</v>
      </c>
      <c r="BG547" s="18">
        <f t="shared" si="213"/>
        <v>0.17777777777777778</v>
      </c>
      <c r="BH547" s="58" t="str">
        <f t="shared" si="214"/>
        <v>&lt;10 min</v>
      </c>
      <c r="BI547" s="58" t="str">
        <f t="shared" si="215"/>
        <v>23–27</v>
      </c>
      <c r="BJ547" s="60">
        <f t="shared" si="216"/>
        <v>0.5</v>
      </c>
      <c r="BK547" s="60">
        <f t="shared" si="217"/>
        <v>0.50900000000000001</v>
      </c>
      <c r="BL547" s="60">
        <f t="shared" si="218"/>
        <v>6.6385033192516594E-3</v>
      </c>
      <c r="BM547" s="62" t="str">
        <f t="shared" si="219"/>
        <v>Écarter</v>
      </c>
      <c r="BN547" s="64">
        <f t="shared" si="220"/>
        <v>2.8544600938967137E-2</v>
      </c>
      <c r="BO547" s="64">
        <f t="shared" si="221"/>
        <v>45</v>
      </c>
      <c r="BP547" s="65">
        <f t="shared" si="222"/>
        <v>4.4444444444444446E-2</v>
      </c>
      <c r="BQ547" s="65">
        <f t="shared" si="223"/>
        <v>1</v>
      </c>
      <c r="BR547" s="18">
        <f t="shared" si="224"/>
        <v>0.17777777777777778</v>
      </c>
    </row>
    <row r="548" spans="1:70" ht="13.2">
      <c r="A548" s="12" t="s">
        <v>1076</v>
      </c>
      <c r="B548" s="12" t="s">
        <v>1077</v>
      </c>
      <c r="C548" s="13">
        <v>26</v>
      </c>
      <c r="D548" s="13">
        <v>19</v>
      </c>
      <c r="E548" s="13">
        <v>8</v>
      </c>
      <c r="F548" s="13">
        <v>11</v>
      </c>
      <c r="G548" s="13">
        <v>5.3</v>
      </c>
      <c r="H548" s="14">
        <v>17</v>
      </c>
      <c r="I548" s="15">
        <v>8</v>
      </c>
      <c r="J548" s="15">
        <v>21</v>
      </c>
      <c r="K548" s="14">
        <v>38.1</v>
      </c>
      <c r="L548" s="15">
        <v>2</v>
      </c>
      <c r="M548" s="15">
        <v>10</v>
      </c>
      <c r="N548" s="14">
        <v>20</v>
      </c>
      <c r="O548" s="14">
        <v>0</v>
      </c>
      <c r="P548" s="14">
        <v>2</v>
      </c>
      <c r="Q548" s="14">
        <v>0</v>
      </c>
      <c r="R548" s="15">
        <v>6</v>
      </c>
      <c r="S548" s="15">
        <v>6</v>
      </c>
      <c r="T548" s="15">
        <v>10</v>
      </c>
      <c r="U548" s="15">
        <v>8</v>
      </c>
      <c r="V548" s="68">
        <v>6</v>
      </c>
      <c r="W548" s="15">
        <v>6</v>
      </c>
      <c r="X548" s="15">
        <v>2</v>
      </c>
      <c r="Y548" s="15">
        <v>11</v>
      </c>
      <c r="Z548" s="14">
        <v>57</v>
      </c>
      <c r="AA548" s="14">
        <v>0</v>
      </c>
      <c r="AB548" s="14">
        <v>0</v>
      </c>
      <c r="AC548" s="13">
        <v>-0.6</v>
      </c>
      <c r="AD548" s="13">
        <v>95</v>
      </c>
      <c r="AE548" s="13">
        <v>101.9</v>
      </c>
      <c r="AF548" s="13">
        <v>-6.9</v>
      </c>
      <c r="AG548" s="13">
        <v>10.8</v>
      </c>
      <c r="AH548" s="13">
        <v>1.4</v>
      </c>
      <c r="AI548" s="13">
        <v>20.6</v>
      </c>
      <c r="AJ548" s="13">
        <v>4.7</v>
      </c>
      <c r="AK548" s="13">
        <v>5.5</v>
      </c>
      <c r="AL548" s="13">
        <v>5.0999999999999996</v>
      </c>
      <c r="AM548" s="13">
        <v>14.7</v>
      </c>
      <c r="AN548" s="13">
        <v>42.9</v>
      </c>
      <c r="AO548" s="13">
        <v>41.1</v>
      </c>
      <c r="AP548" s="13">
        <v>10.7</v>
      </c>
      <c r="AQ548" s="13">
        <v>103.22</v>
      </c>
      <c r="AR548" s="13">
        <v>2</v>
      </c>
      <c r="AS548" s="13">
        <v>218</v>
      </c>
      <c r="AT548" s="16">
        <f t="shared" si="200"/>
        <v>0.89473684210526316</v>
      </c>
      <c r="AU548" s="16">
        <f t="shared" si="201"/>
        <v>0.42105263157894735</v>
      </c>
      <c r="AV548" s="17">
        <f t="shared" si="202"/>
        <v>0.52631578947368418</v>
      </c>
      <c r="AW548" s="17">
        <f t="shared" si="203"/>
        <v>0.31578947368421051</v>
      </c>
      <c r="AX548" s="17">
        <f t="shared" si="204"/>
        <v>0.31578947368421051</v>
      </c>
      <c r="AY548" s="17">
        <f t="shared" si="205"/>
        <v>0.31578947368421051</v>
      </c>
      <c r="AZ548" s="17">
        <f t="shared" si="206"/>
        <v>0.10526315789473684</v>
      </c>
      <c r="BA548" s="17">
        <f t="shared" si="207"/>
        <v>0.31578947368421051</v>
      </c>
      <c r="BB548" s="18">
        <f t="shared" si="208"/>
        <v>0.16881827209533268</v>
      </c>
      <c r="BC548" s="18">
        <f t="shared" si="209"/>
        <v>1.3333333333333333</v>
      </c>
      <c r="BD548" s="18">
        <f t="shared" si="210"/>
        <v>5.9582919563058591E-2</v>
      </c>
      <c r="BE548" s="18">
        <f t="shared" si="211"/>
        <v>1.9860973187686197E-2</v>
      </c>
      <c r="BF548" s="18">
        <f t="shared" si="212"/>
        <v>5.9582919563058591E-2</v>
      </c>
      <c r="BG548" s="18">
        <f t="shared" si="213"/>
        <v>5.9582919563058591E-2</v>
      </c>
      <c r="BH548" s="58" t="str">
        <f t="shared" si="214"/>
        <v>&lt;10 min</v>
      </c>
      <c r="BI548" s="58" t="str">
        <f t="shared" si="215"/>
        <v>23–27</v>
      </c>
      <c r="BJ548" s="60">
        <f t="shared" si="216"/>
        <v>0.42899999999999999</v>
      </c>
      <c r="BK548" s="60">
        <f t="shared" si="217"/>
        <v>0.41100000000000003</v>
      </c>
      <c r="BL548" s="60">
        <f t="shared" si="218"/>
        <v>1.2673506336753168E-2</v>
      </c>
      <c r="BM548" s="62" t="str">
        <f t="shared" si="219"/>
        <v>Écarter</v>
      </c>
      <c r="BN548" s="64">
        <f t="shared" si="220"/>
        <v>2.7364185110663984E-2</v>
      </c>
      <c r="BO548" s="64">
        <f t="shared" si="221"/>
        <v>100.7</v>
      </c>
      <c r="BP548" s="65">
        <f t="shared" si="222"/>
        <v>7.9443892750744788E-2</v>
      </c>
      <c r="BQ548" s="65">
        <f t="shared" si="223"/>
        <v>1.3333333333333333</v>
      </c>
      <c r="BR548" s="18">
        <f t="shared" si="224"/>
        <v>9.9304865938430978E-2</v>
      </c>
    </row>
    <row r="549" spans="1:70" ht="13.2">
      <c r="A549" s="12" t="s">
        <v>1118</v>
      </c>
      <c r="B549" s="12" t="s">
        <v>1119</v>
      </c>
      <c r="C549" s="13">
        <v>24</v>
      </c>
      <c r="D549" s="13">
        <v>9</v>
      </c>
      <c r="E549" s="13">
        <v>5</v>
      </c>
      <c r="F549" s="13">
        <v>4</v>
      </c>
      <c r="G549" s="13">
        <v>2.5</v>
      </c>
      <c r="H549" s="14">
        <v>8</v>
      </c>
      <c r="I549" s="15">
        <v>4</v>
      </c>
      <c r="J549" s="15">
        <v>9</v>
      </c>
      <c r="K549" s="14">
        <v>44.4</v>
      </c>
      <c r="L549" s="14">
        <v>0</v>
      </c>
      <c r="M549" s="15">
        <v>1</v>
      </c>
      <c r="N549" s="14">
        <v>0</v>
      </c>
      <c r="O549" s="14">
        <v>0</v>
      </c>
      <c r="P549" s="14">
        <v>0</v>
      </c>
      <c r="Q549" s="14">
        <v>0</v>
      </c>
      <c r="R549" s="15">
        <v>1</v>
      </c>
      <c r="S549" s="15">
        <v>2</v>
      </c>
      <c r="T549" s="15">
        <v>3</v>
      </c>
      <c r="U549" s="15">
        <v>2</v>
      </c>
      <c r="V549" s="68">
        <v>2</v>
      </c>
      <c r="W549" s="15">
        <v>1</v>
      </c>
      <c r="X549" s="14">
        <v>0</v>
      </c>
      <c r="Y549" s="15">
        <v>3</v>
      </c>
      <c r="Z549" s="14">
        <v>15</v>
      </c>
      <c r="AA549" s="14">
        <v>0</v>
      </c>
      <c r="AB549" s="14">
        <v>0</v>
      </c>
      <c r="AC549" s="13">
        <v>-1</v>
      </c>
      <c r="AD549" s="13">
        <v>103.9</v>
      </c>
      <c r="AE549" s="13">
        <v>119.2</v>
      </c>
      <c r="AF549" s="13">
        <v>-15.3</v>
      </c>
      <c r="AG549" s="13">
        <v>12.5</v>
      </c>
      <c r="AH549" s="13">
        <v>1</v>
      </c>
      <c r="AI549" s="13">
        <v>15.4</v>
      </c>
      <c r="AJ549" s="13">
        <v>5</v>
      </c>
      <c r="AK549" s="13">
        <v>11.8</v>
      </c>
      <c r="AL549" s="13">
        <v>8.1</v>
      </c>
      <c r="AM549" s="13">
        <v>15.4</v>
      </c>
      <c r="AN549" s="13">
        <v>44.4</v>
      </c>
      <c r="AO549" s="13">
        <v>44.4</v>
      </c>
      <c r="AP549" s="13">
        <v>19.3</v>
      </c>
      <c r="AQ549" s="13">
        <v>111.52</v>
      </c>
      <c r="AR549" s="13">
        <v>3.3</v>
      </c>
      <c r="AS549" s="13">
        <v>51</v>
      </c>
      <c r="AT549" s="16">
        <f t="shared" si="200"/>
        <v>0.88888888888888884</v>
      </c>
      <c r="AU549" s="16">
        <f t="shared" si="201"/>
        <v>0.22222222222222221</v>
      </c>
      <c r="AV549" s="17">
        <f t="shared" si="202"/>
        <v>0.33333333333333331</v>
      </c>
      <c r="AW549" s="17">
        <f t="shared" si="203"/>
        <v>0.1111111111111111</v>
      </c>
      <c r="AX549" s="17">
        <f t="shared" si="204"/>
        <v>0.22222222222222221</v>
      </c>
      <c r="AY549" s="17">
        <f t="shared" si="205"/>
        <v>0.1111111111111111</v>
      </c>
      <c r="AZ549" s="17">
        <f t="shared" si="206"/>
        <v>0</v>
      </c>
      <c r="BA549" s="17">
        <f t="shared" si="207"/>
        <v>0.22222222222222221</v>
      </c>
      <c r="BB549" s="18">
        <f t="shared" si="208"/>
        <v>0.35555555555555551</v>
      </c>
      <c r="BC549" s="18">
        <f t="shared" si="209"/>
        <v>1</v>
      </c>
      <c r="BD549" s="18">
        <f t="shared" si="210"/>
        <v>4.4444444444444439E-2</v>
      </c>
      <c r="BE549" s="18">
        <f t="shared" si="211"/>
        <v>0</v>
      </c>
      <c r="BF549" s="18">
        <f t="shared" si="212"/>
        <v>4.4444444444444439E-2</v>
      </c>
      <c r="BG549" s="18">
        <f t="shared" si="213"/>
        <v>8.8888888888888878E-2</v>
      </c>
      <c r="BH549" s="58" t="str">
        <f t="shared" si="214"/>
        <v>&lt;10 min</v>
      </c>
      <c r="BI549" s="58" t="str">
        <f t="shared" si="215"/>
        <v>23–27</v>
      </c>
      <c r="BJ549" s="60">
        <f t="shared" si="216"/>
        <v>0.44400000000000001</v>
      </c>
      <c r="BK549" s="60">
        <f t="shared" si="217"/>
        <v>0.44400000000000001</v>
      </c>
      <c r="BL549" s="60">
        <f t="shared" si="218"/>
        <v>5.4315027157513579E-3</v>
      </c>
      <c r="BM549" s="62" t="str">
        <f t="shared" si="219"/>
        <v>Écarter</v>
      </c>
      <c r="BN549" s="64">
        <f t="shared" si="220"/>
        <v>2.7185334227587749E-2</v>
      </c>
      <c r="BO549" s="64">
        <f t="shared" si="221"/>
        <v>22.5</v>
      </c>
      <c r="BP549" s="65">
        <f t="shared" si="222"/>
        <v>8.8888888888888892E-2</v>
      </c>
      <c r="BQ549" s="65">
        <f t="shared" si="223"/>
        <v>1</v>
      </c>
      <c r="BR549" s="18">
        <f t="shared" si="224"/>
        <v>0.13333333333333333</v>
      </c>
    </row>
    <row r="550" spans="1:70" ht="13.2">
      <c r="A550" s="12" t="s">
        <v>1144</v>
      </c>
      <c r="B550" s="12" t="s">
        <v>1145</v>
      </c>
      <c r="C550" s="13">
        <v>22</v>
      </c>
      <c r="D550" s="13">
        <v>5</v>
      </c>
      <c r="E550" s="13">
        <v>0</v>
      </c>
      <c r="F550" s="13">
        <v>5</v>
      </c>
      <c r="G550" s="13">
        <v>7</v>
      </c>
      <c r="H550" s="14">
        <v>4</v>
      </c>
      <c r="I550" s="15">
        <v>2</v>
      </c>
      <c r="J550" s="15">
        <v>4</v>
      </c>
      <c r="K550" s="14">
        <v>50</v>
      </c>
      <c r="L550" s="14">
        <v>0</v>
      </c>
      <c r="M550" s="15">
        <v>1</v>
      </c>
      <c r="N550" s="14">
        <v>0</v>
      </c>
      <c r="O550" s="14">
        <v>0</v>
      </c>
      <c r="P550" s="14">
        <v>0</v>
      </c>
      <c r="Q550" s="14">
        <v>0</v>
      </c>
      <c r="R550" s="15">
        <v>2</v>
      </c>
      <c r="S550" s="15">
        <v>7</v>
      </c>
      <c r="T550" s="15">
        <v>9</v>
      </c>
      <c r="U550" s="15">
        <v>3</v>
      </c>
      <c r="V550" s="68">
        <v>1</v>
      </c>
      <c r="W550" s="15">
        <v>3</v>
      </c>
      <c r="X550" s="14">
        <v>0</v>
      </c>
      <c r="Y550" s="15">
        <v>2</v>
      </c>
      <c r="Z550" s="14">
        <v>28</v>
      </c>
      <c r="AA550" s="14">
        <v>0</v>
      </c>
      <c r="AB550" s="14">
        <v>0</v>
      </c>
      <c r="AC550" s="13">
        <v>6</v>
      </c>
      <c r="AD550" s="13">
        <v>132</v>
      </c>
      <c r="AE550" s="13">
        <v>92</v>
      </c>
      <c r="AF550" s="13">
        <v>40</v>
      </c>
      <c r="AG550" s="13">
        <v>8.6</v>
      </c>
      <c r="AH550" s="13">
        <v>3</v>
      </c>
      <c r="AI550" s="13">
        <v>37.5</v>
      </c>
      <c r="AJ550" s="13">
        <v>6.7</v>
      </c>
      <c r="AK550" s="13">
        <v>17.5</v>
      </c>
      <c r="AL550" s="13">
        <v>12.9</v>
      </c>
      <c r="AM550" s="13">
        <v>12.5</v>
      </c>
      <c r="AN550" s="13">
        <v>50</v>
      </c>
      <c r="AO550" s="13">
        <v>50</v>
      </c>
      <c r="AP550" s="13">
        <v>6</v>
      </c>
      <c r="AQ550" s="13">
        <v>103.6</v>
      </c>
      <c r="AR550" s="13">
        <v>8</v>
      </c>
      <c r="AS550" s="13">
        <v>75</v>
      </c>
      <c r="AT550" s="16">
        <f t="shared" si="200"/>
        <v>0.8</v>
      </c>
      <c r="AU550" s="16">
        <f t="shared" si="201"/>
        <v>0.6</v>
      </c>
      <c r="AV550" s="17">
        <f t="shared" si="202"/>
        <v>1.8</v>
      </c>
      <c r="AW550" s="17">
        <f t="shared" si="203"/>
        <v>0.4</v>
      </c>
      <c r="AX550" s="17">
        <f t="shared" si="204"/>
        <v>1.4</v>
      </c>
      <c r="AY550" s="17">
        <f t="shared" si="205"/>
        <v>0.6</v>
      </c>
      <c r="AZ550" s="17">
        <f t="shared" si="206"/>
        <v>0</v>
      </c>
      <c r="BA550" s="17">
        <f t="shared" si="207"/>
        <v>0.2</v>
      </c>
      <c r="BB550" s="18">
        <f t="shared" si="208"/>
        <v>0.1142857142857143</v>
      </c>
      <c r="BC550" s="18">
        <f t="shared" si="209"/>
        <v>2.9999999999999996</v>
      </c>
      <c r="BD550" s="18">
        <f t="shared" si="210"/>
        <v>8.5714285714285715E-2</v>
      </c>
      <c r="BE550" s="18">
        <f t="shared" si="211"/>
        <v>0</v>
      </c>
      <c r="BF550" s="18">
        <f t="shared" si="212"/>
        <v>5.7142857142857148E-2</v>
      </c>
      <c r="BG550" s="18">
        <f t="shared" si="213"/>
        <v>0.19999999999999998</v>
      </c>
      <c r="BH550" s="58" t="str">
        <f t="shared" si="214"/>
        <v>&lt;10 min</v>
      </c>
      <c r="BI550" s="58" t="str">
        <f t="shared" si="215"/>
        <v>18–22</v>
      </c>
      <c r="BJ550" s="60">
        <f t="shared" si="216"/>
        <v>0.5</v>
      </c>
      <c r="BK550" s="60">
        <f t="shared" si="217"/>
        <v>0.5</v>
      </c>
      <c r="BL550" s="60">
        <f t="shared" si="218"/>
        <v>2.4140012070006035E-3</v>
      </c>
      <c r="BM550" s="62" t="str">
        <f t="shared" si="219"/>
        <v>Écarter</v>
      </c>
      <c r="BN550" s="64">
        <f t="shared" si="220"/>
        <v>2.4466800804828975E-2</v>
      </c>
      <c r="BO550" s="64">
        <f t="shared" si="221"/>
        <v>35</v>
      </c>
      <c r="BP550" s="65">
        <f t="shared" si="222"/>
        <v>8.5714285714285715E-2</v>
      </c>
      <c r="BQ550" s="65">
        <f t="shared" si="223"/>
        <v>3</v>
      </c>
      <c r="BR550" s="18">
        <f t="shared" si="224"/>
        <v>0.25714285714285717</v>
      </c>
    </row>
    <row r="551" spans="1:70" ht="13.2">
      <c r="A551" s="12" t="s">
        <v>1086</v>
      </c>
      <c r="B551" s="12" t="s">
        <v>1087</v>
      </c>
      <c r="C551" s="13">
        <v>37</v>
      </c>
      <c r="D551" s="13">
        <v>19</v>
      </c>
      <c r="E551" s="13">
        <v>12</v>
      </c>
      <c r="F551" s="13">
        <v>7</v>
      </c>
      <c r="G551" s="13">
        <v>6</v>
      </c>
      <c r="H551" s="14">
        <v>15</v>
      </c>
      <c r="I551" s="15">
        <v>6</v>
      </c>
      <c r="J551" s="15">
        <v>23</v>
      </c>
      <c r="K551" s="14">
        <v>26.1</v>
      </c>
      <c r="L551" s="15">
        <v>4</v>
      </c>
      <c r="M551" s="15">
        <v>15</v>
      </c>
      <c r="N551" s="14">
        <v>20</v>
      </c>
      <c r="O551" s="14">
        <v>0</v>
      </c>
      <c r="P551" s="14">
        <v>0</v>
      </c>
      <c r="Q551" s="14">
        <v>0</v>
      </c>
      <c r="R551" s="15">
        <v>2</v>
      </c>
      <c r="S551" s="15">
        <v>10</v>
      </c>
      <c r="T551" s="15">
        <v>11</v>
      </c>
      <c r="U551" s="15">
        <v>23</v>
      </c>
      <c r="V551" s="68">
        <v>10</v>
      </c>
      <c r="W551" s="15">
        <v>2</v>
      </c>
      <c r="X551" s="14">
        <v>0</v>
      </c>
      <c r="Y551" s="15">
        <v>11</v>
      </c>
      <c r="Z551" s="14">
        <v>59</v>
      </c>
      <c r="AA551" s="14">
        <v>0</v>
      </c>
      <c r="AB551" s="14">
        <v>0</v>
      </c>
      <c r="AC551" s="13">
        <v>0.1</v>
      </c>
      <c r="AD551" s="13">
        <v>108.9</v>
      </c>
      <c r="AE551" s="13">
        <v>113.1</v>
      </c>
      <c r="AF551" s="13">
        <v>-4.2</v>
      </c>
      <c r="AG551" s="13">
        <v>26.1</v>
      </c>
      <c r="AH551" s="13">
        <v>2.56</v>
      </c>
      <c r="AI551" s="13">
        <v>41.8</v>
      </c>
      <c r="AJ551" s="13">
        <v>1.7</v>
      </c>
      <c r="AK551" s="13">
        <v>8</v>
      </c>
      <c r="AL551" s="13">
        <v>4.8</v>
      </c>
      <c r="AM551" s="13">
        <v>16.399999999999999</v>
      </c>
      <c r="AN551" s="13">
        <v>32.6</v>
      </c>
      <c r="AO551" s="13">
        <v>32.6</v>
      </c>
      <c r="AP551" s="13">
        <v>11.3</v>
      </c>
      <c r="AQ551" s="13">
        <v>102.03</v>
      </c>
      <c r="AR551" s="13">
        <v>2.5</v>
      </c>
      <c r="AS551" s="13">
        <v>248</v>
      </c>
      <c r="AT551" s="16">
        <f t="shared" si="200"/>
        <v>0.78947368421052633</v>
      </c>
      <c r="AU551" s="16">
        <f t="shared" si="201"/>
        <v>1.2105263157894737</v>
      </c>
      <c r="AV551" s="17">
        <f t="shared" si="202"/>
        <v>0.57894736842105265</v>
      </c>
      <c r="AW551" s="17">
        <f t="shared" si="203"/>
        <v>0.10526315789473684</v>
      </c>
      <c r="AX551" s="17">
        <f t="shared" si="204"/>
        <v>0.52631578947368418</v>
      </c>
      <c r="AY551" s="17">
        <f t="shared" si="205"/>
        <v>0.10526315789473684</v>
      </c>
      <c r="AZ551" s="17">
        <f t="shared" si="206"/>
        <v>0</v>
      </c>
      <c r="BA551" s="17">
        <f t="shared" si="207"/>
        <v>0.52631578947368418</v>
      </c>
      <c r="BB551" s="18">
        <f t="shared" si="208"/>
        <v>0.13157894736842105</v>
      </c>
      <c r="BC551" s="18">
        <f t="shared" si="209"/>
        <v>2.3000000000000003</v>
      </c>
      <c r="BD551" s="18">
        <f t="shared" si="210"/>
        <v>1.7543859649122806E-2</v>
      </c>
      <c r="BE551" s="18">
        <f t="shared" si="211"/>
        <v>0</v>
      </c>
      <c r="BF551" s="18">
        <f t="shared" si="212"/>
        <v>1.7543859649122806E-2</v>
      </c>
      <c r="BG551" s="18">
        <f t="shared" si="213"/>
        <v>8.771929824561403E-2</v>
      </c>
      <c r="BH551" s="58" t="str">
        <f t="shared" si="214"/>
        <v>&lt;10 min</v>
      </c>
      <c r="BI551" s="58" t="str">
        <f t="shared" si="215"/>
        <v>33+</v>
      </c>
      <c r="BJ551" s="60">
        <f t="shared" si="216"/>
        <v>0.32600000000000001</v>
      </c>
      <c r="BK551" s="60">
        <f t="shared" si="217"/>
        <v>0.32600000000000001</v>
      </c>
      <c r="BL551" s="60">
        <f t="shared" si="218"/>
        <v>1.388050694025347E-2</v>
      </c>
      <c r="BM551" s="62" t="str">
        <f t="shared" si="219"/>
        <v>Écarter</v>
      </c>
      <c r="BN551" s="64">
        <f t="shared" si="220"/>
        <v>2.4144869215291753E-2</v>
      </c>
      <c r="BO551" s="64">
        <f t="shared" si="221"/>
        <v>114</v>
      </c>
      <c r="BP551" s="65">
        <f t="shared" si="222"/>
        <v>0.20175438596491227</v>
      </c>
      <c r="BQ551" s="65">
        <f t="shared" si="223"/>
        <v>2.2999999999999998</v>
      </c>
      <c r="BR551" s="18">
        <f t="shared" si="224"/>
        <v>9.6491228070175447E-2</v>
      </c>
    </row>
    <row r="552" spans="1:70" ht="13.2">
      <c r="A552" s="12" t="s">
        <v>1126</v>
      </c>
      <c r="B552" s="12" t="s">
        <v>1127</v>
      </c>
      <c r="C552" s="13">
        <v>28</v>
      </c>
      <c r="D552" s="13">
        <v>9</v>
      </c>
      <c r="E552" s="13">
        <v>7</v>
      </c>
      <c r="F552" s="13">
        <v>2</v>
      </c>
      <c r="G552" s="13">
        <v>3.9</v>
      </c>
      <c r="H552" s="14">
        <v>7</v>
      </c>
      <c r="I552" s="15">
        <v>2</v>
      </c>
      <c r="J552" s="15">
        <v>3</v>
      </c>
      <c r="K552" s="14">
        <v>66.7</v>
      </c>
      <c r="L552" s="15">
        <v>2</v>
      </c>
      <c r="M552" s="15">
        <v>3</v>
      </c>
      <c r="N552" s="14">
        <v>66.7</v>
      </c>
      <c r="O552" s="14">
        <v>1</v>
      </c>
      <c r="P552" s="14">
        <v>6</v>
      </c>
      <c r="Q552" s="14">
        <v>16.7</v>
      </c>
      <c r="R552" s="15">
        <v>1</v>
      </c>
      <c r="S552" s="15">
        <v>4</v>
      </c>
      <c r="T552" s="15">
        <v>5</v>
      </c>
      <c r="U552" s="15">
        <v>5</v>
      </c>
      <c r="V552" s="68">
        <v>1</v>
      </c>
      <c r="W552" s="15">
        <v>1</v>
      </c>
      <c r="X552" s="14">
        <v>0</v>
      </c>
      <c r="Y552" s="15">
        <v>3</v>
      </c>
      <c r="Z552" s="14">
        <v>23</v>
      </c>
      <c r="AA552" s="14">
        <v>0</v>
      </c>
      <c r="AB552" s="14">
        <v>0</v>
      </c>
      <c r="AC552" s="13">
        <v>-0.4</v>
      </c>
      <c r="AD552" s="13">
        <v>98.8</v>
      </c>
      <c r="AE552" s="13">
        <v>107.8</v>
      </c>
      <c r="AF552" s="13">
        <v>-9</v>
      </c>
      <c r="AG552" s="13">
        <v>16.7</v>
      </c>
      <c r="AH552" s="13">
        <v>5</v>
      </c>
      <c r="AI552" s="13">
        <v>41.7</v>
      </c>
      <c r="AJ552" s="13">
        <v>4</v>
      </c>
      <c r="AK552" s="13">
        <v>12.5</v>
      </c>
      <c r="AL552" s="13">
        <v>8.8000000000000007</v>
      </c>
      <c r="AM552" s="13">
        <v>8.3000000000000007</v>
      </c>
      <c r="AN552" s="13">
        <v>100</v>
      </c>
      <c r="AO552" s="13">
        <v>62.1</v>
      </c>
      <c r="AP552" s="13">
        <v>8.1999999999999993</v>
      </c>
      <c r="AQ552" s="13">
        <v>107.91</v>
      </c>
      <c r="AR552" s="13">
        <v>5.4</v>
      </c>
      <c r="AS552" s="13">
        <v>80</v>
      </c>
      <c r="AT552" s="16">
        <f t="shared" si="200"/>
        <v>0.77777777777777779</v>
      </c>
      <c r="AU552" s="16">
        <f t="shared" si="201"/>
        <v>0.55555555555555558</v>
      </c>
      <c r="AV552" s="17">
        <f t="shared" si="202"/>
        <v>0.55555555555555558</v>
      </c>
      <c r="AW552" s="17">
        <f t="shared" si="203"/>
        <v>0.1111111111111111</v>
      </c>
      <c r="AX552" s="17">
        <f t="shared" si="204"/>
        <v>0.44444444444444442</v>
      </c>
      <c r="AY552" s="17">
        <f t="shared" si="205"/>
        <v>0.1111111111111111</v>
      </c>
      <c r="AZ552" s="17">
        <f t="shared" si="206"/>
        <v>0</v>
      </c>
      <c r="BA552" s="17">
        <f t="shared" si="207"/>
        <v>0.1111111111111111</v>
      </c>
      <c r="BB552" s="18">
        <f t="shared" si="208"/>
        <v>0.19943019943019943</v>
      </c>
      <c r="BC552" s="18">
        <f t="shared" si="209"/>
        <v>5.0000000000000009</v>
      </c>
      <c r="BD552" s="18">
        <f t="shared" si="210"/>
        <v>2.8490028490028491E-2</v>
      </c>
      <c r="BE552" s="18">
        <f t="shared" si="211"/>
        <v>0</v>
      </c>
      <c r="BF552" s="18">
        <f t="shared" si="212"/>
        <v>2.8490028490028491E-2</v>
      </c>
      <c r="BG552" s="18">
        <f t="shared" si="213"/>
        <v>0.11396011396011396</v>
      </c>
      <c r="BH552" s="58" t="str">
        <f t="shared" si="214"/>
        <v>&lt;10 min</v>
      </c>
      <c r="BI552" s="58" t="str">
        <f t="shared" si="215"/>
        <v>28–32</v>
      </c>
      <c r="BJ552" s="60">
        <f t="shared" si="216"/>
        <v>1</v>
      </c>
      <c r="BK552" s="60">
        <f t="shared" si="217"/>
        <v>0.621</v>
      </c>
      <c r="BL552" s="60">
        <f t="shared" si="218"/>
        <v>1.8105009052504525E-3</v>
      </c>
      <c r="BM552" s="62" t="str">
        <f t="shared" si="219"/>
        <v>Écarter</v>
      </c>
      <c r="BN552" s="64">
        <f t="shared" si="220"/>
        <v>2.3787167449139283E-2</v>
      </c>
      <c r="BO552" s="64">
        <f t="shared" si="221"/>
        <v>35.1</v>
      </c>
      <c r="BP552" s="65">
        <f t="shared" si="222"/>
        <v>0.14245014245014245</v>
      </c>
      <c r="BQ552" s="65">
        <f t="shared" si="223"/>
        <v>5</v>
      </c>
      <c r="BR552" s="18">
        <f t="shared" si="224"/>
        <v>0.14245014245014245</v>
      </c>
    </row>
    <row r="553" spans="1:70" ht="13.2">
      <c r="A553" s="20" t="s">
        <v>1154</v>
      </c>
      <c r="B553" s="12" t="s">
        <v>1155</v>
      </c>
      <c r="C553" s="13">
        <v>24</v>
      </c>
      <c r="D553" s="13">
        <v>4</v>
      </c>
      <c r="E553" s="13">
        <v>1</v>
      </c>
      <c r="F553" s="13">
        <v>3</v>
      </c>
      <c r="G553" s="13">
        <v>8.3000000000000007</v>
      </c>
      <c r="H553" s="14">
        <v>3</v>
      </c>
      <c r="I553" s="15">
        <v>1</v>
      </c>
      <c r="J553" s="15">
        <v>7</v>
      </c>
      <c r="K553" s="14">
        <v>14.3</v>
      </c>
      <c r="L553" s="14">
        <v>0</v>
      </c>
      <c r="M553" s="15">
        <v>3</v>
      </c>
      <c r="N553" s="14">
        <v>0</v>
      </c>
      <c r="O553" s="14">
        <v>1</v>
      </c>
      <c r="P553" s="14">
        <v>1</v>
      </c>
      <c r="Q553" s="14">
        <v>100</v>
      </c>
      <c r="R553" s="14">
        <v>0</v>
      </c>
      <c r="S553" s="15">
        <v>4</v>
      </c>
      <c r="T553" s="15">
        <v>4</v>
      </c>
      <c r="U553" s="15">
        <v>3</v>
      </c>
      <c r="V553" s="68">
        <v>4</v>
      </c>
      <c r="W553" s="15">
        <v>2</v>
      </c>
      <c r="X553" s="14">
        <v>0</v>
      </c>
      <c r="Y553" s="15">
        <v>1</v>
      </c>
      <c r="Z553" s="14">
        <v>14</v>
      </c>
      <c r="AA553" s="14">
        <v>0</v>
      </c>
      <c r="AB553" s="14">
        <v>0</v>
      </c>
      <c r="AC553" s="13">
        <v>3</v>
      </c>
      <c r="AD553" s="13">
        <v>109</v>
      </c>
      <c r="AE553" s="13">
        <v>96.1</v>
      </c>
      <c r="AF553" s="13">
        <v>12.9</v>
      </c>
      <c r="AG553" s="13">
        <v>10</v>
      </c>
      <c r="AH553" s="13">
        <v>0.75</v>
      </c>
      <c r="AI553" s="13">
        <v>21.4</v>
      </c>
      <c r="AJ553" s="13">
        <v>0</v>
      </c>
      <c r="AK553" s="13">
        <v>9.8000000000000007</v>
      </c>
      <c r="AL553" s="13">
        <v>5.5</v>
      </c>
      <c r="AM553" s="13">
        <v>28.6</v>
      </c>
      <c r="AN553" s="13">
        <v>14.3</v>
      </c>
      <c r="AO553" s="13">
        <v>20.2</v>
      </c>
      <c r="AP553" s="13">
        <v>12.2</v>
      </c>
      <c r="AQ553" s="13">
        <v>110.7</v>
      </c>
      <c r="AR553" s="13">
        <v>0.7</v>
      </c>
      <c r="AS553" s="13">
        <v>78</v>
      </c>
      <c r="AT553" s="16">
        <f t="shared" si="200"/>
        <v>0.75</v>
      </c>
      <c r="AU553" s="16">
        <f t="shared" si="201"/>
        <v>0.75</v>
      </c>
      <c r="AV553" s="17">
        <f t="shared" si="202"/>
        <v>1</v>
      </c>
      <c r="AW553" s="17">
        <f t="shared" si="203"/>
        <v>0</v>
      </c>
      <c r="AX553" s="17">
        <f t="shared" si="204"/>
        <v>1</v>
      </c>
      <c r="AY553" s="17">
        <f t="shared" si="205"/>
        <v>0.5</v>
      </c>
      <c r="AZ553" s="17">
        <f t="shared" si="206"/>
        <v>0</v>
      </c>
      <c r="BA553" s="17">
        <f t="shared" si="207"/>
        <v>1</v>
      </c>
      <c r="BB553" s="18">
        <f t="shared" si="208"/>
        <v>9.0361445783132516E-2</v>
      </c>
      <c r="BC553" s="18">
        <f t="shared" si="209"/>
        <v>0.75</v>
      </c>
      <c r="BD553" s="18">
        <f t="shared" si="210"/>
        <v>6.0240963855421679E-2</v>
      </c>
      <c r="BE553" s="18">
        <f t="shared" si="211"/>
        <v>0</v>
      </c>
      <c r="BF553" s="18">
        <f t="shared" si="212"/>
        <v>0</v>
      </c>
      <c r="BG553" s="18">
        <f t="shared" si="213"/>
        <v>0.12048192771084336</v>
      </c>
      <c r="BH553" s="58" t="str">
        <f t="shared" si="214"/>
        <v>&lt;10 min</v>
      </c>
      <c r="BI553" s="58" t="str">
        <f t="shared" si="215"/>
        <v>23–27</v>
      </c>
      <c r="BJ553" s="60">
        <f t="shared" si="216"/>
        <v>0.14300000000000002</v>
      </c>
      <c r="BK553" s="60">
        <f t="shared" si="217"/>
        <v>0.20199999999999999</v>
      </c>
      <c r="BL553" s="60">
        <f t="shared" si="218"/>
        <v>4.2245021122510563E-3</v>
      </c>
      <c r="BM553" s="62" t="str">
        <f t="shared" si="219"/>
        <v>Écarter</v>
      </c>
      <c r="BN553" s="64">
        <f t="shared" si="220"/>
        <v>2.2937625754527163E-2</v>
      </c>
      <c r="BO553" s="64">
        <f t="shared" si="221"/>
        <v>33.200000000000003</v>
      </c>
      <c r="BP553" s="65">
        <f t="shared" si="222"/>
        <v>9.0361445783132516E-2</v>
      </c>
      <c r="BQ553" s="65">
        <f t="shared" si="223"/>
        <v>0.75</v>
      </c>
      <c r="BR553" s="18">
        <f t="shared" si="224"/>
        <v>0.12048192771084336</v>
      </c>
    </row>
    <row r="554" spans="1:70" ht="13.2">
      <c r="A554" s="12" t="s">
        <v>1140</v>
      </c>
      <c r="B554" s="12" t="s">
        <v>1141</v>
      </c>
      <c r="C554" s="13">
        <v>19</v>
      </c>
      <c r="D554" s="13">
        <v>7</v>
      </c>
      <c r="E554" s="13">
        <v>3</v>
      </c>
      <c r="F554" s="13">
        <v>4</v>
      </c>
      <c r="G554" s="13">
        <v>4.5999999999999996</v>
      </c>
      <c r="H554" s="14">
        <v>5</v>
      </c>
      <c r="I554" s="15">
        <v>2</v>
      </c>
      <c r="J554" s="15">
        <v>5</v>
      </c>
      <c r="K554" s="14">
        <v>40</v>
      </c>
      <c r="L554" s="14">
        <v>0</v>
      </c>
      <c r="M554" s="14">
        <v>0</v>
      </c>
      <c r="N554" s="14">
        <v>0</v>
      </c>
      <c r="O554" s="14">
        <v>1</v>
      </c>
      <c r="P554" s="14">
        <v>2</v>
      </c>
      <c r="Q554" s="14">
        <v>50</v>
      </c>
      <c r="R554" s="15">
        <v>4</v>
      </c>
      <c r="S554" s="15">
        <v>4</v>
      </c>
      <c r="T554" s="15">
        <v>8</v>
      </c>
      <c r="U554" s="15">
        <v>2</v>
      </c>
      <c r="V554" s="68">
        <v>2</v>
      </c>
      <c r="W554" s="14">
        <v>0</v>
      </c>
      <c r="X554" s="15">
        <v>1</v>
      </c>
      <c r="Y554" s="15">
        <v>5</v>
      </c>
      <c r="Z554" s="14">
        <v>19</v>
      </c>
      <c r="AA554" s="14">
        <v>0</v>
      </c>
      <c r="AB554" s="14">
        <v>0</v>
      </c>
      <c r="AC554" s="13">
        <v>-3.4</v>
      </c>
      <c r="AD554" s="13">
        <v>96.9</v>
      </c>
      <c r="AE554" s="13">
        <v>140.30000000000001</v>
      </c>
      <c r="AF554" s="13">
        <v>-43.4</v>
      </c>
      <c r="AG554" s="13">
        <v>11.1</v>
      </c>
      <c r="AH554" s="13">
        <v>1</v>
      </c>
      <c r="AI554" s="13">
        <v>20</v>
      </c>
      <c r="AJ554" s="13">
        <v>12.9</v>
      </c>
      <c r="AK554" s="13">
        <v>18.2</v>
      </c>
      <c r="AL554" s="13">
        <v>15.1</v>
      </c>
      <c r="AM554" s="13">
        <v>20</v>
      </c>
      <c r="AN554" s="13">
        <v>40</v>
      </c>
      <c r="AO554" s="13">
        <v>42.5</v>
      </c>
      <c r="AP554" s="13">
        <v>10.8</v>
      </c>
      <c r="AQ554" s="13">
        <v>94.73</v>
      </c>
      <c r="AR554" s="13">
        <v>2</v>
      </c>
      <c r="AS554" s="13">
        <v>65</v>
      </c>
      <c r="AT554" s="16">
        <f t="shared" si="200"/>
        <v>0.7142857142857143</v>
      </c>
      <c r="AU554" s="16">
        <f t="shared" si="201"/>
        <v>0.2857142857142857</v>
      </c>
      <c r="AV554" s="17">
        <f t="shared" si="202"/>
        <v>1.1428571428571428</v>
      </c>
      <c r="AW554" s="17">
        <f t="shared" si="203"/>
        <v>0.5714285714285714</v>
      </c>
      <c r="AX554" s="17">
        <f t="shared" si="204"/>
        <v>0.5714285714285714</v>
      </c>
      <c r="AY554" s="17">
        <f t="shared" si="205"/>
        <v>0</v>
      </c>
      <c r="AZ554" s="17">
        <f t="shared" si="206"/>
        <v>0.14285714285714285</v>
      </c>
      <c r="BA554" s="17">
        <f t="shared" si="207"/>
        <v>0.2857142857142857</v>
      </c>
      <c r="BB554" s="18">
        <f t="shared" si="208"/>
        <v>0.15527950310559008</v>
      </c>
      <c r="BC554" s="18">
        <f t="shared" si="209"/>
        <v>1</v>
      </c>
      <c r="BD554" s="18">
        <f t="shared" si="210"/>
        <v>0</v>
      </c>
      <c r="BE554" s="18">
        <f t="shared" si="211"/>
        <v>3.1055900621118012E-2</v>
      </c>
      <c r="BF554" s="18">
        <f t="shared" si="212"/>
        <v>0.12422360248447205</v>
      </c>
      <c r="BG554" s="18">
        <f t="shared" si="213"/>
        <v>0.12422360248447205</v>
      </c>
      <c r="BH554" s="58" t="str">
        <f t="shared" si="214"/>
        <v>&lt;10 min</v>
      </c>
      <c r="BI554" s="58" t="str">
        <f t="shared" si="215"/>
        <v>18–22</v>
      </c>
      <c r="BJ554" s="60">
        <f t="shared" si="216"/>
        <v>0.4</v>
      </c>
      <c r="BK554" s="60">
        <f t="shared" si="217"/>
        <v>0.42499999999999999</v>
      </c>
      <c r="BL554" s="60">
        <f t="shared" si="218"/>
        <v>3.0175015087507543E-3</v>
      </c>
      <c r="BM554" s="62" t="str">
        <f t="shared" si="219"/>
        <v>Écarter</v>
      </c>
      <c r="BN554" s="64">
        <f t="shared" si="220"/>
        <v>2.1845357861454442E-2</v>
      </c>
      <c r="BO554" s="64">
        <f t="shared" si="221"/>
        <v>32.199999999999996</v>
      </c>
      <c r="BP554" s="65">
        <f t="shared" si="222"/>
        <v>6.2111801242236031E-2</v>
      </c>
      <c r="BQ554" s="65">
        <f t="shared" si="223"/>
        <v>1</v>
      </c>
      <c r="BR554" s="18">
        <f t="shared" si="224"/>
        <v>0.2484472049689441</v>
      </c>
    </row>
    <row r="555" spans="1:70" ht="13.2">
      <c r="A555" s="12" t="s">
        <v>1108</v>
      </c>
      <c r="B555" s="12" t="s">
        <v>1109</v>
      </c>
      <c r="C555" s="13">
        <v>25</v>
      </c>
      <c r="D555" s="13">
        <v>13</v>
      </c>
      <c r="E555" s="13">
        <v>8</v>
      </c>
      <c r="F555" s="13">
        <v>5</v>
      </c>
      <c r="G555" s="13">
        <v>4.4000000000000004</v>
      </c>
      <c r="H555" s="14">
        <v>9</v>
      </c>
      <c r="I555" s="15">
        <v>3</v>
      </c>
      <c r="J555" s="15">
        <v>8</v>
      </c>
      <c r="K555" s="14">
        <v>25</v>
      </c>
      <c r="L555" s="14">
        <v>0</v>
      </c>
      <c r="M555" s="15">
        <v>3</v>
      </c>
      <c r="N555" s="14">
        <v>0</v>
      </c>
      <c r="O555" s="14">
        <v>5</v>
      </c>
      <c r="P555" s="14">
        <v>10</v>
      </c>
      <c r="Q555" s="14">
        <v>50</v>
      </c>
      <c r="R555" s="15">
        <v>7</v>
      </c>
      <c r="S555" s="15">
        <v>5</v>
      </c>
      <c r="T555" s="15">
        <v>12</v>
      </c>
      <c r="U555" s="15">
        <v>3</v>
      </c>
      <c r="V555" s="68">
        <v>7</v>
      </c>
      <c r="W555" s="15">
        <v>3</v>
      </c>
      <c r="X555" s="15">
        <v>3</v>
      </c>
      <c r="Y555" s="15">
        <v>9</v>
      </c>
      <c r="Z555" s="14">
        <v>33</v>
      </c>
      <c r="AA555" s="14">
        <v>0</v>
      </c>
      <c r="AB555" s="14">
        <v>0</v>
      </c>
      <c r="AC555" s="13">
        <v>-0.4</v>
      </c>
      <c r="AD555" s="13">
        <v>80.3</v>
      </c>
      <c r="AE555" s="13">
        <v>85.6</v>
      </c>
      <c r="AF555" s="13">
        <v>-5.3</v>
      </c>
      <c r="AG555" s="13">
        <v>5.6</v>
      </c>
      <c r="AH555" s="13">
        <v>0.33</v>
      </c>
      <c r="AI555" s="13">
        <v>9.5</v>
      </c>
      <c r="AJ555" s="13">
        <v>11.1</v>
      </c>
      <c r="AK555" s="13">
        <v>8.5</v>
      </c>
      <c r="AL555" s="13">
        <v>9.8000000000000007</v>
      </c>
      <c r="AM555" s="13">
        <v>28.6</v>
      </c>
      <c r="AN555" s="13">
        <v>25</v>
      </c>
      <c r="AO555" s="13">
        <v>36.299999999999997</v>
      </c>
      <c r="AP555" s="13">
        <v>12.8</v>
      </c>
      <c r="AQ555" s="13">
        <v>106.17</v>
      </c>
      <c r="AR555" s="13">
        <v>-2.5</v>
      </c>
      <c r="AS555" s="13">
        <v>127</v>
      </c>
      <c r="AT555" s="16">
        <f t="shared" si="200"/>
        <v>0.69230769230769229</v>
      </c>
      <c r="AU555" s="16">
        <f t="shared" si="201"/>
        <v>0.23076923076923078</v>
      </c>
      <c r="AV555" s="17">
        <f t="shared" si="202"/>
        <v>0.92307692307692313</v>
      </c>
      <c r="AW555" s="17">
        <f t="shared" si="203"/>
        <v>0.53846153846153844</v>
      </c>
      <c r="AX555" s="17">
        <f t="shared" si="204"/>
        <v>0.38461538461538464</v>
      </c>
      <c r="AY555" s="17">
        <f t="shared" si="205"/>
        <v>0.23076923076923078</v>
      </c>
      <c r="AZ555" s="17">
        <f t="shared" si="206"/>
        <v>0.23076923076923078</v>
      </c>
      <c r="BA555" s="17">
        <f t="shared" si="207"/>
        <v>0.53846153846153844</v>
      </c>
      <c r="BB555" s="18">
        <f t="shared" si="208"/>
        <v>0.15734265734265732</v>
      </c>
      <c r="BC555" s="18">
        <f t="shared" si="209"/>
        <v>0.4285714285714286</v>
      </c>
      <c r="BD555" s="18">
        <f t="shared" si="210"/>
        <v>5.2447552447552448E-2</v>
      </c>
      <c r="BE555" s="18">
        <f t="shared" si="211"/>
        <v>5.2447552447552448E-2</v>
      </c>
      <c r="BF555" s="18">
        <f t="shared" si="212"/>
        <v>0.12237762237762236</v>
      </c>
      <c r="BG555" s="18">
        <f t="shared" si="213"/>
        <v>8.7412587412587409E-2</v>
      </c>
      <c r="BH555" s="58" t="str">
        <f t="shared" si="214"/>
        <v>&lt;10 min</v>
      </c>
      <c r="BI555" s="58" t="str">
        <f t="shared" si="215"/>
        <v>23–27</v>
      </c>
      <c r="BJ555" s="60">
        <f t="shared" si="216"/>
        <v>0.25</v>
      </c>
      <c r="BK555" s="60">
        <f t="shared" si="217"/>
        <v>0.36299999999999999</v>
      </c>
      <c r="BL555" s="60">
        <f t="shared" si="218"/>
        <v>4.8280024140012071E-3</v>
      </c>
      <c r="BM555" s="62" t="str">
        <f t="shared" si="219"/>
        <v>Écarter</v>
      </c>
      <c r="BN555" s="64">
        <f t="shared" si="220"/>
        <v>2.1173193004178921E-2</v>
      </c>
      <c r="BO555" s="64">
        <f t="shared" si="221"/>
        <v>57.2</v>
      </c>
      <c r="BP555" s="65">
        <f t="shared" si="222"/>
        <v>5.2447552447552448E-2</v>
      </c>
      <c r="BQ555" s="65">
        <f t="shared" si="223"/>
        <v>0.42857142857142855</v>
      </c>
      <c r="BR555" s="18">
        <f t="shared" si="224"/>
        <v>0.20979020979020979</v>
      </c>
    </row>
    <row r="556" spans="1:70" ht="13.2">
      <c r="A556" s="12" t="s">
        <v>1084</v>
      </c>
      <c r="B556" s="12" t="s">
        <v>1085</v>
      </c>
      <c r="C556" s="13">
        <v>26</v>
      </c>
      <c r="D556" s="13">
        <v>22</v>
      </c>
      <c r="E556" s="13">
        <v>15</v>
      </c>
      <c r="F556" s="13">
        <v>7</v>
      </c>
      <c r="G556" s="13">
        <v>3.9</v>
      </c>
      <c r="H556" s="14">
        <v>15</v>
      </c>
      <c r="I556" s="15">
        <v>4</v>
      </c>
      <c r="J556" s="15">
        <v>26</v>
      </c>
      <c r="K556" s="14">
        <v>19.2</v>
      </c>
      <c r="L556" s="15">
        <v>2</v>
      </c>
      <c r="M556" s="15">
        <v>15</v>
      </c>
      <c r="N556" s="14">
        <v>20</v>
      </c>
      <c r="O556" s="14">
        <v>2</v>
      </c>
      <c r="P556" s="14">
        <v>4</v>
      </c>
      <c r="Q556" s="14">
        <v>50</v>
      </c>
      <c r="R556" s="15">
        <v>4</v>
      </c>
      <c r="S556" s="15">
        <v>13</v>
      </c>
      <c r="T556" s="15">
        <v>18</v>
      </c>
      <c r="U556" s="15">
        <v>4</v>
      </c>
      <c r="V556" s="68">
        <v>2</v>
      </c>
      <c r="W556" s="15">
        <v>2</v>
      </c>
      <c r="X556" s="15">
        <v>7</v>
      </c>
      <c r="Y556" s="15">
        <v>9</v>
      </c>
      <c r="Z556" s="14">
        <v>66</v>
      </c>
      <c r="AA556" s="14">
        <v>0</v>
      </c>
      <c r="AB556" s="14">
        <v>0</v>
      </c>
      <c r="AC556" s="13">
        <v>-0.7</v>
      </c>
      <c r="AD556" s="13">
        <v>85.6</v>
      </c>
      <c r="AE556" s="13">
        <v>95.8</v>
      </c>
      <c r="AF556" s="13">
        <v>-10.1</v>
      </c>
      <c r="AG556" s="13">
        <v>7.1</v>
      </c>
      <c r="AH556" s="13">
        <v>1.33</v>
      </c>
      <c r="AI556" s="13">
        <v>11.4</v>
      </c>
      <c r="AJ556" s="13">
        <v>4.3</v>
      </c>
      <c r="AK556" s="13">
        <v>13.1</v>
      </c>
      <c r="AL556" s="13">
        <v>8.9</v>
      </c>
      <c r="AM556" s="13">
        <v>8.6</v>
      </c>
      <c r="AN556" s="13">
        <v>25</v>
      </c>
      <c r="AO556" s="13">
        <v>27</v>
      </c>
      <c r="AP556" s="13">
        <v>13.7</v>
      </c>
      <c r="AQ556" s="13">
        <v>107.72</v>
      </c>
      <c r="AR556" s="13">
        <v>2.2000000000000002</v>
      </c>
      <c r="AS556" s="13">
        <v>195</v>
      </c>
      <c r="AT556" s="16">
        <f t="shared" si="200"/>
        <v>0.68181818181818177</v>
      </c>
      <c r="AU556" s="16">
        <f t="shared" si="201"/>
        <v>0.18181818181818182</v>
      </c>
      <c r="AV556" s="17">
        <f t="shared" si="202"/>
        <v>0.81818181818181823</v>
      </c>
      <c r="AW556" s="17">
        <f t="shared" si="203"/>
        <v>0.18181818181818182</v>
      </c>
      <c r="AX556" s="17">
        <f t="shared" si="204"/>
        <v>0.59090909090909094</v>
      </c>
      <c r="AY556" s="17">
        <f t="shared" si="205"/>
        <v>9.0909090909090912E-2</v>
      </c>
      <c r="AZ556" s="17">
        <f t="shared" si="206"/>
        <v>0.31818181818181818</v>
      </c>
      <c r="BA556" s="17">
        <f t="shared" si="207"/>
        <v>9.0909090909090912E-2</v>
      </c>
      <c r="BB556" s="18">
        <f t="shared" si="208"/>
        <v>0.17482517482517482</v>
      </c>
      <c r="BC556" s="18">
        <f t="shared" si="209"/>
        <v>2</v>
      </c>
      <c r="BD556" s="18">
        <f t="shared" si="210"/>
        <v>2.3310023310023312E-2</v>
      </c>
      <c r="BE556" s="18">
        <f t="shared" si="211"/>
        <v>8.1585081585081584E-2</v>
      </c>
      <c r="BF556" s="18">
        <f t="shared" si="212"/>
        <v>4.6620046620046623E-2</v>
      </c>
      <c r="BG556" s="18">
        <f t="shared" si="213"/>
        <v>0.15151515151515152</v>
      </c>
      <c r="BH556" s="58" t="str">
        <f t="shared" si="214"/>
        <v>&lt;10 min</v>
      </c>
      <c r="BI556" s="58" t="str">
        <f t="shared" si="215"/>
        <v>23–27</v>
      </c>
      <c r="BJ556" s="60">
        <f t="shared" si="216"/>
        <v>0.25</v>
      </c>
      <c r="BK556" s="60">
        <f t="shared" si="217"/>
        <v>0.27</v>
      </c>
      <c r="BL556" s="60">
        <f t="shared" si="218"/>
        <v>1.5691007845503924E-2</v>
      </c>
      <c r="BM556" s="62" t="str">
        <f t="shared" si="219"/>
        <v>Écarter</v>
      </c>
      <c r="BN556" s="64">
        <f t="shared" si="220"/>
        <v>2.0852387049570147E-2</v>
      </c>
      <c r="BO556" s="64">
        <f t="shared" si="221"/>
        <v>85.8</v>
      </c>
      <c r="BP556" s="65">
        <f t="shared" si="222"/>
        <v>4.6620046620046623E-2</v>
      </c>
      <c r="BQ556" s="65">
        <f t="shared" si="223"/>
        <v>2</v>
      </c>
      <c r="BR556" s="18">
        <f t="shared" si="224"/>
        <v>0.20979020979020982</v>
      </c>
    </row>
    <row r="557" spans="1:70" ht="13.2">
      <c r="A557" s="12" t="s">
        <v>1116</v>
      </c>
      <c r="B557" s="12" t="s">
        <v>1117</v>
      </c>
      <c r="C557" s="13">
        <v>38</v>
      </c>
      <c r="D557" s="13">
        <v>12</v>
      </c>
      <c r="E557" s="13">
        <v>5</v>
      </c>
      <c r="F557" s="13">
        <v>7</v>
      </c>
      <c r="G557" s="13">
        <v>3.1</v>
      </c>
      <c r="H557" s="14">
        <v>8</v>
      </c>
      <c r="I557" s="15">
        <v>4</v>
      </c>
      <c r="J557" s="15">
        <v>11</v>
      </c>
      <c r="K557" s="14">
        <v>36.4</v>
      </c>
      <c r="L557" s="14">
        <v>0</v>
      </c>
      <c r="M557" s="15">
        <v>4</v>
      </c>
      <c r="N557" s="14">
        <v>0</v>
      </c>
      <c r="O557" s="14">
        <v>0</v>
      </c>
      <c r="P557" s="14">
        <v>1</v>
      </c>
      <c r="Q557" s="14">
        <v>0</v>
      </c>
      <c r="R557" s="14">
        <v>0</v>
      </c>
      <c r="S557" s="15">
        <v>6</v>
      </c>
      <c r="T557" s="15">
        <v>6</v>
      </c>
      <c r="U557" s="15">
        <v>4</v>
      </c>
      <c r="V557" s="68">
        <v>4</v>
      </c>
      <c r="W557" s="14">
        <v>0</v>
      </c>
      <c r="X557" s="15">
        <v>2</v>
      </c>
      <c r="Y557" s="15">
        <v>5</v>
      </c>
      <c r="Z557" s="14">
        <v>23</v>
      </c>
      <c r="AA557" s="14">
        <v>0</v>
      </c>
      <c r="AB557" s="14">
        <v>0</v>
      </c>
      <c r="AC557" s="13">
        <v>-0.8</v>
      </c>
      <c r="AD557" s="13">
        <v>97.4</v>
      </c>
      <c r="AE557" s="13">
        <v>110.5</v>
      </c>
      <c r="AF557" s="13">
        <v>-13.1</v>
      </c>
      <c r="AG557" s="13">
        <v>16</v>
      </c>
      <c r="AH557" s="13">
        <v>1</v>
      </c>
      <c r="AI557" s="13">
        <v>21.1</v>
      </c>
      <c r="AJ557" s="13">
        <v>0</v>
      </c>
      <c r="AK557" s="13">
        <v>17.600000000000001</v>
      </c>
      <c r="AL557" s="13">
        <v>8.6999999999999993</v>
      </c>
      <c r="AM557" s="13">
        <v>21.1</v>
      </c>
      <c r="AN557" s="13">
        <v>36.4</v>
      </c>
      <c r="AO557" s="13">
        <v>35</v>
      </c>
      <c r="AP557" s="13">
        <v>16.5</v>
      </c>
      <c r="AQ557" s="13">
        <v>100.28</v>
      </c>
      <c r="AR557" s="13">
        <v>1.5</v>
      </c>
      <c r="AS557" s="13">
        <v>77</v>
      </c>
      <c r="AT557" s="16">
        <f t="shared" si="200"/>
        <v>0.66666666666666663</v>
      </c>
      <c r="AU557" s="16">
        <f t="shared" si="201"/>
        <v>0.33333333333333331</v>
      </c>
      <c r="AV557" s="17">
        <f t="shared" si="202"/>
        <v>0.5</v>
      </c>
      <c r="AW557" s="17">
        <f t="shared" si="203"/>
        <v>0</v>
      </c>
      <c r="AX557" s="17">
        <f t="shared" si="204"/>
        <v>0.5</v>
      </c>
      <c r="AY557" s="17">
        <f t="shared" si="205"/>
        <v>0</v>
      </c>
      <c r="AZ557" s="17">
        <f t="shared" si="206"/>
        <v>0.16666666666666666</v>
      </c>
      <c r="BA557" s="17">
        <f t="shared" si="207"/>
        <v>0.33333333333333331</v>
      </c>
      <c r="BB557" s="18">
        <f t="shared" si="208"/>
        <v>0.21505376344086019</v>
      </c>
      <c r="BC557" s="18">
        <f t="shared" si="209"/>
        <v>1</v>
      </c>
      <c r="BD557" s="18">
        <f t="shared" si="210"/>
        <v>0</v>
      </c>
      <c r="BE557" s="18">
        <f t="shared" si="211"/>
        <v>5.3763440860215048E-2</v>
      </c>
      <c r="BF557" s="18">
        <f t="shared" si="212"/>
        <v>0</v>
      </c>
      <c r="BG557" s="18">
        <f t="shared" si="213"/>
        <v>0.16129032258064516</v>
      </c>
      <c r="BH557" s="58" t="str">
        <f t="shared" si="214"/>
        <v>&lt;10 min</v>
      </c>
      <c r="BI557" s="58" t="str">
        <f t="shared" si="215"/>
        <v>33+</v>
      </c>
      <c r="BJ557" s="60">
        <f t="shared" si="216"/>
        <v>0.36399999999999999</v>
      </c>
      <c r="BK557" s="60">
        <f t="shared" si="217"/>
        <v>0.35</v>
      </c>
      <c r="BL557" s="60">
        <f t="shared" si="218"/>
        <v>6.6385033192516594E-3</v>
      </c>
      <c r="BM557" s="62" t="str">
        <f t="shared" si="219"/>
        <v>Écarter</v>
      </c>
      <c r="BN557" s="64">
        <f t="shared" si="220"/>
        <v>2.0389000670690813E-2</v>
      </c>
      <c r="BO557" s="64">
        <f t="shared" si="221"/>
        <v>37.200000000000003</v>
      </c>
      <c r="BP557" s="65">
        <f t="shared" si="222"/>
        <v>0.1075268817204301</v>
      </c>
      <c r="BQ557" s="65">
        <f t="shared" si="223"/>
        <v>1</v>
      </c>
      <c r="BR557" s="18">
        <f t="shared" si="224"/>
        <v>0.16129032258064516</v>
      </c>
    </row>
    <row r="558" spans="1:70" ht="13.2">
      <c r="A558" s="12" t="s">
        <v>1146</v>
      </c>
      <c r="B558" s="12" t="s">
        <v>1147</v>
      </c>
      <c r="C558" s="13">
        <v>22</v>
      </c>
      <c r="D558" s="13">
        <v>5</v>
      </c>
      <c r="E558" s="13">
        <v>2</v>
      </c>
      <c r="F558" s="13">
        <v>3</v>
      </c>
      <c r="G558" s="13">
        <v>2.1</v>
      </c>
      <c r="H558" s="14">
        <v>3</v>
      </c>
      <c r="I558" s="15">
        <v>1</v>
      </c>
      <c r="J558" s="15">
        <v>7</v>
      </c>
      <c r="K558" s="14">
        <v>14.3</v>
      </c>
      <c r="L558" s="14">
        <v>0</v>
      </c>
      <c r="M558" s="15">
        <v>3</v>
      </c>
      <c r="N558" s="14">
        <v>0</v>
      </c>
      <c r="O558" s="14">
        <v>1</v>
      </c>
      <c r="P558" s="14">
        <v>2</v>
      </c>
      <c r="Q558" s="14">
        <v>50</v>
      </c>
      <c r="R558" s="14">
        <v>0</v>
      </c>
      <c r="S558" s="15">
        <v>2</v>
      </c>
      <c r="T558" s="15">
        <v>2</v>
      </c>
      <c r="U558" s="14">
        <v>0</v>
      </c>
      <c r="V558" s="69">
        <v>0</v>
      </c>
      <c r="W558" s="14">
        <v>0</v>
      </c>
      <c r="X558" s="14">
        <v>0</v>
      </c>
      <c r="Y558" s="14">
        <v>0</v>
      </c>
      <c r="Z558" s="14">
        <v>6</v>
      </c>
      <c r="AA558" s="14">
        <v>0</v>
      </c>
      <c r="AB558" s="14">
        <v>0</v>
      </c>
      <c r="AC558" s="13">
        <v>0.4</v>
      </c>
      <c r="AD558" s="13">
        <v>80.8</v>
      </c>
      <c r="AE558" s="13">
        <v>76</v>
      </c>
      <c r="AF558" s="13">
        <v>4.8</v>
      </c>
      <c r="AG558" s="13">
        <v>0</v>
      </c>
      <c r="AH558" s="13">
        <v>0</v>
      </c>
      <c r="AI558" s="13">
        <v>0</v>
      </c>
      <c r="AJ558" s="13">
        <v>0</v>
      </c>
      <c r="AK558" s="13">
        <v>20</v>
      </c>
      <c r="AL558" s="13">
        <v>9.5</v>
      </c>
      <c r="AM558" s="13">
        <v>0</v>
      </c>
      <c r="AN558" s="13">
        <v>14.3</v>
      </c>
      <c r="AO558" s="13">
        <v>19</v>
      </c>
      <c r="AP558" s="13">
        <v>29.6</v>
      </c>
      <c r="AQ558" s="13">
        <v>118.62</v>
      </c>
      <c r="AR558" s="13">
        <v>-5.6</v>
      </c>
      <c r="AS558" s="13">
        <v>26</v>
      </c>
      <c r="AT558" s="16">
        <f t="shared" si="200"/>
        <v>0.6</v>
      </c>
      <c r="AU558" s="16">
        <f t="shared" si="201"/>
        <v>0</v>
      </c>
      <c r="AV558" s="17">
        <f t="shared" si="202"/>
        <v>0.4</v>
      </c>
      <c r="AW558" s="17">
        <f t="shared" si="203"/>
        <v>0</v>
      </c>
      <c r="AX558" s="17">
        <f t="shared" si="204"/>
        <v>0.4</v>
      </c>
      <c r="AY558" s="17">
        <f t="shared" si="205"/>
        <v>0</v>
      </c>
      <c r="AZ558" s="17">
        <f t="shared" si="206"/>
        <v>0</v>
      </c>
      <c r="BA558" s="17">
        <f t="shared" si="207"/>
        <v>0</v>
      </c>
      <c r="BB558" s="18">
        <f t="shared" si="208"/>
        <v>0.2857142857142857</v>
      </c>
      <c r="BC558" s="18" t="str">
        <f t="shared" si="209"/>
        <v/>
      </c>
      <c r="BD558" s="18">
        <f t="shared" si="210"/>
        <v>0</v>
      </c>
      <c r="BE558" s="18">
        <f t="shared" si="211"/>
        <v>0</v>
      </c>
      <c r="BF558" s="18">
        <f t="shared" si="212"/>
        <v>0</v>
      </c>
      <c r="BG558" s="18">
        <f t="shared" si="213"/>
        <v>0.19047619047619047</v>
      </c>
      <c r="BH558" s="58" t="str">
        <f t="shared" si="214"/>
        <v>&lt;10 min</v>
      </c>
      <c r="BI558" s="58" t="str">
        <f t="shared" si="215"/>
        <v>18–22</v>
      </c>
      <c r="BJ558" s="60">
        <f t="shared" si="216"/>
        <v>0.14300000000000002</v>
      </c>
      <c r="BK558" s="60">
        <f t="shared" si="217"/>
        <v>0.19</v>
      </c>
      <c r="BL558" s="60">
        <f t="shared" si="218"/>
        <v>4.2245021122510563E-3</v>
      </c>
      <c r="BM558" s="62" t="str">
        <f t="shared" si="219"/>
        <v>Écarter</v>
      </c>
      <c r="BN558" s="64">
        <f t="shared" si="220"/>
        <v>1.835010060362173E-2</v>
      </c>
      <c r="BO558" s="64">
        <f t="shared" si="221"/>
        <v>10.5</v>
      </c>
      <c r="BP558" s="65">
        <f t="shared" si="222"/>
        <v>0</v>
      </c>
      <c r="BQ558" s="65">
        <f t="shared" si="223"/>
        <v>0</v>
      </c>
      <c r="BR558" s="18">
        <f t="shared" si="224"/>
        <v>0.19047619047619047</v>
      </c>
    </row>
    <row r="559" spans="1:70" ht="13.2">
      <c r="A559" s="12" t="s">
        <v>1152</v>
      </c>
      <c r="B559" s="12" t="s">
        <v>1153</v>
      </c>
      <c r="C559" s="13">
        <v>24</v>
      </c>
      <c r="D559" s="13">
        <v>8</v>
      </c>
      <c r="E559" s="13">
        <v>2</v>
      </c>
      <c r="F559" s="13">
        <v>6</v>
      </c>
      <c r="G559" s="13">
        <v>2</v>
      </c>
      <c r="H559" s="14">
        <v>3</v>
      </c>
      <c r="I559" s="15">
        <v>1</v>
      </c>
      <c r="J559" s="15">
        <v>8</v>
      </c>
      <c r="K559" s="14">
        <v>12.5</v>
      </c>
      <c r="L559" s="14">
        <v>0</v>
      </c>
      <c r="M559" s="15">
        <v>3</v>
      </c>
      <c r="N559" s="14">
        <v>0</v>
      </c>
      <c r="O559" s="14">
        <v>1</v>
      </c>
      <c r="P559" s="14">
        <v>1</v>
      </c>
      <c r="Q559" s="14">
        <v>100</v>
      </c>
      <c r="R559" s="15">
        <v>2</v>
      </c>
      <c r="S559" s="15">
        <v>2</v>
      </c>
      <c r="T559" s="15">
        <v>4</v>
      </c>
      <c r="U559" s="15">
        <v>2</v>
      </c>
      <c r="V559" s="68">
        <v>2</v>
      </c>
      <c r="W559" s="15">
        <v>1</v>
      </c>
      <c r="X559" s="14">
        <v>0</v>
      </c>
      <c r="Y559" s="15">
        <v>4</v>
      </c>
      <c r="Z559" s="14">
        <v>12</v>
      </c>
      <c r="AA559" s="14">
        <v>0</v>
      </c>
      <c r="AB559" s="14">
        <v>0</v>
      </c>
      <c r="AC559" s="13">
        <v>-0.6</v>
      </c>
      <c r="AD559" s="13">
        <v>83.3</v>
      </c>
      <c r="AE559" s="13">
        <v>97.6</v>
      </c>
      <c r="AF559" s="13">
        <v>-14.2</v>
      </c>
      <c r="AG559" s="13">
        <v>18.2</v>
      </c>
      <c r="AH559" s="13">
        <v>1</v>
      </c>
      <c r="AI559" s="13">
        <v>16.7</v>
      </c>
      <c r="AJ559" s="13">
        <v>7.1</v>
      </c>
      <c r="AK559" s="13">
        <v>11.1</v>
      </c>
      <c r="AL559" s="13">
        <v>8.6999999999999993</v>
      </c>
      <c r="AM559" s="13">
        <v>16.7</v>
      </c>
      <c r="AN559" s="13">
        <v>12.5</v>
      </c>
      <c r="AO559" s="13">
        <v>17.8</v>
      </c>
      <c r="AP559" s="13">
        <v>18.5</v>
      </c>
      <c r="AQ559" s="13">
        <v>123.38</v>
      </c>
      <c r="AR559" s="13">
        <v>-6.8</v>
      </c>
      <c r="AS559" s="13">
        <v>42</v>
      </c>
      <c r="AT559" s="16">
        <f t="shared" si="200"/>
        <v>0.375</v>
      </c>
      <c r="AU559" s="16">
        <f t="shared" si="201"/>
        <v>0.25</v>
      </c>
      <c r="AV559" s="17">
        <f t="shared" si="202"/>
        <v>0.5</v>
      </c>
      <c r="AW559" s="17">
        <f t="shared" si="203"/>
        <v>0.25</v>
      </c>
      <c r="AX559" s="17">
        <f t="shared" si="204"/>
        <v>0.25</v>
      </c>
      <c r="AY559" s="17">
        <f t="shared" si="205"/>
        <v>0.125</v>
      </c>
      <c r="AZ559" s="17">
        <f t="shared" si="206"/>
        <v>0</v>
      </c>
      <c r="BA559" s="17">
        <f t="shared" si="207"/>
        <v>0.25</v>
      </c>
      <c r="BB559" s="18">
        <f t="shared" si="208"/>
        <v>0.1875</v>
      </c>
      <c r="BC559" s="18">
        <f t="shared" si="209"/>
        <v>1</v>
      </c>
      <c r="BD559" s="18">
        <f t="shared" si="210"/>
        <v>6.25E-2</v>
      </c>
      <c r="BE559" s="18">
        <f t="shared" si="211"/>
        <v>0</v>
      </c>
      <c r="BF559" s="18">
        <f t="shared" si="212"/>
        <v>0.125</v>
      </c>
      <c r="BG559" s="18">
        <f t="shared" si="213"/>
        <v>0.125</v>
      </c>
      <c r="BH559" s="58" t="str">
        <f t="shared" si="214"/>
        <v>&lt;10 min</v>
      </c>
      <c r="BI559" s="58" t="str">
        <f t="shared" si="215"/>
        <v>23–27</v>
      </c>
      <c r="BJ559" s="60">
        <f t="shared" si="216"/>
        <v>0.125</v>
      </c>
      <c r="BK559" s="60">
        <f t="shared" si="217"/>
        <v>0.17800000000000002</v>
      </c>
      <c r="BL559" s="60">
        <f t="shared" si="218"/>
        <v>4.8280024140012071E-3</v>
      </c>
      <c r="BM559" s="62" t="str">
        <f t="shared" si="219"/>
        <v>Écarter</v>
      </c>
      <c r="BN559" s="64">
        <f t="shared" si="220"/>
        <v>1.1468812877263581E-2</v>
      </c>
      <c r="BO559" s="64">
        <f t="shared" si="221"/>
        <v>16</v>
      </c>
      <c r="BP559" s="65">
        <f t="shared" si="222"/>
        <v>0.125</v>
      </c>
      <c r="BQ559" s="65">
        <f t="shared" si="223"/>
        <v>1</v>
      </c>
      <c r="BR559" s="18">
        <f t="shared" si="224"/>
        <v>0.25</v>
      </c>
    </row>
    <row r="560" spans="1:70" ht="13.2">
      <c r="A560" s="12" t="s">
        <v>1158</v>
      </c>
      <c r="B560" s="12" t="s">
        <v>1159</v>
      </c>
      <c r="C560" s="13">
        <v>25</v>
      </c>
      <c r="D560" s="13">
        <v>6</v>
      </c>
      <c r="E560" s="13">
        <v>6</v>
      </c>
      <c r="F560" s="13">
        <v>0</v>
      </c>
      <c r="G560" s="13">
        <v>3.5</v>
      </c>
      <c r="H560" s="14">
        <v>2</v>
      </c>
      <c r="I560" s="14">
        <v>0</v>
      </c>
      <c r="J560" s="15">
        <v>2</v>
      </c>
      <c r="K560" s="14">
        <v>0</v>
      </c>
      <c r="L560" s="14">
        <v>0</v>
      </c>
      <c r="M560" s="15">
        <v>1</v>
      </c>
      <c r="N560" s="14">
        <v>0</v>
      </c>
      <c r="O560" s="14">
        <v>2</v>
      </c>
      <c r="P560" s="14">
        <v>4</v>
      </c>
      <c r="Q560" s="14">
        <v>50</v>
      </c>
      <c r="R560" s="15">
        <v>1</v>
      </c>
      <c r="S560" s="15">
        <v>2</v>
      </c>
      <c r="T560" s="15">
        <v>3</v>
      </c>
      <c r="U560" s="15">
        <v>1</v>
      </c>
      <c r="V560" s="68">
        <v>1</v>
      </c>
      <c r="W560" s="14">
        <v>0</v>
      </c>
      <c r="X560" s="14">
        <v>0</v>
      </c>
      <c r="Y560" s="15">
        <v>4</v>
      </c>
      <c r="Z560" s="14">
        <v>6</v>
      </c>
      <c r="AA560" s="14">
        <v>0</v>
      </c>
      <c r="AB560" s="14">
        <v>0</v>
      </c>
      <c r="AC560" s="13">
        <v>-3</v>
      </c>
      <c r="AD560" s="13">
        <v>61.4</v>
      </c>
      <c r="AE560" s="13">
        <v>104.7</v>
      </c>
      <c r="AF560" s="13">
        <v>-43.3</v>
      </c>
      <c r="AG560" s="13">
        <v>11.1</v>
      </c>
      <c r="AH560" s="13">
        <v>1</v>
      </c>
      <c r="AI560" s="13">
        <v>16.7</v>
      </c>
      <c r="AJ560" s="13">
        <v>4</v>
      </c>
      <c r="AK560" s="13">
        <v>9.5</v>
      </c>
      <c r="AL560" s="13">
        <v>6.5</v>
      </c>
      <c r="AM560" s="13">
        <v>16.7</v>
      </c>
      <c r="AN560" s="13">
        <v>0</v>
      </c>
      <c r="AO560" s="13">
        <v>26.6</v>
      </c>
      <c r="AP560" s="13">
        <v>10.199999999999999</v>
      </c>
      <c r="AQ560" s="13">
        <v>99.59</v>
      </c>
      <c r="AR560" s="13">
        <v>-6.9</v>
      </c>
      <c r="AS560" s="13">
        <v>44</v>
      </c>
      <c r="AT560" s="16">
        <f t="shared" si="200"/>
        <v>0.33333333333333331</v>
      </c>
      <c r="AU560" s="16">
        <f t="shared" si="201"/>
        <v>0.16666666666666666</v>
      </c>
      <c r="AV560" s="17">
        <f t="shared" si="202"/>
        <v>0.5</v>
      </c>
      <c r="AW560" s="17">
        <f t="shared" si="203"/>
        <v>0.16666666666666666</v>
      </c>
      <c r="AX560" s="17">
        <f t="shared" si="204"/>
        <v>0.33333333333333331</v>
      </c>
      <c r="AY560" s="17">
        <f t="shared" si="205"/>
        <v>0</v>
      </c>
      <c r="AZ560" s="17">
        <f t="shared" si="206"/>
        <v>0</v>
      </c>
      <c r="BA560" s="17">
        <f t="shared" si="207"/>
        <v>0.16666666666666666</v>
      </c>
      <c r="BB560" s="18">
        <f t="shared" si="208"/>
        <v>9.5238095238095233E-2</v>
      </c>
      <c r="BC560" s="18">
        <f t="shared" si="209"/>
        <v>1</v>
      </c>
      <c r="BD560" s="18">
        <f t="shared" si="210"/>
        <v>0</v>
      </c>
      <c r="BE560" s="18">
        <f t="shared" si="211"/>
        <v>0</v>
      </c>
      <c r="BF560" s="18">
        <f t="shared" si="212"/>
        <v>4.7619047619047616E-2</v>
      </c>
      <c r="BG560" s="18">
        <f t="shared" si="213"/>
        <v>9.5238095238095233E-2</v>
      </c>
      <c r="BH560" s="58" t="str">
        <f t="shared" si="214"/>
        <v>&lt;10 min</v>
      </c>
      <c r="BI560" s="58" t="str">
        <f t="shared" si="215"/>
        <v>23–27</v>
      </c>
      <c r="BJ560" s="60">
        <f t="shared" si="216"/>
        <v>0</v>
      </c>
      <c r="BK560" s="60">
        <f t="shared" si="217"/>
        <v>0.26600000000000001</v>
      </c>
      <c r="BL560" s="60">
        <f t="shared" si="218"/>
        <v>1.2070006035003018E-3</v>
      </c>
      <c r="BM560" s="62" t="str">
        <f t="shared" si="219"/>
        <v>Écarter</v>
      </c>
      <c r="BN560" s="64">
        <f t="shared" si="220"/>
        <v>1.0194500335345406E-2</v>
      </c>
      <c r="BO560" s="64">
        <f t="shared" si="221"/>
        <v>21</v>
      </c>
      <c r="BP560" s="65">
        <f t="shared" si="222"/>
        <v>4.7619047619047616E-2</v>
      </c>
      <c r="BQ560" s="65">
        <f t="shared" si="223"/>
        <v>1</v>
      </c>
      <c r="BR560" s="18">
        <f t="shared" si="224"/>
        <v>0.14285714285714285</v>
      </c>
    </row>
    <row r="561" spans="1:70" ht="13.2">
      <c r="A561" s="12" t="s">
        <v>1160</v>
      </c>
      <c r="B561" s="12" t="s">
        <v>1161</v>
      </c>
      <c r="C561" s="13">
        <v>23</v>
      </c>
      <c r="D561" s="13">
        <v>3</v>
      </c>
      <c r="E561" s="13">
        <v>3</v>
      </c>
      <c r="F561" s="13">
        <v>0</v>
      </c>
      <c r="G561" s="13">
        <v>4.4000000000000004</v>
      </c>
      <c r="H561" s="14">
        <v>1</v>
      </c>
      <c r="I561" s="14">
        <v>0</v>
      </c>
      <c r="J561" s="15">
        <v>1</v>
      </c>
      <c r="K561" s="14">
        <v>0</v>
      </c>
      <c r="L561" s="14">
        <v>0</v>
      </c>
      <c r="M561" s="15">
        <v>1</v>
      </c>
      <c r="N561" s="14">
        <v>0</v>
      </c>
      <c r="O561" s="14">
        <v>1</v>
      </c>
      <c r="P561" s="14">
        <v>2</v>
      </c>
      <c r="Q561" s="14">
        <v>50</v>
      </c>
      <c r="R561" s="14">
        <v>0</v>
      </c>
      <c r="S561" s="15">
        <v>4</v>
      </c>
      <c r="T561" s="15">
        <v>4</v>
      </c>
      <c r="U561" s="15">
        <v>3</v>
      </c>
      <c r="V561" s="68">
        <v>4</v>
      </c>
      <c r="W561" s="14">
        <v>0</v>
      </c>
      <c r="X561" s="14">
        <v>0</v>
      </c>
      <c r="Y561" s="15">
        <v>1</v>
      </c>
      <c r="Z561" s="14">
        <v>6</v>
      </c>
      <c r="AA561" s="14">
        <v>0</v>
      </c>
      <c r="AB561" s="14">
        <v>0</v>
      </c>
      <c r="AC561" s="13">
        <v>3</v>
      </c>
      <c r="AD561" s="13">
        <v>103.2</v>
      </c>
      <c r="AE561" s="13">
        <v>79.3</v>
      </c>
      <c r="AF561" s="13">
        <v>23.9</v>
      </c>
      <c r="AG561" s="13">
        <v>23.1</v>
      </c>
      <c r="AH561" s="13">
        <v>0.75</v>
      </c>
      <c r="AI561" s="13">
        <v>33.299999999999997</v>
      </c>
      <c r="AJ561" s="13">
        <v>0</v>
      </c>
      <c r="AK561" s="13">
        <v>44.4</v>
      </c>
      <c r="AL561" s="13">
        <v>21.1</v>
      </c>
      <c r="AM561" s="13">
        <v>44.4</v>
      </c>
      <c r="AN561" s="13">
        <v>0</v>
      </c>
      <c r="AO561" s="13">
        <v>26.6</v>
      </c>
      <c r="AP561" s="13">
        <v>17.600000000000001</v>
      </c>
      <c r="AQ561" s="13">
        <v>108.82</v>
      </c>
      <c r="AR561" s="13">
        <v>2.4</v>
      </c>
      <c r="AS561" s="13">
        <v>31</v>
      </c>
      <c r="AT561" s="16">
        <f t="shared" si="200"/>
        <v>0.33333333333333331</v>
      </c>
      <c r="AU561" s="16">
        <f t="shared" si="201"/>
        <v>1</v>
      </c>
      <c r="AV561" s="17">
        <f t="shared" si="202"/>
        <v>1.3333333333333333</v>
      </c>
      <c r="AW561" s="17">
        <f t="shared" si="203"/>
        <v>0</v>
      </c>
      <c r="AX561" s="17">
        <f t="shared" si="204"/>
        <v>1.3333333333333333</v>
      </c>
      <c r="AY561" s="17">
        <f t="shared" si="205"/>
        <v>0</v>
      </c>
      <c r="AZ561" s="17">
        <f t="shared" si="206"/>
        <v>0</v>
      </c>
      <c r="BA561" s="17">
        <f t="shared" si="207"/>
        <v>1.3333333333333333</v>
      </c>
      <c r="BB561" s="18">
        <f t="shared" si="208"/>
        <v>7.5757575757575746E-2</v>
      </c>
      <c r="BC561" s="18">
        <f t="shared" si="209"/>
        <v>0.75</v>
      </c>
      <c r="BD561" s="18">
        <f t="shared" si="210"/>
        <v>0</v>
      </c>
      <c r="BE561" s="18">
        <f t="shared" si="211"/>
        <v>0</v>
      </c>
      <c r="BF561" s="18">
        <f t="shared" si="212"/>
        <v>0</v>
      </c>
      <c r="BG561" s="18">
        <f t="shared" si="213"/>
        <v>0.30303030303030298</v>
      </c>
      <c r="BH561" s="58" t="str">
        <f t="shared" si="214"/>
        <v>&lt;10 min</v>
      </c>
      <c r="BI561" s="58" t="str">
        <f t="shared" si="215"/>
        <v>23–27</v>
      </c>
      <c r="BJ561" s="60">
        <f t="shared" si="216"/>
        <v>0</v>
      </c>
      <c r="BK561" s="60">
        <f t="shared" si="217"/>
        <v>0.26600000000000001</v>
      </c>
      <c r="BL561" s="60">
        <f t="shared" si="218"/>
        <v>6.0350030175015089E-4</v>
      </c>
      <c r="BM561" s="62" t="str">
        <f t="shared" si="219"/>
        <v>Écarter</v>
      </c>
      <c r="BN561" s="64">
        <f t="shared" si="220"/>
        <v>1.0194500335345406E-2</v>
      </c>
      <c r="BO561" s="64">
        <f t="shared" si="221"/>
        <v>13.200000000000001</v>
      </c>
      <c r="BP561" s="65">
        <f t="shared" si="222"/>
        <v>0.22727272727272727</v>
      </c>
      <c r="BQ561" s="65">
        <f t="shared" si="223"/>
        <v>0.75</v>
      </c>
      <c r="BR561" s="18">
        <f t="shared" si="224"/>
        <v>0.30303030303030298</v>
      </c>
    </row>
    <row r="562" spans="1:70" ht="13.2">
      <c r="A562" s="12" t="s">
        <v>1162</v>
      </c>
      <c r="B562" s="12" t="s">
        <v>1163</v>
      </c>
      <c r="C562" s="13">
        <v>29</v>
      </c>
      <c r="D562" s="13">
        <v>1</v>
      </c>
      <c r="E562" s="13">
        <v>0</v>
      </c>
      <c r="F562" s="13">
        <v>1</v>
      </c>
      <c r="G562" s="13">
        <v>3.4</v>
      </c>
      <c r="H562" s="14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5">
        <v>1</v>
      </c>
      <c r="T562" s="15">
        <v>1</v>
      </c>
      <c r="U562" s="15">
        <v>1</v>
      </c>
      <c r="V562" s="69">
        <v>0</v>
      </c>
      <c r="W562" s="14">
        <v>0</v>
      </c>
      <c r="X562" s="14">
        <v>0</v>
      </c>
      <c r="Y562" s="14">
        <v>0</v>
      </c>
      <c r="Z562" s="14">
        <v>3</v>
      </c>
      <c r="AA562" s="14">
        <v>0</v>
      </c>
      <c r="AB562" s="14">
        <v>0</v>
      </c>
      <c r="AC562" s="13">
        <v>5</v>
      </c>
      <c r="AD562" s="13">
        <v>125</v>
      </c>
      <c r="AE562" s="13">
        <v>62.5</v>
      </c>
      <c r="AF562" s="13">
        <v>62.5</v>
      </c>
      <c r="AG562" s="13">
        <v>25</v>
      </c>
      <c r="AH562" s="13">
        <v>0</v>
      </c>
      <c r="AI562" s="13">
        <v>100</v>
      </c>
      <c r="AJ562" s="13">
        <v>0</v>
      </c>
      <c r="AK562" s="13">
        <v>25</v>
      </c>
      <c r="AL562" s="13">
        <v>11.1</v>
      </c>
      <c r="AM562" s="13">
        <v>0</v>
      </c>
      <c r="AN562" s="13">
        <v>0</v>
      </c>
      <c r="AO562" s="13">
        <v>0</v>
      </c>
      <c r="AP562" s="13">
        <v>0</v>
      </c>
      <c r="AQ562" s="13">
        <v>114.06</v>
      </c>
      <c r="AR562" s="13">
        <v>13.3</v>
      </c>
      <c r="AS562" s="13">
        <v>8</v>
      </c>
      <c r="AT562" s="16">
        <f t="shared" si="200"/>
        <v>0</v>
      </c>
      <c r="AU562" s="16">
        <f t="shared" si="201"/>
        <v>1</v>
      </c>
      <c r="AV562" s="17">
        <f t="shared" si="202"/>
        <v>1</v>
      </c>
      <c r="AW562" s="17">
        <f t="shared" si="203"/>
        <v>0</v>
      </c>
      <c r="AX562" s="17">
        <f t="shared" si="204"/>
        <v>1</v>
      </c>
      <c r="AY562" s="17">
        <f t="shared" si="205"/>
        <v>0</v>
      </c>
      <c r="AZ562" s="17">
        <f t="shared" si="206"/>
        <v>0</v>
      </c>
      <c r="BA562" s="17">
        <f t="shared" si="207"/>
        <v>0</v>
      </c>
      <c r="BB562" s="18">
        <f t="shared" si="208"/>
        <v>0</v>
      </c>
      <c r="BC562" s="18" t="str">
        <f t="shared" si="209"/>
        <v/>
      </c>
      <c r="BD562" s="18">
        <f t="shared" si="210"/>
        <v>0</v>
      </c>
      <c r="BE562" s="18">
        <f t="shared" si="211"/>
        <v>0</v>
      </c>
      <c r="BF562" s="18">
        <f t="shared" si="212"/>
        <v>0</v>
      </c>
      <c r="BG562" s="18">
        <f t="shared" si="213"/>
        <v>0.29411764705882354</v>
      </c>
      <c r="BH562" s="58" t="str">
        <f t="shared" si="214"/>
        <v>&lt;10 min</v>
      </c>
      <c r="BI562" s="58" t="str">
        <f t="shared" si="215"/>
        <v>28–32</v>
      </c>
      <c r="BJ562" s="60">
        <f t="shared" si="216"/>
        <v>0</v>
      </c>
      <c r="BK562" s="60">
        <f t="shared" si="217"/>
        <v>0</v>
      </c>
      <c r="BL562" s="60">
        <f t="shared" si="218"/>
        <v>0</v>
      </c>
      <c r="BM562" s="62" t="str">
        <f t="shared" si="219"/>
        <v>Écarter</v>
      </c>
      <c r="BN562" s="64">
        <f t="shared" si="220"/>
        <v>0</v>
      </c>
      <c r="BO562" s="64">
        <f t="shared" si="221"/>
        <v>3.4</v>
      </c>
      <c r="BP562" s="65">
        <f t="shared" si="222"/>
        <v>0.29411764705882354</v>
      </c>
      <c r="BQ562" s="65">
        <f t="shared" si="223"/>
        <v>0</v>
      </c>
      <c r="BR562" s="18">
        <f t="shared" si="224"/>
        <v>0.29411764705882354</v>
      </c>
    </row>
    <row r="563" spans="1:70" ht="13.2">
      <c r="A563" s="12" t="s">
        <v>1164</v>
      </c>
      <c r="B563" s="12" t="s">
        <v>1165</v>
      </c>
      <c r="C563" s="13">
        <v>24</v>
      </c>
      <c r="D563" s="13">
        <v>3</v>
      </c>
      <c r="E563" s="13">
        <v>1</v>
      </c>
      <c r="F563" s="13">
        <v>2</v>
      </c>
      <c r="G563" s="13">
        <v>0.9</v>
      </c>
      <c r="H563" s="14">
        <v>0</v>
      </c>
      <c r="I563" s="14">
        <v>0</v>
      </c>
      <c r="J563" s="15">
        <v>1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69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3">
        <v>0.3</v>
      </c>
      <c r="AD563" s="13">
        <v>83.3</v>
      </c>
      <c r="AE563" s="13">
        <v>66.7</v>
      </c>
      <c r="AF563" s="13">
        <v>16.7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16.7</v>
      </c>
      <c r="AQ563" s="13">
        <v>110.7</v>
      </c>
      <c r="AR563" s="13">
        <v>-8.6999999999999993</v>
      </c>
      <c r="AS563" s="13">
        <v>6</v>
      </c>
      <c r="AT563" s="16">
        <f t="shared" si="200"/>
        <v>0</v>
      </c>
      <c r="AU563" s="16">
        <f t="shared" si="201"/>
        <v>0</v>
      </c>
      <c r="AV563" s="17">
        <f t="shared" si="202"/>
        <v>0</v>
      </c>
      <c r="AW563" s="17">
        <f t="shared" si="203"/>
        <v>0</v>
      </c>
      <c r="AX563" s="17">
        <f t="shared" si="204"/>
        <v>0</v>
      </c>
      <c r="AY563" s="17">
        <f t="shared" si="205"/>
        <v>0</v>
      </c>
      <c r="AZ563" s="17">
        <f t="shared" si="206"/>
        <v>0</v>
      </c>
      <c r="BA563" s="17">
        <f t="shared" si="207"/>
        <v>0</v>
      </c>
      <c r="BB563" s="18">
        <f t="shared" si="208"/>
        <v>0</v>
      </c>
      <c r="BC563" s="18" t="str">
        <f t="shared" si="209"/>
        <v/>
      </c>
      <c r="BD563" s="18">
        <f t="shared" si="210"/>
        <v>0</v>
      </c>
      <c r="BE563" s="18">
        <f t="shared" si="211"/>
        <v>0</v>
      </c>
      <c r="BF563" s="18">
        <f t="shared" si="212"/>
        <v>0</v>
      </c>
      <c r="BG563" s="18">
        <f t="shared" si="213"/>
        <v>0</v>
      </c>
      <c r="BH563" s="58" t="str">
        <f t="shared" si="214"/>
        <v>&lt;10 min</v>
      </c>
      <c r="BI563" s="58" t="str">
        <f t="shared" si="215"/>
        <v>23–27</v>
      </c>
      <c r="BJ563" s="60">
        <f t="shared" si="216"/>
        <v>0</v>
      </c>
      <c r="BK563" s="60">
        <f t="shared" si="217"/>
        <v>0</v>
      </c>
      <c r="BL563" s="60">
        <f t="shared" si="218"/>
        <v>6.0350030175015089E-4</v>
      </c>
      <c r="BM563" s="62" t="str">
        <f t="shared" si="219"/>
        <v>Écarter</v>
      </c>
      <c r="BN563" s="64">
        <f t="shared" si="220"/>
        <v>0</v>
      </c>
      <c r="BO563" s="64">
        <f t="shared" si="221"/>
        <v>2.7</v>
      </c>
      <c r="BP563" s="65">
        <f t="shared" si="222"/>
        <v>0</v>
      </c>
      <c r="BQ563" s="65">
        <f t="shared" si="223"/>
        <v>0</v>
      </c>
      <c r="BR563" s="18">
        <f t="shared" si="224"/>
        <v>0</v>
      </c>
    </row>
    <row r="564" spans="1:70" ht="13.2">
      <c r="A564" s="12" t="s">
        <v>1166</v>
      </c>
      <c r="B564" s="12" t="s">
        <v>1167</v>
      </c>
      <c r="C564" s="13">
        <v>24</v>
      </c>
      <c r="D564" s="13">
        <v>3</v>
      </c>
      <c r="E564" s="13">
        <v>3</v>
      </c>
      <c r="F564" s="13">
        <v>0</v>
      </c>
      <c r="G564" s="13">
        <v>1.9</v>
      </c>
      <c r="H564" s="14">
        <v>0</v>
      </c>
      <c r="I564" s="14">
        <v>0</v>
      </c>
      <c r="J564" s="15">
        <v>2</v>
      </c>
      <c r="K564" s="14">
        <v>0</v>
      </c>
      <c r="L564" s="14">
        <v>0</v>
      </c>
      <c r="M564" s="15">
        <v>1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5">
        <v>2</v>
      </c>
      <c r="T564" s="15">
        <v>2</v>
      </c>
      <c r="U564" s="14">
        <v>0</v>
      </c>
      <c r="V564" s="69">
        <v>0</v>
      </c>
      <c r="W564" s="15">
        <v>1</v>
      </c>
      <c r="X564" s="14">
        <v>0</v>
      </c>
      <c r="Y564" s="14">
        <v>0</v>
      </c>
      <c r="Z564" s="14">
        <v>5</v>
      </c>
      <c r="AA564" s="14">
        <v>0</v>
      </c>
      <c r="AB564" s="14">
        <v>0</v>
      </c>
      <c r="AC564" s="13">
        <v>1.3</v>
      </c>
      <c r="AD564" s="13">
        <v>61.5</v>
      </c>
      <c r="AE564" s="13">
        <v>30.8</v>
      </c>
      <c r="AF564" s="13">
        <v>30.8</v>
      </c>
      <c r="AG564" s="13">
        <v>0</v>
      </c>
      <c r="AH564" s="13">
        <v>0</v>
      </c>
      <c r="AI564" s="13">
        <v>0</v>
      </c>
      <c r="AJ564" s="13">
        <v>0</v>
      </c>
      <c r="AK564" s="13">
        <v>22.2</v>
      </c>
      <c r="AL564" s="13">
        <v>12.5</v>
      </c>
      <c r="AM564" s="13">
        <v>0</v>
      </c>
      <c r="AN564" s="13">
        <v>0</v>
      </c>
      <c r="AO564" s="13">
        <v>0</v>
      </c>
      <c r="AP564" s="13">
        <v>14.3</v>
      </c>
      <c r="AQ564" s="13">
        <v>112.43</v>
      </c>
      <c r="AR564" s="13">
        <v>12.5</v>
      </c>
      <c r="AS564" s="13">
        <v>13</v>
      </c>
      <c r="AT564" s="16">
        <f t="shared" si="200"/>
        <v>0</v>
      </c>
      <c r="AU564" s="16">
        <f t="shared" si="201"/>
        <v>0</v>
      </c>
      <c r="AV564" s="17">
        <f t="shared" si="202"/>
        <v>0.66666666666666663</v>
      </c>
      <c r="AW564" s="17">
        <f t="shared" si="203"/>
        <v>0</v>
      </c>
      <c r="AX564" s="17">
        <f t="shared" si="204"/>
        <v>0.66666666666666663</v>
      </c>
      <c r="AY564" s="17">
        <f t="shared" si="205"/>
        <v>0.33333333333333331</v>
      </c>
      <c r="AZ564" s="17">
        <f t="shared" si="206"/>
        <v>0</v>
      </c>
      <c r="BA564" s="17">
        <f t="shared" si="207"/>
        <v>0</v>
      </c>
      <c r="BB564" s="18">
        <f t="shared" si="208"/>
        <v>0</v>
      </c>
      <c r="BC564" s="18" t="str">
        <f t="shared" si="209"/>
        <v/>
      </c>
      <c r="BD564" s="18">
        <f t="shared" si="210"/>
        <v>0.17543859649122806</v>
      </c>
      <c r="BE564" s="18">
        <f t="shared" si="211"/>
        <v>0</v>
      </c>
      <c r="BF564" s="18">
        <f t="shared" si="212"/>
        <v>0</v>
      </c>
      <c r="BG564" s="18">
        <f t="shared" si="213"/>
        <v>0.35087719298245612</v>
      </c>
      <c r="BH564" s="58" t="str">
        <f t="shared" si="214"/>
        <v>&lt;10 min</v>
      </c>
      <c r="BI564" s="58" t="str">
        <f t="shared" si="215"/>
        <v>23–27</v>
      </c>
      <c r="BJ564" s="60">
        <f t="shared" si="216"/>
        <v>0</v>
      </c>
      <c r="BK564" s="60">
        <f t="shared" si="217"/>
        <v>0</v>
      </c>
      <c r="BL564" s="60">
        <f t="shared" si="218"/>
        <v>1.2070006035003018E-3</v>
      </c>
      <c r="BM564" s="62" t="str">
        <f t="shared" si="219"/>
        <v>Écarter</v>
      </c>
      <c r="BN564" s="64">
        <f t="shared" si="220"/>
        <v>0</v>
      </c>
      <c r="BO564" s="64">
        <f t="shared" si="221"/>
        <v>5.6999999999999993</v>
      </c>
      <c r="BP564" s="65">
        <f t="shared" si="222"/>
        <v>0</v>
      </c>
      <c r="BQ564" s="65">
        <f t="shared" si="223"/>
        <v>0</v>
      </c>
      <c r="BR564" s="18">
        <f t="shared" si="224"/>
        <v>0.35087719298245612</v>
      </c>
    </row>
    <row r="565" spans="1:70" ht="13.2">
      <c r="A565" s="12" t="s">
        <v>1168</v>
      </c>
      <c r="B565" s="12" t="s">
        <v>1169</v>
      </c>
      <c r="C565" s="13">
        <v>25</v>
      </c>
      <c r="D565" s="13">
        <v>2</v>
      </c>
      <c r="E565" s="13">
        <v>2</v>
      </c>
      <c r="F565" s="13">
        <v>0</v>
      </c>
      <c r="G565" s="13">
        <v>2.2999999999999998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5">
        <v>1</v>
      </c>
      <c r="V565" s="69">
        <v>0</v>
      </c>
      <c r="W565" s="14">
        <v>0</v>
      </c>
      <c r="X565" s="14">
        <v>0</v>
      </c>
      <c r="Y565" s="15">
        <v>2</v>
      </c>
      <c r="Z565" s="14">
        <v>2</v>
      </c>
      <c r="AA565" s="14">
        <v>0</v>
      </c>
      <c r="AB565" s="14">
        <v>0</v>
      </c>
      <c r="AC565" s="13">
        <v>-5</v>
      </c>
      <c r="AD565" s="13">
        <v>72.7</v>
      </c>
      <c r="AE565" s="13">
        <v>150</v>
      </c>
      <c r="AF565" s="13">
        <v>-77.3</v>
      </c>
      <c r="AG565" s="13">
        <v>25</v>
      </c>
      <c r="AH565" s="13">
        <v>0</v>
      </c>
      <c r="AI565" s="13">
        <v>100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118.29</v>
      </c>
      <c r="AR565" s="13">
        <v>-4.3</v>
      </c>
      <c r="AS565" s="13">
        <v>11</v>
      </c>
      <c r="AT565" s="16">
        <f t="shared" si="200"/>
        <v>0</v>
      </c>
      <c r="AU565" s="16">
        <f t="shared" si="201"/>
        <v>0.5</v>
      </c>
      <c r="AV565" s="17">
        <f t="shared" si="202"/>
        <v>0</v>
      </c>
      <c r="AW565" s="17">
        <f t="shared" si="203"/>
        <v>0</v>
      </c>
      <c r="AX565" s="17">
        <f t="shared" si="204"/>
        <v>0</v>
      </c>
      <c r="AY565" s="17">
        <f t="shared" si="205"/>
        <v>0</v>
      </c>
      <c r="AZ565" s="17">
        <f t="shared" si="206"/>
        <v>0</v>
      </c>
      <c r="BA565" s="17">
        <f t="shared" si="207"/>
        <v>0</v>
      </c>
      <c r="BB565" s="18">
        <f t="shared" si="208"/>
        <v>0</v>
      </c>
      <c r="BC565" s="18" t="str">
        <f t="shared" si="209"/>
        <v/>
      </c>
      <c r="BD565" s="18">
        <f t="shared" si="210"/>
        <v>0</v>
      </c>
      <c r="BE565" s="18">
        <f t="shared" si="211"/>
        <v>0</v>
      </c>
      <c r="BF565" s="18">
        <f t="shared" si="212"/>
        <v>0</v>
      </c>
      <c r="BG565" s="18">
        <f t="shared" si="213"/>
        <v>0</v>
      </c>
      <c r="BH565" s="58" t="str">
        <f t="shared" si="214"/>
        <v>&lt;10 min</v>
      </c>
      <c r="BI565" s="58" t="str">
        <f t="shared" si="215"/>
        <v>23–27</v>
      </c>
      <c r="BJ565" s="60">
        <f t="shared" si="216"/>
        <v>0</v>
      </c>
      <c r="BK565" s="60">
        <f t="shared" si="217"/>
        <v>0</v>
      </c>
      <c r="BL565" s="60">
        <f t="shared" si="218"/>
        <v>0</v>
      </c>
      <c r="BM565" s="62" t="str">
        <f t="shared" si="219"/>
        <v>Écarter</v>
      </c>
      <c r="BN565" s="64">
        <f t="shared" si="220"/>
        <v>0</v>
      </c>
      <c r="BO565" s="64">
        <f t="shared" si="221"/>
        <v>4.5999999999999996</v>
      </c>
      <c r="BP565" s="65">
        <f t="shared" si="222"/>
        <v>0.21739130434782611</v>
      </c>
      <c r="BQ565" s="65">
        <f t="shared" si="223"/>
        <v>0</v>
      </c>
      <c r="BR565" s="18">
        <f t="shared" si="224"/>
        <v>0</v>
      </c>
    </row>
    <row r="566" spans="1:70" ht="13.2">
      <c r="A566" s="12" t="s">
        <v>1170</v>
      </c>
      <c r="B566" s="12" t="s">
        <v>1171</v>
      </c>
      <c r="C566" s="13">
        <v>26</v>
      </c>
      <c r="D566" s="13">
        <v>2</v>
      </c>
      <c r="E566" s="13">
        <v>1</v>
      </c>
      <c r="F566" s="13">
        <v>1</v>
      </c>
      <c r="G566" s="13">
        <v>5.0999999999999996</v>
      </c>
      <c r="H566" s="14">
        <v>0</v>
      </c>
      <c r="I566" s="14">
        <v>0</v>
      </c>
      <c r="J566" s="15">
        <v>2</v>
      </c>
      <c r="K566" s="14">
        <v>0</v>
      </c>
      <c r="L566" s="14">
        <v>0</v>
      </c>
      <c r="M566" s="15">
        <v>1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5">
        <v>1</v>
      </c>
      <c r="T566" s="15">
        <v>1</v>
      </c>
      <c r="U566" s="15">
        <v>3</v>
      </c>
      <c r="V566" s="69">
        <v>0</v>
      </c>
      <c r="W566" s="14">
        <v>0</v>
      </c>
      <c r="X566" s="14">
        <v>0</v>
      </c>
      <c r="Y566" s="15">
        <v>2</v>
      </c>
      <c r="Z566" s="14">
        <v>6</v>
      </c>
      <c r="AA566" s="14">
        <v>0</v>
      </c>
      <c r="AB566" s="14">
        <v>0</v>
      </c>
      <c r="AC566" s="13">
        <v>-1</v>
      </c>
      <c r="AD566" s="13">
        <v>119</v>
      </c>
      <c r="AE566" s="13">
        <v>128.6</v>
      </c>
      <c r="AF566" s="13">
        <v>-9.5</v>
      </c>
      <c r="AG566" s="13">
        <v>33.299999999999997</v>
      </c>
      <c r="AH566" s="13">
        <v>0</v>
      </c>
      <c r="AI566" s="13">
        <v>60</v>
      </c>
      <c r="AJ566" s="13">
        <v>0</v>
      </c>
      <c r="AK566" s="13">
        <v>10</v>
      </c>
      <c r="AL566" s="13">
        <v>5</v>
      </c>
      <c r="AM566" s="13">
        <v>0</v>
      </c>
      <c r="AN566" s="13">
        <v>0</v>
      </c>
      <c r="AO566" s="13">
        <v>0</v>
      </c>
      <c r="AP566" s="13">
        <v>8.6999999999999993</v>
      </c>
      <c r="AQ566" s="13">
        <v>98.5</v>
      </c>
      <c r="AR566" s="13">
        <v>0</v>
      </c>
      <c r="AS566" s="13">
        <v>21</v>
      </c>
      <c r="AT566" s="16">
        <f t="shared" si="200"/>
        <v>0</v>
      </c>
      <c r="AU566" s="16">
        <f t="shared" si="201"/>
        <v>1.5</v>
      </c>
      <c r="AV566" s="17">
        <f t="shared" si="202"/>
        <v>0.5</v>
      </c>
      <c r="AW566" s="17">
        <f t="shared" si="203"/>
        <v>0</v>
      </c>
      <c r="AX566" s="17">
        <f t="shared" si="204"/>
        <v>0.5</v>
      </c>
      <c r="AY566" s="17">
        <f t="shared" si="205"/>
        <v>0</v>
      </c>
      <c r="AZ566" s="17">
        <f t="shared" si="206"/>
        <v>0</v>
      </c>
      <c r="BA566" s="17">
        <f t="shared" si="207"/>
        <v>0</v>
      </c>
      <c r="BB566" s="18">
        <f t="shared" si="208"/>
        <v>0</v>
      </c>
      <c r="BC566" s="18" t="str">
        <f t="shared" si="209"/>
        <v/>
      </c>
      <c r="BD566" s="18">
        <f t="shared" si="210"/>
        <v>0</v>
      </c>
      <c r="BE566" s="18">
        <f t="shared" si="211"/>
        <v>0</v>
      </c>
      <c r="BF566" s="18">
        <f t="shared" si="212"/>
        <v>0</v>
      </c>
      <c r="BG566" s="18">
        <f t="shared" si="213"/>
        <v>9.8039215686274522E-2</v>
      </c>
      <c r="BH566" s="58" t="str">
        <f t="shared" si="214"/>
        <v>&lt;10 min</v>
      </c>
      <c r="BI566" s="58" t="str">
        <f t="shared" si="215"/>
        <v>23–27</v>
      </c>
      <c r="BJ566" s="60">
        <f t="shared" si="216"/>
        <v>0</v>
      </c>
      <c r="BK566" s="60">
        <f t="shared" si="217"/>
        <v>0</v>
      </c>
      <c r="BL566" s="60">
        <f t="shared" si="218"/>
        <v>1.2070006035003018E-3</v>
      </c>
      <c r="BM566" s="62" t="str">
        <f t="shared" si="219"/>
        <v>Écarter</v>
      </c>
      <c r="BN566" s="64">
        <f t="shared" si="220"/>
        <v>0</v>
      </c>
      <c r="BO566" s="64">
        <f t="shared" si="221"/>
        <v>10.199999999999999</v>
      </c>
      <c r="BP566" s="65">
        <f t="shared" si="222"/>
        <v>0.29411764705882354</v>
      </c>
      <c r="BQ566" s="65">
        <f t="shared" si="223"/>
        <v>0</v>
      </c>
      <c r="BR566" s="18">
        <f t="shared" si="224"/>
        <v>9.8039215686274522E-2</v>
      </c>
    </row>
    <row r="567" spans="1:70" ht="13.2">
      <c r="A567" s="12" t="s">
        <v>1172</v>
      </c>
      <c r="B567" s="12" t="s">
        <v>1173</v>
      </c>
      <c r="C567" s="13">
        <v>28</v>
      </c>
      <c r="D567" s="13">
        <v>1</v>
      </c>
      <c r="E567" s="13">
        <v>1</v>
      </c>
      <c r="F567" s="13">
        <v>0</v>
      </c>
      <c r="G567" s="13">
        <v>7.9</v>
      </c>
      <c r="H567" s="14">
        <v>0</v>
      </c>
      <c r="I567" s="14">
        <v>0</v>
      </c>
      <c r="J567" s="15">
        <v>2</v>
      </c>
      <c r="K567" s="14">
        <v>0</v>
      </c>
      <c r="L567" s="14">
        <v>0</v>
      </c>
      <c r="M567" s="15">
        <v>1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5">
        <v>1</v>
      </c>
      <c r="T567" s="15">
        <v>1</v>
      </c>
      <c r="U567" s="15">
        <v>1</v>
      </c>
      <c r="V567" s="69">
        <v>0</v>
      </c>
      <c r="W567" s="14">
        <v>0</v>
      </c>
      <c r="X567" s="14">
        <v>0</v>
      </c>
      <c r="Y567" s="14">
        <v>0</v>
      </c>
      <c r="Z567" s="14">
        <v>3</v>
      </c>
      <c r="AA567" s="14">
        <v>0</v>
      </c>
      <c r="AB567" s="14">
        <v>0</v>
      </c>
      <c r="AC567" s="13">
        <v>-3</v>
      </c>
      <c r="AD567" s="13">
        <v>86.7</v>
      </c>
      <c r="AE567" s="13">
        <v>106.7</v>
      </c>
      <c r="AF567" s="13">
        <v>-20</v>
      </c>
      <c r="AG567" s="13">
        <v>16.7</v>
      </c>
      <c r="AH567" s="13">
        <v>0</v>
      </c>
      <c r="AI567" s="13">
        <v>33.299999999999997</v>
      </c>
      <c r="AJ567" s="13">
        <v>0</v>
      </c>
      <c r="AK567" s="13">
        <v>11.1</v>
      </c>
      <c r="AL567" s="13">
        <v>5.9</v>
      </c>
      <c r="AM567" s="13">
        <v>0</v>
      </c>
      <c r="AN567" s="13">
        <v>0</v>
      </c>
      <c r="AO567" s="13">
        <v>0</v>
      </c>
      <c r="AP567" s="13">
        <v>11.1</v>
      </c>
      <c r="AQ567" s="13">
        <v>91.33</v>
      </c>
      <c r="AR567" s="13">
        <v>0</v>
      </c>
      <c r="AS567" s="13">
        <v>15</v>
      </c>
      <c r="AT567" s="16">
        <f t="shared" si="200"/>
        <v>0</v>
      </c>
      <c r="AU567" s="16">
        <f t="shared" si="201"/>
        <v>1</v>
      </c>
      <c r="AV567" s="17">
        <f t="shared" si="202"/>
        <v>1</v>
      </c>
      <c r="AW567" s="17">
        <f t="shared" si="203"/>
        <v>0</v>
      </c>
      <c r="AX567" s="17">
        <f t="shared" si="204"/>
        <v>1</v>
      </c>
      <c r="AY567" s="17">
        <f t="shared" si="205"/>
        <v>0</v>
      </c>
      <c r="AZ567" s="17">
        <f t="shared" si="206"/>
        <v>0</v>
      </c>
      <c r="BA567" s="17">
        <f t="shared" si="207"/>
        <v>0</v>
      </c>
      <c r="BB567" s="18">
        <f t="shared" si="208"/>
        <v>0</v>
      </c>
      <c r="BC567" s="18" t="str">
        <f t="shared" si="209"/>
        <v/>
      </c>
      <c r="BD567" s="18">
        <f t="shared" si="210"/>
        <v>0</v>
      </c>
      <c r="BE567" s="18">
        <f t="shared" si="211"/>
        <v>0</v>
      </c>
      <c r="BF567" s="18">
        <f t="shared" si="212"/>
        <v>0</v>
      </c>
      <c r="BG567" s="18">
        <f t="shared" si="213"/>
        <v>0.12658227848101264</v>
      </c>
      <c r="BH567" s="58" t="str">
        <f t="shared" si="214"/>
        <v>&lt;10 min</v>
      </c>
      <c r="BI567" s="58" t="str">
        <f t="shared" si="215"/>
        <v>28–32</v>
      </c>
      <c r="BJ567" s="60">
        <f t="shared" si="216"/>
        <v>0</v>
      </c>
      <c r="BK567" s="60">
        <f t="shared" si="217"/>
        <v>0</v>
      </c>
      <c r="BL567" s="60">
        <f t="shared" si="218"/>
        <v>1.2070006035003018E-3</v>
      </c>
      <c r="BM567" s="62" t="str">
        <f t="shared" si="219"/>
        <v>Écarter</v>
      </c>
      <c r="BN567" s="64">
        <f t="shared" si="220"/>
        <v>0</v>
      </c>
      <c r="BO567" s="64">
        <f t="shared" si="221"/>
        <v>7.9</v>
      </c>
      <c r="BP567" s="65">
        <f t="shared" si="222"/>
        <v>0.12658227848101264</v>
      </c>
      <c r="BQ567" s="65">
        <f t="shared" si="223"/>
        <v>0</v>
      </c>
      <c r="BR567" s="18">
        <f t="shared" si="224"/>
        <v>0.12658227848101264</v>
      </c>
    </row>
    <row r="568" spans="1:70" ht="13.2">
      <c r="A568" s="12" t="s">
        <v>1174</v>
      </c>
      <c r="B568" s="12" t="s">
        <v>1175</v>
      </c>
      <c r="C568" s="13">
        <v>25</v>
      </c>
      <c r="D568" s="13">
        <v>3</v>
      </c>
      <c r="E568" s="13">
        <v>1</v>
      </c>
      <c r="F568" s="13">
        <v>2</v>
      </c>
      <c r="G568" s="13">
        <v>2.1</v>
      </c>
      <c r="H568" s="14">
        <v>0</v>
      </c>
      <c r="I568" s="14">
        <v>0</v>
      </c>
      <c r="J568" s="15">
        <v>1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5">
        <v>1</v>
      </c>
      <c r="S568" s="14">
        <v>0</v>
      </c>
      <c r="T568" s="15">
        <v>1</v>
      </c>
      <c r="U568" s="15">
        <v>2</v>
      </c>
      <c r="V568" s="69">
        <v>0</v>
      </c>
      <c r="W568" s="14">
        <v>0</v>
      </c>
      <c r="X568" s="14">
        <v>0</v>
      </c>
      <c r="Y568" s="14">
        <v>0</v>
      </c>
      <c r="Z568" s="14">
        <v>4</v>
      </c>
      <c r="AA568" s="14">
        <v>0</v>
      </c>
      <c r="AB568" s="14">
        <v>0</v>
      </c>
      <c r="AC568" s="13">
        <v>3</v>
      </c>
      <c r="AD568" s="13">
        <v>135.69999999999999</v>
      </c>
      <c r="AE568" s="13">
        <v>71.400000000000006</v>
      </c>
      <c r="AF568" s="13">
        <v>64.3</v>
      </c>
      <c r="AG568" s="13">
        <v>28.6</v>
      </c>
      <c r="AH568" s="13">
        <v>0</v>
      </c>
      <c r="AI568" s="13">
        <v>66.7</v>
      </c>
      <c r="AJ568" s="13">
        <v>25</v>
      </c>
      <c r="AK568" s="13">
        <v>0</v>
      </c>
      <c r="AL568" s="13">
        <v>8.3000000000000007</v>
      </c>
      <c r="AM568" s="13">
        <v>0</v>
      </c>
      <c r="AN568" s="13">
        <v>0</v>
      </c>
      <c r="AO568" s="13">
        <v>0</v>
      </c>
      <c r="AP568" s="13">
        <v>6.7</v>
      </c>
      <c r="AQ568" s="13">
        <v>106.11</v>
      </c>
      <c r="AR568" s="13">
        <v>4.3</v>
      </c>
      <c r="AS568" s="13">
        <v>14</v>
      </c>
      <c r="AT568" s="16">
        <f t="shared" si="200"/>
        <v>0</v>
      </c>
      <c r="AU568" s="16">
        <f t="shared" si="201"/>
        <v>0.66666666666666663</v>
      </c>
      <c r="AV568" s="17">
        <f t="shared" si="202"/>
        <v>0.33333333333333331</v>
      </c>
      <c r="AW568" s="17">
        <f t="shared" si="203"/>
        <v>0.33333333333333331</v>
      </c>
      <c r="AX568" s="17">
        <f t="shared" si="204"/>
        <v>0</v>
      </c>
      <c r="AY568" s="17">
        <f t="shared" si="205"/>
        <v>0</v>
      </c>
      <c r="AZ568" s="17">
        <f t="shared" si="206"/>
        <v>0</v>
      </c>
      <c r="BA568" s="17">
        <f t="shared" si="207"/>
        <v>0</v>
      </c>
      <c r="BB568" s="18">
        <f t="shared" si="208"/>
        <v>0</v>
      </c>
      <c r="BC568" s="18" t="str">
        <f t="shared" si="209"/>
        <v/>
      </c>
      <c r="BD568" s="18">
        <f t="shared" si="210"/>
        <v>0</v>
      </c>
      <c r="BE568" s="18">
        <f t="shared" si="211"/>
        <v>0</v>
      </c>
      <c r="BF568" s="18">
        <f t="shared" si="212"/>
        <v>0.15873015873015872</v>
      </c>
      <c r="BG568" s="18">
        <f t="shared" si="213"/>
        <v>0</v>
      </c>
      <c r="BH568" s="58" t="str">
        <f t="shared" si="214"/>
        <v>&lt;10 min</v>
      </c>
      <c r="BI568" s="58" t="str">
        <f t="shared" si="215"/>
        <v>23–27</v>
      </c>
      <c r="BJ568" s="60">
        <f t="shared" si="216"/>
        <v>0</v>
      </c>
      <c r="BK568" s="60">
        <f t="shared" si="217"/>
        <v>0</v>
      </c>
      <c r="BL568" s="60">
        <f t="shared" si="218"/>
        <v>6.0350030175015089E-4</v>
      </c>
      <c r="BM568" s="62" t="str">
        <f t="shared" si="219"/>
        <v>Écarter</v>
      </c>
      <c r="BN568" s="64">
        <f t="shared" si="220"/>
        <v>0</v>
      </c>
      <c r="BO568" s="64">
        <f t="shared" si="221"/>
        <v>6.3000000000000007</v>
      </c>
      <c r="BP568" s="65">
        <f t="shared" si="222"/>
        <v>0.31746031746031744</v>
      </c>
      <c r="BQ568" s="65">
        <f t="shared" si="223"/>
        <v>0</v>
      </c>
      <c r="BR568" s="18">
        <f t="shared" si="224"/>
        <v>0.15873015873015872</v>
      </c>
    </row>
    <row r="569" spans="1:70" ht="13.2">
      <c r="A569" s="12" t="s">
        <v>1176</v>
      </c>
      <c r="B569" s="12" t="s">
        <v>1177</v>
      </c>
      <c r="C569" s="13">
        <v>24</v>
      </c>
      <c r="D569" s="13">
        <v>1</v>
      </c>
      <c r="E569" s="13">
        <v>0</v>
      </c>
      <c r="F569" s="13">
        <v>1</v>
      </c>
      <c r="G569" s="13">
        <v>6.8</v>
      </c>
      <c r="H569" s="14">
        <v>0</v>
      </c>
      <c r="I569" s="14">
        <v>0</v>
      </c>
      <c r="J569" s="15">
        <v>1</v>
      </c>
      <c r="K569" s="14">
        <v>0</v>
      </c>
      <c r="L569" s="14">
        <v>0</v>
      </c>
      <c r="M569" s="15">
        <v>1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5">
        <v>2</v>
      </c>
      <c r="T569" s="15">
        <v>2</v>
      </c>
      <c r="U569" s="14">
        <v>0</v>
      </c>
      <c r="V569" s="69">
        <v>0</v>
      </c>
      <c r="W569" s="14">
        <v>0</v>
      </c>
      <c r="X569" s="14">
        <v>0</v>
      </c>
      <c r="Y569" s="14">
        <v>0</v>
      </c>
      <c r="Z569" s="14">
        <v>2</v>
      </c>
      <c r="AA569" s="14">
        <v>0</v>
      </c>
      <c r="AB569" s="14">
        <v>0</v>
      </c>
      <c r="AC569" s="13">
        <v>0</v>
      </c>
      <c r="AD569" s="13">
        <v>93.3</v>
      </c>
      <c r="AE569" s="13">
        <v>93.3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  <c r="AK569" s="13">
        <v>20</v>
      </c>
      <c r="AL569" s="13">
        <v>11.8</v>
      </c>
      <c r="AM569" s="13">
        <v>0</v>
      </c>
      <c r="AN569" s="13">
        <v>0</v>
      </c>
      <c r="AO569" s="13">
        <v>0</v>
      </c>
      <c r="AP569" s="13">
        <v>6.3</v>
      </c>
      <c r="AQ569" s="13">
        <v>106.67</v>
      </c>
      <c r="AR569" s="13">
        <v>3.9</v>
      </c>
      <c r="AS569" s="13">
        <v>15</v>
      </c>
      <c r="AT569" s="16">
        <f t="shared" si="200"/>
        <v>0</v>
      </c>
      <c r="AU569" s="16">
        <f t="shared" si="201"/>
        <v>0</v>
      </c>
      <c r="AV569" s="17">
        <f t="shared" si="202"/>
        <v>2</v>
      </c>
      <c r="AW569" s="17">
        <f t="shared" si="203"/>
        <v>0</v>
      </c>
      <c r="AX569" s="17">
        <f t="shared" si="204"/>
        <v>2</v>
      </c>
      <c r="AY569" s="17">
        <f t="shared" si="205"/>
        <v>0</v>
      </c>
      <c r="AZ569" s="17">
        <f t="shared" si="206"/>
        <v>0</v>
      </c>
      <c r="BA569" s="17">
        <f t="shared" si="207"/>
        <v>0</v>
      </c>
      <c r="BB569" s="18">
        <f t="shared" si="208"/>
        <v>0</v>
      </c>
      <c r="BC569" s="18" t="str">
        <f t="shared" si="209"/>
        <v/>
      </c>
      <c r="BD569" s="18">
        <f t="shared" si="210"/>
        <v>0</v>
      </c>
      <c r="BE569" s="18">
        <f t="shared" si="211"/>
        <v>0</v>
      </c>
      <c r="BF569" s="18">
        <f t="shared" si="212"/>
        <v>0</v>
      </c>
      <c r="BG569" s="18">
        <f t="shared" si="213"/>
        <v>0.29411764705882354</v>
      </c>
      <c r="BH569" s="58" t="str">
        <f t="shared" si="214"/>
        <v>&lt;10 min</v>
      </c>
      <c r="BI569" s="58" t="str">
        <f t="shared" si="215"/>
        <v>23–27</v>
      </c>
      <c r="BJ569" s="60">
        <f t="shared" si="216"/>
        <v>0</v>
      </c>
      <c r="BK569" s="60">
        <f t="shared" si="217"/>
        <v>0</v>
      </c>
      <c r="BL569" s="60">
        <f t="shared" si="218"/>
        <v>6.0350030175015089E-4</v>
      </c>
      <c r="BM569" s="62" t="str">
        <f t="shared" si="219"/>
        <v>Écarter</v>
      </c>
      <c r="BN569" s="64">
        <f t="shared" si="220"/>
        <v>0</v>
      </c>
      <c r="BO569" s="64">
        <f t="shared" si="221"/>
        <v>6.8</v>
      </c>
      <c r="BP569" s="65">
        <f t="shared" si="222"/>
        <v>0</v>
      </c>
      <c r="BQ569" s="65">
        <f t="shared" si="223"/>
        <v>0</v>
      </c>
      <c r="BR569" s="18">
        <f t="shared" si="224"/>
        <v>0.29411764705882354</v>
      </c>
    </row>
    <row r="570" spans="1:70" ht="13.2">
      <c r="A570" s="12" t="s">
        <v>1178</v>
      </c>
      <c r="B570" s="12" t="s">
        <v>1179</v>
      </c>
      <c r="C570" s="13">
        <v>27</v>
      </c>
      <c r="D570" s="13">
        <v>4</v>
      </c>
      <c r="E570" s="13">
        <v>2</v>
      </c>
      <c r="F570" s="13">
        <v>2</v>
      </c>
      <c r="G570" s="13">
        <v>1.8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5">
        <v>1</v>
      </c>
      <c r="V570" s="69">
        <v>0</v>
      </c>
      <c r="W570" s="15">
        <v>1</v>
      </c>
      <c r="X570" s="14">
        <v>0</v>
      </c>
      <c r="Y570" s="14">
        <v>0</v>
      </c>
      <c r="Z570" s="14">
        <v>4</v>
      </c>
      <c r="AA570" s="14">
        <v>0</v>
      </c>
      <c r="AB570" s="14">
        <v>0</v>
      </c>
      <c r="AC570" s="13">
        <v>-0.3</v>
      </c>
      <c r="AD570" s="13">
        <v>81.3</v>
      </c>
      <c r="AE570" s="13">
        <v>77.8</v>
      </c>
      <c r="AF570" s="13">
        <v>3.5</v>
      </c>
      <c r="AG570" s="13">
        <v>25</v>
      </c>
      <c r="AH570" s="13">
        <v>0</v>
      </c>
      <c r="AI570" s="13">
        <v>100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111.25</v>
      </c>
      <c r="AR570" s="13">
        <v>11.4</v>
      </c>
      <c r="AS570" s="13">
        <v>16</v>
      </c>
      <c r="AT570" s="16">
        <f t="shared" si="200"/>
        <v>0</v>
      </c>
      <c r="AU570" s="16">
        <f t="shared" si="201"/>
        <v>0.25</v>
      </c>
      <c r="AV570" s="17">
        <f t="shared" si="202"/>
        <v>0</v>
      </c>
      <c r="AW570" s="17">
        <f t="shared" si="203"/>
        <v>0</v>
      </c>
      <c r="AX570" s="17">
        <f t="shared" si="204"/>
        <v>0</v>
      </c>
      <c r="AY570" s="17">
        <f t="shared" si="205"/>
        <v>0.25</v>
      </c>
      <c r="AZ570" s="17">
        <f t="shared" si="206"/>
        <v>0</v>
      </c>
      <c r="BA570" s="17">
        <f t="shared" si="207"/>
        <v>0</v>
      </c>
      <c r="BB570" s="18">
        <f t="shared" si="208"/>
        <v>0</v>
      </c>
      <c r="BC570" s="18" t="str">
        <f t="shared" si="209"/>
        <v/>
      </c>
      <c r="BD570" s="18">
        <f t="shared" si="210"/>
        <v>0.1388888888888889</v>
      </c>
      <c r="BE570" s="18">
        <f t="shared" si="211"/>
        <v>0</v>
      </c>
      <c r="BF570" s="18">
        <f t="shared" si="212"/>
        <v>0</v>
      </c>
      <c r="BG570" s="18">
        <f t="shared" si="213"/>
        <v>0</v>
      </c>
      <c r="BH570" s="58" t="str">
        <f t="shared" si="214"/>
        <v>&lt;10 min</v>
      </c>
      <c r="BI570" s="58" t="str">
        <f t="shared" si="215"/>
        <v>23–27</v>
      </c>
      <c r="BJ570" s="60">
        <f t="shared" si="216"/>
        <v>0</v>
      </c>
      <c r="BK570" s="60">
        <f t="shared" si="217"/>
        <v>0</v>
      </c>
      <c r="BL570" s="60">
        <f t="shared" si="218"/>
        <v>0</v>
      </c>
      <c r="BM570" s="62" t="str">
        <f t="shared" si="219"/>
        <v>Écarter</v>
      </c>
      <c r="BN570" s="64">
        <f t="shared" si="220"/>
        <v>0</v>
      </c>
      <c r="BO570" s="64">
        <f t="shared" si="221"/>
        <v>7.2</v>
      </c>
      <c r="BP570" s="65">
        <f t="shared" si="222"/>
        <v>0.1388888888888889</v>
      </c>
      <c r="BQ570" s="65">
        <f t="shared" si="223"/>
        <v>0</v>
      </c>
      <c r="BR570" s="18">
        <f t="shared" si="224"/>
        <v>0</v>
      </c>
    </row>
    <row r="571" spans="1:70" ht="15.75" customHeight="1">
      <c r="AA571" s="33"/>
    </row>
    <row r="572" spans="1:70" ht="15.75" customHeight="1">
      <c r="AA572" s="33"/>
    </row>
    <row r="573" spans="1:70" ht="15.75" customHeight="1">
      <c r="AA573" s="33"/>
    </row>
    <row r="574" spans="1:70" ht="15.75" customHeight="1">
      <c r="AA574" s="33"/>
    </row>
    <row r="575" spans="1:70" ht="15.75" customHeight="1">
      <c r="AA575" s="33"/>
    </row>
    <row r="576" spans="1:70" ht="15.75" customHeight="1">
      <c r="AA576" s="33"/>
    </row>
    <row r="577" spans="27:27" ht="15.75" customHeight="1">
      <c r="AA577" s="33"/>
    </row>
    <row r="578" spans="27:27" ht="15.75" customHeight="1">
      <c r="AA578" s="33"/>
    </row>
    <row r="579" spans="27:27" ht="15.75" customHeight="1">
      <c r="AA579" s="33"/>
    </row>
    <row r="580" spans="27:27" ht="15.75" customHeight="1">
      <c r="AA580" s="33"/>
    </row>
    <row r="581" spans="27:27" ht="15.75" customHeight="1">
      <c r="AA581" s="33"/>
    </row>
    <row r="582" spans="27:27" ht="15.75" customHeight="1">
      <c r="AA582" s="33"/>
    </row>
    <row r="583" spans="27:27" ht="15.75" customHeight="1">
      <c r="AA583" s="33"/>
    </row>
    <row r="584" spans="27:27" ht="15.75" customHeight="1">
      <c r="AA584" s="33"/>
    </row>
    <row r="585" spans="27:27" ht="15.75" customHeight="1">
      <c r="AA585" s="33"/>
    </row>
    <row r="586" spans="27:27" ht="15.75" customHeight="1">
      <c r="AA586" s="33"/>
    </row>
    <row r="587" spans="27:27" ht="15.75" customHeight="1">
      <c r="AA587" s="33"/>
    </row>
    <row r="588" spans="27:27" ht="15.75" customHeight="1">
      <c r="AA588" s="33"/>
    </row>
    <row r="589" spans="27:27" ht="15.75" customHeight="1">
      <c r="AA589" s="27"/>
    </row>
  </sheetData>
  <autoFilter ref="AT1:AT589" xr:uid="{00000000-0001-0000-0000-000000000000}"/>
  <sortState xmlns:xlrd2="http://schemas.microsoft.com/office/spreadsheetml/2017/richdata2" ref="A2:BR589">
    <sortCondition descending="1" ref="AT2:AT589"/>
  </sortState>
  <conditionalFormatting sqref="H2:H570">
    <cfRule type="iconSet" priority="22">
      <iconSet>
        <cfvo type="percent" val="0"/>
        <cfvo type="num" val="500"/>
        <cfvo type="num" val="1200"/>
      </iconSet>
    </cfRule>
  </conditionalFormatting>
  <conditionalFormatting sqref="J2:J570">
    <cfRule type="iconSet" priority="21">
      <iconSet>
        <cfvo type="percent" val="0"/>
        <cfvo type="num" val="400"/>
        <cfvo type="num" val="1000"/>
      </iconSet>
    </cfRule>
  </conditionalFormatting>
  <conditionalFormatting sqref="K2:K570">
    <cfRule type="iconSet" priority="20">
      <iconSet>
        <cfvo type="percent" val="0"/>
        <cfvo type="num" val="30"/>
        <cfvo type="num" val="55"/>
      </iconSet>
    </cfRule>
  </conditionalFormatting>
  <conditionalFormatting sqref="Q2:Q570">
    <cfRule type="iconSet" priority="19">
      <iconSet>
        <cfvo type="percent" val="0"/>
        <cfvo type="num" val="50"/>
        <cfvo type="num" val="85"/>
      </iconSet>
    </cfRule>
  </conditionalFormatting>
  <conditionalFormatting sqref="R2:R570">
    <cfRule type="iconSet" priority="18">
      <iconSet>
        <cfvo type="percent" val="0"/>
        <cfvo type="num" val="50"/>
        <cfvo type="num" val="150"/>
      </iconSet>
    </cfRule>
  </conditionalFormatting>
  <conditionalFormatting sqref="S2:S570">
    <cfRule type="iconSet" priority="17">
      <iconSet>
        <cfvo type="percent" val="0"/>
        <cfvo type="num" val="180"/>
        <cfvo type="num" val="360"/>
      </iconSet>
    </cfRule>
  </conditionalFormatting>
  <conditionalFormatting sqref="T2:T570">
    <cfRule type="iconSet" priority="15">
      <iconSet>
        <cfvo type="percent" val="0"/>
        <cfvo type="num" val="190"/>
        <cfvo type="num" val="450"/>
      </iconSet>
    </cfRule>
  </conditionalFormatting>
  <conditionalFormatting sqref="U2:U570">
    <cfRule type="iconSet" priority="14">
      <iconSet>
        <cfvo type="percent" val="0"/>
        <cfvo type="num" val="100"/>
        <cfvo type="num" val="350"/>
      </iconSet>
    </cfRule>
  </conditionalFormatting>
  <conditionalFormatting sqref="V2:V570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{3B5B9B4B-36DD-4CE7-BA09-990E6A418D70}</x14:id>
        </ext>
      </extLst>
    </cfRule>
  </conditionalFormatting>
  <conditionalFormatting sqref="W2:W570">
    <cfRule type="iconSet" priority="13">
      <iconSet>
        <cfvo type="percent" val="0"/>
        <cfvo type="num" val="30"/>
        <cfvo type="num" val="80"/>
      </iconSet>
    </cfRule>
  </conditionalFormatting>
  <conditionalFormatting sqref="X2:X570">
    <cfRule type="iconSet" priority="12">
      <iconSet>
        <cfvo type="percent" val="0"/>
        <cfvo type="num" val="20"/>
        <cfvo type="num" val="65"/>
      </iconSet>
    </cfRule>
  </conditionalFormatting>
  <conditionalFormatting sqref="AG2:AG570">
    <cfRule type="iconSet" priority="11">
      <iconSet>
        <cfvo type="percent" val="0"/>
        <cfvo type="num" val="14"/>
        <cfvo type="num" val="25"/>
      </iconSet>
    </cfRule>
  </conditionalFormatting>
  <conditionalFormatting sqref="AJ2:AJ570">
    <cfRule type="iconSet" priority="10">
      <iconSet>
        <cfvo type="percent" val="0"/>
        <cfvo type="num" val="4"/>
        <cfvo type="num" val="12"/>
      </iconSet>
    </cfRule>
  </conditionalFormatting>
  <conditionalFormatting sqref="AK2:AK570">
    <cfRule type="iconSet" priority="9">
      <iconSet>
        <cfvo type="percent" val="0"/>
        <cfvo type="num" val="13"/>
        <cfvo type="num" val="22"/>
      </iconSet>
    </cfRule>
  </conditionalFormatting>
  <conditionalFormatting sqref="AL2:AL570">
    <cfRule type="iconSet" priority="8">
      <iconSet>
        <cfvo type="percent" val="0"/>
        <cfvo type="num" val="7"/>
        <cfvo type="num" val="11"/>
      </iconSet>
    </cfRule>
  </conditionalFormatting>
  <conditionalFormatting sqref="AN2:AN570">
    <cfRule type="iconSet" priority="24">
      <iconSet>
        <cfvo type="percent" val="0"/>
        <cfvo type="num" val="30"/>
        <cfvo type="num" val="60"/>
      </iconSet>
    </cfRule>
  </conditionalFormatting>
  <conditionalFormatting sqref="AN571:AN1048576 AN1">
    <cfRule type="iconSet" priority="26">
      <iconSet>
        <cfvo type="percent" val="0"/>
        <cfvo type="percent" val="33"/>
        <cfvo type="percent" val="67"/>
      </iconSet>
    </cfRule>
    <cfRule type="iconSet" priority="27">
      <iconSet iconSet="4TrafficLights">
        <cfvo type="percent" val="0"/>
        <cfvo type="num" val="20"/>
        <cfvo type="num" val="40"/>
        <cfvo type="num" val="55"/>
      </iconSet>
    </cfRule>
    <cfRule type="iconSet" priority="28">
      <iconSet iconSet="4TrafficLights">
        <cfvo type="percent" val="0"/>
        <cfvo type="percent" val="20"/>
        <cfvo type="percent" val="40"/>
        <cfvo type="percent" val="55"/>
      </iconSet>
    </cfRule>
  </conditionalFormatting>
  <conditionalFormatting sqref="AO2:AO570">
    <cfRule type="iconSet" priority="23">
      <iconSet>
        <cfvo type="percent" val="0"/>
        <cfvo type="num" val="30"/>
        <cfvo type="num" val="60"/>
      </iconSet>
    </cfRule>
  </conditionalFormatting>
  <conditionalFormatting sqref="BP2:BP570">
    <cfRule type="colorScale" priority="2">
      <colorScale>
        <cfvo type="min"/>
        <cfvo type="percentile" val="50"/>
        <cfvo type="max"/>
        <color rgb="FFC00000"/>
        <color rgb="FFFFC000"/>
        <color rgb="FF00B050"/>
      </colorScale>
    </cfRule>
  </conditionalFormatting>
  <hyperlinks>
    <hyperlink ref="A2" r:id="rId1" xr:uid="{00000000-0004-0000-0000-000000000000}"/>
    <hyperlink ref="B2" r:id="rId2" xr:uid="{00000000-0004-0000-0000-000001000000}"/>
    <hyperlink ref="A6" r:id="rId3" xr:uid="{00000000-0004-0000-0000-000002000000}"/>
    <hyperlink ref="B6" r:id="rId4" xr:uid="{00000000-0004-0000-0000-000003000000}"/>
    <hyperlink ref="A4" r:id="rId5" xr:uid="{00000000-0004-0000-0000-000004000000}"/>
    <hyperlink ref="B4" r:id="rId6" xr:uid="{00000000-0004-0000-0000-000005000000}"/>
    <hyperlink ref="A3" r:id="rId7" xr:uid="{00000000-0004-0000-0000-000006000000}"/>
    <hyperlink ref="B3" r:id="rId8" xr:uid="{00000000-0004-0000-0000-000007000000}"/>
    <hyperlink ref="A7" r:id="rId9" xr:uid="{00000000-0004-0000-0000-000008000000}"/>
    <hyperlink ref="B7" r:id="rId10" xr:uid="{00000000-0004-0000-0000-000009000000}"/>
    <hyperlink ref="A13" r:id="rId11" xr:uid="{00000000-0004-0000-0000-00000A000000}"/>
    <hyperlink ref="B13" r:id="rId12" xr:uid="{00000000-0004-0000-0000-00000B000000}"/>
    <hyperlink ref="A27" r:id="rId13" xr:uid="{00000000-0004-0000-0000-00000C000000}"/>
    <hyperlink ref="B27" r:id="rId14" xr:uid="{00000000-0004-0000-0000-00000D000000}"/>
    <hyperlink ref="A24" r:id="rId15" xr:uid="{00000000-0004-0000-0000-00000E000000}"/>
    <hyperlink ref="B24" r:id="rId16" xr:uid="{00000000-0004-0000-0000-00000F000000}"/>
    <hyperlink ref="A10" r:id="rId17" xr:uid="{00000000-0004-0000-0000-000010000000}"/>
    <hyperlink ref="B10" r:id="rId18" xr:uid="{00000000-0004-0000-0000-000011000000}"/>
    <hyperlink ref="A32" r:id="rId19" xr:uid="{00000000-0004-0000-0000-000012000000}"/>
    <hyperlink ref="B32" r:id="rId20" xr:uid="{00000000-0004-0000-0000-000013000000}"/>
    <hyperlink ref="A20" r:id="rId21" xr:uid="{00000000-0004-0000-0000-000014000000}"/>
    <hyperlink ref="B20" r:id="rId22" xr:uid="{00000000-0004-0000-0000-000015000000}"/>
    <hyperlink ref="A30" r:id="rId23" xr:uid="{00000000-0004-0000-0000-000016000000}"/>
    <hyperlink ref="B30" r:id="rId24" xr:uid="{00000000-0004-0000-0000-000017000000}"/>
    <hyperlink ref="A44" r:id="rId25" xr:uid="{00000000-0004-0000-0000-000018000000}"/>
    <hyperlink ref="B44" r:id="rId26" xr:uid="{00000000-0004-0000-0000-000019000000}"/>
    <hyperlink ref="A19" r:id="rId27" xr:uid="{00000000-0004-0000-0000-00001A000000}"/>
    <hyperlink ref="B19" r:id="rId28" xr:uid="{00000000-0004-0000-0000-00001B000000}"/>
    <hyperlink ref="A36" r:id="rId29" xr:uid="{00000000-0004-0000-0000-00001C000000}"/>
    <hyperlink ref="B36" r:id="rId30" xr:uid="{00000000-0004-0000-0000-00001D000000}"/>
    <hyperlink ref="A21" r:id="rId31" xr:uid="{00000000-0004-0000-0000-00001E000000}"/>
    <hyperlink ref="B21" r:id="rId32" xr:uid="{00000000-0004-0000-0000-00001F000000}"/>
    <hyperlink ref="A25" r:id="rId33" xr:uid="{00000000-0004-0000-0000-000020000000}"/>
    <hyperlink ref="B25" r:id="rId34" xr:uid="{00000000-0004-0000-0000-000021000000}"/>
    <hyperlink ref="A11" r:id="rId35" xr:uid="{00000000-0004-0000-0000-000022000000}"/>
    <hyperlink ref="B11" r:id="rId36" xr:uid="{00000000-0004-0000-0000-000023000000}"/>
    <hyperlink ref="A8" r:id="rId37" xr:uid="{00000000-0004-0000-0000-000024000000}"/>
    <hyperlink ref="B8" r:id="rId38" xr:uid="{00000000-0004-0000-0000-000025000000}"/>
    <hyperlink ref="A35" r:id="rId39" xr:uid="{00000000-0004-0000-0000-000026000000}"/>
    <hyperlink ref="B35" r:id="rId40" xr:uid="{00000000-0004-0000-0000-000027000000}"/>
    <hyperlink ref="A51" r:id="rId41" xr:uid="{00000000-0004-0000-0000-000028000000}"/>
    <hyperlink ref="B51" r:id="rId42" xr:uid="{00000000-0004-0000-0000-000029000000}"/>
    <hyperlink ref="A46" r:id="rId43" xr:uid="{00000000-0004-0000-0000-00002A000000}"/>
    <hyperlink ref="B46" r:id="rId44" xr:uid="{00000000-0004-0000-0000-00002B000000}"/>
    <hyperlink ref="A48" r:id="rId45" xr:uid="{00000000-0004-0000-0000-00002C000000}"/>
    <hyperlink ref="B48" r:id="rId46" xr:uid="{00000000-0004-0000-0000-00002D000000}"/>
    <hyperlink ref="A38" r:id="rId47" xr:uid="{00000000-0004-0000-0000-00002E000000}"/>
    <hyperlink ref="B38" r:id="rId48" xr:uid="{00000000-0004-0000-0000-00002F000000}"/>
    <hyperlink ref="A50" r:id="rId49" xr:uid="{00000000-0004-0000-0000-000030000000}"/>
    <hyperlink ref="B50" r:id="rId50" xr:uid="{00000000-0004-0000-0000-000031000000}"/>
    <hyperlink ref="A29" r:id="rId51" xr:uid="{00000000-0004-0000-0000-000032000000}"/>
    <hyperlink ref="B29" r:id="rId52" xr:uid="{00000000-0004-0000-0000-000033000000}"/>
    <hyperlink ref="A56" r:id="rId53" xr:uid="{00000000-0004-0000-0000-000034000000}"/>
    <hyperlink ref="B56" r:id="rId54" xr:uid="{00000000-0004-0000-0000-000035000000}"/>
    <hyperlink ref="A23" r:id="rId55" xr:uid="{00000000-0004-0000-0000-000036000000}"/>
    <hyperlink ref="B23" r:id="rId56" xr:uid="{00000000-0004-0000-0000-000037000000}"/>
    <hyperlink ref="A15" r:id="rId57" xr:uid="{00000000-0004-0000-0000-000038000000}"/>
    <hyperlink ref="B15" r:id="rId58" xr:uid="{00000000-0004-0000-0000-000039000000}"/>
    <hyperlink ref="A73" r:id="rId59" xr:uid="{00000000-0004-0000-0000-00003A000000}"/>
    <hyperlink ref="B73" r:id="rId60" xr:uid="{00000000-0004-0000-0000-00003B000000}"/>
    <hyperlink ref="A40" r:id="rId61" xr:uid="{00000000-0004-0000-0000-00003C000000}"/>
    <hyperlink ref="B40" r:id="rId62" xr:uid="{00000000-0004-0000-0000-00003D000000}"/>
    <hyperlink ref="A69" r:id="rId63" xr:uid="{00000000-0004-0000-0000-00003E000000}"/>
    <hyperlink ref="B69" r:id="rId64" xr:uid="{00000000-0004-0000-0000-00003F000000}"/>
    <hyperlink ref="A5" r:id="rId65" xr:uid="{00000000-0004-0000-0000-000040000000}"/>
    <hyperlink ref="B5" r:id="rId66" xr:uid="{00000000-0004-0000-0000-000041000000}"/>
    <hyperlink ref="A68" r:id="rId67" xr:uid="{00000000-0004-0000-0000-000042000000}"/>
    <hyperlink ref="B68" r:id="rId68" xr:uid="{00000000-0004-0000-0000-000043000000}"/>
    <hyperlink ref="A34" r:id="rId69" xr:uid="{00000000-0004-0000-0000-000044000000}"/>
    <hyperlink ref="B34" r:id="rId70" xr:uid="{00000000-0004-0000-0000-000045000000}"/>
    <hyperlink ref="A47" r:id="rId71" xr:uid="{00000000-0004-0000-0000-000046000000}"/>
    <hyperlink ref="B47" r:id="rId72" xr:uid="{00000000-0004-0000-0000-000047000000}"/>
    <hyperlink ref="A9" r:id="rId73" xr:uid="{00000000-0004-0000-0000-000048000000}"/>
    <hyperlink ref="B9" r:id="rId74" xr:uid="{00000000-0004-0000-0000-000049000000}"/>
    <hyperlink ref="A63" r:id="rId75" xr:uid="{00000000-0004-0000-0000-00004A000000}"/>
    <hyperlink ref="B63" r:id="rId76" xr:uid="{00000000-0004-0000-0000-00004B000000}"/>
    <hyperlink ref="A65" r:id="rId77" xr:uid="{00000000-0004-0000-0000-00004C000000}"/>
    <hyperlink ref="B65" r:id="rId78" xr:uid="{00000000-0004-0000-0000-00004D000000}"/>
    <hyperlink ref="A54" r:id="rId79" xr:uid="{00000000-0004-0000-0000-00004E000000}"/>
    <hyperlink ref="B54" r:id="rId80" xr:uid="{00000000-0004-0000-0000-00004F000000}"/>
    <hyperlink ref="A82" r:id="rId81" xr:uid="{00000000-0004-0000-0000-000050000000}"/>
    <hyperlink ref="B82" r:id="rId82" xr:uid="{00000000-0004-0000-0000-000051000000}"/>
    <hyperlink ref="A84" r:id="rId83" xr:uid="{00000000-0004-0000-0000-000052000000}"/>
    <hyperlink ref="B84" r:id="rId84" xr:uid="{00000000-0004-0000-0000-000053000000}"/>
    <hyperlink ref="A57" r:id="rId85" xr:uid="{00000000-0004-0000-0000-000054000000}"/>
    <hyperlink ref="B57" r:id="rId86" xr:uid="{00000000-0004-0000-0000-000055000000}"/>
    <hyperlink ref="A70" r:id="rId87" xr:uid="{00000000-0004-0000-0000-000056000000}"/>
    <hyperlink ref="B70" r:id="rId88" xr:uid="{00000000-0004-0000-0000-000057000000}"/>
    <hyperlink ref="A66" r:id="rId89" xr:uid="{00000000-0004-0000-0000-000058000000}"/>
    <hyperlink ref="B66" r:id="rId90" xr:uid="{00000000-0004-0000-0000-000059000000}"/>
    <hyperlink ref="A55" r:id="rId91" xr:uid="{00000000-0004-0000-0000-00005A000000}"/>
    <hyperlink ref="B55" r:id="rId92" xr:uid="{00000000-0004-0000-0000-00005B000000}"/>
    <hyperlink ref="A64" r:id="rId93" xr:uid="{00000000-0004-0000-0000-00005C000000}"/>
    <hyperlink ref="B64" r:id="rId94" xr:uid="{00000000-0004-0000-0000-00005D000000}"/>
    <hyperlink ref="A37" r:id="rId95" xr:uid="{00000000-0004-0000-0000-00005E000000}"/>
    <hyperlink ref="B37" r:id="rId96" xr:uid="{00000000-0004-0000-0000-00005F000000}"/>
    <hyperlink ref="A49" r:id="rId97" xr:uid="{00000000-0004-0000-0000-000060000000}"/>
    <hyperlink ref="B49" r:id="rId98" xr:uid="{00000000-0004-0000-0000-000061000000}"/>
    <hyperlink ref="A62" r:id="rId99" xr:uid="{00000000-0004-0000-0000-000062000000}"/>
    <hyperlink ref="B62" r:id="rId100" xr:uid="{00000000-0004-0000-0000-000063000000}"/>
    <hyperlink ref="A16" r:id="rId101" xr:uid="{00000000-0004-0000-0000-000064000000}"/>
    <hyperlink ref="B16" r:id="rId102" xr:uid="{00000000-0004-0000-0000-000065000000}"/>
    <hyperlink ref="A53" r:id="rId103" xr:uid="{00000000-0004-0000-0000-000066000000}"/>
    <hyperlink ref="B53" r:id="rId104" xr:uid="{00000000-0004-0000-0000-000067000000}"/>
    <hyperlink ref="A83" r:id="rId105" xr:uid="{00000000-0004-0000-0000-000068000000}"/>
    <hyperlink ref="B83" r:id="rId106" xr:uid="{00000000-0004-0000-0000-000069000000}"/>
    <hyperlink ref="A17" r:id="rId107" xr:uid="{00000000-0004-0000-0000-00006A000000}"/>
    <hyperlink ref="B17" r:id="rId108" xr:uid="{00000000-0004-0000-0000-00006B000000}"/>
    <hyperlink ref="A43" r:id="rId109" xr:uid="{00000000-0004-0000-0000-00006C000000}"/>
    <hyperlink ref="B43" r:id="rId110" xr:uid="{00000000-0004-0000-0000-00006D000000}"/>
    <hyperlink ref="A91" r:id="rId111" xr:uid="{00000000-0004-0000-0000-00006E000000}"/>
    <hyperlink ref="B91" r:id="rId112" xr:uid="{00000000-0004-0000-0000-00006F000000}"/>
    <hyperlink ref="A80" r:id="rId113" xr:uid="{00000000-0004-0000-0000-000070000000}"/>
    <hyperlink ref="B80" r:id="rId114" xr:uid="{00000000-0004-0000-0000-000071000000}"/>
    <hyperlink ref="A12" r:id="rId115" xr:uid="{00000000-0004-0000-0000-000072000000}"/>
    <hyperlink ref="B12" r:id="rId116" xr:uid="{00000000-0004-0000-0000-000073000000}"/>
    <hyperlink ref="A99" r:id="rId117" xr:uid="{00000000-0004-0000-0000-000074000000}"/>
    <hyperlink ref="B99" r:id="rId118" xr:uid="{00000000-0004-0000-0000-000075000000}"/>
    <hyperlink ref="A14" r:id="rId119" xr:uid="{00000000-0004-0000-0000-000076000000}"/>
    <hyperlink ref="B14" r:id="rId120" xr:uid="{00000000-0004-0000-0000-000077000000}"/>
    <hyperlink ref="A42" r:id="rId121" xr:uid="{00000000-0004-0000-0000-000078000000}"/>
    <hyperlink ref="B42" r:id="rId122" xr:uid="{00000000-0004-0000-0000-000079000000}"/>
    <hyperlink ref="A31" r:id="rId123" xr:uid="{00000000-0004-0000-0000-00007A000000}"/>
    <hyperlink ref="B31" r:id="rId124" xr:uid="{00000000-0004-0000-0000-00007B000000}"/>
    <hyperlink ref="A89" r:id="rId125" xr:uid="{00000000-0004-0000-0000-00007C000000}"/>
    <hyperlink ref="B89" r:id="rId126" xr:uid="{00000000-0004-0000-0000-00007D000000}"/>
    <hyperlink ref="A67" r:id="rId127" xr:uid="{00000000-0004-0000-0000-00007E000000}"/>
    <hyperlink ref="B67" r:id="rId128" xr:uid="{00000000-0004-0000-0000-00007F000000}"/>
    <hyperlink ref="A107" r:id="rId129" xr:uid="{00000000-0004-0000-0000-000080000000}"/>
    <hyperlink ref="B107" r:id="rId130" xr:uid="{00000000-0004-0000-0000-000081000000}"/>
    <hyperlink ref="A108" r:id="rId131" xr:uid="{00000000-0004-0000-0000-000082000000}"/>
    <hyperlink ref="B108" r:id="rId132" xr:uid="{00000000-0004-0000-0000-000083000000}"/>
    <hyperlink ref="A81" r:id="rId133" xr:uid="{00000000-0004-0000-0000-000084000000}"/>
    <hyperlink ref="B81" r:id="rId134" xr:uid="{00000000-0004-0000-0000-000085000000}"/>
    <hyperlink ref="A41" r:id="rId135" xr:uid="{00000000-0004-0000-0000-000086000000}"/>
    <hyperlink ref="B41" r:id="rId136" xr:uid="{00000000-0004-0000-0000-000087000000}"/>
    <hyperlink ref="A90" r:id="rId137" xr:uid="{00000000-0004-0000-0000-000088000000}"/>
    <hyperlink ref="B90" r:id="rId138" xr:uid="{00000000-0004-0000-0000-000089000000}"/>
    <hyperlink ref="A76" r:id="rId139" xr:uid="{00000000-0004-0000-0000-00008A000000}"/>
    <hyperlink ref="B76" r:id="rId140" xr:uid="{00000000-0004-0000-0000-00008B000000}"/>
    <hyperlink ref="A22" r:id="rId141" xr:uid="{00000000-0004-0000-0000-00008C000000}"/>
    <hyperlink ref="B22" r:id="rId142" xr:uid="{00000000-0004-0000-0000-00008D000000}"/>
    <hyperlink ref="A119" r:id="rId143" xr:uid="{00000000-0004-0000-0000-00008E000000}"/>
    <hyperlink ref="B119" r:id="rId144" xr:uid="{00000000-0004-0000-0000-00008F000000}"/>
    <hyperlink ref="A101" r:id="rId145" xr:uid="{00000000-0004-0000-0000-000090000000}"/>
    <hyperlink ref="B101" r:id="rId146" xr:uid="{00000000-0004-0000-0000-000091000000}"/>
    <hyperlink ref="A78" r:id="rId147" xr:uid="{00000000-0004-0000-0000-000092000000}"/>
    <hyperlink ref="B78" r:id="rId148" xr:uid="{00000000-0004-0000-0000-000093000000}"/>
    <hyperlink ref="A71" r:id="rId149" xr:uid="{00000000-0004-0000-0000-000094000000}"/>
    <hyperlink ref="B71" r:id="rId150" xr:uid="{00000000-0004-0000-0000-000095000000}"/>
    <hyperlink ref="A109" r:id="rId151" xr:uid="{00000000-0004-0000-0000-000096000000}"/>
    <hyperlink ref="B109" r:id="rId152" xr:uid="{00000000-0004-0000-0000-000097000000}"/>
    <hyperlink ref="A61" r:id="rId153" xr:uid="{00000000-0004-0000-0000-000098000000}"/>
    <hyperlink ref="B61" r:id="rId154" xr:uid="{00000000-0004-0000-0000-000099000000}"/>
    <hyperlink ref="A113" r:id="rId155" xr:uid="{00000000-0004-0000-0000-00009A000000}"/>
    <hyperlink ref="B113" r:id="rId156" xr:uid="{00000000-0004-0000-0000-00009B000000}"/>
    <hyperlink ref="A118" r:id="rId157" xr:uid="{00000000-0004-0000-0000-00009C000000}"/>
    <hyperlink ref="B118" r:id="rId158" xr:uid="{00000000-0004-0000-0000-00009D000000}"/>
    <hyperlink ref="A85" r:id="rId159" xr:uid="{00000000-0004-0000-0000-00009E000000}"/>
    <hyperlink ref="B85" r:id="rId160" xr:uid="{00000000-0004-0000-0000-00009F000000}"/>
    <hyperlink ref="A125" r:id="rId161" xr:uid="{00000000-0004-0000-0000-0000A0000000}"/>
    <hyperlink ref="B125" r:id="rId162" xr:uid="{00000000-0004-0000-0000-0000A1000000}"/>
    <hyperlink ref="A102" r:id="rId163" xr:uid="{00000000-0004-0000-0000-0000A2000000}"/>
    <hyperlink ref="B102" r:id="rId164" xr:uid="{00000000-0004-0000-0000-0000A3000000}"/>
    <hyperlink ref="A138" r:id="rId165" xr:uid="{00000000-0004-0000-0000-0000A4000000}"/>
    <hyperlink ref="B138" r:id="rId166" xr:uid="{00000000-0004-0000-0000-0000A5000000}"/>
    <hyperlink ref="A114" r:id="rId167" xr:uid="{00000000-0004-0000-0000-0000A6000000}"/>
    <hyperlink ref="B114" r:id="rId168" xr:uid="{00000000-0004-0000-0000-0000A7000000}"/>
    <hyperlink ref="A117" r:id="rId169" xr:uid="{00000000-0004-0000-0000-0000A8000000}"/>
    <hyperlink ref="B117" r:id="rId170" xr:uid="{00000000-0004-0000-0000-0000A9000000}"/>
    <hyperlink ref="A141" r:id="rId171" xr:uid="{00000000-0004-0000-0000-0000AA000000}"/>
    <hyperlink ref="B141" r:id="rId172" xr:uid="{00000000-0004-0000-0000-0000AB000000}"/>
    <hyperlink ref="A121" r:id="rId173" xr:uid="{00000000-0004-0000-0000-0000AC000000}"/>
    <hyperlink ref="B121" r:id="rId174" xr:uid="{00000000-0004-0000-0000-0000AD000000}"/>
    <hyperlink ref="A120" r:id="rId175" xr:uid="{00000000-0004-0000-0000-0000AE000000}"/>
    <hyperlink ref="B120" r:id="rId176" xr:uid="{00000000-0004-0000-0000-0000AF000000}"/>
    <hyperlink ref="A123" r:id="rId177" xr:uid="{00000000-0004-0000-0000-0000B0000000}"/>
    <hyperlink ref="B123" r:id="rId178" xr:uid="{00000000-0004-0000-0000-0000B1000000}"/>
    <hyperlink ref="A129" r:id="rId179" xr:uid="{00000000-0004-0000-0000-0000B2000000}"/>
    <hyperlink ref="B129" r:id="rId180" xr:uid="{00000000-0004-0000-0000-0000B3000000}"/>
    <hyperlink ref="A110" r:id="rId181" xr:uid="{00000000-0004-0000-0000-0000B4000000}"/>
    <hyperlink ref="B110" r:id="rId182" xr:uid="{00000000-0004-0000-0000-0000B5000000}"/>
    <hyperlink ref="A75" r:id="rId183" xr:uid="{00000000-0004-0000-0000-0000B6000000}"/>
    <hyperlink ref="B75" r:id="rId184" xr:uid="{00000000-0004-0000-0000-0000B7000000}"/>
    <hyperlink ref="A97" r:id="rId185" xr:uid="{00000000-0004-0000-0000-0000B8000000}"/>
    <hyperlink ref="B97" r:id="rId186" xr:uid="{00000000-0004-0000-0000-0000B9000000}"/>
    <hyperlink ref="A132" r:id="rId187" xr:uid="{00000000-0004-0000-0000-0000BA000000}"/>
    <hyperlink ref="B132" r:id="rId188" xr:uid="{00000000-0004-0000-0000-0000BB000000}"/>
    <hyperlink ref="A136" r:id="rId189" xr:uid="{00000000-0004-0000-0000-0000BC000000}"/>
    <hyperlink ref="B136" r:id="rId190" xr:uid="{00000000-0004-0000-0000-0000BD000000}"/>
    <hyperlink ref="A150" r:id="rId191" xr:uid="{00000000-0004-0000-0000-0000BE000000}"/>
    <hyperlink ref="B150" r:id="rId192" xr:uid="{00000000-0004-0000-0000-0000BF000000}"/>
    <hyperlink ref="A145" r:id="rId193" xr:uid="{00000000-0004-0000-0000-0000C0000000}"/>
    <hyperlink ref="B145" r:id="rId194" xr:uid="{00000000-0004-0000-0000-0000C1000000}"/>
    <hyperlink ref="A122" r:id="rId195" xr:uid="{00000000-0004-0000-0000-0000C2000000}"/>
    <hyperlink ref="B122" r:id="rId196" xr:uid="{00000000-0004-0000-0000-0000C3000000}"/>
    <hyperlink ref="A158" r:id="rId197" xr:uid="{00000000-0004-0000-0000-0000C4000000}"/>
    <hyperlink ref="B158" r:id="rId198" xr:uid="{00000000-0004-0000-0000-0000C5000000}"/>
    <hyperlink ref="A95" r:id="rId199" xr:uid="{00000000-0004-0000-0000-0000C6000000}"/>
    <hyperlink ref="B95" r:id="rId200" xr:uid="{00000000-0004-0000-0000-0000C7000000}"/>
    <hyperlink ref="A79" r:id="rId201" xr:uid="{00000000-0004-0000-0000-0000C8000000}"/>
    <hyperlink ref="B79" r:id="rId202" xr:uid="{00000000-0004-0000-0000-0000C9000000}"/>
    <hyperlink ref="A58" r:id="rId203" xr:uid="{00000000-0004-0000-0000-0000CA000000}"/>
    <hyperlink ref="B58" r:id="rId204" xr:uid="{00000000-0004-0000-0000-0000CB000000}"/>
    <hyperlink ref="A155" r:id="rId205" xr:uid="{00000000-0004-0000-0000-0000CC000000}"/>
    <hyperlink ref="B155" r:id="rId206" xr:uid="{00000000-0004-0000-0000-0000CD000000}"/>
    <hyperlink ref="A134" r:id="rId207" xr:uid="{00000000-0004-0000-0000-0000CE000000}"/>
    <hyperlink ref="B134" r:id="rId208" xr:uid="{00000000-0004-0000-0000-0000CF000000}"/>
    <hyperlink ref="A126" r:id="rId209" xr:uid="{00000000-0004-0000-0000-0000D0000000}"/>
    <hyperlink ref="B126" r:id="rId210" xr:uid="{00000000-0004-0000-0000-0000D1000000}"/>
    <hyperlink ref="A161" r:id="rId211" xr:uid="{00000000-0004-0000-0000-0000D2000000}"/>
    <hyperlink ref="B161" r:id="rId212" xr:uid="{00000000-0004-0000-0000-0000D3000000}"/>
    <hyperlink ref="A146" r:id="rId213" xr:uid="{00000000-0004-0000-0000-0000D4000000}"/>
    <hyperlink ref="B146" r:id="rId214" xr:uid="{00000000-0004-0000-0000-0000D5000000}"/>
    <hyperlink ref="A162" r:id="rId215" xr:uid="{00000000-0004-0000-0000-0000D6000000}"/>
    <hyperlink ref="B162" r:id="rId216" xr:uid="{00000000-0004-0000-0000-0000D7000000}"/>
    <hyperlink ref="A111" r:id="rId217" xr:uid="{00000000-0004-0000-0000-0000D8000000}"/>
    <hyperlink ref="B111" r:id="rId218" xr:uid="{00000000-0004-0000-0000-0000D9000000}"/>
    <hyperlink ref="A176" r:id="rId219" xr:uid="{00000000-0004-0000-0000-0000DA000000}"/>
    <hyperlink ref="B176" r:id="rId220" xr:uid="{00000000-0004-0000-0000-0000DB000000}"/>
    <hyperlink ref="A100" r:id="rId221" xr:uid="{00000000-0004-0000-0000-0000DC000000}"/>
    <hyperlink ref="B100" r:id="rId222" xr:uid="{00000000-0004-0000-0000-0000DD000000}"/>
    <hyperlink ref="A130" r:id="rId223" xr:uid="{00000000-0004-0000-0000-0000DE000000}"/>
    <hyperlink ref="B130" r:id="rId224" xr:uid="{00000000-0004-0000-0000-0000DF000000}"/>
    <hyperlink ref="A170" r:id="rId225" xr:uid="{00000000-0004-0000-0000-0000E0000000}"/>
    <hyperlink ref="B170" r:id="rId226" xr:uid="{00000000-0004-0000-0000-0000E1000000}"/>
    <hyperlink ref="A173" r:id="rId227" xr:uid="{00000000-0004-0000-0000-0000E2000000}"/>
    <hyperlink ref="B173" r:id="rId228" xr:uid="{00000000-0004-0000-0000-0000E3000000}"/>
    <hyperlink ref="A103" r:id="rId229" xr:uid="{00000000-0004-0000-0000-0000E4000000}"/>
    <hyperlink ref="B103" r:id="rId230" xr:uid="{00000000-0004-0000-0000-0000E5000000}"/>
    <hyperlink ref="A185" r:id="rId231" xr:uid="{00000000-0004-0000-0000-0000E6000000}"/>
    <hyperlink ref="B185" r:id="rId232" xr:uid="{00000000-0004-0000-0000-0000E7000000}"/>
    <hyperlink ref="A175" r:id="rId233" xr:uid="{00000000-0004-0000-0000-0000E8000000}"/>
    <hyperlink ref="B175" r:id="rId234" xr:uid="{00000000-0004-0000-0000-0000E9000000}"/>
    <hyperlink ref="A160" r:id="rId235" xr:uid="{00000000-0004-0000-0000-0000EA000000}"/>
    <hyperlink ref="B160" r:id="rId236" xr:uid="{00000000-0004-0000-0000-0000EB000000}"/>
    <hyperlink ref="A52" r:id="rId237" xr:uid="{00000000-0004-0000-0000-0000EC000000}"/>
    <hyperlink ref="B52" r:id="rId238" xr:uid="{00000000-0004-0000-0000-0000ED000000}"/>
    <hyperlink ref="A163" r:id="rId239" xr:uid="{00000000-0004-0000-0000-0000EE000000}"/>
    <hyperlink ref="B163" r:id="rId240" xr:uid="{00000000-0004-0000-0000-0000EF000000}"/>
    <hyperlink ref="A133" r:id="rId241" xr:uid="{00000000-0004-0000-0000-0000F0000000}"/>
    <hyperlink ref="B133" r:id="rId242" xr:uid="{00000000-0004-0000-0000-0000F1000000}"/>
    <hyperlink ref="A194" r:id="rId243" xr:uid="{00000000-0004-0000-0000-0000F2000000}"/>
    <hyperlink ref="B194" r:id="rId244" xr:uid="{00000000-0004-0000-0000-0000F3000000}"/>
    <hyperlink ref="A199" r:id="rId245" xr:uid="{00000000-0004-0000-0000-0000F4000000}"/>
    <hyperlink ref="B199" r:id="rId246" xr:uid="{00000000-0004-0000-0000-0000F5000000}"/>
    <hyperlink ref="A39" r:id="rId247" xr:uid="{00000000-0004-0000-0000-0000F6000000}"/>
    <hyperlink ref="B39" r:id="rId248" xr:uid="{00000000-0004-0000-0000-0000F7000000}"/>
    <hyperlink ref="A196" r:id="rId249" xr:uid="{00000000-0004-0000-0000-0000F8000000}"/>
    <hyperlink ref="B196" r:id="rId250" xr:uid="{00000000-0004-0000-0000-0000F9000000}"/>
    <hyperlink ref="A197" r:id="rId251" xr:uid="{00000000-0004-0000-0000-0000FA000000}"/>
    <hyperlink ref="B197" r:id="rId252" xr:uid="{00000000-0004-0000-0000-0000FB000000}"/>
    <hyperlink ref="A186" r:id="rId253" xr:uid="{00000000-0004-0000-0000-0000FC000000}"/>
    <hyperlink ref="B186" r:id="rId254" xr:uid="{00000000-0004-0000-0000-0000FD000000}"/>
    <hyperlink ref="A104" r:id="rId255" xr:uid="{00000000-0004-0000-0000-0000FE000000}"/>
    <hyperlink ref="B104" r:id="rId256" xr:uid="{00000000-0004-0000-0000-0000FF000000}"/>
    <hyperlink ref="A144" r:id="rId257" xr:uid="{00000000-0004-0000-0000-000000010000}"/>
    <hyperlink ref="B144" r:id="rId258" xr:uid="{00000000-0004-0000-0000-000001010000}"/>
    <hyperlink ref="A165" r:id="rId259" xr:uid="{00000000-0004-0000-0000-000002010000}"/>
    <hyperlink ref="B165" r:id="rId260" xr:uid="{00000000-0004-0000-0000-000003010000}"/>
    <hyperlink ref="A124" r:id="rId261" xr:uid="{00000000-0004-0000-0000-000004010000}"/>
    <hyperlink ref="B124" r:id="rId262" xr:uid="{00000000-0004-0000-0000-000005010000}"/>
    <hyperlink ref="A179" r:id="rId263" xr:uid="{00000000-0004-0000-0000-000006010000}"/>
    <hyperlink ref="B179" r:id="rId264" xr:uid="{00000000-0004-0000-0000-000007010000}"/>
    <hyperlink ref="A208" r:id="rId265" xr:uid="{00000000-0004-0000-0000-000008010000}"/>
    <hyperlink ref="B208" r:id="rId266" xr:uid="{00000000-0004-0000-0000-000009010000}"/>
    <hyperlink ref="A164" r:id="rId267" xr:uid="{00000000-0004-0000-0000-00000A010000}"/>
    <hyperlink ref="B164" r:id="rId268" xr:uid="{00000000-0004-0000-0000-00000B010000}"/>
    <hyperlink ref="A59" r:id="rId269" xr:uid="{00000000-0004-0000-0000-00000C010000}"/>
    <hyperlink ref="B59" r:id="rId270" xr:uid="{00000000-0004-0000-0000-00000D010000}"/>
    <hyperlink ref="A184" r:id="rId271" xr:uid="{00000000-0004-0000-0000-00000E010000}"/>
    <hyperlink ref="B184" r:id="rId272" xr:uid="{00000000-0004-0000-0000-00000F010000}"/>
    <hyperlink ref="A204" r:id="rId273" xr:uid="{00000000-0004-0000-0000-000010010000}"/>
    <hyperlink ref="B204" r:id="rId274" xr:uid="{00000000-0004-0000-0000-000011010000}"/>
    <hyperlink ref="A98" r:id="rId275" xr:uid="{00000000-0004-0000-0000-000012010000}"/>
    <hyperlink ref="B98" r:id="rId276" xr:uid="{00000000-0004-0000-0000-000013010000}"/>
    <hyperlink ref="A202" r:id="rId277" xr:uid="{00000000-0004-0000-0000-000014010000}"/>
    <hyperlink ref="B202" r:id="rId278" xr:uid="{00000000-0004-0000-0000-000015010000}"/>
    <hyperlink ref="A151" r:id="rId279" xr:uid="{00000000-0004-0000-0000-000016010000}"/>
    <hyperlink ref="B151" r:id="rId280" xr:uid="{00000000-0004-0000-0000-000017010000}"/>
    <hyperlink ref="A18" r:id="rId281" xr:uid="{00000000-0004-0000-0000-000018010000}"/>
    <hyperlink ref="B18" r:id="rId282" xr:uid="{00000000-0004-0000-0000-000019010000}"/>
    <hyperlink ref="A211" r:id="rId283" xr:uid="{00000000-0004-0000-0000-00001A010000}"/>
    <hyperlink ref="B211" r:id="rId284" xr:uid="{00000000-0004-0000-0000-00001B010000}"/>
    <hyperlink ref="A131" r:id="rId285" xr:uid="{00000000-0004-0000-0000-00001C010000}"/>
    <hyperlink ref="B131" r:id="rId286" xr:uid="{00000000-0004-0000-0000-00001D010000}"/>
    <hyperlink ref="A137" r:id="rId287" xr:uid="{00000000-0004-0000-0000-00001E010000}"/>
    <hyperlink ref="B137" r:id="rId288" xr:uid="{00000000-0004-0000-0000-00001F010000}"/>
    <hyperlink ref="A200" r:id="rId289" xr:uid="{00000000-0004-0000-0000-000020010000}"/>
    <hyperlink ref="B200" r:id="rId290" xr:uid="{00000000-0004-0000-0000-000021010000}"/>
    <hyperlink ref="A152" r:id="rId291" xr:uid="{00000000-0004-0000-0000-000022010000}"/>
    <hyperlink ref="B152" r:id="rId292" xr:uid="{00000000-0004-0000-0000-000023010000}"/>
    <hyperlink ref="A235" r:id="rId293" xr:uid="{00000000-0004-0000-0000-000024010000}"/>
    <hyperlink ref="B235" r:id="rId294" xr:uid="{00000000-0004-0000-0000-000025010000}"/>
    <hyperlink ref="A181" r:id="rId295" xr:uid="{00000000-0004-0000-0000-000026010000}"/>
    <hyperlink ref="B181" r:id="rId296" xr:uid="{00000000-0004-0000-0000-000027010000}"/>
    <hyperlink ref="A93" r:id="rId297" xr:uid="{00000000-0004-0000-0000-000028010000}"/>
    <hyperlink ref="B93" r:id="rId298" xr:uid="{00000000-0004-0000-0000-000029010000}"/>
    <hyperlink ref="A221" r:id="rId299" xr:uid="{00000000-0004-0000-0000-00002A010000}"/>
    <hyperlink ref="B221" r:id="rId300" xr:uid="{00000000-0004-0000-0000-00002B010000}"/>
    <hyperlink ref="A188" r:id="rId301" xr:uid="{00000000-0004-0000-0000-00002C010000}"/>
    <hyperlink ref="B188" r:id="rId302" xr:uid="{00000000-0004-0000-0000-00002D010000}"/>
    <hyperlink ref="A220" r:id="rId303" xr:uid="{00000000-0004-0000-0000-00002E010000}"/>
    <hyperlink ref="B220" r:id="rId304" xr:uid="{00000000-0004-0000-0000-00002F010000}"/>
    <hyperlink ref="A153" r:id="rId305" xr:uid="{00000000-0004-0000-0000-000030010000}"/>
    <hyperlink ref="B153" r:id="rId306" xr:uid="{00000000-0004-0000-0000-000031010000}"/>
    <hyperlink ref="A140" r:id="rId307" xr:uid="{00000000-0004-0000-0000-000032010000}"/>
    <hyperlink ref="B140" r:id="rId308" xr:uid="{00000000-0004-0000-0000-000033010000}"/>
    <hyperlink ref="A201" r:id="rId309" xr:uid="{00000000-0004-0000-0000-000034010000}"/>
    <hyperlink ref="B201" r:id="rId310" xr:uid="{00000000-0004-0000-0000-000035010000}"/>
    <hyperlink ref="A142" r:id="rId311" xr:uid="{00000000-0004-0000-0000-000036010000}"/>
    <hyperlink ref="B142" r:id="rId312" xr:uid="{00000000-0004-0000-0000-000037010000}"/>
    <hyperlink ref="A203" r:id="rId313" xr:uid="{00000000-0004-0000-0000-000038010000}"/>
    <hyperlink ref="B203" r:id="rId314" xr:uid="{00000000-0004-0000-0000-000039010000}"/>
    <hyperlink ref="A159" r:id="rId315" xr:uid="{00000000-0004-0000-0000-00003A010000}"/>
    <hyperlink ref="B159" r:id="rId316" xr:uid="{00000000-0004-0000-0000-00003B010000}"/>
    <hyperlink ref="A248" r:id="rId317" xr:uid="{00000000-0004-0000-0000-00003C010000}"/>
    <hyperlink ref="B248" r:id="rId318" xr:uid="{00000000-0004-0000-0000-00003D010000}"/>
    <hyperlink ref="A147" r:id="rId319" xr:uid="{00000000-0004-0000-0000-00003E010000}"/>
    <hyperlink ref="B147" r:id="rId320" xr:uid="{00000000-0004-0000-0000-00003F010000}"/>
    <hyperlink ref="A198" r:id="rId321" xr:uid="{00000000-0004-0000-0000-000040010000}"/>
    <hyperlink ref="B198" r:id="rId322" xr:uid="{00000000-0004-0000-0000-000041010000}"/>
    <hyperlink ref="A218" r:id="rId323" xr:uid="{00000000-0004-0000-0000-000042010000}"/>
    <hyperlink ref="B218" r:id="rId324" xr:uid="{00000000-0004-0000-0000-000043010000}"/>
    <hyperlink ref="A116" r:id="rId325" xr:uid="{00000000-0004-0000-0000-000044010000}"/>
    <hyperlink ref="B116" r:id="rId326" xr:uid="{00000000-0004-0000-0000-000045010000}"/>
    <hyperlink ref="A60" r:id="rId327" xr:uid="{00000000-0004-0000-0000-000046010000}"/>
    <hyperlink ref="B60" r:id="rId328" xr:uid="{00000000-0004-0000-0000-000047010000}"/>
    <hyperlink ref="A171" r:id="rId329" xr:uid="{00000000-0004-0000-0000-000048010000}"/>
    <hyperlink ref="B171" r:id="rId330" xr:uid="{00000000-0004-0000-0000-000049010000}"/>
    <hyperlink ref="A172" r:id="rId331" xr:uid="{00000000-0004-0000-0000-00004A010000}"/>
    <hyperlink ref="B172" r:id="rId332" xr:uid="{00000000-0004-0000-0000-00004B010000}"/>
    <hyperlink ref="A105" r:id="rId333" xr:uid="{00000000-0004-0000-0000-00004C010000}"/>
    <hyperlink ref="B105" r:id="rId334" xr:uid="{00000000-0004-0000-0000-00004D010000}"/>
    <hyperlink ref="A94" r:id="rId335" xr:uid="{00000000-0004-0000-0000-00004E010000}"/>
    <hyperlink ref="B94" r:id="rId336" xr:uid="{00000000-0004-0000-0000-00004F010000}"/>
    <hyperlink ref="A241" r:id="rId337" xr:uid="{00000000-0004-0000-0000-000050010000}"/>
    <hyperlink ref="B241" r:id="rId338" xr:uid="{00000000-0004-0000-0000-000051010000}"/>
    <hyperlink ref="A174" r:id="rId339" xr:uid="{00000000-0004-0000-0000-000052010000}"/>
    <hyperlink ref="B174" r:id="rId340" xr:uid="{00000000-0004-0000-0000-000053010000}"/>
    <hyperlink ref="A222" r:id="rId341" xr:uid="{00000000-0004-0000-0000-000054010000}"/>
    <hyperlink ref="B222" r:id="rId342" xr:uid="{00000000-0004-0000-0000-000055010000}"/>
    <hyperlink ref="A87" r:id="rId343" xr:uid="{00000000-0004-0000-0000-000056010000}"/>
    <hyperlink ref="B87" r:id="rId344" xr:uid="{00000000-0004-0000-0000-000057010000}"/>
    <hyperlink ref="A256" r:id="rId345" xr:uid="{00000000-0004-0000-0000-000058010000}"/>
    <hyperlink ref="B256" r:id="rId346" xr:uid="{00000000-0004-0000-0000-000059010000}"/>
    <hyperlink ref="A261" r:id="rId347" xr:uid="{00000000-0004-0000-0000-00005A010000}"/>
    <hyperlink ref="B261" r:id="rId348" xr:uid="{00000000-0004-0000-0000-00005B010000}"/>
    <hyperlink ref="A191" r:id="rId349" xr:uid="{00000000-0004-0000-0000-00005C010000}"/>
    <hyperlink ref="B191" r:id="rId350" xr:uid="{00000000-0004-0000-0000-00005D010000}"/>
    <hyperlink ref="A157" r:id="rId351" xr:uid="{00000000-0004-0000-0000-00005E010000}"/>
    <hyperlink ref="B157" r:id="rId352" xr:uid="{00000000-0004-0000-0000-00005F010000}"/>
    <hyperlink ref="A156" r:id="rId353" xr:uid="{00000000-0004-0000-0000-000060010000}"/>
    <hyperlink ref="B156" r:id="rId354" xr:uid="{00000000-0004-0000-0000-000061010000}"/>
    <hyperlink ref="A192" r:id="rId355" xr:uid="{00000000-0004-0000-0000-000062010000}"/>
    <hyperlink ref="B192" r:id="rId356" xr:uid="{00000000-0004-0000-0000-000063010000}"/>
    <hyperlink ref="A207" r:id="rId357" xr:uid="{00000000-0004-0000-0000-000064010000}"/>
    <hyperlink ref="B207" r:id="rId358" xr:uid="{00000000-0004-0000-0000-000065010000}"/>
    <hyperlink ref="A219" r:id="rId359" xr:uid="{00000000-0004-0000-0000-000066010000}"/>
    <hyperlink ref="B219" r:id="rId360" xr:uid="{00000000-0004-0000-0000-000067010000}"/>
    <hyperlink ref="A239" r:id="rId361" xr:uid="{00000000-0004-0000-0000-000068010000}"/>
    <hyperlink ref="B239" r:id="rId362" xr:uid="{00000000-0004-0000-0000-000069010000}"/>
    <hyperlink ref="A154" r:id="rId363" xr:uid="{00000000-0004-0000-0000-00006A010000}"/>
    <hyperlink ref="B154" r:id="rId364" xr:uid="{00000000-0004-0000-0000-00006B010000}"/>
    <hyperlink ref="A223" r:id="rId365" xr:uid="{00000000-0004-0000-0000-00006C010000}"/>
    <hyperlink ref="B223" r:id="rId366" xr:uid="{00000000-0004-0000-0000-00006D010000}"/>
    <hyperlink ref="A205" r:id="rId367" xr:uid="{00000000-0004-0000-0000-00006E010000}"/>
    <hyperlink ref="B205" r:id="rId368" xr:uid="{00000000-0004-0000-0000-00006F010000}"/>
    <hyperlink ref="A215" r:id="rId369" xr:uid="{00000000-0004-0000-0000-000070010000}"/>
    <hyperlink ref="B215" r:id="rId370" xr:uid="{00000000-0004-0000-0000-000071010000}"/>
    <hyperlink ref="A166" r:id="rId371" xr:uid="{00000000-0004-0000-0000-000072010000}"/>
    <hyperlink ref="B166" r:id="rId372" xr:uid="{00000000-0004-0000-0000-000073010000}"/>
    <hyperlink ref="A250" r:id="rId373" xr:uid="{00000000-0004-0000-0000-000074010000}"/>
    <hyperlink ref="B250" r:id="rId374" xr:uid="{00000000-0004-0000-0000-000075010000}"/>
    <hyperlink ref="A26" r:id="rId375" xr:uid="{00000000-0004-0000-0000-000076010000}"/>
    <hyperlink ref="B26" r:id="rId376" xr:uid="{00000000-0004-0000-0000-000077010000}"/>
    <hyperlink ref="A88" r:id="rId377" xr:uid="{00000000-0004-0000-0000-000078010000}"/>
    <hyperlink ref="B88" r:id="rId378" xr:uid="{00000000-0004-0000-0000-000079010000}"/>
    <hyperlink ref="A187" r:id="rId379" xr:uid="{00000000-0004-0000-0000-00007A010000}"/>
    <hyperlink ref="B187" r:id="rId380" xr:uid="{00000000-0004-0000-0000-00007B010000}"/>
    <hyperlink ref="A214" r:id="rId381" xr:uid="{00000000-0004-0000-0000-00007C010000}"/>
    <hyperlink ref="B214" r:id="rId382" xr:uid="{00000000-0004-0000-0000-00007D010000}"/>
    <hyperlink ref="A195" r:id="rId383" xr:uid="{00000000-0004-0000-0000-00007E010000}"/>
    <hyperlink ref="B195" r:id="rId384" xr:uid="{00000000-0004-0000-0000-00007F010000}"/>
    <hyperlink ref="A237" r:id="rId385" xr:uid="{00000000-0004-0000-0000-000080010000}"/>
    <hyperlink ref="B237" r:id="rId386" xr:uid="{00000000-0004-0000-0000-000081010000}"/>
    <hyperlink ref="A224" r:id="rId387" xr:uid="{00000000-0004-0000-0000-000082010000}"/>
    <hyperlink ref="B224" r:id="rId388" xr:uid="{00000000-0004-0000-0000-000083010000}"/>
    <hyperlink ref="A266" r:id="rId389" xr:uid="{00000000-0004-0000-0000-000084010000}"/>
    <hyperlink ref="B266" r:id="rId390" xr:uid="{00000000-0004-0000-0000-000085010000}"/>
    <hyperlink ref="A167" r:id="rId391" xr:uid="{00000000-0004-0000-0000-000086010000}"/>
    <hyperlink ref="B167" r:id="rId392" xr:uid="{00000000-0004-0000-0000-000087010000}"/>
    <hyperlink ref="A262" r:id="rId393" xr:uid="{00000000-0004-0000-0000-000088010000}"/>
    <hyperlink ref="B262" r:id="rId394" xr:uid="{00000000-0004-0000-0000-000089010000}"/>
    <hyperlink ref="A231" r:id="rId395" xr:uid="{00000000-0004-0000-0000-00008A010000}"/>
    <hyperlink ref="B231" r:id="rId396" xr:uid="{00000000-0004-0000-0000-00008B010000}"/>
    <hyperlink ref="A180" r:id="rId397" xr:uid="{00000000-0004-0000-0000-00008C010000}"/>
    <hyperlink ref="B180" r:id="rId398" xr:uid="{00000000-0004-0000-0000-00008D010000}"/>
    <hyperlink ref="A106" r:id="rId399" xr:uid="{00000000-0004-0000-0000-00008E010000}"/>
    <hyperlink ref="B106" r:id="rId400" xr:uid="{00000000-0004-0000-0000-00008F010000}"/>
    <hyperlink ref="A253" r:id="rId401" xr:uid="{00000000-0004-0000-0000-000090010000}"/>
    <hyperlink ref="B253" r:id="rId402" xr:uid="{00000000-0004-0000-0000-000091010000}"/>
    <hyperlink ref="A232" r:id="rId403" xr:uid="{00000000-0004-0000-0000-000092010000}"/>
    <hyperlink ref="B232" r:id="rId404" xr:uid="{00000000-0004-0000-0000-000093010000}"/>
    <hyperlink ref="A247" r:id="rId405" xr:uid="{00000000-0004-0000-0000-000094010000}"/>
    <hyperlink ref="B247" r:id="rId406" xr:uid="{00000000-0004-0000-0000-000095010000}"/>
    <hyperlink ref="A45" r:id="rId407" xr:uid="{00000000-0004-0000-0000-000096010000}"/>
    <hyperlink ref="B45" r:id="rId408" xr:uid="{00000000-0004-0000-0000-000097010000}"/>
    <hyperlink ref="A225" r:id="rId409" xr:uid="{00000000-0004-0000-0000-000098010000}"/>
    <hyperlink ref="B225" r:id="rId410" xr:uid="{00000000-0004-0000-0000-000099010000}"/>
    <hyperlink ref="A86" r:id="rId411" xr:uid="{00000000-0004-0000-0000-00009A010000}"/>
    <hyperlink ref="B86" r:id="rId412" xr:uid="{00000000-0004-0000-0000-00009B010000}"/>
    <hyperlink ref="A139" r:id="rId413" xr:uid="{00000000-0004-0000-0000-00009C010000}"/>
    <hyperlink ref="B139" r:id="rId414" xr:uid="{00000000-0004-0000-0000-00009D010000}"/>
    <hyperlink ref="A77" r:id="rId415" xr:uid="{00000000-0004-0000-0000-00009E010000}"/>
    <hyperlink ref="B77" r:id="rId416" xr:uid="{00000000-0004-0000-0000-00009F010000}"/>
    <hyperlink ref="A257" r:id="rId417" xr:uid="{00000000-0004-0000-0000-0000A0010000}"/>
    <hyperlink ref="B257" r:id="rId418" xr:uid="{00000000-0004-0000-0000-0000A1010000}"/>
    <hyperlink ref="A263" r:id="rId419" xr:uid="{00000000-0004-0000-0000-0000A2010000}"/>
    <hyperlink ref="B263" r:id="rId420" xr:uid="{00000000-0004-0000-0000-0000A3010000}"/>
    <hyperlink ref="A244" r:id="rId421" xr:uid="{00000000-0004-0000-0000-0000A4010000}"/>
    <hyperlink ref="B244" r:id="rId422" xr:uid="{00000000-0004-0000-0000-0000A5010000}"/>
    <hyperlink ref="A234" r:id="rId423" xr:uid="{00000000-0004-0000-0000-0000A6010000}"/>
    <hyperlink ref="B234" r:id="rId424" xr:uid="{00000000-0004-0000-0000-0000A7010000}"/>
    <hyperlink ref="A74" r:id="rId425" xr:uid="{00000000-0004-0000-0000-0000A8010000}"/>
    <hyperlink ref="B74" r:id="rId426" xr:uid="{00000000-0004-0000-0000-0000A9010000}"/>
    <hyperlink ref="A226" r:id="rId427" xr:uid="{00000000-0004-0000-0000-0000AA010000}"/>
    <hyperlink ref="B226" r:id="rId428" xr:uid="{00000000-0004-0000-0000-0000AB010000}"/>
    <hyperlink ref="A148" r:id="rId429" xr:uid="{00000000-0004-0000-0000-0000AC010000}"/>
    <hyperlink ref="B148" r:id="rId430" xr:uid="{00000000-0004-0000-0000-0000AD010000}"/>
    <hyperlink ref="A277" r:id="rId431" xr:uid="{00000000-0004-0000-0000-0000AE010000}"/>
    <hyperlink ref="B277" r:id="rId432" xr:uid="{00000000-0004-0000-0000-0000AF010000}"/>
    <hyperlink ref="A227" r:id="rId433" xr:uid="{00000000-0004-0000-0000-0000B0010000}"/>
    <hyperlink ref="B227" r:id="rId434" xr:uid="{00000000-0004-0000-0000-0000B1010000}"/>
    <hyperlink ref="A285" r:id="rId435" xr:uid="{00000000-0004-0000-0000-0000B2010000}"/>
    <hyperlink ref="B285" r:id="rId436" xr:uid="{00000000-0004-0000-0000-0000B3010000}"/>
    <hyperlink ref="A282" r:id="rId437" xr:uid="{00000000-0004-0000-0000-0000B4010000}"/>
    <hyperlink ref="B282" r:id="rId438" xr:uid="{00000000-0004-0000-0000-0000B5010000}"/>
    <hyperlink ref="A293" r:id="rId439" xr:uid="{00000000-0004-0000-0000-0000B6010000}"/>
    <hyperlink ref="B293" r:id="rId440" xr:uid="{00000000-0004-0000-0000-0000B7010000}"/>
    <hyperlink ref="A258" r:id="rId441" xr:uid="{00000000-0004-0000-0000-0000B8010000}"/>
    <hyperlink ref="B258" r:id="rId442" xr:uid="{00000000-0004-0000-0000-0000B9010000}"/>
    <hyperlink ref="A213" r:id="rId443" xr:uid="{00000000-0004-0000-0000-0000BA010000}"/>
    <hyperlink ref="B213" r:id="rId444" xr:uid="{00000000-0004-0000-0000-0000BB010000}"/>
    <hyperlink ref="A72" r:id="rId445" xr:uid="{00000000-0004-0000-0000-0000BC010000}"/>
    <hyperlink ref="B72" r:id="rId446" xr:uid="{00000000-0004-0000-0000-0000BD010000}"/>
    <hyperlink ref="A260" r:id="rId447" xr:uid="{00000000-0004-0000-0000-0000BE010000}"/>
    <hyperlink ref="B260" r:id="rId448" xr:uid="{00000000-0004-0000-0000-0000BF010000}"/>
    <hyperlink ref="A242" r:id="rId449" xr:uid="{00000000-0004-0000-0000-0000C0010000}"/>
    <hyperlink ref="B242" r:id="rId450" xr:uid="{00000000-0004-0000-0000-0000C1010000}"/>
    <hyperlink ref="A331" r:id="rId451" xr:uid="{00000000-0004-0000-0000-0000C2010000}"/>
    <hyperlink ref="B331" r:id="rId452" xr:uid="{00000000-0004-0000-0000-0000C3010000}"/>
    <hyperlink ref="A270" r:id="rId453" xr:uid="{00000000-0004-0000-0000-0000C4010000}"/>
    <hyperlink ref="B270" r:id="rId454" xr:uid="{00000000-0004-0000-0000-0000C5010000}"/>
    <hyperlink ref="A288" r:id="rId455" xr:uid="{00000000-0004-0000-0000-0000C6010000}"/>
    <hyperlink ref="B288" r:id="rId456" xr:uid="{00000000-0004-0000-0000-0000C7010000}"/>
    <hyperlink ref="A304" r:id="rId457" xr:uid="{00000000-0004-0000-0000-0000C8010000}"/>
    <hyperlink ref="B304" r:id="rId458" xr:uid="{00000000-0004-0000-0000-0000C9010000}"/>
    <hyperlink ref="A286" r:id="rId459" xr:uid="{00000000-0004-0000-0000-0000CA010000}"/>
    <hyperlink ref="B286" r:id="rId460" xr:uid="{00000000-0004-0000-0000-0000CB010000}"/>
    <hyperlink ref="A278" r:id="rId461" xr:uid="{00000000-0004-0000-0000-0000CC010000}"/>
    <hyperlink ref="B278" r:id="rId462" xr:uid="{00000000-0004-0000-0000-0000CD010000}"/>
    <hyperlink ref="A193" r:id="rId463" xr:uid="{00000000-0004-0000-0000-0000CE010000}"/>
    <hyperlink ref="B193" r:id="rId464" xr:uid="{00000000-0004-0000-0000-0000CF010000}"/>
    <hyperlink ref="A305" r:id="rId465" xr:uid="{00000000-0004-0000-0000-0000D0010000}"/>
    <hyperlink ref="B305" r:id="rId466" xr:uid="{00000000-0004-0000-0000-0000D1010000}"/>
    <hyperlink ref="A240" r:id="rId467" xr:uid="{00000000-0004-0000-0000-0000D2010000}"/>
    <hyperlink ref="B240" r:id="rId468" xr:uid="{00000000-0004-0000-0000-0000D3010000}"/>
    <hyperlink ref="A168" r:id="rId469" xr:uid="{00000000-0004-0000-0000-0000D4010000}"/>
    <hyperlink ref="B168" r:id="rId470" xr:uid="{00000000-0004-0000-0000-0000D5010000}"/>
    <hyperlink ref="A230" r:id="rId471" xr:uid="{00000000-0004-0000-0000-0000D6010000}"/>
    <hyperlink ref="B230" r:id="rId472" xr:uid="{00000000-0004-0000-0000-0000D7010000}"/>
    <hyperlink ref="A321" r:id="rId473" xr:uid="{00000000-0004-0000-0000-0000D8010000}"/>
    <hyperlink ref="B321" r:id="rId474" xr:uid="{00000000-0004-0000-0000-0000D9010000}"/>
    <hyperlink ref="A96" r:id="rId475" xr:uid="{00000000-0004-0000-0000-0000DA010000}"/>
    <hyperlink ref="B96" r:id="rId476" xr:uid="{00000000-0004-0000-0000-0000DB010000}"/>
    <hyperlink ref="A212" r:id="rId477" xr:uid="{00000000-0004-0000-0000-0000DC010000}"/>
    <hyperlink ref="B212" r:id="rId478" xr:uid="{00000000-0004-0000-0000-0000DD010000}"/>
    <hyperlink ref="A328" r:id="rId479" xr:uid="{00000000-0004-0000-0000-0000DE010000}"/>
    <hyperlink ref="B328" r:id="rId480" xr:uid="{00000000-0004-0000-0000-0000DF010000}"/>
    <hyperlink ref="A209" r:id="rId481" xr:uid="{00000000-0004-0000-0000-0000E0010000}"/>
    <hyperlink ref="B209" r:id="rId482" xr:uid="{00000000-0004-0000-0000-0000E1010000}"/>
    <hyperlink ref="A329" r:id="rId483" xr:uid="{00000000-0004-0000-0000-0000E2010000}"/>
    <hyperlink ref="B329" r:id="rId484" xr:uid="{00000000-0004-0000-0000-0000E3010000}"/>
    <hyperlink ref="A340" r:id="rId485" xr:uid="{00000000-0004-0000-0000-0000E4010000}"/>
    <hyperlink ref="B340" r:id="rId486" xr:uid="{00000000-0004-0000-0000-0000E5010000}"/>
    <hyperlink ref="A306" r:id="rId487" xr:uid="{00000000-0004-0000-0000-0000E6010000}"/>
    <hyperlink ref="B306" r:id="rId488" xr:uid="{00000000-0004-0000-0000-0000E7010000}"/>
    <hyperlink ref="A233" r:id="rId489" xr:uid="{00000000-0004-0000-0000-0000E8010000}"/>
    <hyperlink ref="B233" r:id="rId490" xr:uid="{00000000-0004-0000-0000-0000E9010000}"/>
    <hyperlink ref="A28" r:id="rId491" xr:uid="{00000000-0004-0000-0000-0000EA010000}"/>
    <hyperlink ref="B28" r:id="rId492" xr:uid="{00000000-0004-0000-0000-0000EB010000}"/>
    <hyperlink ref="A183" r:id="rId493" xr:uid="{00000000-0004-0000-0000-0000EC010000}"/>
    <hyperlink ref="B183" r:id="rId494" xr:uid="{00000000-0004-0000-0000-0000ED010000}"/>
    <hyperlink ref="A169" r:id="rId495" xr:uid="{00000000-0004-0000-0000-0000EE010000}"/>
    <hyperlink ref="B169" r:id="rId496" xr:uid="{00000000-0004-0000-0000-0000EF010000}"/>
    <hyperlink ref="A320" r:id="rId497" xr:uid="{00000000-0004-0000-0000-0000F0010000}"/>
    <hyperlink ref="B320" r:id="rId498" xr:uid="{00000000-0004-0000-0000-0000F1010000}"/>
    <hyperlink ref="A249" r:id="rId499" xr:uid="{00000000-0004-0000-0000-0000F2010000}"/>
    <hyperlink ref="B249" r:id="rId500" xr:uid="{00000000-0004-0000-0000-0000F3010000}"/>
    <hyperlink ref="A189" r:id="rId501" xr:uid="{00000000-0004-0000-0000-0000F4010000}"/>
    <hyperlink ref="B189" r:id="rId502" xr:uid="{00000000-0004-0000-0000-0000F5010000}"/>
    <hyperlink ref="A349" r:id="rId503" xr:uid="{00000000-0004-0000-0000-0000F6010000}"/>
    <hyperlink ref="B349" r:id="rId504" xr:uid="{00000000-0004-0000-0000-0000F7010000}"/>
    <hyperlink ref="A322" r:id="rId505" xr:uid="{00000000-0004-0000-0000-0000F8010000}"/>
    <hyperlink ref="B322" r:id="rId506" xr:uid="{00000000-0004-0000-0000-0000F9010000}"/>
    <hyperlink ref="A303" r:id="rId507" xr:uid="{00000000-0004-0000-0000-0000FA010000}"/>
    <hyperlink ref="B303" r:id="rId508" xr:uid="{00000000-0004-0000-0000-0000FB010000}"/>
    <hyperlink ref="A149" r:id="rId509" xr:uid="{00000000-0004-0000-0000-0000FC010000}"/>
    <hyperlink ref="B149" r:id="rId510" xr:uid="{00000000-0004-0000-0000-0000FD010000}"/>
    <hyperlink ref="A341" r:id="rId511" xr:uid="{00000000-0004-0000-0000-0000FE010000}"/>
    <hyperlink ref="B341" r:id="rId512" xr:uid="{00000000-0004-0000-0000-0000FF010000}"/>
    <hyperlink ref="A319" r:id="rId513" xr:uid="{00000000-0004-0000-0000-000000020000}"/>
    <hyperlink ref="B319" r:id="rId514" xr:uid="{00000000-0004-0000-0000-000001020000}"/>
    <hyperlink ref="A332" r:id="rId515" xr:uid="{00000000-0004-0000-0000-000002020000}"/>
    <hyperlink ref="B332" r:id="rId516" xr:uid="{00000000-0004-0000-0000-000003020000}"/>
    <hyperlink ref="A342" r:id="rId517" xr:uid="{00000000-0004-0000-0000-000004020000}"/>
    <hyperlink ref="B342" r:id="rId518" xr:uid="{00000000-0004-0000-0000-000005020000}"/>
    <hyperlink ref="A323" r:id="rId519" xr:uid="{00000000-0004-0000-0000-000006020000}"/>
    <hyperlink ref="B323" r:id="rId520" xr:uid="{00000000-0004-0000-0000-000007020000}"/>
    <hyperlink ref="A217" r:id="rId521" xr:uid="{00000000-0004-0000-0000-000008020000}"/>
    <hyperlink ref="B217" r:id="rId522" xr:uid="{00000000-0004-0000-0000-000009020000}"/>
    <hyperlink ref="A294" r:id="rId523" xr:uid="{00000000-0004-0000-0000-00000A020000}"/>
    <hyperlink ref="B294" r:id="rId524" xr:uid="{00000000-0004-0000-0000-00000B020000}"/>
    <hyperlink ref="A333" r:id="rId525" xr:uid="{00000000-0004-0000-0000-00000C020000}"/>
    <hyperlink ref="B333" r:id="rId526" xr:uid="{00000000-0004-0000-0000-00000D020000}"/>
    <hyperlink ref="A290" r:id="rId527" xr:uid="{00000000-0004-0000-0000-00000E020000}"/>
    <hyperlink ref="B290" r:id="rId528" xr:uid="{00000000-0004-0000-0000-00000F020000}"/>
    <hyperlink ref="A327" r:id="rId529" xr:uid="{00000000-0004-0000-0000-000010020000}"/>
    <hyperlink ref="B327" r:id="rId530" xr:uid="{00000000-0004-0000-0000-000011020000}"/>
    <hyperlink ref="A315" r:id="rId531" xr:uid="{00000000-0004-0000-0000-000012020000}"/>
    <hyperlink ref="B315" r:id="rId532" xr:uid="{00000000-0004-0000-0000-000013020000}"/>
    <hyperlink ref="A359" r:id="rId533" xr:uid="{00000000-0004-0000-0000-000014020000}"/>
    <hyperlink ref="B359" r:id="rId534" xr:uid="{00000000-0004-0000-0000-000015020000}"/>
    <hyperlink ref="A324" r:id="rId535" xr:uid="{00000000-0004-0000-0000-000016020000}"/>
    <hyperlink ref="B324" r:id="rId536" xr:uid="{00000000-0004-0000-0000-000017020000}"/>
    <hyperlink ref="A33" r:id="rId537" xr:uid="{00000000-0004-0000-0000-000018020000}"/>
    <hyperlink ref="B33" r:id="rId538" xr:uid="{00000000-0004-0000-0000-000019020000}"/>
    <hyperlink ref="A267" r:id="rId539" xr:uid="{00000000-0004-0000-0000-00001A020000}"/>
    <hyperlink ref="B267" r:id="rId540" xr:uid="{00000000-0004-0000-0000-00001B020000}"/>
    <hyperlink ref="A337" r:id="rId541" xr:uid="{00000000-0004-0000-0000-00001C020000}"/>
    <hyperlink ref="B337" r:id="rId542" xr:uid="{00000000-0004-0000-0000-00001D020000}"/>
    <hyperlink ref="A127" r:id="rId543" xr:uid="{00000000-0004-0000-0000-00001E020000}"/>
    <hyperlink ref="B127" r:id="rId544" xr:uid="{00000000-0004-0000-0000-00001F020000}"/>
    <hyperlink ref="A334" r:id="rId545" xr:uid="{00000000-0004-0000-0000-000020020000}"/>
    <hyperlink ref="B334" r:id="rId546" xr:uid="{00000000-0004-0000-0000-000021020000}"/>
    <hyperlink ref="A238" r:id="rId547" xr:uid="{00000000-0004-0000-0000-000022020000}"/>
    <hyperlink ref="B238" r:id="rId548" xr:uid="{00000000-0004-0000-0000-000023020000}"/>
    <hyperlink ref="A296" r:id="rId549" xr:uid="{00000000-0004-0000-0000-000024020000}"/>
    <hyperlink ref="B296" r:id="rId550" xr:uid="{00000000-0004-0000-0000-000025020000}"/>
    <hyperlink ref="A367" r:id="rId551" xr:uid="{00000000-0004-0000-0000-000026020000}"/>
    <hyperlink ref="B367" r:id="rId552" xr:uid="{00000000-0004-0000-0000-000027020000}"/>
    <hyperlink ref="A308" r:id="rId553" xr:uid="{00000000-0004-0000-0000-000028020000}"/>
    <hyperlink ref="B308" r:id="rId554" xr:uid="{00000000-0004-0000-0000-000029020000}"/>
    <hyperlink ref="A325" r:id="rId555" xr:uid="{00000000-0004-0000-0000-00002A020000}"/>
    <hyperlink ref="B325" r:id="rId556" xr:uid="{00000000-0004-0000-0000-00002B020000}"/>
    <hyperlink ref="A316" r:id="rId557" xr:uid="{00000000-0004-0000-0000-00002C020000}"/>
    <hyperlink ref="B316" r:id="rId558" xr:uid="{00000000-0004-0000-0000-00002D020000}"/>
    <hyperlink ref="A317" r:id="rId559" xr:uid="{00000000-0004-0000-0000-00002E020000}"/>
    <hyperlink ref="B317" r:id="rId560" xr:uid="{00000000-0004-0000-0000-00002F020000}"/>
    <hyperlink ref="A395" r:id="rId561" xr:uid="{00000000-0004-0000-0000-000030020000}"/>
    <hyperlink ref="B395" r:id="rId562" xr:uid="{00000000-0004-0000-0000-000031020000}"/>
    <hyperlink ref="A350" r:id="rId563" xr:uid="{00000000-0004-0000-0000-000032020000}"/>
    <hyperlink ref="B350" r:id="rId564" xr:uid="{00000000-0004-0000-0000-000033020000}"/>
    <hyperlink ref="A310" r:id="rId565" xr:uid="{00000000-0004-0000-0000-000034020000}"/>
    <hyperlink ref="B310" r:id="rId566" xr:uid="{00000000-0004-0000-0000-000035020000}"/>
    <hyperlink ref="A281" r:id="rId567" xr:uid="{00000000-0004-0000-0000-000036020000}"/>
    <hyperlink ref="B281" r:id="rId568" xr:uid="{00000000-0004-0000-0000-000037020000}"/>
    <hyperlink ref="A265" r:id="rId569" xr:uid="{00000000-0004-0000-0000-000038020000}"/>
    <hyperlink ref="B265" r:id="rId570" xr:uid="{00000000-0004-0000-0000-000039020000}"/>
    <hyperlink ref="A351" r:id="rId571" xr:uid="{00000000-0004-0000-0000-00003A020000}"/>
    <hyperlink ref="B351" r:id="rId572" xr:uid="{00000000-0004-0000-0000-00003B020000}"/>
    <hyperlink ref="A276" r:id="rId573" xr:uid="{00000000-0004-0000-0000-00003C020000}"/>
    <hyperlink ref="B276" r:id="rId574" xr:uid="{00000000-0004-0000-0000-00003D020000}"/>
    <hyperlink ref="A92" r:id="rId575" xr:uid="{00000000-0004-0000-0000-00003E020000}"/>
    <hyperlink ref="B92" r:id="rId576" xr:uid="{00000000-0004-0000-0000-00003F020000}"/>
    <hyperlink ref="A379" r:id="rId577" xr:uid="{00000000-0004-0000-0000-000040020000}"/>
    <hyperlink ref="B379" r:id="rId578" xr:uid="{00000000-0004-0000-0000-000041020000}"/>
    <hyperlink ref="A338" r:id="rId579" xr:uid="{00000000-0004-0000-0000-000042020000}"/>
    <hyperlink ref="B338" r:id="rId580" xr:uid="{00000000-0004-0000-0000-000043020000}"/>
    <hyperlink ref="A398" r:id="rId581" xr:uid="{00000000-0004-0000-0000-000044020000}"/>
    <hyperlink ref="B398" r:id="rId582" xr:uid="{00000000-0004-0000-0000-000045020000}"/>
    <hyperlink ref="A364" r:id="rId583" xr:uid="{00000000-0004-0000-0000-000046020000}"/>
    <hyperlink ref="B364" r:id="rId584" xr:uid="{00000000-0004-0000-0000-000047020000}"/>
    <hyperlink ref="A264" r:id="rId585" xr:uid="{00000000-0004-0000-0000-000048020000}"/>
    <hyperlink ref="B264" r:id="rId586" xr:uid="{00000000-0004-0000-0000-000049020000}"/>
    <hyperlink ref="A259" r:id="rId587" xr:uid="{00000000-0004-0000-0000-00004A020000}"/>
    <hyperlink ref="B259" r:id="rId588" xr:uid="{00000000-0004-0000-0000-00004B020000}"/>
    <hyperlink ref="A339" r:id="rId589" xr:uid="{00000000-0004-0000-0000-00004C020000}"/>
    <hyperlink ref="B339" r:id="rId590" xr:uid="{00000000-0004-0000-0000-00004D020000}"/>
    <hyperlink ref="A356" r:id="rId591" xr:uid="{00000000-0004-0000-0000-00004E020000}"/>
    <hyperlink ref="B356" r:id="rId592" xr:uid="{00000000-0004-0000-0000-00004F020000}"/>
    <hyperlink ref="A370" r:id="rId593" xr:uid="{00000000-0004-0000-0000-000050020000}"/>
    <hyperlink ref="B370" r:id="rId594" xr:uid="{00000000-0004-0000-0000-000051020000}"/>
    <hyperlink ref="A236" r:id="rId595" xr:uid="{00000000-0004-0000-0000-000052020000}"/>
    <hyperlink ref="B236" r:id="rId596" xr:uid="{00000000-0004-0000-0000-000053020000}"/>
    <hyperlink ref="A399" r:id="rId597" xr:uid="{00000000-0004-0000-0000-000054020000}"/>
    <hyperlink ref="B399" r:id="rId598" xr:uid="{00000000-0004-0000-0000-000055020000}"/>
    <hyperlink ref="A289" r:id="rId599" xr:uid="{00000000-0004-0000-0000-000056020000}"/>
    <hyperlink ref="B289" r:id="rId600" xr:uid="{00000000-0004-0000-0000-000057020000}"/>
    <hyperlink ref="A397" r:id="rId601" xr:uid="{00000000-0004-0000-0000-000058020000}"/>
    <hyperlink ref="B397" r:id="rId602" xr:uid="{00000000-0004-0000-0000-000059020000}"/>
    <hyperlink ref="A210" r:id="rId603" xr:uid="{00000000-0004-0000-0000-00005A020000}"/>
    <hyperlink ref="B210" r:id="rId604" xr:uid="{00000000-0004-0000-0000-00005B020000}"/>
    <hyperlink ref="A271" r:id="rId605" xr:uid="{00000000-0004-0000-0000-00005C020000}"/>
    <hyperlink ref="B271" r:id="rId606" xr:uid="{00000000-0004-0000-0000-00005D020000}"/>
    <hyperlink ref="A365" r:id="rId607" xr:uid="{00000000-0004-0000-0000-00005E020000}"/>
    <hyperlink ref="B365" r:id="rId608" xr:uid="{00000000-0004-0000-0000-00005F020000}"/>
    <hyperlink ref="A311" r:id="rId609" xr:uid="{00000000-0004-0000-0000-000060020000}"/>
    <hyperlink ref="B311" r:id="rId610" xr:uid="{00000000-0004-0000-0000-000061020000}"/>
    <hyperlink ref="A363" r:id="rId611" xr:uid="{00000000-0004-0000-0000-000062020000}"/>
    <hyperlink ref="B363" r:id="rId612" xr:uid="{00000000-0004-0000-0000-000063020000}"/>
    <hyperlink ref="A245" r:id="rId613" xr:uid="{00000000-0004-0000-0000-000064020000}"/>
    <hyperlink ref="B245" r:id="rId614" xr:uid="{00000000-0004-0000-0000-000065020000}"/>
    <hyperlink ref="A428" r:id="rId615" xr:uid="{00000000-0004-0000-0000-000066020000}"/>
    <hyperlink ref="B428" r:id="rId616" xr:uid="{00000000-0004-0000-0000-000067020000}"/>
    <hyperlink ref="A374" r:id="rId617" xr:uid="{00000000-0004-0000-0000-000068020000}"/>
    <hyperlink ref="B374" r:id="rId618" xr:uid="{00000000-0004-0000-0000-000069020000}"/>
    <hyperlink ref="A380" r:id="rId619" xr:uid="{00000000-0004-0000-0000-00006A020000}"/>
    <hyperlink ref="B380" r:id="rId620" xr:uid="{00000000-0004-0000-0000-00006B020000}"/>
    <hyperlink ref="A228" r:id="rId621" xr:uid="{00000000-0004-0000-0000-00006C020000}"/>
    <hyperlink ref="B228" r:id="rId622" xr:uid="{00000000-0004-0000-0000-00006D020000}"/>
    <hyperlink ref="A128" r:id="rId623" xr:uid="{00000000-0004-0000-0000-00006E020000}"/>
    <hyperlink ref="B128" r:id="rId624" xr:uid="{00000000-0004-0000-0000-00006F020000}"/>
    <hyperlink ref="A301" r:id="rId625" xr:uid="{00000000-0004-0000-0000-000070020000}"/>
    <hyperlink ref="B301" r:id="rId626" xr:uid="{00000000-0004-0000-0000-000071020000}"/>
    <hyperlink ref="A302" r:id="rId627" xr:uid="{00000000-0004-0000-0000-000072020000}"/>
    <hyperlink ref="B302" r:id="rId628" xr:uid="{00000000-0004-0000-0000-000073020000}"/>
    <hyperlink ref="A283" r:id="rId629" xr:uid="{00000000-0004-0000-0000-000074020000}"/>
    <hyperlink ref="B283" r:id="rId630" xr:uid="{00000000-0004-0000-0000-000075020000}"/>
    <hyperlink ref="A412" r:id="rId631" xr:uid="{00000000-0004-0000-0000-000076020000}"/>
    <hyperlink ref="B412" r:id="rId632" xr:uid="{00000000-0004-0000-0000-000077020000}"/>
    <hyperlink ref="A297" r:id="rId633" xr:uid="{00000000-0004-0000-0000-000078020000}"/>
    <hyperlink ref="B297" r:id="rId634" xr:uid="{00000000-0004-0000-0000-000079020000}"/>
    <hyperlink ref="A360" r:id="rId635" xr:uid="{00000000-0004-0000-0000-00007A020000}"/>
    <hyperlink ref="B360" r:id="rId636" xr:uid="{00000000-0004-0000-0000-00007B020000}"/>
    <hyperlink ref="A295" r:id="rId637" xr:uid="{00000000-0004-0000-0000-00007C020000}"/>
    <hyperlink ref="B295" r:id="rId638" xr:uid="{00000000-0004-0000-0000-00007D020000}"/>
    <hyperlink ref="A269" r:id="rId639" xr:uid="{00000000-0004-0000-0000-00007E020000}"/>
    <hyperlink ref="B269" r:id="rId640" xr:uid="{00000000-0004-0000-0000-00007F020000}"/>
    <hyperlink ref="A391" r:id="rId641" xr:uid="{00000000-0004-0000-0000-000080020000}"/>
    <hyperlink ref="B391" r:id="rId642" xr:uid="{00000000-0004-0000-0000-000081020000}"/>
    <hyperlink ref="A353" r:id="rId643" xr:uid="{00000000-0004-0000-0000-000082020000}"/>
    <hyperlink ref="B353" r:id="rId644" xr:uid="{00000000-0004-0000-0000-000083020000}"/>
    <hyperlink ref="A330" r:id="rId645" xr:uid="{00000000-0004-0000-0000-000084020000}"/>
    <hyperlink ref="B330" r:id="rId646" xr:uid="{00000000-0004-0000-0000-000085020000}"/>
    <hyperlink ref="A255" r:id="rId647" xr:uid="{00000000-0004-0000-0000-000086020000}"/>
    <hyperlink ref="B255" r:id="rId648" xr:uid="{00000000-0004-0000-0000-000087020000}"/>
    <hyperlink ref="A314" r:id="rId649" xr:uid="{00000000-0004-0000-0000-000088020000}"/>
    <hyperlink ref="B314" r:id="rId650" xr:uid="{00000000-0004-0000-0000-000089020000}"/>
    <hyperlink ref="A400" r:id="rId651" xr:uid="{00000000-0004-0000-0000-00008A020000}"/>
    <hyperlink ref="B400" r:id="rId652" xr:uid="{00000000-0004-0000-0000-00008B020000}"/>
    <hyperlink ref="A206" r:id="rId653" xr:uid="{00000000-0004-0000-0000-00008C020000}"/>
    <hyperlink ref="B206" r:id="rId654" xr:uid="{00000000-0004-0000-0000-00008D020000}"/>
    <hyperlink ref="A272" r:id="rId655" xr:uid="{00000000-0004-0000-0000-00008E020000}"/>
    <hyperlink ref="B272" r:id="rId656" xr:uid="{00000000-0004-0000-0000-00008F020000}"/>
    <hyperlink ref="A309" r:id="rId657" xr:uid="{00000000-0004-0000-0000-000090020000}"/>
    <hyperlink ref="B309" r:id="rId658" xr:uid="{00000000-0004-0000-0000-000091020000}"/>
    <hyperlink ref="A416" r:id="rId659" xr:uid="{00000000-0004-0000-0000-000092020000}"/>
    <hyperlink ref="B416" r:id="rId660" xr:uid="{00000000-0004-0000-0000-000093020000}"/>
    <hyperlink ref="A385" r:id="rId661" xr:uid="{00000000-0004-0000-0000-000094020000}"/>
    <hyperlink ref="B385" r:id="rId662" xr:uid="{00000000-0004-0000-0000-000095020000}"/>
    <hyperlink ref="A381" r:id="rId663" xr:uid="{00000000-0004-0000-0000-000096020000}"/>
    <hyperlink ref="B381" r:id="rId664" xr:uid="{00000000-0004-0000-0000-000097020000}"/>
    <hyperlink ref="A393" r:id="rId665" xr:uid="{00000000-0004-0000-0000-000098020000}"/>
    <hyperlink ref="B393" r:id="rId666" xr:uid="{00000000-0004-0000-0000-000099020000}"/>
    <hyperlink ref="A135" r:id="rId667" xr:uid="{00000000-0004-0000-0000-00009A020000}"/>
    <hyperlink ref="B135" r:id="rId668" xr:uid="{00000000-0004-0000-0000-00009B020000}"/>
    <hyperlink ref="A307" r:id="rId669" xr:uid="{00000000-0004-0000-0000-00009C020000}"/>
    <hyperlink ref="B307" r:id="rId670" xr:uid="{00000000-0004-0000-0000-00009D020000}"/>
    <hyperlink ref="A425" r:id="rId671" xr:uid="{00000000-0004-0000-0000-00009E020000}"/>
    <hyperlink ref="B425" r:id="rId672" xr:uid="{00000000-0004-0000-0000-00009F020000}"/>
    <hyperlink ref="A216" r:id="rId673" xr:uid="{00000000-0004-0000-0000-0000A0020000}"/>
    <hyperlink ref="B216" r:id="rId674" xr:uid="{00000000-0004-0000-0000-0000A1020000}"/>
    <hyperlink ref="A382" r:id="rId675" xr:uid="{00000000-0004-0000-0000-0000A2020000}"/>
    <hyperlink ref="B382" r:id="rId676" xr:uid="{00000000-0004-0000-0000-0000A3020000}"/>
    <hyperlink ref="A326" r:id="rId677" xr:uid="{00000000-0004-0000-0000-0000A4020000}"/>
    <hyperlink ref="B326" r:id="rId678" xr:uid="{00000000-0004-0000-0000-0000A5020000}"/>
    <hyperlink ref="A375" r:id="rId679" xr:uid="{00000000-0004-0000-0000-0000A6020000}"/>
    <hyperlink ref="B375" r:id="rId680" xr:uid="{00000000-0004-0000-0000-0000A7020000}"/>
    <hyperlink ref="A423" r:id="rId681" xr:uid="{00000000-0004-0000-0000-0000A8020000}"/>
    <hyperlink ref="B423" r:id="rId682" xr:uid="{00000000-0004-0000-0000-0000A9020000}"/>
    <hyperlink ref="A394" r:id="rId683" xr:uid="{00000000-0004-0000-0000-0000AA020000}"/>
    <hyperlink ref="B394" r:id="rId684" xr:uid="{00000000-0004-0000-0000-0000AB020000}"/>
    <hyperlink ref="A403" r:id="rId685" xr:uid="{00000000-0004-0000-0000-0000AC020000}"/>
    <hyperlink ref="B403" r:id="rId686" xr:uid="{00000000-0004-0000-0000-0000AD020000}"/>
    <hyperlink ref="A279" r:id="rId687" xr:uid="{00000000-0004-0000-0000-0000AE020000}"/>
    <hyperlink ref="B279" r:id="rId688" xr:uid="{00000000-0004-0000-0000-0000AF020000}"/>
    <hyperlink ref="A456" r:id="rId689" xr:uid="{00000000-0004-0000-0000-0000B0020000}"/>
    <hyperlink ref="B456" r:id="rId690" xr:uid="{00000000-0004-0000-0000-0000B1020000}"/>
    <hyperlink ref="A435" r:id="rId691" xr:uid="{00000000-0004-0000-0000-0000B2020000}"/>
    <hyperlink ref="B435" r:id="rId692" xr:uid="{00000000-0004-0000-0000-0000B3020000}"/>
    <hyperlink ref="A396" r:id="rId693" xr:uid="{00000000-0004-0000-0000-0000B4020000}"/>
    <hyperlink ref="B396" r:id="rId694" xr:uid="{00000000-0004-0000-0000-0000B5020000}"/>
    <hyperlink ref="A273" r:id="rId695" xr:uid="{00000000-0004-0000-0000-0000B6020000}"/>
    <hyperlink ref="B273" r:id="rId696" xr:uid="{00000000-0004-0000-0000-0000B7020000}"/>
    <hyperlink ref="A373" r:id="rId697" xr:uid="{00000000-0004-0000-0000-0000B8020000}"/>
    <hyperlink ref="B373" r:id="rId698" xr:uid="{00000000-0004-0000-0000-0000B9020000}"/>
    <hyperlink ref="A441" r:id="rId699" xr:uid="{00000000-0004-0000-0000-0000BA020000}"/>
    <hyperlink ref="B441" r:id="rId700" xr:uid="{00000000-0004-0000-0000-0000BB020000}"/>
    <hyperlink ref="A284" r:id="rId701" xr:uid="{00000000-0004-0000-0000-0000BC020000}"/>
    <hyperlink ref="B284" r:id="rId702" xr:uid="{00000000-0004-0000-0000-0000BD020000}"/>
    <hyperlink ref="A444" r:id="rId703" xr:uid="{00000000-0004-0000-0000-0000BE020000}"/>
    <hyperlink ref="B444" r:id="rId704" xr:uid="{00000000-0004-0000-0000-0000BF020000}"/>
    <hyperlink ref="A182" r:id="rId705" xr:uid="{00000000-0004-0000-0000-0000C0020000}"/>
    <hyperlink ref="B182" r:id="rId706" xr:uid="{00000000-0004-0000-0000-0000C1020000}"/>
    <hyperlink ref="A251" r:id="rId707" xr:uid="{00000000-0004-0000-0000-0000C2020000}"/>
    <hyperlink ref="B251" r:id="rId708" xr:uid="{00000000-0004-0000-0000-0000C3020000}"/>
    <hyperlink ref="A434" r:id="rId709" xr:uid="{00000000-0004-0000-0000-0000C4020000}"/>
    <hyperlink ref="B434" r:id="rId710" xr:uid="{00000000-0004-0000-0000-0000C5020000}"/>
    <hyperlink ref="A388" r:id="rId711" xr:uid="{00000000-0004-0000-0000-0000C6020000}"/>
    <hyperlink ref="B388" r:id="rId712" xr:uid="{00000000-0004-0000-0000-0000C7020000}"/>
    <hyperlink ref="A426" r:id="rId713" xr:uid="{00000000-0004-0000-0000-0000C8020000}"/>
    <hyperlink ref="B426" r:id="rId714" xr:uid="{00000000-0004-0000-0000-0000C9020000}"/>
    <hyperlink ref="A383" r:id="rId715" xr:uid="{00000000-0004-0000-0000-0000CA020000}"/>
    <hyperlink ref="B383" r:id="rId716" xr:uid="{00000000-0004-0000-0000-0000CB020000}"/>
    <hyperlink ref="A343" r:id="rId717" xr:uid="{00000000-0004-0000-0000-0000CC020000}"/>
    <hyperlink ref="B343" r:id="rId718" xr:uid="{00000000-0004-0000-0000-0000CD020000}"/>
    <hyperlink ref="A372" r:id="rId719" xr:uid="{00000000-0004-0000-0000-0000CE020000}"/>
    <hyperlink ref="B372" r:id="rId720" xr:uid="{00000000-0004-0000-0000-0000CF020000}"/>
    <hyperlink ref="A348" r:id="rId721" xr:uid="{00000000-0004-0000-0000-0000D0020000}"/>
    <hyperlink ref="B348" r:id="rId722" xr:uid="{00000000-0004-0000-0000-0000D1020000}"/>
    <hyperlink ref="A417" r:id="rId723" xr:uid="{00000000-0004-0000-0000-0000D2020000}"/>
    <hyperlink ref="B417" r:id="rId724" xr:uid="{00000000-0004-0000-0000-0000D3020000}"/>
    <hyperlink ref="A442" r:id="rId725" xr:uid="{00000000-0004-0000-0000-0000D4020000}"/>
    <hyperlink ref="B442" r:id="rId726" xr:uid="{00000000-0004-0000-0000-0000D5020000}"/>
    <hyperlink ref="A448" r:id="rId727" xr:uid="{00000000-0004-0000-0000-0000D6020000}"/>
    <hyperlink ref="B448" r:id="rId728" xr:uid="{00000000-0004-0000-0000-0000D7020000}"/>
    <hyperlink ref="A420" r:id="rId729" xr:uid="{00000000-0004-0000-0000-0000D8020000}"/>
    <hyperlink ref="B420" r:id="rId730" xr:uid="{00000000-0004-0000-0000-0000D9020000}"/>
    <hyperlink ref="A112" r:id="rId731" xr:uid="{00000000-0004-0000-0000-0000DA020000}"/>
    <hyperlink ref="B112" r:id="rId732" xr:uid="{00000000-0004-0000-0000-0000DB020000}"/>
    <hyperlink ref="A464" r:id="rId733" xr:uid="{00000000-0004-0000-0000-0000DC020000}"/>
    <hyperlink ref="B464" r:id="rId734" xr:uid="{00000000-0004-0000-0000-0000DD020000}"/>
    <hyperlink ref="A318" r:id="rId735" xr:uid="{00000000-0004-0000-0000-0000DE020000}"/>
    <hyperlink ref="B318" r:id="rId736" xr:uid="{00000000-0004-0000-0000-0000DF020000}"/>
    <hyperlink ref="A451" r:id="rId737" xr:uid="{00000000-0004-0000-0000-0000E0020000}"/>
    <hyperlink ref="B451" r:id="rId738" xr:uid="{00000000-0004-0000-0000-0000E1020000}"/>
    <hyperlink ref="A243" r:id="rId739" xr:uid="{00000000-0004-0000-0000-0000E2020000}"/>
    <hyperlink ref="B243" r:id="rId740" xr:uid="{00000000-0004-0000-0000-0000E3020000}"/>
    <hyperlink ref="A366" r:id="rId741" xr:uid="{00000000-0004-0000-0000-0000E4020000}"/>
    <hyperlink ref="B366" r:id="rId742" xr:uid="{00000000-0004-0000-0000-0000E5020000}"/>
    <hyperlink ref="A449" r:id="rId743" xr:uid="{00000000-0004-0000-0000-0000E6020000}"/>
    <hyperlink ref="B449" r:id="rId744" xr:uid="{00000000-0004-0000-0000-0000E7020000}"/>
    <hyperlink ref="A413" r:id="rId745" xr:uid="{00000000-0004-0000-0000-0000E8020000}"/>
    <hyperlink ref="B413" r:id="rId746" xr:uid="{00000000-0004-0000-0000-0000E9020000}"/>
    <hyperlink ref="A368" r:id="rId747" xr:uid="{00000000-0004-0000-0000-0000EA020000}"/>
    <hyperlink ref="B368" r:id="rId748" xr:uid="{00000000-0004-0000-0000-0000EB020000}"/>
    <hyperlink ref="A177" r:id="rId749" xr:uid="{00000000-0004-0000-0000-0000EC020000}"/>
    <hyperlink ref="B177" r:id="rId750" xr:uid="{00000000-0004-0000-0000-0000ED020000}"/>
    <hyperlink ref="A427" r:id="rId751" xr:uid="{00000000-0004-0000-0000-0000EE020000}"/>
    <hyperlink ref="B427" r:id="rId752" xr:uid="{00000000-0004-0000-0000-0000EF020000}"/>
    <hyperlink ref="A410" r:id="rId753" xr:uid="{00000000-0004-0000-0000-0000F0020000}"/>
    <hyperlink ref="B410" r:id="rId754" xr:uid="{00000000-0004-0000-0000-0000F1020000}"/>
    <hyperlink ref="A411" r:id="rId755" xr:uid="{00000000-0004-0000-0000-0000F2020000}"/>
    <hyperlink ref="B411" r:id="rId756" xr:uid="{00000000-0004-0000-0000-0000F3020000}"/>
    <hyperlink ref="A357" r:id="rId757" xr:uid="{00000000-0004-0000-0000-0000F4020000}"/>
    <hyperlink ref="B357" r:id="rId758" xr:uid="{00000000-0004-0000-0000-0000F5020000}"/>
    <hyperlink ref="A362" r:id="rId759" xr:uid="{00000000-0004-0000-0000-0000F6020000}"/>
    <hyperlink ref="B362" r:id="rId760" xr:uid="{00000000-0004-0000-0000-0000F7020000}"/>
    <hyperlink ref="A404" r:id="rId761" xr:uid="{00000000-0004-0000-0000-0000F8020000}"/>
    <hyperlink ref="B404" r:id="rId762" xr:uid="{00000000-0004-0000-0000-0000F9020000}"/>
    <hyperlink ref="A467" r:id="rId763" xr:uid="{00000000-0004-0000-0000-0000FA020000}"/>
    <hyperlink ref="B467" r:id="rId764" xr:uid="{00000000-0004-0000-0000-0000FB020000}"/>
    <hyperlink ref="A429" r:id="rId765" xr:uid="{00000000-0004-0000-0000-0000FC020000}"/>
    <hyperlink ref="B429" r:id="rId766" xr:uid="{00000000-0004-0000-0000-0000FD020000}"/>
    <hyperlink ref="A409" r:id="rId767" xr:uid="{00000000-0004-0000-0000-0000FE020000}"/>
    <hyperlink ref="B409" r:id="rId768" xr:uid="{00000000-0004-0000-0000-0000FF020000}"/>
    <hyperlink ref="A392" r:id="rId769" xr:uid="{00000000-0004-0000-0000-000000030000}"/>
    <hyperlink ref="B392" r:id="rId770" xr:uid="{00000000-0004-0000-0000-000001030000}"/>
    <hyperlink ref="A422" r:id="rId771" xr:uid="{00000000-0004-0000-0000-000002030000}"/>
    <hyperlink ref="B422" r:id="rId772" xr:uid="{00000000-0004-0000-0000-000003030000}"/>
    <hyperlink ref="A386" r:id="rId773" xr:uid="{00000000-0004-0000-0000-000004030000}"/>
    <hyperlink ref="B386" r:id="rId774" xr:uid="{00000000-0004-0000-0000-000005030000}"/>
    <hyperlink ref="A418" r:id="rId775" xr:uid="{00000000-0004-0000-0000-000006030000}"/>
    <hyperlink ref="B418" r:id="rId776" xr:uid="{00000000-0004-0000-0000-000007030000}"/>
    <hyperlink ref="A336" r:id="rId777" xr:uid="{00000000-0004-0000-0000-000008030000}"/>
    <hyperlink ref="B336" r:id="rId778" xr:uid="{00000000-0004-0000-0000-000009030000}"/>
    <hyperlink ref="A421" r:id="rId779" xr:uid="{00000000-0004-0000-0000-00000A030000}"/>
    <hyperlink ref="B421" r:id="rId780" xr:uid="{00000000-0004-0000-0000-00000B030000}"/>
    <hyperlink ref="A414" r:id="rId781" xr:uid="{00000000-0004-0000-0000-00000C030000}"/>
    <hyperlink ref="B414" r:id="rId782" xr:uid="{00000000-0004-0000-0000-00000D030000}"/>
    <hyperlink ref="A452" r:id="rId783" xr:uid="{00000000-0004-0000-0000-00000E030000}"/>
    <hyperlink ref="B452" r:id="rId784" xr:uid="{00000000-0004-0000-0000-00000F030000}"/>
    <hyperlink ref="A468" r:id="rId785" xr:uid="{00000000-0004-0000-0000-000010030000}"/>
    <hyperlink ref="B468" r:id="rId786" xr:uid="{00000000-0004-0000-0000-000011030000}"/>
    <hyperlink ref="A378" r:id="rId787" xr:uid="{00000000-0004-0000-0000-000012030000}"/>
    <hyperlink ref="B378" r:id="rId788" xr:uid="{00000000-0004-0000-0000-000013030000}"/>
    <hyperlink ref="A190" r:id="rId789" xr:uid="{00000000-0004-0000-0000-000014030000}"/>
    <hyperlink ref="B190" r:id="rId790" xr:uid="{00000000-0004-0000-0000-000015030000}"/>
    <hyperlink ref="A437" r:id="rId791" xr:uid="{00000000-0004-0000-0000-000016030000}"/>
    <hyperlink ref="B437" r:id="rId792" xr:uid="{00000000-0004-0000-0000-000017030000}"/>
    <hyperlink ref="A407" r:id="rId793" xr:uid="{00000000-0004-0000-0000-000018030000}"/>
    <hyperlink ref="B407" r:id="rId794" xr:uid="{00000000-0004-0000-0000-000019030000}"/>
    <hyperlink ref="A408" r:id="rId795" xr:uid="{00000000-0004-0000-0000-00001A030000}"/>
    <hyperlink ref="B408" r:id="rId796" xr:uid="{00000000-0004-0000-0000-00001B030000}"/>
    <hyperlink ref="A450" r:id="rId797" xr:uid="{00000000-0004-0000-0000-00001C030000}"/>
    <hyperlink ref="B450" r:id="rId798" xr:uid="{00000000-0004-0000-0000-00001D030000}"/>
    <hyperlink ref="A433" r:id="rId799" xr:uid="{00000000-0004-0000-0000-00001E030000}"/>
    <hyperlink ref="B433" r:id="rId800" xr:uid="{00000000-0004-0000-0000-00001F030000}"/>
    <hyperlink ref="A438" r:id="rId801" xr:uid="{00000000-0004-0000-0000-000020030000}"/>
    <hyperlink ref="B438" r:id="rId802" xr:uid="{00000000-0004-0000-0000-000021030000}"/>
    <hyperlink ref="A405" r:id="rId803" xr:uid="{00000000-0004-0000-0000-000022030000}"/>
    <hyperlink ref="B405" r:id="rId804" xr:uid="{00000000-0004-0000-0000-000023030000}"/>
    <hyperlink ref="A406" r:id="rId805" xr:uid="{00000000-0004-0000-0000-000024030000}"/>
    <hyperlink ref="B406" r:id="rId806" xr:uid="{00000000-0004-0000-0000-000025030000}"/>
    <hyperlink ref="A457" r:id="rId807" xr:uid="{00000000-0004-0000-0000-000026030000}"/>
    <hyperlink ref="B457" r:id="rId808" xr:uid="{00000000-0004-0000-0000-000027030000}"/>
    <hyperlink ref="A486" r:id="rId809" xr:uid="{00000000-0004-0000-0000-000028030000}"/>
    <hyperlink ref="B486" r:id="rId810" xr:uid="{00000000-0004-0000-0000-000029030000}"/>
    <hyperlink ref="A481" r:id="rId811" xr:uid="{00000000-0004-0000-0000-00002A030000}"/>
    <hyperlink ref="B481" r:id="rId812" xr:uid="{00000000-0004-0000-0000-00002B030000}"/>
    <hyperlink ref="A485" r:id="rId813" xr:uid="{00000000-0004-0000-0000-00002C030000}"/>
    <hyperlink ref="B485" r:id="rId814" xr:uid="{00000000-0004-0000-0000-00002D030000}"/>
    <hyperlink ref="A465" r:id="rId815" xr:uid="{00000000-0004-0000-0000-00002E030000}"/>
    <hyperlink ref="B465" r:id="rId816" xr:uid="{00000000-0004-0000-0000-00002F030000}"/>
    <hyperlink ref="A369" r:id="rId817" xr:uid="{00000000-0004-0000-0000-000030030000}"/>
    <hyperlink ref="B369" r:id="rId818" xr:uid="{00000000-0004-0000-0000-000031030000}"/>
    <hyperlink ref="A436" r:id="rId819" xr:uid="{00000000-0004-0000-0000-000032030000}"/>
    <hyperlink ref="B436" r:id="rId820" xr:uid="{00000000-0004-0000-0000-000033030000}"/>
    <hyperlink ref="A389" r:id="rId821" xr:uid="{00000000-0004-0000-0000-000034030000}"/>
    <hyperlink ref="B389" r:id="rId822" xr:uid="{00000000-0004-0000-0000-000035030000}"/>
    <hyperlink ref="A344" r:id="rId823" xr:uid="{00000000-0004-0000-0000-000036030000}"/>
    <hyperlink ref="B344" r:id="rId824" xr:uid="{00000000-0004-0000-0000-000037030000}"/>
    <hyperlink ref="A480" r:id="rId825" xr:uid="{00000000-0004-0000-0000-000038030000}"/>
    <hyperlink ref="B480" r:id="rId826" xr:uid="{00000000-0004-0000-0000-000039030000}"/>
    <hyperlink ref="A252" r:id="rId827" xr:uid="{00000000-0004-0000-0000-00003A030000}"/>
    <hyperlink ref="B252" r:id="rId828" xr:uid="{00000000-0004-0000-0000-00003B030000}"/>
    <hyperlink ref="A500" r:id="rId829" xr:uid="{00000000-0004-0000-0000-00003C030000}"/>
    <hyperlink ref="B500" r:id="rId830" xr:uid="{00000000-0004-0000-0000-00003D030000}"/>
    <hyperlink ref="A355" r:id="rId831" xr:uid="{00000000-0004-0000-0000-00003E030000}"/>
    <hyperlink ref="B355" r:id="rId832" xr:uid="{00000000-0004-0000-0000-00003F030000}"/>
    <hyperlink ref="A424" r:id="rId833" xr:uid="{00000000-0004-0000-0000-000040030000}"/>
    <hyperlink ref="B424" r:id="rId834" xr:uid="{00000000-0004-0000-0000-000041030000}"/>
    <hyperlink ref="A361" r:id="rId835" xr:uid="{00000000-0004-0000-0000-000042030000}"/>
    <hyperlink ref="B361" r:id="rId836" xr:uid="{00000000-0004-0000-0000-000043030000}"/>
    <hyperlink ref="A275" r:id="rId837" xr:uid="{00000000-0004-0000-0000-000044030000}"/>
    <hyperlink ref="B275" r:id="rId838" xr:uid="{00000000-0004-0000-0000-000045030000}"/>
    <hyperlink ref="A446" r:id="rId839" xr:uid="{00000000-0004-0000-0000-000046030000}"/>
    <hyperlink ref="B446" r:id="rId840" xr:uid="{00000000-0004-0000-0000-000047030000}"/>
    <hyperlink ref="A280" r:id="rId841" xr:uid="{00000000-0004-0000-0000-000048030000}"/>
    <hyperlink ref="B280" r:id="rId842" xr:uid="{00000000-0004-0000-0000-000049030000}"/>
    <hyperlink ref="A439" r:id="rId843" xr:uid="{00000000-0004-0000-0000-00004A030000}"/>
    <hyperlink ref="B439" r:id="rId844" xr:uid="{00000000-0004-0000-0000-00004B030000}"/>
    <hyperlink ref="A490" r:id="rId845" xr:uid="{00000000-0004-0000-0000-00004C030000}"/>
    <hyperlink ref="B490" r:id="rId846" xr:uid="{00000000-0004-0000-0000-00004D030000}"/>
    <hyperlink ref="A143" r:id="rId847" xr:uid="{00000000-0004-0000-0000-00004E030000}"/>
    <hyperlink ref="B143" r:id="rId848" xr:uid="{00000000-0004-0000-0000-00004F030000}"/>
    <hyperlink ref="A419" r:id="rId849" xr:uid="{00000000-0004-0000-0000-000050030000}"/>
    <hyperlink ref="B419" r:id="rId850" xr:uid="{00000000-0004-0000-0000-000051030000}"/>
    <hyperlink ref="A484" r:id="rId851" xr:uid="{00000000-0004-0000-0000-000052030000}"/>
    <hyperlink ref="B484" r:id="rId852" xr:uid="{00000000-0004-0000-0000-000053030000}"/>
    <hyperlink ref="A475" r:id="rId853" xr:uid="{00000000-0004-0000-0000-000054030000}"/>
    <hyperlink ref="B475" r:id="rId854" xr:uid="{00000000-0004-0000-0000-000055030000}"/>
    <hyperlink ref="A292" r:id="rId855" xr:uid="{00000000-0004-0000-0000-000056030000}"/>
    <hyperlink ref="B292" r:id="rId856" xr:uid="{00000000-0004-0000-0000-000057030000}"/>
    <hyperlink ref="A462" r:id="rId857" xr:uid="{00000000-0004-0000-0000-000058030000}"/>
    <hyperlink ref="B462" r:id="rId858" xr:uid="{00000000-0004-0000-0000-000059030000}"/>
    <hyperlink ref="A274" r:id="rId859" xr:uid="{00000000-0004-0000-0000-00005A030000}"/>
    <hyperlink ref="B274" r:id="rId860" xr:uid="{00000000-0004-0000-0000-00005B030000}"/>
    <hyperlink ref="A502" r:id="rId861" xr:uid="{00000000-0004-0000-0000-00005C030000}"/>
    <hyperlink ref="B502" r:id="rId862" xr:uid="{00000000-0004-0000-0000-00005D030000}"/>
    <hyperlink ref="A415" r:id="rId863" xr:uid="{00000000-0004-0000-0000-00005E030000}"/>
    <hyperlink ref="B415" r:id="rId864" xr:uid="{00000000-0004-0000-0000-00005F030000}"/>
    <hyperlink ref="A469" r:id="rId865" xr:uid="{00000000-0004-0000-0000-000060030000}"/>
    <hyperlink ref="B469" r:id="rId866" xr:uid="{00000000-0004-0000-0000-000061030000}"/>
    <hyperlink ref="A483" r:id="rId867" xr:uid="{00000000-0004-0000-0000-000062030000}"/>
    <hyperlink ref="B483" r:id="rId868" xr:uid="{00000000-0004-0000-0000-000063030000}"/>
    <hyperlink ref="A501" r:id="rId869" xr:uid="{00000000-0004-0000-0000-000064030000}"/>
    <hyperlink ref="B501" r:id="rId870" xr:uid="{00000000-0004-0000-0000-000065030000}"/>
    <hyperlink ref="A487" r:id="rId871" xr:uid="{00000000-0004-0000-0000-000066030000}"/>
    <hyperlink ref="B487" r:id="rId872" xr:uid="{00000000-0004-0000-0000-000067030000}"/>
    <hyperlink ref="A515" r:id="rId873" xr:uid="{00000000-0004-0000-0000-000068030000}"/>
    <hyperlink ref="B515" r:id="rId874" xr:uid="{00000000-0004-0000-0000-000069030000}"/>
    <hyperlink ref="A479" r:id="rId875" xr:uid="{00000000-0004-0000-0000-00006A030000}"/>
    <hyperlink ref="B479" r:id="rId876" xr:uid="{00000000-0004-0000-0000-00006B030000}"/>
    <hyperlink ref="A489" r:id="rId877" xr:uid="{00000000-0004-0000-0000-00006C030000}"/>
    <hyperlink ref="B489" r:id="rId878" xr:uid="{00000000-0004-0000-0000-00006D030000}"/>
    <hyperlink ref="A335" r:id="rId879" xr:uid="{00000000-0004-0000-0000-00006E030000}"/>
    <hyperlink ref="B335" r:id="rId880" xr:uid="{00000000-0004-0000-0000-00006F030000}"/>
    <hyperlink ref="A377" r:id="rId881" xr:uid="{00000000-0004-0000-0000-000070030000}"/>
    <hyperlink ref="B377" r:id="rId882" xr:uid="{00000000-0004-0000-0000-000071030000}"/>
    <hyperlink ref="A313" r:id="rId883" xr:uid="{00000000-0004-0000-0000-000072030000}"/>
    <hyperlink ref="B313" r:id="rId884" xr:uid="{00000000-0004-0000-0000-000073030000}"/>
    <hyperlink ref="A453" r:id="rId885" xr:uid="{00000000-0004-0000-0000-000074030000}"/>
    <hyperlink ref="B453" r:id="rId886" xr:uid="{00000000-0004-0000-0000-000075030000}"/>
    <hyperlink ref="A524" r:id="rId887" xr:uid="{00000000-0004-0000-0000-000076030000}"/>
    <hyperlink ref="B524" r:id="rId888" xr:uid="{00000000-0004-0000-0000-000077030000}"/>
    <hyperlink ref="A459" r:id="rId889" xr:uid="{00000000-0004-0000-0000-000078030000}"/>
    <hyperlink ref="B459" r:id="rId890" xr:uid="{00000000-0004-0000-0000-000079030000}"/>
    <hyperlink ref="A504" r:id="rId891" xr:uid="{00000000-0004-0000-0000-00007A030000}"/>
    <hyperlink ref="B504" r:id="rId892" xr:uid="{00000000-0004-0000-0000-00007B030000}"/>
    <hyperlink ref="A488" r:id="rId893" xr:uid="{00000000-0004-0000-0000-00007C030000}"/>
    <hyperlink ref="B488" r:id="rId894" xr:uid="{00000000-0004-0000-0000-00007D030000}"/>
    <hyperlink ref="A492" r:id="rId895" xr:uid="{00000000-0004-0000-0000-00007E030000}"/>
    <hyperlink ref="B492" r:id="rId896" xr:uid="{00000000-0004-0000-0000-00007F030000}"/>
    <hyperlink ref="A387" r:id="rId897" xr:uid="{00000000-0004-0000-0000-000080030000}"/>
    <hyperlink ref="B387" r:id="rId898" xr:uid="{00000000-0004-0000-0000-000081030000}"/>
    <hyperlink ref="A376" r:id="rId899" xr:uid="{00000000-0004-0000-0000-000082030000}"/>
    <hyperlink ref="B376" r:id="rId900" xr:uid="{00000000-0004-0000-0000-000083030000}"/>
    <hyperlink ref="A508" r:id="rId901" xr:uid="{00000000-0004-0000-0000-000084030000}"/>
    <hyperlink ref="B508" r:id="rId902" xr:uid="{00000000-0004-0000-0000-000085030000}"/>
    <hyperlink ref="A358" r:id="rId903" xr:uid="{00000000-0004-0000-0000-000086030000}"/>
    <hyperlink ref="B358" r:id="rId904" xr:uid="{00000000-0004-0000-0000-000087030000}"/>
    <hyperlink ref="A402" r:id="rId905" xr:uid="{00000000-0004-0000-0000-000088030000}"/>
    <hyperlink ref="B402" r:id="rId906" xr:uid="{00000000-0004-0000-0000-000089030000}"/>
    <hyperlink ref="A522" r:id="rId907" xr:uid="{00000000-0004-0000-0000-00008A030000}"/>
    <hyperlink ref="B522" r:id="rId908" xr:uid="{00000000-0004-0000-0000-00008B030000}"/>
    <hyperlink ref="A447" r:id="rId909" xr:uid="{00000000-0004-0000-0000-00008C030000}"/>
    <hyperlink ref="B447" r:id="rId910" xr:uid="{00000000-0004-0000-0000-00008D030000}"/>
    <hyperlink ref="A519" r:id="rId911" xr:uid="{00000000-0004-0000-0000-00008E030000}"/>
    <hyperlink ref="B519" r:id="rId912" xr:uid="{00000000-0004-0000-0000-00008F030000}"/>
    <hyperlink ref="A473" r:id="rId913" xr:uid="{00000000-0004-0000-0000-000090030000}"/>
    <hyperlink ref="B473" r:id="rId914" xr:uid="{00000000-0004-0000-0000-000091030000}"/>
    <hyperlink ref="A254" r:id="rId915" xr:uid="{00000000-0004-0000-0000-000092030000}"/>
    <hyperlink ref="B254" r:id="rId916" xr:uid="{00000000-0004-0000-0000-000093030000}"/>
    <hyperlink ref="A514" r:id="rId917" xr:uid="{00000000-0004-0000-0000-000094030000}"/>
    <hyperlink ref="B514" r:id="rId918" xr:uid="{00000000-0004-0000-0000-000095030000}"/>
    <hyperlink ref="A312" r:id="rId919" xr:uid="{00000000-0004-0000-0000-000096030000}"/>
    <hyperlink ref="B312" r:id="rId920" xr:uid="{00000000-0004-0000-0000-000097030000}"/>
    <hyperlink ref="A460" r:id="rId921" xr:uid="{00000000-0004-0000-0000-000098030000}"/>
    <hyperlink ref="B460" r:id="rId922" xr:uid="{00000000-0004-0000-0000-000099030000}"/>
    <hyperlink ref="A178" r:id="rId923" xr:uid="{00000000-0004-0000-0000-00009A030000}"/>
    <hyperlink ref="B178" r:id="rId924" xr:uid="{00000000-0004-0000-0000-00009B030000}"/>
    <hyperlink ref="A401" r:id="rId925" xr:uid="{00000000-0004-0000-0000-00009C030000}"/>
    <hyperlink ref="B401" r:id="rId926" xr:uid="{00000000-0004-0000-0000-00009D030000}"/>
    <hyperlink ref="A494" r:id="rId927" xr:uid="{00000000-0004-0000-0000-00009E030000}"/>
    <hyperlink ref="B494" r:id="rId928" xr:uid="{00000000-0004-0000-0000-00009F030000}"/>
    <hyperlink ref="A474" r:id="rId929" xr:uid="{00000000-0004-0000-0000-0000A0030000}"/>
    <hyperlink ref="B474" r:id="rId930" xr:uid="{00000000-0004-0000-0000-0000A1030000}"/>
    <hyperlink ref="A352" r:id="rId931" xr:uid="{00000000-0004-0000-0000-0000A2030000}"/>
    <hyperlink ref="B352" r:id="rId932" xr:uid="{00000000-0004-0000-0000-0000A3030000}"/>
    <hyperlink ref="A455" r:id="rId933" xr:uid="{00000000-0004-0000-0000-0000A4030000}"/>
    <hyperlink ref="B455" r:id="rId934" xr:uid="{00000000-0004-0000-0000-0000A5030000}"/>
    <hyperlink ref="A454" r:id="rId935" xr:uid="{00000000-0004-0000-0000-0000A6030000}"/>
    <hyperlink ref="B454" r:id="rId936" xr:uid="{00000000-0004-0000-0000-0000A7030000}"/>
    <hyperlink ref="A440" r:id="rId937" xr:uid="{00000000-0004-0000-0000-0000A8030000}"/>
    <hyperlink ref="B440" r:id="rId938" xr:uid="{00000000-0004-0000-0000-0000A9030000}"/>
    <hyperlink ref="A268" r:id="rId939" xr:uid="{00000000-0004-0000-0000-0000AA030000}"/>
    <hyperlink ref="B268" r:id="rId940" xr:uid="{00000000-0004-0000-0000-0000AB030000}"/>
    <hyperlink ref="A496" r:id="rId941" xr:uid="{00000000-0004-0000-0000-0000AC030000}"/>
    <hyperlink ref="B496" r:id="rId942" xr:uid="{00000000-0004-0000-0000-0000AD030000}"/>
    <hyperlink ref="A229" r:id="rId943" xr:uid="{00000000-0004-0000-0000-0000AE030000}"/>
    <hyperlink ref="B229" r:id="rId944" xr:uid="{00000000-0004-0000-0000-0000AF030000}"/>
    <hyperlink ref="A371" r:id="rId945" xr:uid="{00000000-0004-0000-0000-0000B0030000}"/>
    <hyperlink ref="B371" r:id="rId946" xr:uid="{00000000-0004-0000-0000-0000B1030000}"/>
    <hyperlink ref="A354" r:id="rId947" xr:uid="{00000000-0004-0000-0000-0000B2030000}"/>
    <hyperlink ref="B354" r:id="rId948" xr:uid="{00000000-0004-0000-0000-0000B3030000}"/>
    <hyperlink ref="A495" r:id="rId949" xr:uid="{00000000-0004-0000-0000-0000B4030000}"/>
    <hyperlink ref="B495" r:id="rId950" xr:uid="{00000000-0004-0000-0000-0000B5030000}"/>
    <hyperlink ref="A509" r:id="rId951" xr:uid="{00000000-0004-0000-0000-0000B6030000}"/>
    <hyperlink ref="B509" r:id="rId952" xr:uid="{00000000-0004-0000-0000-0000B7030000}"/>
    <hyperlink ref="A246" r:id="rId953" xr:uid="{00000000-0004-0000-0000-0000B8030000}"/>
    <hyperlink ref="B246" r:id="rId954" xr:uid="{00000000-0004-0000-0000-0000B9030000}"/>
    <hyperlink ref="A507" r:id="rId955" xr:uid="{00000000-0004-0000-0000-0000BA030000}"/>
    <hyperlink ref="B507" r:id="rId956" xr:uid="{00000000-0004-0000-0000-0000BB030000}"/>
    <hyperlink ref="A461" r:id="rId957" xr:uid="{00000000-0004-0000-0000-0000BC030000}"/>
    <hyperlink ref="B461" r:id="rId958" xr:uid="{00000000-0004-0000-0000-0000BD030000}"/>
    <hyperlink ref="A503" r:id="rId959" xr:uid="{00000000-0004-0000-0000-0000BE030000}"/>
    <hyperlink ref="B503" r:id="rId960" xr:uid="{00000000-0004-0000-0000-0000BF030000}"/>
    <hyperlink ref="A291" r:id="rId961" xr:uid="{00000000-0004-0000-0000-0000C0030000}"/>
    <hyperlink ref="B291" r:id="rId962" xr:uid="{00000000-0004-0000-0000-0000C1030000}"/>
    <hyperlink ref="A477" r:id="rId963" xr:uid="{00000000-0004-0000-0000-0000C2030000}"/>
    <hyperlink ref="B477" r:id="rId964" xr:uid="{00000000-0004-0000-0000-0000C3030000}"/>
    <hyperlink ref="A298" r:id="rId965" xr:uid="{00000000-0004-0000-0000-0000C4030000}"/>
    <hyperlink ref="B298" r:id="rId966" xr:uid="{00000000-0004-0000-0000-0000C5030000}"/>
    <hyperlink ref="A472" r:id="rId967" xr:uid="{00000000-0004-0000-0000-0000C6030000}"/>
    <hyperlink ref="B472" r:id="rId968" xr:uid="{00000000-0004-0000-0000-0000C7030000}"/>
    <hyperlink ref="A443" r:id="rId969" xr:uid="{00000000-0004-0000-0000-0000C8030000}"/>
    <hyperlink ref="B443" r:id="rId970" xr:uid="{00000000-0004-0000-0000-0000C9030000}"/>
    <hyperlink ref="A499" r:id="rId971" xr:uid="{00000000-0004-0000-0000-0000CA030000}"/>
    <hyperlink ref="B499" r:id="rId972" xr:uid="{00000000-0004-0000-0000-0000CB030000}"/>
    <hyperlink ref="A287" r:id="rId973" xr:uid="{00000000-0004-0000-0000-0000CC030000}"/>
    <hyperlink ref="B287" r:id="rId974" xr:uid="{00000000-0004-0000-0000-0000CD030000}"/>
    <hyperlink ref="A518" r:id="rId975" xr:uid="{00000000-0004-0000-0000-0000CE030000}"/>
    <hyperlink ref="B518" r:id="rId976" xr:uid="{00000000-0004-0000-0000-0000CF030000}"/>
    <hyperlink ref="A299" r:id="rId977" xr:uid="{00000000-0004-0000-0000-0000D0030000}"/>
    <hyperlink ref="B299" r:id="rId978" xr:uid="{00000000-0004-0000-0000-0000D1030000}"/>
    <hyperlink ref="A525" r:id="rId979" xr:uid="{00000000-0004-0000-0000-0000D2030000}"/>
    <hyperlink ref="B525" r:id="rId980" xr:uid="{00000000-0004-0000-0000-0000D3030000}"/>
    <hyperlink ref="A497" r:id="rId981" xr:uid="{00000000-0004-0000-0000-0000D4030000}"/>
    <hyperlink ref="B497" r:id="rId982" xr:uid="{00000000-0004-0000-0000-0000D5030000}"/>
    <hyperlink ref="A498" r:id="rId983" xr:uid="{00000000-0004-0000-0000-0000D6030000}"/>
    <hyperlink ref="B498" r:id="rId984" xr:uid="{00000000-0004-0000-0000-0000D7030000}"/>
    <hyperlink ref="A466" r:id="rId985" xr:uid="{00000000-0004-0000-0000-0000D8030000}"/>
    <hyperlink ref="B466" r:id="rId986" xr:uid="{00000000-0004-0000-0000-0000D9030000}"/>
    <hyperlink ref="A541" r:id="rId987" xr:uid="{00000000-0004-0000-0000-0000DA030000}"/>
    <hyperlink ref="B541" r:id="rId988" xr:uid="{00000000-0004-0000-0000-0000DB030000}"/>
    <hyperlink ref="A530" r:id="rId989" xr:uid="{00000000-0004-0000-0000-0000DC030000}"/>
    <hyperlink ref="B530" r:id="rId990" xr:uid="{00000000-0004-0000-0000-0000DD030000}"/>
    <hyperlink ref="A520" r:id="rId991" xr:uid="{00000000-0004-0000-0000-0000DE030000}"/>
    <hyperlink ref="B520" r:id="rId992" xr:uid="{00000000-0004-0000-0000-0000DF030000}"/>
    <hyperlink ref="A430" r:id="rId993" xr:uid="{00000000-0004-0000-0000-0000E0030000}"/>
    <hyperlink ref="B430" r:id="rId994" xr:uid="{00000000-0004-0000-0000-0000E1030000}"/>
    <hyperlink ref="A463" r:id="rId995" xr:uid="{00000000-0004-0000-0000-0000E2030000}"/>
    <hyperlink ref="B463" r:id="rId996" xr:uid="{00000000-0004-0000-0000-0000E3030000}"/>
    <hyperlink ref="A538" r:id="rId997" xr:uid="{00000000-0004-0000-0000-0000E4030000}"/>
    <hyperlink ref="B538" r:id="rId998" xr:uid="{00000000-0004-0000-0000-0000E5030000}"/>
    <hyperlink ref="A517" r:id="rId999" xr:uid="{00000000-0004-0000-0000-0000E6030000}"/>
    <hyperlink ref="B517" r:id="rId1000" xr:uid="{00000000-0004-0000-0000-0000E7030000}"/>
    <hyperlink ref="A476" r:id="rId1001" xr:uid="{00000000-0004-0000-0000-0000E8030000}"/>
    <hyperlink ref="B476" r:id="rId1002" xr:uid="{00000000-0004-0000-0000-0000E9030000}"/>
    <hyperlink ref="A536" r:id="rId1003" xr:uid="{00000000-0004-0000-0000-0000EA030000}"/>
    <hyperlink ref="B536" r:id="rId1004" xr:uid="{00000000-0004-0000-0000-0000EB030000}"/>
    <hyperlink ref="A529" r:id="rId1005" xr:uid="{00000000-0004-0000-0000-0000EC030000}"/>
    <hyperlink ref="B529" r:id="rId1006" xr:uid="{00000000-0004-0000-0000-0000ED030000}"/>
    <hyperlink ref="A300" r:id="rId1007" xr:uid="{00000000-0004-0000-0000-0000EE030000}"/>
    <hyperlink ref="B300" r:id="rId1008" xr:uid="{00000000-0004-0000-0000-0000EF030000}"/>
    <hyperlink ref="A505" r:id="rId1009" xr:uid="{00000000-0004-0000-0000-0000F0030000}"/>
    <hyperlink ref="B505" r:id="rId1010" xr:uid="{00000000-0004-0000-0000-0000F1030000}"/>
    <hyperlink ref="A537" r:id="rId1011" xr:uid="{00000000-0004-0000-0000-0000F2030000}"/>
    <hyperlink ref="B537" r:id="rId1012" xr:uid="{00000000-0004-0000-0000-0000F3030000}"/>
    <hyperlink ref="A534" r:id="rId1013" xr:uid="{00000000-0004-0000-0000-0000F4030000}"/>
    <hyperlink ref="B534" r:id="rId1014" xr:uid="{00000000-0004-0000-0000-0000F5030000}"/>
    <hyperlink ref="A531" r:id="rId1015" xr:uid="{00000000-0004-0000-0000-0000F6030000}"/>
    <hyperlink ref="B531" r:id="rId1016" xr:uid="{00000000-0004-0000-0000-0000F7030000}"/>
    <hyperlink ref="A345" r:id="rId1017" xr:uid="{00000000-0004-0000-0000-0000F8030000}"/>
    <hyperlink ref="B345" r:id="rId1018" xr:uid="{00000000-0004-0000-0000-0000F9030000}"/>
    <hyperlink ref="A516" r:id="rId1019" xr:uid="{00000000-0004-0000-0000-0000FA030000}"/>
    <hyperlink ref="B516" r:id="rId1020" xr:uid="{00000000-0004-0000-0000-0000FB030000}"/>
    <hyperlink ref="A482" r:id="rId1021" xr:uid="{00000000-0004-0000-0000-0000FC030000}"/>
    <hyperlink ref="B482" r:id="rId1022" xr:uid="{00000000-0004-0000-0000-0000FD030000}"/>
    <hyperlink ref="A493" r:id="rId1023" xr:uid="{00000000-0004-0000-0000-0000FE030000}"/>
    <hyperlink ref="B493" r:id="rId1024" xr:uid="{00000000-0004-0000-0000-0000FF030000}"/>
    <hyperlink ref="A511" r:id="rId1025" xr:uid="{00000000-0004-0000-0000-000000040000}"/>
    <hyperlink ref="B511" r:id="rId1026" xr:uid="{00000000-0004-0000-0000-000001040000}"/>
    <hyperlink ref="A445" r:id="rId1027" xr:uid="{00000000-0004-0000-0000-000002040000}"/>
    <hyperlink ref="B445" r:id="rId1028" xr:uid="{00000000-0004-0000-0000-000003040000}"/>
    <hyperlink ref="A528" r:id="rId1029" xr:uid="{00000000-0004-0000-0000-000004040000}"/>
    <hyperlink ref="B528" r:id="rId1030" xr:uid="{00000000-0004-0000-0000-000005040000}"/>
    <hyperlink ref="A535" r:id="rId1031" xr:uid="{00000000-0004-0000-0000-000006040000}"/>
    <hyperlink ref="B535" r:id="rId1032" xr:uid="{00000000-0004-0000-0000-000007040000}"/>
    <hyperlink ref="A458" r:id="rId1033" xr:uid="{00000000-0004-0000-0000-000008040000}"/>
    <hyperlink ref="B458" r:id="rId1034" xr:uid="{00000000-0004-0000-0000-000009040000}"/>
    <hyperlink ref="A548" r:id="rId1035" xr:uid="{00000000-0004-0000-0000-00000A040000}"/>
    <hyperlink ref="B548" r:id="rId1036" xr:uid="{00000000-0004-0000-0000-00000B040000}"/>
    <hyperlink ref="A431" r:id="rId1037" xr:uid="{00000000-0004-0000-0000-00000C040000}"/>
    <hyperlink ref="B431" r:id="rId1038" xr:uid="{00000000-0004-0000-0000-00000D040000}"/>
    <hyperlink ref="A478" r:id="rId1039" xr:uid="{00000000-0004-0000-0000-00000E040000}"/>
    <hyperlink ref="B478" r:id="rId1040" xr:uid="{00000000-0004-0000-0000-00000F040000}"/>
    <hyperlink ref="A510" r:id="rId1041" xr:uid="{00000000-0004-0000-0000-000010040000}"/>
    <hyperlink ref="B510" r:id="rId1042" xr:uid="{00000000-0004-0000-0000-000011040000}"/>
    <hyperlink ref="A556" r:id="rId1043" xr:uid="{00000000-0004-0000-0000-000012040000}"/>
    <hyperlink ref="B556" r:id="rId1044" xr:uid="{00000000-0004-0000-0000-000013040000}"/>
    <hyperlink ref="A551" r:id="rId1045" xr:uid="{00000000-0004-0000-0000-000014040000}"/>
    <hyperlink ref="B551" r:id="rId1046" xr:uid="{00000000-0004-0000-0000-000015040000}"/>
    <hyperlink ref="A115" r:id="rId1047" xr:uid="{00000000-0004-0000-0000-000016040000}"/>
    <hyperlink ref="B115" r:id="rId1048" xr:uid="{00000000-0004-0000-0000-000017040000}"/>
    <hyperlink ref="A526" r:id="rId1049" xr:uid="{00000000-0004-0000-0000-000018040000}"/>
    <hyperlink ref="B526" r:id="rId1050" xr:uid="{00000000-0004-0000-0000-000019040000}"/>
    <hyperlink ref="A527" r:id="rId1051" xr:uid="{00000000-0004-0000-0000-00001A040000}"/>
    <hyperlink ref="B527" r:id="rId1052" xr:uid="{00000000-0004-0000-0000-00001B040000}"/>
    <hyperlink ref="A547" r:id="rId1053" xr:uid="{00000000-0004-0000-0000-00001C040000}"/>
    <hyperlink ref="B547" r:id="rId1054" xr:uid="{00000000-0004-0000-0000-00001D040000}"/>
    <hyperlink ref="A390" r:id="rId1055" xr:uid="{00000000-0004-0000-0000-00001E040000}"/>
    <hyperlink ref="B390" r:id="rId1056" xr:uid="{00000000-0004-0000-0000-00001F040000}"/>
    <hyperlink ref="A542" r:id="rId1057" xr:uid="{00000000-0004-0000-0000-000020040000}"/>
    <hyperlink ref="B542" r:id="rId1058" xr:uid="{00000000-0004-0000-0000-000021040000}"/>
    <hyperlink ref="A543" r:id="rId1059" xr:uid="{00000000-0004-0000-0000-000022040000}"/>
    <hyperlink ref="B543" r:id="rId1060" xr:uid="{00000000-0004-0000-0000-000023040000}"/>
    <hyperlink ref="A512" r:id="rId1061" xr:uid="{00000000-0004-0000-0000-000024040000}"/>
    <hyperlink ref="B512" r:id="rId1062" xr:uid="{00000000-0004-0000-0000-000025040000}"/>
    <hyperlink ref="A513" r:id="rId1063" xr:uid="{00000000-0004-0000-0000-000026040000}"/>
    <hyperlink ref="B513" r:id="rId1064" xr:uid="{00000000-0004-0000-0000-000027040000}"/>
    <hyperlink ref="A521" r:id="rId1065" xr:uid="{00000000-0004-0000-0000-000028040000}"/>
    <hyperlink ref="B521" r:id="rId1066" xr:uid="{00000000-0004-0000-0000-000029040000}"/>
    <hyperlink ref="A555" r:id="rId1067" xr:uid="{00000000-0004-0000-0000-00002A040000}"/>
    <hyperlink ref="B555" r:id="rId1068" xr:uid="{00000000-0004-0000-0000-00002B040000}"/>
    <hyperlink ref="A470" r:id="rId1069" xr:uid="{00000000-0004-0000-0000-00002C040000}"/>
    <hyperlink ref="B470" r:id="rId1070" xr:uid="{00000000-0004-0000-0000-00002D040000}"/>
    <hyperlink ref="A540" r:id="rId1071" xr:uid="{00000000-0004-0000-0000-00002E040000}"/>
    <hyperlink ref="B540" r:id="rId1072" xr:uid="{00000000-0004-0000-0000-00002F040000}"/>
    <hyperlink ref="A506" r:id="rId1073" xr:uid="{00000000-0004-0000-0000-000030040000}"/>
    <hyperlink ref="B506" r:id="rId1074" xr:uid="{00000000-0004-0000-0000-000031040000}"/>
    <hyperlink ref="A557" r:id="rId1075" xr:uid="{00000000-0004-0000-0000-000032040000}"/>
    <hyperlink ref="B557" r:id="rId1076" xr:uid="{00000000-0004-0000-0000-000033040000}"/>
    <hyperlink ref="A549" r:id="rId1077" xr:uid="{00000000-0004-0000-0000-000034040000}"/>
    <hyperlink ref="B549" r:id="rId1078" xr:uid="{00000000-0004-0000-0000-000035040000}"/>
    <hyperlink ref="A523" r:id="rId1079" xr:uid="{00000000-0004-0000-0000-000036040000}"/>
    <hyperlink ref="B523" r:id="rId1080" xr:uid="{00000000-0004-0000-0000-000037040000}"/>
    <hyperlink ref="A491" r:id="rId1081" xr:uid="{00000000-0004-0000-0000-000038040000}"/>
    <hyperlink ref="B491" r:id="rId1082" xr:uid="{00000000-0004-0000-0000-000039040000}"/>
    <hyperlink ref="A544" r:id="rId1083" xr:uid="{00000000-0004-0000-0000-00003A040000}"/>
    <hyperlink ref="B544" r:id="rId1084" xr:uid="{00000000-0004-0000-0000-00003B040000}"/>
    <hyperlink ref="A552" r:id="rId1085" xr:uid="{00000000-0004-0000-0000-00003C040000}"/>
    <hyperlink ref="B552" r:id="rId1086" xr:uid="{00000000-0004-0000-0000-00003D040000}"/>
    <hyperlink ref="A346" r:id="rId1087" xr:uid="{00000000-0004-0000-0000-00003E040000}"/>
    <hyperlink ref="B346" r:id="rId1088" xr:uid="{00000000-0004-0000-0000-00003F040000}"/>
    <hyperlink ref="A532" r:id="rId1089" xr:uid="{00000000-0004-0000-0000-000040040000}"/>
    <hyperlink ref="B532" r:id="rId1090" xr:uid="{00000000-0004-0000-0000-000041040000}"/>
    <hyperlink ref="A347" r:id="rId1091" xr:uid="{00000000-0004-0000-0000-000042040000}"/>
    <hyperlink ref="B347" r:id="rId1092" xr:uid="{00000000-0004-0000-0000-000043040000}"/>
    <hyperlink ref="A471" r:id="rId1093" xr:uid="{00000000-0004-0000-0000-000044040000}"/>
    <hyperlink ref="B471" r:id="rId1094" xr:uid="{00000000-0004-0000-0000-000045040000}"/>
    <hyperlink ref="A384" r:id="rId1095" xr:uid="{00000000-0004-0000-0000-000046040000}"/>
    <hyperlink ref="B384" r:id="rId1096" xr:uid="{00000000-0004-0000-0000-000047040000}"/>
    <hyperlink ref="A539" r:id="rId1097" xr:uid="{00000000-0004-0000-0000-000048040000}"/>
    <hyperlink ref="B539" r:id="rId1098" xr:uid="{00000000-0004-0000-0000-000049040000}"/>
    <hyperlink ref="A554" r:id="rId1099" xr:uid="{00000000-0004-0000-0000-00004A040000}"/>
    <hyperlink ref="B554" r:id="rId1100" xr:uid="{00000000-0004-0000-0000-00004B040000}"/>
    <hyperlink ref="A432" r:id="rId1101" xr:uid="{00000000-0004-0000-0000-00004C040000}"/>
    <hyperlink ref="B432" r:id="rId1102" xr:uid="{00000000-0004-0000-0000-00004D040000}"/>
    <hyperlink ref="A550" r:id="rId1103" xr:uid="{00000000-0004-0000-0000-00004E040000}"/>
    <hyperlink ref="B550" r:id="rId1104" xr:uid="{00000000-0004-0000-0000-00004F040000}"/>
    <hyperlink ref="A558" r:id="rId1105" xr:uid="{00000000-0004-0000-0000-000050040000}"/>
    <hyperlink ref="B558" r:id="rId1106" xr:uid="{00000000-0004-0000-0000-000051040000}"/>
    <hyperlink ref="A545" r:id="rId1107" xr:uid="{00000000-0004-0000-0000-000052040000}"/>
    <hyperlink ref="B545" r:id="rId1108" xr:uid="{00000000-0004-0000-0000-000053040000}"/>
    <hyperlink ref="A533" r:id="rId1109" xr:uid="{00000000-0004-0000-0000-000054040000}"/>
    <hyperlink ref="B533" r:id="rId1110" xr:uid="{00000000-0004-0000-0000-000055040000}"/>
    <hyperlink ref="A559" r:id="rId1111" xr:uid="{00000000-0004-0000-0000-000056040000}"/>
    <hyperlink ref="B559" r:id="rId1112" xr:uid="{00000000-0004-0000-0000-000057040000}"/>
    <hyperlink ref="A553" r:id="rId1113" xr:uid="{00000000-0004-0000-0000-000058040000}"/>
    <hyperlink ref="B553" r:id="rId1114" xr:uid="{00000000-0004-0000-0000-000059040000}"/>
    <hyperlink ref="A546" r:id="rId1115" xr:uid="{00000000-0004-0000-0000-00005A040000}"/>
    <hyperlink ref="B546" r:id="rId1116" xr:uid="{00000000-0004-0000-0000-00005B040000}"/>
    <hyperlink ref="A560" r:id="rId1117" xr:uid="{00000000-0004-0000-0000-00005C040000}"/>
    <hyperlink ref="B560" r:id="rId1118" xr:uid="{00000000-0004-0000-0000-00005D040000}"/>
    <hyperlink ref="A561" r:id="rId1119" xr:uid="{00000000-0004-0000-0000-00005E040000}"/>
    <hyperlink ref="B561" r:id="rId1120" xr:uid="{00000000-0004-0000-0000-00005F040000}"/>
    <hyperlink ref="A562" r:id="rId1121" xr:uid="{00000000-0004-0000-0000-000060040000}"/>
    <hyperlink ref="B562" r:id="rId1122" xr:uid="{00000000-0004-0000-0000-000061040000}"/>
    <hyperlink ref="A563" r:id="rId1123" xr:uid="{00000000-0004-0000-0000-000062040000}"/>
    <hyperlink ref="B563" r:id="rId1124" xr:uid="{00000000-0004-0000-0000-000063040000}"/>
    <hyperlink ref="A564" r:id="rId1125" xr:uid="{00000000-0004-0000-0000-000064040000}"/>
    <hyperlink ref="B564" r:id="rId1126" xr:uid="{00000000-0004-0000-0000-000065040000}"/>
    <hyperlink ref="A565" r:id="rId1127" xr:uid="{00000000-0004-0000-0000-000066040000}"/>
    <hyperlink ref="B565" r:id="rId1128" xr:uid="{00000000-0004-0000-0000-000067040000}"/>
    <hyperlink ref="A566" r:id="rId1129" xr:uid="{00000000-0004-0000-0000-000068040000}"/>
    <hyperlink ref="B566" r:id="rId1130" xr:uid="{00000000-0004-0000-0000-000069040000}"/>
    <hyperlink ref="A567" r:id="rId1131" xr:uid="{00000000-0004-0000-0000-00006A040000}"/>
    <hyperlink ref="B567" r:id="rId1132" xr:uid="{00000000-0004-0000-0000-00006B040000}"/>
    <hyperlink ref="A568" r:id="rId1133" xr:uid="{00000000-0004-0000-0000-00006C040000}"/>
    <hyperlink ref="B568" r:id="rId1134" xr:uid="{00000000-0004-0000-0000-00006D040000}"/>
    <hyperlink ref="A569" r:id="rId1135" xr:uid="{00000000-0004-0000-0000-00006E040000}"/>
    <hyperlink ref="B569" r:id="rId1136" xr:uid="{00000000-0004-0000-0000-00006F040000}"/>
    <hyperlink ref="A570" r:id="rId1137" xr:uid="{00000000-0004-0000-0000-000070040000}"/>
    <hyperlink ref="B570" r:id="rId1138" xr:uid="{00000000-0004-0000-0000-000071040000}"/>
  </hyperlinks>
  <pageMargins left="0.7" right="0.7" top="0.75" bottom="0.75" header="0.3" footer="0.3"/>
  <pageSetup paperSize="9" orientation="portrait" r:id="rId113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5B9B4B-36DD-4CE7-BA09-990E6A418D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V2:V570</xm:sqref>
        </x14:conditionalFormatting>
        <x14:conditionalFormatting xmlns:xm="http://schemas.microsoft.com/office/excel/2006/main">
          <x14:cfRule type="iconSet" priority="7" id="{52A6B310-741A-40DE-BF58-EADC3EE23AF4}">
            <x14:iconSet iconSet="3Triangles">
              <x14:cfvo type="percent">
                <xm:f>0</xm:f>
              </x14:cfvo>
              <x14:cfvo type="num">
                <xm:f>"1.5"</xm:f>
              </x14:cfvo>
              <x14:cfvo type="num">
                <xm:f>2</xm:f>
              </x14:cfvo>
            </x14:iconSet>
          </x14:cfRule>
          <xm:sqref>BQ1</xm:sqref>
        </x14:conditionalFormatting>
        <x14:conditionalFormatting xmlns:xm="http://schemas.microsoft.com/office/excel/2006/main">
          <x14:cfRule type="iconSet" priority="3" id="{AB3F7797-844E-44C8-8310-D8D7DC239309}">
            <x14:iconSet iconSet="3Triangles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</x14:iconSet>
          </x14:cfRule>
          <xm:sqref>BQ2:BQ570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B65C-2280-49E5-892D-E5D1E33C88AD}">
  <dimension ref="A1:BZ1149"/>
  <sheetViews>
    <sheetView workbookViewId="0">
      <selection activeCell="T7" sqref="T7"/>
    </sheetView>
  </sheetViews>
  <sheetFormatPr baseColWidth="10" defaultColWidth="12.6640625" defaultRowHeight="13.2"/>
  <cols>
    <col min="1" max="1" width="18" customWidth="1"/>
    <col min="2" max="2" width="7.33203125" bestFit="1" customWidth="1"/>
    <col min="3" max="3" width="5.88671875" customWidth="1"/>
    <col min="4" max="7" width="6.44140625" customWidth="1"/>
    <col min="8" max="8" width="9.33203125" customWidth="1"/>
    <col min="9" max="9" width="6.6640625" customWidth="1"/>
    <col min="10" max="10" width="7.5546875" bestFit="1" customWidth="1"/>
    <col min="11" max="11" width="6.6640625" customWidth="1"/>
    <col min="12" max="12" width="6.88671875" customWidth="1"/>
    <col min="13" max="17" width="6.44140625" customWidth="1"/>
    <col min="18" max="18" width="7.77734375" customWidth="1"/>
    <col min="19" max="19" width="7.6640625" customWidth="1"/>
    <col min="20" max="20" width="7.5546875" bestFit="1" customWidth="1"/>
    <col min="21" max="21" width="6.44140625" customWidth="1"/>
    <col min="22" max="22" width="6.33203125" customWidth="1"/>
    <col min="23" max="29" width="6.44140625" customWidth="1"/>
    <col min="30" max="31" width="9.88671875" customWidth="1"/>
    <col min="32" max="32" width="10" customWidth="1"/>
    <col min="33" max="33" width="7.5546875" customWidth="1"/>
    <col min="34" max="34" width="9" customWidth="1"/>
    <col min="35" max="35" width="11.6640625" customWidth="1"/>
    <col min="36" max="36" width="9.21875" customWidth="1"/>
    <col min="37" max="37" width="9.109375" customWidth="1"/>
    <col min="38" max="38" width="7.88671875" customWidth="1"/>
    <col min="39" max="39" width="10.88671875" customWidth="1"/>
    <col min="40" max="40" width="7.77734375" customWidth="1"/>
    <col min="41" max="41" width="6.5546875" customWidth="1"/>
    <col min="42" max="42" width="8" customWidth="1"/>
    <col min="43" max="43" width="7.33203125" customWidth="1"/>
    <col min="44" max="44" width="6.44140625" customWidth="1"/>
    <col min="45" max="45" width="7.5546875" customWidth="1"/>
    <col min="46" max="46" width="9.109375" customWidth="1"/>
    <col min="47" max="47" width="9" customWidth="1"/>
    <col min="48" max="48" width="9.33203125" customWidth="1"/>
    <col min="49" max="49" width="10.6640625" customWidth="1"/>
    <col min="50" max="50" width="10.5546875" customWidth="1"/>
    <col min="51" max="51" width="9" customWidth="1"/>
    <col min="52" max="53" width="9.21875" customWidth="1"/>
    <col min="54" max="54" width="12.44140625" customWidth="1"/>
    <col min="55" max="55" width="15.77734375" customWidth="1"/>
    <col min="56" max="56" width="12.33203125" customWidth="1"/>
    <col min="57" max="57" width="12.5546875" customWidth="1"/>
    <col min="58" max="58" width="14" customWidth="1"/>
    <col min="59" max="59" width="13.88671875" customWidth="1"/>
    <col min="60" max="60" width="10.77734375" customWidth="1"/>
    <col min="61" max="61" width="11" customWidth="1"/>
    <col min="62" max="62" width="10.44140625" customWidth="1"/>
    <col min="63" max="63" width="9.44140625" customWidth="1"/>
    <col min="64" max="64" width="10.33203125" customWidth="1"/>
    <col min="65" max="65" width="11.5546875" customWidth="1"/>
    <col min="66" max="66" width="13" customWidth="1"/>
    <col min="67" max="67" width="8" customWidth="1"/>
    <col min="68" max="68" width="8.77734375" customWidth="1"/>
    <col min="69" max="69" width="9.21875" customWidth="1"/>
    <col min="70" max="70" width="12.6640625" customWidth="1"/>
    <col min="71" max="71" width="14.21875" bestFit="1" customWidth="1"/>
    <col min="72" max="72" width="19.77734375" bestFit="1" customWidth="1"/>
    <col min="73" max="73" width="23.109375" bestFit="1" customWidth="1"/>
    <col min="74" max="74" width="29" bestFit="1" customWidth="1"/>
    <col min="76" max="76" width="21" bestFit="1" customWidth="1"/>
    <col min="77" max="77" width="3.33203125" customWidth="1"/>
  </cols>
  <sheetData>
    <row r="1" spans="1:78">
      <c r="BT1" s="3" t="s">
        <v>1521</v>
      </c>
    </row>
    <row r="2" spans="1:78">
      <c r="A2" s="31" t="s">
        <v>1578</v>
      </c>
    </row>
    <row r="3" spans="1:78">
      <c r="BT3" s="31" t="s">
        <v>1522</v>
      </c>
      <c r="BX3" s="31" t="s">
        <v>1567</v>
      </c>
    </row>
    <row r="4" spans="1:78" ht="7.2" customHeight="1"/>
    <row r="5" spans="1:78">
      <c r="BT5" s="29" t="s">
        <v>1444</v>
      </c>
      <c r="BX5" s="53" t="s">
        <v>1566</v>
      </c>
      <c r="BZ5" s="29" t="s">
        <v>1279</v>
      </c>
    </row>
    <row r="6" spans="1:78">
      <c r="BT6" s="53" t="s">
        <v>1523</v>
      </c>
      <c r="BX6" s="29" t="s">
        <v>1278</v>
      </c>
      <c r="BZ6" s="29">
        <v>32.69736842105263</v>
      </c>
    </row>
    <row r="7" spans="1:78">
      <c r="BX7" s="29" t="s">
        <v>1393</v>
      </c>
      <c r="BZ7" s="29">
        <v>30.402985074626866</v>
      </c>
    </row>
    <row r="8" spans="1:78">
      <c r="A8" s="203" t="s">
        <v>1524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51"/>
      <c r="BX8" s="29" t="s">
        <v>1403</v>
      </c>
      <c r="BZ8" s="29">
        <v>29.6</v>
      </c>
    </row>
    <row r="9" spans="1:78">
      <c r="BX9" s="29" t="s">
        <v>1400</v>
      </c>
      <c r="BZ9" s="29">
        <v>28.2</v>
      </c>
    </row>
    <row r="10" spans="1:78" s="3" customFormat="1">
      <c r="A10" s="153" t="s">
        <v>0</v>
      </c>
      <c r="B10" s="154" t="s">
        <v>1</v>
      </c>
      <c r="C10" s="155" t="s">
        <v>2</v>
      </c>
      <c r="D10" s="155" t="s">
        <v>3</v>
      </c>
      <c r="E10" s="155" t="s">
        <v>4</v>
      </c>
      <c r="F10" s="155" t="s">
        <v>5</v>
      </c>
      <c r="G10" s="155" t="s">
        <v>6</v>
      </c>
      <c r="H10" s="156" t="s">
        <v>7</v>
      </c>
      <c r="I10" s="156" t="s">
        <v>8</v>
      </c>
      <c r="J10" s="156" t="s">
        <v>9</v>
      </c>
      <c r="K10" s="156" t="s">
        <v>10</v>
      </c>
      <c r="L10" s="157" t="s">
        <v>1511</v>
      </c>
      <c r="M10" s="156" t="s">
        <v>11</v>
      </c>
      <c r="N10" s="156" t="s">
        <v>12</v>
      </c>
      <c r="O10" s="156" t="s">
        <v>13</v>
      </c>
      <c r="P10" s="156" t="s">
        <v>14</v>
      </c>
      <c r="Q10" s="156" t="s">
        <v>15</v>
      </c>
      <c r="R10" s="156" t="s">
        <v>16</v>
      </c>
      <c r="S10" s="156" t="s">
        <v>17</v>
      </c>
      <c r="T10" s="156" t="s">
        <v>18</v>
      </c>
      <c r="U10" s="156" t="s">
        <v>19</v>
      </c>
      <c r="V10" s="156" t="s">
        <v>20</v>
      </c>
      <c r="W10" s="156" t="s">
        <v>21</v>
      </c>
      <c r="X10" s="156" t="s">
        <v>22</v>
      </c>
      <c r="Y10" s="156" t="s">
        <v>23</v>
      </c>
      <c r="Z10" s="156" t="s">
        <v>24</v>
      </c>
      <c r="AA10" s="156" t="s">
        <v>25</v>
      </c>
      <c r="AB10" s="156" t="s">
        <v>26</v>
      </c>
      <c r="AC10" s="155" t="s">
        <v>1512</v>
      </c>
      <c r="AD10" s="155" t="s">
        <v>27</v>
      </c>
      <c r="AE10" s="155" t="s">
        <v>28</v>
      </c>
      <c r="AF10" s="155" t="s">
        <v>29</v>
      </c>
      <c r="AG10" s="155" t="s">
        <v>30</v>
      </c>
      <c r="AH10" s="155" t="s">
        <v>31</v>
      </c>
      <c r="AI10" s="155" t="s">
        <v>32</v>
      </c>
      <c r="AJ10" s="155" t="s">
        <v>33</v>
      </c>
      <c r="AK10" s="155" t="s">
        <v>34</v>
      </c>
      <c r="AL10" s="155" t="s">
        <v>35</v>
      </c>
      <c r="AM10" s="155" t="s">
        <v>36</v>
      </c>
      <c r="AN10" s="155" t="s">
        <v>37</v>
      </c>
      <c r="AO10" s="155" t="s">
        <v>38</v>
      </c>
      <c r="AP10" s="155" t="s">
        <v>39</v>
      </c>
      <c r="AQ10" s="155" t="s">
        <v>40</v>
      </c>
      <c r="AR10" s="155" t="s">
        <v>41</v>
      </c>
      <c r="AS10" s="155" t="s">
        <v>42</v>
      </c>
      <c r="AT10" s="158" t="s">
        <v>1279</v>
      </c>
      <c r="AU10" s="158" t="s">
        <v>1280</v>
      </c>
      <c r="AV10" s="158" t="s">
        <v>1281</v>
      </c>
      <c r="AW10" s="158" t="s">
        <v>1282</v>
      </c>
      <c r="AX10" s="158" t="s">
        <v>1283</v>
      </c>
      <c r="AY10" s="158" t="s">
        <v>1284</v>
      </c>
      <c r="AZ10" s="158" t="s">
        <v>1285</v>
      </c>
      <c r="BA10" s="158" t="s">
        <v>1286</v>
      </c>
      <c r="BB10" s="159" t="s">
        <v>1287</v>
      </c>
      <c r="BC10" s="159" t="s">
        <v>1288</v>
      </c>
      <c r="BD10" s="159" t="s">
        <v>1289</v>
      </c>
      <c r="BE10" s="159" t="s">
        <v>1290</v>
      </c>
      <c r="BF10" s="159" t="s">
        <v>1291</v>
      </c>
      <c r="BG10" s="159" t="s">
        <v>1292</v>
      </c>
      <c r="BH10" s="160" t="s">
        <v>1319</v>
      </c>
      <c r="BI10" s="160" t="s">
        <v>1328</v>
      </c>
      <c r="BJ10" s="161" t="s">
        <v>1431</v>
      </c>
      <c r="BK10" s="161" t="s">
        <v>1432</v>
      </c>
      <c r="BL10" s="161" t="s">
        <v>1433</v>
      </c>
      <c r="BM10" s="162" t="s">
        <v>1430</v>
      </c>
      <c r="BN10" s="163" t="s">
        <v>1435</v>
      </c>
      <c r="BO10" s="163" t="s">
        <v>1444</v>
      </c>
      <c r="BP10" s="163" t="s">
        <v>1445</v>
      </c>
      <c r="BQ10" s="163" t="s">
        <v>1428</v>
      </c>
      <c r="BR10" s="164" t="s">
        <v>1488</v>
      </c>
      <c r="BS10" s="164" t="s">
        <v>1549</v>
      </c>
      <c r="BT10" s="165" t="s">
        <v>1563</v>
      </c>
      <c r="BU10" s="165" t="s">
        <v>1564</v>
      </c>
      <c r="BV10" s="165" t="s">
        <v>1565</v>
      </c>
      <c r="BX10" s="53" t="s">
        <v>1385</v>
      </c>
      <c r="BY10" s="2"/>
      <c r="BZ10" s="53">
        <v>27.594936708860761</v>
      </c>
    </row>
    <row r="11" spans="1:78">
      <c r="A11" s="166" t="s">
        <v>1278</v>
      </c>
      <c r="B11" s="167" t="s">
        <v>1746</v>
      </c>
      <c r="C11" s="168">
        <v>26</v>
      </c>
      <c r="D11" s="168">
        <v>76</v>
      </c>
      <c r="E11" s="168">
        <v>63</v>
      </c>
      <c r="F11" s="168">
        <v>13</v>
      </c>
      <c r="G11" s="168">
        <v>34.200000000000003</v>
      </c>
      <c r="H11" s="169">
        <v>2485</v>
      </c>
      <c r="I11" s="169">
        <v>859</v>
      </c>
      <c r="J11" s="169">
        <v>1657</v>
      </c>
      <c r="K11" s="169">
        <v>51.9</v>
      </c>
      <c r="L11" s="169">
        <v>160</v>
      </c>
      <c r="M11" s="169">
        <v>433</v>
      </c>
      <c r="N11" s="169">
        <v>37.5</v>
      </c>
      <c r="O11" s="169">
        <v>600</v>
      </c>
      <c r="P11" s="169">
        <v>669</v>
      </c>
      <c r="Q11" s="169">
        <v>89.8</v>
      </c>
      <c r="R11" s="169">
        <v>68</v>
      </c>
      <c r="S11" s="169">
        <v>312</v>
      </c>
      <c r="T11" s="169">
        <v>380</v>
      </c>
      <c r="U11" s="169">
        <v>486</v>
      </c>
      <c r="V11" s="170">
        <v>182</v>
      </c>
      <c r="W11" s="169">
        <v>129</v>
      </c>
      <c r="X11" s="169">
        <v>76</v>
      </c>
      <c r="Y11" s="169">
        <v>167</v>
      </c>
      <c r="Z11" s="169">
        <v>4112</v>
      </c>
      <c r="AA11" s="169">
        <v>6</v>
      </c>
      <c r="AB11" s="169">
        <v>0</v>
      </c>
      <c r="AC11" s="168">
        <v>12.1</v>
      </c>
      <c r="AD11" s="168">
        <v>122.4</v>
      </c>
      <c r="AE11" s="168">
        <v>105.7</v>
      </c>
      <c r="AF11" s="168">
        <v>16.7</v>
      </c>
      <c r="AG11" s="168">
        <v>29.9</v>
      </c>
      <c r="AH11" s="168">
        <v>2.66</v>
      </c>
      <c r="AI11" s="168">
        <v>18.7</v>
      </c>
      <c r="AJ11" s="168">
        <v>2.5</v>
      </c>
      <c r="AK11" s="168">
        <v>11.2</v>
      </c>
      <c r="AL11" s="168">
        <v>6.9</v>
      </c>
      <c r="AM11" s="168">
        <v>7</v>
      </c>
      <c r="AN11" s="168">
        <v>56.9</v>
      </c>
      <c r="AO11" s="168">
        <v>63.7</v>
      </c>
      <c r="AP11" s="168">
        <v>33.6</v>
      </c>
      <c r="AQ11" s="168">
        <v>101.91</v>
      </c>
      <c r="AR11" s="168">
        <v>19.899999999999999</v>
      </c>
      <c r="AS11" s="168">
        <v>5514</v>
      </c>
      <c r="AT11" s="171">
        <f t="shared" ref="AT11:AT74" si="0">H11/D11</f>
        <v>32.69736842105263</v>
      </c>
      <c r="AU11" s="171">
        <f t="shared" ref="AU11:AU74" si="1">U11/D11</f>
        <v>6.3947368421052628</v>
      </c>
      <c r="AV11" s="172">
        <f t="shared" ref="AV11:AV74" si="2">T11/D11</f>
        <v>5</v>
      </c>
      <c r="AW11" s="172">
        <f t="shared" ref="AW11:AW74" si="3">R11/D11</f>
        <v>0.89473684210526316</v>
      </c>
      <c r="AX11" s="172">
        <f t="shared" ref="AX11:AX74" si="4">S11/D11</f>
        <v>4.1052631578947372</v>
      </c>
      <c r="AY11" s="172">
        <f t="shared" ref="AY11:AY74" si="5">W11/D11</f>
        <v>1.6973684210526316</v>
      </c>
      <c r="AZ11" s="172">
        <f t="shared" ref="AZ11:AZ74" si="6">X11/D11</f>
        <v>1</v>
      </c>
      <c r="BA11" s="172">
        <f t="shared" ref="BA11:BA74" si="7">V11/D11</f>
        <v>2.3947368421052633</v>
      </c>
      <c r="BB11" s="173">
        <f t="shared" ref="BB11:BB74" si="8">IF(G11&gt;0,AT11/G11,"")</f>
        <v>0.95606340412434587</v>
      </c>
      <c r="BC11" s="173">
        <f t="shared" ref="BC11:BC74" si="9">IF(BA11&gt;0,AU11/BA11,"")</f>
        <v>2.6703296703296702</v>
      </c>
      <c r="BD11" s="173">
        <f t="shared" ref="BD11:BD74" si="10">IF(G11&gt;0,AY11/G11,"")</f>
        <v>4.9630655586334255E-2</v>
      </c>
      <c r="BE11" s="173">
        <f t="shared" ref="BE11:BE74" si="11">IF(G11&gt;0,AZ11/G11,"")</f>
        <v>2.9239766081871343E-2</v>
      </c>
      <c r="BF11" s="173">
        <f t="shared" ref="BF11:BF74" si="12">IF(G11&gt;0,AW11/G11,"")</f>
        <v>2.6161895967990147E-2</v>
      </c>
      <c r="BG11" s="173">
        <f t="shared" ref="BG11:BG74" si="13" xml:space="preserve"> IF(G11&gt;0,AX11/G11,"")</f>
        <v>0.12003693444136658</v>
      </c>
      <c r="BH11" s="174" t="str">
        <f t="shared" ref="BH11:BH74" si="14">IF(G11&lt;10,"&lt;10 min",IF(G11&lt;20,"10–19 min",IF(G11&lt;30,"20–29 min",IF(G11&lt;40,"30–39 min","40+ min"))))</f>
        <v>30–39 min</v>
      </c>
      <c r="BI11" s="174" t="str">
        <f t="shared" ref="BI11:BI74" si="15">IF(C11&lt;23,"18–22",IF(C11&lt;28,"23–27",IF(C11&lt;33,"28–32","33+")))</f>
        <v>23–27</v>
      </c>
      <c r="BJ11" s="175">
        <f t="shared" ref="BJ11:BJ74" si="16">AN11/100</f>
        <v>0.56899999999999995</v>
      </c>
      <c r="BK11" s="175">
        <f t="shared" ref="BK11:BK74" si="17">AO11/100</f>
        <v>0.63700000000000001</v>
      </c>
      <c r="BL11" s="175">
        <f t="shared" ref="BL11:BL74" si="18">J11/(MAX($J$11:$J$579))</f>
        <v>1</v>
      </c>
      <c r="BM11" s="176" t="str">
        <f t="shared" ref="BM11:BM74" si="19">IF(AND(G11&gt;=30,J11&gt;=500),"Conserver","Écarter")</f>
        <v>Conserver</v>
      </c>
      <c r="BN11" s="177">
        <f t="shared" ref="BN11:BN74" si="20">AT11/(MAX($AT$11:$AT$579))</f>
        <v>1</v>
      </c>
      <c r="BO11" s="177">
        <f t="shared" ref="BO11:BO74" si="21">G11*D11</f>
        <v>2599.2000000000003</v>
      </c>
      <c r="BP11" s="178">
        <f t="shared" ref="BP11:BP74" si="22">IF(BO11&gt;0,U11/BO11,"")</f>
        <v>0.18698060941828254</v>
      </c>
      <c r="BQ11" s="178">
        <f t="shared" ref="BQ11:BQ74" si="23">IF(V11&gt;0,U11/V11,0)</f>
        <v>2.6703296703296702</v>
      </c>
      <c r="BR11" s="179">
        <f t="shared" ref="BR11:BR74" si="24">IF(G11&gt;0,AV11/G11,"")</f>
        <v>0.14619883040935672</v>
      </c>
      <c r="BS11" s="179">
        <f>AVERAGE(Tableau1[[#This Row],[STL_pg/Min]],Tableau1[[#This Row],[BLK_pg/Min]],Tableau1[[#This Row],[REB_pg/Min]])</f>
        <v>7.50230840258541E-2</v>
      </c>
      <c r="BT11" s="180">
        <f>AVERAGE(Tableau1[FG%])</f>
        <v>44.61089630931459</v>
      </c>
      <c r="BU11" s="180">
        <f>AVERAGE(Tableau1[3P%])</f>
        <v>29.902460456941991</v>
      </c>
      <c r="BV11" s="180">
        <f>AVERAGE(Tableau1[FT%])</f>
        <v>72.024077328646754</v>
      </c>
      <c r="BX11" s="29" t="s">
        <v>1396</v>
      </c>
      <c r="BZ11" s="29">
        <v>26.805555555555557</v>
      </c>
    </row>
    <row r="12" spans="1:78">
      <c r="A12" s="181" t="s">
        <v>1747</v>
      </c>
      <c r="B12" s="167" t="s">
        <v>1748</v>
      </c>
      <c r="C12" s="168">
        <v>30</v>
      </c>
      <c r="D12" s="168">
        <v>67</v>
      </c>
      <c r="E12" s="168">
        <v>40</v>
      </c>
      <c r="F12" s="168">
        <v>27</v>
      </c>
      <c r="G12" s="168">
        <v>34.200000000000003</v>
      </c>
      <c r="H12" s="169">
        <v>2037</v>
      </c>
      <c r="I12" s="169">
        <v>791</v>
      </c>
      <c r="J12" s="169">
        <v>1320</v>
      </c>
      <c r="K12" s="169">
        <v>60.1</v>
      </c>
      <c r="L12" s="169">
        <v>13</v>
      </c>
      <c r="M12" s="169">
        <v>60</v>
      </c>
      <c r="N12" s="169">
        <v>22.2</v>
      </c>
      <c r="O12" s="169">
        <v>436</v>
      </c>
      <c r="P12" s="169">
        <v>710</v>
      </c>
      <c r="Q12" s="169">
        <v>61.7</v>
      </c>
      <c r="R12" s="169">
        <v>147</v>
      </c>
      <c r="S12" s="169">
        <v>650</v>
      </c>
      <c r="T12" s="169">
        <v>797</v>
      </c>
      <c r="U12" s="169">
        <v>436</v>
      </c>
      <c r="V12" s="170">
        <v>208</v>
      </c>
      <c r="W12" s="169">
        <v>60</v>
      </c>
      <c r="X12" s="169">
        <v>80</v>
      </c>
      <c r="Y12" s="169">
        <v>154</v>
      </c>
      <c r="Z12" s="169">
        <v>3846</v>
      </c>
      <c r="AA12" s="169">
        <v>55</v>
      </c>
      <c r="AB12" s="169">
        <v>11</v>
      </c>
      <c r="AC12" s="168">
        <v>5</v>
      </c>
      <c r="AD12" s="168">
        <v>118.9</v>
      </c>
      <c r="AE12" s="168">
        <v>111.7</v>
      </c>
      <c r="AF12" s="168">
        <v>7.2</v>
      </c>
      <c r="AG12" s="168">
        <v>33.9</v>
      </c>
      <c r="AH12" s="168">
        <v>2.1</v>
      </c>
      <c r="AI12" s="168">
        <v>19.2</v>
      </c>
      <c r="AJ12" s="168">
        <v>6.7</v>
      </c>
      <c r="AK12" s="168">
        <v>26.6</v>
      </c>
      <c r="AL12" s="168">
        <v>17.2</v>
      </c>
      <c r="AM12" s="168">
        <v>9.1</v>
      </c>
      <c r="AN12" s="168">
        <v>60.7</v>
      </c>
      <c r="AO12" s="168">
        <v>62.5</v>
      </c>
      <c r="AP12" s="168">
        <v>34.6</v>
      </c>
      <c r="AQ12" s="168">
        <v>100.18</v>
      </c>
      <c r="AR12" s="168">
        <v>21</v>
      </c>
      <c r="AS12" s="168">
        <v>4772</v>
      </c>
      <c r="AT12" s="171">
        <f t="shared" si="0"/>
        <v>30.402985074626866</v>
      </c>
      <c r="AU12" s="171">
        <f t="shared" si="1"/>
        <v>6.5074626865671643</v>
      </c>
      <c r="AV12" s="172">
        <f t="shared" si="2"/>
        <v>11.895522388059701</v>
      </c>
      <c r="AW12" s="172">
        <f t="shared" si="3"/>
        <v>2.1940298507462686</v>
      </c>
      <c r="AX12" s="172">
        <f t="shared" si="4"/>
        <v>9.7014925373134329</v>
      </c>
      <c r="AY12" s="172">
        <f t="shared" si="5"/>
        <v>0.89552238805970152</v>
      </c>
      <c r="AZ12" s="172">
        <f t="shared" si="6"/>
        <v>1.1940298507462686</v>
      </c>
      <c r="BA12" s="172">
        <f t="shared" si="7"/>
        <v>3.1044776119402986</v>
      </c>
      <c r="BB12" s="173">
        <f t="shared" si="8"/>
        <v>0.88897617177271526</v>
      </c>
      <c r="BC12" s="173">
        <f t="shared" si="9"/>
        <v>2.0961538461538463</v>
      </c>
      <c r="BD12" s="173">
        <f t="shared" si="10"/>
        <v>2.6184865147944488E-2</v>
      </c>
      <c r="BE12" s="173">
        <f t="shared" si="11"/>
        <v>3.4913153530592642E-2</v>
      </c>
      <c r="BF12" s="173">
        <f t="shared" si="12"/>
        <v>6.4152919612463985E-2</v>
      </c>
      <c r="BG12" s="173">
        <f t="shared" si="13"/>
        <v>0.28366937243606527</v>
      </c>
      <c r="BH12" s="174" t="str">
        <f t="shared" si="14"/>
        <v>30–39 min</v>
      </c>
      <c r="BI12" s="174" t="str">
        <f t="shared" si="15"/>
        <v>28–32</v>
      </c>
      <c r="BJ12" s="175">
        <f t="shared" si="16"/>
        <v>0.60699999999999998</v>
      </c>
      <c r="BK12" s="175">
        <f t="shared" si="17"/>
        <v>0.625</v>
      </c>
      <c r="BL12" s="175">
        <f t="shared" si="18"/>
        <v>0.79662039831019915</v>
      </c>
      <c r="BM12" s="176" t="str">
        <f t="shared" si="19"/>
        <v>Conserver</v>
      </c>
      <c r="BN12" s="177">
        <f t="shared" si="20"/>
        <v>0.92982972461635494</v>
      </c>
      <c r="BO12" s="177">
        <f t="shared" si="21"/>
        <v>2291.4</v>
      </c>
      <c r="BP12" s="178">
        <f t="shared" si="22"/>
        <v>0.19027668674172993</v>
      </c>
      <c r="BQ12" s="178">
        <f t="shared" si="23"/>
        <v>2.0961538461538463</v>
      </c>
      <c r="BR12" s="179">
        <f t="shared" si="24"/>
        <v>0.34782229204852927</v>
      </c>
      <c r="BS12" s="182">
        <f>AVERAGE(Tableau1[[#This Row],[STL_pg/Min]],Tableau1[[#This Row],[BLK_pg/Min]],Tableau1[[#This Row],[REB_pg/Min]])</f>
        <v>0.13630677024235546</v>
      </c>
      <c r="BT12" s="180">
        <f>AVERAGE(Tableau1[FG%])</f>
        <v>44.61089630931459</v>
      </c>
      <c r="BU12" s="180">
        <f>AVERAGE(Tableau1[3P%])</f>
        <v>29.902460456941991</v>
      </c>
      <c r="BV12" s="180">
        <f>AVERAGE(Tableau1[FT%])</f>
        <v>72.024077328646754</v>
      </c>
      <c r="BX12" s="29" t="s">
        <v>1398</v>
      </c>
      <c r="BZ12" s="29">
        <v>26.596774193548388</v>
      </c>
    </row>
    <row r="13" spans="1:78">
      <c r="A13" s="181" t="s">
        <v>1749</v>
      </c>
      <c r="B13" s="167" t="s">
        <v>1750</v>
      </c>
      <c r="C13" s="168">
        <v>30</v>
      </c>
      <c r="D13" s="168">
        <v>70</v>
      </c>
      <c r="E13" s="168">
        <v>46</v>
      </c>
      <c r="F13" s="168">
        <v>24</v>
      </c>
      <c r="G13" s="168">
        <v>36.700000000000003</v>
      </c>
      <c r="H13" s="169">
        <v>2072</v>
      </c>
      <c r="I13" s="169">
        <v>784</v>
      </c>
      <c r="J13" s="169">
        <v>1365</v>
      </c>
      <c r="K13" s="169">
        <v>57.6</v>
      </c>
      <c r="L13" s="169">
        <v>140</v>
      </c>
      <c r="M13" s="169">
        <v>329</v>
      </c>
      <c r="N13" s="169">
        <v>41.7</v>
      </c>
      <c r="O13" s="169">
        <v>364</v>
      </c>
      <c r="P13" s="169">
        <v>448</v>
      </c>
      <c r="Q13" s="169">
        <v>80</v>
      </c>
      <c r="R13" s="169">
        <v>203</v>
      </c>
      <c r="S13" s="169">
        <v>693</v>
      </c>
      <c r="T13" s="169">
        <v>889</v>
      </c>
      <c r="U13" s="169">
        <v>714</v>
      </c>
      <c r="V13" s="170">
        <v>231</v>
      </c>
      <c r="W13" s="169">
        <v>126</v>
      </c>
      <c r="X13" s="169">
        <v>42</v>
      </c>
      <c r="Y13" s="169">
        <v>161</v>
      </c>
      <c r="Z13" s="169">
        <v>4501</v>
      </c>
      <c r="AA13" s="169">
        <v>59</v>
      </c>
      <c r="AB13" s="169">
        <v>34</v>
      </c>
      <c r="AC13" s="168">
        <v>8.5</v>
      </c>
      <c r="AD13" s="168">
        <v>125.6</v>
      </c>
      <c r="AE13" s="168">
        <v>115.1</v>
      </c>
      <c r="AF13" s="168">
        <v>10.5</v>
      </c>
      <c r="AG13" s="168">
        <v>39.799999999999997</v>
      </c>
      <c r="AH13" s="168">
        <v>3.11</v>
      </c>
      <c r="AI13" s="168">
        <v>28.7</v>
      </c>
      <c r="AJ13" s="168">
        <v>8.3000000000000007</v>
      </c>
      <c r="AK13" s="168">
        <v>25.2</v>
      </c>
      <c r="AL13" s="168">
        <v>17.3</v>
      </c>
      <c r="AM13" s="168">
        <v>9.1999999999999993</v>
      </c>
      <c r="AN13" s="168">
        <v>62.7</v>
      </c>
      <c r="AO13" s="168">
        <v>66.3</v>
      </c>
      <c r="AP13" s="168">
        <v>28.5</v>
      </c>
      <c r="AQ13" s="168">
        <v>101.99</v>
      </c>
      <c r="AR13" s="168">
        <v>20.6</v>
      </c>
      <c r="AS13" s="168">
        <v>5471</v>
      </c>
      <c r="AT13" s="171">
        <f t="shared" si="0"/>
        <v>29.6</v>
      </c>
      <c r="AU13" s="171">
        <f t="shared" si="1"/>
        <v>10.199999999999999</v>
      </c>
      <c r="AV13" s="172">
        <f t="shared" si="2"/>
        <v>12.7</v>
      </c>
      <c r="AW13" s="172">
        <f t="shared" si="3"/>
        <v>2.9</v>
      </c>
      <c r="AX13" s="172">
        <f t="shared" si="4"/>
        <v>9.9</v>
      </c>
      <c r="AY13" s="172">
        <f t="shared" si="5"/>
        <v>1.8</v>
      </c>
      <c r="AZ13" s="172">
        <f t="shared" si="6"/>
        <v>0.6</v>
      </c>
      <c r="BA13" s="172">
        <f t="shared" si="7"/>
        <v>3.3</v>
      </c>
      <c r="BB13" s="173">
        <f t="shared" si="8"/>
        <v>0.80653950953678477</v>
      </c>
      <c r="BC13" s="173">
        <f t="shared" si="9"/>
        <v>3.0909090909090908</v>
      </c>
      <c r="BD13" s="173">
        <f t="shared" si="10"/>
        <v>4.9046321525885554E-2</v>
      </c>
      <c r="BE13" s="173">
        <f t="shared" si="11"/>
        <v>1.6348773841961851E-2</v>
      </c>
      <c r="BF13" s="173">
        <f t="shared" si="12"/>
        <v>7.9019073569482276E-2</v>
      </c>
      <c r="BG13" s="173">
        <f t="shared" si="13"/>
        <v>0.26975476839237056</v>
      </c>
      <c r="BH13" s="174" t="str">
        <f t="shared" si="14"/>
        <v>30–39 min</v>
      </c>
      <c r="BI13" s="174" t="str">
        <f t="shared" si="15"/>
        <v>28–32</v>
      </c>
      <c r="BJ13" s="175">
        <f t="shared" si="16"/>
        <v>0.627</v>
      </c>
      <c r="BK13" s="175">
        <f t="shared" si="17"/>
        <v>0.66299999999999992</v>
      </c>
      <c r="BL13" s="175">
        <f t="shared" si="18"/>
        <v>0.82377791188895599</v>
      </c>
      <c r="BM13" s="176" t="str">
        <f t="shared" si="19"/>
        <v>Conserver</v>
      </c>
      <c r="BN13" s="177">
        <f t="shared" si="20"/>
        <v>0.90527162977867215</v>
      </c>
      <c r="BO13" s="177">
        <f t="shared" si="21"/>
        <v>2569</v>
      </c>
      <c r="BP13" s="178">
        <f t="shared" si="22"/>
        <v>0.27792915531335149</v>
      </c>
      <c r="BQ13" s="178">
        <f t="shared" si="23"/>
        <v>3.0909090909090908</v>
      </c>
      <c r="BR13" s="179">
        <f t="shared" si="24"/>
        <v>0.34604904632152583</v>
      </c>
      <c r="BS13" s="182">
        <f>AVERAGE(Tableau1[[#This Row],[STL_pg/Min]],Tableau1[[#This Row],[BLK_pg/Min]],Tableau1[[#This Row],[REB_pg/Min]])</f>
        <v>0.1371480472297911</v>
      </c>
      <c r="BT13" s="180">
        <f>AVERAGE(Tableau1[FG%])</f>
        <v>44.61089630931459</v>
      </c>
      <c r="BU13" s="180">
        <f>AVERAGE(Tableau1[3P%])</f>
        <v>29.902460456941991</v>
      </c>
      <c r="BV13" s="180">
        <f>AVERAGE(Tableau1[FT%])</f>
        <v>72.024077328646754</v>
      </c>
      <c r="BX13" s="29" t="s">
        <v>1408</v>
      </c>
      <c r="BZ13" s="29">
        <v>26.307692307692307</v>
      </c>
    </row>
    <row r="14" spans="1:78">
      <c r="A14" s="181" t="s">
        <v>1751</v>
      </c>
      <c r="B14" s="167" t="s">
        <v>1752</v>
      </c>
      <c r="C14" s="168">
        <v>26</v>
      </c>
      <c r="D14" s="168">
        <v>50</v>
      </c>
      <c r="E14" s="168">
        <v>31</v>
      </c>
      <c r="F14" s="168">
        <v>19</v>
      </c>
      <c r="G14" s="168">
        <v>35.4</v>
      </c>
      <c r="H14" s="169">
        <v>1410</v>
      </c>
      <c r="I14" s="169">
        <v>460</v>
      </c>
      <c r="J14" s="169">
        <v>1025</v>
      </c>
      <c r="K14" s="169">
        <v>45</v>
      </c>
      <c r="L14" s="169">
        <v>175</v>
      </c>
      <c r="M14" s="169">
        <v>480</v>
      </c>
      <c r="N14" s="169">
        <v>36.799999999999997</v>
      </c>
      <c r="O14" s="169">
        <v>310</v>
      </c>
      <c r="P14" s="169">
        <v>395</v>
      </c>
      <c r="Q14" s="169">
        <v>78.2</v>
      </c>
      <c r="R14" s="169">
        <v>40</v>
      </c>
      <c r="S14" s="169">
        <v>370</v>
      </c>
      <c r="T14" s="169">
        <v>410</v>
      </c>
      <c r="U14" s="169">
        <v>385</v>
      </c>
      <c r="V14" s="170">
        <v>180</v>
      </c>
      <c r="W14" s="169">
        <v>90</v>
      </c>
      <c r="X14" s="169">
        <v>20</v>
      </c>
      <c r="Y14" s="169">
        <v>125</v>
      </c>
      <c r="Z14" s="169">
        <v>2625</v>
      </c>
      <c r="AA14" s="169">
        <v>21</v>
      </c>
      <c r="AB14" s="169">
        <v>5</v>
      </c>
      <c r="AC14" s="168">
        <v>6.9</v>
      </c>
      <c r="AD14" s="168">
        <v>119.6</v>
      </c>
      <c r="AE14" s="168">
        <v>110.5</v>
      </c>
      <c r="AF14" s="168">
        <v>9.1</v>
      </c>
      <c r="AG14" s="168">
        <v>34.200000000000003</v>
      </c>
      <c r="AH14" s="168">
        <v>2.14</v>
      </c>
      <c r="AI14" s="168">
        <v>21.8</v>
      </c>
      <c r="AJ14" s="168">
        <v>2.2999999999999998</v>
      </c>
      <c r="AK14" s="168">
        <v>19.8</v>
      </c>
      <c r="AL14" s="168">
        <v>11.2</v>
      </c>
      <c r="AM14" s="168">
        <v>10.199999999999999</v>
      </c>
      <c r="AN14" s="168">
        <v>53.6</v>
      </c>
      <c r="AO14" s="168">
        <v>58.7</v>
      </c>
      <c r="AP14" s="168">
        <v>32.799999999999997</v>
      </c>
      <c r="AQ14" s="168">
        <v>100.22</v>
      </c>
      <c r="AR14" s="168">
        <v>17</v>
      </c>
      <c r="AS14" s="168">
        <v>3696</v>
      </c>
      <c r="AT14" s="171">
        <f t="shared" si="0"/>
        <v>28.2</v>
      </c>
      <c r="AU14" s="171">
        <f t="shared" si="1"/>
        <v>7.7</v>
      </c>
      <c r="AV14" s="172">
        <f t="shared" si="2"/>
        <v>8.1999999999999993</v>
      </c>
      <c r="AW14" s="172">
        <f t="shared" si="3"/>
        <v>0.8</v>
      </c>
      <c r="AX14" s="172">
        <f t="shared" si="4"/>
        <v>7.4</v>
      </c>
      <c r="AY14" s="172">
        <f t="shared" si="5"/>
        <v>1.8</v>
      </c>
      <c r="AZ14" s="172">
        <f t="shared" si="6"/>
        <v>0.4</v>
      </c>
      <c r="BA14" s="172">
        <f t="shared" si="7"/>
        <v>3.6</v>
      </c>
      <c r="BB14" s="173">
        <f t="shared" si="8"/>
        <v>0.79661016949152541</v>
      </c>
      <c r="BC14" s="173">
        <f t="shared" si="9"/>
        <v>2.1388888888888888</v>
      </c>
      <c r="BD14" s="173">
        <f t="shared" si="10"/>
        <v>5.0847457627118647E-2</v>
      </c>
      <c r="BE14" s="173">
        <f t="shared" si="11"/>
        <v>1.1299435028248589E-2</v>
      </c>
      <c r="BF14" s="173">
        <f t="shared" si="12"/>
        <v>2.2598870056497179E-2</v>
      </c>
      <c r="BG14" s="173">
        <f t="shared" si="13"/>
        <v>0.20903954802259889</v>
      </c>
      <c r="BH14" s="174" t="str">
        <f t="shared" si="14"/>
        <v>30–39 min</v>
      </c>
      <c r="BI14" s="174" t="str">
        <f t="shared" si="15"/>
        <v>23–27</v>
      </c>
      <c r="BJ14" s="175">
        <f t="shared" si="16"/>
        <v>0.53600000000000003</v>
      </c>
      <c r="BK14" s="175">
        <f t="shared" si="17"/>
        <v>0.58700000000000008</v>
      </c>
      <c r="BL14" s="175">
        <f t="shared" si="18"/>
        <v>0.61858780929390467</v>
      </c>
      <c r="BM14" s="176" t="str">
        <f t="shared" si="19"/>
        <v>Conserver</v>
      </c>
      <c r="BN14" s="177">
        <f t="shared" si="20"/>
        <v>0.8624547283702213</v>
      </c>
      <c r="BO14" s="177">
        <f t="shared" si="21"/>
        <v>1770</v>
      </c>
      <c r="BP14" s="178">
        <f t="shared" si="22"/>
        <v>0.2175141242937853</v>
      </c>
      <c r="BQ14" s="178">
        <f t="shared" si="23"/>
        <v>2.1388888888888888</v>
      </c>
      <c r="BR14" s="179">
        <f t="shared" si="24"/>
        <v>0.23163841807909605</v>
      </c>
      <c r="BS14" s="182">
        <f>AVERAGE(Tableau1[[#This Row],[STL_pg/Min]],Tableau1[[#This Row],[BLK_pg/Min]],Tableau1[[#This Row],[REB_pg/Min]])</f>
        <v>9.7928436911487768E-2</v>
      </c>
      <c r="BT14" s="180">
        <f>AVERAGE(Tableau1[FG%])</f>
        <v>44.61089630931459</v>
      </c>
      <c r="BU14" s="180">
        <f>AVERAGE(Tableau1[3P%])</f>
        <v>29.902460456941991</v>
      </c>
      <c r="BV14" s="180">
        <f>AVERAGE(Tableau1[FT%])</f>
        <v>72.024077328646754</v>
      </c>
      <c r="BX14" s="29" t="s">
        <v>1387</v>
      </c>
      <c r="BZ14" s="29">
        <v>26.1</v>
      </c>
    </row>
    <row r="15" spans="1:78">
      <c r="A15" s="181" t="s">
        <v>1753</v>
      </c>
      <c r="B15" s="167" t="s">
        <v>1754</v>
      </c>
      <c r="C15" s="168">
        <v>23</v>
      </c>
      <c r="D15" s="168">
        <v>79</v>
      </c>
      <c r="E15" s="168">
        <v>48</v>
      </c>
      <c r="F15" s="168">
        <v>31</v>
      </c>
      <c r="G15" s="168">
        <v>36.299999999999997</v>
      </c>
      <c r="H15" s="169">
        <v>2180</v>
      </c>
      <c r="I15" s="169">
        <v>719</v>
      </c>
      <c r="J15" s="169">
        <v>1612</v>
      </c>
      <c r="K15" s="169">
        <v>44.7</v>
      </c>
      <c r="L15" s="169">
        <v>324</v>
      </c>
      <c r="M15" s="169">
        <v>814</v>
      </c>
      <c r="N15" s="169">
        <v>39.5</v>
      </c>
      <c r="O15" s="169">
        <v>419</v>
      </c>
      <c r="P15" s="169">
        <v>498</v>
      </c>
      <c r="Q15" s="169">
        <v>83.7</v>
      </c>
      <c r="R15" s="169">
        <v>63</v>
      </c>
      <c r="S15" s="169">
        <v>387</v>
      </c>
      <c r="T15" s="169">
        <v>450</v>
      </c>
      <c r="U15" s="169">
        <v>356</v>
      </c>
      <c r="V15" s="170">
        <v>253</v>
      </c>
      <c r="W15" s="169">
        <v>95</v>
      </c>
      <c r="X15" s="169">
        <v>47</v>
      </c>
      <c r="Y15" s="169">
        <v>150</v>
      </c>
      <c r="Z15" s="169">
        <v>3429</v>
      </c>
      <c r="AA15" s="169">
        <v>7</v>
      </c>
      <c r="AB15" s="169">
        <v>0</v>
      </c>
      <c r="AC15" s="168">
        <v>3.7</v>
      </c>
      <c r="AD15" s="168">
        <v>116.2</v>
      </c>
      <c r="AE15" s="168">
        <v>111.4</v>
      </c>
      <c r="AF15" s="168">
        <v>4.8</v>
      </c>
      <c r="AG15" s="168">
        <v>20.9</v>
      </c>
      <c r="AH15" s="168">
        <v>1.44</v>
      </c>
      <c r="AI15" s="168">
        <v>14.8</v>
      </c>
      <c r="AJ15" s="168">
        <v>2.1</v>
      </c>
      <c r="AK15" s="168">
        <v>13.1</v>
      </c>
      <c r="AL15" s="168">
        <v>7.7</v>
      </c>
      <c r="AM15" s="168">
        <v>10.3</v>
      </c>
      <c r="AN15" s="168">
        <v>54.7</v>
      </c>
      <c r="AO15" s="168">
        <v>59.5</v>
      </c>
      <c r="AP15" s="168">
        <v>30.7</v>
      </c>
      <c r="AQ15" s="168">
        <v>98.27</v>
      </c>
      <c r="AR15" s="168">
        <v>14</v>
      </c>
      <c r="AS15" s="168">
        <v>5883</v>
      </c>
      <c r="AT15" s="171">
        <f t="shared" si="0"/>
        <v>27.594936708860761</v>
      </c>
      <c r="AU15" s="171">
        <f t="shared" si="1"/>
        <v>4.5063291139240507</v>
      </c>
      <c r="AV15" s="172">
        <f t="shared" si="2"/>
        <v>5.6962025316455698</v>
      </c>
      <c r="AW15" s="172">
        <f t="shared" si="3"/>
        <v>0.79746835443037978</v>
      </c>
      <c r="AX15" s="172">
        <f t="shared" si="4"/>
        <v>4.8987341772151902</v>
      </c>
      <c r="AY15" s="172">
        <f t="shared" si="5"/>
        <v>1.2025316455696202</v>
      </c>
      <c r="AZ15" s="172">
        <f t="shared" si="6"/>
        <v>0.59493670886075944</v>
      </c>
      <c r="BA15" s="172">
        <f t="shared" si="7"/>
        <v>3.2025316455696204</v>
      </c>
      <c r="BB15" s="173">
        <f t="shared" si="8"/>
        <v>0.76019109390800998</v>
      </c>
      <c r="BC15" s="173">
        <f t="shared" si="9"/>
        <v>1.4071146245059287</v>
      </c>
      <c r="BD15" s="173">
        <f t="shared" si="10"/>
        <v>3.3127593541862815E-2</v>
      </c>
      <c r="BE15" s="173">
        <f t="shared" si="11"/>
        <v>1.6389441015447918E-2</v>
      </c>
      <c r="BF15" s="173">
        <f t="shared" si="12"/>
        <v>2.1968825190919555E-2</v>
      </c>
      <c r="BG15" s="173">
        <f t="shared" si="13"/>
        <v>0.13495135474422013</v>
      </c>
      <c r="BH15" s="174" t="str">
        <f t="shared" si="14"/>
        <v>30–39 min</v>
      </c>
      <c r="BI15" s="174" t="str">
        <f t="shared" si="15"/>
        <v>23–27</v>
      </c>
      <c r="BJ15" s="175">
        <f t="shared" si="16"/>
        <v>0.54700000000000004</v>
      </c>
      <c r="BK15" s="175">
        <f t="shared" si="17"/>
        <v>0.59499999999999997</v>
      </c>
      <c r="BL15" s="175">
        <f t="shared" si="18"/>
        <v>0.97284248642124316</v>
      </c>
      <c r="BM15" s="176" t="str">
        <f t="shared" si="19"/>
        <v>Conserver</v>
      </c>
      <c r="BN15" s="177">
        <f t="shared" si="20"/>
        <v>0.84394977459694887</v>
      </c>
      <c r="BO15" s="177">
        <f t="shared" si="21"/>
        <v>2867.7</v>
      </c>
      <c r="BP15" s="178">
        <f t="shared" si="22"/>
        <v>0.12414129790424383</v>
      </c>
      <c r="BQ15" s="178">
        <f t="shared" si="23"/>
        <v>1.4071146245059289</v>
      </c>
      <c r="BR15" s="179">
        <f t="shared" si="24"/>
        <v>0.15692017993513968</v>
      </c>
      <c r="BS15" s="182">
        <f>AVERAGE(Tableau1[[#This Row],[STL_pg/Min]],Tableau1[[#This Row],[BLK_pg/Min]],Tableau1[[#This Row],[REB_pg/Min]])</f>
        <v>6.8812404830816812E-2</v>
      </c>
      <c r="BT15" s="180">
        <f>AVERAGE(Tableau1[FG%])</f>
        <v>44.61089630931459</v>
      </c>
      <c r="BU15" s="180">
        <f>AVERAGE(Tableau1[3P%])</f>
        <v>29.902460456941991</v>
      </c>
      <c r="BV15" s="180">
        <f>AVERAGE(Tableau1[FT%])</f>
        <v>72.024077328646754</v>
      </c>
      <c r="BX15" s="29" t="s">
        <v>1395</v>
      </c>
      <c r="BZ15" s="29">
        <v>26</v>
      </c>
    </row>
    <row r="16" spans="1:78">
      <c r="A16" s="181" t="s">
        <v>1755</v>
      </c>
      <c r="B16" s="167" t="s">
        <v>1756</v>
      </c>
      <c r="C16" s="168">
        <v>27</v>
      </c>
      <c r="D16" s="168">
        <v>72</v>
      </c>
      <c r="E16" s="168">
        <v>53</v>
      </c>
      <c r="F16" s="168">
        <v>19</v>
      </c>
      <c r="G16" s="168">
        <v>36.4</v>
      </c>
      <c r="H16" s="169">
        <v>1930</v>
      </c>
      <c r="I16" s="169">
        <v>662</v>
      </c>
      <c r="J16" s="169">
        <v>1462</v>
      </c>
      <c r="K16" s="169">
        <v>45.2</v>
      </c>
      <c r="L16" s="169">
        <v>252</v>
      </c>
      <c r="M16" s="169">
        <v>727</v>
      </c>
      <c r="N16" s="169">
        <v>34.299999999999997</v>
      </c>
      <c r="O16" s="169">
        <v>360</v>
      </c>
      <c r="P16" s="169">
        <v>439</v>
      </c>
      <c r="Q16" s="169">
        <v>81.400000000000006</v>
      </c>
      <c r="R16" s="169">
        <v>50</v>
      </c>
      <c r="S16" s="169">
        <v>576</v>
      </c>
      <c r="T16" s="169">
        <v>626</v>
      </c>
      <c r="U16" s="169">
        <v>432</v>
      </c>
      <c r="V16" s="170">
        <v>209</v>
      </c>
      <c r="W16" s="169">
        <v>79</v>
      </c>
      <c r="X16" s="169">
        <v>36</v>
      </c>
      <c r="Y16" s="169">
        <v>158</v>
      </c>
      <c r="Z16" s="169">
        <v>3456</v>
      </c>
      <c r="AA16" s="169">
        <v>31</v>
      </c>
      <c r="AB16" s="169">
        <v>2</v>
      </c>
      <c r="AC16" s="168">
        <v>7.4</v>
      </c>
      <c r="AD16" s="168">
        <v>119.6</v>
      </c>
      <c r="AE16" s="168">
        <v>109.8</v>
      </c>
      <c r="AF16" s="168">
        <v>9.8000000000000007</v>
      </c>
      <c r="AG16" s="168">
        <v>26.6</v>
      </c>
      <c r="AH16" s="168">
        <v>2.6</v>
      </c>
      <c r="AI16" s="168">
        <v>18.899999999999999</v>
      </c>
      <c r="AJ16" s="168">
        <v>1.7</v>
      </c>
      <c r="AK16" s="168">
        <v>20.6</v>
      </c>
      <c r="AL16" s="168">
        <v>11.2</v>
      </c>
      <c r="AM16" s="168">
        <v>9.1999999999999993</v>
      </c>
      <c r="AN16" s="168">
        <v>53.7</v>
      </c>
      <c r="AO16" s="168">
        <v>58.2</v>
      </c>
      <c r="AP16" s="168">
        <v>30.1</v>
      </c>
      <c r="AQ16" s="168">
        <v>98.14</v>
      </c>
      <c r="AR16" s="168">
        <v>15.8</v>
      </c>
      <c r="AS16" s="168">
        <v>5368</v>
      </c>
      <c r="AT16" s="171">
        <f t="shared" si="0"/>
        <v>26.805555555555557</v>
      </c>
      <c r="AU16" s="171">
        <f t="shared" si="1"/>
        <v>6</v>
      </c>
      <c r="AV16" s="172">
        <f t="shared" si="2"/>
        <v>8.6944444444444446</v>
      </c>
      <c r="AW16" s="172">
        <f t="shared" si="3"/>
        <v>0.69444444444444442</v>
      </c>
      <c r="AX16" s="172">
        <f t="shared" si="4"/>
        <v>8</v>
      </c>
      <c r="AY16" s="172">
        <f t="shared" si="5"/>
        <v>1.0972222222222223</v>
      </c>
      <c r="AZ16" s="172">
        <f t="shared" si="6"/>
        <v>0.5</v>
      </c>
      <c r="BA16" s="172">
        <f t="shared" si="7"/>
        <v>2.9027777777777777</v>
      </c>
      <c r="BB16" s="173">
        <f t="shared" si="8"/>
        <v>0.73641636141636146</v>
      </c>
      <c r="BC16" s="173">
        <f t="shared" si="9"/>
        <v>2.0669856459330145</v>
      </c>
      <c r="BD16" s="173">
        <f t="shared" si="10"/>
        <v>3.0143467643467647E-2</v>
      </c>
      <c r="BE16" s="173">
        <f t="shared" si="11"/>
        <v>1.3736263736263736E-2</v>
      </c>
      <c r="BF16" s="173">
        <f t="shared" si="12"/>
        <v>1.907814407814408E-2</v>
      </c>
      <c r="BG16" s="173">
        <f t="shared" si="13"/>
        <v>0.21978021978021978</v>
      </c>
      <c r="BH16" s="174" t="str">
        <f t="shared" si="14"/>
        <v>30–39 min</v>
      </c>
      <c r="BI16" s="174" t="str">
        <f t="shared" si="15"/>
        <v>23–27</v>
      </c>
      <c r="BJ16" s="175">
        <f t="shared" si="16"/>
        <v>0.53700000000000003</v>
      </c>
      <c r="BK16" s="175">
        <f t="shared" si="17"/>
        <v>0.58200000000000007</v>
      </c>
      <c r="BL16" s="175">
        <f t="shared" si="18"/>
        <v>0.88231744115872057</v>
      </c>
      <c r="BM16" s="176" t="str">
        <f t="shared" si="19"/>
        <v>Conserver</v>
      </c>
      <c r="BN16" s="177">
        <f t="shared" si="20"/>
        <v>0.81980773530069317</v>
      </c>
      <c r="BO16" s="177">
        <f t="shared" si="21"/>
        <v>2620.7999999999997</v>
      </c>
      <c r="BP16" s="178">
        <f t="shared" si="22"/>
        <v>0.16483516483516486</v>
      </c>
      <c r="BQ16" s="178">
        <f t="shared" si="23"/>
        <v>2.0669856459330145</v>
      </c>
      <c r="BR16" s="179">
        <f t="shared" si="24"/>
        <v>0.23885836385836387</v>
      </c>
      <c r="BS16" s="182">
        <f>AVERAGE(Tableau1[[#This Row],[STL_pg/Min]],Tableau1[[#This Row],[BLK_pg/Min]],Tableau1[[#This Row],[REB_pg/Min]])</f>
        <v>9.4246031746031744E-2</v>
      </c>
      <c r="BT16" s="180">
        <f>AVERAGE(Tableau1[FG%])</f>
        <v>44.61089630931459</v>
      </c>
      <c r="BU16" s="180">
        <f>AVERAGE(Tableau1[3P%])</f>
        <v>29.902460456941991</v>
      </c>
      <c r="BV16" s="180">
        <f>AVERAGE(Tableau1[FT%])</f>
        <v>72.024077328646754</v>
      </c>
      <c r="BX16" s="29" t="s">
        <v>1404</v>
      </c>
      <c r="BZ16" s="29">
        <v>25.891304347826086</v>
      </c>
    </row>
    <row r="17" spans="1:78">
      <c r="A17" s="181" t="s">
        <v>1757</v>
      </c>
      <c r="B17" s="167" t="s">
        <v>1758</v>
      </c>
      <c r="C17" s="168">
        <v>36</v>
      </c>
      <c r="D17" s="168">
        <v>62</v>
      </c>
      <c r="E17" s="168">
        <v>33</v>
      </c>
      <c r="F17" s="168">
        <v>29</v>
      </c>
      <c r="G17" s="168">
        <v>36.5</v>
      </c>
      <c r="H17" s="169">
        <v>1649</v>
      </c>
      <c r="I17" s="169">
        <v>589</v>
      </c>
      <c r="J17" s="169">
        <v>1122</v>
      </c>
      <c r="K17" s="169">
        <v>52.7</v>
      </c>
      <c r="L17" s="169">
        <v>161</v>
      </c>
      <c r="M17" s="169">
        <v>372</v>
      </c>
      <c r="N17" s="169">
        <v>43</v>
      </c>
      <c r="O17" s="169">
        <v>304</v>
      </c>
      <c r="P17" s="169">
        <v>360</v>
      </c>
      <c r="Q17" s="169">
        <v>83.9</v>
      </c>
      <c r="R17" s="169">
        <v>25</v>
      </c>
      <c r="S17" s="169">
        <v>353</v>
      </c>
      <c r="T17" s="169">
        <v>372</v>
      </c>
      <c r="U17" s="169">
        <v>260</v>
      </c>
      <c r="V17" s="170">
        <v>192</v>
      </c>
      <c r="W17" s="169">
        <v>50</v>
      </c>
      <c r="X17" s="169">
        <v>74</v>
      </c>
      <c r="Y17" s="169">
        <v>105</v>
      </c>
      <c r="Z17" s="169">
        <v>2678</v>
      </c>
      <c r="AA17" s="169">
        <v>5</v>
      </c>
      <c r="AB17" s="169">
        <v>0</v>
      </c>
      <c r="AC17" s="168">
        <v>-0.6</v>
      </c>
      <c r="AD17" s="168">
        <v>116.5</v>
      </c>
      <c r="AE17" s="168">
        <v>117.4</v>
      </c>
      <c r="AF17" s="168">
        <v>-1</v>
      </c>
      <c r="AG17" s="168">
        <v>18.8</v>
      </c>
      <c r="AH17" s="168">
        <v>1.38</v>
      </c>
      <c r="AI17" s="168">
        <v>15.2</v>
      </c>
      <c r="AJ17" s="168">
        <v>1.1000000000000001</v>
      </c>
      <c r="AK17" s="168">
        <v>14.7</v>
      </c>
      <c r="AL17" s="168">
        <v>8.4</v>
      </c>
      <c r="AM17" s="168">
        <v>11</v>
      </c>
      <c r="AN17" s="168">
        <v>59.8</v>
      </c>
      <c r="AO17" s="168">
        <v>64.2</v>
      </c>
      <c r="AP17" s="168">
        <v>28.3</v>
      </c>
      <c r="AQ17" s="168">
        <v>99.49</v>
      </c>
      <c r="AR17" s="168">
        <v>14.2</v>
      </c>
      <c r="AS17" s="168">
        <v>4697</v>
      </c>
      <c r="AT17" s="171">
        <f t="shared" si="0"/>
        <v>26.596774193548388</v>
      </c>
      <c r="AU17" s="171">
        <f t="shared" si="1"/>
        <v>4.193548387096774</v>
      </c>
      <c r="AV17" s="172">
        <f t="shared" si="2"/>
        <v>6</v>
      </c>
      <c r="AW17" s="172">
        <f t="shared" si="3"/>
        <v>0.40322580645161288</v>
      </c>
      <c r="AX17" s="172">
        <f t="shared" si="4"/>
        <v>5.693548387096774</v>
      </c>
      <c r="AY17" s="172">
        <f t="shared" si="5"/>
        <v>0.80645161290322576</v>
      </c>
      <c r="AZ17" s="172">
        <f t="shared" si="6"/>
        <v>1.1935483870967742</v>
      </c>
      <c r="BA17" s="172">
        <f t="shared" si="7"/>
        <v>3.096774193548387</v>
      </c>
      <c r="BB17" s="173">
        <f t="shared" si="8"/>
        <v>0.72867874502872299</v>
      </c>
      <c r="BC17" s="173">
        <f t="shared" si="9"/>
        <v>1.3541666666666667</v>
      </c>
      <c r="BD17" s="173">
        <f t="shared" si="10"/>
        <v>2.209456473707468E-2</v>
      </c>
      <c r="BE17" s="173">
        <f t="shared" si="11"/>
        <v>3.2699955810870526E-2</v>
      </c>
      <c r="BF17" s="173">
        <f t="shared" si="12"/>
        <v>1.104728236853734E-2</v>
      </c>
      <c r="BG17" s="173">
        <f t="shared" si="13"/>
        <v>0.15598762704374725</v>
      </c>
      <c r="BH17" s="174" t="str">
        <f t="shared" si="14"/>
        <v>30–39 min</v>
      </c>
      <c r="BI17" s="174" t="str">
        <f t="shared" si="15"/>
        <v>33+</v>
      </c>
      <c r="BJ17" s="175">
        <f t="shared" si="16"/>
        <v>0.59799999999999998</v>
      </c>
      <c r="BK17" s="175">
        <f t="shared" si="17"/>
        <v>0.64200000000000002</v>
      </c>
      <c r="BL17" s="175">
        <f t="shared" si="18"/>
        <v>0.67712733856366925</v>
      </c>
      <c r="BM17" s="176" t="str">
        <f t="shared" si="19"/>
        <v>Conserver</v>
      </c>
      <c r="BN17" s="177">
        <f t="shared" si="20"/>
        <v>0.81342247030570525</v>
      </c>
      <c r="BO17" s="177">
        <f t="shared" si="21"/>
        <v>2263</v>
      </c>
      <c r="BP17" s="178">
        <f t="shared" si="22"/>
        <v>0.11489173663278833</v>
      </c>
      <c r="BQ17" s="178">
        <f t="shared" si="23"/>
        <v>1.3541666666666667</v>
      </c>
      <c r="BR17" s="179">
        <f t="shared" si="24"/>
        <v>0.16438356164383561</v>
      </c>
      <c r="BS17" s="182">
        <f>AVERAGE(Tableau1[[#This Row],[STL_pg/Min]],Tableau1[[#This Row],[BLK_pg/Min]],Tableau1[[#This Row],[REB_pg/Min]])</f>
        <v>7.3059360730593603E-2</v>
      </c>
      <c r="BT17" s="180">
        <f>AVERAGE(Tableau1[FG%])</f>
        <v>44.61089630931459</v>
      </c>
      <c r="BU17" s="180">
        <f>AVERAGE(Tableau1[3P%])</f>
        <v>29.902460456941991</v>
      </c>
      <c r="BV17" s="180">
        <f>AVERAGE(Tableau1[FT%])</f>
        <v>72.024077328646754</v>
      </c>
      <c r="BX17" s="29" t="s">
        <v>52</v>
      </c>
      <c r="BZ17" s="29">
        <v>25.6</v>
      </c>
    </row>
    <row r="18" spans="1:78">
      <c r="A18" s="181" t="s">
        <v>1759</v>
      </c>
      <c r="B18" s="167" t="s">
        <v>1760</v>
      </c>
      <c r="C18" s="168">
        <v>24</v>
      </c>
      <c r="D18" s="168">
        <v>52</v>
      </c>
      <c r="E18" s="168">
        <v>20</v>
      </c>
      <c r="F18" s="168">
        <v>32</v>
      </c>
      <c r="G18" s="168">
        <v>37.700000000000003</v>
      </c>
      <c r="H18" s="169">
        <v>1368</v>
      </c>
      <c r="I18" s="169">
        <v>478</v>
      </c>
      <c r="J18" s="169">
        <v>1092</v>
      </c>
      <c r="K18" s="169">
        <v>43.7</v>
      </c>
      <c r="L18" s="169">
        <v>161</v>
      </c>
      <c r="M18" s="169">
        <v>478</v>
      </c>
      <c r="N18" s="169">
        <v>33.700000000000003</v>
      </c>
      <c r="O18" s="169">
        <v>255</v>
      </c>
      <c r="P18" s="169">
        <v>291</v>
      </c>
      <c r="Q18" s="169">
        <v>87.9</v>
      </c>
      <c r="R18" s="169">
        <v>16</v>
      </c>
      <c r="S18" s="169">
        <v>161</v>
      </c>
      <c r="T18" s="169">
        <v>172</v>
      </c>
      <c r="U18" s="169">
        <v>317</v>
      </c>
      <c r="V18" s="170">
        <v>125</v>
      </c>
      <c r="W18" s="169">
        <v>94</v>
      </c>
      <c r="X18" s="169">
        <v>21</v>
      </c>
      <c r="Y18" s="169">
        <v>114</v>
      </c>
      <c r="Z18" s="169">
        <v>2267</v>
      </c>
      <c r="AA18" s="169">
        <v>8</v>
      </c>
      <c r="AB18" s="169">
        <v>1</v>
      </c>
      <c r="AC18" s="168">
        <v>-2.4</v>
      </c>
      <c r="AD18" s="168">
        <v>113.8</v>
      </c>
      <c r="AE18" s="168">
        <v>117.4</v>
      </c>
      <c r="AF18" s="168">
        <v>-3.5</v>
      </c>
      <c r="AG18" s="168">
        <v>27.6</v>
      </c>
      <c r="AH18" s="168">
        <v>2.56</v>
      </c>
      <c r="AI18" s="168">
        <v>19.2</v>
      </c>
      <c r="AJ18" s="168">
        <v>0.7</v>
      </c>
      <c r="AK18" s="168">
        <v>8.6999999999999993</v>
      </c>
      <c r="AL18" s="168">
        <v>4.5</v>
      </c>
      <c r="AM18" s="168">
        <v>7.5</v>
      </c>
      <c r="AN18" s="168">
        <v>51.1</v>
      </c>
      <c r="AO18" s="168">
        <v>56.2</v>
      </c>
      <c r="AP18" s="168">
        <v>29.3</v>
      </c>
      <c r="AQ18" s="168">
        <v>98.34</v>
      </c>
      <c r="AR18" s="168">
        <v>12.7</v>
      </c>
      <c r="AS18" s="168">
        <v>4024</v>
      </c>
      <c r="AT18" s="171">
        <f t="shared" si="0"/>
        <v>26.307692307692307</v>
      </c>
      <c r="AU18" s="171">
        <f t="shared" si="1"/>
        <v>6.0961538461538458</v>
      </c>
      <c r="AV18" s="172">
        <f t="shared" si="2"/>
        <v>3.3076923076923075</v>
      </c>
      <c r="AW18" s="172">
        <f t="shared" si="3"/>
        <v>0.30769230769230771</v>
      </c>
      <c r="AX18" s="172">
        <f t="shared" si="4"/>
        <v>3.0961538461538463</v>
      </c>
      <c r="AY18" s="172">
        <f t="shared" si="5"/>
        <v>1.8076923076923077</v>
      </c>
      <c r="AZ18" s="172">
        <f t="shared" si="6"/>
        <v>0.40384615384615385</v>
      </c>
      <c r="BA18" s="172">
        <f t="shared" si="7"/>
        <v>2.4038461538461537</v>
      </c>
      <c r="BB18" s="173">
        <f t="shared" si="8"/>
        <v>0.69781677208732906</v>
      </c>
      <c r="BC18" s="173">
        <f t="shared" si="9"/>
        <v>2.536</v>
      </c>
      <c r="BD18" s="173">
        <f t="shared" si="10"/>
        <v>4.7949398082024072E-2</v>
      </c>
      <c r="BE18" s="173">
        <f t="shared" si="11"/>
        <v>1.0712099571516016E-2</v>
      </c>
      <c r="BF18" s="173">
        <f t="shared" si="12"/>
        <v>8.1615996735360137E-3</v>
      </c>
      <c r="BG18" s="173">
        <f t="shared" si="13"/>
        <v>8.2126096714956132E-2</v>
      </c>
      <c r="BH18" s="174" t="str">
        <f t="shared" si="14"/>
        <v>30–39 min</v>
      </c>
      <c r="BI18" s="174" t="str">
        <f t="shared" si="15"/>
        <v>23–27</v>
      </c>
      <c r="BJ18" s="175">
        <f t="shared" si="16"/>
        <v>0.51100000000000001</v>
      </c>
      <c r="BK18" s="175">
        <f t="shared" si="17"/>
        <v>0.56200000000000006</v>
      </c>
      <c r="BL18" s="175">
        <f t="shared" si="18"/>
        <v>0.65902232951116479</v>
      </c>
      <c r="BM18" s="176" t="str">
        <f t="shared" si="19"/>
        <v>Conserver</v>
      </c>
      <c r="BN18" s="177">
        <f t="shared" si="20"/>
        <v>0.80458133415879896</v>
      </c>
      <c r="BO18" s="177">
        <f t="shared" si="21"/>
        <v>1960.4</v>
      </c>
      <c r="BP18" s="178">
        <f t="shared" si="22"/>
        <v>0.16170169353193226</v>
      </c>
      <c r="BQ18" s="178">
        <f t="shared" si="23"/>
        <v>2.536</v>
      </c>
      <c r="BR18" s="179">
        <f t="shared" si="24"/>
        <v>8.7737196490512134E-2</v>
      </c>
      <c r="BS18" s="182">
        <f>AVERAGE(Tableau1[[#This Row],[STL_pg/Min]],Tableau1[[#This Row],[BLK_pg/Min]],Tableau1[[#This Row],[REB_pg/Min]])</f>
        <v>4.8799564714684072E-2</v>
      </c>
      <c r="BT18" s="180">
        <f>AVERAGE(Tableau1[FG%])</f>
        <v>44.61089630931459</v>
      </c>
      <c r="BU18" s="180">
        <f>AVERAGE(Tableau1[3P%])</f>
        <v>29.902460456941991</v>
      </c>
      <c r="BV18" s="180">
        <f>AVERAGE(Tableau1[FT%])</f>
        <v>72.024077328646754</v>
      </c>
      <c r="BX18" s="29" t="s">
        <v>1399</v>
      </c>
      <c r="BZ18" s="29">
        <v>25.191489361702128</v>
      </c>
    </row>
    <row r="19" spans="1:78">
      <c r="A19" s="181" t="s">
        <v>1761</v>
      </c>
      <c r="B19" s="167" t="s">
        <v>1762</v>
      </c>
      <c r="C19" s="168">
        <v>23</v>
      </c>
      <c r="D19" s="168">
        <v>70</v>
      </c>
      <c r="E19" s="168">
        <v>38</v>
      </c>
      <c r="F19" s="168">
        <v>32</v>
      </c>
      <c r="G19" s="168">
        <v>35</v>
      </c>
      <c r="H19" s="169">
        <v>1827</v>
      </c>
      <c r="I19" s="169">
        <v>686</v>
      </c>
      <c r="J19" s="169">
        <v>1456</v>
      </c>
      <c r="K19" s="169">
        <v>46.9</v>
      </c>
      <c r="L19" s="169">
        <v>147</v>
      </c>
      <c r="M19" s="169">
        <v>420</v>
      </c>
      <c r="N19" s="169">
        <v>35.6</v>
      </c>
      <c r="O19" s="169">
        <v>315</v>
      </c>
      <c r="P19" s="169">
        <v>371</v>
      </c>
      <c r="Q19" s="169">
        <v>84.6</v>
      </c>
      <c r="R19" s="169">
        <v>56</v>
      </c>
      <c r="S19" s="169">
        <v>371</v>
      </c>
      <c r="T19" s="169">
        <v>427</v>
      </c>
      <c r="U19" s="169">
        <v>637</v>
      </c>
      <c r="V19" s="170">
        <v>308</v>
      </c>
      <c r="W19" s="169">
        <v>70</v>
      </c>
      <c r="X19" s="169">
        <v>56</v>
      </c>
      <c r="Y19" s="169">
        <v>196</v>
      </c>
      <c r="Z19" s="169">
        <v>3360</v>
      </c>
      <c r="AA19" s="169">
        <v>31</v>
      </c>
      <c r="AB19" s="169">
        <v>9</v>
      </c>
      <c r="AC19" s="168">
        <v>2.5</v>
      </c>
      <c r="AD19" s="168">
        <v>115</v>
      </c>
      <c r="AE19" s="168">
        <v>112.2</v>
      </c>
      <c r="AF19" s="168">
        <v>2.8</v>
      </c>
      <c r="AG19" s="168">
        <v>40.9</v>
      </c>
      <c r="AH19" s="168">
        <v>2.06</v>
      </c>
      <c r="AI19" s="168">
        <v>25</v>
      </c>
      <c r="AJ19" s="168">
        <v>2.2999999999999998</v>
      </c>
      <c r="AK19" s="168">
        <v>14.7</v>
      </c>
      <c r="AL19" s="168">
        <v>8.6</v>
      </c>
      <c r="AM19" s="168">
        <v>12.1</v>
      </c>
      <c r="AN19" s="168">
        <v>52.1</v>
      </c>
      <c r="AO19" s="168">
        <v>56.5</v>
      </c>
      <c r="AP19" s="168">
        <v>32.299999999999997</v>
      </c>
      <c r="AQ19" s="168">
        <v>101.57</v>
      </c>
      <c r="AR19" s="168">
        <v>15.2</v>
      </c>
      <c r="AS19" s="168">
        <v>5201</v>
      </c>
      <c r="AT19" s="171">
        <f t="shared" si="0"/>
        <v>26.1</v>
      </c>
      <c r="AU19" s="171">
        <f t="shared" si="1"/>
        <v>9.1</v>
      </c>
      <c r="AV19" s="172">
        <f t="shared" si="2"/>
        <v>6.1</v>
      </c>
      <c r="AW19" s="172">
        <f t="shared" si="3"/>
        <v>0.8</v>
      </c>
      <c r="AX19" s="172">
        <f t="shared" si="4"/>
        <v>5.3</v>
      </c>
      <c r="AY19" s="172">
        <f t="shared" si="5"/>
        <v>1</v>
      </c>
      <c r="AZ19" s="172">
        <f t="shared" si="6"/>
        <v>0.8</v>
      </c>
      <c r="BA19" s="172">
        <f t="shared" si="7"/>
        <v>4.4000000000000004</v>
      </c>
      <c r="BB19" s="173">
        <f t="shared" si="8"/>
        <v>0.74571428571428577</v>
      </c>
      <c r="BC19" s="173">
        <f t="shared" si="9"/>
        <v>2.0681818181818179</v>
      </c>
      <c r="BD19" s="173">
        <f t="shared" si="10"/>
        <v>2.8571428571428571E-2</v>
      </c>
      <c r="BE19" s="173">
        <f t="shared" si="11"/>
        <v>2.2857142857142857E-2</v>
      </c>
      <c r="BF19" s="173">
        <f t="shared" si="12"/>
        <v>2.2857142857142857E-2</v>
      </c>
      <c r="BG19" s="173">
        <f t="shared" si="13"/>
        <v>0.15142857142857141</v>
      </c>
      <c r="BH19" s="174" t="str">
        <f t="shared" si="14"/>
        <v>30–39 min</v>
      </c>
      <c r="BI19" s="174" t="str">
        <f t="shared" si="15"/>
        <v>23–27</v>
      </c>
      <c r="BJ19" s="175">
        <f t="shared" si="16"/>
        <v>0.52100000000000002</v>
      </c>
      <c r="BK19" s="175">
        <f t="shared" si="17"/>
        <v>0.56499999999999995</v>
      </c>
      <c r="BL19" s="175">
        <f t="shared" si="18"/>
        <v>0.87869643934821973</v>
      </c>
      <c r="BM19" s="176" t="str">
        <f t="shared" si="19"/>
        <v>Conserver</v>
      </c>
      <c r="BN19" s="177">
        <f t="shared" si="20"/>
        <v>0.79822937625754531</v>
      </c>
      <c r="BO19" s="177">
        <f t="shared" si="21"/>
        <v>2450</v>
      </c>
      <c r="BP19" s="178">
        <f t="shared" si="22"/>
        <v>0.26</v>
      </c>
      <c r="BQ19" s="178">
        <f t="shared" si="23"/>
        <v>2.0681818181818183</v>
      </c>
      <c r="BR19" s="179">
        <f t="shared" si="24"/>
        <v>0.17428571428571427</v>
      </c>
      <c r="BS19" s="182">
        <f>AVERAGE(Tableau1[[#This Row],[STL_pg/Min]],Tableau1[[#This Row],[BLK_pg/Min]],Tableau1[[#This Row],[REB_pg/Min]])</f>
        <v>7.5238095238095229E-2</v>
      </c>
      <c r="BT19" s="180">
        <f>AVERAGE(Tableau1[FG%])</f>
        <v>44.61089630931459</v>
      </c>
      <c r="BU19" s="180">
        <f>AVERAGE(Tableau1[3P%])</f>
        <v>29.902460456941991</v>
      </c>
      <c r="BV19" s="180">
        <f>AVERAGE(Tableau1[FT%])</f>
        <v>72.024077328646754</v>
      </c>
      <c r="BX19" s="29" t="s">
        <v>1392</v>
      </c>
      <c r="BZ19" s="29">
        <v>24.896551724137932</v>
      </c>
    </row>
    <row r="20" spans="1:78">
      <c r="A20" s="181" t="s">
        <v>1763</v>
      </c>
      <c r="B20" s="167" t="s">
        <v>1764</v>
      </c>
      <c r="C20" s="168">
        <v>28</v>
      </c>
      <c r="D20" s="168">
        <v>65</v>
      </c>
      <c r="E20" s="168">
        <v>40</v>
      </c>
      <c r="F20" s="168">
        <v>25</v>
      </c>
      <c r="G20" s="168">
        <v>35.4</v>
      </c>
      <c r="H20" s="169">
        <v>1690</v>
      </c>
      <c r="I20" s="169">
        <v>585</v>
      </c>
      <c r="J20" s="169">
        <v>1203</v>
      </c>
      <c r="K20" s="169">
        <v>48.8</v>
      </c>
      <c r="L20" s="169">
        <v>150</v>
      </c>
      <c r="M20" s="169">
        <v>397</v>
      </c>
      <c r="N20" s="169">
        <v>38.299999999999997</v>
      </c>
      <c r="O20" s="169">
        <v>371</v>
      </c>
      <c r="P20" s="169">
        <v>449</v>
      </c>
      <c r="Q20" s="169">
        <v>82.1</v>
      </c>
      <c r="R20" s="169">
        <v>26</v>
      </c>
      <c r="S20" s="169">
        <v>163</v>
      </c>
      <c r="T20" s="169">
        <v>189</v>
      </c>
      <c r="U20" s="169">
        <v>475</v>
      </c>
      <c r="V20" s="170">
        <v>163</v>
      </c>
      <c r="W20" s="169">
        <v>59</v>
      </c>
      <c r="X20" s="169">
        <v>7</v>
      </c>
      <c r="Y20" s="169">
        <v>137</v>
      </c>
      <c r="Z20" s="169">
        <v>2665</v>
      </c>
      <c r="AA20" s="169">
        <v>14</v>
      </c>
      <c r="AB20" s="169">
        <v>0</v>
      </c>
      <c r="AC20" s="168">
        <v>2.2000000000000002</v>
      </c>
      <c r="AD20" s="168">
        <v>118.3</v>
      </c>
      <c r="AE20" s="168">
        <v>115.7</v>
      </c>
      <c r="AF20" s="168">
        <v>2.6</v>
      </c>
      <c r="AG20" s="168">
        <v>31.8</v>
      </c>
      <c r="AH20" s="168">
        <v>2.9</v>
      </c>
      <c r="AI20" s="168">
        <v>23.5</v>
      </c>
      <c r="AJ20" s="168">
        <v>1.2</v>
      </c>
      <c r="AK20" s="168">
        <v>7.2</v>
      </c>
      <c r="AL20" s="168">
        <v>4.2</v>
      </c>
      <c r="AM20" s="168">
        <v>8.1</v>
      </c>
      <c r="AN20" s="168">
        <v>55.1</v>
      </c>
      <c r="AO20" s="168">
        <v>60.5</v>
      </c>
      <c r="AP20" s="168">
        <v>28.9</v>
      </c>
      <c r="AQ20" s="168">
        <v>97.79</v>
      </c>
      <c r="AR20" s="168">
        <v>13.8</v>
      </c>
      <c r="AS20" s="168">
        <v>4697</v>
      </c>
      <c r="AT20" s="171">
        <f t="shared" si="0"/>
        <v>26</v>
      </c>
      <c r="AU20" s="171">
        <f t="shared" si="1"/>
        <v>7.3076923076923075</v>
      </c>
      <c r="AV20" s="172">
        <f t="shared" si="2"/>
        <v>2.9076923076923076</v>
      </c>
      <c r="AW20" s="172">
        <f t="shared" si="3"/>
        <v>0.4</v>
      </c>
      <c r="AX20" s="172">
        <f t="shared" si="4"/>
        <v>2.5076923076923077</v>
      </c>
      <c r="AY20" s="172">
        <f t="shared" si="5"/>
        <v>0.90769230769230769</v>
      </c>
      <c r="AZ20" s="172">
        <f t="shared" si="6"/>
        <v>0.1076923076923077</v>
      </c>
      <c r="BA20" s="172">
        <f t="shared" si="7"/>
        <v>2.5076923076923077</v>
      </c>
      <c r="BB20" s="173">
        <f t="shared" si="8"/>
        <v>0.7344632768361582</v>
      </c>
      <c r="BC20" s="173">
        <f t="shared" si="9"/>
        <v>2.9141104294478528</v>
      </c>
      <c r="BD20" s="173">
        <f t="shared" si="10"/>
        <v>2.5641025641025644E-2</v>
      </c>
      <c r="BE20" s="173">
        <f t="shared" si="11"/>
        <v>3.0421555845284664E-3</v>
      </c>
      <c r="BF20" s="173">
        <f t="shared" si="12"/>
        <v>1.1299435028248589E-2</v>
      </c>
      <c r="BG20" s="173">
        <f t="shared" si="13"/>
        <v>7.0838765754019997E-2</v>
      </c>
      <c r="BH20" s="174" t="str">
        <f t="shared" si="14"/>
        <v>30–39 min</v>
      </c>
      <c r="BI20" s="174" t="str">
        <f t="shared" si="15"/>
        <v>28–32</v>
      </c>
      <c r="BJ20" s="175">
        <f t="shared" si="16"/>
        <v>0.55100000000000005</v>
      </c>
      <c r="BK20" s="175">
        <f t="shared" si="17"/>
        <v>0.60499999999999998</v>
      </c>
      <c r="BL20" s="175">
        <f t="shared" si="18"/>
        <v>0.72601086300543149</v>
      </c>
      <c r="BM20" s="176" t="str">
        <f t="shared" si="19"/>
        <v>Conserver</v>
      </c>
      <c r="BN20" s="177">
        <f t="shared" si="20"/>
        <v>0.79517102615694168</v>
      </c>
      <c r="BO20" s="177">
        <f t="shared" si="21"/>
        <v>2301</v>
      </c>
      <c r="BP20" s="178">
        <f t="shared" si="22"/>
        <v>0.20643198609300303</v>
      </c>
      <c r="BQ20" s="178">
        <f t="shared" si="23"/>
        <v>2.9141104294478528</v>
      </c>
      <c r="BR20" s="179">
        <f t="shared" si="24"/>
        <v>8.2138200782268578E-2</v>
      </c>
      <c r="BS20" s="182">
        <f>AVERAGE(Tableau1[[#This Row],[STL_pg/Min]],Tableau1[[#This Row],[BLK_pg/Min]],Tableau1[[#This Row],[REB_pg/Min]])</f>
        <v>3.6940460669274228E-2</v>
      </c>
      <c r="BT20" s="180">
        <f>AVERAGE(Tableau1[FG%])</f>
        <v>44.61089630931459</v>
      </c>
      <c r="BU20" s="180">
        <f>AVERAGE(Tableau1[3P%])</f>
        <v>29.902460456941991</v>
      </c>
      <c r="BV20" s="180">
        <f>AVERAGE(Tableau1[FT%])</f>
        <v>72.024077328646754</v>
      </c>
      <c r="BX20" s="29" t="s">
        <v>1384</v>
      </c>
      <c r="BZ20" s="29">
        <v>24.705882352941178</v>
      </c>
    </row>
    <row r="21" spans="1:78">
      <c r="A21" s="181" t="s">
        <v>1765</v>
      </c>
      <c r="B21" s="167" t="s">
        <v>1766</v>
      </c>
      <c r="C21" s="168">
        <v>22</v>
      </c>
      <c r="D21" s="168">
        <v>46</v>
      </c>
      <c r="E21" s="168">
        <v>21</v>
      </c>
      <c r="F21" s="168">
        <v>25</v>
      </c>
      <c r="G21" s="168">
        <v>34.4</v>
      </c>
      <c r="H21" s="169">
        <v>1191</v>
      </c>
      <c r="I21" s="169">
        <v>414</v>
      </c>
      <c r="J21" s="169">
        <v>911</v>
      </c>
      <c r="K21" s="169">
        <v>45.2</v>
      </c>
      <c r="L21" s="169">
        <v>87</v>
      </c>
      <c r="M21" s="169">
        <v>271</v>
      </c>
      <c r="N21" s="169">
        <v>32</v>
      </c>
      <c r="O21" s="169">
        <v>281</v>
      </c>
      <c r="P21" s="169">
        <v>386</v>
      </c>
      <c r="Q21" s="169">
        <v>72.7</v>
      </c>
      <c r="R21" s="169">
        <v>51</v>
      </c>
      <c r="S21" s="169">
        <v>294</v>
      </c>
      <c r="T21" s="169">
        <v>345</v>
      </c>
      <c r="U21" s="169">
        <v>221</v>
      </c>
      <c r="V21" s="170">
        <v>138</v>
      </c>
      <c r="W21" s="169">
        <v>37</v>
      </c>
      <c r="X21" s="169">
        <v>28</v>
      </c>
      <c r="Y21" s="169">
        <v>97</v>
      </c>
      <c r="Z21" s="169">
        <v>1992</v>
      </c>
      <c r="AA21" s="169">
        <v>11</v>
      </c>
      <c r="AB21" s="169">
        <v>0</v>
      </c>
      <c r="AC21" s="168">
        <v>-0.5</v>
      </c>
      <c r="AD21" s="168">
        <v>109.1</v>
      </c>
      <c r="AE21" s="168">
        <v>109.6</v>
      </c>
      <c r="AF21" s="168">
        <v>-0.6</v>
      </c>
      <c r="AG21" s="168">
        <v>26.2</v>
      </c>
      <c r="AH21" s="168">
        <v>1.61</v>
      </c>
      <c r="AI21" s="168">
        <v>15.3</v>
      </c>
      <c r="AJ21" s="168">
        <v>3.1</v>
      </c>
      <c r="AK21" s="168">
        <v>19.2</v>
      </c>
      <c r="AL21" s="168">
        <v>10.8</v>
      </c>
      <c r="AM21" s="168">
        <v>9.5</v>
      </c>
      <c r="AN21" s="168">
        <v>50</v>
      </c>
      <c r="AO21" s="168">
        <v>55.1</v>
      </c>
      <c r="AP21" s="168">
        <v>33</v>
      </c>
      <c r="AQ21" s="168">
        <v>97.29</v>
      </c>
      <c r="AR21" s="168">
        <v>15.7</v>
      </c>
      <c r="AS21" s="168">
        <v>3204</v>
      </c>
      <c r="AT21" s="171">
        <f t="shared" si="0"/>
        <v>25.891304347826086</v>
      </c>
      <c r="AU21" s="171">
        <f t="shared" si="1"/>
        <v>4.8043478260869561</v>
      </c>
      <c r="AV21" s="172">
        <f t="shared" si="2"/>
        <v>7.5</v>
      </c>
      <c r="AW21" s="172">
        <f t="shared" si="3"/>
        <v>1.1086956521739131</v>
      </c>
      <c r="AX21" s="172">
        <f t="shared" si="4"/>
        <v>6.3913043478260869</v>
      </c>
      <c r="AY21" s="172">
        <f t="shared" si="5"/>
        <v>0.80434782608695654</v>
      </c>
      <c r="AZ21" s="172">
        <f t="shared" si="6"/>
        <v>0.60869565217391308</v>
      </c>
      <c r="BA21" s="172">
        <f t="shared" si="7"/>
        <v>3</v>
      </c>
      <c r="BB21" s="173">
        <f t="shared" si="8"/>
        <v>0.7526541961577351</v>
      </c>
      <c r="BC21" s="173">
        <f t="shared" si="9"/>
        <v>1.6014492753623186</v>
      </c>
      <c r="BD21" s="173">
        <f t="shared" si="10"/>
        <v>2.3382204246713854E-2</v>
      </c>
      <c r="BE21" s="173">
        <f t="shared" si="11"/>
        <v>1.7694641051567241E-2</v>
      </c>
      <c r="BF21" s="173">
        <f t="shared" si="12"/>
        <v>3.2229524772497471E-2</v>
      </c>
      <c r="BG21" s="173">
        <f t="shared" si="13"/>
        <v>0.18579373104145602</v>
      </c>
      <c r="BH21" s="174" t="str">
        <f t="shared" si="14"/>
        <v>30–39 min</v>
      </c>
      <c r="BI21" s="174" t="str">
        <f t="shared" si="15"/>
        <v>18–22</v>
      </c>
      <c r="BJ21" s="175">
        <f t="shared" si="16"/>
        <v>0.5</v>
      </c>
      <c r="BK21" s="175">
        <f t="shared" si="17"/>
        <v>0.55100000000000005</v>
      </c>
      <c r="BL21" s="175">
        <f t="shared" si="18"/>
        <v>0.54978877489438749</v>
      </c>
      <c r="BM21" s="176" t="str">
        <f t="shared" si="19"/>
        <v>Conserver</v>
      </c>
      <c r="BN21" s="177">
        <f t="shared" si="20"/>
        <v>0.79184673256932903</v>
      </c>
      <c r="BO21" s="177">
        <f t="shared" si="21"/>
        <v>1582.3999999999999</v>
      </c>
      <c r="BP21" s="178">
        <f t="shared" si="22"/>
        <v>0.13966127401415573</v>
      </c>
      <c r="BQ21" s="178">
        <f t="shared" si="23"/>
        <v>1.6014492753623188</v>
      </c>
      <c r="BR21" s="179">
        <f t="shared" si="24"/>
        <v>0.21802325581395349</v>
      </c>
      <c r="BS21" s="182">
        <f>AVERAGE(Tableau1[[#This Row],[STL_pg/Min]],Tableau1[[#This Row],[BLK_pg/Min]],Tableau1[[#This Row],[REB_pg/Min]])</f>
        <v>8.6366700370744856E-2</v>
      </c>
      <c r="BT21" s="180">
        <f>AVERAGE(Tableau1[FG%])</f>
        <v>44.61089630931459</v>
      </c>
      <c r="BU21" s="180">
        <f>AVERAGE(Tableau1[3P%])</f>
        <v>29.902460456941991</v>
      </c>
      <c r="BV21" s="180">
        <f>AVERAGE(Tableau1[FT%])</f>
        <v>72.024077328646754</v>
      </c>
    </row>
    <row r="22" spans="1:78">
      <c r="A22" s="183" t="s">
        <v>52</v>
      </c>
      <c r="B22" s="167" t="s">
        <v>1758</v>
      </c>
      <c r="C22" s="168">
        <v>28</v>
      </c>
      <c r="D22" s="168">
        <v>75</v>
      </c>
      <c r="E22" s="168">
        <v>35</v>
      </c>
      <c r="F22" s="168">
        <v>40</v>
      </c>
      <c r="G22" s="168">
        <v>37.299999999999997</v>
      </c>
      <c r="H22" s="169">
        <v>1920</v>
      </c>
      <c r="I22" s="169">
        <v>653</v>
      </c>
      <c r="J22" s="169">
        <v>1418</v>
      </c>
      <c r="K22" s="169">
        <v>46.1</v>
      </c>
      <c r="L22" s="169">
        <v>180</v>
      </c>
      <c r="M22" s="169">
        <v>548</v>
      </c>
      <c r="N22" s="169">
        <v>33.200000000000003</v>
      </c>
      <c r="O22" s="169">
        <v>435</v>
      </c>
      <c r="P22" s="169">
        <v>480</v>
      </c>
      <c r="Q22" s="169">
        <v>89.4</v>
      </c>
      <c r="R22" s="169">
        <v>75</v>
      </c>
      <c r="S22" s="169">
        <v>233</v>
      </c>
      <c r="T22" s="169">
        <v>308</v>
      </c>
      <c r="U22" s="169">
        <v>533</v>
      </c>
      <c r="V22" s="170">
        <v>218</v>
      </c>
      <c r="W22" s="169">
        <v>68</v>
      </c>
      <c r="X22" s="169">
        <v>15</v>
      </c>
      <c r="Y22" s="169">
        <v>195</v>
      </c>
      <c r="Z22" s="169">
        <v>3113</v>
      </c>
      <c r="AA22" s="169">
        <v>16</v>
      </c>
      <c r="AB22" s="169">
        <v>0</v>
      </c>
      <c r="AC22" s="168">
        <v>-2.4</v>
      </c>
      <c r="AD22" s="168">
        <v>115.3</v>
      </c>
      <c r="AE22" s="168">
        <v>118.5</v>
      </c>
      <c r="AF22" s="168">
        <v>-3.2</v>
      </c>
      <c r="AG22" s="168">
        <v>30.1</v>
      </c>
      <c r="AH22" s="168">
        <v>2.4</v>
      </c>
      <c r="AI22" s="168">
        <v>22.4</v>
      </c>
      <c r="AJ22" s="168">
        <v>2.8</v>
      </c>
      <c r="AK22" s="168">
        <v>8</v>
      </c>
      <c r="AL22" s="168">
        <v>5.5</v>
      </c>
      <c r="AM22" s="168">
        <v>9.3000000000000007</v>
      </c>
      <c r="AN22" s="168">
        <v>52.5</v>
      </c>
      <c r="AO22" s="168">
        <v>58.9</v>
      </c>
      <c r="AP22" s="168">
        <v>28.5</v>
      </c>
      <c r="AQ22" s="168">
        <v>98.72</v>
      </c>
      <c r="AR22" s="168">
        <v>12.2</v>
      </c>
      <c r="AS22" s="168">
        <v>5752</v>
      </c>
      <c r="AT22" s="171">
        <f t="shared" si="0"/>
        <v>25.6</v>
      </c>
      <c r="AU22" s="171">
        <f t="shared" si="1"/>
        <v>7.1066666666666665</v>
      </c>
      <c r="AV22" s="172">
        <f t="shared" si="2"/>
        <v>4.1066666666666665</v>
      </c>
      <c r="AW22" s="172">
        <f t="shared" si="3"/>
        <v>1</v>
      </c>
      <c r="AX22" s="172">
        <f t="shared" si="4"/>
        <v>3.1066666666666665</v>
      </c>
      <c r="AY22" s="172">
        <f t="shared" si="5"/>
        <v>0.90666666666666662</v>
      </c>
      <c r="AZ22" s="172">
        <f t="shared" si="6"/>
        <v>0.2</v>
      </c>
      <c r="BA22" s="172">
        <f t="shared" si="7"/>
        <v>2.9066666666666667</v>
      </c>
      <c r="BB22" s="173">
        <f t="shared" si="8"/>
        <v>0.6863270777479894</v>
      </c>
      <c r="BC22" s="173">
        <f t="shared" si="9"/>
        <v>2.4449541284403669</v>
      </c>
      <c r="BD22" s="173">
        <f t="shared" si="10"/>
        <v>2.4307417336907954E-2</v>
      </c>
      <c r="BE22" s="173">
        <f t="shared" si="11"/>
        <v>5.3619302949061672E-3</v>
      </c>
      <c r="BF22" s="173">
        <f t="shared" si="12"/>
        <v>2.6809651474530832E-2</v>
      </c>
      <c r="BG22" s="173">
        <f t="shared" si="13"/>
        <v>8.3288650580875784E-2</v>
      </c>
      <c r="BH22" s="174" t="str">
        <f t="shared" si="14"/>
        <v>30–39 min</v>
      </c>
      <c r="BI22" s="174" t="str">
        <f t="shared" si="15"/>
        <v>28–32</v>
      </c>
      <c r="BJ22" s="175">
        <f t="shared" si="16"/>
        <v>0.52500000000000002</v>
      </c>
      <c r="BK22" s="175">
        <f t="shared" si="17"/>
        <v>0.58899999999999997</v>
      </c>
      <c r="BL22" s="175">
        <f t="shared" si="18"/>
        <v>0.85576342788171389</v>
      </c>
      <c r="BM22" s="176" t="str">
        <f t="shared" si="19"/>
        <v>Conserver</v>
      </c>
      <c r="BN22" s="177">
        <f t="shared" si="20"/>
        <v>0.78293762575452719</v>
      </c>
      <c r="BO22" s="177">
        <f t="shared" si="21"/>
        <v>2797.5</v>
      </c>
      <c r="BP22" s="178">
        <f t="shared" si="22"/>
        <v>0.1905272564789991</v>
      </c>
      <c r="BQ22" s="178">
        <f t="shared" si="23"/>
        <v>2.4449541284403669</v>
      </c>
      <c r="BR22" s="179">
        <f t="shared" si="24"/>
        <v>0.11009830205540662</v>
      </c>
      <c r="BS22" s="182">
        <f>AVERAGE(Tableau1[[#This Row],[STL_pg/Min]],Tableau1[[#This Row],[BLK_pg/Min]],Tableau1[[#This Row],[REB_pg/Min]])</f>
        <v>4.6589216562406915E-2</v>
      </c>
      <c r="BT22" s="180">
        <f>AVERAGE(Tableau1[FG%])</f>
        <v>44.61089630931459</v>
      </c>
      <c r="BU22" s="180">
        <f>AVERAGE(Tableau1[3P%])</f>
        <v>29.902460456941991</v>
      </c>
      <c r="BV22" s="180">
        <f>AVERAGE(Tableau1[FT%])</f>
        <v>72.024077328646754</v>
      </c>
    </row>
    <row r="23" spans="1:78">
      <c r="A23" s="181" t="s">
        <v>1767</v>
      </c>
      <c r="B23" s="167" t="s">
        <v>1768</v>
      </c>
      <c r="C23" s="168">
        <v>23</v>
      </c>
      <c r="D23" s="168">
        <v>47</v>
      </c>
      <c r="E23" s="168">
        <v>16</v>
      </c>
      <c r="F23" s="168">
        <v>31</v>
      </c>
      <c r="G23" s="168">
        <v>32</v>
      </c>
      <c r="H23" s="169">
        <v>1184</v>
      </c>
      <c r="I23" s="169">
        <v>404</v>
      </c>
      <c r="J23" s="169">
        <v>1001</v>
      </c>
      <c r="K23" s="169">
        <v>40.5</v>
      </c>
      <c r="L23" s="169">
        <v>179</v>
      </c>
      <c r="M23" s="169">
        <v>526</v>
      </c>
      <c r="N23" s="169">
        <v>33.9</v>
      </c>
      <c r="O23" s="169">
        <v>193</v>
      </c>
      <c r="P23" s="169">
        <v>230</v>
      </c>
      <c r="Q23" s="169">
        <v>84.3</v>
      </c>
      <c r="R23" s="169">
        <v>47</v>
      </c>
      <c r="S23" s="169">
        <v>183</v>
      </c>
      <c r="T23" s="169">
        <v>230</v>
      </c>
      <c r="U23" s="169">
        <v>348</v>
      </c>
      <c r="V23" s="170">
        <v>169</v>
      </c>
      <c r="W23" s="169">
        <v>52</v>
      </c>
      <c r="X23" s="169">
        <v>14</v>
      </c>
      <c r="Y23" s="169">
        <v>155</v>
      </c>
      <c r="Z23" s="169">
        <v>2016</v>
      </c>
      <c r="AA23" s="169">
        <v>13</v>
      </c>
      <c r="AB23" s="169">
        <v>0</v>
      </c>
      <c r="AC23" s="168">
        <v>-2.8</v>
      </c>
      <c r="AD23" s="168">
        <v>112.7</v>
      </c>
      <c r="AE23" s="168">
        <v>116.5</v>
      </c>
      <c r="AF23" s="168">
        <v>-3.9</v>
      </c>
      <c r="AG23" s="168">
        <v>39</v>
      </c>
      <c r="AH23" s="168">
        <v>2.0699999999999998</v>
      </c>
      <c r="AI23" s="168">
        <v>21.5</v>
      </c>
      <c r="AJ23" s="168">
        <v>2.8</v>
      </c>
      <c r="AK23" s="168">
        <v>12.1</v>
      </c>
      <c r="AL23" s="168">
        <v>7.2</v>
      </c>
      <c r="AM23" s="168">
        <v>10.4</v>
      </c>
      <c r="AN23" s="168">
        <v>49.4</v>
      </c>
      <c r="AO23" s="168">
        <v>53.6</v>
      </c>
      <c r="AP23" s="168">
        <v>34.200000000000003</v>
      </c>
      <c r="AQ23" s="168">
        <v>101.33</v>
      </c>
      <c r="AR23" s="168">
        <v>12.7</v>
      </c>
      <c r="AS23" s="168">
        <v>3173</v>
      </c>
      <c r="AT23" s="171">
        <f t="shared" si="0"/>
        <v>25.191489361702128</v>
      </c>
      <c r="AU23" s="171">
        <f t="shared" si="1"/>
        <v>7.4042553191489358</v>
      </c>
      <c r="AV23" s="172">
        <f t="shared" si="2"/>
        <v>4.8936170212765955</v>
      </c>
      <c r="AW23" s="172">
        <f t="shared" si="3"/>
        <v>1</v>
      </c>
      <c r="AX23" s="172">
        <f t="shared" si="4"/>
        <v>3.8936170212765959</v>
      </c>
      <c r="AY23" s="172">
        <f t="shared" si="5"/>
        <v>1.1063829787234043</v>
      </c>
      <c r="AZ23" s="172">
        <f t="shared" si="6"/>
        <v>0.2978723404255319</v>
      </c>
      <c r="BA23" s="172">
        <f t="shared" si="7"/>
        <v>3.5957446808510638</v>
      </c>
      <c r="BB23" s="173">
        <f t="shared" si="8"/>
        <v>0.78723404255319152</v>
      </c>
      <c r="BC23" s="173">
        <f t="shared" si="9"/>
        <v>2.059171597633136</v>
      </c>
      <c r="BD23" s="173">
        <f t="shared" si="10"/>
        <v>3.4574468085106384E-2</v>
      </c>
      <c r="BE23" s="173">
        <f t="shared" si="11"/>
        <v>9.3085106382978719E-3</v>
      </c>
      <c r="BF23" s="173">
        <f t="shared" si="12"/>
        <v>3.125E-2</v>
      </c>
      <c r="BG23" s="173">
        <f t="shared" si="13"/>
        <v>0.12167553191489362</v>
      </c>
      <c r="BH23" s="174" t="str">
        <f t="shared" si="14"/>
        <v>30–39 min</v>
      </c>
      <c r="BI23" s="174" t="str">
        <f t="shared" si="15"/>
        <v>23–27</v>
      </c>
      <c r="BJ23" s="175">
        <f t="shared" si="16"/>
        <v>0.49399999999999999</v>
      </c>
      <c r="BK23" s="175">
        <f t="shared" si="17"/>
        <v>0.53600000000000003</v>
      </c>
      <c r="BL23" s="175">
        <f t="shared" si="18"/>
        <v>0.60410380205190106</v>
      </c>
      <c r="BM23" s="176" t="str">
        <f t="shared" si="19"/>
        <v>Conserver</v>
      </c>
      <c r="BN23" s="177">
        <f t="shared" si="20"/>
        <v>0.77044394023716778</v>
      </c>
      <c r="BO23" s="177">
        <f t="shared" si="21"/>
        <v>1504</v>
      </c>
      <c r="BP23" s="178">
        <f t="shared" si="22"/>
        <v>0.23138297872340424</v>
      </c>
      <c r="BQ23" s="178">
        <f t="shared" si="23"/>
        <v>2.059171597633136</v>
      </c>
      <c r="BR23" s="179">
        <f t="shared" si="24"/>
        <v>0.15292553191489361</v>
      </c>
      <c r="BS23" s="182">
        <f>AVERAGE(Tableau1[[#This Row],[STL_pg/Min]],Tableau1[[#This Row],[BLK_pg/Min]],Tableau1[[#This Row],[REB_pg/Min]])</f>
        <v>6.5602836879432622E-2</v>
      </c>
      <c r="BT23" s="180">
        <f>AVERAGE(Tableau1[FG%])</f>
        <v>44.61089630931459</v>
      </c>
      <c r="BU23" s="180">
        <f>AVERAGE(Tableau1[3P%])</f>
        <v>29.902460456941991</v>
      </c>
      <c r="BV23" s="180">
        <f>AVERAGE(Tableau1[FT%])</f>
        <v>72.024077328646754</v>
      </c>
    </row>
    <row r="24" spans="1:78">
      <c r="A24" s="181" t="s">
        <v>1769</v>
      </c>
      <c r="B24" s="167" t="s">
        <v>1748</v>
      </c>
      <c r="C24" s="168">
        <v>34</v>
      </c>
      <c r="D24" s="168">
        <v>58</v>
      </c>
      <c r="E24" s="168">
        <v>32</v>
      </c>
      <c r="F24" s="168">
        <v>26</v>
      </c>
      <c r="G24" s="168">
        <v>36.1</v>
      </c>
      <c r="H24" s="169">
        <v>1444</v>
      </c>
      <c r="I24" s="169">
        <v>447</v>
      </c>
      <c r="J24" s="169">
        <v>992</v>
      </c>
      <c r="K24" s="169">
        <v>44.8</v>
      </c>
      <c r="L24" s="169">
        <v>197</v>
      </c>
      <c r="M24" s="169">
        <v>522</v>
      </c>
      <c r="N24" s="169">
        <v>37.6</v>
      </c>
      <c r="O24" s="169">
        <v>360</v>
      </c>
      <c r="P24" s="169">
        <v>394</v>
      </c>
      <c r="Q24" s="169">
        <v>92.1</v>
      </c>
      <c r="R24" s="169">
        <v>29</v>
      </c>
      <c r="S24" s="169">
        <v>244</v>
      </c>
      <c r="T24" s="169">
        <v>273</v>
      </c>
      <c r="U24" s="169">
        <v>412</v>
      </c>
      <c r="V24" s="170">
        <v>162</v>
      </c>
      <c r="W24" s="169">
        <v>70</v>
      </c>
      <c r="X24" s="169">
        <v>12</v>
      </c>
      <c r="Y24" s="169">
        <v>99</v>
      </c>
      <c r="Z24" s="169">
        <v>2465</v>
      </c>
      <c r="AA24" s="169">
        <v>14</v>
      </c>
      <c r="AB24" s="169">
        <v>2</v>
      </c>
      <c r="AC24" s="168">
        <v>0.9</v>
      </c>
      <c r="AD24" s="168">
        <v>115.3</v>
      </c>
      <c r="AE24" s="168">
        <v>114.6</v>
      </c>
      <c r="AF24" s="168">
        <v>0.7</v>
      </c>
      <c r="AG24" s="168">
        <v>29.9</v>
      </c>
      <c r="AH24" s="168">
        <v>2.5299999999999998</v>
      </c>
      <c r="AI24" s="168">
        <v>23.8</v>
      </c>
      <c r="AJ24" s="168">
        <v>1.4</v>
      </c>
      <c r="AK24" s="168">
        <v>10.8</v>
      </c>
      <c r="AL24" s="168">
        <v>6.3</v>
      </c>
      <c r="AM24" s="168">
        <v>9.4</v>
      </c>
      <c r="AN24" s="168">
        <v>54.7</v>
      </c>
      <c r="AO24" s="168">
        <v>62.1</v>
      </c>
      <c r="AP24" s="168">
        <v>26.9</v>
      </c>
      <c r="AQ24" s="168">
        <v>100.86</v>
      </c>
      <c r="AR24" s="168">
        <v>14.4</v>
      </c>
      <c r="AS24" s="168">
        <v>4407</v>
      </c>
      <c r="AT24" s="171">
        <f t="shared" si="0"/>
        <v>24.896551724137932</v>
      </c>
      <c r="AU24" s="171">
        <f t="shared" si="1"/>
        <v>7.1034482758620694</v>
      </c>
      <c r="AV24" s="172">
        <f t="shared" si="2"/>
        <v>4.7068965517241379</v>
      </c>
      <c r="AW24" s="172">
        <f t="shared" si="3"/>
        <v>0.5</v>
      </c>
      <c r="AX24" s="172">
        <f t="shared" si="4"/>
        <v>4.2068965517241379</v>
      </c>
      <c r="AY24" s="172">
        <f t="shared" si="5"/>
        <v>1.2068965517241379</v>
      </c>
      <c r="AZ24" s="172">
        <f t="shared" si="6"/>
        <v>0.20689655172413793</v>
      </c>
      <c r="BA24" s="172">
        <f t="shared" si="7"/>
        <v>2.7931034482758621</v>
      </c>
      <c r="BB24" s="173">
        <f t="shared" si="8"/>
        <v>0.68965517241379315</v>
      </c>
      <c r="BC24" s="173">
        <f t="shared" si="9"/>
        <v>2.5432098765432101</v>
      </c>
      <c r="BD24" s="173">
        <f t="shared" si="10"/>
        <v>3.3432037443881936E-2</v>
      </c>
      <c r="BE24" s="173">
        <f t="shared" si="11"/>
        <v>5.7312064189511888E-3</v>
      </c>
      <c r="BF24" s="173">
        <f t="shared" si="12"/>
        <v>1.3850415512465374E-2</v>
      </c>
      <c r="BG24" s="173">
        <f t="shared" si="13"/>
        <v>0.11653453051867417</v>
      </c>
      <c r="BH24" s="174" t="str">
        <f t="shared" si="14"/>
        <v>30–39 min</v>
      </c>
      <c r="BI24" s="174" t="str">
        <f t="shared" si="15"/>
        <v>33+</v>
      </c>
      <c r="BJ24" s="175">
        <f t="shared" si="16"/>
        <v>0.54700000000000004</v>
      </c>
      <c r="BK24" s="175">
        <f t="shared" si="17"/>
        <v>0.621</v>
      </c>
      <c r="BL24" s="175">
        <f t="shared" si="18"/>
        <v>0.59867229933614963</v>
      </c>
      <c r="BM24" s="176" t="str">
        <f t="shared" si="19"/>
        <v>Conserver</v>
      </c>
      <c r="BN24" s="177">
        <f t="shared" si="20"/>
        <v>0.76142371470200521</v>
      </c>
      <c r="BO24" s="177">
        <f t="shared" si="21"/>
        <v>2093.8000000000002</v>
      </c>
      <c r="BP24" s="178">
        <f t="shared" si="22"/>
        <v>0.19677142038399081</v>
      </c>
      <c r="BQ24" s="178">
        <f t="shared" si="23"/>
        <v>2.5432098765432101</v>
      </c>
      <c r="BR24" s="179">
        <f t="shared" si="24"/>
        <v>0.13038494603113954</v>
      </c>
      <c r="BS24" s="182">
        <f>AVERAGE(Tableau1[[#This Row],[STL_pg/Min]],Tableau1[[#This Row],[BLK_pg/Min]],Tableau1[[#This Row],[REB_pg/Min]])</f>
        <v>5.6516063297990887E-2</v>
      </c>
      <c r="BT24" s="180">
        <f>AVERAGE(Tableau1[FG%])</f>
        <v>44.61089630931459</v>
      </c>
      <c r="BU24" s="180">
        <f>AVERAGE(Tableau1[3P%])</f>
        <v>29.902460456941991</v>
      </c>
      <c r="BV24" s="180">
        <f>AVERAGE(Tableau1[FT%])</f>
        <v>72.024077328646754</v>
      </c>
    </row>
    <row r="25" spans="1:78">
      <c r="A25" s="181" t="s">
        <v>1770</v>
      </c>
      <c r="B25" s="167" t="s">
        <v>1771</v>
      </c>
      <c r="C25" s="168">
        <v>32</v>
      </c>
      <c r="D25" s="168">
        <v>51</v>
      </c>
      <c r="E25" s="168">
        <v>30</v>
      </c>
      <c r="F25" s="168">
        <v>21</v>
      </c>
      <c r="G25" s="168">
        <v>33.4</v>
      </c>
      <c r="H25" s="169">
        <v>1260</v>
      </c>
      <c r="I25" s="169">
        <v>469</v>
      </c>
      <c r="J25" s="169">
        <v>908</v>
      </c>
      <c r="K25" s="169">
        <v>51.6</v>
      </c>
      <c r="L25" s="169">
        <v>36</v>
      </c>
      <c r="M25" s="169">
        <v>122</v>
      </c>
      <c r="N25" s="169">
        <v>28.2</v>
      </c>
      <c r="O25" s="169">
        <v>286</v>
      </c>
      <c r="P25" s="169">
        <v>367</v>
      </c>
      <c r="Q25" s="169">
        <v>77.5</v>
      </c>
      <c r="R25" s="169">
        <v>133</v>
      </c>
      <c r="S25" s="169">
        <v>454</v>
      </c>
      <c r="T25" s="169">
        <v>592</v>
      </c>
      <c r="U25" s="169">
        <v>179</v>
      </c>
      <c r="V25" s="170">
        <v>112</v>
      </c>
      <c r="W25" s="169">
        <v>61</v>
      </c>
      <c r="X25" s="169">
        <v>112</v>
      </c>
      <c r="Y25" s="169">
        <v>97</v>
      </c>
      <c r="Z25" s="169">
        <v>2637</v>
      </c>
      <c r="AA25" s="169">
        <v>36</v>
      </c>
      <c r="AB25" s="169">
        <v>1</v>
      </c>
      <c r="AC25" s="168">
        <v>0.5</v>
      </c>
      <c r="AD25" s="168">
        <v>113.3</v>
      </c>
      <c r="AE25" s="168">
        <v>112.9</v>
      </c>
      <c r="AF25" s="168">
        <v>0.5</v>
      </c>
      <c r="AG25" s="168">
        <v>18.2</v>
      </c>
      <c r="AH25" s="168">
        <v>1.6</v>
      </c>
      <c r="AI25" s="168">
        <v>13.3</v>
      </c>
      <c r="AJ25" s="168">
        <v>8.3000000000000007</v>
      </c>
      <c r="AK25" s="168">
        <v>25.4</v>
      </c>
      <c r="AL25" s="168">
        <v>17.3</v>
      </c>
      <c r="AM25" s="168">
        <v>8.3000000000000007</v>
      </c>
      <c r="AN25" s="168">
        <v>53.6</v>
      </c>
      <c r="AO25" s="168">
        <v>58.8</v>
      </c>
      <c r="AP25" s="168">
        <v>30.1</v>
      </c>
      <c r="AQ25" s="168">
        <v>98.83</v>
      </c>
      <c r="AR25" s="168">
        <v>17.899999999999999</v>
      </c>
      <c r="AS25" s="168">
        <v>3515</v>
      </c>
      <c r="AT25" s="171">
        <f t="shared" si="0"/>
        <v>24.705882352941178</v>
      </c>
      <c r="AU25" s="171">
        <f t="shared" si="1"/>
        <v>3.5098039215686274</v>
      </c>
      <c r="AV25" s="172">
        <f t="shared" si="2"/>
        <v>11.607843137254902</v>
      </c>
      <c r="AW25" s="172">
        <f t="shared" si="3"/>
        <v>2.607843137254902</v>
      </c>
      <c r="AX25" s="172">
        <f t="shared" si="4"/>
        <v>8.9019607843137258</v>
      </c>
      <c r="AY25" s="172">
        <f t="shared" si="5"/>
        <v>1.196078431372549</v>
      </c>
      <c r="AZ25" s="172">
        <f t="shared" si="6"/>
        <v>2.1960784313725492</v>
      </c>
      <c r="BA25" s="172">
        <f t="shared" si="7"/>
        <v>2.1960784313725492</v>
      </c>
      <c r="BB25" s="173">
        <f t="shared" si="8"/>
        <v>0.73969707643536464</v>
      </c>
      <c r="BC25" s="173">
        <f t="shared" si="9"/>
        <v>1.5982142857142856</v>
      </c>
      <c r="BD25" s="173">
        <f t="shared" si="10"/>
        <v>3.5810731478220031E-2</v>
      </c>
      <c r="BE25" s="173">
        <f t="shared" si="11"/>
        <v>6.5750851238699087E-2</v>
      </c>
      <c r="BF25" s="173">
        <f t="shared" si="12"/>
        <v>7.8079135845955147E-2</v>
      </c>
      <c r="BG25" s="173">
        <f t="shared" si="13"/>
        <v>0.26652577198544092</v>
      </c>
      <c r="BH25" s="174" t="str">
        <f t="shared" si="14"/>
        <v>30–39 min</v>
      </c>
      <c r="BI25" s="174" t="str">
        <f t="shared" si="15"/>
        <v>28–32</v>
      </c>
      <c r="BJ25" s="175">
        <f t="shared" si="16"/>
        <v>0.53600000000000003</v>
      </c>
      <c r="BK25" s="175">
        <f t="shared" si="17"/>
        <v>0.58799999999999997</v>
      </c>
      <c r="BL25" s="175">
        <f t="shared" si="18"/>
        <v>0.54797827398913701</v>
      </c>
      <c r="BM25" s="176" t="str">
        <f t="shared" si="19"/>
        <v>Conserver</v>
      </c>
      <c r="BN25" s="177">
        <f t="shared" si="20"/>
        <v>0.75559237779618893</v>
      </c>
      <c r="BO25" s="177">
        <f t="shared" si="21"/>
        <v>1703.3999999999999</v>
      </c>
      <c r="BP25" s="178">
        <f t="shared" si="22"/>
        <v>0.1050839497475637</v>
      </c>
      <c r="BQ25" s="178">
        <f t="shared" si="23"/>
        <v>1.5982142857142858</v>
      </c>
      <c r="BR25" s="179">
        <f t="shared" si="24"/>
        <v>0.34754021369026655</v>
      </c>
      <c r="BS25" s="182">
        <f>AVERAGE(Tableau1[[#This Row],[STL_pg/Min]],Tableau1[[#This Row],[BLK_pg/Min]],Tableau1[[#This Row],[REB_pg/Min]])</f>
        <v>0.14970059880239522</v>
      </c>
      <c r="BT25" s="180">
        <f>AVERAGE(Tableau1[FG%])</f>
        <v>44.61089630931459</v>
      </c>
      <c r="BU25" s="180">
        <f>AVERAGE(Tableau1[3P%])</f>
        <v>29.902460456941991</v>
      </c>
      <c r="BV25" s="180">
        <f>AVERAGE(Tableau1[FT%])</f>
        <v>72.024077328646754</v>
      </c>
    </row>
    <row r="26" spans="1:78">
      <c r="A26" s="181" t="s">
        <v>1772</v>
      </c>
      <c r="B26" s="167" t="s">
        <v>1771</v>
      </c>
      <c r="C26" s="168">
        <v>33</v>
      </c>
      <c r="D26" s="168">
        <v>50</v>
      </c>
      <c r="E26" s="168">
        <v>28</v>
      </c>
      <c r="F26" s="168">
        <v>22</v>
      </c>
      <c r="G26" s="168">
        <v>36.1</v>
      </c>
      <c r="H26" s="169">
        <v>1235</v>
      </c>
      <c r="I26" s="169">
        <v>445</v>
      </c>
      <c r="J26" s="169">
        <v>945</v>
      </c>
      <c r="K26" s="169">
        <v>47.3</v>
      </c>
      <c r="L26" s="169">
        <v>145</v>
      </c>
      <c r="M26" s="169">
        <v>360</v>
      </c>
      <c r="N26" s="169">
        <v>40.1</v>
      </c>
      <c r="O26" s="169">
        <v>195</v>
      </c>
      <c r="P26" s="169">
        <v>215</v>
      </c>
      <c r="Q26" s="169">
        <v>91.6</v>
      </c>
      <c r="R26" s="169">
        <v>60</v>
      </c>
      <c r="S26" s="169">
        <v>180</v>
      </c>
      <c r="T26" s="169">
        <v>240</v>
      </c>
      <c r="U26" s="169">
        <v>230</v>
      </c>
      <c r="V26" s="170">
        <v>110</v>
      </c>
      <c r="W26" s="169">
        <v>65</v>
      </c>
      <c r="X26" s="169">
        <v>25</v>
      </c>
      <c r="Y26" s="169">
        <v>100</v>
      </c>
      <c r="Z26" s="169">
        <v>2025</v>
      </c>
      <c r="AA26" s="169">
        <v>0</v>
      </c>
      <c r="AB26" s="169">
        <v>0</v>
      </c>
      <c r="AC26" s="168">
        <v>2.5</v>
      </c>
      <c r="AD26" s="168">
        <v>116.5</v>
      </c>
      <c r="AE26" s="168">
        <v>113.9</v>
      </c>
      <c r="AF26" s="168">
        <v>2.6</v>
      </c>
      <c r="AG26" s="168">
        <v>19.8</v>
      </c>
      <c r="AH26" s="168">
        <v>2.08</v>
      </c>
      <c r="AI26" s="168">
        <v>16.899999999999999</v>
      </c>
      <c r="AJ26" s="168">
        <v>3.3</v>
      </c>
      <c r="AK26" s="168">
        <v>9.3000000000000007</v>
      </c>
      <c r="AL26" s="168">
        <v>6.4</v>
      </c>
      <c r="AM26" s="168">
        <v>8.1</v>
      </c>
      <c r="AN26" s="168">
        <v>54.9</v>
      </c>
      <c r="AO26" s="168">
        <v>59.4</v>
      </c>
      <c r="AP26" s="168">
        <v>26.4</v>
      </c>
      <c r="AQ26" s="168">
        <v>99.98</v>
      </c>
      <c r="AR26" s="168">
        <v>12.9</v>
      </c>
      <c r="AS26" s="168">
        <v>3768</v>
      </c>
      <c r="AT26" s="171">
        <f t="shared" si="0"/>
        <v>24.7</v>
      </c>
      <c r="AU26" s="171">
        <f t="shared" si="1"/>
        <v>4.5999999999999996</v>
      </c>
      <c r="AV26" s="172">
        <f t="shared" si="2"/>
        <v>4.8</v>
      </c>
      <c r="AW26" s="172">
        <f t="shared" si="3"/>
        <v>1.2</v>
      </c>
      <c r="AX26" s="172">
        <f t="shared" si="4"/>
        <v>3.6</v>
      </c>
      <c r="AY26" s="172">
        <f t="shared" si="5"/>
        <v>1.3</v>
      </c>
      <c r="AZ26" s="172">
        <f t="shared" si="6"/>
        <v>0.5</v>
      </c>
      <c r="BA26" s="172">
        <f t="shared" si="7"/>
        <v>2.2000000000000002</v>
      </c>
      <c r="BB26" s="173">
        <f t="shared" si="8"/>
        <v>0.68421052631578938</v>
      </c>
      <c r="BC26" s="173">
        <f t="shared" si="9"/>
        <v>2.0909090909090904</v>
      </c>
      <c r="BD26" s="173">
        <f t="shared" si="10"/>
        <v>3.6011080332409975E-2</v>
      </c>
      <c r="BE26" s="173">
        <f t="shared" si="11"/>
        <v>1.3850415512465374E-2</v>
      </c>
      <c r="BF26" s="173">
        <f t="shared" si="12"/>
        <v>3.3240997229916892E-2</v>
      </c>
      <c r="BG26" s="173">
        <f t="shared" si="13"/>
        <v>9.9722991689750698E-2</v>
      </c>
      <c r="BH26" s="174" t="str">
        <f t="shared" si="14"/>
        <v>30–39 min</v>
      </c>
      <c r="BI26" s="174" t="str">
        <f t="shared" si="15"/>
        <v>33+</v>
      </c>
      <c r="BJ26" s="175">
        <f t="shared" si="16"/>
        <v>0.54899999999999993</v>
      </c>
      <c r="BK26" s="175">
        <f t="shared" si="17"/>
        <v>0.59399999999999997</v>
      </c>
      <c r="BL26" s="175">
        <f t="shared" si="18"/>
        <v>0.57030778515389258</v>
      </c>
      <c r="BM26" s="176" t="str">
        <f t="shared" si="19"/>
        <v>Conserver</v>
      </c>
      <c r="BN26" s="177">
        <f t="shared" si="20"/>
        <v>0.75541247484909457</v>
      </c>
      <c r="BO26" s="177">
        <f t="shared" si="21"/>
        <v>1805</v>
      </c>
      <c r="BP26" s="178">
        <f t="shared" si="22"/>
        <v>0.12742382271468145</v>
      </c>
      <c r="BQ26" s="178">
        <f t="shared" si="23"/>
        <v>2.0909090909090908</v>
      </c>
      <c r="BR26" s="179">
        <f t="shared" si="24"/>
        <v>0.13296398891966757</v>
      </c>
      <c r="BS26" s="182">
        <f>AVERAGE(Tableau1[[#This Row],[STL_pg/Min]],Tableau1[[#This Row],[BLK_pg/Min]],Tableau1[[#This Row],[REB_pg/Min]])</f>
        <v>6.0941828254847639E-2</v>
      </c>
      <c r="BT26" s="180">
        <f>AVERAGE(Tableau1[FG%])</f>
        <v>44.61089630931459</v>
      </c>
      <c r="BU26" s="180">
        <f>AVERAGE(Tableau1[3P%])</f>
        <v>29.902460456941991</v>
      </c>
      <c r="BV26" s="180">
        <f>AVERAGE(Tableau1[FT%])</f>
        <v>72.024077328646754</v>
      </c>
    </row>
    <row r="27" spans="1:78">
      <c r="A27" s="181" t="s">
        <v>1773</v>
      </c>
      <c r="B27" s="167" t="s">
        <v>1774</v>
      </c>
      <c r="C27" s="168">
        <v>24</v>
      </c>
      <c r="D27" s="168">
        <v>30</v>
      </c>
      <c r="E27" s="168">
        <v>10</v>
      </c>
      <c r="F27" s="168">
        <v>20</v>
      </c>
      <c r="G27" s="168">
        <v>28.6</v>
      </c>
      <c r="H27" s="169">
        <v>738</v>
      </c>
      <c r="I27" s="169">
        <v>288</v>
      </c>
      <c r="J27" s="169">
        <v>507</v>
      </c>
      <c r="K27" s="169">
        <v>56.7</v>
      </c>
      <c r="L27" s="169">
        <v>3</v>
      </c>
      <c r="M27" s="169">
        <v>12</v>
      </c>
      <c r="N27" s="169">
        <v>23.1</v>
      </c>
      <c r="O27" s="169">
        <v>159</v>
      </c>
      <c r="P27" s="169">
        <v>240</v>
      </c>
      <c r="Q27" s="169">
        <v>65.599999999999994</v>
      </c>
      <c r="R27" s="169">
        <v>75</v>
      </c>
      <c r="S27" s="169">
        <v>141</v>
      </c>
      <c r="T27" s="169">
        <v>216</v>
      </c>
      <c r="U27" s="169">
        <v>159</v>
      </c>
      <c r="V27" s="170">
        <v>90</v>
      </c>
      <c r="W27" s="169">
        <v>36</v>
      </c>
      <c r="X27" s="169">
        <v>27</v>
      </c>
      <c r="Y27" s="169">
        <v>81</v>
      </c>
      <c r="Z27" s="169">
        <v>1338</v>
      </c>
      <c r="AA27" s="169">
        <v>8</v>
      </c>
      <c r="AB27" s="169">
        <v>2</v>
      </c>
      <c r="AC27" s="168">
        <v>-1.4</v>
      </c>
      <c r="AD27" s="168">
        <v>113.7</v>
      </c>
      <c r="AE27" s="168">
        <v>115.5</v>
      </c>
      <c r="AF27" s="168">
        <v>-1.8</v>
      </c>
      <c r="AG27" s="168">
        <v>32.5</v>
      </c>
      <c r="AH27" s="168">
        <v>1.77</v>
      </c>
      <c r="AI27" s="168">
        <v>18.5</v>
      </c>
      <c r="AJ27" s="168">
        <v>8</v>
      </c>
      <c r="AK27" s="168">
        <v>15.2</v>
      </c>
      <c r="AL27" s="168">
        <v>11.6</v>
      </c>
      <c r="AM27" s="168">
        <v>10.5</v>
      </c>
      <c r="AN27" s="168">
        <v>57</v>
      </c>
      <c r="AO27" s="168">
        <v>60</v>
      </c>
      <c r="AP27" s="168">
        <v>32.5</v>
      </c>
      <c r="AQ27" s="168">
        <v>103.3</v>
      </c>
      <c r="AR27" s="168">
        <v>16.7</v>
      </c>
      <c r="AS27" s="168">
        <v>1841</v>
      </c>
      <c r="AT27" s="171">
        <f t="shared" si="0"/>
        <v>24.6</v>
      </c>
      <c r="AU27" s="171">
        <f t="shared" si="1"/>
        <v>5.3</v>
      </c>
      <c r="AV27" s="172">
        <f t="shared" si="2"/>
        <v>7.2</v>
      </c>
      <c r="AW27" s="172">
        <f t="shared" si="3"/>
        <v>2.5</v>
      </c>
      <c r="AX27" s="172">
        <f t="shared" si="4"/>
        <v>4.7</v>
      </c>
      <c r="AY27" s="172">
        <f t="shared" si="5"/>
        <v>1.2</v>
      </c>
      <c r="AZ27" s="172">
        <f t="shared" si="6"/>
        <v>0.9</v>
      </c>
      <c r="BA27" s="172">
        <f t="shared" si="7"/>
        <v>3</v>
      </c>
      <c r="BB27" s="173">
        <f t="shared" si="8"/>
        <v>0.8601398601398601</v>
      </c>
      <c r="BC27" s="173">
        <f t="shared" si="9"/>
        <v>1.7666666666666666</v>
      </c>
      <c r="BD27" s="173">
        <f t="shared" si="10"/>
        <v>4.1958041958041953E-2</v>
      </c>
      <c r="BE27" s="173">
        <f t="shared" si="11"/>
        <v>3.1468531468531465E-2</v>
      </c>
      <c r="BF27" s="173">
        <f t="shared" si="12"/>
        <v>8.7412587412587409E-2</v>
      </c>
      <c r="BG27" s="173">
        <f t="shared" si="13"/>
        <v>0.16433566433566432</v>
      </c>
      <c r="BH27" s="174" t="str">
        <f t="shared" si="14"/>
        <v>20–29 min</v>
      </c>
      <c r="BI27" s="174" t="str">
        <f t="shared" si="15"/>
        <v>23–27</v>
      </c>
      <c r="BJ27" s="175">
        <f t="shared" si="16"/>
        <v>0.56999999999999995</v>
      </c>
      <c r="BK27" s="175">
        <f t="shared" si="17"/>
        <v>0.6</v>
      </c>
      <c r="BL27" s="175">
        <f t="shared" si="18"/>
        <v>0.30597465298732651</v>
      </c>
      <c r="BM27" s="176" t="str">
        <f t="shared" si="19"/>
        <v>Écarter</v>
      </c>
      <c r="BN27" s="177">
        <f t="shared" si="20"/>
        <v>0.75235412474849106</v>
      </c>
      <c r="BO27" s="177">
        <f t="shared" si="21"/>
        <v>858</v>
      </c>
      <c r="BP27" s="178">
        <f t="shared" si="22"/>
        <v>0.18531468531468531</v>
      </c>
      <c r="BQ27" s="178">
        <f t="shared" si="23"/>
        <v>1.7666666666666666</v>
      </c>
      <c r="BR27" s="179">
        <f t="shared" si="24"/>
        <v>0.25174825174825172</v>
      </c>
      <c r="BS27" s="182">
        <f>AVERAGE(Tableau1[[#This Row],[STL_pg/Min]],Tableau1[[#This Row],[BLK_pg/Min]],Tableau1[[#This Row],[REB_pg/Min]])</f>
        <v>0.10839160839160837</v>
      </c>
      <c r="BT27" s="180">
        <f>AVERAGE(Tableau1[FG%])</f>
        <v>44.61089630931459</v>
      </c>
      <c r="BU27" s="180">
        <f>AVERAGE(Tableau1[3P%])</f>
        <v>29.902460456941991</v>
      </c>
      <c r="BV27" s="180">
        <f>AVERAGE(Tableau1[FT%])</f>
        <v>72.024077328646754</v>
      </c>
    </row>
    <row r="28" spans="1:78">
      <c r="A28" s="181" t="s">
        <v>1775</v>
      </c>
      <c r="B28" s="167" t="s">
        <v>1776</v>
      </c>
      <c r="C28" s="168">
        <v>37</v>
      </c>
      <c r="D28" s="168">
        <v>70</v>
      </c>
      <c r="E28" s="168">
        <v>41</v>
      </c>
      <c r="F28" s="168">
        <v>29</v>
      </c>
      <c r="G28" s="168">
        <v>32.200000000000003</v>
      </c>
      <c r="H28" s="169">
        <v>1715</v>
      </c>
      <c r="I28" s="169">
        <v>567</v>
      </c>
      <c r="J28" s="169">
        <v>1260</v>
      </c>
      <c r="K28" s="169">
        <v>44.8</v>
      </c>
      <c r="L28" s="169">
        <v>308</v>
      </c>
      <c r="M28" s="169">
        <v>784</v>
      </c>
      <c r="N28" s="169">
        <v>39.700000000000003</v>
      </c>
      <c r="O28" s="169" t="s">
        <v>1513</v>
      </c>
      <c r="P28" s="169">
        <v>301</v>
      </c>
      <c r="Q28" s="169">
        <v>93.3</v>
      </c>
      <c r="R28" s="169">
        <v>42</v>
      </c>
      <c r="S28" s="169">
        <v>273</v>
      </c>
      <c r="T28" s="169">
        <v>308</v>
      </c>
      <c r="U28" s="169">
        <v>420</v>
      </c>
      <c r="V28" s="170">
        <v>203</v>
      </c>
      <c r="W28" s="169">
        <v>77</v>
      </c>
      <c r="X28" s="169">
        <v>28</v>
      </c>
      <c r="Y28" s="169">
        <v>98</v>
      </c>
      <c r="Z28" s="169">
        <v>2849</v>
      </c>
      <c r="AA28" s="169">
        <v>9</v>
      </c>
      <c r="AB28" s="169">
        <v>0</v>
      </c>
      <c r="AC28" s="168">
        <v>4.3</v>
      </c>
      <c r="AD28" s="168">
        <v>118.4</v>
      </c>
      <c r="AE28" s="168">
        <v>112.7</v>
      </c>
      <c r="AF28" s="168">
        <v>5.7</v>
      </c>
      <c r="AG28" s="168">
        <v>28.4</v>
      </c>
      <c r="AH28" s="168">
        <v>2.11</v>
      </c>
      <c r="AI28" s="168">
        <v>21.1</v>
      </c>
      <c r="AJ28" s="168">
        <v>1.7</v>
      </c>
      <c r="AK28" s="168">
        <v>11.8</v>
      </c>
      <c r="AL28" s="168">
        <v>6.6</v>
      </c>
      <c r="AM28" s="168">
        <v>10</v>
      </c>
      <c r="AN28" s="168">
        <v>57.2</v>
      </c>
      <c r="AO28" s="168">
        <v>61.8</v>
      </c>
      <c r="AP28" s="168">
        <v>28.6</v>
      </c>
      <c r="AQ28" s="168">
        <v>101.72</v>
      </c>
      <c r="AR28" s="168">
        <v>14.5</v>
      </c>
      <c r="AS28" s="168">
        <v>4785</v>
      </c>
      <c r="AT28" s="171">
        <f t="shared" si="0"/>
        <v>24.5</v>
      </c>
      <c r="AU28" s="171">
        <f t="shared" si="1"/>
        <v>6</v>
      </c>
      <c r="AV28" s="172">
        <f t="shared" si="2"/>
        <v>4.4000000000000004</v>
      </c>
      <c r="AW28" s="172">
        <f t="shared" si="3"/>
        <v>0.6</v>
      </c>
      <c r="AX28" s="172">
        <f t="shared" si="4"/>
        <v>3.9</v>
      </c>
      <c r="AY28" s="172">
        <f t="shared" si="5"/>
        <v>1.1000000000000001</v>
      </c>
      <c r="AZ28" s="172">
        <f t="shared" si="6"/>
        <v>0.4</v>
      </c>
      <c r="BA28" s="172">
        <f t="shared" si="7"/>
        <v>2.9</v>
      </c>
      <c r="BB28" s="173">
        <f t="shared" si="8"/>
        <v>0.76086956521739124</v>
      </c>
      <c r="BC28" s="173">
        <f t="shared" si="9"/>
        <v>2.0689655172413794</v>
      </c>
      <c r="BD28" s="173">
        <f t="shared" si="10"/>
        <v>3.4161490683229816E-2</v>
      </c>
      <c r="BE28" s="173">
        <f t="shared" si="11"/>
        <v>1.2422360248447204E-2</v>
      </c>
      <c r="BF28" s="173">
        <f t="shared" si="12"/>
        <v>1.8633540372670804E-2</v>
      </c>
      <c r="BG28" s="173">
        <f t="shared" si="13"/>
        <v>0.12111801242236024</v>
      </c>
      <c r="BH28" s="174" t="str">
        <f t="shared" si="14"/>
        <v>30–39 min</v>
      </c>
      <c r="BI28" s="174" t="str">
        <f t="shared" si="15"/>
        <v>33+</v>
      </c>
      <c r="BJ28" s="175">
        <f t="shared" si="16"/>
        <v>0.57200000000000006</v>
      </c>
      <c r="BK28" s="175">
        <f t="shared" si="17"/>
        <v>0.61799999999999999</v>
      </c>
      <c r="BL28" s="175">
        <f t="shared" si="18"/>
        <v>0.76041038020519014</v>
      </c>
      <c r="BM28" s="176" t="str">
        <f t="shared" si="19"/>
        <v>Conserver</v>
      </c>
      <c r="BN28" s="177">
        <f t="shared" si="20"/>
        <v>0.74929577464788732</v>
      </c>
      <c r="BO28" s="177">
        <f t="shared" si="21"/>
        <v>2254</v>
      </c>
      <c r="BP28" s="178">
        <f t="shared" si="22"/>
        <v>0.18633540372670807</v>
      </c>
      <c r="BQ28" s="178">
        <f t="shared" si="23"/>
        <v>2.0689655172413794</v>
      </c>
      <c r="BR28" s="179">
        <f t="shared" si="24"/>
        <v>0.13664596273291926</v>
      </c>
      <c r="BS28" s="182">
        <f>AVERAGE(Tableau1[[#This Row],[STL_pg/Min]],Tableau1[[#This Row],[BLK_pg/Min]],Tableau1[[#This Row],[REB_pg/Min]])</f>
        <v>6.1076604554865431E-2</v>
      </c>
      <c r="BT28" s="180">
        <f>AVERAGE(Tableau1[FG%])</f>
        <v>44.61089630931459</v>
      </c>
      <c r="BU28" s="180">
        <f>AVERAGE(Tableau1[3P%])</f>
        <v>29.902460456941991</v>
      </c>
      <c r="BV28" s="180">
        <f>AVERAGE(Tableau1[FT%])</f>
        <v>72.024077328646754</v>
      </c>
    </row>
    <row r="29" spans="1:78">
      <c r="A29" s="181" t="s">
        <v>1777</v>
      </c>
      <c r="B29" s="167" t="s">
        <v>1764</v>
      </c>
      <c r="C29" s="168">
        <v>29</v>
      </c>
      <c r="D29" s="168">
        <v>72</v>
      </c>
      <c r="E29" s="168">
        <v>46</v>
      </c>
      <c r="F29" s="168">
        <v>26</v>
      </c>
      <c r="G29" s="168">
        <v>35</v>
      </c>
      <c r="H29" s="169">
        <v>1757</v>
      </c>
      <c r="I29" s="169">
        <v>641</v>
      </c>
      <c r="J29" s="169">
        <v>1217</v>
      </c>
      <c r="K29" s="169">
        <v>52.6</v>
      </c>
      <c r="L29" s="169">
        <v>144</v>
      </c>
      <c r="M29" s="169">
        <v>338</v>
      </c>
      <c r="N29" s="169">
        <v>42</v>
      </c>
      <c r="O29" s="169">
        <v>338</v>
      </c>
      <c r="P29" s="169">
        <v>410</v>
      </c>
      <c r="Q29" s="169">
        <v>82.9</v>
      </c>
      <c r="R29" s="169">
        <v>209</v>
      </c>
      <c r="S29" s="169">
        <v>706</v>
      </c>
      <c r="T29" s="169">
        <v>922</v>
      </c>
      <c r="U29" s="169">
        <v>223</v>
      </c>
      <c r="V29" s="170">
        <v>194</v>
      </c>
      <c r="W29" s="169">
        <v>72</v>
      </c>
      <c r="X29" s="169">
        <v>50</v>
      </c>
      <c r="Y29" s="169">
        <v>252</v>
      </c>
      <c r="Z29" s="169">
        <v>3370</v>
      </c>
      <c r="AA29" s="169">
        <v>58</v>
      </c>
      <c r="AB29" s="169">
        <v>1</v>
      </c>
      <c r="AC29" s="168">
        <v>5.3</v>
      </c>
      <c r="AD29" s="168">
        <v>119.4</v>
      </c>
      <c r="AE29" s="168">
        <v>112.7</v>
      </c>
      <c r="AF29" s="168">
        <v>6.8</v>
      </c>
      <c r="AG29" s="168">
        <v>13</v>
      </c>
      <c r="AH29" s="168">
        <v>1.1599999999999999</v>
      </c>
      <c r="AI29" s="168">
        <v>12.4</v>
      </c>
      <c r="AJ29" s="168">
        <v>8.6999999999999993</v>
      </c>
      <c r="AK29" s="168">
        <v>28.4</v>
      </c>
      <c r="AL29" s="168">
        <v>18.7</v>
      </c>
      <c r="AM29" s="168">
        <v>10.7</v>
      </c>
      <c r="AN29" s="168">
        <v>58.4</v>
      </c>
      <c r="AO29" s="168">
        <v>63</v>
      </c>
      <c r="AP29" s="168">
        <v>26.5</v>
      </c>
      <c r="AQ29" s="168">
        <v>99.25</v>
      </c>
      <c r="AR29" s="168">
        <v>16.100000000000001</v>
      </c>
      <c r="AS29" s="168">
        <v>5215</v>
      </c>
      <c r="AT29" s="171">
        <f t="shared" si="0"/>
        <v>24.402777777777779</v>
      </c>
      <c r="AU29" s="171">
        <f t="shared" si="1"/>
        <v>3.0972222222222223</v>
      </c>
      <c r="AV29" s="172">
        <f t="shared" si="2"/>
        <v>12.805555555555555</v>
      </c>
      <c r="AW29" s="172">
        <f t="shared" si="3"/>
        <v>2.9027777777777777</v>
      </c>
      <c r="AX29" s="172">
        <f t="shared" si="4"/>
        <v>9.8055555555555554</v>
      </c>
      <c r="AY29" s="172">
        <f t="shared" si="5"/>
        <v>1</v>
      </c>
      <c r="AZ29" s="172">
        <f t="shared" si="6"/>
        <v>0.69444444444444442</v>
      </c>
      <c r="BA29" s="172">
        <f t="shared" si="7"/>
        <v>2.6944444444444446</v>
      </c>
      <c r="BB29" s="173">
        <f t="shared" si="8"/>
        <v>0.6972222222222223</v>
      </c>
      <c r="BC29" s="173">
        <f t="shared" si="9"/>
        <v>1.1494845360824741</v>
      </c>
      <c r="BD29" s="173">
        <f t="shared" si="10"/>
        <v>2.8571428571428571E-2</v>
      </c>
      <c r="BE29" s="173">
        <f t="shared" si="11"/>
        <v>1.984126984126984E-2</v>
      </c>
      <c r="BF29" s="173">
        <f t="shared" si="12"/>
        <v>8.2936507936507933E-2</v>
      </c>
      <c r="BG29" s="173">
        <f t="shared" si="13"/>
        <v>0.28015873015873016</v>
      </c>
      <c r="BH29" s="174" t="str">
        <f t="shared" si="14"/>
        <v>30–39 min</v>
      </c>
      <c r="BI29" s="174" t="str">
        <f t="shared" si="15"/>
        <v>28–32</v>
      </c>
      <c r="BJ29" s="175">
        <f t="shared" si="16"/>
        <v>0.58399999999999996</v>
      </c>
      <c r="BK29" s="175">
        <f t="shared" si="17"/>
        <v>0.63</v>
      </c>
      <c r="BL29" s="175">
        <f t="shared" si="18"/>
        <v>0.73445986722993362</v>
      </c>
      <c r="BM29" s="176" t="str">
        <f t="shared" si="19"/>
        <v>Conserver</v>
      </c>
      <c r="BN29" s="177">
        <f t="shared" si="20"/>
        <v>0.74632237871674501</v>
      </c>
      <c r="BO29" s="177">
        <f t="shared" si="21"/>
        <v>2520</v>
      </c>
      <c r="BP29" s="178">
        <f t="shared" si="22"/>
        <v>8.8492063492063497E-2</v>
      </c>
      <c r="BQ29" s="178">
        <f t="shared" si="23"/>
        <v>1.1494845360824741</v>
      </c>
      <c r="BR29" s="179">
        <f t="shared" si="24"/>
        <v>0.36587301587301585</v>
      </c>
      <c r="BS29" s="182">
        <f>AVERAGE(Tableau1[[#This Row],[STL_pg/Min]],Tableau1[[#This Row],[BLK_pg/Min]],Tableau1[[#This Row],[REB_pg/Min]])</f>
        <v>0.13809523809523808</v>
      </c>
      <c r="BT29" s="180">
        <f>AVERAGE(Tableau1[FG%])</f>
        <v>44.61089630931459</v>
      </c>
      <c r="BU29" s="180">
        <f>AVERAGE(Tableau1[3P%])</f>
        <v>29.902460456941991</v>
      </c>
      <c r="BV29" s="180">
        <f>AVERAGE(Tableau1[FT%])</f>
        <v>72.024077328646754</v>
      </c>
    </row>
    <row r="30" spans="1:78">
      <c r="A30" s="181" t="s">
        <v>1778</v>
      </c>
      <c r="B30" s="167" t="s">
        <v>1752</v>
      </c>
      <c r="C30" s="168">
        <v>40</v>
      </c>
      <c r="D30" s="168">
        <v>70</v>
      </c>
      <c r="E30" s="168">
        <v>44</v>
      </c>
      <c r="F30" s="168">
        <v>26</v>
      </c>
      <c r="G30" s="168">
        <v>34.9</v>
      </c>
      <c r="H30" s="169">
        <v>1708</v>
      </c>
      <c r="I30" s="169">
        <v>651</v>
      </c>
      <c r="J30" s="169">
        <v>1267</v>
      </c>
      <c r="K30" s="169">
        <v>51.3</v>
      </c>
      <c r="L30" s="169">
        <v>147</v>
      </c>
      <c r="M30" s="169">
        <v>399</v>
      </c>
      <c r="N30" s="169">
        <v>37.6</v>
      </c>
      <c r="O30" s="169">
        <v>259</v>
      </c>
      <c r="P30" s="169">
        <v>329</v>
      </c>
      <c r="Q30" s="169">
        <v>78.2</v>
      </c>
      <c r="R30" s="169">
        <v>70</v>
      </c>
      <c r="S30" s="169">
        <v>476</v>
      </c>
      <c r="T30" s="169">
        <v>546</v>
      </c>
      <c r="U30" s="169">
        <v>574</v>
      </c>
      <c r="V30" s="170">
        <v>259</v>
      </c>
      <c r="W30" s="169">
        <v>70</v>
      </c>
      <c r="X30" s="169">
        <v>42</v>
      </c>
      <c r="Y30" s="169">
        <v>98</v>
      </c>
      <c r="Z30" s="169">
        <v>3297</v>
      </c>
      <c r="AA30" s="169">
        <v>32</v>
      </c>
      <c r="AB30" s="169">
        <v>10</v>
      </c>
      <c r="AC30" s="168">
        <v>-0.8</v>
      </c>
      <c r="AD30" s="168">
        <v>112.7</v>
      </c>
      <c r="AE30" s="168">
        <v>114</v>
      </c>
      <c r="AF30" s="168">
        <v>-1.3</v>
      </c>
      <c r="AG30" s="168">
        <v>39.5</v>
      </c>
      <c r="AH30" s="168">
        <v>2.21</v>
      </c>
      <c r="AI30" s="168">
        <v>25.6</v>
      </c>
      <c r="AJ30" s="168">
        <v>3.1</v>
      </c>
      <c r="AK30" s="168">
        <v>18.7</v>
      </c>
      <c r="AL30" s="168">
        <v>11.2</v>
      </c>
      <c r="AM30" s="168">
        <v>11.6</v>
      </c>
      <c r="AN30" s="168">
        <v>57.1</v>
      </c>
      <c r="AO30" s="168">
        <v>60.4</v>
      </c>
      <c r="AP30" s="168">
        <v>29.1</v>
      </c>
      <c r="AQ30" s="168">
        <v>100.62</v>
      </c>
      <c r="AR30" s="168">
        <v>16.899999999999999</v>
      </c>
      <c r="AS30" s="168">
        <v>5129</v>
      </c>
      <c r="AT30" s="171">
        <f t="shared" si="0"/>
        <v>24.4</v>
      </c>
      <c r="AU30" s="171">
        <f t="shared" si="1"/>
        <v>8.1999999999999993</v>
      </c>
      <c r="AV30" s="172">
        <f t="shared" si="2"/>
        <v>7.8</v>
      </c>
      <c r="AW30" s="172">
        <f t="shared" si="3"/>
        <v>1</v>
      </c>
      <c r="AX30" s="172">
        <f t="shared" si="4"/>
        <v>6.8</v>
      </c>
      <c r="AY30" s="172">
        <f t="shared" si="5"/>
        <v>1</v>
      </c>
      <c r="AZ30" s="172">
        <f t="shared" si="6"/>
        <v>0.6</v>
      </c>
      <c r="BA30" s="172">
        <f t="shared" si="7"/>
        <v>3.7</v>
      </c>
      <c r="BB30" s="173">
        <f t="shared" si="8"/>
        <v>0.69914040114613174</v>
      </c>
      <c r="BC30" s="173">
        <f t="shared" si="9"/>
        <v>2.2162162162162158</v>
      </c>
      <c r="BD30" s="173">
        <f t="shared" si="10"/>
        <v>2.865329512893983E-2</v>
      </c>
      <c r="BE30" s="173">
        <f t="shared" si="11"/>
        <v>1.7191977077363897E-2</v>
      </c>
      <c r="BF30" s="173">
        <f t="shared" si="12"/>
        <v>2.865329512893983E-2</v>
      </c>
      <c r="BG30" s="173">
        <f t="shared" si="13"/>
        <v>0.19484240687679083</v>
      </c>
      <c r="BH30" s="174" t="str">
        <f t="shared" si="14"/>
        <v>30–39 min</v>
      </c>
      <c r="BI30" s="174" t="str">
        <f t="shared" si="15"/>
        <v>33+</v>
      </c>
      <c r="BJ30" s="175">
        <f t="shared" si="16"/>
        <v>0.57100000000000006</v>
      </c>
      <c r="BK30" s="175">
        <f t="shared" si="17"/>
        <v>0.60399999999999998</v>
      </c>
      <c r="BL30" s="175">
        <f t="shared" si="18"/>
        <v>0.76463488231744114</v>
      </c>
      <c r="BM30" s="176" t="str">
        <f t="shared" si="19"/>
        <v>Conserver</v>
      </c>
      <c r="BN30" s="177">
        <f t="shared" si="20"/>
        <v>0.7462374245472837</v>
      </c>
      <c r="BO30" s="177">
        <f t="shared" si="21"/>
        <v>2443</v>
      </c>
      <c r="BP30" s="178">
        <f t="shared" si="22"/>
        <v>0.23495702005730659</v>
      </c>
      <c r="BQ30" s="178">
        <f t="shared" si="23"/>
        <v>2.2162162162162162</v>
      </c>
      <c r="BR30" s="179">
        <f t="shared" si="24"/>
        <v>0.22349570200573066</v>
      </c>
      <c r="BS30" s="182">
        <f>AVERAGE(Tableau1[[#This Row],[STL_pg/Min]],Tableau1[[#This Row],[BLK_pg/Min]],Tableau1[[#This Row],[REB_pg/Min]])</f>
        <v>8.9780324737344805E-2</v>
      </c>
      <c r="BT30" s="180">
        <f>AVERAGE(Tableau1[FG%])</f>
        <v>44.61089630931459</v>
      </c>
      <c r="BU30" s="180">
        <f>AVERAGE(Tableau1[3P%])</f>
        <v>29.902460456941991</v>
      </c>
      <c r="BV30" s="180">
        <f>AVERAGE(Tableau1[FT%])</f>
        <v>72.024077328646754</v>
      </c>
    </row>
    <row r="31" spans="1:78">
      <c r="A31" s="181" t="s">
        <v>1779</v>
      </c>
      <c r="B31" s="167" t="s">
        <v>1780</v>
      </c>
      <c r="C31" s="168">
        <v>21</v>
      </c>
      <c r="D31" s="168">
        <v>46</v>
      </c>
      <c r="E31" s="168">
        <v>21</v>
      </c>
      <c r="F31" s="168">
        <v>25</v>
      </c>
      <c r="G31" s="168">
        <v>33.200000000000003</v>
      </c>
      <c r="H31" s="169">
        <v>1118</v>
      </c>
      <c r="I31" s="169">
        <v>409</v>
      </c>
      <c r="J31" s="169">
        <v>856</v>
      </c>
      <c r="K31" s="169">
        <v>47.6</v>
      </c>
      <c r="L31" s="169">
        <v>143</v>
      </c>
      <c r="M31" s="169">
        <v>405</v>
      </c>
      <c r="N31" s="169">
        <v>35.200000000000003</v>
      </c>
      <c r="O31" s="169">
        <v>156</v>
      </c>
      <c r="P31" s="169">
        <v>189</v>
      </c>
      <c r="Q31" s="169">
        <v>83.6</v>
      </c>
      <c r="R31" s="169">
        <v>83</v>
      </c>
      <c r="S31" s="169">
        <v>423</v>
      </c>
      <c r="T31" s="169">
        <v>506</v>
      </c>
      <c r="U31" s="169">
        <v>170</v>
      </c>
      <c r="V31" s="170">
        <v>147</v>
      </c>
      <c r="W31" s="169">
        <v>51</v>
      </c>
      <c r="X31" s="169">
        <v>175</v>
      </c>
      <c r="Y31" s="169">
        <v>106</v>
      </c>
      <c r="Z31" s="169">
        <v>2512</v>
      </c>
      <c r="AA31" s="169">
        <v>28</v>
      </c>
      <c r="AB31" s="169">
        <v>1</v>
      </c>
      <c r="AC31" s="168">
        <v>2.2000000000000002</v>
      </c>
      <c r="AD31" s="168">
        <v>112.5</v>
      </c>
      <c r="AE31" s="168">
        <v>110</v>
      </c>
      <c r="AF31" s="168">
        <v>2.5</v>
      </c>
      <c r="AG31" s="168">
        <v>18.399999999999999</v>
      </c>
      <c r="AH31" s="168">
        <v>1.1299999999999999</v>
      </c>
      <c r="AI31" s="168">
        <v>13.4</v>
      </c>
      <c r="AJ31" s="168">
        <v>5.4</v>
      </c>
      <c r="AK31" s="168">
        <v>25.5</v>
      </c>
      <c r="AL31" s="168">
        <v>15.9</v>
      </c>
      <c r="AM31" s="168">
        <v>11.9</v>
      </c>
      <c r="AN31" s="168">
        <v>55.9</v>
      </c>
      <c r="AO31" s="168">
        <v>59.4</v>
      </c>
      <c r="AP31" s="168">
        <v>30</v>
      </c>
      <c r="AQ31" s="168">
        <v>101</v>
      </c>
      <c r="AR31" s="168">
        <v>16.8</v>
      </c>
      <c r="AS31" s="168">
        <v>3223</v>
      </c>
      <c r="AT31" s="171">
        <f t="shared" si="0"/>
        <v>24.304347826086957</v>
      </c>
      <c r="AU31" s="171">
        <f t="shared" si="1"/>
        <v>3.6956521739130435</v>
      </c>
      <c r="AV31" s="172">
        <f t="shared" si="2"/>
        <v>11</v>
      </c>
      <c r="AW31" s="172">
        <f t="shared" si="3"/>
        <v>1.8043478260869565</v>
      </c>
      <c r="AX31" s="172">
        <f t="shared" si="4"/>
        <v>9.195652173913043</v>
      </c>
      <c r="AY31" s="172">
        <f t="shared" si="5"/>
        <v>1.1086956521739131</v>
      </c>
      <c r="AZ31" s="172">
        <f t="shared" si="6"/>
        <v>3.8043478260869565</v>
      </c>
      <c r="BA31" s="172">
        <f t="shared" si="7"/>
        <v>3.1956521739130435</v>
      </c>
      <c r="BB31" s="173">
        <f t="shared" si="8"/>
        <v>0.7320586694604504</v>
      </c>
      <c r="BC31" s="173">
        <f t="shared" si="9"/>
        <v>1.1564625850340136</v>
      </c>
      <c r="BD31" s="173">
        <f t="shared" si="10"/>
        <v>3.3394447354635932E-2</v>
      </c>
      <c r="BE31" s="173">
        <f t="shared" si="11"/>
        <v>0.1145887899423782</v>
      </c>
      <c r="BF31" s="173">
        <f t="shared" si="12"/>
        <v>5.434782608695652E-2</v>
      </c>
      <c r="BG31" s="173">
        <f t="shared" si="13"/>
        <v>0.27697747511786269</v>
      </c>
      <c r="BH31" s="174" t="str">
        <f t="shared" si="14"/>
        <v>30–39 min</v>
      </c>
      <c r="BI31" s="174" t="str">
        <f t="shared" si="15"/>
        <v>18–22</v>
      </c>
      <c r="BJ31" s="175">
        <f t="shared" si="16"/>
        <v>0.55899999999999994</v>
      </c>
      <c r="BK31" s="175">
        <f t="shared" si="17"/>
        <v>0.59399999999999997</v>
      </c>
      <c r="BL31" s="175">
        <f t="shared" si="18"/>
        <v>0.51659625829812916</v>
      </c>
      <c r="BM31" s="176" t="str">
        <f t="shared" si="19"/>
        <v>Conserver</v>
      </c>
      <c r="BN31" s="177">
        <f t="shared" si="20"/>
        <v>0.74331204619018465</v>
      </c>
      <c r="BO31" s="177">
        <f t="shared" si="21"/>
        <v>1527.2</v>
      </c>
      <c r="BP31" s="178">
        <f t="shared" si="22"/>
        <v>0.11131482451545312</v>
      </c>
      <c r="BQ31" s="178">
        <f t="shared" si="23"/>
        <v>1.1564625850340136</v>
      </c>
      <c r="BR31" s="179">
        <f t="shared" si="24"/>
        <v>0.33132530120481923</v>
      </c>
      <c r="BS31" s="182">
        <f>AVERAGE(Tableau1[[#This Row],[STL_pg/Min]],Tableau1[[#This Row],[BLK_pg/Min]],Tableau1[[#This Row],[REB_pg/Min]])</f>
        <v>0.15976951283394444</v>
      </c>
      <c r="BT31" s="180">
        <f>AVERAGE(Tableau1[FG%])</f>
        <v>44.61089630931459</v>
      </c>
      <c r="BU31" s="180">
        <f>AVERAGE(Tableau1[3P%])</f>
        <v>29.902460456941991</v>
      </c>
      <c r="BV31" s="180">
        <f>AVERAGE(Tableau1[FT%])</f>
        <v>72.024077328646754</v>
      </c>
    </row>
    <row r="32" spans="1:78">
      <c r="A32" s="181" t="s">
        <v>1781</v>
      </c>
      <c r="B32" s="167" t="s">
        <v>1766</v>
      </c>
      <c r="C32" s="168">
        <v>23</v>
      </c>
      <c r="D32" s="168">
        <v>60</v>
      </c>
      <c r="E32" s="168">
        <v>33</v>
      </c>
      <c r="F32" s="168">
        <v>27</v>
      </c>
      <c r="G32" s="168">
        <v>33.700000000000003</v>
      </c>
      <c r="H32" s="169">
        <v>1452</v>
      </c>
      <c r="I32" s="169">
        <v>540</v>
      </c>
      <c r="J32" s="169">
        <v>1164</v>
      </c>
      <c r="K32" s="169">
        <v>46.3</v>
      </c>
      <c r="L32" s="169">
        <v>102</v>
      </c>
      <c r="M32" s="169">
        <v>354</v>
      </c>
      <c r="N32" s="169">
        <v>29.5</v>
      </c>
      <c r="O32" s="169">
        <v>270</v>
      </c>
      <c r="P32" s="169">
        <v>312</v>
      </c>
      <c r="Q32" s="169">
        <v>87.1</v>
      </c>
      <c r="R32" s="169">
        <v>54</v>
      </c>
      <c r="S32" s="169">
        <v>288</v>
      </c>
      <c r="T32" s="169">
        <v>342</v>
      </c>
      <c r="U32" s="169">
        <v>282</v>
      </c>
      <c r="V32" s="170">
        <v>138</v>
      </c>
      <c r="W32" s="169">
        <v>78</v>
      </c>
      <c r="X32" s="169">
        <v>24</v>
      </c>
      <c r="Y32" s="169">
        <v>150</v>
      </c>
      <c r="Z32" s="169">
        <v>2436</v>
      </c>
      <c r="AA32" s="169">
        <v>3</v>
      </c>
      <c r="AB32" s="169">
        <v>0</v>
      </c>
      <c r="AC32" s="168">
        <v>4.0999999999999996</v>
      </c>
      <c r="AD32" s="168">
        <v>111.8</v>
      </c>
      <c r="AE32" s="168">
        <v>105.8</v>
      </c>
      <c r="AF32" s="168">
        <v>6</v>
      </c>
      <c r="AG32" s="168">
        <v>24.7</v>
      </c>
      <c r="AH32" s="168">
        <v>2.06</v>
      </c>
      <c r="AI32" s="168">
        <v>16.5</v>
      </c>
      <c r="AJ32" s="168">
        <v>2.7</v>
      </c>
      <c r="AK32" s="168">
        <v>14.6</v>
      </c>
      <c r="AL32" s="168">
        <v>8.5</v>
      </c>
      <c r="AM32" s="168">
        <v>8</v>
      </c>
      <c r="AN32" s="168">
        <v>50.7</v>
      </c>
      <c r="AO32" s="168">
        <v>55.8</v>
      </c>
      <c r="AP32" s="168">
        <v>30.6</v>
      </c>
      <c r="AQ32" s="168">
        <v>97.65</v>
      </c>
      <c r="AR32" s="168">
        <v>15.3</v>
      </c>
      <c r="AS32" s="168">
        <v>4116</v>
      </c>
      <c r="AT32" s="171">
        <f t="shared" si="0"/>
        <v>24.2</v>
      </c>
      <c r="AU32" s="171">
        <f t="shared" si="1"/>
        <v>4.7</v>
      </c>
      <c r="AV32" s="172">
        <f t="shared" si="2"/>
        <v>5.7</v>
      </c>
      <c r="AW32" s="172">
        <f t="shared" si="3"/>
        <v>0.9</v>
      </c>
      <c r="AX32" s="172">
        <f t="shared" si="4"/>
        <v>4.8</v>
      </c>
      <c r="AY32" s="172">
        <f t="shared" si="5"/>
        <v>1.3</v>
      </c>
      <c r="AZ32" s="172">
        <f t="shared" si="6"/>
        <v>0.4</v>
      </c>
      <c r="BA32" s="172">
        <f t="shared" si="7"/>
        <v>2.2999999999999998</v>
      </c>
      <c r="BB32" s="173">
        <f t="shared" si="8"/>
        <v>0.71810089020771506</v>
      </c>
      <c r="BC32" s="173">
        <f t="shared" si="9"/>
        <v>2.0434782608695654</v>
      </c>
      <c r="BD32" s="173">
        <f t="shared" si="10"/>
        <v>3.857566765578635E-2</v>
      </c>
      <c r="BE32" s="173">
        <f t="shared" si="11"/>
        <v>1.1869436201780416E-2</v>
      </c>
      <c r="BF32" s="173">
        <f t="shared" si="12"/>
        <v>2.6706231454005934E-2</v>
      </c>
      <c r="BG32" s="173">
        <f t="shared" si="13"/>
        <v>0.14243323442136496</v>
      </c>
      <c r="BH32" s="174" t="str">
        <f t="shared" si="14"/>
        <v>30–39 min</v>
      </c>
      <c r="BI32" s="174" t="str">
        <f t="shared" si="15"/>
        <v>23–27</v>
      </c>
      <c r="BJ32" s="175">
        <f t="shared" si="16"/>
        <v>0.50700000000000001</v>
      </c>
      <c r="BK32" s="175">
        <f t="shared" si="17"/>
        <v>0.55799999999999994</v>
      </c>
      <c r="BL32" s="175">
        <f t="shared" si="18"/>
        <v>0.70247435123717561</v>
      </c>
      <c r="BM32" s="176" t="str">
        <f t="shared" si="19"/>
        <v>Conserver</v>
      </c>
      <c r="BN32" s="177">
        <f t="shared" si="20"/>
        <v>0.74012072434607645</v>
      </c>
      <c r="BO32" s="177">
        <f t="shared" si="21"/>
        <v>2022.0000000000002</v>
      </c>
      <c r="BP32" s="178">
        <f t="shared" si="22"/>
        <v>0.13946587537091987</v>
      </c>
      <c r="BQ32" s="178">
        <f t="shared" si="23"/>
        <v>2.0434782608695654</v>
      </c>
      <c r="BR32" s="179">
        <f t="shared" si="24"/>
        <v>0.1691394658753709</v>
      </c>
      <c r="BS32" s="182">
        <f>AVERAGE(Tableau1[[#This Row],[STL_pg/Min]],Tableau1[[#This Row],[BLK_pg/Min]],Tableau1[[#This Row],[REB_pg/Min]])</f>
        <v>7.3194856577645892E-2</v>
      </c>
      <c r="BT32" s="180">
        <f>AVERAGE(Tableau1[FG%])</f>
        <v>44.61089630931459</v>
      </c>
      <c r="BU32" s="180">
        <f>AVERAGE(Tableau1[3P%])</f>
        <v>29.902460456941991</v>
      </c>
      <c r="BV32" s="180">
        <f>AVERAGE(Tableau1[FT%])</f>
        <v>72.024077328646754</v>
      </c>
    </row>
    <row r="33" spans="1:74">
      <c r="A33" s="181" t="s">
        <v>1782</v>
      </c>
      <c r="B33" s="167" t="s">
        <v>1783</v>
      </c>
      <c r="C33" s="168">
        <v>26</v>
      </c>
      <c r="D33" s="168">
        <v>76</v>
      </c>
      <c r="E33" s="168">
        <v>36</v>
      </c>
      <c r="F33" s="168">
        <v>40</v>
      </c>
      <c r="G33" s="168">
        <v>36</v>
      </c>
      <c r="H33" s="169">
        <v>1839</v>
      </c>
      <c r="I33" s="169">
        <v>562</v>
      </c>
      <c r="J33" s="169">
        <v>1376</v>
      </c>
      <c r="K33" s="169">
        <v>41.1</v>
      </c>
      <c r="L33" s="169">
        <v>220</v>
      </c>
      <c r="M33" s="169">
        <v>638</v>
      </c>
      <c r="N33" s="169">
        <v>34</v>
      </c>
      <c r="O33" s="169">
        <v>494</v>
      </c>
      <c r="P33" s="169">
        <v>562</v>
      </c>
      <c r="Q33" s="169">
        <v>87.5</v>
      </c>
      <c r="R33" s="169">
        <v>38</v>
      </c>
      <c r="S33" s="169">
        <v>198</v>
      </c>
      <c r="T33" s="169">
        <v>236</v>
      </c>
      <c r="U33" s="169">
        <v>882</v>
      </c>
      <c r="V33" s="170">
        <v>357</v>
      </c>
      <c r="W33" s="169">
        <v>91</v>
      </c>
      <c r="X33" s="169">
        <v>15</v>
      </c>
      <c r="Y33" s="169">
        <v>144</v>
      </c>
      <c r="Z33" s="169">
        <v>3397</v>
      </c>
      <c r="AA33" s="169">
        <v>51</v>
      </c>
      <c r="AB33" s="169">
        <v>0</v>
      </c>
      <c r="AC33" s="168">
        <v>0.4</v>
      </c>
      <c r="AD33" s="168">
        <v>115.2</v>
      </c>
      <c r="AE33" s="168">
        <v>114.6</v>
      </c>
      <c r="AF33" s="168">
        <v>0.6</v>
      </c>
      <c r="AG33" s="168">
        <v>45.2</v>
      </c>
      <c r="AH33" s="168">
        <v>2.48</v>
      </c>
      <c r="AI33" s="168">
        <v>30.9</v>
      </c>
      <c r="AJ33" s="168">
        <v>1.2</v>
      </c>
      <c r="AK33" s="168">
        <v>7.2</v>
      </c>
      <c r="AL33" s="168">
        <v>4.2</v>
      </c>
      <c r="AM33" s="168">
        <v>12.5</v>
      </c>
      <c r="AN33" s="168">
        <v>49.1</v>
      </c>
      <c r="AO33" s="168">
        <v>56.7</v>
      </c>
      <c r="AP33" s="168">
        <v>28.5</v>
      </c>
      <c r="AQ33" s="168">
        <v>105.51</v>
      </c>
      <c r="AR33" s="168">
        <v>12.9</v>
      </c>
      <c r="AS33" s="168">
        <v>6020</v>
      </c>
      <c r="AT33" s="171">
        <f t="shared" si="0"/>
        <v>24.19736842105263</v>
      </c>
      <c r="AU33" s="171">
        <f t="shared" si="1"/>
        <v>11.605263157894736</v>
      </c>
      <c r="AV33" s="172">
        <f t="shared" si="2"/>
        <v>3.1052631578947367</v>
      </c>
      <c r="AW33" s="172">
        <f t="shared" si="3"/>
        <v>0.5</v>
      </c>
      <c r="AX33" s="172">
        <f t="shared" si="4"/>
        <v>2.6052631578947367</v>
      </c>
      <c r="AY33" s="172">
        <f t="shared" si="5"/>
        <v>1.1973684210526316</v>
      </c>
      <c r="AZ33" s="172">
        <f t="shared" si="6"/>
        <v>0.19736842105263158</v>
      </c>
      <c r="BA33" s="172">
        <f t="shared" si="7"/>
        <v>4.6973684210526319</v>
      </c>
      <c r="BB33" s="173">
        <f t="shared" si="8"/>
        <v>0.67214912280701755</v>
      </c>
      <c r="BC33" s="173">
        <f t="shared" si="9"/>
        <v>2.4705882352941173</v>
      </c>
      <c r="BD33" s="173">
        <f t="shared" si="10"/>
        <v>3.3260233918128657E-2</v>
      </c>
      <c r="BE33" s="173">
        <f t="shared" si="11"/>
        <v>5.4824561403508769E-3</v>
      </c>
      <c r="BF33" s="173">
        <f t="shared" si="12"/>
        <v>1.3888888888888888E-2</v>
      </c>
      <c r="BG33" s="173">
        <f t="shared" si="13"/>
        <v>7.2368421052631582E-2</v>
      </c>
      <c r="BH33" s="174" t="str">
        <f t="shared" si="14"/>
        <v>30–39 min</v>
      </c>
      <c r="BI33" s="174" t="str">
        <f t="shared" si="15"/>
        <v>23–27</v>
      </c>
      <c r="BJ33" s="175">
        <f t="shared" si="16"/>
        <v>0.49099999999999999</v>
      </c>
      <c r="BK33" s="175">
        <f t="shared" si="17"/>
        <v>0.56700000000000006</v>
      </c>
      <c r="BL33" s="175">
        <f t="shared" si="18"/>
        <v>0.83041641520820764</v>
      </c>
      <c r="BM33" s="176" t="str">
        <f t="shared" si="19"/>
        <v>Conserver</v>
      </c>
      <c r="BN33" s="177">
        <f t="shared" si="20"/>
        <v>0.74004024144869218</v>
      </c>
      <c r="BO33" s="177">
        <f t="shared" si="21"/>
        <v>2736</v>
      </c>
      <c r="BP33" s="178">
        <f t="shared" si="22"/>
        <v>0.32236842105263158</v>
      </c>
      <c r="BQ33" s="178">
        <f t="shared" si="23"/>
        <v>2.4705882352941178</v>
      </c>
      <c r="BR33" s="179">
        <f t="shared" si="24"/>
        <v>8.6257309941520463E-2</v>
      </c>
      <c r="BS33" s="182">
        <f>AVERAGE(Tableau1[[#This Row],[STL_pg/Min]],Tableau1[[#This Row],[BLK_pg/Min]],Tableau1[[#This Row],[REB_pg/Min]])</f>
        <v>4.1666666666666664E-2</v>
      </c>
      <c r="BT33" s="180">
        <f>AVERAGE(Tableau1[FG%])</f>
        <v>44.61089630931459</v>
      </c>
      <c r="BU33" s="180">
        <f>AVERAGE(Tableau1[3P%])</f>
        <v>29.902460456941991</v>
      </c>
      <c r="BV33" s="180">
        <f>AVERAGE(Tableau1[FT%])</f>
        <v>72.024077328646754</v>
      </c>
    </row>
    <row r="34" spans="1:74">
      <c r="A34" s="181" t="s">
        <v>1784</v>
      </c>
      <c r="B34" s="167" t="s">
        <v>1785</v>
      </c>
      <c r="C34" s="168">
        <v>28</v>
      </c>
      <c r="D34" s="168">
        <v>71</v>
      </c>
      <c r="E34" s="168">
        <v>55</v>
      </c>
      <c r="F34" s="168">
        <v>16</v>
      </c>
      <c r="G34" s="168">
        <v>31.4</v>
      </c>
      <c r="H34" s="169">
        <v>1704</v>
      </c>
      <c r="I34" s="169">
        <v>582</v>
      </c>
      <c r="J34" s="169">
        <v>1321</v>
      </c>
      <c r="K34" s="169">
        <v>44.3</v>
      </c>
      <c r="L34" s="169">
        <v>234</v>
      </c>
      <c r="M34" s="169">
        <v>632</v>
      </c>
      <c r="N34" s="169">
        <v>36.799999999999997</v>
      </c>
      <c r="O34" s="169">
        <v>298</v>
      </c>
      <c r="P34" s="169">
        <v>362</v>
      </c>
      <c r="Q34" s="169">
        <v>82.3</v>
      </c>
      <c r="R34" s="169">
        <v>57</v>
      </c>
      <c r="S34" s="169">
        <v>263</v>
      </c>
      <c r="T34" s="169">
        <v>320</v>
      </c>
      <c r="U34" s="169">
        <v>355</v>
      </c>
      <c r="V34" s="170">
        <v>149</v>
      </c>
      <c r="W34" s="169">
        <v>92</v>
      </c>
      <c r="X34" s="169">
        <v>14</v>
      </c>
      <c r="Y34" s="169">
        <v>142</v>
      </c>
      <c r="Z34" s="169">
        <v>2805</v>
      </c>
      <c r="AA34" s="169">
        <v>6</v>
      </c>
      <c r="AB34" s="169">
        <v>0</v>
      </c>
      <c r="AC34" s="168">
        <v>7.4</v>
      </c>
      <c r="AD34" s="168">
        <v>119.7</v>
      </c>
      <c r="AE34" s="168">
        <v>109.1</v>
      </c>
      <c r="AF34" s="168">
        <v>10.5</v>
      </c>
      <c r="AG34" s="168">
        <v>23.8</v>
      </c>
      <c r="AH34" s="168">
        <v>2.38</v>
      </c>
      <c r="AI34" s="168">
        <v>18</v>
      </c>
      <c r="AJ34" s="168">
        <v>2.5</v>
      </c>
      <c r="AK34" s="168">
        <v>11.2</v>
      </c>
      <c r="AL34" s="168">
        <v>6.9</v>
      </c>
      <c r="AM34" s="168">
        <v>7.6</v>
      </c>
      <c r="AN34" s="168">
        <v>53.1</v>
      </c>
      <c r="AO34" s="168">
        <v>57.5</v>
      </c>
      <c r="AP34" s="168">
        <v>29.8</v>
      </c>
      <c r="AQ34" s="168">
        <v>102.21</v>
      </c>
      <c r="AR34" s="168">
        <v>13.7</v>
      </c>
      <c r="AS34" s="168">
        <v>4762</v>
      </c>
      <c r="AT34" s="171">
        <f t="shared" si="0"/>
        <v>24</v>
      </c>
      <c r="AU34" s="171">
        <f t="shared" si="1"/>
        <v>5</v>
      </c>
      <c r="AV34" s="172">
        <f t="shared" si="2"/>
        <v>4.507042253521127</v>
      </c>
      <c r="AW34" s="172">
        <f t="shared" si="3"/>
        <v>0.80281690140845074</v>
      </c>
      <c r="AX34" s="172">
        <f t="shared" si="4"/>
        <v>3.704225352112676</v>
      </c>
      <c r="AY34" s="172">
        <f t="shared" si="5"/>
        <v>1.295774647887324</v>
      </c>
      <c r="AZ34" s="172">
        <f t="shared" si="6"/>
        <v>0.19718309859154928</v>
      </c>
      <c r="BA34" s="172">
        <f t="shared" si="7"/>
        <v>2.0985915492957745</v>
      </c>
      <c r="BB34" s="173">
        <f t="shared" si="8"/>
        <v>0.76433121019108285</v>
      </c>
      <c r="BC34" s="173">
        <f t="shared" si="9"/>
        <v>2.3825503355704698</v>
      </c>
      <c r="BD34" s="173">
        <f t="shared" si="10"/>
        <v>4.1266708531443444E-2</v>
      </c>
      <c r="BE34" s="173">
        <f t="shared" si="11"/>
        <v>6.2797165156544361E-3</v>
      </c>
      <c r="BF34" s="173">
        <f t="shared" si="12"/>
        <v>2.556741724230735E-2</v>
      </c>
      <c r="BG34" s="173">
        <f t="shared" si="13"/>
        <v>0.11796896025836548</v>
      </c>
      <c r="BH34" s="174" t="str">
        <f t="shared" si="14"/>
        <v>30–39 min</v>
      </c>
      <c r="BI34" s="174" t="str">
        <f t="shared" si="15"/>
        <v>28–32</v>
      </c>
      <c r="BJ34" s="175">
        <f t="shared" si="16"/>
        <v>0.53100000000000003</v>
      </c>
      <c r="BK34" s="175">
        <f t="shared" si="17"/>
        <v>0.57499999999999996</v>
      </c>
      <c r="BL34" s="175">
        <f t="shared" si="18"/>
        <v>0.79722389861194931</v>
      </c>
      <c r="BM34" s="176" t="str">
        <f t="shared" si="19"/>
        <v>Conserver</v>
      </c>
      <c r="BN34" s="177">
        <f t="shared" si="20"/>
        <v>0.7340040241448692</v>
      </c>
      <c r="BO34" s="177">
        <f t="shared" si="21"/>
        <v>2229.4</v>
      </c>
      <c r="BP34" s="178">
        <f t="shared" si="22"/>
        <v>0.15923566878980891</v>
      </c>
      <c r="BQ34" s="178">
        <f t="shared" si="23"/>
        <v>2.3825503355704698</v>
      </c>
      <c r="BR34" s="179">
        <f t="shared" si="24"/>
        <v>0.14353637750067283</v>
      </c>
      <c r="BS34" s="182">
        <f>AVERAGE(Tableau1[[#This Row],[STL_pg/Min]],Tableau1[[#This Row],[BLK_pg/Min]],Tableau1[[#This Row],[REB_pg/Min]])</f>
        <v>6.3694267515923567E-2</v>
      </c>
      <c r="BT34" s="180">
        <f>AVERAGE(Tableau1[FG%])</f>
        <v>44.61089630931459</v>
      </c>
      <c r="BU34" s="180">
        <f>AVERAGE(Tableau1[3P%])</f>
        <v>29.902460456941991</v>
      </c>
      <c r="BV34" s="180">
        <f>AVERAGE(Tableau1[FT%])</f>
        <v>72.024077328646754</v>
      </c>
    </row>
    <row r="35" spans="1:74">
      <c r="A35" s="181" t="s">
        <v>1786</v>
      </c>
      <c r="B35" s="167" t="s">
        <v>1787</v>
      </c>
      <c r="C35" s="168">
        <v>23</v>
      </c>
      <c r="D35" s="168">
        <v>25</v>
      </c>
      <c r="E35" s="168">
        <v>8</v>
      </c>
      <c r="F35" s="168">
        <v>17</v>
      </c>
      <c r="G35" s="168">
        <v>31.2</v>
      </c>
      <c r="H35" s="169">
        <v>600</v>
      </c>
      <c r="I35" s="169">
        <v>200</v>
      </c>
      <c r="J35" s="169">
        <v>455</v>
      </c>
      <c r="K35" s="169">
        <v>43.8</v>
      </c>
      <c r="L35" s="169">
        <v>68</v>
      </c>
      <c r="M35" s="169">
        <v>195</v>
      </c>
      <c r="N35" s="169">
        <v>34.9</v>
      </c>
      <c r="O35" s="169">
        <v>133</v>
      </c>
      <c r="P35" s="169">
        <v>150</v>
      </c>
      <c r="Q35" s="169">
        <v>88.1</v>
      </c>
      <c r="R35" s="169">
        <v>15</v>
      </c>
      <c r="S35" s="169">
        <v>68</v>
      </c>
      <c r="T35" s="169">
        <v>83</v>
      </c>
      <c r="U35" s="169">
        <v>95</v>
      </c>
      <c r="V35" s="170">
        <v>63</v>
      </c>
      <c r="W35" s="169">
        <v>15</v>
      </c>
      <c r="X35" s="169">
        <v>3</v>
      </c>
      <c r="Y35" s="169">
        <v>45</v>
      </c>
      <c r="Z35" s="169">
        <v>828</v>
      </c>
      <c r="AA35" s="169">
        <v>1</v>
      </c>
      <c r="AB35" s="169">
        <v>0</v>
      </c>
      <c r="AC35" s="168">
        <v>-3.7</v>
      </c>
      <c r="AD35" s="168">
        <v>114.9</v>
      </c>
      <c r="AE35" s="168">
        <v>120.6</v>
      </c>
      <c r="AF35" s="168">
        <v>-5.7</v>
      </c>
      <c r="AG35" s="168">
        <v>21.7</v>
      </c>
      <c r="AH35" s="168">
        <v>1.52</v>
      </c>
      <c r="AI35" s="168">
        <v>14</v>
      </c>
      <c r="AJ35" s="168">
        <v>2</v>
      </c>
      <c r="AK35" s="168">
        <v>8.9</v>
      </c>
      <c r="AL35" s="168">
        <v>5.4</v>
      </c>
      <c r="AM35" s="168">
        <v>9.1999999999999993</v>
      </c>
      <c r="AN35" s="168">
        <v>51.3</v>
      </c>
      <c r="AO35" s="168">
        <v>57.5</v>
      </c>
      <c r="AP35" s="168">
        <v>32.799999999999997</v>
      </c>
      <c r="AQ35" s="168">
        <v>96.1</v>
      </c>
      <c r="AR35" s="168">
        <v>12.2</v>
      </c>
      <c r="AS35" s="168">
        <v>1563</v>
      </c>
      <c r="AT35" s="171">
        <f t="shared" si="0"/>
        <v>24</v>
      </c>
      <c r="AU35" s="171">
        <f t="shared" si="1"/>
        <v>3.8</v>
      </c>
      <c r="AV35" s="172">
        <f t="shared" si="2"/>
        <v>3.32</v>
      </c>
      <c r="AW35" s="172">
        <f t="shared" si="3"/>
        <v>0.6</v>
      </c>
      <c r="AX35" s="172">
        <f t="shared" si="4"/>
        <v>2.72</v>
      </c>
      <c r="AY35" s="172">
        <f t="shared" si="5"/>
        <v>0.6</v>
      </c>
      <c r="AZ35" s="172">
        <f t="shared" si="6"/>
        <v>0.12</v>
      </c>
      <c r="BA35" s="172">
        <f t="shared" si="7"/>
        <v>2.52</v>
      </c>
      <c r="BB35" s="173">
        <f t="shared" si="8"/>
        <v>0.76923076923076927</v>
      </c>
      <c r="BC35" s="173">
        <f t="shared" si="9"/>
        <v>1.5079365079365079</v>
      </c>
      <c r="BD35" s="173">
        <f t="shared" si="10"/>
        <v>1.9230769230769232E-2</v>
      </c>
      <c r="BE35" s="173">
        <f t="shared" si="11"/>
        <v>3.8461538461538459E-3</v>
      </c>
      <c r="BF35" s="173">
        <f t="shared" si="12"/>
        <v>1.9230769230769232E-2</v>
      </c>
      <c r="BG35" s="173">
        <f t="shared" si="13"/>
        <v>8.7179487179487189E-2</v>
      </c>
      <c r="BH35" s="174" t="str">
        <f t="shared" si="14"/>
        <v>30–39 min</v>
      </c>
      <c r="BI35" s="174" t="str">
        <f t="shared" si="15"/>
        <v>23–27</v>
      </c>
      <c r="BJ35" s="175">
        <f t="shared" si="16"/>
        <v>0.51300000000000001</v>
      </c>
      <c r="BK35" s="175">
        <f t="shared" si="17"/>
        <v>0.57499999999999996</v>
      </c>
      <c r="BL35" s="175">
        <f t="shared" si="18"/>
        <v>0.27459263729631866</v>
      </c>
      <c r="BM35" s="176" t="str">
        <f t="shared" si="19"/>
        <v>Écarter</v>
      </c>
      <c r="BN35" s="177">
        <f t="shared" si="20"/>
        <v>0.7340040241448692</v>
      </c>
      <c r="BO35" s="177">
        <f t="shared" si="21"/>
        <v>780</v>
      </c>
      <c r="BP35" s="178">
        <f t="shared" si="22"/>
        <v>0.12179487179487179</v>
      </c>
      <c r="BQ35" s="178">
        <f t="shared" si="23"/>
        <v>1.5079365079365079</v>
      </c>
      <c r="BR35" s="179">
        <f t="shared" si="24"/>
        <v>0.10641025641025641</v>
      </c>
      <c r="BS35" s="182">
        <f>AVERAGE(Tableau1[[#This Row],[STL_pg/Min]],Tableau1[[#This Row],[BLK_pg/Min]],Tableau1[[#This Row],[REB_pg/Min]])</f>
        <v>4.3162393162393155E-2</v>
      </c>
      <c r="BT35" s="180">
        <f>AVERAGE(Tableau1[FG%])</f>
        <v>44.61089630931459</v>
      </c>
      <c r="BU35" s="180">
        <f>AVERAGE(Tableau1[3P%])</f>
        <v>29.902460456941991</v>
      </c>
      <c r="BV35" s="180">
        <f>AVERAGE(Tableau1[FT%])</f>
        <v>72.024077328646754</v>
      </c>
    </row>
    <row r="36" spans="1:74">
      <c r="A36" s="181" t="s">
        <v>1788</v>
      </c>
      <c r="B36" s="167" t="s">
        <v>1789</v>
      </c>
      <c r="C36" s="168">
        <v>25</v>
      </c>
      <c r="D36" s="168">
        <v>77</v>
      </c>
      <c r="E36" s="168">
        <v>37</v>
      </c>
      <c r="F36" s="168">
        <v>40</v>
      </c>
      <c r="G36" s="168">
        <v>35.4</v>
      </c>
      <c r="H36" s="169">
        <v>1840</v>
      </c>
      <c r="I36" s="169">
        <v>655</v>
      </c>
      <c r="J36" s="169">
        <v>1378</v>
      </c>
      <c r="K36" s="169">
        <v>47.2</v>
      </c>
      <c r="L36" s="169">
        <v>254</v>
      </c>
      <c r="M36" s="169">
        <v>670</v>
      </c>
      <c r="N36" s="169">
        <v>37.5</v>
      </c>
      <c r="O36" s="169">
        <v>285</v>
      </c>
      <c r="P36" s="169">
        <v>323</v>
      </c>
      <c r="Q36" s="169">
        <v>87.8</v>
      </c>
      <c r="R36" s="169">
        <v>39</v>
      </c>
      <c r="S36" s="169">
        <v>362</v>
      </c>
      <c r="T36" s="169">
        <v>400</v>
      </c>
      <c r="U36" s="169">
        <v>424</v>
      </c>
      <c r="V36" s="170">
        <v>200</v>
      </c>
      <c r="W36" s="169">
        <v>69</v>
      </c>
      <c r="X36" s="169">
        <v>15</v>
      </c>
      <c r="Y36" s="169">
        <v>85</v>
      </c>
      <c r="Z36" s="169">
        <v>3018</v>
      </c>
      <c r="AA36" s="169">
        <v>9</v>
      </c>
      <c r="AB36" s="169">
        <v>0</v>
      </c>
      <c r="AC36" s="168">
        <v>1.3</v>
      </c>
      <c r="AD36" s="168">
        <v>113.9</v>
      </c>
      <c r="AE36" s="168">
        <v>112.6</v>
      </c>
      <c r="AF36" s="168">
        <v>1.3</v>
      </c>
      <c r="AG36" s="168">
        <v>25.4</v>
      </c>
      <c r="AH36" s="168">
        <v>2.14</v>
      </c>
      <c r="AI36" s="168">
        <v>20</v>
      </c>
      <c r="AJ36" s="168">
        <v>1.3</v>
      </c>
      <c r="AK36" s="168">
        <v>13.2</v>
      </c>
      <c r="AL36" s="168">
        <v>7.3</v>
      </c>
      <c r="AM36" s="168">
        <v>9.3000000000000007</v>
      </c>
      <c r="AN36" s="168">
        <v>56.3</v>
      </c>
      <c r="AO36" s="168">
        <v>60.5</v>
      </c>
      <c r="AP36" s="168">
        <v>27.1</v>
      </c>
      <c r="AQ36" s="168">
        <v>97.78</v>
      </c>
      <c r="AR36" s="168">
        <v>13.9</v>
      </c>
      <c r="AS36" s="168">
        <v>5564</v>
      </c>
      <c r="AT36" s="171">
        <f t="shared" si="0"/>
        <v>23.896103896103895</v>
      </c>
      <c r="AU36" s="171">
        <f t="shared" si="1"/>
        <v>5.5064935064935066</v>
      </c>
      <c r="AV36" s="172">
        <f t="shared" si="2"/>
        <v>5.1948051948051948</v>
      </c>
      <c r="AW36" s="172">
        <f t="shared" si="3"/>
        <v>0.50649350649350644</v>
      </c>
      <c r="AX36" s="172">
        <f t="shared" si="4"/>
        <v>4.7012987012987013</v>
      </c>
      <c r="AY36" s="172">
        <f t="shared" si="5"/>
        <v>0.89610389610389607</v>
      </c>
      <c r="AZ36" s="172">
        <f t="shared" si="6"/>
        <v>0.19480519480519481</v>
      </c>
      <c r="BA36" s="172">
        <f t="shared" si="7"/>
        <v>2.5974025974025974</v>
      </c>
      <c r="BB36" s="173">
        <f t="shared" si="8"/>
        <v>0.67503118350575975</v>
      </c>
      <c r="BC36" s="173">
        <f t="shared" si="9"/>
        <v>2.12</v>
      </c>
      <c r="BD36" s="173">
        <f t="shared" si="10"/>
        <v>2.5313669381465991E-2</v>
      </c>
      <c r="BE36" s="173">
        <f t="shared" si="11"/>
        <v>5.5029716046665206E-3</v>
      </c>
      <c r="BF36" s="173">
        <f t="shared" si="12"/>
        <v>1.430772617213295E-2</v>
      </c>
      <c r="BG36" s="173">
        <f t="shared" si="13"/>
        <v>0.13280504805928536</v>
      </c>
      <c r="BH36" s="174" t="str">
        <f t="shared" si="14"/>
        <v>30–39 min</v>
      </c>
      <c r="BI36" s="174" t="str">
        <f t="shared" si="15"/>
        <v>23–27</v>
      </c>
      <c r="BJ36" s="175">
        <f t="shared" si="16"/>
        <v>0.56299999999999994</v>
      </c>
      <c r="BK36" s="175">
        <f t="shared" si="17"/>
        <v>0.60499999999999998</v>
      </c>
      <c r="BL36" s="175">
        <f t="shared" si="18"/>
        <v>0.83162341581170796</v>
      </c>
      <c r="BM36" s="176" t="str">
        <f t="shared" si="19"/>
        <v>Conserver</v>
      </c>
      <c r="BN36" s="177">
        <f t="shared" si="20"/>
        <v>0.73082651754683947</v>
      </c>
      <c r="BO36" s="177">
        <f t="shared" si="21"/>
        <v>2725.7999999999997</v>
      </c>
      <c r="BP36" s="178">
        <f t="shared" si="22"/>
        <v>0.15555066402524031</v>
      </c>
      <c r="BQ36" s="178">
        <f t="shared" si="23"/>
        <v>2.12</v>
      </c>
      <c r="BR36" s="179">
        <f t="shared" si="24"/>
        <v>0.14674590945777388</v>
      </c>
      <c r="BS36" s="182">
        <f>AVERAGE(Tableau1[[#This Row],[STL_pg/Min]],Tableau1[[#This Row],[BLK_pg/Min]],Tableau1[[#This Row],[REB_pg/Min]])</f>
        <v>5.9187516814635466E-2</v>
      </c>
      <c r="BT36" s="180">
        <f>AVERAGE(Tableau1[FG%])</f>
        <v>44.61089630931459</v>
      </c>
      <c r="BU36" s="180">
        <f>AVERAGE(Tableau1[3P%])</f>
        <v>29.902460456941991</v>
      </c>
      <c r="BV36" s="180">
        <f>AVERAGE(Tableau1[FT%])</f>
        <v>72.024077328646754</v>
      </c>
    </row>
    <row r="37" spans="1:74">
      <c r="A37" s="181" t="s">
        <v>1790</v>
      </c>
      <c r="B37" s="167" t="s">
        <v>1760</v>
      </c>
      <c r="C37" s="168">
        <v>31</v>
      </c>
      <c r="D37" s="168">
        <v>19</v>
      </c>
      <c r="E37" s="168">
        <v>8</v>
      </c>
      <c r="F37" s="168">
        <v>11</v>
      </c>
      <c r="G37" s="168">
        <v>30.2</v>
      </c>
      <c r="H37" s="169">
        <v>452</v>
      </c>
      <c r="I37" s="169">
        <v>141</v>
      </c>
      <c r="J37" s="169">
        <v>315</v>
      </c>
      <c r="K37" s="169">
        <v>44.4</v>
      </c>
      <c r="L37" s="169">
        <v>23</v>
      </c>
      <c r="M37" s="169">
        <v>78</v>
      </c>
      <c r="N37" s="169">
        <v>29.9</v>
      </c>
      <c r="O37" s="169">
        <v>148</v>
      </c>
      <c r="P37" s="169">
        <v>169</v>
      </c>
      <c r="Q37" s="169">
        <v>88.2</v>
      </c>
      <c r="R37" s="169">
        <v>36</v>
      </c>
      <c r="S37" s="169">
        <v>120</v>
      </c>
      <c r="T37" s="169">
        <v>156</v>
      </c>
      <c r="U37" s="169">
        <v>86</v>
      </c>
      <c r="V37" s="170">
        <v>63</v>
      </c>
      <c r="W37" s="169">
        <v>13</v>
      </c>
      <c r="X37" s="169">
        <v>17</v>
      </c>
      <c r="Y37" s="169">
        <v>42</v>
      </c>
      <c r="Z37" s="169">
        <v>800</v>
      </c>
      <c r="AA37" s="169">
        <v>7</v>
      </c>
      <c r="AB37" s="169">
        <v>1</v>
      </c>
      <c r="AC37" s="168">
        <v>-3</v>
      </c>
      <c r="AD37" s="168">
        <v>104</v>
      </c>
      <c r="AE37" s="168">
        <v>109.5</v>
      </c>
      <c r="AF37" s="168">
        <v>-5.5</v>
      </c>
      <c r="AG37" s="168">
        <v>28.6</v>
      </c>
      <c r="AH37" s="168">
        <v>1.37</v>
      </c>
      <c r="AI37" s="168">
        <v>15.8</v>
      </c>
      <c r="AJ37" s="168">
        <v>6.2</v>
      </c>
      <c r="AK37" s="168">
        <v>20.7</v>
      </c>
      <c r="AL37" s="168">
        <v>13.4</v>
      </c>
      <c r="AM37" s="168">
        <v>11.5</v>
      </c>
      <c r="AN37" s="168">
        <v>48.1</v>
      </c>
      <c r="AO37" s="168">
        <v>58</v>
      </c>
      <c r="AP37" s="168">
        <v>34.200000000000003</v>
      </c>
      <c r="AQ37" s="168">
        <v>99.95</v>
      </c>
      <c r="AR37" s="168">
        <v>16.899999999999999</v>
      </c>
      <c r="AS37" s="168">
        <v>1200</v>
      </c>
      <c r="AT37" s="171">
        <f t="shared" si="0"/>
        <v>23.789473684210527</v>
      </c>
      <c r="AU37" s="171">
        <f t="shared" si="1"/>
        <v>4.5263157894736841</v>
      </c>
      <c r="AV37" s="172">
        <f t="shared" si="2"/>
        <v>8.2105263157894743</v>
      </c>
      <c r="AW37" s="172">
        <f t="shared" si="3"/>
        <v>1.8947368421052631</v>
      </c>
      <c r="AX37" s="172">
        <f t="shared" si="4"/>
        <v>6.3157894736842106</v>
      </c>
      <c r="AY37" s="172">
        <f t="shared" si="5"/>
        <v>0.68421052631578949</v>
      </c>
      <c r="AZ37" s="172">
        <f t="shared" si="6"/>
        <v>0.89473684210526316</v>
      </c>
      <c r="BA37" s="172">
        <f t="shared" si="7"/>
        <v>3.3157894736842106</v>
      </c>
      <c r="BB37" s="173">
        <f t="shared" si="8"/>
        <v>0.78773091669571282</v>
      </c>
      <c r="BC37" s="173">
        <f t="shared" si="9"/>
        <v>1.3650793650793649</v>
      </c>
      <c r="BD37" s="173">
        <f t="shared" si="10"/>
        <v>2.265597769257581E-2</v>
      </c>
      <c r="BE37" s="173">
        <f t="shared" si="11"/>
        <v>2.9627047751829907E-2</v>
      </c>
      <c r="BF37" s="173">
        <f t="shared" si="12"/>
        <v>6.2739630533286864E-2</v>
      </c>
      <c r="BG37" s="173">
        <f t="shared" si="13"/>
        <v>0.20913210177762287</v>
      </c>
      <c r="BH37" s="174" t="str">
        <f t="shared" si="14"/>
        <v>30–39 min</v>
      </c>
      <c r="BI37" s="174" t="str">
        <f t="shared" si="15"/>
        <v>28–32</v>
      </c>
      <c r="BJ37" s="175">
        <f t="shared" si="16"/>
        <v>0.48100000000000004</v>
      </c>
      <c r="BK37" s="175">
        <f t="shared" si="17"/>
        <v>0.57999999999999996</v>
      </c>
      <c r="BL37" s="175">
        <f t="shared" si="18"/>
        <v>0.19010259505129753</v>
      </c>
      <c r="BM37" s="176" t="str">
        <f t="shared" si="19"/>
        <v>Écarter</v>
      </c>
      <c r="BN37" s="177">
        <f t="shared" si="20"/>
        <v>0.72756539235412476</v>
      </c>
      <c r="BO37" s="177">
        <f t="shared" si="21"/>
        <v>573.79999999999995</v>
      </c>
      <c r="BP37" s="178">
        <f t="shared" si="22"/>
        <v>0.14987800627396305</v>
      </c>
      <c r="BQ37" s="178">
        <f t="shared" si="23"/>
        <v>1.3650793650793651</v>
      </c>
      <c r="BR37" s="179">
        <f t="shared" si="24"/>
        <v>0.27187173231090977</v>
      </c>
      <c r="BS37" s="182">
        <f>AVERAGE(Tableau1[[#This Row],[STL_pg/Min]],Tableau1[[#This Row],[BLK_pg/Min]],Tableau1[[#This Row],[REB_pg/Min]])</f>
        <v>0.1080515859184385</v>
      </c>
      <c r="BT37" s="180">
        <f>AVERAGE(Tableau1[FG%])</f>
        <v>44.61089630931459</v>
      </c>
      <c r="BU37" s="180">
        <f>AVERAGE(Tableau1[3P%])</f>
        <v>29.902460456941991</v>
      </c>
      <c r="BV37" s="180">
        <f>AVERAGE(Tableau1[FT%])</f>
        <v>72.024077328646754</v>
      </c>
    </row>
    <row r="38" spans="1:74">
      <c r="A38" s="181" t="s">
        <v>1791</v>
      </c>
      <c r="B38" s="167" t="s">
        <v>1780</v>
      </c>
      <c r="C38" s="168">
        <v>27</v>
      </c>
      <c r="D38" s="168">
        <v>62</v>
      </c>
      <c r="E38" s="168">
        <v>27</v>
      </c>
      <c r="F38" s="168">
        <v>35</v>
      </c>
      <c r="G38" s="168">
        <v>36.1</v>
      </c>
      <c r="H38" s="169">
        <v>1457</v>
      </c>
      <c r="I38" s="169">
        <v>539</v>
      </c>
      <c r="J38" s="169">
        <v>1166</v>
      </c>
      <c r="K38" s="169">
        <v>46.3</v>
      </c>
      <c r="L38" s="169">
        <v>118</v>
      </c>
      <c r="M38" s="169">
        <v>378</v>
      </c>
      <c r="N38" s="169">
        <v>31</v>
      </c>
      <c r="O38" s="169">
        <v>260</v>
      </c>
      <c r="P38" s="169">
        <v>316</v>
      </c>
      <c r="Q38" s="169">
        <v>82.7</v>
      </c>
      <c r="R38" s="169">
        <v>56</v>
      </c>
      <c r="S38" s="169">
        <v>242</v>
      </c>
      <c r="T38" s="169">
        <v>298</v>
      </c>
      <c r="U38" s="169">
        <v>391</v>
      </c>
      <c r="V38" s="170">
        <v>174</v>
      </c>
      <c r="W38" s="169">
        <v>93</v>
      </c>
      <c r="X38" s="169">
        <v>25</v>
      </c>
      <c r="Y38" s="169">
        <v>161</v>
      </c>
      <c r="Z38" s="169">
        <v>2579</v>
      </c>
      <c r="AA38" s="169">
        <v>9</v>
      </c>
      <c r="AB38" s="169">
        <v>0</v>
      </c>
      <c r="AC38" s="168">
        <v>-1.1000000000000001</v>
      </c>
      <c r="AD38" s="168">
        <v>113.7</v>
      </c>
      <c r="AE38" s="168">
        <v>114.9</v>
      </c>
      <c r="AF38" s="168">
        <v>-1.2</v>
      </c>
      <c r="AG38" s="168">
        <v>26.2</v>
      </c>
      <c r="AH38" s="168">
        <v>2.25</v>
      </c>
      <c r="AI38" s="168">
        <v>21</v>
      </c>
      <c r="AJ38" s="168">
        <v>2.2999999999999998</v>
      </c>
      <c r="AK38" s="168">
        <v>10.6</v>
      </c>
      <c r="AL38" s="168">
        <v>6.4</v>
      </c>
      <c r="AM38" s="168">
        <v>9.3000000000000007</v>
      </c>
      <c r="AN38" s="168">
        <v>51.4</v>
      </c>
      <c r="AO38" s="168">
        <v>56</v>
      </c>
      <c r="AP38" s="168">
        <v>27.4</v>
      </c>
      <c r="AQ38" s="168">
        <v>102.22</v>
      </c>
      <c r="AR38" s="168">
        <v>11.9</v>
      </c>
      <c r="AS38" s="168">
        <v>4768</v>
      </c>
      <c r="AT38" s="171">
        <f t="shared" si="0"/>
        <v>23.5</v>
      </c>
      <c r="AU38" s="171">
        <f t="shared" si="1"/>
        <v>6.306451612903226</v>
      </c>
      <c r="AV38" s="172">
        <f t="shared" si="2"/>
        <v>4.806451612903226</v>
      </c>
      <c r="AW38" s="172">
        <f t="shared" si="3"/>
        <v>0.90322580645161288</v>
      </c>
      <c r="AX38" s="172">
        <f t="shared" si="4"/>
        <v>3.903225806451613</v>
      </c>
      <c r="AY38" s="172">
        <f t="shared" si="5"/>
        <v>1.5</v>
      </c>
      <c r="AZ38" s="172">
        <f t="shared" si="6"/>
        <v>0.40322580645161288</v>
      </c>
      <c r="BA38" s="172">
        <f t="shared" si="7"/>
        <v>2.806451612903226</v>
      </c>
      <c r="BB38" s="173">
        <f t="shared" si="8"/>
        <v>0.65096952908587258</v>
      </c>
      <c r="BC38" s="173">
        <f t="shared" si="9"/>
        <v>2.2471264367816093</v>
      </c>
      <c r="BD38" s="173">
        <f t="shared" si="10"/>
        <v>4.1551246537396121E-2</v>
      </c>
      <c r="BE38" s="173">
        <f t="shared" si="11"/>
        <v>1.1169689929407558E-2</v>
      </c>
      <c r="BF38" s="173">
        <f t="shared" si="12"/>
        <v>2.5020105441872931E-2</v>
      </c>
      <c r="BG38" s="173">
        <f t="shared" si="13"/>
        <v>0.10812259851666517</v>
      </c>
      <c r="BH38" s="174" t="str">
        <f t="shared" si="14"/>
        <v>30–39 min</v>
      </c>
      <c r="BI38" s="174" t="str">
        <f t="shared" si="15"/>
        <v>23–27</v>
      </c>
      <c r="BJ38" s="175">
        <f t="shared" si="16"/>
        <v>0.51400000000000001</v>
      </c>
      <c r="BK38" s="175">
        <f t="shared" si="17"/>
        <v>0.56000000000000005</v>
      </c>
      <c r="BL38" s="175">
        <f t="shared" si="18"/>
        <v>0.70368135184067593</v>
      </c>
      <c r="BM38" s="176" t="str">
        <f t="shared" si="19"/>
        <v>Conserver</v>
      </c>
      <c r="BN38" s="177">
        <f t="shared" si="20"/>
        <v>0.71871227364185108</v>
      </c>
      <c r="BO38" s="177">
        <f t="shared" si="21"/>
        <v>2238.2000000000003</v>
      </c>
      <c r="BP38" s="178">
        <f t="shared" si="22"/>
        <v>0.17469395049593422</v>
      </c>
      <c r="BQ38" s="178">
        <f t="shared" si="23"/>
        <v>2.2471264367816093</v>
      </c>
      <c r="BR38" s="179">
        <f t="shared" si="24"/>
        <v>0.13314270395853811</v>
      </c>
      <c r="BS38" s="182">
        <f>AVERAGE(Tableau1[[#This Row],[STL_pg/Min]],Tableau1[[#This Row],[BLK_pg/Min]],Tableau1[[#This Row],[REB_pg/Min]])</f>
        <v>6.195454680844726E-2</v>
      </c>
      <c r="BT38" s="180">
        <f>AVERAGE(Tableau1[FG%])</f>
        <v>44.61089630931459</v>
      </c>
      <c r="BU38" s="180">
        <f>AVERAGE(Tableau1[3P%])</f>
        <v>29.902460456941991</v>
      </c>
      <c r="BV38" s="180">
        <f>AVERAGE(Tableau1[FT%])</f>
        <v>72.024077328646754</v>
      </c>
    </row>
    <row r="39" spans="1:74">
      <c r="A39" s="181" t="s">
        <v>1792</v>
      </c>
      <c r="B39" s="167" t="s">
        <v>1793</v>
      </c>
      <c r="C39" s="168">
        <v>30</v>
      </c>
      <c r="D39" s="168">
        <v>74</v>
      </c>
      <c r="E39" s="168">
        <v>32</v>
      </c>
      <c r="F39" s="168">
        <v>42</v>
      </c>
      <c r="G39" s="168">
        <v>35.200000000000003</v>
      </c>
      <c r="H39" s="169">
        <v>1724</v>
      </c>
      <c r="I39" s="169">
        <v>622</v>
      </c>
      <c r="J39" s="169">
        <v>1221</v>
      </c>
      <c r="K39" s="169">
        <v>51.1</v>
      </c>
      <c r="L39" s="169">
        <v>237</v>
      </c>
      <c r="M39" s="169">
        <v>533</v>
      </c>
      <c r="N39" s="169">
        <v>44.6</v>
      </c>
      <c r="O39" s="169">
        <v>237</v>
      </c>
      <c r="P39" s="169">
        <v>289</v>
      </c>
      <c r="Q39" s="169">
        <v>82.5</v>
      </c>
      <c r="R39" s="169">
        <v>22</v>
      </c>
      <c r="S39" s="169">
        <v>296</v>
      </c>
      <c r="T39" s="169">
        <v>318</v>
      </c>
      <c r="U39" s="169">
        <v>311</v>
      </c>
      <c r="V39" s="170">
        <v>207</v>
      </c>
      <c r="W39" s="169">
        <v>59</v>
      </c>
      <c r="X39" s="169">
        <v>15</v>
      </c>
      <c r="Y39" s="169">
        <v>118</v>
      </c>
      <c r="Z39" s="169">
        <v>2568</v>
      </c>
      <c r="AA39" s="169">
        <v>6</v>
      </c>
      <c r="AB39" s="169">
        <v>0</v>
      </c>
      <c r="AC39" s="168">
        <v>-0.9</v>
      </c>
      <c r="AD39" s="168">
        <v>115.4</v>
      </c>
      <c r="AE39" s="168">
        <v>116.8</v>
      </c>
      <c r="AF39" s="168">
        <v>-1.4</v>
      </c>
      <c r="AG39" s="168">
        <v>17.8</v>
      </c>
      <c r="AH39" s="168">
        <v>1.49</v>
      </c>
      <c r="AI39" s="168">
        <v>16.7</v>
      </c>
      <c r="AJ39" s="168">
        <v>0.9</v>
      </c>
      <c r="AK39" s="168">
        <v>10.7</v>
      </c>
      <c r="AL39" s="168">
        <v>5.9</v>
      </c>
      <c r="AM39" s="168">
        <v>11.2</v>
      </c>
      <c r="AN39" s="168">
        <v>60.9</v>
      </c>
      <c r="AO39" s="168">
        <v>63.9</v>
      </c>
      <c r="AP39" s="168">
        <v>25.1</v>
      </c>
      <c r="AQ39" s="168">
        <v>101.28</v>
      </c>
      <c r="AR39" s="168">
        <v>11.5</v>
      </c>
      <c r="AS39" s="168">
        <v>5493</v>
      </c>
      <c r="AT39" s="171">
        <f t="shared" si="0"/>
        <v>23.297297297297298</v>
      </c>
      <c r="AU39" s="171">
        <f t="shared" si="1"/>
        <v>4.2027027027027026</v>
      </c>
      <c r="AV39" s="172">
        <f t="shared" si="2"/>
        <v>4.2972972972972974</v>
      </c>
      <c r="AW39" s="172">
        <f t="shared" si="3"/>
        <v>0.29729729729729731</v>
      </c>
      <c r="AX39" s="172">
        <f t="shared" si="4"/>
        <v>4</v>
      </c>
      <c r="AY39" s="172">
        <f t="shared" si="5"/>
        <v>0.79729729729729726</v>
      </c>
      <c r="AZ39" s="172">
        <f t="shared" si="6"/>
        <v>0.20270270270270271</v>
      </c>
      <c r="BA39" s="172">
        <f t="shared" si="7"/>
        <v>2.7972972972972974</v>
      </c>
      <c r="BB39" s="173">
        <f t="shared" si="8"/>
        <v>0.66185503685503688</v>
      </c>
      <c r="BC39" s="173">
        <f t="shared" si="9"/>
        <v>1.5024154589371981</v>
      </c>
      <c r="BD39" s="173">
        <f t="shared" si="10"/>
        <v>2.2650491400491399E-2</v>
      </c>
      <c r="BE39" s="173">
        <f t="shared" si="11"/>
        <v>5.7585995085995085E-3</v>
      </c>
      <c r="BF39" s="173">
        <f t="shared" si="12"/>
        <v>8.4459459459459464E-3</v>
      </c>
      <c r="BG39" s="173">
        <f t="shared" si="13"/>
        <v>0.11363636363636363</v>
      </c>
      <c r="BH39" s="174" t="str">
        <f t="shared" si="14"/>
        <v>30–39 min</v>
      </c>
      <c r="BI39" s="174" t="str">
        <f t="shared" si="15"/>
        <v>28–32</v>
      </c>
      <c r="BJ39" s="175">
        <f t="shared" si="16"/>
        <v>0.60899999999999999</v>
      </c>
      <c r="BK39" s="175">
        <f t="shared" si="17"/>
        <v>0.63900000000000001</v>
      </c>
      <c r="BL39" s="175">
        <f t="shared" si="18"/>
        <v>0.73687386843693425</v>
      </c>
      <c r="BM39" s="176" t="str">
        <f t="shared" si="19"/>
        <v>Conserver</v>
      </c>
      <c r="BN39" s="177">
        <f t="shared" si="20"/>
        <v>0.71251291532981675</v>
      </c>
      <c r="BO39" s="177">
        <f t="shared" si="21"/>
        <v>2604.8000000000002</v>
      </c>
      <c r="BP39" s="178">
        <f t="shared" si="22"/>
        <v>0.11939496314496313</v>
      </c>
      <c r="BQ39" s="178">
        <f t="shared" si="23"/>
        <v>1.5024154589371981</v>
      </c>
      <c r="BR39" s="179">
        <f t="shared" si="24"/>
        <v>0.12208230958230958</v>
      </c>
      <c r="BS39" s="182">
        <f>AVERAGE(Tableau1[[#This Row],[STL_pg/Min]],Tableau1[[#This Row],[BLK_pg/Min]],Tableau1[[#This Row],[REB_pg/Min]])</f>
        <v>5.0163800163800155E-2</v>
      </c>
      <c r="BT39" s="180">
        <f>AVERAGE(Tableau1[FG%])</f>
        <v>44.61089630931459</v>
      </c>
      <c r="BU39" s="180">
        <f>AVERAGE(Tableau1[3P%])</f>
        <v>29.902460456941991</v>
      </c>
      <c r="BV39" s="180">
        <f>AVERAGE(Tableau1[FT%])</f>
        <v>72.024077328646754</v>
      </c>
    </row>
    <row r="40" spans="1:74">
      <c r="A40" s="181" t="s">
        <v>1794</v>
      </c>
      <c r="B40" s="167" t="s">
        <v>1795</v>
      </c>
      <c r="C40" s="168">
        <v>25</v>
      </c>
      <c r="D40" s="168">
        <v>50</v>
      </c>
      <c r="E40" s="168">
        <v>30</v>
      </c>
      <c r="F40" s="168">
        <v>20</v>
      </c>
      <c r="G40" s="168">
        <v>30.4</v>
      </c>
      <c r="H40" s="169">
        <v>1160</v>
      </c>
      <c r="I40" s="169">
        <v>405</v>
      </c>
      <c r="J40" s="169">
        <v>890</v>
      </c>
      <c r="K40" s="169">
        <v>45.4</v>
      </c>
      <c r="L40" s="169">
        <v>90</v>
      </c>
      <c r="M40" s="169">
        <v>285</v>
      </c>
      <c r="N40" s="169">
        <v>30.9</v>
      </c>
      <c r="O40" s="169">
        <v>265</v>
      </c>
      <c r="P40" s="169">
        <v>320</v>
      </c>
      <c r="Q40" s="169">
        <v>82.4</v>
      </c>
      <c r="R40" s="169">
        <v>35</v>
      </c>
      <c r="S40" s="169">
        <v>170</v>
      </c>
      <c r="T40" s="169">
        <v>205</v>
      </c>
      <c r="U40" s="169">
        <v>365</v>
      </c>
      <c r="V40" s="170">
        <v>185</v>
      </c>
      <c r="W40" s="169">
        <v>60</v>
      </c>
      <c r="X40" s="169">
        <v>10</v>
      </c>
      <c r="Y40" s="169">
        <v>115</v>
      </c>
      <c r="Z40" s="169">
        <v>1985</v>
      </c>
      <c r="AA40" s="169">
        <v>13</v>
      </c>
      <c r="AB40" s="169">
        <v>1</v>
      </c>
      <c r="AC40" s="168">
        <v>4.5</v>
      </c>
      <c r="AD40" s="168">
        <v>116.4</v>
      </c>
      <c r="AE40" s="168">
        <v>109.6</v>
      </c>
      <c r="AF40" s="168">
        <v>6.8</v>
      </c>
      <c r="AG40" s="168">
        <v>35.5</v>
      </c>
      <c r="AH40" s="168">
        <v>1.97</v>
      </c>
      <c r="AI40" s="168">
        <v>23.1</v>
      </c>
      <c r="AJ40" s="168">
        <v>2.1</v>
      </c>
      <c r="AK40" s="168">
        <v>10.1</v>
      </c>
      <c r="AL40" s="168">
        <v>6.2</v>
      </c>
      <c r="AM40" s="168">
        <v>11.8</v>
      </c>
      <c r="AN40" s="168">
        <v>50.4</v>
      </c>
      <c r="AO40" s="168">
        <v>56.3</v>
      </c>
      <c r="AP40" s="168">
        <v>31.2</v>
      </c>
      <c r="AQ40" s="168">
        <v>105.74</v>
      </c>
      <c r="AR40" s="168">
        <v>14.1</v>
      </c>
      <c r="AS40" s="168">
        <v>3346</v>
      </c>
      <c r="AT40" s="171">
        <f t="shared" si="0"/>
        <v>23.2</v>
      </c>
      <c r="AU40" s="171">
        <f t="shared" si="1"/>
        <v>7.3</v>
      </c>
      <c r="AV40" s="172">
        <f t="shared" si="2"/>
        <v>4.0999999999999996</v>
      </c>
      <c r="AW40" s="172">
        <f t="shared" si="3"/>
        <v>0.7</v>
      </c>
      <c r="AX40" s="172">
        <f t="shared" si="4"/>
        <v>3.4</v>
      </c>
      <c r="AY40" s="172">
        <f t="shared" si="5"/>
        <v>1.2</v>
      </c>
      <c r="AZ40" s="172">
        <f t="shared" si="6"/>
        <v>0.2</v>
      </c>
      <c r="BA40" s="172">
        <f t="shared" si="7"/>
        <v>3.7</v>
      </c>
      <c r="BB40" s="173">
        <f t="shared" si="8"/>
        <v>0.76315789473684215</v>
      </c>
      <c r="BC40" s="173">
        <f t="shared" si="9"/>
        <v>1.9729729729729728</v>
      </c>
      <c r="BD40" s="173">
        <f t="shared" si="10"/>
        <v>3.9473684210526314E-2</v>
      </c>
      <c r="BE40" s="173">
        <f t="shared" si="11"/>
        <v>6.5789473684210531E-3</v>
      </c>
      <c r="BF40" s="173">
        <f t="shared" si="12"/>
        <v>2.3026315789473683E-2</v>
      </c>
      <c r="BG40" s="173">
        <f t="shared" si="13"/>
        <v>0.1118421052631579</v>
      </c>
      <c r="BH40" s="174" t="str">
        <f t="shared" si="14"/>
        <v>30–39 min</v>
      </c>
      <c r="BI40" s="174" t="str">
        <f t="shared" si="15"/>
        <v>23–27</v>
      </c>
      <c r="BJ40" s="175">
        <f t="shared" si="16"/>
        <v>0.504</v>
      </c>
      <c r="BK40" s="175">
        <f t="shared" si="17"/>
        <v>0.56299999999999994</v>
      </c>
      <c r="BL40" s="175">
        <f t="shared" si="18"/>
        <v>0.53711526855763425</v>
      </c>
      <c r="BM40" s="176" t="str">
        <f t="shared" si="19"/>
        <v>Conserver</v>
      </c>
      <c r="BN40" s="177">
        <f t="shared" si="20"/>
        <v>0.70953722334004021</v>
      </c>
      <c r="BO40" s="177">
        <f t="shared" si="21"/>
        <v>1520</v>
      </c>
      <c r="BP40" s="178">
        <f t="shared" si="22"/>
        <v>0.24013157894736842</v>
      </c>
      <c r="BQ40" s="178">
        <f t="shared" si="23"/>
        <v>1.972972972972973</v>
      </c>
      <c r="BR40" s="179">
        <f t="shared" si="24"/>
        <v>0.13486842105263158</v>
      </c>
      <c r="BS40" s="182">
        <f>AVERAGE(Tableau1[[#This Row],[STL_pg/Min]],Tableau1[[#This Row],[BLK_pg/Min]],Tableau1[[#This Row],[REB_pg/Min]])</f>
        <v>6.0307017543859649E-2</v>
      </c>
      <c r="BT40" s="180">
        <f>AVERAGE(Tableau1[FG%])</f>
        <v>44.61089630931459</v>
      </c>
      <c r="BU40" s="180">
        <f>AVERAGE(Tableau1[3P%])</f>
        <v>29.902460456941991</v>
      </c>
      <c r="BV40" s="180">
        <f>AVERAGE(Tableau1[FT%])</f>
        <v>72.024077328646754</v>
      </c>
    </row>
    <row r="41" spans="1:74">
      <c r="A41" s="181" t="s">
        <v>1796</v>
      </c>
      <c r="B41" s="167" t="s">
        <v>1797</v>
      </c>
      <c r="C41" s="168">
        <v>35</v>
      </c>
      <c r="D41" s="168">
        <v>79</v>
      </c>
      <c r="E41" s="168">
        <v>50</v>
      </c>
      <c r="F41" s="168">
        <v>29</v>
      </c>
      <c r="G41" s="168">
        <v>35.299999999999997</v>
      </c>
      <c r="H41" s="169">
        <v>1801</v>
      </c>
      <c r="I41" s="169">
        <v>529</v>
      </c>
      <c r="J41" s="169">
        <v>1296</v>
      </c>
      <c r="K41" s="169">
        <v>41</v>
      </c>
      <c r="L41" s="169">
        <v>237</v>
      </c>
      <c r="M41" s="169">
        <v>672</v>
      </c>
      <c r="N41" s="169">
        <v>35.200000000000003</v>
      </c>
      <c r="O41" s="169">
        <v>506</v>
      </c>
      <c r="P41" s="169">
        <v>577</v>
      </c>
      <c r="Q41" s="169">
        <v>87.4</v>
      </c>
      <c r="R41" s="169">
        <v>55</v>
      </c>
      <c r="S41" s="169">
        <v>403</v>
      </c>
      <c r="T41" s="169">
        <v>458</v>
      </c>
      <c r="U41" s="169">
        <v>687</v>
      </c>
      <c r="V41" s="170">
        <v>340</v>
      </c>
      <c r="W41" s="169">
        <v>119</v>
      </c>
      <c r="X41" s="169">
        <v>55</v>
      </c>
      <c r="Y41" s="169">
        <v>166</v>
      </c>
      <c r="Z41" s="169">
        <v>3555</v>
      </c>
      <c r="AA41" s="169">
        <v>38</v>
      </c>
      <c r="AB41" s="169">
        <v>3</v>
      </c>
      <c r="AC41" s="168">
        <v>4.4000000000000004</v>
      </c>
      <c r="AD41" s="168">
        <v>115.4</v>
      </c>
      <c r="AE41" s="168">
        <v>109.2</v>
      </c>
      <c r="AF41" s="168">
        <v>6.2</v>
      </c>
      <c r="AG41" s="168">
        <v>36.5</v>
      </c>
      <c r="AH41" s="168">
        <v>2.0099999999999998</v>
      </c>
      <c r="AI41" s="168">
        <v>26.9</v>
      </c>
      <c r="AJ41" s="168">
        <v>2</v>
      </c>
      <c r="AK41" s="168">
        <v>14.3</v>
      </c>
      <c r="AL41" s="168">
        <v>8.3000000000000007</v>
      </c>
      <c r="AM41" s="168">
        <v>13.4</v>
      </c>
      <c r="AN41" s="168">
        <v>50.1</v>
      </c>
      <c r="AO41" s="168">
        <v>58.2</v>
      </c>
      <c r="AP41" s="168">
        <v>28.6</v>
      </c>
      <c r="AQ41" s="168">
        <v>98.82</v>
      </c>
      <c r="AR41" s="168">
        <v>14.5</v>
      </c>
      <c r="AS41" s="168">
        <v>5737</v>
      </c>
      <c r="AT41" s="171">
        <f t="shared" si="0"/>
        <v>22.797468354430379</v>
      </c>
      <c r="AU41" s="171">
        <f t="shared" si="1"/>
        <v>8.6962025316455698</v>
      </c>
      <c r="AV41" s="172">
        <f t="shared" si="2"/>
        <v>5.7974683544303796</v>
      </c>
      <c r="AW41" s="172">
        <f t="shared" si="3"/>
        <v>0.69620253164556967</v>
      </c>
      <c r="AX41" s="172">
        <f t="shared" si="4"/>
        <v>5.1012658227848098</v>
      </c>
      <c r="AY41" s="172">
        <f t="shared" si="5"/>
        <v>1.5063291139240507</v>
      </c>
      <c r="AZ41" s="172">
        <f t="shared" si="6"/>
        <v>0.69620253164556967</v>
      </c>
      <c r="BA41" s="172">
        <f t="shared" si="7"/>
        <v>4.3037974683544302</v>
      </c>
      <c r="BB41" s="173">
        <f t="shared" si="8"/>
        <v>0.6458206332699824</v>
      </c>
      <c r="BC41" s="173">
        <f t="shared" si="9"/>
        <v>2.0205882352941176</v>
      </c>
      <c r="BD41" s="173">
        <f t="shared" si="10"/>
        <v>4.2672212859038265E-2</v>
      </c>
      <c r="BE41" s="173">
        <f t="shared" si="11"/>
        <v>1.9722451321404242E-2</v>
      </c>
      <c r="BF41" s="173">
        <f t="shared" si="12"/>
        <v>1.9722451321404242E-2</v>
      </c>
      <c r="BG41" s="173">
        <f t="shared" si="13"/>
        <v>0.14451177968228923</v>
      </c>
      <c r="BH41" s="174" t="str">
        <f t="shared" si="14"/>
        <v>30–39 min</v>
      </c>
      <c r="BI41" s="174" t="str">
        <f t="shared" si="15"/>
        <v>33+</v>
      </c>
      <c r="BJ41" s="175">
        <f t="shared" si="16"/>
        <v>0.501</v>
      </c>
      <c r="BK41" s="175">
        <f t="shared" si="17"/>
        <v>0.58200000000000007</v>
      </c>
      <c r="BL41" s="175">
        <f t="shared" si="18"/>
        <v>0.78213639106819555</v>
      </c>
      <c r="BM41" s="176" t="str">
        <f t="shared" si="19"/>
        <v>Conserver</v>
      </c>
      <c r="BN41" s="177">
        <f t="shared" si="20"/>
        <v>0.69722639635280037</v>
      </c>
      <c r="BO41" s="177">
        <f t="shared" si="21"/>
        <v>2788.7</v>
      </c>
      <c r="BP41" s="178">
        <f t="shared" si="22"/>
        <v>0.24635134650554022</v>
      </c>
      <c r="BQ41" s="178">
        <f t="shared" si="23"/>
        <v>2.0205882352941176</v>
      </c>
      <c r="BR41" s="179">
        <f t="shared" si="24"/>
        <v>0.1642342310036935</v>
      </c>
      <c r="BS41" s="182">
        <f>AVERAGE(Tableau1[[#This Row],[STL_pg/Min]],Tableau1[[#This Row],[BLK_pg/Min]],Tableau1[[#This Row],[REB_pg/Min]])</f>
        <v>7.554296506137867E-2</v>
      </c>
      <c r="BT41" s="180">
        <f>AVERAGE(Tableau1[FG%])</f>
        <v>44.61089630931459</v>
      </c>
      <c r="BU41" s="180">
        <f>AVERAGE(Tableau1[3P%])</f>
        <v>29.902460456941991</v>
      </c>
      <c r="BV41" s="180">
        <f>AVERAGE(Tableau1[FT%])</f>
        <v>72.024077328646754</v>
      </c>
    </row>
    <row r="42" spans="1:74">
      <c r="A42" s="181" t="s">
        <v>1798</v>
      </c>
      <c r="B42" s="167" t="s">
        <v>1799</v>
      </c>
      <c r="C42" s="168">
        <v>27</v>
      </c>
      <c r="D42" s="168">
        <v>18</v>
      </c>
      <c r="E42" s="168">
        <v>5</v>
      </c>
      <c r="F42" s="168">
        <v>13</v>
      </c>
      <c r="G42" s="168">
        <v>33.1</v>
      </c>
      <c r="H42" s="169">
        <v>400</v>
      </c>
      <c r="I42" s="169">
        <v>155</v>
      </c>
      <c r="J42" s="169">
        <v>333</v>
      </c>
      <c r="K42" s="169">
        <v>46.5</v>
      </c>
      <c r="L42" s="169">
        <v>43</v>
      </c>
      <c r="M42" s="169">
        <v>115</v>
      </c>
      <c r="N42" s="169">
        <v>37.4</v>
      </c>
      <c r="O42" s="169">
        <v>47</v>
      </c>
      <c r="P42" s="169">
        <v>56</v>
      </c>
      <c r="Q42" s="169">
        <v>85.5</v>
      </c>
      <c r="R42" s="169">
        <v>16</v>
      </c>
      <c r="S42" s="169">
        <v>83</v>
      </c>
      <c r="T42" s="169">
        <v>101</v>
      </c>
      <c r="U42" s="169">
        <v>94</v>
      </c>
      <c r="V42" s="170">
        <v>68</v>
      </c>
      <c r="W42" s="169">
        <v>16</v>
      </c>
      <c r="X42" s="169">
        <v>11</v>
      </c>
      <c r="Y42" s="169">
        <v>45</v>
      </c>
      <c r="Z42" s="169">
        <v>671</v>
      </c>
      <c r="AA42" s="169">
        <v>0</v>
      </c>
      <c r="AB42" s="169">
        <v>0</v>
      </c>
      <c r="AC42" s="168">
        <v>-7.1</v>
      </c>
      <c r="AD42" s="168">
        <v>107</v>
      </c>
      <c r="AE42" s="168">
        <v>117.7</v>
      </c>
      <c r="AF42" s="168">
        <v>-10.7</v>
      </c>
      <c r="AG42" s="168">
        <v>28</v>
      </c>
      <c r="AH42" s="168">
        <v>1.35</v>
      </c>
      <c r="AI42" s="168">
        <v>18</v>
      </c>
      <c r="AJ42" s="168">
        <v>2.7</v>
      </c>
      <c r="AK42" s="168">
        <v>14</v>
      </c>
      <c r="AL42" s="168">
        <v>8.3000000000000007</v>
      </c>
      <c r="AM42" s="168">
        <v>13.3</v>
      </c>
      <c r="AN42" s="168">
        <v>53</v>
      </c>
      <c r="AO42" s="168">
        <v>56</v>
      </c>
      <c r="AP42" s="168">
        <v>30.5</v>
      </c>
      <c r="AQ42" s="168">
        <v>97.49</v>
      </c>
      <c r="AR42" s="168">
        <v>12.2</v>
      </c>
      <c r="AS42" s="168">
        <v>1209</v>
      </c>
      <c r="AT42" s="171">
        <f t="shared" si="0"/>
        <v>22.222222222222221</v>
      </c>
      <c r="AU42" s="171">
        <f t="shared" si="1"/>
        <v>5.2222222222222223</v>
      </c>
      <c r="AV42" s="172">
        <f t="shared" si="2"/>
        <v>5.6111111111111107</v>
      </c>
      <c r="AW42" s="172">
        <f t="shared" si="3"/>
        <v>0.88888888888888884</v>
      </c>
      <c r="AX42" s="172">
        <f t="shared" si="4"/>
        <v>4.6111111111111107</v>
      </c>
      <c r="AY42" s="172">
        <f t="shared" si="5"/>
        <v>0.88888888888888884</v>
      </c>
      <c r="AZ42" s="172">
        <f t="shared" si="6"/>
        <v>0.61111111111111116</v>
      </c>
      <c r="BA42" s="172">
        <f t="shared" si="7"/>
        <v>3.7777777777777777</v>
      </c>
      <c r="BB42" s="173">
        <f t="shared" si="8"/>
        <v>0.67136623027861697</v>
      </c>
      <c r="BC42" s="173">
        <f t="shared" si="9"/>
        <v>1.3823529411764706</v>
      </c>
      <c r="BD42" s="173">
        <f t="shared" si="10"/>
        <v>2.6854649211144676E-2</v>
      </c>
      <c r="BE42" s="173">
        <f t="shared" si="11"/>
        <v>1.8462571332661968E-2</v>
      </c>
      <c r="BF42" s="173">
        <f t="shared" si="12"/>
        <v>2.6854649211144676E-2</v>
      </c>
      <c r="BG42" s="173">
        <f t="shared" si="13"/>
        <v>0.13930849278281301</v>
      </c>
      <c r="BH42" s="174" t="str">
        <f t="shared" si="14"/>
        <v>30–39 min</v>
      </c>
      <c r="BI42" s="174" t="str">
        <f t="shared" si="15"/>
        <v>23–27</v>
      </c>
      <c r="BJ42" s="175">
        <f t="shared" si="16"/>
        <v>0.53</v>
      </c>
      <c r="BK42" s="175">
        <f t="shared" si="17"/>
        <v>0.56000000000000005</v>
      </c>
      <c r="BL42" s="175">
        <f t="shared" si="18"/>
        <v>0.20096560048280024</v>
      </c>
      <c r="BM42" s="176" t="str">
        <f t="shared" si="19"/>
        <v>Écarter</v>
      </c>
      <c r="BN42" s="177">
        <f t="shared" si="20"/>
        <v>0.67963335568969374</v>
      </c>
      <c r="BO42" s="177">
        <f t="shared" si="21"/>
        <v>595.80000000000007</v>
      </c>
      <c r="BP42" s="178">
        <f t="shared" si="22"/>
        <v>0.15777106411547498</v>
      </c>
      <c r="BQ42" s="178">
        <f t="shared" si="23"/>
        <v>1.3823529411764706</v>
      </c>
      <c r="BR42" s="179">
        <f t="shared" si="24"/>
        <v>0.16951997314535078</v>
      </c>
      <c r="BS42" s="182">
        <f>AVERAGE(Tableau1[[#This Row],[STL_pg/Min]],Tableau1[[#This Row],[BLK_pg/Min]],Tableau1[[#This Row],[REB_pg/Min]])</f>
        <v>7.1612397896385807E-2</v>
      </c>
      <c r="BT42" s="180">
        <f>AVERAGE(Tableau1[FG%])</f>
        <v>44.61089630931459</v>
      </c>
      <c r="BU42" s="180">
        <f>AVERAGE(Tableau1[3P%])</f>
        <v>29.902460456941991</v>
      </c>
      <c r="BV42" s="180">
        <f>AVERAGE(Tableau1[FT%])</f>
        <v>72.024077328646754</v>
      </c>
    </row>
    <row r="43" spans="1:74">
      <c r="A43" s="181" t="s">
        <v>1800</v>
      </c>
      <c r="B43" s="167" t="s">
        <v>1756</v>
      </c>
      <c r="C43" s="168">
        <v>28</v>
      </c>
      <c r="D43" s="168">
        <v>63</v>
      </c>
      <c r="E43" s="168">
        <v>46</v>
      </c>
      <c r="F43" s="168">
        <v>17</v>
      </c>
      <c r="G43" s="168">
        <v>34.299999999999997</v>
      </c>
      <c r="H43" s="169">
        <v>1399</v>
      </c>
      <c r="I43" s="169">
        <v>517</v>
      </c>
      <c r="J43" s="169">
        <v>1115</v>
      </c>
      <c r="K43" s="169">
        <v>46.3</v>
      </c>
      <c r="L43" s="169">
        <v>113</v>
      </c>
      <c r="M43" s="169">
        <v>359</v>
      </c>
      <c r="N43" s="169">
        <v>32.4</v>
      </c>
      <c r="O43" s="169">
        <v>246</v>
      </c>
      <c r="P43" s="169">
        <v>321</v>
      </c>
      <c r="Q43" s="169">
        <v>76.400000000000006</v>
      </c>
      <c r="R43" s="169">
        <v>82</v>
      </c>
      <c r="S43" s="169">
        <v>284</v>
      </c>
      <c r="T43" s="169">
        <v>365</v>
      </c>
      <c r="U43" s="169">
        <v>284</v>
      </c>
      <c r="V43" s="170">
        <v>164</v>
      </c>
      <c r="W43" s="169">
        <v>76</v>
      </c>
      <c r="X43" s="169">
        <v>19</v>
      </c>
      <c r="Y43" s="169">
        <v>151</v>
      </c>
      <c r="Z43" s="169">
        <v>2381</v>
      </c>
      <c r="AA43" s="169">
        <v>5</v>
      </c>
      <c r="AB43" s="169">
        <v>0</v>
      </c>
      <c r="AC43" s="168">
        <v>6.4</v>
      </c>
      <c r="AD43" s="168">
        <v>121.1</v>
      </c>
      <c r="AE43" s="168">
        <v>111.7</v>
      </c>
      <c r="AF43" s="168">
        <v>9.5</v>
      </c>
      <c r="AG43" s="168">
        <v>20.399999999999999</v>
      </c>
      <c r="AH43" s="168">
        <v>1.77</v>
      </c>
      <c r="AI43" s="168">
        <v>16.8</v>
      </c>
      <c r="AJ43" s="168">
        <v>3.7</v>
      </c>
      <c r="AK43" s="168">
        <v>12.6</v>
      </c>
      <c r="AL43" s="168">
        <v>8.1999999999999993</v>
      </c>
      <c r="AM43" s="168">
        <v>9.5</v>
      </c>
      <c r="AN43" s="168">
        <v>51.5</v>
      </c>
      <c r="AO43" s="168">
        <v>55.5</v>
      </c>
      <c r="AP43" s="168">
        <v>28.2</v>
      </c>
      <c r="AQ43" s="168">
        <v>98.57</v>
      </c>
      <c r="AR43" s="168">
        <v>11.4</v>
      </c>
      <c r="AS43" s="168">
        <v>4424</v>
      </c>
      <c r="AT43" s="171">
        <f t="shared" si="0"/>
        <v>22.206349206349206</v>
      </c>
      <c r="AU43" s="171">
        <f t="shared" si="1"/>
        <v>4.5079365079365079</v>
      </c>
      <c r="AV43" s="172">
        <f t="shared" si="2"/>
        <v>5.7936507936507935</v>
      </c>
      <c r="AW43" s="172">
        <f t="shared" si="3"/>
        <v>1.3015873015873016</v>
      </c>
      <c r="AX43" s="172">
        <f t="shared" si="4"/>
        <v>4.5079365079365079</v>
      </c>
      <c r="AY43" s="172">
        <f t="shared" si="5"/>
        <v>1.2063492063492063</v>
      </c>
      <c r="AZ43" s="172">
        <f t="shared" si="6"/>
        <v>0.30158730158730157</v>
      </c>
      <c r="BA43" s="172">
        <f t="shared" si="7"/>
        <v>2.6031746031746033</v>
      </c>
      <c r="BB43" s="173">
        <f t="shared" si="8"/>
        <v>0.64741542875653668</v>
      </c>
      <c r="BC43" s="173">
        <f t="shared" si="9"/>
        <v>1.7317073170731707</v>
      </c>
      <c r="BD43" s="173">
        <f t="shared" si="10"/>
        <v>3.5170530797352953E-2</v>
      </c>
      <c r="BE43" s="173">
        <f t="shared" si="11"/>
        <v>8.7926326993382382E-3</v>
      </c>
      <c r="BF43" s="173">
        <f t="shared" si="12"/>
        <v>3.7947151649775558E-2</v>
      </c>
      <c r="BG43" s="173">
        <f t="shared" si="13"/>
        <v>0.13142672034800315</v>
      </c>
      <c r="BH43" s="174" t="str">
        <f t="shared" si="14"/>
        <v>30–39 min</v>
      </c>
      <c r="BI43" s="174" t="str">
        <f t="shared" si="15"/>
        <v>28–32</v>
      </c>
      <c r="BJ43" s="175">
        <f t="shared" si="16"/>
        <v>0.51500000000000001</v>
      </c>
      <c r="BK43" s="175">
        <f t="shared" si="17"/>
        <v>0.55500000000000005</v>
      </c>
      <c r="BL43" s="175">
        <f t="shared" si="18"/>
        <v>0.67290283645141824</v>
      </c>
      <c r="BM43" s="176" t="str">
        <f t="shared" si="19"/>
        <v>Conserver</v>
      </c>
      <c r="BN43" s="177">
        <f t="shared" si="20"/>
        <v>0.67914790329277253</v>
      </c>
      <c r="BO43" s="177">
        <f t="shared" si="21"/>
        <v>2160.8999999999996</v>
      </c>
      <c r="BP43" s="178">
        <f t="shared" si="22"/>
        <v>0.13142672034800318</v>
      </c>
      <c r="BQ43" s="178">
        <f t="shared" si="23"/>
        <v>1.7317073170731707</v>
      </c>
      <c r="BR43" s="179">
        <f t="shared" si="24"/>
        <v>0.16891110185570829</v>
      </c>
      <c r="BS43" s="182">
        <f>AVERAGE(Tableau1[[#This Row],[STL_pg/Min]],Tableau1[[#This Row],[BLK_pg/Min]],Tableau1[[#This Row],[REB_pg/Min]])</f>
        <v>7.0958088450799831E-2</v>
      </c>
      <c r="BT43" s="180">
        <f>AVERAGE(Tableau1[FG%])</f>
        <v>44.61089630931459</v>
      </c>
      <c r="BU43" s="180">
        <f>AVERAGE(Tableau1[3P%])</f>
        <v>29.902460456941991</v>
      </c>
      <c r="BV43" s="180">
        <f>AVERAGE(Tableau1[FT%])</f>
        <v>72.024077328646754</v>
      </c>
    </row>
    <row r="44" spans="1:74">
      <c r="A44" s="181" t="s">
        <v>1801</v>
      </c>
      <c r="B44" s="167" t="s">
        <v>1795</v>
      </c>
      <c r="C44" s="168">
        <v>25</v>
      </c>
      <c r="D44" s="168">
        <v>74</v>
      </c>
      <c r="E44" s="168">
        <v>42</v>
      </c>
      <c r="F44" s="168">
        <v>32</v>
      </c>
      <c r="G44" s="168">
        <v>29.8</v>
      </c>
      <c r="H44" s="169">
        <v>1643</v>
      </c>
      <c r="I44" s="169">
        <v>592</v>
      </c>
      <c r="J44" s="169">
        <v>1214</v>
      </c>
      <c r="K44" s="169">
        <v>48.8</v>
      </c>
      <c r="L44" s="169">
        <v>148</v>
      </c>
      <c r="M44" s="169">
        <v>392</v>
      </c>
      <c r="N44" s="169">
        <v>37.5</v>
      </c>
      <c r="O44" s="169">
        <v>311</v>
      </c>
      <c r="P44" s="169">
        <v>400</v>
      </c>
      <c r="Q44" s="169">
        <v>78.099999999999994</v>
      </c>
      <c r="R44" s="169">
        <v>89</v>
      </c>
      <c r="S44" s="169">
        <v>326</v>
      </c>
      <c r="T44" s="169">
        <v>414</v>
      </c>
      <c r="U44" s="169">
        <v>148</v>
      </c>
      <c r="V44" s="170">
        <v>155</v>
      </c>
      <c r="W44" s="169">
        <v>89</v>
      </c>
      <c r="X44" s="169">
        <v>111</v>
      </c>
      <c r="Y44" s="169">
        <v>259</v>
      </c>
      <c r="Z44" s="169">
        <v>2827</v>
      </c>
      <c r="AA44" s="169">
        <v>6</v>
      </c>
      <c r="AB44" s="169">
        <v>0</v>
      </c>
      <c r="AC44" s="168">
        <v>4.5</v>
      </c>
      <c r="AD44" s="168">
        <v>115.2</v>
      </c>
      <c r="AE44" s="168">
        <v>108.8</v>
      </c>
      <c r="AF44" s="168">
        <v>6.4</v>
      </c>
      <c r="AG44" s="168">
        <v>10.199999999999999</v>
      </c>
      <c r="AH44" s="168">
        <v>0.97</v>
      </c>
      <c r="AI44" s="168">
        <v>8.8000000000000007</v>
      </c>
      <c r="AJ44" s="168">
        <v>3.8</v>
      </c>
      <c r="AK44" s="168">
        <v>13.4</v>
      </c>
      <c r="AL44" s="168">
        <v>8.6999999999999993</v>
      </c>
      <c r="AM44" s="168">
        <v>9.1</v>
      </c>
      <c r="AN44" s="168">
        <v>54.8</v>
      </c>
      <c r="AO44" s="168">
        <v>59.1</v>
      </c>
      <c r="AP44" s="168">
        <v>27.4</v>
      </c>
      <c r="AQ44" s="168">
        <v>105.56</v>
      </c>
      <c r="AR44" s="168">
        <v>12.4</v>
      </c>
      <c r="AS44" s="168">
        <v>4863</v>
      </c>
      <c r="AT44" s="171">
        <f t="shared" si="0"/>
        <v>22.202702702702702</v>
      </c>
      <c r="AU44" s="171">
        <f t="shared" si="1"/>
        <v>2</v>
      </c>
      <c r="AV44" s="172">
        <f t="shared" si="2"/>
        <v>5.5945945945945947</v>
      </c>
      <c r="AW44" s="172">
        <f t="shared" si="3"/>
        <v>1.2027027027027026</v>
      </c>
      <c r="AX44" s="172">
        <f t="shared" si="4"/>
        <v>4.4054054054054053</v>
      </c>
      <c r="AY44" s="172">
        <f t="shared" si="5"/>
        <v>1.2027027027027026</v>
      </c>
      <c r="AZ44" s="172">
        <f t="shared" si="6"/>
        <v>1.5</v>
      </c>
      <c r="BA44" s="172">
        <f t="shared" si="7"/>
        <v>2.0945945945945947</v>
      </c>
      <c r="BB44" s="173">
        <f t="shared" si="8"/>
        <v>0.74505713767458726</v>
      </c>
      <c r="BC44" s="173">
        <f t="shared" si="9"/>
        <v>0.95483870967741924</v>
      </c>
      <c r="BD44" s="173">
        <f t="shared" si="10"/>
        <v>4.0359151097406128E-2</v>
      </c>
      <c r="BE44" s="173">
        <f t="shared" si="11"/>
        <v>5.0335570469798654E-2</v>
      </c>
      <c r="BF44" s="173">
        <f t="shared" si="12"/>
        <v>4.0359151097406128E-2</v>
      </c>
      <c r="BG44" s="173">
        <f t="shared" si="13"/>
        <v>0.1478323961545438</v>
      </c>
      <c r="BH44" s="174" t="str">
        <f t="shared" si="14"/>
        <v>20–29 min</v>
      </c>
      <c r="BI44" s="174" t="str">
        <f t="shared" si="15"/>
        <v>23–27</v>
      </c>
      <c r="BJ44" s="175">
        <f t="shared" si="16"/>
        <v>0.54799999999999993</v>
      </c>
      <c r="BK44" s="175">
        <f t="shared" si="17"/>
        <v>0.59099999999999997</v>
      </c>
      <c r="BL44" s="175">
        <f t="shared" si="18"/>
        <v>0.73264936632468314</v>
      </c>
      <c r="BM44" s="176" t="str">
        <f t="shared" si="19"/>
        <v>Écarter</v>
      </c>
      <c r="BN44" s="177">
        <f t="shared" si="20"/>
        <v>0.67903638044483117</v>
      </c>
      <c r="BO44" s="177">
        <f t="shared" si="21"/>
        <v>2205.2000000000003</v>
      </c>
      <c r="BP44" s="178">
        <f t="shared" si="22"/>
        <v>6.711409395973153E-2</v>
      </c>
      <c r="BQ44" s="178">
        <f t="shared" si="23"/>
        <v>0.95483870967741935</v>
      </c>
      <c r="BR44" s="179">
        <f t="shared" si="24"/>
        <v>0.18773807364411391</v>
      </c>
      <c r="BS44" s="182">
        <f>AVERAGE(Tableau1[[#This Row],[STL_pg/Min]],Tableau1[[#This Row],[BLK_pg/Min]],Tableau1[[#This Row],[REB_pg/Min]])</f>
        <v>9.2810931737106236E-2</v>
      </c>
      <c r="BT44" s="180">
        <f>AVERAGE(Tableau1[FG%])</f>
        <v>44.61089630931459</v>
      </c>
      <c r="BU44" s="180">
        <f>AVERAGE(Tableau1[3P%])</f>
        <v>29.902460456941991</v>
      </c>
      <c r="BV44" s="180">
        <f>AVERAGE(Tableau1[FT%])</f>
        <v>72.024077328646754</v>
      </c>
    </row>
    <row r="45" spans="1:74">
      <c r="A45" s="181" t="s">
        <v>1802</v>
      </c>
      <c r="B45" s="167" t="s">
        <v>1793</v>
      </c>
      <c r="C45" s="168">
        <v>35</v>
      </c>
      <c r="D45" s="168">
        <v>77</v>
      </c>
      <c r="E45" s="168">
        <v>38</v>
      </c>
      <c r="F45" s="168">
        <v>39</v>
      </c>
      <c r="G45" s="168">
        <v>35.9</v>
      </c>
      <c r="H45" s="169">
        <v>1709</v>
      </c>
      <c r="I45" s="169">
        <v>624</v>
      </c>
      <c r="J45" s="169">
        <v>1309</v>
      </c>
      <c r="K45" s="169">
        <v>47.7</v>
      </c>
      <c r="L45" s="169">
        <v>85</v>
      </c>
      <c r="M45" s="169">
        <v>254</v>
      </c>
      <c r="N45" s="169">
        <v>32.799999999999997</v>
      </c>
      <c r="O45" s="169">
        <v>377</v>
      </c>
      <c r="P45" s="169">
        <v>439</v>
      </c>
      <c r="Q45" s="169">
        <v>85.7</v>
      </c>
      <c r="R45" s="169">
        <v>46</v>
      </c>
      <c r="S45" s="169">
        <v>246</v>
      </c>
      <c r="T45" s="169">
        <v>300</v>
      </c>
      <c r="U45" s="169">
        <v>339</v>
      </c>
      <c r="V45" s="170">
        <v>108</v>
      </c>
      <c r="W45" s="169">
        <v>62</v>
      </c>
      <c r="X45" s="169">
        <v>31</v>
      </c>
      <c r="Y45" s="169">
        <v>146</v>
      </c>
      <c r="Z45" s="169">
        <v>2757</v>
      </c>
      <c r="AA45" s="169">
        <v>3</v>
      </c>
      <c r="AB45" s="169">
        <v>0</v>
      </c>
      <c r="AC45" s="168">
        <v>1.4</v>
      </c>
      <c r="AD45" s="168">
        <v>116.8</v>
      </c>
      <c r="AE45" s="168">
        <v>115.3</v>
      </c>
      <c r="AF45" s="168">
        <v>1.5</v>
      </c>
      <c r="AG45" s="168">
        <v>18.2</v>
      </c>
      <c r="AH45" s="168">
        <v>3.26</v>
      </c>
      <c r="AI45" s="168">
        <v>17.7</v>
      </c>
      <c r="AJ45" s="168">
        <v>1.8</v>
      </c>
      <c r="AK45" s="168">
        <v>9</v>
      </c>
      <c r="AL45" s="168">
        <v>5.4</v>
      </c>
      <c r="AM45" s="168">
        <v>5.4</v>
      </c>
      <c r="AN45" s="168">
        <v>50.9</v>
      </c>
      <c r="AO45" s="168">
        <v>56.9</v>
      </c>
      <c r="AP45" s="168">
        <v>24.4</v>
      </c>
      <c r="AQ45" s="168">
        <v>99.35</v>
      </c>
      <c r="AR45" s="168">
        <v>11.2</v>
      </c>
      <c r="AS45" s="168">
        <v>5740</v>
      </c>
      <c r="AT45" s="171">
        <f t="shared" si="0"/>
        <v>22.194805194805195</v>
      </c>
      <c r="AU45" s="171">
        <f t="shared" si="1"/>
        <v>4.4025974025974026</v>
      </c>
      <c r="AV45" s="172">
        <f t="shared" si="2"/>
        <v>3.8961038961038961</v>
      </c>
      <c r="AW45" s="172">
        <f t="shared" si="3"/>
        <v>0.59740259740259738</v>
      </c>
      <c r="AX45" s="172">
        <f t="shared" si="4"/>
        <v>3.1948051948051948</v>
      </c>
      <c r="AY45" s="172">
        <f t="shared" si="5"/>
        <v>0.80519480519480524</v>
      </c>
      <c r="AZ45" s="172">
        <f t="shared" si="6"/>
        <v>0.40259740259740262</v>
      </c>
      <c r="BA45" s="172">
        <f t="shared" si="7"/>
        <v>1.4025974025974026</v>
      </c>
      <c r="BB45" s="173">
        <f t="shared" si="8"/>
        <v>0.61823969901964337</v>
      </c>
      <c r="BC45" s="173">
        <f t="shared" si="9"/>
        <v>3.1388888888888888</v>
      </c>
      <c r="BD45" s="173">
        <f t="shared" si="10"/>
        <v>2.2428824657236914E-2</v>
      </c>
      <c r="BE45" s="173">
        <f t="shared" si="11"/>
        <v>1.1214412328618457E-2</v>
      </c>
      <c r="BF45" s="173">
        <f t="shared" si="12"/>
        <v>1.6640740874724162E-2</v>
      </c>
      <c r="BG45" s="173">
        <f t="shared" si="13"/>
        <v>8.8991788156133567E-2</v>
      </c>
      <c r="BH45" s="174" t="str">
        <f t="shared" si="14"/>
        <v>30–39 min</v>
      </c>
      <c r="BI45" s="174" t="str">
        <f t="shared" si="15"/>
        <v>33+</v>
      </c>
      <c r="BJ45" s="175">
        <f t="shared" si="16"/>
        <v>0.50900000000000001</v>
      </c>
      <c r="BK45" s="175">
        <f t="shared" si="17"/>
        <v>0.56899999999999995</v>
      </c>
      <c r="BL45" s="175">
        <f t="shared" si="18"/>
        <v>0.78998189499094751</v>
      </c>
      <c r="BM45" s="176" t="str">
        <f t="shared" si="19"/>
        <v>Conserver</v>
      </c>
      <c r="BN45" s="177">
        <f t="shared" si="20"/>
        <v>0.67879484700410253</v>
      </c>
      <c r="BO45" s="177">
        <f t="shared" si="21"/>
        <v>2764.2999999999997</v>
      </c>
      <c r="BP45" s="178">
        <f t="shared" si="22"/>
        <v>0.12263502514198894</v>
      </c>
      <c r="BQ45" s="178">
        <f t="shared" si="23"/>
        <v>3.1388888888888888</v>
      </c>
      <c r="BR45" s="179">
        <f t="shared" si="24"/>
        <v>0.1085265709221141</v>
      </c>
      <c r="BS45" s="182">
        <f>AVERAGE(Tableau1[[#This Row],[STL_pg/Min]],Tableau1[[#This Row],[BLK_pg/Min]],Tableau1[[#This Row],[REB_pg/Min]])</f>
        <v>4.7389935969323151E-2</v>
      </c>
      <c r="BT45" s="180">
        <f>AVERAGE(Tableau1[FG%])</f>
        <v>44.61089630931459</v>
      </c>
      <c r="BU45" s="180">
        <f>AVERAGE(Tableau1[3P%])</f>
        <v>29.902460456941991</v>
      </c>
      <c r="BV45" s="180">
        <f>AVERAGE(Tableau1[FT%])</f>
        <v>72.024077328646754</v>
      </c>
    </row>
    <row r="46" spans="1:74">
      <c r="A46" s="181" t="s">
        <v>1803</v>
      </c>
      <c r="B46" s="167" t="s">
        <v>1797</v>
      </c>
      <c r="C46" s="168">
        <v>32</v>
      </c>
      <c r="D46" s="168">
        <v>60</v>
      </c>
      <c r="E46" s="168">
        <v>39</v>
      </c>
      <c r="F46" s="168">
        <v>21</v>
      </c>
      <c r="G46" s="168">
        <v>32.6</v>
      </c>
      <c r="H46" s="169">
        <v>1308</v>
      </c>
      <c r="I46" s="169">
        <v>456</v>
      </c>
      <c r="J46" s="169">
        <v>948</v>
      </c>
      <c r="K46" s="169">
        <v>48.4</v>
      </c>
      <c r="L46" s="169">
        <v>180</v>
      </c>
      <c r="M46" s="169">
        <v>426</v>
      </c>
      <c r="N46" s="169">
        <v>41.8</v>
      </c>
      <c r="O46" s="169">
        <v>216</v>
      </c>
      <c r="P46" s="169">
        <v>264</v>
      </c>
      <c r="Q46" s="169">
        <v>80.400000000000006</v>
      </c>
      <c r="R46" s="169">
        <v>24</v>
      </c>
      <c r="S46" s="169">
        <v>168</v>
      </c>
      <c r="T46" s="169">
        <v>192</v>
      </c>
      <c r="U46" s="169">
        <v>126</v>
      </c>
      <c r="V46" s="170">
        <v>108</v>
      </c>
      <c r="W46" s="169">
        <v>72</v>
      </c>
      <c r="X46" s="169">
        <v>12</v>
      </c>
      <c r="Y46" s="169">
        <v>114</v>
      </c>
      <c r="Z46" s="169">
        <v>1860</v>
      </c>
      <c r="AA46" s="169">
        <v>1</v>
      </c>
      <c r="AB46" s="169">
        <v>0</v>
      </c>
      <c r="AC46" s="168">
        <v>5.9</v>
      </c>
      <c r="AD46" s="168">
        <v>116.2</v>
      </c>
      <c r="AE46" s="168">
        <v>107.4</v>
      </c>
      <c r="AF46" s="168">
        <v>8.8000000000000007</v>
      </c>
      <c r="AG46" s="168">
        <v>9.6</v>
      </c>
      <c r="AH46" s="168">
        <v>1.1599999999999999</v>
      </c>
      <c r="AI46" s="168">
        <v>9.6999999999999993</v>
      </c>
      <c r="AJ46" s="168">
        <v>1.1000000000000001</v>
      </c>
      <c r="AK46" s="168">
        <v>8.5</v>
      </c>
      <c r="AL46" s="168">
        <v>4.9000000000000004</v>
      </c>
      <c r="AM46" s="168">
        <v>8.4</v>
      </c>
      <c r="AN46" s="168">
        <v>57.8</v>
      </c>
      <c r="AO46" s="168">
        <v>61.5</v>
      </c>
      <c r="AP46" s="168">
        <v>25.5</v>
      </c>
      <c r="AQ46" s="168">
        <v>99.69</v>
      </c>
      <c r="AR46" s="168">
        <v>11</v>
      </c>
      <c r="AS46" s="168">
        <v>4063</v>
      </c>
      <c r="AT46" s="171">
        <f t="shared" si="0"/>
        <v>21.8</v>
      </c>
      <c r="AU46" s="171">
        <f t="shared" si="1"/>
        <v>2.1</v>
      </c>
      <c r="AV46" s="172">
        <f t="shared" si="2"/>
        <v>3.2</v>
      </c>
      <c r="AW46" s="172">
        <f t="shared" si="3"/>
        <v>0.4</v>
      </c>
      <c r="AX46" s="172">
        <f t="shared" si="4"/>
        <v>2.8</v>
      </c>
      <c r="AY46" s="172">
        <f t="shared" si="5"/>
        <v>1.2</v>
      </c>
      <c r="AZ46" s="172">
        <f t="shared" si="6"/>
        <v>0.2</v>
      </c>
      <c r="BA46" s="172">
        <f t="shared" si="7"/>
        <v>1.8</v>
      </c>
      <c r="BB46" s="173">
        <f t="shared" si="8"/>
        <v>0.66871165644171782</v>
      </c>
      <c r="BC46" s="173">
        <f t="shared" si="9"/>
        <v>1.1666666666666667</v>
      </c>
      <c r="BD46" s="173">
        <f t="shared" si="10"/>
        <v>3.6809815950920241E-2</v>
      </c>
      <c r="BE46" s="173">
        <f t="shared" si="11"/>
        <v>6.1349693251533744E-3</v>
      </c>
      <c r="BF46" s="173">
        <f t="shared" si="12"/>
        <v>1.2269938650306749E-2</v>
      </c>
      <c r="BG46" s="173">
        <f t="shared" si="13"/>
        <v>8.5889570552147229E-2</v>
      </c>
      <c r="BH46" s="174" t="str">
        <f t="shared" si="14"/>
        <v>30–39 min</v>
      </c>
      <c r="BI46" s="174" t="str">
        <f t="shared" si="15"/>
        <v>28–32</v>
      </c>
      <c r="BJ46" s="175">
        <f t="shared" si="16"/>
        <v>0.57799999999999996</v>
      </c>
      <c r="BK46" s="175">
        <f t="shared" si="17"/>
        <v>0.61499999999999999</v>
      </c>
      <c r="BL46" s="175">
        <f t="shared" si="18"/>
        <v>0.57211828605914306</v>
      </c>
      <c r="BM46" s="176" t="str">
        <f t="shared" si="19"/>
        <v>Conserver</v>
      </c>
      <c r="BN46" s="177">
        <f t="shared" si="20"/>
        <v>0.66672032193158959</v>
      </c>
      <c r="BO46" s="177">
        <f t="shared" si="21"/>
        <v>1956</v>
      </c>
      <c r="BP46" s="178">
        <f t="shared" si="22"/>
        <v>6.4417177914110432E-2</v>
      </c>
      <c r="BQ46" s="178">
        <f t="shared" si="23"/>
        <v>1.1666666666666667</v>
      </c>
      <c r="BR46" s="179">
        <f t="shared" si="24"/>
        <v>9.815950920245399E-2</v>
      </c>
      <c r="BS46" s="182">
        <f>AVERAGE(Tableau1[[#This Row],[STL_pg/Min]],Tableau1[[#This Row],[BLK_pg/Min]],Tableau1[[#This Row],[REB_pg/Min]])</f>
        <v>4.7034764826175864E-2</v>
      </c>
      <c r="BT46" s="180">
        <f>AVERAGE(Tableau1[FG%])</f>
        <v>44.61089630931459</v>
      </c>
      <c r="BU46" s="180">
        <f>AVERAGE(Tableau1[3P%])</f>
        <v>29.902460456941991</v>
      </c>
      <c r="BV46" s="180">
        <f>AVERAGE(Tableau1[FT%])</f>
        <v>72.024077328646754</v>
      </c>
    </row>
    <row r="47" spans="1:74">
      <c r="A47" s="181" t="s">
        <v>1804</v>
      </c>
      <c r="B47" s="167" t="s">
        <v>1746</v>
      </c>
      <c r="C47" s="168">
        <v>24</v>
      </c>
      <c r="D47" s="168">
        <v>69</v>
      </c>
      <c r="E47" s="168">
        <v>55</v>
      </c>
      <c r="F47" s="168">
        <v>14</v>
      </c>
      <c r="G47" s="168">
        <v>32.4</v>
      </c>
      <c r="H47" s="169">
        <v>1490</v>
      </c>
      <c r="I47" s="169">
        <v>566</v>
      </c>
      <c r="J47" s="169">
        <v>1166</v>
      </c>
      <c r="K47" s="169">
        <v>48.4</v>
      </c>
      <c r="L47" s="169">
        <v>124</v>
      </c>
      <c r="M47" s="169">
        <v>338</v>
      </c>
      <c r="N47" s="169">
        <v>36.5</v>
      </c>
      <c r="O47" s="169">
        <v>235</v>
      </c>
      <c r="P47" s="169">
        <v>297</v>
      </c>
      <c r="Q47" s="169">
        <v>78.900000000000006</v>
      </c>
      <c r="R47" s="169">
        <v>62</v>
      </c>
      <c r="S47" s="169">
        <v>311</v>
      </c>
      <c r="T47" s="169">
        <v>366</v>
      </c>
      <c r="U47" s="169">
        <v>352</v>
      </c>
      <c r="V47" s="170">
        <v>152</v>
      </c>
      <c r="W47" s="169">
        <v>110</v>
      </c>
      <c r="X47" s="169">
        <v>48</v>
      </c>
      <c r="Y47" s="169">
        <v>159</v>
      </c>
      <c r="Z47" s="169">
        <v>2788</v>
      </c>
      <c r="AA47" s="169">
        <v>3</v>
      </c>
      <c r="AB47" s="169">
        <v>0</v>
      </c>
      <c r="AC47" s="168">
        <v>6.6</v>
      </c>
      <c r="AD47" s="168">
        <v>116.7</v>
      </c>
      <c r="AE47" s="168">
        <v>106.5</v>
      </c>
      <c r="AF47" s="168">
        <v>10.199999999999999</v>
      </c>
      <c r="AG47" s="168">
        <v>23.4</v>
      </c>
      <c r="AH47" s="168">
        <v>2.37</v>
      </c>
      <c r="AI47" s="168">
        <v>19.7</v>
      </c>
      <c r="AJ47" s="168">
        <v>2.6</v>
      </c>
      <c r="AK47" s="168">
        <v>13.1</v>
      </c>
      <c r="AL47" s="168">
        <v>7.9</v>
      </c>
      <c r="AM47" s="168">
        <v>8.3000000000000007</v>
      </c>
      <c r="AN47" s="168">
        <v>53.7</v>
      </c>
      <c r="AO47" s="168">
        <v>57.3</v>
      </c>
      <c r="AP47" s="168">
        <v>27</v>
      </c>
      <c r="AQ47" s="168">
        <v>102.44</v>
      </c>
      <c r="AR47" s="168">
        <v>13.8</v>
      </c>
      <c r="AS47" s="168">
        <v>4760</v>
      </c>
      <c r="AT47" s="171">
        <f t="shared" si="0"/>
        <v>21.594202898550726</v>
      </c>
      <c r="AU47" s="171">
        <f t="shared" si="1"/>
        <v>5.1014492753623184</v>
      </c>
      <c r="AV47" s="172">
        <f t="shared" si="2"/>
        <v>5.3043478260869561</v>
      </c>
      <c r="AW47" s="172">
        <f t="shared" si="3"/>
        <v>0.89855072463768115</v>
      </c>
      <c r="AX47" s="172">
        <f t="shared" si="4"/>
        <v>4.5072463768115938</v>
      </c>
      <c r="AY47" s="172">
        <f t="shared" si="5"/>
        <v>1.5942028985507246</v>
      </c>
      <c r="AZ47" s="172">
        <f t="shared" si="6"/>
        <v>0.69565217391304346</v>
      </c>
      <c r="BA47" s="172">
        <f t="shared" si="7"/>
        <v>2.2028985507246377</v>
      </c>
      <c r="BB47" s="173">
        <f t="shared" si="8"/>
        <v>0.66648774378242981</v>
      </c>
      <c r="BC47" s="173">
        <f t="shared" si="9"/>
        <v>2.3157894736842102</v>
      </c>
      <c r="BD47" s="173">
        <f t="shared" si="10"/>
        <v>4.9203793165145823E-2</v>
      </c>
      <c r="BE47" s="173">
        <f t="shared" si="11"/>
        <v>2.147074610842727E-2</v>
      </c>
      <c r="BF47" s="173">
        <f t="shared" si="12"/>
        <v>2.7733047056718554E-2</v>
      </c>
      <c r="BG47" s="173">
        <f t="shared" si="13"/>
        <v>0.139112542494185</v>
      </c>
      <c r="BH47" s="174" t="str">
        <f t="shared" si="14"/>
        <v>30–39 min</v>
      </c>
      <c r="BI47" s="174" t="str">
        <f t="shared" si="15"/>
        <v>23–27</v>
      </c>
      <c r="BJ47" s="175">
        <f t="shared" si="16"/>
        <v>0.53700000000000003</v>
      </c>
      <c r="BK47" s="175">
        <f t="shared" si="17"/>
        <v>0.57299999999999995</v>
      </c>
      <c r="BL47" s="175">
        <f t="shared" si="18"/>
        <v>0.70368135184067593</v>
      </c>
      <c r="BM47" s="176" t="str">
        <f t="shared" si="19"/>
        <v>Conserver</v>
      </c>
      <c r="BN47" s="177">
        <f t="shared" si="20"/>
        <v>0.66042632607237639</v>
      </c>
      <c r="BO47" s="177">
        <f t="shared" si="21"/>
        <v>2235.6</v>
      </c>
      <c r="BP47" s="178">
        <f t="shared" si="22"/>
        <v>0.15745213812846665</v>
      </c>
      <c r="BQ47" s="178">
        <f t="shared" si="23"/>
        <v>2.3157894736842106</v>
      </c>
      <c r="BR47" s="179">
        <f t="shared" si="24"/>
        <v>0.16371443907675792</v>
      </c>
      <c r="BS47" s="182">
        <f>AVERAGE(Tableau1[[#This Row],[STL_pg/Min]],Tableau1[[#This Row],[BLK_pg/Min]],Tableau1[[#This Row],[REB_pg/Min]])</f>
        <v>7.8129659450110342E-2</v>
      </c>
      <c r="BT47" s="180">
        <f>AVERAGE(Tableau1[FG%])</f>
        <v>44.61089630931459</v>
      </c>
      <c r="BU47" s="180">
        <f>AVERAGE(Tableau1[3P%])</f>
        <v>29.902460456941991</v>
      </c>
      <c r="BV47" s="180">
        <f>AVERAGE(Tableau1[FT%])</f>
        <v>72.024077328646754</v>
      </c>
    </row>
    <row r="48" spans="1:74">
      <c r="A48" s="181" t="s">
        <v>1805</v>
      </c>
      <c r="B48" s="167" t="s">
        <v>1797</v>
      </c>
      <c r="C48" s="168">
        <v>33</v>
      </c>
      <c r="D48" s="168">
        <v>37</v>
      </c>
      <c r="E48" s="168">
        <v>26</v>
      </c>
      <c r="F48" s="168">
        <v>11</v>
      </c>
      <c r="G48" s="168">
        <v>31.9</v>
      </c>
      <c r="H48" s="169">
        <v>796</v>
      </c>
      <c r="I48" s="169">
        <v>311</v>
      </c>
      <c r="J48" s="169">
        <v>622</v>
      </c>
      <c r="K48" s="169">
        <v>49.8</v>
      </c>
      <c r="L48" s="169">
        <v>78</v>
      </c>
      <c r="M48" s="169">
        <v>189</v>
      </c>
      <c r="N48" s="169">
        <v>41.1</v>
      </c>
      <c r="O48" s="169">
        <v>96</v>
      </c>
      <c r="P48" s="169">
        <v>122</v>
      </c>
      <c r="Q48" s="169">
        <v>81</v>
      </c>
      <c r="R48" s="169">
        <v>33</v>
      </c>
      <c r="S48" s="169">
        <v>185</v>
      </c>
      <c r="T48" s="169">
        <v>218</v>
      </c>
      <c r="U48" s="169">
        <v>115</v>
      </c>
      <c r="V48" s="170">
        <v>70</v>
      </c>
      <c r="W48" s="169">
        <v>59</v>
      </c>
      <c r="X48" s="169">
        <v>19</v>
      </c>
      <c r="Y48" s="169">
        <v>56</v>
      </c>
      <c r="Z48" s="169">
        <v>1388</v>
      </c>
      <c r="AA48" s="169">
        <v>5</v>
      </c>
      <c r="AB48" s="169">
        <v>0</v>
      </c>
      <c r="AC48" s="168">
        <v>8</v>
      </c>
      <c r="AD48" s="168">
        <v>120.3</v>
      </c>
      <c r="AE48" s="168">
        <v>107.9</v>
      </c>
      <c r="AF48" s="168">
        <v>12.4</v>
      </c>
      <c r="AG48" s="168">
        <v>14.7</v>
      </c>
      <c r="AH48" s="168">
        <v>1.61</v>
      </c>
      <c r="AI48" s="168">
        <v>13.5</v>
      </c>
      <c r="AJ48" s="168">
        <v>3.3</v>
      </c>
      <c r="AK48" s="168">
        <v>15.8</v>
      </c>
      <c r="AL48" s="168">
        <v>9.8000000000000007</v>
      </c>
      <c r="AM48" s="168">
        <v>8.4</v>
      </c>
      <c r="AN48" s="168">
        <v>56</v>
      </c>
      <c r="AO48" s="168">
        <v>58.9</v>
      </c>
      <c r="AP48" s="168">
        <v>28</v>
      </c>
      <c r="AQ48" s="168">
        <v>97.26</v>
      </c>
      <c r="AR48" s="168">
        <v>13.4</v>
      </c>
      <c r="AS48" s="168">
        <v>2391</v>
      </c>
      <c r="AT48" s="171">
        <f t="shared" si="0"/>
        <v>21.513513513513512</v>
      </c>
      <c r="AU48" s="171">
        <f t="shared" si="1"/>
        <v>3.1081081081081079</v>
      </c>
      <c r="AV48" s="172">
        <f t="shared" si="2"/>
        <v>5.8918918918918921</v>
      </c>
      <c r="AW48" s="172">
        <f t="shared" si="3"/>
        <v>0.89189189189189189</v>
      </c>
      <c r="AX48" s="172">
        <f t="shared" si="4"/>
        <v>5</v>
      </c>
      <c r="AY48" s="172">
        <f t="shared" si="5"/>
        <v>1.5945945945945945</v>
      </c>
      <c r="AZ48" s="172">
        <f t="shared" si="6"/>
        <v>0.51351351351351349</v>
      </c>
      <c r="BA48" s="172">
        <f t="shared" si="7"/>
        <v>1.8918918918918919</v>
      </c>
      <c r="BB48" s="173">
        <f t="shared" si="8"/>
        <v>0.67440481233584681</v>
      </c>
      <c r="BC48" s="173">
        <f t="shared" si="9"/>
        <v>1.6428571428571428</v>
      </c>
      <c r="BD48" s="173">
        <f t="shared" si="10"/>
        <v>4.998729136660171E-2</v>
      </c>
      <c r="BE48" s="173">
        <f t="shared" si="11"/>
        <v>1.6097602304498856E-2</v>
      </c>
      <c r="BF48" s="173">
        <f t="shared" si="12"/>
        <v>2.7958993476234855E-2</v>
      </c>
      <c r="BG48" s="173">
        <f t="shared" si="13"/>
        <v>0.15673981191222572</v>
      </c>
      <c r="BH48" s="174" t="str">
        <f t="shared" si="14"/>
        <v>30–39 min</v>
      </c>
      <c r="BI48" s="174" t="str">
        <f t="shared" si="15"/>
        <v>33+</v>
      </c>
      <c r="BJ48" s="175">
        <f t="shared" si="16"/>
        <v>0.56000000000000005</v>
      </c>
      <c r="BK48" s="175">
        <f t="shared" si="17"/>
        <v>0.58899999999999997</v>
      </c>
      <c r="BL48" s="175">
        <f t="shared" si="18"/>
        <v>0.37537718768859385</v>
      </c>
      <c r="BM48" s="176" t="str">
        <f t="shared" si="19"/>
        <v>Conserver</v>
      </c>
      <c r="BN48" s="177">
        <f t="shared" si="20"/>
        <v>0.65795856218391424</v>
      </c>
      <c r="BO48" s="177">
        <f t="shared" si="21"/>
        <v>1180.3</v>
      </c>
      <c r="BP48" s="178">
        <f t="shared" si="22"/>
        <v>9.7432856053545708E-2</v>
      </c>
      <c r="BQ48" s="178">
        <f t="shared" si="23"/>
        <v>1.6428571428571428</v>
      </c>
      <c r="BR48" s="179">
        <f t="shared" si="24"/>
        <v>0.18469880538846056</v>
      </c>
      <c r="BS48" s="182">
        <f>AVERAGE(Tableau1[[#This Row],[STL_pg/Min]],Tableau1[[#This Row],[BLK_pg/Min]],Tableau1[[#This Row],[REB_pg/Min]])</f>
        <v>8.359456635318703E-2</v>
      </c>
      <c r="BT48" s="180">
        <f>AVERAGE(Tableau1[FG%])</f>
        <v>44.61089630931459</v>
      </c>
      <c r="BU48" s="180">
        <f>AVERAGE(Tableau1[3P%])</f>
        <v>29.902460456941991</v>
      </c>
      <c r="BV48" s="180">
        <f>AVERAGE(Tableau1[FT%])</f>
        <v>72.024077328646754</v>
      </c>
    </row>
    <row r="49" spans="1:74">
      <c r="A49" s="181" t="s">
        <v>1806</v>
      </c>
      <c r="B49" s="167" t="s">
        <v>1750</v>
      </c>
      <c r="C49" s="168">
        <v>28</v>
      </c>
      <c r="D49" s="168">
        <v>67</v>
      </c>
      <c r="E49" s="168">
        <v>41</v>
      </c>
      <c r="F49" s="168">
        <v>26</v>
      </c>
      <c r="G49" s="168">
        <v>36.1</v>
      </c>
      <c r="H49" s="169">
        <v>1434</v>
      </c>
      <c r="I49" s="169">
        <v>529</v>
      </c>
      <c r="J49" s="169">
        <v>1119</v>
      </c>
      <c r="K49" s="169">
        <v>47.4</v>
      </c>
      <c r="L49" s="169">
        <v>154</v>
      </c>
      <c r="M49" s="169">
        <v>395</v>
      </c>
      <c r="N49" s="169">
        <v>39.299999999999997</v>
      </c>
      <c r="O49" s="169">
        <v>221</v>
      </c>
      <c r="P49" s="169">
        <v>248</v>
      </c>
      <c r="Q49" s="169">
        <v>88.6</v>
      </c>
      <c r="R49" s="169">
        <v>47</v>
      </c>
      <c r="S49" s="169">
        <v>214</v>
      </c>
      <c r="T49" s="169">
        <v>261</v>
      </c>
      <c r="U49" s="169">
        <v>402</v>
      </c>
      <c r="V49" s="170">
        <v>141</v>
      </c>
      <c r="W49" s="169">
        <v>94</v>
      </c>
      <c r="X49" s="169">
        <v>34</v>
      </c>
      <c r="Y49" s="169">
        <v>127</v>
      </c>
      <c r="Z49" s="169">
        <v>2586</v>
      </c>
      <c r="AA49" s="169">
        <v>5</v>
      </c>
      <c r="AB49" s="169">
        <v>0</v>
      </c>
      <c r="AC49" s="168">
        <v>4.9000000000000004</v>
      </c>
      <c r="AD49" s="168">
        <v>122</v>
      </c>
      <c r="AE49" s="168">
        <v>115.5</v>
      </c>
      <c r="AF49" s="168">
        <v>6.5</v>
      </c>
      <c r="AG49" s="168">
        <v>22.3</v>
      </c>
      <c r="AH49" s="168">
        <v>2.92</v>
      </c>
      <c r="AI49" s="168">
        <v>22.9</v>
      </c>
      <c r="AJ49" s="168">
        <v>1.9</v>
      </c>
      <c r="AK49" s="168">
        <v>8.4</v>
      </c>
      <c r="AL49" s="168">
        <v>5.3</v>
      </c>
      <c r="AM49" s="168">
        <v>7.8</v>
      </c>
      <c r="AN49" s="168">
        <v>54.3</v>
      </c>
      <c r="AO49" s="168">
        <v>58.4</v>
      </c>
      <c r="AP49" s="168">
        <v>23.5</v>
      </c>
      <c r="AQ49" s="168">
        <v>100.72</v>
      </c>
      <c r="AR49" s="168">
        <v>11.1</v>
      </c>
      <c r="AS49" s="168">
        <v>5075</v>
      </c>
      <c r="AT49" s="171">
        <f t="shared" si="0"/>
        <v>21.402985074626866</v>
      </c>
      <c r="AU49" s="171">
        <f t="shared" si="1"/>
        <v>6</v>
      </c>
      <c r="AV49" s="172">
        <f t="shared" si="2"/>
        <v>3.8955223880597014</v>
      </c>
      <c r="AW49" s="172">
        <f t="shared" si="3"/>
        <v>0.70149253731343286</v>
      </c>
      <c r="AX49" s="172">
        <f t="shared" si="4"/>
        <v>3.1940298507462686</v>
      </c>
      <c r="AY49" s="172">
        <f t="shared" si="5"/>
        <v>1.4029850746268657</v>
      </c>
      <c r="AZ49" s="172">
        <f t="shared" si="6"/>
        <v>0.5074626865671642</v>
      </c>
      <c r="BA49" s="172">
        <f t="shared" si="7"/>
        <v>2.1044776119402986</v>
      </c>
      <c r="BB49" s="173">
        <f t="shared" si="8"/>
        <v>0.5928804729813536</v>
      </c>
      <c r="BC49" s="173">
        <f t="shared" si="9"/>
        <v>2.8510638297872339</v>
      </c>
      <c r="BD49" s="173">
        <f t="shared" si="10"/>
        <v>3.8863852482738659E-2</v>
      </c>
      <c r="BE49" s="173">
        <f t="shared" si="11"/>
        <v>1.4057138132054409E-2</v>
      </c>
      <c r="BF49" s="173">
        <f t="shared" si="12"/>
        <v>1.9431926241369329E-2</v>
      </c>
      <c r="BG49" s="173">
        <f t="shared" si="13"/>
        <v>8.8477281184107165E-2</v>
      </c>
      <c r="BH49" s="174" t="str">
        <f t="shared" si="14"/>
        <v>30–39 min</v>
      </c>
      <c r="BI49" s="174" t="str">
        <f t="shared" si="15"/>
        <v>28–32</v>
      </c>
      <c r="BJ49" s="175">
        <f t="shared" si="16"/>
        <v>0.54299999999999993</v>
      </c>
      <c r="BK49" s="175">
        <f t="shared" si="17"/>
        <v>0.58399999999999996</v>
      </c>
      <c r="BL49" s="175">
        <f t="shared" si="18"/>
        <v>0.67531683765841888</v>
      </c>
      <c r="BM49" s="176" t="str">
        <f t="shared" si="19"/>
        <v>Conserver</v>
      </c>
      <c r="BN49" s="177">
        <f t="shared" si="20"/>
        <v>0.65457821556202889</v>
      </c>
      <c r="BO49" s="177">
        <f t="shared" si="21"/>
        <v>2418.7000000000003</v>
      </c>
      <c r="BP49" s="178">
        <f t="shared" si="22"/>
        <v>0.16620498614958445</v>
      </c>
      <c r="BQ49" s="178">
        <f t="shared" si="23"/>
        <v>2.8510638297872339</v>
      </c>
      <c r="BR49" s="179">
        <f t="shared" si="24"/>
        <v>0.10790920742547649</v>
      </c>
      <c r="BS49" s="182">
        <f>AVERAGE(Tableau1[[#This Row],[STL_pg/Min]],Tableau1[[#This Row],[BLK_pg/Min]],Tableau1[[#This Row],[REB_pg/Min]])</f>
        <v>5.3610066013423184E-2</v>
      </c>
      <c r="BT49" s="180">
        <f>AVERAGE(Tableau1[FG%])</f>
        <v>44.61089630931459</v>
      </c>
      <c r="BU49" s="180">
        <f>AVERAGE(Tableau1[3P%])</f>
        <v>29.902460456941991</v>
      </c>
      <c r="BV49" s="180">
        <f>AVERAGE(Tableau1[FT%])</f>
        <v>72.024077328646754</v>
      </c>
    </row>
    <row r="50" spans="1:74">
      <c r="A50" s="181" t="s">
        <v>1807</v>
      </c>
      <c r="B50" s="167" t="s">
        <v>1774</v>
      </c>
      <c r="C50" s="168">
        <v>24</v>
      </c>
      <c r="D50" s="168">
        <v>53</v>
      </c>
      <c r="E50" s="168">
        <v>14</v>
      </c>
      <c r="F50" s="168">
        <v>39</v>
      </c>
      <c r="G50" s="168">
        <v>35</v>
      </c>
      <c r="H50" s="169">
        <v>1124</v>
      </c>
      <c r="I50" s="169">
        <v>382</v>
      </c>
      <c r="J50" s="169">
        <v>837</v>
      </c>
      <c r="K50" s="169">
        <v>45.4</v>
      </c>
      <c r="L50" s="169">
        <v>159</v>
      </c>
      <c r="M50" s="169">
        <v>440</v>
      </c>
      <c r="N50" s="169">
        <v>36.1</v>
      </c>
      <c r="O50" s="169">
        <v>201</v>
      </c>
      <c r="P50" s="169">
        <v>228</v>
      </c>
      <c r="Q50" s="169">
        <v>88.7</v>
      </c>
      <c r="R50" s="169">
        <v>48</v>
      </c>
      <c r="S50" s="169">
        <v>223</v>
      </c>
      <c r="T50" s="169">
        <v>270</v>
      </c>
      <c r="U50" s="169">
        <v>186</v>
      </c>
      <c r="V50" s="170">
        <v>101</v>
      </c>
      <c r="W50" s="169">
        <v>58</v>
      </c>
      <c r="X50" s="169">
        <v>37</v>
      </c>
      <c r="Y50" s="169">
        <v>111</v>
      </c>
      <c r="Z50" s="169">
        <v>1908</v>
      </c>
      <c r="AA50" s="169">
        <v>2</v>
      </c>
      <c r="AB50" s="169">
        <v>0</v>
      </c>
      <c r="AC50" s="168">
        <v>-7.2</v>
      </c>
      <c r="AD50" s="168">
        <v>109</v>
      </c>
      <c r="AE50" s="168">
        <v>118.7</v>
      </c>
      <c r="AF50" s="168">
        <v>-9.6999999999999993</v>
      </c>
      <c r="AG50" s="168">
        <v>15.7</v>
      </c>
      <c r="AH50" s="168">
        <v>1.83</v>
      </c>
      <c r="AI50" s="168">
        <v>15.4</v>
      </c>
      <c r="AJ50" s="168">
        <v>2.4</v>
      </c>
      <c r="AK50" s="168">
        <v>11.7</v>
      </c>
      <c r="AL50" s="168">
        <v>6.9</v>
      </c>
      <c r="AM50" s="168">
        <v>8.4</v>
      </c>
      <c r="AN50" s="168">
        <v>54.8</v>
      </c>
      <c r="AO50" s="168">
        <v>59.8</v>
      </c>
      <c r="AP50" s="168">
        <v>22.9</v>
      </c>
      <c r="AQ50" s="168">
        <v>102.03</v>
      </c>
      <c r="AR50" s="168">
        <v>11</v>
      </c>
      <c r="AS50" s="168">
        <v>3941</v>
      </c>
      <c r="AT50" s="171">
        <f t="shared" si="0"/>
        <v>21.20754716981132</v>
      </c>
      <c r="AU50" s="171">
        <f t="shared" si="1"/>
        <v>3.5094339622641511</v>
      </c>
      <c r="AV50" s="172">
        <f t="shared" si="2"/>
        <v>5.0943396226415096</v>
      </c>
      <c r="AW50" s="172">
        <f t="shared" si="3"/>
        <v>0.90566037735849059</v>
      </c>
      <c r="AX50" s="172">
        <f t="shared" si="4"/>
        <v>4.2075471698113205</v>
      </c>
      <c r="AY50" s="172">
        <f t="shared" si="5"/>
        <v>1.0943396226415094</v>
      </c>
      <c r="AZ50" s="172">
        <f t="shared" si="6"/>
        <v>0.69811320754716977</v>
      </c>
      <c r="BA50" s="172">
        <f t="shared" si="7"/>
        <v>1.9056603773584906</v>
      </c>
      <c r="BB50" s="173">
        <f t="shared" si="8"/>
        <v>0.6059299191374663</v>
      </c>
      <c r="BC50" s="173">
        <f t="shared" si="9"/>
        <v>1.8415841584158417</v>
      </c>
      <c r="BD50" s="173">
        <f t="shared" si="10"/>
        <v>3.1266846361185985E-2</v>
      </c>
      <c r="BE50" s="173">
        <f t="shared" si="11"/>
        <v>1.9946091644204852E-2</v>
      </c>
      <c r="BF50" s="173">
        <f t="shared" si="12"/>
        <v>2.587601078167116E-2</v>
      </c>
      <c r="BG50" s="173">
        <f t="shared" si="13"/>
        <v>0.12021563342318059</v>
      </c>
      <c r="BH50" s="174" t="str">
        <f t="shared" si="14"/>
        <v>30–39 min</v>
      </c>
      <c r="BI50" s="174" t="str">
        <f t="shared" si="15"/>
        <v>23–27</v>
      </c>
      <c r="BJ50" s="175">
        <f t="shared" si="16"/>
        <v>0.54799999999999993</v>
      </c>
      <c r="BK50" s="175">
        <f t="shared" si="17"/>
        <v>0.59799999999999998</v>
      </c>
      <c r="BL50" s="175">
        <f t="shared" si="18"/>
        <v>0.50512975256487624</v>
      </c>
      <c r="BM50" s="176" t="str">
        <f t="shared" si="19"/>
        <v>Conserver</v>
      </c>
      <c r="BN50" s="177">
        <f t="shared" si="20"/>
        <v>0.64860104020348508</v>
      </c>
      <c r="BO50" s="177">
        <f t="shared" si="21"/>
        <v>1855</v>
      </c>
      <c r="BP50" s="178">
        <f t="shared" si="22"/>
        <v>0.10026954177897573</v>
      </c>
      <c r="BQ50" s="178">
        <f t="shared" si="23"/>
        <v>1.8415841584158417</v>
      </c>
      <c r="BR50" s="179">
        <f t="shared" si="24"/>
        <v>0.14555256064690028</v>
      </c>
      <c r="BS50" s="182">
        <f>AVERAGE(Tableau1[[#This Row],[STL_pg/Min]],Tableau1[[#This Row],[BLK_pg/Min]],Tableau1[[#This Row],[REB_pg/Min]])</f>
        <v>6.5588499550763707E-2</v>
      </c>
      <c r="BT50" s="180">
        <f>AVERAGE(Tableau1[FG%])</f>
        <v>44.61089630931459</v>
      </c>
      <c r="BU50" s="180">
        <f>AVERAGE(Tableau1[3P%])</f>
        <v>29.902460456941991</v>
      </c>
      <c r="BV50" s="180">
        <f>AVERAGE(Tableau1[FT%])</f>
        <v>72.024077328646754</v>
      </c>
    </row>
    <row r="51" spans="1:74">
      <c r="A51" s="181" t="s">
        <v>1808</v>
      </c>
      <c r="B51" s="167" t="s">
        <v>1774</v>
      </c>
      <c r="C51" s="168">
        <v>33</v>
      </c>
      <c r="D51" s="168">
        <v>56</v>
      </c>
      <c r="E51" s="168">
        <v>17</v>
      </c>
      <c r="F51" s="168">
        <v>39</v>
      </c>
      <c r="G51" s="168">
        <v>32.700000000000003</v>
      </c>
      <c r="H51" s="169">
        <v>1182</v>
      </c>
      <c r="I51" s="169">
        <v>442</v>
      </c>
      <c r="J51" s="169">
        <v>1002</v>
      </c>
      <c r="K51" s="169">
        <v>44.4</v>
      </c>
      <c r="L51" s="169">
        <v>174</v>
      </c>
      <c r="M51" s="169">
        <v>459</v>
      </c>
      <c r="N51" s="169">
        <v>37.299999999999997</v>
      </c>
      <c r="O51" s="169">
        <v>123</v>
      </c>
      <c r="P51" s="169">
        <v>174</v>
      </c>
      <c r="Q51" s="169">
        <v>71.7</v>
      </c>
      <c r="R51" s="169">
        <v>45</v>
      </c>
      <c r="S51" s="169">
        <v>168</v>
      </c>
      <c r="T51" s="169">
        <v>213</v>
      </c>
      <c r="U51" s="169">
        <v>230</v>
      </c>
      <c r="V51" s="170">
        <v>106</v>
      </c>
      <c r="W51" s="169">
        <v>45</v>
      </c>
      <c r="X51" s="169">
        <v>22</v>
      </c>
      <c r="Y51" s="169">
        <v>123</v>
      </c>
      <c r="Z51" s="169">
        <v>1882</v>
      </c>
      <c r="AA51" s="169">
        <v>0</v>
      </c>
      <c r="AB51" s="169">
        <v>0</v>
      </c>
      <c r="AC51" s="168">
        <v>-5</v>
      </c>
      <c r="AD51" s="168">
        <v>112.3</v>
      </c>
      <c r="AE51" s="168">
        <v>119.4</v>
      </c>
      <c r="AF51" s="168">
        <v>-7.1</v>
      </c>
      <c r="AG51" s="168">
        <v>19.2</v>
      </c>
      <c r="AH51" s="168">
        <v>2.14</v>
      </c>
      <c r="AI51" s="168">
        <v>16.100000000000001</v>
      </c>
      <c r="AJ51" s="168">
        <v>2.2000000000000002</v>
      </c>
      <c r="AK51" s="168">
        <v>9.1</v>
      </c>
      <c r="AL51" s="168">
        <v>5.6</v>
      </c>
      <c r="AM51" s="168">
        <v>7.5</v>
      </c>
      <c r="AN51" s="168">
        <v>53</v>
      </c>
      <c r="AO51" s="168">
        <v>55</v>
      </c>
      <c r="AP51" s="168">
        <v>26.6</v>
      </c>
      <c r="AQ51" s="168">
        <v>101.56</v>
      </c>
      <c r="AR51" s="168">
        <v>9.6999999999999993</v>
      </c>
      <c r="AS51" s="168">
        <v>3874</v>
      </c>
      <c r="AT51" s="171">
        <f t="shared" si="0"/>
        <v>21.107142857142858</v>
      </c>
      <c r="AU51" s="171">
        <f t="shared" si="1"/>
        <v>4.1071428571428568</v>
      </c>
      <c r="AV51" s="172">
        <f t="shared" si="2"/>
        <v>3.8035714285714284</v>
      </c>
      <c r="AW51" s="172">
        <f t="shared" si="3"/>
        <v>0.8035714285714286</v>
      </c>
      <c r="AX51" s="172">
        <f t="shared" si="4"/>
        <v>3</v>
      </c>
      <c r="AY51" s="172">
        <f t="shared" si="5"/>
        <v>0.8035714285714286</v>
      </c>
      <c r="AZ51" s="172">
        <f t="shared" si="6"/>
        <v>0.39285714285714285</v>
      </c>
      <c r="BA51" s="172">
        <f t="shared" si="7"/>
        <v>1.8928571428571428</v>
      </c>
      <c r="BB51" s="173">
        <f t="shared" si="8"/>
        <v>0.64547837483617299</v>
      </c>
      <c r="BC51" s="173">
        <f t="shared" si="9"/>
        <v>2.1698113207547167</v>
      </c>
      <c r="BD51" s="173">
        <f t="shared" si="10"/>
        <v>2.4574049803407601E-2</v>
      </c>
      <c r="BE51" s="173">
        <f t="shared" si="11"/>
        <v>1.201397990388816E-2</v>
      </c>
      <c r="BF51" s="173">
        <f t="shared" si="12"/>
        <v>2.4574049803407601E-2</v>
      </c>
      <c r="BG51" s="173">
        <f t="shared" si="13"/>
        <v>9.1743119266055037E-2</v>
      </c>
      <c r="BH51" s="174" t="str">
        <f t="shared" si="14"/>
        <v>30–39 min</v>
      </c>
      <c r="BI51" s="174" t="str">
        <f t="shared" si="15"/>
        <v>33+</v>
      </c>
      <c r="BJ51" s="175">
        <f t="shared" si="16"/>
        <v>0.53</v>
      </c>
      <c r="BK51" s="175">
        <f t="shared" si="17"/>
        <v>0.55000000000000004</v>
      </c>
      <c r="BL51" s="175">
        <f t="shared" si="18"/>
        <v>0.60470730235365122</v>
      </c>
      <c r="BM51" s="176" t="str">
        <f t="shared" si="19"/>
        <v>Conserver</v>
      </c>
      <c r="BN51" s="177">
        <f t="shared" si="20"/>
        <v>0.64553032480597883</v>
      </c>
      <c r="BO51" s="177">
        <f t="shared" si="21"/>
        <v>1831.2000000000003</v>
      </c>
      <c r="BP51" s="178">
        <f t="shared" si="22"/>
        <v>0.12560069899519438</v>
      </c>
      <c r="BQ51" s="178">
        <f t="shared" si="23"/>
        <v>2.1698113207547172</v>
      </c>
      <c r="BR51" s="179">
        <f t="shared" si="24"/>
        <v>0.11631716906946263</v>
      </c>
      <c r="BS51" s="182">
        <f>AVERAGE(Tableau1[[#This Row],[STL_pg/Min]],Tableau1[[#This Row],[BLK_pg/Min]],Tableau1[[#This Row],[REB_pg/Min]])</f>
        <v>5.09683995922528E-2</v>
      </c>
      <c r="BT51" s="180">
        <f>AVERAGE(Tableau1[FG%])</f>
        <v>44.61089630931459</v>
      </c>
      <c r="BU51" s="180">
        <f>AVERAGE(Tableau1[3P%])</f>
        <v>29.902460456941991</v>
      </c>
      <c r="BV51" s="180">
        <f>AVERAGE(Tableau1[FT%])</f>
        <v>72.024077328646754</v>
      </c>
    </row>
    <row r="52" spans="1:74">
      <c r="A52" s="181" t="s">
        <v>1809</v>
      </c>
      <c r="B52" s="167" t="s">
        <v>1799</v>
      </c>
      <c r="C52" s="168">
        <v>24</v>
      </c>
      <c r="D52" s="168">
        <v>58</v>
      </c>
      <c r="E52" s="168">
        <v>23</v>
      </c>
      <c r="F52" s="168">
        <v>35</v>
      </c>
      <c r="G52" s="168">
        <v>32.200000000000003</v>
      </c>
      <c r="H52" s="169">
        <v>1224</v>
      </c>
      <c r="I52" s="169">
        <v>458</v>
      </c>
      <c r="J52" s="169">
        <v>980</v>
      </c>
      <c r="K52" s="169">
        <v>46.8</v>
      </c>
      <c r="L52" s="169">
        <v>104</v>
      </c>
      <c r="M52" s="169">
        <v>307</v>
      </c>
      <c r="N52" s="169">
        <v>35</v>
      </c>
      <c r="O52" s="169">
        <v>197</v>
      </c>
      <c r="P52" s="169">
        <v>313</v>
      </c>
      <c r="Q52" s="169">
        <v>63</v>
      </c>
      <c r="R52" s="169">
        <v>64</v>
      </c>
      <c r="S52" s="169">
        <v>307</v>
      </c>
      <c r="T52" s="169">
        <v>365</v>
      </c>
      <c r="U52" s="169">
        <v>313</v>
      </c>
      <c r="V52" s="170">
        <v>162</v>
      </c>
      <c r="W52" s="169">
        <v>46</v>
      </c>
      <c r="X52" s="169">
        <v>17</v>
      </c>
      <c r="Y52" s="169">
        <v>139</v>
      </c>
      <c r="Z52" s="169">
        <v>2158</v>
      </c>
      <c r="AA52" s="169">
        <v>10</v>
      </c>
      <c r="AB52" s="169">
        <v>2</v>
      </c>
      <c r="AC52" s="168">
        <v>-2.4</v>
      </c>
      <c r="AD52" s="168">
        <v>110.1</v>
      </c>
      <c r="AE52" s="168">
        <v>113.4</v>
      </c>
      <c r="AF52" s="168">
        <v>-3.4</v>
      </c>
      <c r="AG52" s="168">
        <v>25.7</v>
      </c>
      <c r="AH52" s="168">
        <v>1.9</v>
      </c>
      <c r="AI52" s="168">
        <v>19.600000000000001</v>
      </c>
      <c r="AJ52" s="168">
        <v>3.1</v>
      </c>
      <c r="AK52" s="168">
        <v>15.9</v>
      </c>
      <c r="AL52" s="168">
        <v>9.4</v>
      </c>
      <c r="AM52" s="168">
        <v>10.3</v>
      </c>
      <c r="AN52" s="168">
        <v>52.3</v>
      </c>
      <c r="AO52" s="168">
        <v>54.7</v>
      </c>
      <c r="AP52" s="168">
        <v>28</v>
      </c>
      <c r="AQ52" s="168">
        <v>102.74</v>
      </c>
      <c r="AR52" s="168">
        <v>12.1</v>
      </c>
      <c r="AS52" s="168">
        <v>3998</v>
      </c>
      <c r="AT52" s="171">
        <f t="shared" si="0"/>
        <v>21.103448275862068</v>
      </c>
      <c r="AU52" s="171">
        <f t="shared" si="1"/>
        <v>5.3965517241379306</v>
      </c>
      <c r="AV52" s="172">
        <f t="shared" si="2"/>
        <v>6.2931034482758621</v>
      </c>
      <c r="AW52" s="172">
        <f t="shared" si="3"/>
        <v>1.103448275862069</v>
      </c>
      <c r="AX52" s="172">
        <f t="shared" si="4"/>
        <v>5.2931034482758621</v>
      </c>
      <c r="AY52" s="172">
        <f t="shared" si="5"/>
        <v>0.7931034482758621</v>
      </c>
      <c r="AZ52" s="172">
        <f t="shared" si="6"/>
        <v>0.29310344827586204</v>
      </c>
      <c r="BA52" s="172">
        <f t="shared" si="7"/>
        <v>2.7931034482758621</v>
      </c>
      <c r="BB52" s="173">
        <f t="shared" si="8"/>
        <v>0.65538659241807662</v>
      </c>
      <c r="BC52" s="173">
        <f t="shared" si="9"/>
        <v>1.9320987654320987</v>
      </c>
      <c r="BD52" s="173">
        <f t="shared" si="10"/>
        <v>2.463054187192118E-2</v>
      </c>
      <c r="BE52" s="173">
        <f t="shared" si="11"/>
        <v>9.1025915613621739E-3</v>
      </c>
      <c r="BF52" s="173">
        <f t="shared" si="12"/>
        <v>3.4268579995716426E-2</v>
      </c>
      <c r="BG52" s="173">
        <f t="shared" si="13"/>
        <v>0.16438209466695222</v>
      </c>
      <c r="BH52" s="174" t="str">
        <f t="shared" si="14"/>
        <v>30–39 min</v>
      </c>
      <c r="BI52" s="174" t="str">
        <f t="shared" si="15"/>
        <v>23–27</v>
      </c>
      <c r="BJ52" s="175">
        <f t="shared" si="16"/>
        <v>0.52300000000000002</v>
      </c>
      <c r="BK52" s="175">
        <f t="shared" si="17"/>
        <v>0.54700000000000004</v>
      </c>
      <c r="BL52" s="175">
        <f t="shared" si="18"/>
        <v>0.59143029571514782</v>
      </c>
      <c r="BM52" s="176" t="str">
        <f t="shared" si="19"/>
        <v>Conserver</v>
      </c>
      <c r="BN52" s="177">
        <f t="shared" si="20"/>
        <v>0.64541733157566084</v>
      </c>
      <c r="BO52" s="177">
        <f t="shared" si="21"/>
        <v>1867.6000000000001</v>
      </c>
      <c r="BP52" s="178">
        <f t="shared" si="22"/>
        <v>0.16759477404155065</v>
      </c>
      <c r="BQ52" s="178">
        <f t="shared" si="23"/>
        <v>1.9320987654320987</v>
      </c>
      <c r="BR52" s="179">
        <f t="shared" si="24"/>
        <v>0.19543799528807024</v>
      </c>
      <c r="BS52" s="182">
        <f>AVERAGE(Tableau1[[#This Row],[STL_pg/Min]],Tableau1[[#This Row],[BLK_pg/Min]],Tableau1[[#This Row],[REB_pg/Min]])</f>
        <v>7.6390376240451197E-2</v>
      </c>
      <c r="BT52" s="180">
        <f>AVERAGE(Tableau1[FG%])</f>
        <v>44.61089630931459</v>
      </c>
      <c r="BU52" s="180">
        <f>AVERAGE(Tableau1[3P%])</f>
        <v>29.902460456941991</v>
      </c>
      <c r="BV52" s="180">
        <f>AVERAGE(Tableau1[FT%])</f>
        <v>72.024077328646754</v>
      </c>
    </row>
    <row r="53" spans="1:74">
      <c r="A53" s="181" t="s">
        <v>1810</v>
      </c>
      <c r="B53" s="167" t="s">
        <v>1811</v>
      </c>
      <c r="C53" s="168">
        <v>23</v>
      </c>
      <c r="D53" s="168">
        <v>82</v>
      </c>
      <c r="E53" s="168">
        <v>52</v>
      </c>
      <c r="F53" s="168">
        <v>30</v>
      </c>
      <c r="G53" s="168">
        <v>32.9</v>
      </c>
      <c r="H53" s="169">
        <v>1722</v>
      </c>
      <c r="I53" s="169">
        <v>607</v>
      </c>
      <c r="J53" s="169">
        <v>1435</v>
      </c>
      <c r="K53" s="169">
        <v>42.3</v>
      </c>
      <c r="L53" s="169">
        <v>238</v>
      </c>
      <c r="M53" s="169">
        <v>664</v>
      </c>
      <c r="N53" s="169">
        <v>35.4</v>
      </c>
      <c r="O53" s="169">
        <v>271</v>
      </c>
      <c r="P53" s="169">
        <v>336</v>
      </c>
      <c r="Q53" s="169">
        <v>81.3</v>
      </c>
      <c r="R53" s="169">
        <v>41</v>
      </c>
      <c r="S53" s="169">
        <v>328</v>
      </c>
      <c r="T53" s="169">
        <v>377</v>
      </c>
      <c r="U53" s="169">
        <v>279</v>
      </c>
      <c r="V53" s="170">
        <v>205</v>
      </c>
      <c r="W53" s="169">
        <v>74</v>
      </c>
      <c r="X53" s="169">
        <v>25</v>
      </c>
      <c r="Y53" s="169">
        <v>123</v>
      </c>
      <c r="Z53" s="169">
        <v>2690</v>
      </c>
      <c r="AA53" s="169">
        <v>4</v>
      </c>
      <c r="AB53" s="169">
        <v>0</v>
      </c>
      <c r="AC53" s="168">
        <v>2</v>
      </c>
      <c r="AD53" s="168">
        <v>113.8</v>
      </c>
      <c r="AE53" s="168">
        <v>111.1</v>
      </c>
      <c r="AF53" s="168">
        <v>2.8</v>
      </c>
      <c r="AG53" s="168">
        <v>15.9</v>
      </c>
      <c r="AH53" s="168">
        <v>1.39</v>
      </c>
      <c r="AI53" s="168">
        <v>13.7</v>
      </c>
      <c r="AJ53" s="168">
        <v>1.5</v>
      </c>
      <c r="AK53" s="168">
        <v>12</v>
      </c>
      <c r="AL53" s="168">
        <v>6.5</v>
      </c>
      <c r="AM53" s="168">
        <v>9.9</v>
      </c>
      <c r="AN53" s="168">
        <v>50.5</v>
      </c>
      <c r="AO53" s="168">
        <v>54.4</v>
      </c>
      <c r="AP53" s="168">
        <v>26.7</v>
      </c>
      <c r="AQ53" s="168">
        <v>99.75</v>
      </c>
      <c r="AR53" s="168">
        <v>11.1</v>
      </c>
      <c r="AS53" s="168">
        <v>5610</v>
      </c>
      <c r="AT53" s="171">
        <f t="shared" si="0"/>
        <v>21</v>
      </c>
      <c r="AU53" s="171">
        <f t="shared" si="1"/>
        <v>3.4024390243902438</v>
      </c>
      <c r="AV53" s="172">
        <f t="shared" si="2"/>
        <v>4.5975609756097562</v>
      </c>
      <c r="AW53" s="172">
        <f t="shared" si="3"/>
        <v>0.5</v>
      </c>
      <c r="AX53" s="172">
        <f t="shared" si="4"/>
        <v>4</v>
      </c>
      <c r="AY53" s="172">
        <f t="shared" si="5"/>
        <v>0.90243902439024393</v>
      </c>
      <c r="AZ53" s="172">
        <f t="shared" si="6"/>
        <v>0.3048780487804878</v>
      </c>
      <c r="BA53" s="172">
        <f t="shared" si="7"/>
        <v>2.5</v>
      </c>
      <c r="BB53" s="173">
        <f t="shared" si="8"/>
        <v>0.63829787234042556</v>
      </c>
      <c r="BC53" s="173">
        <f t="shared" si="9"/>
        <v>1.3609756097560974</v>
      </c>
      <c r="BD53" s="173">
        <f t="shared" si="10"/>
        <v>2.7429757580250576E-2</v>
      </c>
      <c r="BE53" s="173">
        <f t="shared" si="11"/>
        <v>9.2668099933278965E-3</v>
      </c>
      <c r="BF53" s="173">
        <f t="shared" si="12"/>
        <v>1.5197568389057751E-2</v>
      </c>
      <c r="BG53" s="173">
        <f t="shared" si="13"/>
        <v>0.12158054711246201</v>
      </c>
      <c r="BH53" s="174" t="str">
        <f t="shared" si="14"/>
        <v>30–39 min</v>
      </c>
      <c r="BI53" s="174" t="str">
        <f t="shared" si="15"/>
        <v>23–27</v>
      </c>
      <c r="BJ53" s="175">
        <f t="shared" si="16"/>
        <v>0.505</v>
      </c>
      <c r="BK53" s="175">
        <f t="shared" si="17"/>
        <v>0.54400000000000004</v>
      </c>
      <c r="BL53" s="175">
        <f t="shared" si="18"/>
        <v>0.86602293301146649</v>
      </c>
      <c r="BM53" s="176" t="str">
        <f t="shared" si="19"/>
        <v>Conserver</v>
      </c>
      <c r="BN53" s="177">
        <f t="shared" si="20"/>
        <v>0.6422535211267606</v>
      </c>
      <c r="BO53" s="177">
        <f t="shared" si="21"/>
        <v>2697.7999999999997</v>
      </c>
      <c r="BP53" s="178">
        <f t="shared" si="22"/>
        <v>0.10341759952553933</v>
      </c>
      <c r="BQ53" s="178">
        <f t="shared" si="23"/>
        <v>1.3609756097560977</v>
      </c>
      <c r="BR53" s="179">
        <f t="shared" si="24"/>
        <v>0.13974349469938468</v>
      </c>
      <c r="BS53" s="182">
        <f>AVERAGE(Tableau1[[#This Row],[STL_pg/Min]],Tableau1[[#This Row],[BLK_pg/Min]],Tableau1[[#This Row],[REB_pg/Min]])</f>
        <v>5.8813354090987723E-2</v>
      </c>
      <c r="BT53" s="180">
        <f>AVERAGE(Tableau1[FG%])</f>
        <v>44.61089630931459</v>
      </c>
      <c r="BU53" s="180">
        <f>AVERAGE(Tableau1[3P%])</f>
        <v>29.902460456941991</v>
      </c>
      <c r="BV53" s="180">
        <f>AVERAGE(Tableau1[FT%])</f>
        <v>72.024077328646754</v>
      </c>
    </row>
    <row r="54" spans="1:74">
      <c r="A54" s="181" t="s">
        <v>1812</v>
      </c>
      <c r="B54" s="167" t="s">
        <v>1768</v>
      </c>
      <c r="C54" s="168">
        <v>22</v>
      </c>
      <c r="D54" s="168">
        <v>27</v>
      </c>
      <c r="E54" s="168">
        <v>8</v>
      </c>
      <c r="F54" s="168">
        <v>19</v>
      </c>
      <c r="G54" s="168">
        <v>34.200000000000003</v>
      </c>
      <c r="H54" s="169">
        <v>567</v>
      </c>
      <c r="I54" s="169">
        <v>197</v>
      </c>
      <c r="J54" s="169">
        <v>491</v>
      </c>
      <c r="K54" s="169">
        <v>40.299999999999997</v>
      </c>
      <c r="L54" s="169">
        <v>105</v>
      </c>
      <c r="M54" s="169">
        <v>294</v>
      </c>
      <c r="N54" s="169">
        <v>35.5</v>
      </c>
      <c r="O54" s="169">
        <v>68</v>
      </c>
      <c r="P54" s="169">
        <v>78</v>
      </c>
      <c r="Q54" s="169">
        <v>86.1</v>
      </c>
      <c r="R54" s="169">
        <v>24</v>
      </c>
      <c r="S54" s="169">
        <v>105</v>
      </c>
      <c r="T54" s="169">
        <v>132</v>
      </c>
      <c r="U54" s="169">
        <v>97</v>
      </c>
      <c r="V54" s="170">
        <v>76</v>
      </c>
      <c r="W54" s="169">
        <v>30</v>
      </c>
      <c r="X54" s="169">
        <v>19</v>
      </c>
      <c r="Y54" s="169">
        <v>73</v>
      </c>
      <c r="Z54" s="169">
        <v>942</v>
      </c>
      <c r="AA54" s="169">
        <v>2</v>
      </c>
      <c r="AB54" s="169">
        <v>0</v>
      </c>
      <c r="AC54" s="168">
        <v>-4.5999999999999996</v>
      </c>
      <c r="AD54" s="168">
        <v>106.9</v>
      </c>
      <c r="AE54" s="168">
        <v>113.8</v>
      </c>
      <c r="AF54" s="168">
        <v>-6.8</v>
      </c>
      <c r="AG54" s="168">
        <v>18.2</v>
      </c>
      <c r="AH54" s="168">
        <v>1.29</v>
      </c>
      <c r="AI54" s="168">
        <v>14</v>
      </c>
      <c r="AJ54" s="168">
        <v>2.4</v>
      </c>
      <c r="AK54" s="168">
        <v>11.7</v>
      </c>
      <c r="AL54" s="168">
        <v>6.8</v>
      </c>
      <c r="AM54" s="168">
        <v>10.9</v>
      </c>
      <c r="AN54" s="168">
        <v>50.9</v>
      </c>
      <c r="AO54" s="168">
        <v>54</v>
      </c>
      <c r="AP54" s="168">
        <v>27</v>
      </c>
      <c r="AQ54" s="168">
        <v>98.77</v>
      </c>
      <c r="AR54" s="168">
        <v>10</v>
      </c>
      <c r="AS54" s="168">
        <v>1903</v>
      </c>
      <c r="AT54" s="171">
        <f t="shared" si="0"/>
        <v>21</v>
      </c>
      <c r="AU54" s="171">
        <f t="shared" si="1"/>
        <v>3.5925925925925926</v>
      </c>
      <c r="AV54" s="172">
        <f t="shared" si="2"/>
        <v>4.8888888888888893</v>
      </c>
      <c r="AW54" s="172">
        <f t="shared" si="3"/>
        <v>0.88888888888888884</v>
      </c>
      <c r="AX54" s="172">
        <f t="shared" si="4"/>
        <v>3.8888888888888888</v>
      </c>
      <c r="AY54" s="172">
        <f t="shared" si="5"/>
        <v>1.1111111111111112</v>
      </c>
      <c r="AZ54" s="172">
        <f t="shared" si="6"/>
        <v>0.70370370370370372</v>
      </c>
      <c r="BA54" s="172">
        <f t="shared" si="7"/>
        <v>2.8148148148148149</v>
      </c>
      <c r="BB54" s="173">
        <f t="shared" si="8"/>
        <v>0.61403508771929816</v>
      </c>
      <c r="BC54" s="173">
        <f t="shared" si="9"/>
        <v>1.2763157894736841</v>
      </c>
      <c r="BD54" s="173">
        <f t="shared" si="10"/>
        <v>3.2488628979857048E-2</v>
      </c>
      <c r="BE54" s="173">
        <f t="shared" si="11"/>
        <v>2.0576131687242798E-2</v>
      </c>
      <c r="BF54" s="173">
        <f t="shared" si="12"/>
        <v>2.5990903183885635E-2</v>
      </c>
      <c r="BG54" s="173">
        <f t="shared" si="13"/>
        <v>0.11371020142949967</v>
      </c>
      <c r="BH54" s="174" t="str">
        <f t="shared" si="14"/>
        <v>30–39 min</v>
      </c>
      <c r="BI54" s="174" t="str">
        <f t="shared" si="15"/>
        <v>18–22</v>
      </c>
      <c r="BJ54" s="175">
        <f t="shared" si="16"/>
        <v>0.50900000000000001</v>
      </c>
      <c r="BK54" s="175">
        <f t="shared" si="17"/>
        <v>0.54</v>
      </c>
      <c r="BL54" s="175">
        <f t="shared" si="18"/>
        <v>0.29631864815932407</v>
      </c>
      <c r="BM54" s="176" t="str">
        <f t="shared" si="19"/>
        <v>Écarter</v>
      </c>
      <c r="BN54" s="177">
        <f t="shared" si="20"/>
        <v>0.6422535211267606</v>
      </c>
      <c r="BO54" s="177">
        <f t="shared" si="21"/>
        <v>923.40000000000009</v>
      </c>
      <c r="BP54" s="178">
        <f t="shared" si="22"/>
        <v>0.10504656703487111</v>
      </c>
      <c r="BQ54" s="178">
        <f t="shared" si="23"/>
        <v>1.2763157894736843</v>
      </c>
      <c r="BR54" s="179">
        <f t="shared" si="24"/>
        <v>0.14294996751137101</v>
      </c>
      <c r="BS54" s="182">
        <f>AVERAGE(Tableau1[[#This Row],[STL_pg/Min]],Tableau1[[#This Row],[BLK_pg/Min]],Tableau1[[#This Row],[REB_pg/Min]])</f>
        <v>6.5338242726156959E-2</v>
      </c>
      <c r="BT54" s="180">
        <f>AVERAGE(Tableau1[FG%])</f>
        <v>44.61089630931459</v>
      </c>
      <c r="BU54" s="180">
        <f>AVERAGE(Tableau1[3P%])</f>
        <v>29.902460456941991</v>
      </c>
      <c r="BV54" s="180">
        <f>AVERAGE(Tableau1[FT%])</f>
        <v>72.024077328646754</v>
      </c>
    </row>
    <row r="55" spans="1:74">
      <c r="A55" s="181" t="s">
        <v>1813</v>
      </c>
      <c r="B55" s="167" t="s">
        <v>1785</v>
      </c>
      <c r="C55" s="168">
        <v>25</v>
      </c>
      <c r="D55" s="168">
        <v>75</v>
      </c>
      <c r="E55" s="168">
        <v>60</v>
      </c>
      <c r="F55" s="168">
        <v>15</v>
      </c>
      <c r="G55" s="168">
        <v>30.7</v>
      </c>
      <c r="H55" s="169">
        <v>1545</v>
      </c>
      <c r="I55" s="169">
        <v>555</v>
      </c>
      <c r="J55" s="169">
        <v>1178</v>
      </c>
      <c r="K55" s="169">
        <v>47.2</v>
      </c>
      <c r="L55" s="169">
        <v>210</v>
      </c>
      <c r="M55" s="169">
        <v>533</v>
      </c>
      <c r="N55" s="169">
        <v>40.1</v>
      </c>
      <c r="O55" s="169">
        <v>225</v>
      </c>
      <c r="P55" s="169">
        <v>255</v>
      </c>
      <c r="Q55" s="169">
        <v>87.8</v>
      </c>
      <c r="R55" s="169">
        <v>45</v>
      </c>
      <c r="S55" s="169">
        <v>165</v>
      </c>
      <c r="T55" s="169">
        <v>218</v>
      </c>
      <c r="U55" s="169">
        <v>503</v>
      </c>
      <c r="V55" s="170">
        <v>188</v>
      </c>
      <c r="W55" s="169">
        <v>90</v>
      </c>
      <c r="X55" s="169">
        <v>8</v>
      </c>
      <c r="Y55" s="169">
        <v>143</v>
      </c>
      <c r="Z55" s="169">
        <v>2678</v>
      </c>
      <c r="AA55" s="169">
        <v>7</v>
      </c>
      <c r="AB55" s="169">
        <v>0</v>
      </c>
      <c r="AC55" s="168">
        <v>6.7</v>
      </c>
      <c r="AD55" s="168">
        <v>123.2</v>
      </c>
      <c r="AE55" s="168">
        <v>113.4</v>
      </c>
      <c r="AF55" s="168">
        <v>9.9</v>
      </c>
      <c r="AG55" s="168">
        <v>30.9</v>
      </c>
      <c r="AH55" s="168">
        <v>2.68</v>
      </c>
      <c r="AI55" s="168">
        <v>25.6</v>
      </c>
      <c r="AJ55" s="168">
        <v>2.1</v>
      </c>
      <c r="AK55" s="168">
        <v>6.8</v>
      </c>
      <c r="AL55" s="168">
        <v>4.5</v>
      </c>
      <c r="AM55" s="168">
        <v>9.6</v>
      </c>
      <c r="AN55" s="168">
        <v>56.2</v>
      </c>
      <c r="AO55" s="168">
        <v>60</v>
      </c>
      <c r="AP55" s="168">
        <v>26.5</v>
      </c>
      <c r="AQ55" s="168">
        <v>101.32</v>
      </c>
      <c r="AR55" s="168">
        <v>12.6</v>
      </c>
      <c r="AS55" s="168">
        <v>4865</v>
      </c>
      <c r="AT55" s="171">
        <f t="shared" si="0"/>
        <v>20.6</v>
      </c>
      <c r="AU55" s="171">
        <f t="shared" si="1"/>
        <v>6.706666666666667</v>
      </c>
      <c r="AV55" s="172">
        <f t="shared" si="2"/>
        <v>2.9066666666666667</v>
      </c>
      <c r="AW55" s="172">
        <f t="shared" si="3"/>
        <v>0.6</v>
      </c>
      <c r="AX55" s="172">
        <f t="shared" si="4"/>
        <v>2.2000000000000002</v>
      </c>
      <c r="AY55" s="172">
        <f t="shared" si="5"/>
        <v>1.2</v>
      </c>
      <c r="AZ55" s="172">
        <f t="shared" si="6"/>
        <v>0.10666666666666667</v>
      </c>
      <c r="BA55" s="172">
        <f t="shared" si="7"/>
        <v>2.5066666666666668</v>
      </c>
      <c r="BB55" s="173">
        <f t="shared" si="8"/>
        <v>0.67100977198697076</v>
      </c>
      <c r="BC55" s="173">
        <f t="shared" si="9"/>
        <v>2.6755319148936172</v>
      </c>
      <c r="BD55" s="173">
        <f t="shared" si="10"/>
        <v>3.9087947882736153E-2</v>
      </c>
      <c r="BE55" s="173">
        <f t="shared" si="11"/>
        <v>3.4744842562432141E-3</v>
      </c>
      <c r="BF55" s="173">
        <f t="shared" si="12"/>
        <v>1.9543973941368076E-2</v>
      </c>
      <c r="BG55" s="173">
        <f t="shared" si="13"/>
        <v>7.1661237785016291E-2</v>
      </c>
      <c r="BH55" s="174" t="str">
        <f t="shared" si="14"/>
        <v>30–39 min</v>
      </c>
      <c r="BI55" s="174" t="str">
        <f t="shared" si="15"/>
        <v>23–27</v>
      </c>
      <c r="BJ55" s="175">
        <f t="shared" si="16"/>
        <v>0.56200000000000006</v>
      </c>
      <c r="BK55" s="175">
        <f t="shared" si="17"/>
        <v>0.6</v>
      </c>
      <c r="BL55" s="175">
        <f t="shared" si="18"/>
        <v>0.71092335546167773</v>
      </c>
      <c r="BM55" s="176" t="str">
        <f t="shared" si="19"/>
        <v>Conserver</v>
      </c>
      <c r="BN55" s="177">
        <f t="shared" si="20"/>
        <v>0.6300201207243461</v>
      </c>
      <c r="BO55" s="177">
        <f t="shared" si="21"/>
        <v>2302.5</v>
      </c>
      <c r="BP55" s="178">
        <f t="shared" si="22"/>
        <v>0.21845819761129207</v>
      </c>
      <c r="BQ55" s="178">
        <f t="shared" si="23"/>
        <v>2.6755319148936172</v>
      </c>
      <c r="BR55" s="179">
        <f t="shared" si="24"/>
        <v>9.4679695982627585E-2</v>
      </c>
      <c r="BS55" s="182">
        <f>AVERAGE(Tableau1[[#This Row],[STL_pg/Min]],Tableau1[[#This Row],[BLK_pg/Min]],Tableau1[[#This Row],[REB_pg/Min]])</f>
        <v>4.5747376040535657E-2</v>
      </c>
      <c r="BT55" s="180">
        <f>AVERAGE(Tableau1[FG%])</f>
        <v>44.61089630931459</v>
      </c>
      <c r="BU55" s="180">
        <f>AVERAGE(Tableau1[3P%])</f>
        <v>29.902460456941991</v>
      </c>
      <c r="BV55" s="180">
        <f>AVERAGE(Tableau1[FT%])</f>
        <v>72.024077328646754</v>
      </c>
    </row>
    <row r="56" spans="1:74">
      <c r="A56" s="181" t="s">
        <v>1814</v>
      </c>
      <c r="B56" s="167" t="s">
        <v>1815</v>
      </c>
      <c r="C56" s="168">
        <v>25</v>
      </c>
      <c r="D56" s="168">
        <v>68</v>
      </c>
      <c r="E56" s="168">
        <v>15</v>
      </c>
      <c r="F56" s="168">
        <v>53</v>
      </c>
      <c r="G56" s="168">
        <v>29.4</v>
      </c>
      <c r="H56" s="169">
        <v>1394</v>
      </c>
      <c r="I56" s="169">
        <v>456</v>
      </c>
      <c r="J56" s="169">
        <v>1054</v>
      </c>
      <c r="K56" s="169">
        <v>43.2</v>
      </c>
      <c r="L56" s="169">
        <v>238</v>
      </c>
      <c r="M56" s="169">
        <v>619</v>
      </c>
      <c r="N56" s="169">
        <v>37.799999999999997</v>
      </c>
      <c r="O56" s="169">
        <v>245</v>
      </c>
      <c r="P56" s="169">
        <v>272</v>
      </c>
      <c r="Q56" s="169">
        <v>88.3</v>
      </c>
      <c r="R56" s="169">
        <v>34</v>
      </c>
      <c r="S56" s="169">
        <v>170</v>
      </c>
      <c r="T56" s="169">
        <v>204</v>
      </c>
      <c r="U56" s="169">
        <v>306</v>
      </c>
      <c r="V56" s="170">
        <v>204</v>
      </c>
      <c r="W56" s="169">
        <v>88</v>
      </c>
      <c r="X56" s="169">
        <v>27</v>
      </c>
      <c r="Y56" s="169">
        <v>204</v>
      </c>
      <c r="Z56" s="169">
        <v>2224</v>
      </c>
      <c r="AA56" s="169">
        <v>1</v>
      </c>
      <c r="AB56" s="169">
        <v>0</v>
      </c>
      <c r="AC56" s="168">
        <v>-8.1999999999999993</v>
      </c>
      <c r="AD56" s="168">
        <v>104.8</v>
      </c>
      <c r="AE56" s="168">
        <v>117.9</v>
      </c>
      <c r="AF56" s="168">
        <v>-13.1</v>
      </c>
      <c r="AG56" s="168">
        <v>25.4</v>
      </c>
      <c r="AH56" s="168">
        <v>1.49</v>
      </c>
      <c r="AI56" s="168">
        <v>18</v>
      </c>
      <c r="AJ56" s="168">
        <v>1.4</v>
      </c>
      <c r="AK56" s="168">
        <v>8</v>
      </c>
      <c r="AL56" s="168">
        <v>4.5999999999999996</v>
      </c>
      <c r="AM56" s="168">
        <v>12.1</v>
      </c>
      <c r="AN56" s="168">
        <v>54.4</v>
      </c>
      <c r="AO56" s="168">
        <v>59.1</v>
      </c>
      <c r="AP56" s="168">
        <v>28.1</v>
      </c>
      <c r="AQ56" s="168">
        <v>103.95</v>
      </c>
      <c r="AR56" s="168">
        <v>10.7</v>
      </c>
      <c r="AS56" s="168">
        <v>4337</v>
      </c>
      <c r="AT56" s="171">
        <f t="shared" si="0"/>
        <v>20.5</v>
      </c>
      <c r="AU56" s="171">
        <f t="shared" si="1"/>
        <v>4.5</v>
      </c>
      <c r="AV56" s="172">
        <f t="shared" si="2"/>
        <v>3</v>
      </c>
      <c r="AW56" s="172">
        <f t="shared" si="3"/>
        <v>0.5</v>
      </c>
      <c r="AX56" s="172">
        <f t="shared" si="4"/>
        <v>2.5</v>
      </c>
      <c r="AY56" s="172">
        <f t="shared" si="5"/>
        <v>1.2941176470588236</v>
      </c>
      <c r="AZ56" s="172">
        <f t="shared" si="6"/>
        <v>0.39705882352941174</v>
      </c>
      <c r="BA56" s="172">
        <f t="shared" si="7"/>
        <v>3</v>
      </c>
      <c r="BB56" s="173">
        <f t="shared" si="8"/>
        <v>0.69727891156462585</v>
      </c>
      <c r="BC56" s="173">
        <f t="shared" si="9"/>
        <v>1.5</v>
      </c>
      <c r="BD56" s="173">
        <f t="shared" si="10"/>
        <v>4.4017607042817132E-2</v>
      </c>
      <c r="BE56" s="173">
        <f t="shared" si="11"/>
        <v>1.3505402160864346E-2</v>
      </c>
      <c r="BF56" s="173">
        <f t="shared" si="12"/>
        <v>1.7006802721088437E-2</v>
      </c>
      <c r="BG56" s="173">
        <f t="shared" si="13"/>
        <v>8.5034013605442174E-2</v>
      </c>
      <c r="BH56" s="174" t="str">
        <f t="shared" si="14"/>
        <v>20–29 min</v>
      </c>
      <c r="BI56" s="174" t="str">
        <f t="shared" si="15"/>
        <v>23–27</v>
      </c>
      <c r="BJ56" s="175">
        <f t="shared" si="16"/>
        <v>0.54400000000000004</v>
      </c>
      <c r="BK56" s="175">
        <f t="shared" si="17"/>
        <v>0.59099999999999997</v>
      </c>
      <c r="BL56" s="175">
        <f t="shared" si="18"/>
        <v>0.63608931804465907</v>
      </c>
      <c r="BM56" s="176" t="str">
        <f t="shared" si="19"/>
        <v>Écarter</v>
      </c>
      <c r="BN56" s="177">
        <f t="shared" si="20"/>
        <v>0.62696177062374248</v>
      </c>
      <c r="BO56" s="177">
        <f t="shared" si="21"/>
        <v>1999.1999999999998</v>
      </c>
      <c r="BP56" s="178">
        <f t="shared" si="22"/>
        <v>0.15306122448979592</v>
      </c>
      <c r="BQ56" s="178">
        <f t="shared" si="23"/>
        <v>1.5</v>
      </c>
      <c r="BR56" s="179">
        <f t="shared" si="24"/>
        <v>0.10204081632653061</v>
      </c>
      <c r="BS56" s="182">
        <f>AVERAGE(Tableau1[[#This Row],[STL_pg/Min]],Tableau1[[#This Row],[BLK_pg/Min]],Tableau1[[#This Row],[REB_pg/Min]])</f>
        <v>5.318794184340403E-2</v>
      </c>
      <c r="BT56" s="180">
        <f>AVERAGE(Tableau1[FG%])</f>
        <v>44.61089630931459</v>
      </c>
      <c r="BU56" s="180">
        <f>AVERAGE(Tableau1[3P%])</f>
        <v>29.902460456941991</v>
      </c>
      <c r="BV56" s="180">
        <f>AVERAGE(Tableau1[FT%])</f>
        <v>72.024077328646754</v>
      </c>
    </row>
    <row r="57" spans="1:74">
      <c r="A57" s="181" t="s">
        <v>1816</v>
      </c>
      <c r="B57" s="167" t="s">
        <v>1817</v>
      </c>
      <c r="C57" s="168">
        <v>25</v>
      </c>
      <c r="D57" s="168">
        <v>74</v>
      </c>
      <c r="E57" s="168">
        <v>35</v>
      </c>
      <c r="F57" s="168">
        <v>39</v>
      </c>
      <c r="G57" s="168">
        <v>33.1</v>
      </c>
      <c r="H57" s="169">
        <v>1510</v>
      </c>
      <c r="I57" s="169">
        <v>511</v>
      </c>
      <c r="J57" s="169">
        <v>1117</v>
      </c>
      <c r="K57" s="169">
        <v>45.3</v>
      </c>
      <c r="L57" s="169">
        <v>215</v>
      </c>
      <c r="M57" s="169">
        <v>585</v>
      </c>
      <c r="N57" s="169">
        <v>37</v>
      </c>
      <c r="O57" s="169">
        <v>274</v>
      </c>
      <c r="P57" s="169">
        <v>303</v>
      </c>
      <c r="Q57" s="169">
        <v>90.2</v>
      </c>
      <c r="R57" s="169">
        <v>22</v>
      </c>
      <c r="S57" s="169">
        <v>252</v>
      </c>
      <c r="T57" s="169">
        <v>274</v>
      </c>
      <c r="U57" s="169">
        <v>333</v>
      </c>
      <c r="V57" s="170">
        <v>178</v>
      </c>
      <c r="W57" s="169">
        <v>67</v>
      </c>
      <c r="X57" s="169">
        <v>15</v>
      </c>
      <c r="Y57" s="169">
        <v>155</v>
      </c>
      <c r="Z57" s="169">
        <v>2412</v>
      </c>
      <c r="AA57" s="169">
        <v>2</v>
      </c>
      <c r="AB57" s="169">
        <v>0</v>
      </c>
      <c r="AC57" s="168">
        <v>-1.9</v>
      </c>
      <c r="AD57" s="168">
        <v>111.5</v>
      </c>
      <c r="AE57" s="168">
        <v>113.9</v>
      </c>
      <c r="AF57" s="168">
        <v>-2.5</v>
      </c>
      <c r="AG57" s="168">
        <v>19.7</v>
      </c>
      <c r="AH57" s="168">
        <v>1.86</v>
      </c>
      <c r="AI57" s="168">
        <v>18.8</v>
      </c>
      <c r="AJ57" s="168">
        <v>1</v>
      </c>
      <c r="AK57" s="168">
        <v>9.5</v>
      </c>
      <c r="AL57" s="168">
        <v>5.3</v>
      </c>
      <c r="AM57" s="168">
        <v>10.1</v>
      </c>
      <c r="AN57" s="168">
        <v>55</v>
      </c>
      <c r="AO57" s="168">
        <v>60.1</v>
      </c>
      <c r="AP57" s="168">
        <v>23.7</v>
      </c>
      <c r="AQ57" s="168">
        <v>105.37</v>
      </c>
      <c r="AR57" s="168">
        <v>10.3</v>
      </c>
      <c r="AS57" s="168">
        <v>5375</v>
      </c>
      <c r="AT57" s="171">
        <f t="shared" si="0"/>
        <v>20.405405405405407</v>
      </c>
      <c r="AU57" s="171">
        <f t="shared" si="1"/>
        <v>4.5</v>
      </c>
      <c r="AV57" s="172">
        <f t="shared" si="2"/>
        <v>3.7027027027027026</v>
      </c>
      <c r="AW57" s="172">
        <f t="shared" si="3"/>
        <v>0.29729729729729731</v>
      </c>
      <c r="AX57" s="172">
        <f t="shared" si="4"/>
        <v>3.4054054054054053</v>
      </c>
      <c r="AY57" s="172">
        <f t="shared" si="5"/>
        <v>0.90540540540540537</v>
      </c>
      <c r="AZ57" s="172">
        <f t="shared" si="6"/>
        <v>0.20270270270270271</v>
      </c>
      <c r="BA57" s="172">
        <f t="shared" si="7"/>
        <v>2.4054054054054053</v>
      </c>
      <c r="BB57" s="173">
        <f t="shared" si="8"/>
        <v>0.61647750469502738</v>
      </c>
      <c r="BC57" s="173">
        <f t="shared" si="9"/>
        <v>1.8707865168539326</v>
      </c>
      <c r="BD57" s="173">
        <f t="shared" si="10"/>
        <v>2.7353637625540946E-2</v>
      </c>
      <c r="BE57" s="173">
        <f t="shared" si="11"/>
        <v>6.123948722136033E-3</v>
      </c>
      <c r="BF57" s="173">
        <f t="shared" si="12"/>
        <v>8.9817914591328492E-3</v>
      </c>
      <c r="BG57" s="173">
        <f t="shared" si="13"/>
        <v>0.10288233853188535</v>
      </c>
      <c r="BH57" s="174" t="str">
        <f t="shared" si="14"/>
        <v>30–39 min</v>
      </c>
      <c r="BI57" s="174" t="str">
        <f t="shared" si="15"/>
        <v>23–27</v>
      </c>
      <c r="BJ57" s="175">
        <f t="shared" si="16"/>
        <v>0.55000000000000004</v>
      </c>
      <c r="BK57" s="175">
        <f t="shared" si="17"/>
        <v>0.60099999999999998</v>
      </c>
      <c r="BL57" s="175">
        <f t="shared" si="18"/>
        <v>0.67410983705491856</v>
      </c>
      <c r="BM57" s="176" t="str">
        <f t="shared" si="19"/>
        <v>Conserver</v>
      </c>
      <c r="BN57" s="177">
        <f t="shared" si="20"/>
        <v>0.62406873674479313</v>
      </c>
      <c r="BO57" s="177">
        <f t="shared" si="21"/>
        <v>2449.4</v>
      </c>
      <c r="BP57" s="178">
        <f t="shared" si="22"/>
        <v>0.13595166163141995</v>
      </c>
      <c r="BQ57" s="178">
        <f t="shared" si="23"/>
        <v>1.8707865168539326</v>
      </c>
      <c r="BR57" s="179">
        <f t="shared" si="24"/>
        <v>0.1118641299910182</v>
      </c>
      <c r="BS57" s="182">
        <f>AVERAGE(Tableau1[[#This Row],[STL_pg/Min]],Tableau1[[#This Row],[BLK_pg/Min]],Tableau1[[#This Row],[REB_pg/Min]])</f>
        <v>4.8447238779565062E-2</v>
      </c>
      <c r="BT57" s="180">
        <f>AVERAGE(Tableau1[FG%])</f>
        <v>44.61089630931459</v>
      </c>
      <c r="BU57" s="180">
        <f>AVERAGE(Tableau1[3P%])</f>
        <v>29.902460456941991</v>
      </c>
      <c r="BV57" s="180">
        <f>AVERAGE(Tableau1[FT%])</f>
        <v>72.024077328646754</v>
      </c>
    </row>
    <row r="58" spans="1:74">
      <c r="A58" s="181" t="s">
        <v>1818</v>
      </c>
      <c r="B58" s="167" t="s">
        <v>1768</v>
      </c>
      <c r="C58" s="168">
        <v>27</v>
      </c>
      <c r="D58" s="168">
        <v>64</v>
      </c>
      <c r="E58" s="168">
        <v>16</v>
      </c>
      <c r="F58" s="168">
        <v>48</v>
      </c>
      <c r="G58" s="168">
        <v>31.7</v>
      </c>
      <c r="H58" s="169">
        <v>1299</v>
      </c>
      <c r="I58" s="169">
        <v>467</v>
      </c>
      <c r="J58" s="169">
        <v>1088</v>
      </c>
      <c r="K58" s="169">
        <v>43.1</v>
      </c>
      <c r="L58" s="169">
        <v>141</v>
      </c>
      <c r="M58" s="169">
        <v>448</v>
      </c>
      <c r="N58" s="169">
        <v>31.3</v>
      </c>
      <c r="O58" s="169">
        <v>224</v>
      </c>
      <c r="P58" s="169">
        <v>256</v>
      </c>
      <c r="Q58" s="169">
        <v>87</v>
      </c>
      <c r="R58" s="169">
        <v>70</v>
      </c>
      <c r="S58" s="169">
        <v>410</v>
      </c>
      <c r="T58" s="169">
        <v>480</v>
      </c>
      <c r="U58" s="169">
        <v>250</v>
      </c>
      <c r="V58" s="170">
        <v>134</v>
      </c>
      <c r="W58" s="169">
        <v>45</v>
      </c>
      <c r="X58" s="169">
        <v>45</v>
      </c>
      <c r="Y58" s="169">
        <v>96</v>
      </c>
      <c r="Z58" s="169">
        <v>2381</v>
      </c>
      <c r="AA58" s="169">
        <v>14</v>
      </c>
      <c r="AB58" s="169">
        <v>1</v>
      </c>
      <c r="AC58" s="168">
        <v>-4</v>
      </c>
      <c r="AD58" s="168">
        <v>108.2</v>
      </c>
      <c r="AE58" s="168">
        <v>113.6</v>
      </c>
      <c r="AF58" s="168">
        <v>-5.5</v>
      </c>
      <c r="AG58" s="168">
        <v>20.3</v>
      </c>
      <c r="AH58" s="168">
        <v>1.82</v>
      </c>
      <c r="AI58" s="168">
        <v>15.7</v>
      </c>
      <c r="AJ58" s="168">
        <v>3.3</v>
      </c>
      <c r="AK58" s="168">
        <v>18.899999999999999</v>
      </c>
      <c r="AL58" s="168">
        <v>11</v>
      </c>
      <c r="AM58" s="168">
        <v>8.6</v>
      </c>
      <c r="AN58" s="168">
        <v>49.5</v>
      </c>
      <c r="AO58" s="168">
        <v>54.1</v>
      </c>
      <c r="AP58" s="168">
        <v>27.3</v>
      </c>
      <c r="AQ58" s="168">
        <v>100.58</v>
      </c>
      <c r="AR58" s="168">
        <v>13.5</v>
      </c>
      <c r="AS58" s="168">
        <v>4239</v>
      </c>
      <c r="AT58" s="171">
        <f t="shared" si="0"/>
        <v>20.296875</v>
      </c>
      <c r="AU58" s="171">
        <f t="shared" si="1"/>
        <v>3.90625</v>
      </c>
      <c r="AV58" s="172">
        <f t="shared" si="2"/>
        <v>7.5</v>
      </c>
      <c r="AW58" s="172">
        <f t="shared" si="3"/>
        <v>1.09375</v>
      </c>
      <c r="AX58" s="172">
        <f t="shared" si="4"/>
        <v>6.40625</v>
      </c>
      <c r="AY58" s="172">
        <f t="shared" si="5"/>
        <v>0.703125</v>
      </c>
      <c r="AZ58" s="172">
        <f t="shared" si="6"/>
        <v>0.703125</v>
      </c>
      <c r="BA58" s="172">
        <f t="shared" si="7"/>
        <v>2.09375</v>
      </c>
      <c r="BB58" s="173">
        <f t="shared" si="8"/>
        <v>0.64027996845425872</v>
      </c>
      <c r="BC58" s="173">
        <f t="shared" si="9"/>
        <v>1.8656716417910448</v>
      </c>
      <c r="BD58" s="173">
        <f t="shared" si="10"/>
        <v>2.2180599369085174E-2</v>
      </c>
      <c r="BE58" s="173">
        <f t="shared" si="11"/>
        <v>2.2180599369085174E-2</v>
      </c>
      <c r="BF58" s="173">
        <f t="shared" si="12"/>
        <v>3.4503154574132493E-2</v>
      </c>
      <c r="BG58" s="173">
        <f t="shared" si="13"/>
        <v>0.20208990536277602</v>
      </c>
      <c r="BH58" s="174" t="str">
        <f t="shared" si="14"/>
        <v>30–39 min</v>
      </c>
      <c r="BI58" s="174" t="str">
        <f t="shared" si="15"/>
        <v>23–27</v>
      </c>
      <c r="BJ58" s="175">
        <f t="shared" si="16"/>
        <v>0.495</v>
      </c>
      <c r="BK58" s="175">
        <f t="shared" si="17"/>
        <v>0.54100000000000004</v>
      </c>
      <c r="BL58" s="175">
        <f t="shared" si="18"/>
        <v>0.65660832830416416</v>
      </c>
      <c r="BM58" s="176" t="str">
        <f t="shared" si="19"/>
        <v>Conserver</v>
      </c>
      <c r="BN58" s="177">
        <f t="shared" si="20"/>
        <v>0.62074949698189141</v>
      </c>
      <c r="BO58" s="177">
        <f t="shared" si="21"/>
        <v>2028.8</v>
      </c>
      <c r="BP58" s="178">
        <f t="shared" si="22"/>
        <v>0.12322555205047318</v>
      </c>
      <c r="BQ58" s="178">
        <f t="shared" si="23"/>
        <v>1.8656716417910448</v>
      </c>
      <c r="BR58" s="179">
        <f t="shared" si="24"/>
        <v>0.23659305993690852</v>
      </c>
      <c r="BS58" s="182">
        <f>AVERAGE(Tableau1[[#This Row],[STL_pg/Min]],Tableau1[[#This Row],[BLK_pg/Min]],Tableau1[[#This Row],[REB_pg/Min]])</f>
        <v>9.3651419558359608E-2</v>
      </c>
      <c r="BT58" s="180">
        <f>AVERAGE(Tableau1[FG%])</f>
        <v>44.61089630931459</v>
      </c>
      <c r="BU58" s="180">
        <f>AVERAGE(Tableau1[3P%])</f>
        <v>29.902460456941991</v>
      </c>
      <c r="BV58" s="180">
        <f>AVERAGE(Tableau1[FT%])</f>
        <v>72.024077328646754</v>
      </c>
    </row>
    <row r="59" spans="1:74">
      <c r="A59" s="181" t="s">
        <v>1819</v>
      </c>
      <c r="B59" s="167" t="s">
        <v>1752</v>
      </c>
      <c r="C59" s="168">
        <v>27</v>
      </c>
      <c r="D59" s="168">
        <v>73</v>
      </c>
      <c r="E59" s="168">
        <v>46</v>
      </c>
      <c r="F59" s="168">
        <v>27</v>
      </c>
      <c r="G59" s="168">
        <v>34.9</v>
      </c>
      <c r="H59" s="169">
        <v>1475</v>
      </c>
      <c r="I59" s="169">
        <v>475</v>
      </c>
      <c r="J59" s="169">
        <v>1037</v>
      </c>
      <c r="K59" s="169">
        <v>46</v>
      </c>
      <c r="L59" s="169">
        <v>197</v>
      </c>
      <c r="M59" s="169">
        <v>533</v>
      </c>
      <c r="N59" s="169">
        <v>37.700000000000003</v>
      </c>
      <c r="O59" s="169">
        <v>321</v>
      </c>
      <c r="P59" s="169">
        <v>365</v>
      </c>
      <c r="Q59" s="169">
        <v>87.7</v>
      </c>
      <c r="R59" s="169">
        <v>58</v>
      </c>
      <c r="S59" s="169">
        <v>270</v>
      </c>
      <c r="T59" s="169">
        <v>329</v>
      </c>
      <c r="U59" s="169">
        <v>423</v>
      </c>
      <c r="V59" s="170">
        <v>175</v>
      </c>
      <c r="W59" s="169">
        <v>80</v>
      </c>
      <c r="X59" s="169">
        <v>22</v>
      </c>
      <c r="Y59" s="169">
        <v>153</v>
      </c>
      <c r="Z59" s="169">
        <v>2635</v>
      </c>
      <c r="AA59" s="169">
        <v>9</v>
      </c>
      <c r="AB59" s="169">
        <v>1</v>
      </c>
      <c r="AC59" s="168">
        <v>2.7</v>
      </c>
      <c r="AD59" s="168">
        <v>117.1</v>
      </c>
      <c r="AE59" s="168">
        <v>113.3</v>
      </c>
      <c r="AF59" s="168">
        <v>3.8</v>
      </c>
      <c r="AG59" s="168">
        <v>24.1</v>
      </c>
      <c r="AH59" s="168">
        <v>2.38</v>
      </c>
      <c r="AI59" s="168">
        <v>23.6</v>
      </c>
      <c r="AJ59" s="168">
        <v>2.5</v>
      </c>
      <c r="AK59" s="168">
        <v>10.1</v>
      </c>
      <c r="AL59" s="168">
        <v>6.5</v>
      </c>
      <c r="AM59" s="168">
        <v>9.9</v>
      </c>
      <c r="AN59" s="168">
        <v>55.6</v>
      </c>
      <c r="AO59" s="168">
        <v>61.6</v>
      </c>
      <c r="AP59" s="168">
        <v>23</v>
      </c>
      <c r="AQ59" s="168">
        <v>99.86</v>
      </c>
      <c r="AR59" s="168">
        <v>11.8</v>
      </c>
      <c r="AS59" s="168">
        <v>5303</v>
      </c>
      <c r="AT59" s="171">
        <f t="shared" si="0"/>
        <v>20.205479452054796</v>
      </c>
      <c r="AU59" s="171">
        <f t="shared" si="1"/>
        <v>5.7945205479452051</v>
      </c>
      <c r="AV59" s="172">
        <f t="shared" si="2"/>
        <v>4.506849315068493</v>
      </c>
      <c r="AW59" s="172">
        <f t="shared" si="3"/>
        <v>0.79452054794520544</v>
      </c>
      <c r="AX59" s="172">
        <f t="shared" si="4"/>
        <v>3.6986301369863015</v>
      </c>
      <c r="AY59" s="172">
        <f t="shared" si="5"/>
        <v>1.095890410958904</v>
      </c>
      <c r="AZ59" s="172">
        <f t="shared" si="6"/>
        <v>0.30136986301369861</v>
      </c>
      <c r="BA59" s="172">
        <f t="shared" si="7"/>
        <v>2.3972602739726026</v>
      </c>
      <c r="BB59" s="173">
        <f t="shared" si="8"/>
        <v>0.57895356596145553</v>
      </c>
      <c r="BC59" s="173">
        <f t="shared" si="9"/>
        <v>2.4171428571428573</v>
      </c>
      <c r="BD59" s="173">
        <f t="shared" si="10"/>
        <v>3.1400871374180635E-2</v>
      </c>
      <c r="BE59" s="173">
        <f t="shared" si="11"/>
        <v>8.6352396278996744E-3</v>
      </c>
      <c r="BF59" s="173">
        <f t="shared" si="12"/>
        <v>2.2765631746280959E-2</v>
      </c>
      <c r="BG59" s="173">
        <f t="shared" si="13"/>
        <v>0.10597794088785964</v>
      </c>
      <c r="BH59" s="174" t="str">
        <f t="shared" si="14"/>
        <v>30–39 min</v>
      </c>
      <c r="BI59" s="174" t="str">
        <f t="shared" si="15"/>
        <v>23–27</v>
      </c>
      <c r="BJ59" s="175">
        <f t="shared" si="16"/>
        <v>0.55600000000000005</v>
      </c>
      <c r="BK59" s="175">
        <f t="shared" si="17"/>
        <v>0.61599999999999999</v>
      </c>
      <c r="BL59" s="175">
        <f t="shared" si="18"/>
        <v>0.62582981291490647</v>
      </c>
      <c r="BM59" s="176" t="str">
        <f t="shared" si="19"/>
        <v>Conserver</v>
      </c>
      <c r="BN59" s="177">
        <f t="shared" si="20"/>
        <v>0.61795430114936201</v>
      </c>
      <c r="BO59" s="177">
        <f t="shared" si="21"/>
        <v>2547.6999999999998</v>
      </c>
      <c r="BP59" s="178">
        <f t="shared" si="22"/>
        <v>0.16603210739098012</v>
      </c>
      <c r="BQ59" s="178">
        <f t="shared" si="23"/>
        <v>2.4171428571428573</v>
      </c>
      <c r="BR59" s="179">
        <f t="shared" si="24"/>
        <v>0.12913608352631786</v>
      </c>
      <c r="BS59" s="182">
        <f>AVERAGE(Tableau1[[#This Row],[STL_pg/Min]],Tableau1[[#This Row],[BLK_pg/Min]],Tableau1[[#This Row],[REB_pg/Min]])</f>
        <v>5.6390731509466052E-2</v>
      </c>
      <c r="BT59" s="180">
        <f>AVERAGE(Tableau1[FG%])</f>
        <v>44.61089630931459</v>
      </c>
      <c r="BU59" s="180">
        <f>AVERAGE(Tableau1[3P%])</f>
        <v>29.902460456941991</v>
      </c>
      <c r="BV59" s="180">
        <f>AVERAGE(Tableau1[FT%])</f>
        <v>72.024077328646754</v>
      </c>
    </row>
    <row r="60" spans="1:74">
      <c r="A60" s="181" t="s">
        <v>1820</v>
      </c>
      <c r="B60" s="167" t="s">
        <v>1821</v>
      </c>
      <c r="C60" s="168">
        <v>31</v>
      </c>
      <c r="D60" s="168">
        <v>78</v>
      </c>
      <c r="E60" s="168">
        <v>47</v>
      </c>
      <c r="F60" s="168">
        <v>31</v>
      </c>
      <c r="G60" s="168">
        <v>32.700000000000003</v>
      </c>
      <c r="H60" s="169">
        <v>1576</v>
      </c>
      <c r="I60" s="169">
        <v>616</v>
      </c>
      <c r="J60" s="169">
        <v>1186</v>
      </c>
      <c r="K60" s="169">
        <v>51.9</v>
      </c>
      <c r="L60" s="169">
        <v>125</v>
      </c>
      <c r="M60" s="169">
        <v>328</v>
      </c>
      <c r="N60" s="169">
        <v>38.9</v>
      </c>
      <c r="O60" s="169">
        <v>226</v>
      </c>
      <c r="P60" s="169">
        <v>304</v>
      </c>
      <c r="Q60" s="169">
        <v>73.400000000000006</v>
      </c>
      <c r="R60" s="169">
        <v>133</v>
      </c>
      <c r="S60" s="169">
        <v>406</v>
      </c>
      <c r="T60" s="169">
        <v>538</v>
      </c>
      <c r="U60" s="169">
        <v>265</v>
      </c>
      <c r="V60" s="170">
        <v>109</v>
      </c>
      <c r="W60" s="169">
        <v>70</v>
      </c>
      <c r="X60" s="169">
        <v>39</v>
      </c>
      <c r="Y60" s="169">
        <v>187</v>
      </c>
      <c r="Z60" s="169">
        <v>2847</v>
      </c>
      <c r="AA60" s="169">
        <v>11</v>
      </c>
      <c r="AB60" s="169">
        <v>0</v>
      </c>
      <c r="AC60" s="168">
        <v>4</v>
      </c>
      <c r="AD60" s="168">
        <v>114.5</v>
      </c>
      <c r="AE60" s="168">
        <v>108.9</v>
      </c>
      <c r="AF60" s="168">
        <v>5.5</v>
      </c>
      <c r="AG60" s="168">
        <v>15.5</v>
      </c>
      <c r="AH60" s="168">
        <v>2.41</v>
      </c>
      <c r="AI60" s="168">
        <v>15.6</v>
      </c>
      <c r="AJ60" s="168">
        <v>5.3</v>
      </c>
      <c r="AK60" s="168">
        <v>15.4</v>
      </c>
      <c r="AL60" s="168">
        <v>10.4</v>
      </c>
      <c r="AM60" s="168">
        <v>6.5</v>
      </c>
      <c r="AN60" s="168">
        <v>57.2</v>
      </c>
      <c r="AO60" s="168">
        <v>59.9</v>
      </c>
      <c r="AP60" s="168">
        <v>23.7</v>
      </c>
      <c r="AQ60" s="168">
        <v>101.43</v>
      </c>
      <c r="AR60" s="168">
        <v>13</v>
      </c>
      <c r="AS60" s="168">
        <v>5390</v>
      </c>
      <c r="AT60" s="171">
        <f t="shared" si="0"/>
        <v>20.205128205128204</v>
      </c>
      <c r="AU60" s="171">
        <f t="shared" si="1"/>
        <v>3.3974358974358974</v>
      </c>
      <c r="AV60" s="172">
        <f t="shared" si="2"/>
        <v>6.8974358974358978</v>
      </c>
      <c r="AW60" s="172">
        <f t="shared" si="3"/>
        <v>1.7051282051282051</v>
      </c>
      <c r="AX60" s="172">
        <f t="shared" si="4"/>
        <v>5.2051282051282053</v>
      </c>
      <c r="AY60" s="172">
        <f t="shared" si="5"/>
        <v>0.89743589743589747</v>
      </c>
      <c r="AZ60" s="172">
        <f t="shared" si="6"/>
        <v>0.5</v>
      </c>
      <c r="BA60" s="172">
        <f t="shared" si="7"/>
        <v>1.3974358974358974</v>
      </c>
      <c r="BB60" s="173">
        <f t="shared" si="8"/>
        <v>0.61789382890300315</v>
      </c>
      <c r="BC60" s="173">
        <f t="shared" si="9"/>
        <v>2.431192660550459</v>
      </c>
      <c r="BD60" s="173">
        <f t="shared" si="10"/>
        <v>2.7444522857366892E-2</v>
      </c>
      <c r="BE60" s="173">
        <f t="shared" si="11"/>
        <v>1.5290519877675839E-2</v>
      </c>
      <c r="BF60" s="173">
        <f t="shared" si="12"/>
        <v>5.2144593428997091E-2</v>
      </c>
      <c r="BG60" s="173">
        <f t="shared" si="13"/>
        <v>0.15917823257272798</v>
      </c>
      <c r="BH60" s="174" t="str">
        <f t="shared" si="14"/>
        <v>30–39 min</v>
      </c>
      <c r="BI60" s="174" t="str">
        <f t="shared" si="15"/>
        <v>28–32</v>
      </c>
      <c r="BJ60" s="175">
        <f t="shared" si="16"/>
        <v>0.57200000000000006</v>
      </c>
      <c r="BK60" s="175">
        <f t="shared" si="17"/>
        <v>0.59899999999999998</v>
      </c>
      <c r="BL60" s="175">
        <f t="shared" si="18"/>
        <v>0.7157513578756789</v>
      </c>
      <c r="BM60" s="176" t="str">
        <f t="shared" si="19"/>
        <v>Conserver</v>
      </c>
      <c r="BN60" s="177">
        <f t="shared" si="20"/>
        <v>0.61794355878862917</v>
      </c>
      <c r="BO60" s="177">
        <f t="shared" si="21"/>
        <v>2550.6000000000004</v>
      </c>
      <c r="BP60" s="178">
        <f t="shared" si="22"/>
        <v>0.10389712224574608</v>
      </c>
      <c r="BQ60" s="178">
        <f t="shared" si="23"/>
        <v>2.4311926605504586</v>
      </c>
      <c r="BR60" s="179">
        <f t="shared" si="24"/>
        <v>0.21093076138947697</v>
      </c>
      <c r="BS60" s="182">
        <f>AVERAGE(Tableau1[[#This Row],[STL_pg/Min]],Tableau1[[#This Row],[BLK_pg/Min]],Tableau1[[#This Row],[REB_pg/Min]])</f>
        <v>8.4555268041506579E-2</v>
      </c>
      <c r="BT60" s="180">
        <f>AVERAGE(Tableau1[FG%])</f>
        <v>44.61089630931459</v>
      </c>
      <c r="BU60" s="180">
        <f>AVERAGE(Tableau1[3P%])</f>
        <v>29.902460456941991</v>
      </c>
      <c r="BV60" s="180">
        <f>AVERAGE(Tableau1[FT%])</f>
        <v>72.024077328646754</v>
      </c>
    </row>
    <row r="61" spans="1:74">
      <c r="A61" s="181" t="s">
        <v>1822</v>
      </c>
      <c r="B61" s="167" t="s">
        <v>1756</v>
      </c>
      <c r="C61" s="168">
        <v>29</v>
      </c>
      <c r="D61" s="168">
        <v>42</v>
      </c>
      <c r="E61" s="168">
        <v>30</v>
      </c>
      <c r="F61" s="168">
        <v>12</v>
      </c>
      <c r="G61" s="168">
        <v>28.8</v>
      </c>
      <c r="H61" s="169">
        <v>819</v>
      </c>
      <c r="I61" s="169">
        <v>277</v>
      </c>
      <c r="J61" s="169">
        <v>575</v>
      </c>
      <c r="K61" s="169">
        <v>48.3</v>
      </c>
      <c r="L61" s="169">
        <v>105</v>
      </c>
      <c r="M61" s="169">
        <v>252</v>
      </c>
      <c r="N61" s="169">
        <v>41.2</v>
      </c>
      <c r="O61" s="169">
        <v>160</v>
      </c>
      <c r="P61" s="169">
        <v>197</v>
      </c>
      <c r="Q61" s="169">
        <v>80.900000000000006</v>
      </c>
      <c r="R61" s="169">
        <v>67</v>
      </c>
      <c r="S61" s="169">
        <v>214</v>
      </c>
      <c r="T61" s="169">
        <v>286</v>
      </c>
      <c r="U61" s="169">
        <v>88</v>
      </c>
      <c r="V61" s="170">
        <v>55</v>
      </c>
      <c r="W61" s="169">
        <v>29</v>
      </c>
      <c r="X61" s="169">
        <v>63</v>
      </c>
      <c r="Y61" s="169">
        <v>118</v>
      </c>
      <c r="Z61" s="169">
        <v>1520</v>
      </c>
      <c r="AA61" s="169">
        <v>6</v>
      </c>
      <c r="AB61" s="169">
        <v>0</v>
      </c>
      <c r="AC61" s="168">
        <v>4.0999999999999996</v>
      </c>
      <c r="AD61" s="168">
        <v>116.2</v>
      </c>
      <c r="AE61" s="168">
        <v>110.3</v>
      </c>
      <c r="AF61" s="168">
        <v>5.8</v>
      </c>
      <c r="AG61" s="168">
        <v>11.3</v>
      </c>
      <c r="AH61" s="168">
        <v>1.64</v>
      </c>
      <c r="AI61" s="168">
        <v>10.8</v>
      </c>
      <c r="AJ61" s="168">
        <v>5.4</v>
      </c>
      <c r="AK61" s="168">
        <v>16.3</v>
      </c>
      <c r="AL61" s="168">
        <v>11</v>
      </c>
      <c r="AM61" s="168">
        <v>6.6</v>
      </c>
      <c r="AN61" s="168">
        <v>57.2</v>
      </c>
      <c r="AO61" s="168">
        <v>61.8</v>
      </c>
      <c r="AP61" s="168">
        <v>25.3</v>
      </c>
      <c r="AQ61" s="168">
        <v>99.83</v>
      </c>
      <c r="AR61" s="168">
        <v>13.2</v>
      </c>
      <c r="AS61" s="168">
        <v>2528</v>
      </c>
      <c r="AT61" s="171">
        <f t="shared" si="0"/>
        <v>19.5</v>
      </c>
      <c r="AU61" s="171">
        <f t="shared" si="1"/>
        <v>2.0952380952380953</v>
      </c>
      <c r="AV61" s="172">
        <f t="shared" si="2"/>
        <v>6.8095238095238093</v>
      </c>
      <c r="AW61" s="172">
        <f t="shared" si="3"/>
        <v>1.5952380952380953</v>
      </c>
      <c r="AX61" s="172">
        <f t="shared" si="4"/>
        <v>5.0952380952380949</v>
      </c>
      <c r="AY61" s="172">
        <f t="shared" si="5"/>
        <v>0.69047619047619047</v>
      </c>
      <c r="AZ61" s="172">
        <f t="shared" si="6"/>
        <v>1.5</v>
      </c>
      <c r="BA61" s="172">
        <f t="shared" si="7"/>
        <v>1.3095238095238095</v>
      </c>
      <c r="BB61" s="173">
        <f t="shared" si="8"/>
        <v>0.67708333333333337</v>
      </c>
      <c r="BC61" s="173">
        <f t="shared" si="9"/>
        <v>1.6</v>
      </c>
      <c r="BD61" s="173">
        <f t="shared" si="10"/>
        <v>2.3974867724867725E-2</v>
      </c>
      <c r="BE61" s="173">
        <f t="shared" si="11"/>
        <v>5.2083333333333329E-2</v>
      </c>
      <c r="BF61" s="173">
        <f t="shared" si="12"/>
        <v>5.5390211640211642E-2</v>
      </c>
      <c r="BG61" s="173">
        <f t="shared" si="13"/>
        <v>0.17691798941798939</v>
      </c>
      <c r="BH61" s="174" t="str">
        <f t="shared" si="14"/>
        <v>20–29 min</v>
      </c>
      <c r="BI61" s="174" t="str">
        <f t="shared" si="15"/>
        <v>28–32</v>
      </c>
      <c r="BJ61" s="175">
        <f t="shared" si="16"/>
        <v>0.57200000000000006</v>
      </c>
      <c r="BK61" s="175">
        <f t="shared" si="17"/>
        <v>0.61799999999999999</v>
      </c>
      <c r="BL61" s="175">
        <f t="shared" si="18"/>
        <v>0.34701267350633674</v>
      </c>
      <c r="BM61" s="176" t="str">
        <f t="shared" si="19"/>
        <v>Écarter</v>
      </c>
      <c r="BN61" s="177">
        <f t="shared" si="20"/>
        <v>0.59637826961770624</v>
      </c>
      <c r="BO61" s="177">
        <f t="shared" si="21"/>
        <v>1209.6000000000001</v>
      </c>
      <c r="BP61" s="178">
        <f t="shared" si="22"/>
        <v>7.2751322751322747E-2</v>
      </c>
      <c r="BQ61" s="178">
        <f t="shared" si="23"/>
        <v>1.6</v>
      </c>
      <c r="BR61" s="179">
        <f t="shared" si="24"/>
        <v>0.23644179894179893</v>
      </c>
      <c r="BS61" s="182">
        <f>AVERAGE(Tableau1[[#This Row],[STL_pg/Min]],Tableau1[[#This Row],[BLK_pg/Min]],Tableau1[[#This Row],[REB_pg/Min]])</f>
        <v>0.10416666666666667</v>
      </c>
      <c r="BT61" s="180">
        <f>AVERAGE(Tableau1[FG%])</f>
        <v>44.61089630931459</v>
      </c>
      <c r="BU61" s="180">
        <f>AVERAGE(Tableau1[3P%])</f>
        <v>29.902460456941991</v>
      </c>
      <c r="BV61" s="180">
        <f>AVERAGE(Tableau1[FT%])</f>
        <v>72.024077328646754</v>
      </c>
    </row>
    <row r="62" spans="1:74">
      <c r="A62" s="181" t="s">
        <v>1823</v>
      </c>
      <c r="B62" s="167" t="s">
        <v>1799</v>
      </c>
      <c r="C62" s="168">
        <v>23</v>
      </c>
      <c r="D62" s="168">
        <v>65</v>
      </c>
      <c r="E62" s="168">
        <v>26</v>
      </c>
      <c r="F62" s="168">
        <v>39</v>
      </c>
      <c r="G62" s="168">
        <v>32.799999999999997</v>
      </c>
      <c r="H62" s="169">
        <v>1255</v>
      </c>
      <c r="I62" s="169">
        <v>475</v>
      </c>
      <c r="J62" s="169">
        <v>1066</v>
      </c>
      <c r="K62" s="169">
        <v>44.6</v>
      </c>
      <c r="L62" s="169">
        <v>78</v>
      </c>
      <c r="M62" s="169">
        <v>280</v>
      </c>
      <c r="N62" s="169">
        <v>27.1</v>
      </c>
      <c r="O62" s="169">
        <v>228</v>
      </c>
      <c r="P62" s="169">
        <v>299</v>
      </c>
      <c r="Q62" s="169">
        <v>75.5</v>
      </c>
      <c r="R62" s="169">
        <v>111</v>
      </c>
      <c r="S62" s="169">
        <v>390</v>
      </c>
      <c r="T62" s="169">
        <v>501</v>
      </c>
      <c r="U62" s="169">
        <v>377</v>
      </c>
      <c r="V62" s="170">
        <v>182</v>
      </c>
      <c r="W62" s="169">
        <v>91</v>
      </c>
      <c r="X62" s="169">
        <v>65</v>
      </c>
      <c r="Y62" s="169">
        <v>111</v>
      </c>
      <c r="Z62" s="169">
        <v>2704</v>
      </c>
      <c r="AA62" s="169">
        <v>26</v>
      </c>
      <c r="AB62" s="169">
        <v>1</v>
      </c>
      <c r="AC62" s="168">
        <v>-2</v>
      </c>
      <c r="AD62" s="168">
        <v>107.4</v>
      </c>
      <c r="AE62" s="168">
        <v>110.1</v>
      </c>
      <c r="AF62" s="168">
        <v>-2.7</v>
      </c>
      <c r="AG62" s="168">
        <v>27.9</v>
      </c>
      <c r="AH62" s="168">
        <v>2.04</v>
      </c>
      <c r="AI62" s="168">
        <v>21.5</v>
      </c>
      <c r="AJ62" s="168">
        <v>4.7</v>
      </c>
      <c r="AK62" s="168">
        <v>17.600000000000001</v>
      </c>
      <c r="AL62" s="168">
        <v>11.1</v>
      </c>
      <c r="AM62" s="168">
        <v>10.5</v>
      </c>
      <c r="AN62" s="168">
        <v>48.2</v>
      </c>
      <c r="AO62" s="168">
        <v>52.3</v>
      </c>
      <c r="AP62" s="168">
        <v>26.2</v>
      </c>
      <c r="AQ62" s="168">
        <v>102.48</v>
      </c>
      <c r="AR62" s="168">
        <v>13.9</v>
      </c>
      <c r="AS62" s="168">
        <v>4554</v>
      </c>
      <c r="AT62" s="171">
        <f t="shared" si="0"/>
        <v>19.307692307692307</v>
      </c>
      <c r="AU62" s="171">
        <f t="shared" si="1"/>
        <v>5.8</v>
      </c>
      <c r="AV62" s="172">
        <f t="shared" si="2"/>
        <v>7.7076923076923078</v>
      </c>
      <c r="AW62" s="172">
        <f t="shared" si="3"/>
        <v>1.7076923076923076</v>
      </c>
      <c r="AX62" s="172">
        <f t="shared" si="4"/>
        <v>6</v>
      </c>
      <c r="AY62" s="172">
        <f t="shared" si="5"/>
        <v>1.4</v>
      </c>
      <c r="AZ62" s="172">
        <f t="shared" si="6"/>
        <v>1</v>
      </c>
      <c r="BA62" s="172">
        <f t="shared" si="7"/>
        <v>2.8</v>
      </c>
      <c r="BB62" s="173">
        <f t="shared" si="8"/>
        <v>0.58864915572232646</v>
      </c>
      <c r="BC62" s="173">
        <f t="shared" si="9"/>
        <v>2.0714285714285716</v>
      </c>
      <c r="BD62" s="173">
        <f t="shared" si="10"/>
        <v>4.2682926829268296E-2</v>
      </c>
      <c r="BE62" s="173">
        <f t="shared" si="11"/>
        <v>3.0487804878048783E-2</v>
      </c>
      <c r="BF62" s="173">
        <f t="shared" si="12"/>
        <v>5.2063789868667922E-2</v>
      </c>
      <c r="BG62" s="173">
        <f t="shared" si="13"/>
        <v>0.18292682926829271</v>
      </c>
      <c r="BH62" s="174" t="str">
        <f t="shared" si="14"/>
        <v>30–39 min</v>
      </c>
      <c r="BI62" s="174" t="str">
        <f t="shared" si="15"/>
        <v>23–27</v>
      </c>
      <c r="BJ62" s="175">
        <f t="shared" si="16"/>
        <v>0.48200000000000004</v>
      </c>
      <c r="BK62" s="175">
        <f t="shared" si="17"/>
        <v>0.52300000000000002</v>
      </c>
      <c r="BL62" s="175">
        <f t="shared" si="18"/>
        <v>0.64333132166566087</v>
      </c>
      <c r="BM62" s="176" t="str">
        <f t="shared" si="19"/>
        <v>Conserver</v>
      </c>
      <c r="BN62" s="177">
        <f t="shared" si="20"/>
        <v>0.59049682711654539</v>
      </c>
      <c r="BO62" s="177">
        <f t="shared" si="21"/>
        <v>2132</v>
      </c>
      <c r="BP62" s="178">
        <f t="shared" si="22"/>
        <v>0.17682926829268292</v>
      </c>
      <c r="BQ62" s="178">
        <f t="shared" si="23"/>
        <v>2.0714285714285716</v>
      </c>
      <c r="BR62" s="179">
        <f t="shared" si="24"/>
        <v>0.23499061913696062</v>
      </c>
      <c r="BS62" s="182">
        <f>AVERAGE(Tableau1[[#This Row],[STL_pg/Min]],Tableau1[[#This Row],[BLK_pg/Min]],Tableau1[[#This Row],[REB_pg/Min]])</f>
        <v>0.1027204502814259</v>
      </c>
      <c r="BT62" s="180">
        <f>AVERAGE(Tableau1[FG%])</f>
        <v>44.61089630931459</v>
      </c>
      <c r="BU62" s="180">
        <f>AVERAGE(Tableau1[3P%])</f>
        <v>29.902460456941991</v>
      </c>
      <c r="BV62" s="180">
        <f>AVERAGE(Tableau1[FT%])</f>
        <v>72.024077328646754</v>
      </c>
    </row>
    <row r="63" spans="1:74">
      <c r="A63" s="181" t="s">
        <v>1824</v>
      </c>
      <c r="B63" s="167" t="s">
        <v>1825</v>
      </c>
      <c r="C63" s="168">
        <v>26</v>
      </c>
      <c r="D63" s="168">
        <v>70</v>
      </c>
      <c r="E63" s="168">
        <v>28</v>
      </c>
      <c r="F63" s="168">
        <v>42</v>
      </c>
      <c r="G63" s="168">
        <v>32.700000000000003</v>
      </c>
      <c r="H63" s="169">
        <v>1351</v>
      </c>
      <c r="I63" s="169">
        <v>476</v>
      </c>
      <c r="J63" s="169">
        <v>1127</v>
      </c>
      <c r="K63" s="169">
        <v>42.6</v>
      </c>
      <c r="L63" s="169">
        <v>217</v>
      </c>
      <c r="M63" s="169">
        <v>595</v>
      </c>
      <c r="N63" s="169">
        <v>36.299999999999997</v>
      </c>
      <c r="O63" s="169">
        <v>175</v>
      </c>
      <c r="P63" s="169">
        <v>196</v>
      </c>
      <c r="Q63" s="169">
        <v>90.2</v>
      </c>
      <c r="R63" s="169">
        <v>28</v>
      </c>
      <c r="S63" s="169">
        <v>161</v>
      </c>
      <c r="T63" s="169">
        <v>189</v>
      </c>
      <c r="U63" s="169">
        <v>336</v>
      </c>
      <c r="V63" s="170">
        <v>140</v>
      </c>
      <c r="W63" s="169">
        <v>63</v>
      </c>
      <c r="X63" s="169">
        <v>7</v>
      </c>
      <c r="Y63" s="169">
        <v>119</v>
      </c>
      <c r="Z63" s="169">
        <v>2135</v>
      </c>
      <c r="AA63" s="169">
        <v>2</v>
      </c>
      <c r="AB63" s="169">
        <v>0</v>
      </c>
      <c r="AC63" s="168">
        <v>-3.1</v>
      </c>
      <c r="AD63" s="168">
        <v>108.8</v>
      </c>
      <c r="AE63" s="168">
        <v>113.4</v>
      </c>
      <c r="AF63" s="168">
        <v>-4.5999999999999996</v>
      </c>
      <c r="AG63" s="168">
        <v>24.1</v>
      </c>
      <c r="AH63" s="168">
        <v>2.36</v>
      </c>
      <c r="AI63" s="168">
        <v>20.100000000000001</v>
      </c>
      <c r="AJ63" s="168">
        <v>1</v>
      </c>
      <c r="AK63" s="168">
        <v>6.9</v>
      </c>
      <c r="AL63" s="168">
        <v>3.9</v>
      </c>
      <c r="AM63" s="168">
        <v>8.5</v>
      </c>
      <c r="AN63" s="168">
        <v>52.1</v>
      </c>
      <c r="AO63" s="168">
        <v>55.7</v>
      </c>
      <c r="AP63" s="168">
        <v>24.1</v>
      </c>
      <c r="AQ63" s="168">
        <v>99.72</v>
      </c>
      <c r="AR63" s="168">
        <v>10.6</v>
      </c>
      <c r="AS63" s="168">
        <v>4760</v>
      </c>
      <c r="AT63" s="171">
        <f t="shared" si="0"/>
        <v>19.3</v>
      </c>
      <c r="AU63" s="171">
        <f t="shared" si="1"/>
        <v>4.8</v>
      </c>
      <c r="AV63" s="172">
        <f t="shared" si="2"/>
        <v>2.7</v>
      </c>
      <c r="AW63" s="172">
        <f t="shared" si="3"/>
        <v>0.4</v>
      </c>
      <c r="AX63" s="172">
        <f t="shared" si="4"/>
        <v>2.2999999999999998</v>
      </c>
      <c r="AY63" s="172">
        <f t="shared" si="5"/>
        <v>0.9</v>
      </c>
      <c r="AZ63" s="172">
        <f t="shared" si="6"/>
        <v>0.1</v>
      </c>
      <c r="BA63" s="172">
        <f t="shared" si="7"/>
        <v>2</v>
      </c>
      <c r="BB63" s="173">
        <f t="shared" si="8"/>
        <v>0.5902140672782874</v>
      </c>
      <c r="BC63" s="173">
        <f t="shared" si="9"/>
        <v>2.4</v>
      </c>
      <c r="BD63" s="173">
        <f t="shared" si="10"/>
        <v>2.7522935779816512E-2</v>
      </c>
      <c r="BE63" s="173">
        <f t="shared" si="11"/>
        <v>3.0581039755351682E-3</v>
      </c>
      <c r="BF63" s="173">
        <f t="shared" si="12"/>
        <v>1.2232415902140673E-2</v>
      </c>
      <c r="BG63" s="173">
        <f t="shared" si="13"/>
        <v>7.0336391437308854E-2</v>
      </c>
      <c r="BH63" s="174" t="str">
        <f t="shared" si="14"/>
        <v>30–39 min</v>
      </c>
      <c r="BI63" s="174" t="str">
        <f t="shared" si="15"/>
        <v>23–27</v>
      </c>
      <c r="BJ63" s="175">
        <f t="shared" si="16"/>
        <v>0.52100000000000002</v>
      </c>
      <c r="BK63" s="175">
        <f t="shared" si="17"/>
        <v>0.55700000000000005</v>
      </c>
      <c r="BL63" s="175">
        <f t="shared" si="18"/>
        <v>0.68014484007242004</v>
      </c>
      <c r="BM63" s="176" t="str">
        <f t="shared" si="19"/>
        <v>Conserver</v>
      </c>
      <c r="BN63" s="177">
        <f t="shared" si="20"/>
        <v>0.59026156941649899</v>
      </c>
      <c r="BO63" s="177">
        <f t="shared" si="21"/>
        <v>2289</v>
      </c>
      <c r="BP63" s="178">
        <f t="shared" si="22"/>
        <v>0.14678899082568808</v>
      </c>
      <c r="BQ63" s="178">
        <f t="shared" si="23"/>
        <v>2.4</v>
      </c>
      <c r="BR63" s="179">
        <f t="shared" si="24"/>
        <v>8.2568807339449546E-2</v>
      </c>
      <c r="BS63" s="182">
        <f>AVERAGE(Tableau1[[#This Row],[STL_pg/Min]],Tableau1[[#This Row],[BLK_pg/Min]],Tableau1[[#This Row],[REB_pg/Min]])</f>
        <v>3.7716615698267071E-2</v>
      </c>
      <c r="BT63" s="180">
        <f>AVERAGE(Tableau1[FG%])</f>
        <v>44.61089630931459</v>
      </c>
      <c r="BU63" s="180">
        <f>AVERAGE(Tableau1[3P%])</f>
        <v>29.902460456941991</v>
      </c>
      <c r="BV63" s="180">
        <f>AVERAGE(Tableau1[FT%])</f>
        <v>72.024077328646754</v>
      </c>
    </row>
    <row r="64" spans="1:74">
      <c r="A64" s="181" t="s">
        <v>1826</v>
      </c>
      <c r="B64" s="167" t="s">
        <v>1795</v>
      </c>
      <c r="C64" s="168">
        <v>26</v>
      </c>
      <c r="D64" s="168">
        <v>69</v>
      </c>
      <c r="E64" s="168">
        <v>38</v>
      </c>
      <c r="F64" s="168">
        <v>31</v>
      </c>
      <c r="G64" s="168">
        <v>32</v>
      </c>
      <c r="H64" s="169">
        <v>1325</v>
      </c>
      <c r="I64" s="169">
        <v>490</v>
      </c>
      <c r="J64" s="169">
        <v>1021</v>
      </c>
      <c r="K64" s="169">
        <v>48.4</v>
      </c>
      <c r="L64" s="169">
        <v>166</v>
      </c>
      <c r="M64" s="169">
        <v>421</v>
      </c>
      <c r="N64" s="169">
        <v>39.200000000000003</v>
      </c>
      <c r="O64" s="169">
        <v>179</v>
      </c>
      <c r="P64" s="169">
        <v>200</v>
      </c>
      <c r="Q64" s="169">
        <v>89.4</v>
      </c>
      <c r="R64" s="169">
        <v>62</v>
      </c>
      <c r="S64" s="169">
        <v>359</v>
      </c>
      <c r="T64" s="169">
        <v>421</v>
      </c>
      <c r="U64" s="169">
        <v>366</v>
      </c>
      <c r="V64" s="170">
        <v>166</v>
      </c>
      <c r="W64" s="169">
        <v>83</v>
      </c>
      <c r="X64" s="169">
        <v>28</v>
      </c>
      <c r="Y64" s="169">
        <v>166</v>
      </c>
      <c r="Z64" s="169">
        <v>2539</v>
      </c>
      <c r="AA64" s="169">
        <v>10</v>
      </c>
      <c r="AB64" s="169">
        <v>1</v>
      </c>
      <c r="AC64" s="168">
        <v>2.1</v>
      </c>
      <c r="AD64" s="168">
        <v>116.1</v>
      </c>
      <c r="AE64" s="168">
        <v>113.3</v>
      </c>
      <c r="AF64" s="168">
        <v>2.8</v>
      </c>
      <c r="AG64" s="168">
        <v>23.5</v>
      </c>
      <c r="AH64" s="168">
        <v>2.1800000000000002</v>
      </c>
      <c r="AI64" s="168">
        <v>22.7</v>
      </c>
      <c r="AJ64" s="168">
        <v>2.6</v>
      </c>
      <c r="AK64" s="168">
        <v>15</v>
      </c>
      <c r="AL64" s="168">
        <v>8.8000000000000007</v>
      </c>
      <c r="AM64" s="168">
        <v>10.4</v>
      </c>
      <c r="AN64" s="168">
        <v>56.5</v>
      </c>
      <c r="AO64" s="168">
        <v>60</v>
      </c>
      <c r="AP64" s="168">
        <v>22.7</v>
      </c>
      <c r="AQ64" s="168">
        <v>104.58</v>
      </c>
      <c r="AR64" s="168">
        <v>13.1</v>
      </c>
      <c r="AS64" s="168">
        <v>4809</v>
      </c>
      <c r="AT64" s="171">
        <f t="shared" si="0"/>
        <v>19.202898550724637</v>
      </c>
      <c r="AU64" s="171">
        <f t="shared" si="1"/>
        <v>5.3043478260869561</v>
      </c>
      <c r="AV64" s="172">
        <f t="shared" si="2"/>
        <v>6.1014492753623184</v>
      </c>
      <c r="AW64" s="172">
        <f t="shared" si="3"/>
        <v>0.89855072463768115</v>
      </c>
      <c r="AX64" s="172">
        <f t="shared" si="4"/>
        <v>5.2028985507246377</v>
      </c>
      <c r="AY64" s="172">
        <f t="shared" si="5"/>
        <v>1.2028985507246377</v>
      </c>
      <c r="AZ64" s="172">
        <f t="shared" si="6"/>
        <v>0.40579710144927539</v>
      </c>
      <c r="BA64" s="172">
        <f t="shared" si="7"/>
        <v>2.4057971014492754</v>
      </c>
      <c r="BB64" s="173">
        <f t="shared" si="8"/>
        <v>0.6000905797101449</v>
      </c>
      <c r="BC64" s="173">
        <f t="shared" si="9"/>
        <v>2.2048192771084336</v>
      </c>
      <c r="BD64" s="173">
        <f t="shared" si="10"/>
        <v>3.7590579710144928E-2</v>
      </c>
      <c r="BE64" s="173">
        <f t="shared" si="11"/>
        <v>1.2681159420289856E-2</v>
      </c>
      <c r="BF64" s="173">
        <f t="shared" si="12"/>
        <v>2.8079710144927536E-2</v>
      </c>
      <c r="BG64" s="173">
        <f t="shared" si="13"/>
        <v>0.16259057971014493</v>
      </c>
      <c r="BH64" s="174" t="str">
        <f t="shared" si="14"/>
        <v>30–39 min</v>
      </c>
      <c r="BI64" s="174" t="str">
        <f t="shared" si="15"/>
        <v>23–27</v>
      </c>
      <c r="BJ64" s="175">
        <f t="shared" si="16"/>
        <v>0.56499999999999995</v>
      </c>
      <c r="BK64" s="175">
        <f t="shared" si="17"/>
        <v>0.6</v>
      </c>
      <c r="BL64" s="175">
        <f t="shared" si="18"/>
        <v>0.61617380808690403</v>
      </c>
      <c r="BM64" s="176" t="str">
        <f t="shared" si="19"/>
        <v>Conserver</v>
      </c>
      <c r="BN64" s="177">
        <f t="shared" si="20"/>
        <v>0.58729186714489834</v>
      </c>
      <c r="BO64" s="177">
        <f t="shared" si="21"/>
        <v>2208</v>
      </c>
      <c r="BP64" s="178">
        <f t="shared" si="22"/>
        <v>0.16576086956521738</v>
      </c>
      <c r="BQ64" s="178">
        <f t="shared" si="23"/>
        <v>2.2048192771084336</v>
      </c>
      <c r="BR64" s="179">
        <f t="shared" si="24"/>
        <v>0.19067028985507245</v>
      </c>
      <c r="BS64" s="182">
        <f>AVERAGE(Tableau1[[#This Row],[STL_pg/Min]],Tableau1[[#This Row],[BLK_pg/Min]],Tableau1[[#This Row],[REB_pg/Min]])</f>
        <v>8.0314009661835745E-2</v>
      </c>
      <c r="BT64" s="180">
        <f>AVERAGE(Tableau1[FG%])</f>
        <v>44.61089630931459</v>
      </c>
      <c r="BU64" s="180">
        <f>AVERAGE(Tableau1[3P%])</f>
        <v>29.902460456941991</v>
      </c>
      <c r="BV64" s="180">
        <f>AVERAGE(Tableau1[FT%])</f>
        <v>72.024077328646754</v>
      </c>
    </row>
    <row r="65" spans="1:74">
      <c r="A65" s="181" t="s">
        <v>1827</v>
      </c>
      <c r="B65" s="167" t="s">
        <v>1811</v>
      </c>
      <c r="C65" s="168">
        <v>22</v>
      </c>
      <c r="D65" s="168">
        <v>76</v>
      </c>
      <c r="E65" s="168">
        <v>52</v>
      </c>
      <c r="F65" s="168">
        <v>24</v>
      </c>
      <c r="G65" s="168">
        <v>31.5</v>
      </c>
      <c r="H65" s="169">
        <v>1452</v>
      </c>
      <c r="I65" s="169">
        <v>570</v>
      </c>
      <c r="J65" s="169">
        <v>1140</v>
      </c>
      <c r="K65" s="169">
        <v>49.6</v>
      </c>
      <c r="L65" s="169">
        <v>23</v>
      </c>
      <c r="M65" s="169">
        <v>91</v>
      </c>
      <c r="N65" s="169">
        <v>23.3</v>
      </c>
      <c r="O65" s="169">
        <v>296</v>
      </c>
      <c r="P65" s="169">
        <v>426</v>
      </c>
      <c r="Q65" s="169">
        <v>69.2</v>
      </c>
      <c r="R65" s="169">
        <v>258</v>
      </c>
      <c r="S65" s="169">
        <v>524</v>
      </c>
      <c r="T65" s="169">
        <v>783</v>
      </c>
      <c r="U65" s="169">
        <v>372</v>
      </c>
      <c r="V65" s="170">
        <v>198</v>
      </c>
      <c r="W65" s="169">
        <v>84</v>
      </c>
      <c r="X65" s="169">
        <v>61</v>
      </c>
      <c r="Y65" s="169">
        <v>213</v>
      </c>
      <c r="Z65" s="169">
        <v>3192</v>
      </c>
      <c r="AA65" s="169">
        <v>45</v>
      </c>
      <c r="AB65" s="169">
        <v>4</v>
      </c>
      <c r="AC65" s="168">
        <v>5.4</v>
      </c>
      <c r="AD65" s="168">
        <v>114.9</v>
      </c>
      <c r="AE65" s="168">
        <v>107.4</v>
      </c>
      <c r="AF65" s="168">
        <v>7.6</v>
      </c>
      <c r="AG65" s="168">
        <v>23.8</v>
      </c>
      <c r="AH65" s="168">
        <v>1.92</v>
      </c>
      <c r="AI65" s="168">
        <v>19.600000000000001</v>
      </c>
      <c r="AJ65" s="168">
        <v>9.9</v>
      </c>
      <c r="AK65" s="168">
        <v>21</v>
      </c>
      <c r="AL65" s="168">
        <v>15.3</v>
      </c>
      <c r="AM65" s="168">
        <v>10.199999999999999</v>
      </c>
      <c r="AN65" s="168">
        <v>50.5</v>
      </c>
      <c r="AO65" s="168">
        <v>54.5</v>
      </c>
      <c r="AP65" s="168">
        <v>25.9</v>
      </c>
      <c r="AQ65" s="168">
        <v>99.47</v>
      </c>
      <c r="AR65" s="168">
        <v>15.3</v>
      </c>
      <c r="AS65" s="168">
        <v>4978</v>
      </c>
      <c r="AT65" s="171">
        <f t="shared" si="0"/>
        <v>19.105263157894736</v>
      </c>
      <c r="AU65" s="171">
        <f t="shared" si="1"/>
        <v>4.8947368421052628</v>
      </c>
      <c r="AV65" s="172">
        <f t="shared" si="2"/>
        <v>10.302631578947368</v>
      </c>
      <c r="AW65" s="172">
        <f t="shared" si="3"/>
        <v>3.3947368421052633</v>
      </c>
      <c r="AX65" s="172">
        <f t="shared" si="4"/>
        <v>6.8947368421052628</v>
      </c>
      <c r="AY65" s="172">
        <f t="shared" si="5"/>
        <v>1.1052631578947369</v>
      </c>
      <c r="AZ65" s="172">
        <f t="shared" si="6"/>
        <v>0.80263157894736847</v>
      </c>
      <c r="BA65" s="172">
        <f t="shared" si="7"/>
        <v>2.6052631578947367</v>
      </c>
      <c r="BB65" s="173">
        <f t="shared" si="8"/>
        <v>0.60651629072681701</v>
      </c>
      <c r="BC65" s="173">
        <f t="shared" si="9"/>
        <v>1.8787878787878787</v>
      </c>
      <c r="BD65" s="173">
        <f t="shared" si="10"/>
        <v>3.5087719298245619E-2</v>
      </c>
      <c r="BE65" s="173">
        <f t="shared" si="11"/>
        <v>2.5480367585630746E-2</v>
      </c>
      <c r="BF65" s="173">
        <f t="shared" si="12"/>
        <v>0.10776942355889725</v>
      </c>
      <c r="BG65" s="173">
        <f t="shared" si="13"/>
        <v>0.21888053467000834</v>
      </c>
      <c r="BH65" s="174" t="str">
        <f t="shared" si="14"/>
        <v>30–39 min</v>
      </c>
      <c r="BI65" s="174" t="str">
        <f t="shared" si="15"/>
        <v>18–22</v>
      </c>
      <c r="BJ65" s="175">
        <f t="shared" si="16"/>
        <v>0.505</v>
      </c>
      <c r="BK65" s="175">
        <f t="shared" si="17"/>
        <v>0.54500000000000004</v>
      </c>
      <c r="BL65" s="175">
        <f t="shared" si="18"/>
        <v>0.687990343995172</v>
      </c>
      <c r="BM65" s="176" t="str">
        <f t="shared" si="19"/>
        <v>Conserver</v>
      </c>
      <c r="BN65" s="177">
        <f t="shared" si="20"/>
        <v>0.58430583501006039</v>
      </c>
      <c r="BO65" s="177">
        <f t="shared" si="21"/>
        <v>2394</v>
      </c>
      <c r="BP65" s="178">
        <f t="shared" si="22"/>
        <v>0.15538847117794485</v>
      </c>
      <c r="BQ65" s="178">
        <f t="shared" si="23"/>
        <v>1.8787878787878789</v>
      </c>
      <c r="BR65" s="179">
        <f t="shared" si="24"/>
        <v>0.32706766917293234</v>
      </c>
      <c r="BS65" s="182">
        <f>AVERAGE(Tableau1[[#This Row],[STL_pg/Min]],Tableau1[[#This Row],[BLK_pg/Min]],Tableau1[[#This Row],[REB_pg/Min]])</f>
        <v>0.12921191868560292</v>
      </c>
      <c r="BT65" s="180">
        <f>AVERAGE(Tableau1[FG%])</f>
        <v>44.61089630931459</v>
      </c>
      <c r="BU65" s="180">
        <f>AVERAGE(Tableau1[3P%])</f>
        <v>29.902460456941991</v>
      </c>
      <c r="BV65" s="180">
        <f>AVERAGE(Tableau1[FT%])</f>
        <v>72.024077328646754</v>
      </c>
    </row>
    <row r="66" spans="1:74">
      <c r="A66" s="181" t="s">
        <v>1828</v>
      </c>
      <c r="B66" s="167" t="s">
        <v>1793</v>
      </c>
      <c r="C66" s="168">
        <v>29</v>
      </c>
      <c r="D66" s="168">
        <v>70</v>
      </c>
      <c r="E66" s="168">
        <v>36</v>
      </c>
      <c r="F66" s="168">
        <v>34</v>
      </c>
      <c r="G66" s="168">
        <v>34.700000000000003</v>
      </c>
      <c r="H66" s="169">
        <v>1337</v>
      </c>
      <c r="I66" s="169">
        <v>525</v>
      </c>
      <c r="J66" s="169">
        <v>896</v>
      </c>
      <c r="K66" s="169">
        <v>59</v>
      </c>
      <c r="L66" s="169">
        <v>63</v>
      </c>
      <c r="M66" s="169">
        <v>154</v>
      </c>
      <c r="N66" s="169">
        <v>41.7</v>
      </c>
      <c r="O66" s="169">
        <v>217</v>
      </c>
      <c r="P66" s="169">
        <v>287</v>
      </c>
      <c r="Q66" s="169">
        <v>75.400000000000006</v>
      </c>
      <c r="R66" s="169">
        <v>266</v>
      </c>
      <c r="S66" s="169">
        <v>707</v>
      </c>
      <c r="T66" s="169">
        <v>973</v>
      </c>
      <c r="U66" s="169">
        <v>420</v>
      </c>
      <c r="V66" s="170">
        <v>203</v>
      </c>
      <c r="W66" s="169">
        <v>49</v>
      </c>
      <c r="X66" s="169">
        <v>28</v>
      </c>
      <c r="Y66" s="169">
        <v>231</v>
      </c>
      <c r="Z66" s="169">
        <v>3157</v>
      </c>
      <c r="AA66" s="169">
        <v>61</v>
      </c>
      <c r="AB66" s="169">
        <v>10</v>
      </c>
      <c r="AC66" s="168">
        <v>2.1</v>
      </c>
      <c r="AD66" s="168">
        <v>116.5</v>
      </c>
      <c r="AE66" s="168">
        <v>113.9</v>
      </c>
      <c r="AF66" s="168">
        <v>2.6</v>
      </c>
      <c r="AG66" s="168">
        <v>25.1</v>
      </c>
      <c r="AH66" s="168">
        <v>2.09</v>
      </c>
      <c r="AI66" s="168">
        <v>25.7</v>
      </c>
      <c r="AJ66" s="168">
        <v>11</v>
      </c>
      <c r="AK66" s="168">
        <v>28.6</v>
      </c>
      <c r="AL66" s="168">
        <v>19.899999999999999</v>
      </c>
      <c r="AM66" s="168">
        <v>12.3</v>
      </c>
      <c r="AN66" s="168">
        <v>62.7</v>
      </c>
      <c r="AO66" s="168">
        <v>65.5</v>
      </c>
      <c r="AP66" s="168">
        <v>21.3</v>
      </c>
      <c r="AQ66" s="168">
        <v>99.78</v>
      </c>
      <c r="AR66" s="168">
        <v>16.399999999999999</v>
      </c>
      <c r="AS66" s="168">
        <v>5054</v>
      </c>
      <c r="AT66" s="171">
        <f t="shared" si="0"/>
        <v>19.100000000000001</v>
      </c>
      <c r="AU66" s="171">
        <f t="shared" si="1"/>
        <v>6</v>
      </c>
      <c r="AV66" s="172">
        <f t="shared" si="2"/>
        <v>13.9</v>
      </c>
      <c r="AW66" s="172">
        <f t="shared" si="3"/>
        <v>3.8</v>
      </c>
      <c r="AX66" s="172">
        <f t="shared" si="4"/>
        <v>10.1</v>
      </c>
      <c r="AY66" s="172">
        <f t="shared" si="5"/>
        <v>0.7</v>
      </c>
      <c r="AZ66" s="172">
        <f t="shared" si="6"/>
        <v>0.4</v>
      </c>
      <c r="BA66" s="172">
        <f t="shared" si="7"/>
        <v>2.9</v>
      </c>
      <c r="BB66" s="173">
        <f t="shared" si="8"/>
        <v>0.55043227665706052</v>
      </c>
      <c r="BC66" s="173">
        <f t="shared" si="9"/>
        <v>2.0689655172413794</v>
      </c>
      <c r="BD66" s="173">
        <f t="shared" si="10"/>
        <v>2.0172910662824204E-2</v>
      </c>
      <c r="BE66" s="173">
        <f t="shared" si="11"/>
        <v>1.1527377521613832E-2</v>
      </c>
      <c r="BF66" s="173">
        <f t="shared" si="12"/>
        <v>0.1095100864553314</v>
      </c>
      <c r="BG66" s="173">
        <f t="shared" si="13"/>
        <v>0.29106628242074922</v>
      </c>
      <c r="BH66" s="174" t="str">
        <f t="shared" si="14"/>
        <v>30–39 min</v>
      </c>
      <c r="BI66" s="174" t="str">
        <f t="shared" si="15"/>
        <v>28–32</v>
      </c>
      <c r="BJ66" s="175">
        <f t="shared" si="16"/>
        <v>0.627</v>
      </c>
      <c r="BK66" s="175">
        <f t="shared" si="17"/>
        <v>0.65500000000000003</v>
      </c>
      <c r="BL66" s="175">
        <f t="shared" si="18"/>
        <v>0.54073627036813521</v>
      </c>
      <c r="BM66" s="176" t="str">
        <f t="shared" si="19"/>
        <v>Conserver</v>
      </c>
      <c r="BN66" s="177">
        <f t="shared" si="20"/>
        <v>0.58414486921529185</v>
      </c>
      <c r="BO66" s="177">
        <f t="shared" si="21"/>
        <v>2429</v>
      </c>
      <c r="BP66" s="178">
        <f t="shared" si="22"/>
        <v>0.1729106628242075</v>
      </c>
      <c r="BQ66" s="178">
        <f t="shared" si="23"/>
        <v>2.0689655172413794</v>
      </c>
      <c r="BR66" s="179">
        <f t="shared" si="24"/>
        <v>0.40057636887608067</v>
      </c>
      <c r="BS66" s="182">
        <f>AVERAGE(Tableau1[[#This Row],[STL_pg/Min]],Tableau1[[#This Row],[BLK_pg/Min]],Tableau1[[#This Row],[REB_pg/Min]])</f>
        <v>0.14409221902017291</v>
      </c>
      <c r="BT66" s="180">
        <f>AVERAGE(Tableau1[FG%])</f>
        <v>44.61089630931459</v>
      </c>
      <c r="BU66" s="180">
        <f>AVERAGE(Tableau1[3P%])</f>
        <v>29.902460456941991</v>
      </c>
      <c r="BV66" s="180">
        <f>AVERAGE(Tableau1[FT%])</f>
        <v>72.024077328646754</v>
      </c>
    </row>
    <row r="67" spans="1:74">
      <c r="A67" s="181" t="s">
        <v>1829</v>
      </c>
      <c r="B67" s="167" t="s">
        <v>1830</v>
      </c>
      <c r="C67" s="168">
        <v>28</v>
      </c>
      <c r="D67" s="168">
        <v>47</v>
      </c>
      <c r="E67" s="168">
        <v>9</v>
      </c>
      <c r="F67" s="168">
        <v>38</v>
      </c>
      <c r="G67" s="168">
        <v>31.4</v>
      </c>
      <c r="H67" s="169">
        <v>893</v>
      </c>
      <c r="I67" s="169">
        <v>296</v>
      </c>
      <c r="J67" s="169">
        <v>700</v>
      </c>
      <c r="K67" s="169">
        <v>42.3</v>
      </c>
      <c r="L67" s="169">
        <v>136</v>
      </c>
      <c r="M67" s="169">
        <v>400</v>
      </c>
      <c r="N67" s="169">
        <v>34.6</v>
      </c>
      <c r="O67" s="169">
        <v>160</v>
      </c>
      <c r="P67" s="169">
        <v>183</v>
      </c>
      <c r="Q67" s="169">
        <v>87.6</v>
      </c>
      <c r="R67" s="169">
        <v>71</v>
      </c>
      <c r="S67" s="169">
        <v>207</v>
      </c>
      <c r="T67" s="169">
        <v>277</v>
      </c>
      <c r="U67" s="169">
        <v>71</v>
      </c>
      <c r="V67" s="170">
        <v>66</v>
      </c>
      <c r="W67" s="169">
        <v>33</v>
      </c>
      <c r="X67" s="169">
        <v>19</v>
      </c>
      <c r="Y67" s="169">
        <v>80</v>
      </c>
      <c r="Z67" s="169">
        <v>1415</v>
      </c>
      <c r="AA67" s="169">
        <v>5</v>
      </c>
      <c r="AB67" s="169">
        <v>0</v>
      </c>
      <c r="AC67" s="168">
        <v>-4</v>
      </c>
      <c r="AD67" s="168">
        <v>111.4</v>
      </c>
      <c r="AE67" s="168">
        <v>117.5</v>
      </c>
      <c r="AF67" s="168">
        <v>-6.1</v>
      </c>
      <c r="AG67" s="168">
        <v>7.4</v>
      </c>
      <c r="AH67" s="168">
        <v>1.06</v>
      </c>
      <c r="AI67" s="168">
        <v>7.7</v>
      </c>
      <c r="AJ67" s="168">
        <v>4.5999999999999996</v>
      </c>
      <c r="AK67" s="168">
        <v>13.4</v>
      </c>
      <c r="AL67" s="168">
        <v>9</v>
      </c>
      <c r="AM67" s="168">
        <v>7.2</v>
      </c>
      <c r="AN67" s="168">
        <v>52.1</v>
      </c>
      <c r="AO67" s="168">
        <v>57.1</v>
      </c>
      <c r="AP67" s="168">
        <v>23.1</v>
      </c>
      <c r="AQ67" s="168">
        <v>101.64</v>
      </c>
      <c r="AR67" s="168">
        <v>10.3</v>
      </c>
      <c r="AS67" s="168">
        <v>3127</v>
      </c>
      <c r="AT67" s="171">
        <f t="shared" si="0"/>
        <v>19</v>
      </c>
      <c r="AU67" s="171">
        <f t="shared" si="1"/>
        <v>1.5106382978723405</v>
      </c>
      <c r="AV67" s="172">
        <f t="shared" si="2"/>
        <v>5.8936170212765955</v>
      </c>
      <c r="AW67" s="172">
        <f t="shared" si="3"/>
        <v>1.5106382978723405</v>
      </c>
      <c r="AX67" s="172">
        <f t="shared" si="4"/>
        <v>4.4042553191489358</v>
      </c>
      <c r="AY67" s="172">
        <f t="shared" si="5"/>
        <v>0.7021276595744681</v>
      </c>
      <c r="AZ67" s="172">
        <f t="shared" si="6"/>
        <v>0.40425531914893614</v>
      </c>
      <c r="BA67" s="172">
        <f t="shared" si="7"/>
        <v>1.4042553191489362</v>
      </c>
      <c r="BB67" s="173">
        <f t="shared" si="8"/>
        <v>0.60509554140127386</v>
      </c>
      <c r="BC67" s="173">
        <f t="shared" si="9"/>
        <v>1.0757575757575757</v>
      </c>
      <c r="BD67" s="173">
        <f t="shared" si="10"/>
        <v>2.2360753489632745E-2</v>
      </c>
      <c r="BE67" s="173">
        <f t="shared" si="11"/>
        <v>1.2874373221303699E-2</v>
      </c>
      <c r="BF67" s="173">
        <f t="shared" si="12"/>
        <v>4.8109499932240146E-2</v>
      </c>
      <c r="BG67" s="173">
        <f t="shared" si="13"/>
        <v>0.14026290825315083</v>
      </c>
      <c r="BH67" s="174" t="str">
        <f t="shared" si="14"/>
        <v>30–39 min</v>
      </c>
      <c r="BI67" s="174" t="str">
        <f t="shared" si="15"/>
        <v>28–32</v>
      </c>
      <c r="BJ67" s="175">
        <f t="shared" si="16"/>
        <v>0.52100000000000002</v>
      </c>
      <c r="BK67" s="175">
        <f t="shared" si="17"/>
        <v>0.57100000000000006</v>
      </c>
      <c r="BL67" s="175">
        <f t="shared" si="18"/>
        <v>0.42245021122510562</v>
      </c>
      <c r="BM67" s="176" t="str">
        <f t="shared" si="19"/>
        <v>Conserver</v>
      </c>
      <c r="BN67" s="177">
        <f t="shared" si="20"/>
        <v>0.58108651911468812</v>
      </c>
      <c r="BO67" s="177">
        <f t="shared" si="21"/>
        <v>1475.8</v>
      </c>
      <c r="BP67" s="178">
        <f t="shared" si="22"/>
        <v>4.8109499932240139E-2</v>
      </c>
      <c r="BQ67" s="178">
        <f t="shared" si="23"/>
        <v>1.0757575757575757</v>
      </c>
      <c r="BR67" s="179">
        <f t="shared" si="24"/>
        <v>0.18769480959479604</v>
      </c>
      <c r="BS67" s="182">
        <f>AVERAGE(Tableau1[[#This Row],[STL_pg/Min]],Tableau1[[#This Row],[BLK_pg/Min]],Tableau1[[#This Row],[REB_pg/Min]])</f>
        <v>7.4309978768577492E-2</v>
      </c>
      <c r="BT67" s="180">
        <f>AVERAGE(Tableau1[FG%])</f>
        <v>44.61089630931459</v>
      </c>
      <c r="BU67" s="180">
        <f>AVERAGE(Tableau1[3P%])</f>
        <v>29.902460456941991</v>
      </c>
      <c r="BV67" s="180">
        <f>AVERAGE(Tableau1[FT%])</f>
        <v>72.024077328646754</v>
      </c>
    </row>
    <row r="68" spans="1:74">
      <c r="A68" s="181" t="s">
        <v>1831</v>
      </c>
      <c r="B68" s="167" t="s">
        <v>1830</v>
      </c>
      <c r="C68" s="168">
        <v>27</v>
      </c>
      <c r="D68" s="168">
        <v>40</v>
      </c>
      <c r="E68" s="168">
        <v>12</v>
      </c>
      <c r="F68" s="168">
        <v>28</v>
      </c>
      <c r="G68" s="168">
        <v>30.5</v>
      </c>
      <c r="H68" s="169">
        <v>760</v>
      </c>
      <c r="I68" s="169">
        <v>280</v>
      </c>
      <c r="J68" s="169">
        <v>532</v>
      </c>
      <c r="K68" s="169">
        <v>52.7</v>
      </c>
      <c r="L68" s="169">
        <v>60</v>
      </c>
      <c r="M68" s="169">
        <v>148</v>
      </c>
      <c r="N68" s="169">
        <v>39.9</v>
      </c>
      <c r="O68" s="169">
        <v>140</v>
      </c>
      <c r="P68" s="169">
        <v>164</v>
      </c>
      <c r="Q68" s="169">
        <v>84.8</v>
      </c>
      <c r="R68" s="169">
        <v>88</v>
      </c>
      <c r="S68" s="169">
        <v>240</v>
      </c>
      <c r="T68" s="169">
        <v>328</v>
      </c>
      <c r="U68" s="169">
        <v>80</v>
      </c>
      <c r="V68" s="170">
        <v>104</v>
      </c>
      <c r="W68" s="169">
        <v>40</v>
      </c>
      <c r="X68" s="169">
        <v>40</v>
      </c>
      <c r="Y68" s="169">
        <v>116</v>
      </c>
      <c r="Z68" s="169">
        <v>1404</v>
      </c>
      <c r="AA68" s="169">
        <v>13</v>
      </c>
      <c r="AB68" s="169">
        <v>0</v>
      </c>
      <c r="AC68" s="168">
        <v>-0.4</v>
      </c>
      <c r="AD68" s="168">
        <v>112.4</v>
      </c>
      <c r="AE68" s="168">
        <v>113.3</v>
      </c>
      <c r="AF68" s="168">
        <v>-0.9</v>
      </c>
      <c r="AG68" s="168">
        <v>10.5</v>
      </c>
      <c r="AH68" s="168">
        <v>0.78</v>
      </c>
      <c r="AI68" s="168">
        <v>10.199999999999999</v>
      </c>
      <c r="AJ68" s="168">
        <v>7.3</v>
      </c>
      <c r="AK68" s="168">
        <v>17.899999999999999</v>
      </c>
      <c r="AL68" s="168">
        <v>12.8</v>
      </c>
      <c r="AM68" s="168">
        <v>13.2</v>
      </c>
      <c r="AN68" s="168">
        <v>58.3</v>
      </c>
      <c r="AO68" s="168">
        <v>62.8</v>
      </c>
      <c r="AP68" s="168">
        <v>23.4</v>
      </c>
      <c r="AQ68" s="168">
        <v>101.72</v>
      </c>
      <c r="AR68" s="168">
        <v>12.9</v>
      </c>
      <c r="AS68" s="168">
        <v>2590</v>
      </c>
      <c r="AT68" s="171">
        <f t="shared" si="0"/>
        <v>19</v>
      </c>
      <c r="AU68" s="171">
        <f t="shared" si="1"/>
        <v>2</v>
      </c>
      <c r="AV68" s="172">
        <f t="shared" si="2"/>
        <v>8.1999999999999993</v>
      </c>
      <c r="AW68" s="172">
        <f t="shared" si="3"/>
        <v>2.2000000000000002</v>
      </c>
      <c r="AX68" s="172">
        <f t="shared" si="4"/>
        <v>6</v>
      </c>
      <c r="AY68" s="172">
        <f t="shared" si="5"/>
        <v>1</v>
      </c>
      <c r="AZ68" s="172">
        <f t="shared" si="6"/>
        <v>1</v>
      </c>
      <c r="BA68" s="172">
        <f t="shared" si="7"/>
        <v>2.6</v>
      </c>
      <c r="BB68" s="173">
        <f t="shared" si="8"/>
        <v>0.62295081967213117</v>
      </c>
      <c r="BC68" s="173">
        <f t="shared" si="9"/>
        <v>0.76923076923076916</v>
      </c>
      <c r="BD68" s="173">
        <f t="shared" si="10"/>
        <v>3.2786885245901641E-2</v>
      </c>
      <c r="BE68" s="173">
        <f t="shared" si="11"/>
        <v>3.2786885245901641E-2</v>
      </c>
      <c r="BF68" s="173">
        <f t="shared" si="12"/>
        <v>7.2131147540983612E-2</v>
      </c>
      <c r="BG68" s="173">
        <f t="shared" si="13"/>
        <v>0.19672131147540983</v>
      </c>
      <c r="BH68" s="174" t="str">
        <f t="shared" si="14"/>
        <v>30–39 min</v>
      </c>
      <c r="BI68" s="174" t="str">
        <f t="shared" si="15"/>
        <v>23–27</v>
      </c>
      <c r="BJ68" s="175">
        <f t="shared" si="16"/>
        <v>0.58299999999999996</v>
      </c>
      <c r="BK68" s="175">
        <f t="shared" si="17"/>
        <v>0.628</v>
      </c>
      <c r="BL68" s="175">
        <f t="shared" si="18"/>
        <v>0.32106216053108028</v>
      </c>
      <c r="BM68" s="176" t="str">
        <f t="shared" si="19"/>
        <v>Conserver</v>
      </c>
      <c r="BN68" s="177">
        <f t="shared" si="20"/>
        <v>0.58108651911468812</v>
      </c>
      <c r="BO68" s="177">
        <f t="shared" si="21"/>
        <v>1220</v>
      </c>
      <c r="BP68" s="178">
        <f t="shared" si="22"/>
        <v>6.5573770491803282E-2</v>
      </c>
      <c r="BQ68" s="178">
        <f t="shared" si="23"/>
        <v>0.76923076923076927</v>
      </c>
      <c r="BR68" s="179">
        <f t="shared" si="24"/>
        <v>0.26885245901639343</v>
      </c>
      <c r="BS68" s="182">
        <f>AVERAGE(Tableau1[[#This Row],[STL_pg/Min]],Tableau1[[#This Row],[BLK_pg/Min]],Tableau1[[#This Row],[REB_pg/Min]])</f>
        <v>0.11147540983606558</v>
      </c>
      <c r="BT68" s="180">
        <f>AVERAGE(Tableau1[FG%])</f>
        <v>44.61089630931459</v>
      </c>
      <c r="BU68" s="180">
        <f>AVERAGE(Tableau1[3P%])</f>
        <v>29.902460456941991</v>
      </c>
      <c r="BV68" s="180">
        <f>AVERAGE(Tableau1[FT%])</f>
        <v>72.024077328646754</v>
      </c>
    </row>
    <row r="69" spans="1:74">
      <c r="A69" s="181" t="s">
        <v>1832</v>
      </c>
      <c r="B69" s="167" t="s">
        <v>1783</v>
      </c>
      <c r="C69" s="168">
        <v>23</v>
      </c>
      <c r="D69" s="168">
        <v>36</v>
      </c>
      <c r="E69" s="168">
        <v>18</v>
      </c>
      <c r="F69" s="168">
        <v>18</v>
      </c>
      <c r="G69" s="168">
        <v>35.700000000000003</v>
      </c>
      <c r="H69" s="169">
        <v>680</v>
      </c>
      <c r="I69" s="169">
        <v>270</v>
      </c>
      <c r="J69" s="169">
        <v>544</v>
      </c>
      <c r="K69" s="169">
        <v>50</v>
      </c>
      <c r="L69" s="169">
        <v>43</v>
      </c>
      <c r="M69" s="169">
        <v>140</v>
      </c>
      <c r="N69" s="169">
        <v>31.2</v>
      </c>
      <c r="O69" s="169">
        <v>94</v>
      </c>
      <c r="P69" s="169">
        <v>126</v>
      </c>
      <c r="Q69" s="169">
        <v>74.599999999999994</v>
      </c>
      <c r="R69" s="169">
        <v>61</v>
      </c>
      <c r="S69" s="169">
        <v>299</v>
      </c>
      <c r="T69" s="169">
        <v>360</v>
      </c>
      <c r="U69" s="169">
        <v>180</v>
      </c>
      <c r="V69" s="170">
        <v>104</v>
      </c>
      <c r="W69" s="169">
        <v>58</v>
      </c>
      <c r="X69" s="169">
        <v>36</v>
      </c>
      <c r="Y69" s="169">
        <v>68</v>
      </c>
      <c r="Z69" s="169">
        <v>1552</v>
      </c>
      <c r="AA69" s="169">
        <v>20</v>
      </c>
      <c r="AB69" s="169">
        <v>1</v>
      </c>
      <c r="AC69" s="168">
        <v>1.5</v>
      </c>
      <c r="AD69" s="168">
        <v>111.8</v>
      </c>
      <c r="AE69" s="168">
        <v>110.2</v>
      </c>
      <c r="AF69" s="168">
        <v>1.6</v>
      </c>
      <c r="AG69" s="168">
        <v>20.3</v>
      </c>
      <c r="AH69" s="168">
        <v>1.71</v>
      </c>
      <c r="AI69" s="168">
        <v>20.5</v>
      </c>
      <c r="AJ69" s="168">
        <v>4.5999999999999996</v>
      </c>
      <c r="AK69" s="168">
        <v>21.6</v>
      </c>
      <c r="AL69" s="168">
        <v>13.2</v>
      </c>
      <c r="AM69" s="168">
        <v>12</v>
      </c>
      <c r="AN69" s="168">
        <v>54.1</v>
      </c>
      <c r="AO69" s="168">
        <v>56.9</v>
      </c>
      <c r="AP69" s="168">
        <v>21.4</v>
      </c>
      <c r="AQ69" s="168">
        <v>106.68</v>
      </c>
      <c r="AR69" s="168">
        <v>13.5</v>
      </c>
      <c r="AS69" s="168">
        <v>2858</v>
      </c>
      <c r="AT69" s="171">
        <f t="shared" si="0"/>
        <v>18.888888888888889</v>
      </c>
      <c r="AU69" s="171">
        <f t="shared" si="1"/>
        <v>5</v>
      </c>
      <c r="AV69" s="172">
        <f t="shared" si="2"/>
        <v>10</v>
      </c>
      <c r="AW69" s="172">
        <f t="shared" si="3"/>
        <v>1.6944444444444444</v>
      </c>
      <c r="AX69" s="172">
        <f t="shared" si="4"/>
        <v>8.3055555555555554</v>
      </c>
      <c r="AY69" s="172">
        <f t="shared" si="5"/>
        <v>1.6111111111111112</v>
      </c>
      <c r="AZ69" s="172">
        <f t="shared" si="6"/>
        <v>1</v>
      </c>
      <c r="BA69" s="172">
        <f t="shared" si="7"/>
        <v>2.8888888888888888</v>
      </c>
      <c r="BB69" s="173">
        <f t="shared" si="8"/>
        <v>0.52910052910052907</v>
      </c>
      <c r="BC69" s="173">
        <f t="shared" si="9"/>
        <v>1.7307692307692308</v>
      </c>
      <c r="BD69" s="173">
        <f t="shared" si="10"/>
        <v>4.5129162776221594E-2</v>
      </c>
      <c r="BE69" s="173">
        <f t="shared" si="11"/>
        <v>2.8011204481792715E-2</v>
      </c>
      <c r="BF69" s="173">
        <f t="shared" si="12"/>
        <v>4.7463429816370986E-2</v>
      </c>
      <c r="BG69" s="173">
        <f t="shared" si="13"/>
        <v>0.23264861500155615</v>
      </c>
      <c r="BH69" s="174" t="str">
        <f t="shared" si="14"/>
        <v>30–39 min</v>
      </c>
      <c r="BI69" s="174" t="str">
        <f t="shared" si="15"/>
        <v>23–27</v>
      </c>
      <c r="BJ69" s="175">
        <f t="shared" si="16"/>
        <v>0.54100000000000004</v>
      </c>
      <c r="BK69" s="175">
        <f t="shared" si="17"/>
        <v>0.56899999999999995</v>
      </c>
      <c r="BL69" s="175">
        <f t="shared" si="18"/>
        <v>0.32830416415208208</v>
      </c>
      <c r="BM69" s="176" t="str">
        <f t="shared" si="19"/>
        <v>Conserver</v>
      </c>
      <c r="BN69" s="177">
        <f t="shared" si="20"/>
        <v>0.57768835233623972</v>
      </c>
      <c r="BO69" s="177">
        <f t="shared" si="21"/>
        <v>1285.2</v>
      </c>
      <c r="BP69" s="178">
        <f t="shared" si="22"/>
        <v>0.14005602240896359</v>
      </c>
      <c r="BQ69" s="178">
        <f t="shared" si="23"/>
        <v>1.7307692307692308</v>
      </c>
      <c r="BR69" s="179">
        <f t="shared" si="24"/>
        <v>0.28011204481792717</v>
      </c>
      <c r="BS69" s="182">
        <f>AVERAGE(Tableau1[[#This Row],[STL_pg/Min]],Tableau1[[#This Row],[BLK_pg/Min]],Tableau1[[#This Row],[REB_pg/Min]])</f>
        <v>0.11775080402531383</v>
      </c>
      <c r="BT69" s="180">
        <f>AVERAGE(Tableau1[FG%])</f>
        <v>44.61089630931459</v>
      </c>
      <c r="BU69" s="180">
        <f>AVERAGE(Tableau1[3P%])</f>
        <v>29.902460456941991</v>
      </c>
      <c r="BV69" s="180">
        <f>AVERAGE(Tableau1[FT%])</f>
        <v>72.024077328646754</v>
      </c>
    </row>
    <row r="70" spans="1:74">
      <c r="A70" s="181" t="s">
        <v>1833</v>
      </c>
      <c r="B70" s="167" t="s">
        <v>1787</v>
      </c>
      <c r="C70" s="168">
        <v>29</v>
      </c>
      <c r="D70" s="168">
        <v>57</v>
      </c>
      <c r="E70" s="168">
        <v>21</v>
      </c>
      <c r="F70" s="168">
        <v>36</v>
      </c>
      <c r="G70" s="168">
        <v>31.6</v>
      </c>
      <c r="H70" s="169">
        <v>1072</v>
      </c>
      <c r="I70" s="169">
        <v>353</v>
      </c>
      <c r="J70" s="169">
        <v>747</v>
      </c>
      <c r="K70" s="169">
        <v>47.5</v>
      </c>
      <c r="L70" s="169">
        <v>160</v>
      </c>
      <c r="M70" s="169">
        <v>410</v>
      </c>
      <c r="N70" s="169">
        <v>39</v>
      </c>
      <c r="O70" s="169">
        <v>200</v>
      </c>
      <c r="P70" s="169">
        <v>222</v>
      </c>
      <c r="Q70" s="169">
        <v>89.3</v>
      </c>
      <c r="R70" s="169">
        <v>51</v>
      </c>
      <c r="S70" s="169">
        <v>194</v>
      </c>
      <c r="T70" s="169">
        <v>245</v>
      </c>
      <c r="U70" s="169">
        <v>194</v>
      </c>
      <c r="V70" s="170">
        <v>97</v>
      </c>
      <c r="W70" s="169">
        <v>51</v>
      </c>
      <c r="X70" s="169">
        <v>23</v>
      </c>
      <c r="Y70" s="169">
        <v>103</v>
      </c>
      <c r="Z70" s="169">
        <v>1790</v>
      </c>
      <c r="AA70" s="169">
        <v>2</v>
      </c>
      <c r="AB70" s="169">
        <v>0</v>
      </c>
      <c r="AC70" s="168">
        <v>-3.5</v>
      </c>
      <c r="AD70" s="168">
        <v>110.9</v>
      </c>
      <c r="AE70" s="168">
        <v>116.7</v>
      </c>
      <c r="AF70" s="168">
        <v>-5.8</v>
      </c>
      <c r="AG70" s="168">
        <v>17.899999999999999</v>
      </c>
      <c r="AH70" s="168">
        <v>1.96</v>
      </c>
      <c r="AI70" s="168">
        <v>17.2</v>
      </c>
      <c r="AJ70" s="168">
        <v>3</v>
      </c>
      <c r="AK70" s="168">
        <v>11.3</v>
      </c>
      <c r="AL70" s="168">
        <v>7</v>
      </c>
      <c r="AM70" s="168">
        <v>8.8000000000000007</v>
      </c>
      <c r="AN70" s="168">
        <v>58.2</v>
      </c>
      <c r="AO70" s="168">
        <v>63.2</v>
      </c>
      <c r="AP70" s="168">
        <v>22.4</v>
      </c>
      <c r="AQ70" s="168">
        <v>97.41</v>
      </c>
      <c r="AR70" s="168">
        <v>12.4</v>
      </c>
      <c r="AS70" s="168">
        <v>3657</v>
      </c>
      <c r="AT70" s="171">
        <f t="shared" si="0"/>
        <v>18.807017543859651</v>
      </c>
      <c r="AU70" s="171">
        <f t="shared" si="1"/>
        <v>3.4035087719298245</v>
      </c>
      <c r="AV70" s="172">
        <f t="shared" si="2"/>
        <v>4.2982456140350873</v>
      </c>
      <c r="AW70" s="172">
        <f t="shared" si="3"/>
        <v>0.89473684210526316</v>
      </c>
      <c r="AX70" s="172">
        <f t="shared" si="4"/>
        <v>3.4035087719298245</v>
      </c>
      <c r="AY70" s="172">
        <f t="shared" si="5"/>
        <v>0.89473684210526316</v>
      </c>
      <c r="AZ70" s="172">
        <f t="shared" si="6"/>
        <v>0.40350877192982454</v>
      </c>
      <c r="BA70" s="172">
        <f t="shared" si="7"/>
        <v>1.7017543859649122</v>
      </c>
      <c r="BB70" s="173">
        <f t="shared" si="8"/>
        <v>0.5951587830335332</v>
      </c>
      <c r="BC70" s="173">
        <f t="shared" si="9"/>
        <v>2</v>
      </c>
      <c r="BD70" s="173">
        <f t="shared" si="10"/>
        <v>2.8314457028647568E-2</v>
      </c>
      <c r="BE70" s="173">
        <f t="shared" si="11"/>
        <v>1.2769264934488118E-2</v>
      </c>
      <c r="BF70" s="173">
        <f t="shared" si="12"/>
        <v>2.8314457028647568E-2</v>
      </c>
      <c r="BG70" s="173">
        <f t="shared" si="13"/>
        <v>0.1077059737952476</v>
      </c>
      <c r="BH70" s="174" t="str">
        <f t="shared" si="14"/>
        <v>30–39 min</v>
      </c>
      <c r="BI70" s="174" t="str">
        <f t="shared" si="15"/>
        <v>28–32</v>
      </c>
      <c r="BJ70" s="175">
        <f t="shared" si="16"/>
        <v>0.58200000000000007</v>
      </c>
      <c r="BK70" s="175">
        <f t="shared" si="17"/>
        <v>0.63200000000000001</v>
      </c>
      <c r="BL70" s="175">
        <f t="shared" si="18"/>
        <v>0.45081472540736273</v>
      </c>
      <c r="BM70" s="176" t="str">
        <f t="shared" si="19"/>
        <v>Conserver</v>
      </c>
      <c r="BN70" s="177">
        <f t="shared" si="20"/>
        <v>0.57518443997317248</v>
      </c>
      <c r="BO70" s="177">
        <f t="shared" si="21"/>
        <v>1801.2</v>
      </c>
      <c r="BP70" s="178">
        <f t="shared" si="22"/>
        <v>0.10770597379524761</v>
      </c>
      <c r="BQ70" s="178">
        <f t="shared" si="23"/>
        <v>2</v>
      </c>
      <c r="BR70" s="179">
        <f t="shared" si="24"/>
        <v>0.13602043082389517</v>
      </c>
      <c r="BS70" s="182">
        <f>AVERAGE(Tableau1[[#This Row],[STL_pg/Min]],Tableau1[[#This Row],[BLK_pg/Min]],Tableau1[[#This Row],[REB_pg/Min]])</f>
        <v>5.9034717595676946E-2</v>
      </c>
      <c r="BT70" s="180">
        <f>AVERAGE(Tableau1[FG%])</f>
        <v>44.61089630931459</v>
      </c>
      <c r="BU70" s="180">
        <f>AVERAGE(Tableau1[3P%])</f>
        <v>29.902460456941991</v>
      </c>
      <c r="BV70" s="180">
        <f>AVERAGE(Tableau1[FT%])</f>
        <v>72.024077328646754</v>
      </c>
    </row>
    <row r="71" spans="1:74">
      <c r="A71" s="181" t="s">
        <v>1834</v>
      </c>
      <c r="B71" s="167" t="s">
        <v>1754</v>
      </c>
      <c r="C71" s="168">
        <v>30</v>
      </c>
      <c r="D71" s="168">
        <v>69</v>
      </c>
      <c r="E71" s="168">
        <v>44</v>
      </c>
      <c r="F71" s="168">
        <v>25</v>
      </c>
      <c r="G71" s="168">
        <v>32.299999999999997</v>
      </c>
      <c r="H71" s="169">
        <v>1290</v>
      </c>
      <c r="I71" s="169">
        <v>455</v>
      </c>
      <c r="J71" s="169">
        <v>938</v>
      </c>
      <c r="K71" s="169">
        <v>48.5</v>
      </c>
      <c r="L71" s="169">
        <v>110</v>
      </c>
      <c r="M71" s="169">
        <v>317</v>
      </c>
      <c r="N71" s="169">
        <v>34.4</v>
      </c>
      <c r="O71" s="169">
        <v>269</v>
      </c>
      <c r="P71" s="169">
        <v>338</v>
      </c>
      <c r="Q71" s="169">
        <v>80.599999999999994</v>
      </c>
      <c r="R71" s="169">
        <v>145</v>
      </c>
      <c r="S71" s="169">
        <v>345</v>
      </c>
      <c r="T71" s="169">
        <v>490</v>
      </c>
      <c r="U71" s="169">
        <v>324</v>
      </c>
      <c r="V71" s="170">
        <v>193</v>
      </c>
      <c r="W71" s="169">
        <v>48</v>
      </c>
      <c r="X71" s="169">
        <v>14</v>
      </c>
      <c r="Y71" s="169">
        <v>173</v>
      </c>
      <c r="Z71" s="169">
        <v>2353</v>
      </c>
      <c r="AA71" s="169">
        <v>14</v>
      </c>
      <c r="AB71" s="169">
        <v>0</v>
      </c>
      <c r="AC71" s="168">
        <v>2.4</v>
      </c>
      <c r="AD71" s="168">
        <v>115</v>
      </c>
      <c r="AE71" s="168">
        <v>111.6</v>
      </c>
      <c r="AF71" s="168">
        <v>3.4</v>
      </c>
      <c r="AG71" s="168">
        <v>22.8</v>
      </c>
      <c r="AH71" s="168">
        <v>1.65</v>
      </c>
      <c r="AI71" s="168">
        <v>20.100000000000001</v>
      </c>
      <c r="AJ71" s="168">
        <v>6.5</v>
      </c>
      <c r="AK71" s="168">
        <v>14.9</v>
      </c>
      <c r="AL71" s="168">
        <v>10.8</v>
      </c>
      <c r="AM71" s="168">
        <v>12.2</v>
      </c>
      <c r="AN71" s="168">
        <v>54.2</v>
      </c>
      <c r="AO71" s="168">
        <v>59.3</v>
      </c>
      <c r="AP71" s="168">
        <v>24.6</v>
      </c>
      <c r="AQ71" s="168">
        <v>98.45</v>
      </c>
      <c r="AR71" s="168">
        <v>12.4</v>
      </c>
      <c r="AS71" s="168">
        <v>4569</v>
      </c>
      <c r="AT71" s="171">
        <f t="shared" si="0"/>
        <v>18.695652173913043</v>
      </c>
      <c r="AU71" s="171">
        <f t="shared" si="1"/>
        <v>4.6956521739130439</v>
      </c>
      <c r="AV71" s="172">
        <f t="shared" si="2"/>
        <v>7.1014492753623184</v>
      </c>
      <c r="AW71" s="172">
        <f t="shared" si="3"/>
        <v>2.1014492753623188</v>
      </c>
      <c r="AX71" s="172">
        <f t="shared" si="4"/>
        <v>5</v>
      </c>
      <c r="AY71" s="172">
        <f t="shared" si="5"/>
        <v>0.69565217391304346</v>
      </c>
      <c r="AZ71" s="172">
        <f t="shared" si="6"/>
        <v>0.20289855072463769</v>
      </c>
      <c r="BA71" s="172">
        <f t="shared" si="7"/>
        <v>2.7971014492753623</v>
      </c>
      <c r="BB71" s="173">
        <f t="shared" si="8"/>
        <v>0.57881276080226141</v>
      </c>
      <c r="BC71" s="173">
        <f t="shared" si="9"/>
        <v>1.678756476683938</v>
      </c>
      <c r="BD71" s="173">
        <f t="shared" si="10"/>
        <v>2.1537219006595776E-2</v>
      </c>
      <c r="BE71" s="173">
        <f t="shared" si="11"/>
        <v>6.2816888769237685E-3</v>
      </c>
      <c r="BF71" s="173">
        <f t="shared" si="12"/>
        <v>6.5060349082424737E-2</v>
      </c>
      <c r="BG71" s="173">
        <f t="shared" si="13"/>
        <v>0.15479876160990713</v>
      </c>
      <c r="BH71" s="174" t="str">
        <f t="shared" si="14"/>
        <v>30–39 min</v>
      </c>
      <c r="BI71" s="174" t="str">
        <f t="shared" si="15"/>
        <v>28–32</v>
      </c>
      <c r="BJ71" s="175">
        <f t="shared" si="16"/>
        <v>0.54200000000000004</v>
      </c>
      <c r="BK71" s="175">
        <f t="shared" si="17"/>
        <v>0.59299999999999997</v>
      </c>
      <c r="BL71" s="175">
        <f t="shared" si="18"/>
        <v>0.56608328304164157</v>
      </c>
      <c r="BM71" s="176" t="str">
        <f t="shared" si="19"/>
        <v>Conserver</v>
      </c>
      <c r="BN71" s="177">
        <f t="shared" si="20"/>
        <v>0.57177849706937278</v>
      </c>
      <c r="BO71" s="177">
        <f t="shared" si="21"/>
        <v>2228.6999999999998</v>
      </c>
      <c r="BP71" s="178">
        <f t="shared" si="22"/>
        <v>0.14537622829452149</v>
      </c>
      <c r="BQ71" s="178">
        <f t="shared" si="23"/>
        <v>1.6787564766839378</v>
      </c>
      <c r="BR71" s="179">
        <f t="shared" si="24"/>
        <v>0.21985911069233185</v>
      </c>
      <c r="BS71" s="182">
        <f>AVERAGE(Tableau1[[#This Row],[STL_pg/Min]],Tableau1[[#This Row],[BLK_pg/Min]],Tableau1[[#This Row],[REB_pg/Min]])</f>
        <v>8.2559339525283798E-2</v>
      </c>
      <c r="BT71" s="180">
        <f>AVERAGE(Tableau1[FG%])</f>
        <v>44.61089630931459</v>
      </c>
      <c r="BU71" s="180">
        <f>AVERAGE(Tableau1[3P%])</f>
        <v>29.902460456941991</v>
      </c>
      <c r="BV71" s="180">
        <f>AVERAGE(Tableau1[FT%])</f>
        <v>72.024077328646754</v>
      </c>
    </row>
    <row r="72" spans="1:74">
      <c r="A72" s="181" t="s">
        <v>1835</v>
      </c>
      <c r="B72" s="167" t="s">
        <v>1821</v>
      </c>
      <c r="C72" s="168">
        <v>25</v>
      </c>
      <c r="D72" s="168">
        <v>73</v>
      </c>
      <c r="E72" s="168">
        <v>46</v>
      </c>
      <c r="F72" s="168">
        <v>27</v>
      </c>
      <c r="G72" s="168">
        <v>33.6</v>
      </c>
      <c r="H72" s="169">
        <v>1358</v>
      </c>
      <c r="I72" s="169">
        <v>475</v>
      </c>
      <c r="J72" s="169">
        <v>1007</v>
      </c>
      <c r="K72" s="169">
        <v>47.3</v>
      </c>
      <c r="L72" s="169">
        <v>219</v>
      </c>
      <c r="M72" s="169">
        <v>562</v>
      </c>
      <c r="N72" s="169">
        <v>38.799999999999997</v>
      </c>
      <c r="O72" s="169">
        <v>190</v>
      </c>
      <c r="P72" s="169">
        <v>219</v>
      </c>
      <c r="Q72" s="169">
        <v>85.1</v>
      </c>
      <c r="R72" s="169">
        <v>44</v>
      </c>
      <c r="S72" s="169">
        <v>219</v>
      </c>
      <c r="T72" s="169">
        <v>256</v>
      </c>
      <c r="U72" s="169">
        <v>672</v>
      </c>
      <c r="V72" s="170">
        <v>117</v>
      </c>
      <c r="W72" s="169">
        <v>102</v>
      </c>
      <c r="X72" s="169">
        <v>51</v>
      </c>
      <c r="Y72" s="169">
        <v>95</v>
      </c>
      <c r="Z72" s="169">
        <v>3022</v>
      </c>
      <c r="AA72" s="169">
        <v>31</v>
      </c>
      <c r="AB72" s="169">
        <v>0</v>
      </c>
      <c r="AC72" s="168">
        <v>3</v>
      </c>
      <c r="AD72" s="168">
        <v>117.7</v>
      </c>
      <c r="AE72" s="168">
        <v>114.2</v>
      </c>
      <c r="AF72" s="168">
        <v>3.5</v>
      </c>
      <c r="AG72" s="168">
        <v>38.4</v>
      </c>
      <c r="AH72" s="168">
        <v>5.61</v>
      </c>
      <c r="AI72" s="168">
        <v>35.799999999999997</v>
      </c>
      <c r="AJ72" s="168">
        <v>1.7</v>
      </c>
      <c r="AK72" s="168">
        <v>8.6999999999999993</v>
      </c>
      <c r="AL72" s="168">
        <v>5.2</v>
      </c>
      <c r="AM72" s="168">
        <v>6.4</v>
      </c>
      <c r="AN72" s="168">
        <v>58.2</v>
      </c>
      <c r="AO72" s="168">
        <v>61.6</v>
      </c>
      <c r="AP72" s="168">
        <v>21</v>
      </c>
      <c r="AQ72" s="168">
        <v>100.82</v>
      </c>
      <c r="AR72" s="168">
        <v>14.3</v>
      </c>
      <c r="AS72" s="168">
        <v>5165</v>
      </c>
      <c r="AT72" s="171">
        <f t="shared" si="0"/>
        <v>18.602739726027398</v>
      </c>
      <c r="AU72" s="171">
        <f t="shared" si="1"/>
        <v>9.205479452054794</v>
      </c>
      <c r="AV72" s="172">
        <f t="shared" si="2"/>
        <v>3.506849315068493</v>
      </c>
      <c r="AW72" s="172">
        <f t="shared" si="3"/>
        <v>0.60273972602739723</v>
      </c>
      <c r="AX72" s="172">
        <f t="shared" si="4"/>
        <v>3</v>
      </c>
      <c r="AY72" s="172">
        <f t="shared" si="5"/>
        <v>1.3972602739726028</v>
      </c>
      <c r="AZ72" s="172">
        <f t="shared" si="6"/>
        <v>0.69863013698630139</v>
      </c>
      <c r="BA72" s="172">
        <f t="shared" si="7"/>
        <v>1.6027397260273972</v>
      </c>
      <c r="BB72" s="173">
        <f t="shared" si="8"/>
        <v>0.55365296803652964</v>
      </c>
      <c r="BC72" s="173">
        <f t="shared" si="9"/>
        <v>5.7435897435897436</v>
      </c>
      <c r="BD72" s="173">
        <f t="shared" si="10"/>
        <v>4.1585127201565555E-2</v>
      </c>
      <c r="BE72" s="173">
        <f t="shared" si="11"/>
        <v>2.0792563600782778E-2</v>
      </c>
      <c r="BF72" s="173">
        <f t="shared" si="12"/>
        <v>1.7938682322243965E-2</v>
      </c>
      <c r="BG72" s="173">
        <f t="shared" si="13"/>
        <v>8.9285714285714288E-2</v>
      </c>
      <c r="BH72" s="174" t="str">
        <f t="shared" si="14"/>
        <v>30–39 min</v>
      </c>
      <c r="BI72" s="174" t="str">
        <f t="shared" si="15"/>
        <v>23–27</v>
      </c>
      <c r="BJ72" s="175">
        <f t="shared" si="16"/>
        <v>0.58200000000000007</v>
      </c>
      <c r="BK72" s="175">
        <f t="shared" si="17"/>
        <v>0.61599999999999999</v>
      </c>
      <c r="BL72" s="175">
        <f t="shared" si="18"/>
        <v>0.60772480386240191</v>
      </c>
      <c r="BM72" s="176" t="str">
        <f t="shared" si="19"/>
        <v>Conserver</v>
      </c>
      <c r="BN72" s="177">
        <f t="shared" si="20"/>
        <v>0.56893690912598882</v>
      </c>
      <c r="BO72" s="177">
        <f t="shared" si="21"/>
        <v>2452.8000000000002</v>
      </c>
      <c r="BP72" s="178">
        <f t="shared" si="22"/>
        <v>0.27397260273972601</v>
      </c>
      <c r="BQ72" s="178">
        <f t="shared" si="23"/>
        <v>5.7435897435897436</v>
      </c>
      <c r="BR72" s="179">
        <f t="shared" si="24"/>
        <v>0.10437051532941943</v>
      </c>
      <c r="BS72" s="182">
        <f>AVERAGE(Tableau1[[#This Row],[STL_pg/Min]],Tableau1[[#This Row],[BLK_pg/Min]],Tableau1[[#This Row],[REB_pg/Min]])</f>
        <v>5.5582735377255922E-2</v>
      </c>
      <c r="BT72" s="180">
        <f>AVERAGE(Tableau1[FG%])</f>
        <v>44.61089630931459</v>
      </c>
      <c r="BU72" s="180">
        <f>AVERAGE(Tableau1[3P%])</f>
        <v>29.902460456941991</v>
      </c>
      <c r="BV72" s="180">
        <f>AVERAGE(Tableau1[FT%])</f>
        <v>72.024077328646754</v>
      </c>
    </row>
    <row r="73" spans="1:74">
      <c r="A73" s="181" t="s">
        <v>1836</v>
      </c>
      <c r="B73" s="167" t="s">
        <v>1785</v>
      </c>
      <c r="C73" s="168">
        <v>23</v>
      </c>
      <c r="D73" s="168">
        <v>71</v>
      </c>
      <c r="E73" s="168">
        <v>58</v>
      </c>
      <c r="F73" s="168">
        <v>13</v>
      </c>
      <c r="G73" s="168">
        <v>30.5</v>
      </c>
      <c r="H73" s="169">
        <v>1314</v>
      </c>
      <c r="I73" s="169">
        <v>504</v>
      </c>
      <c r="J73" s="169">
        <v>909</v>
      </c>
      <c r="K73" s="169">
        <v>55.7</v>
      </c>
      <c r="L73" s="169">
        <v>85</v>
      </c>
      <c r="M73" s="169">
        <v>227</v>
      </c>
      <c r="N73" s="169">
        <v>37</v>
      </c>
      <c r="O73" s="169">
        <v>220</v>
      </c>
      <c r="P73" s="169">
        <v>305</v>
      </c>
      <c r="Q73" s="169">
        <v>72.5</v>
      </c>
      <c r="R73" s="169">
        <v>163</v>
      </c>
      <c r="S73" s="169">
        <v>497</v>
      </c>
      <c r="T73" s="169">
        <v>660</v>
      </c>
      <c r="U73" s="169">
        <v>227</v>
      </c>
      <c r="V73" s="170">
        <v>142</v>
      </c>
      <c r="W73" s="169">
        <v>64</v>
      </c>
      <c r="X73" s="169">
        <v>114</v>
      </c>
      <c r="Y73" s="169">
        <v>142</v>
      </c>
      <c r="Z73" s="169">
        <v>2826</v>
      </c>
      <c r="AA73" s="169">
        <v>37</v>
      </c>
      <c r="AB73" s="169">
        <v>0</v>
      </c>
      <c r="AC73" s="168">
        <v>7.7</v>
      </c>
      <c r="AD73" s="168">
        <v>120.5</v>
      </c>
      <c r="AE73" s="168">
        <v>108.6</v>
      </c>
      <c r="AF73" s="168">
        <v>11.9</v>
      </c>
      <c r="AG73" s="168">
        <v>14.9</v>
      </c>
      <c r="AH73" s="168">
        <v>1.56</v>
      </c>
      <c r="AI73" s="168">
        <v>16.100000000000001</v>
      </c>
      <c r="AJ73" s="168">
        <v>7.6</v>
      </c>
      <c r="AK73" s="168">
        <v>21.3</v>
      </c>
      <c r="AL73" s="168">
        <v>14.7</v>
      </c>
      <c r="AM73" s="168">
        <v>10.3</v>
      </c>
      <c r="AN73" s="168">
        <v>60.4</v>
      </c>
      <c r="AO73" s="168">
        <v>63.3</v>
      </c>
      <c r="AP73" s="168">
        <v>22.6</v>
      </c>
      <c r="AQ73" s="168">
        <v>102.16</v>
      </c>
      <c r="AR73" s="168">
        <v>15.1</v>
      </c>
      <c r="AS73" s="168">
        <v>4609</v>
      </c>
      <c r="AT73" s="171">
        <f t="shared" si="0"/>
        <v>18.507042253521128</v>
      </c>
      <c r="AU73" s="171">
        <f t="shared" si="1"/>
        <v>3.1971830985915495</v>
      </c>
      <c r="AV73" s="172">
        <f t="shared" si="2"/>
        <v>9.295774647887324</v>
      </c>
      <c r="AW73" s="172">
        <f t="shared" si="3"/>
        <v>2.295774647887324</v>
      </c>
      <c r="AX73" s="172">
        <f t="shared" si="4"/>
        <v>7</v>
      </c>
      <c r="AY73" s="172">
        <f t="shared" si="5"/>
        <v>0.90140845070422537</v>
      </c>
      <c r="AZ73" s="172">
        <f t="shared" si="6"/>
        <v>1.6056338028169015</v>
      </c>
      <c r="BA73" s="172">
        <f t="shared" si="7"/>
        <v>2</v>
      </c>
      <c r="BB73" s="173">
        <f t="shared" si="8"/>
        <v>0.60678827060725005</v>
      </c>
      <c r="BC73" s="173">
        <f t="shared" si="9"/>
        <v>1.5985915492957747</v>
      </c>
      <c r="BD73" s="173">
        <f t="shared" si="10"/>
        <v>2.9554375432925422E-2</v>
      </c>
      <c r="BE73" s="173">
        <f t="shared" si="11"/>
        <v>5.2643731239898413E-2</v>
      </c>
      <c r="BF73" s="173">
        <f t="shared" si="12"/>
        <v>7.5271299930731936E-2</v>
      </c>
      <c r="BG73" s="173">
        <f t="shared" si="13"/>
        <v>0.22950819672131148</v>
      </c>
      <c r="BH73" s="174" t="str">
        <f t="shared" si="14"/>
        <v>30–39 min</v>
      </c>
      <c r="BI73" s="174" t="str">
        <f t="shared" si="15"/>
        <v>23–27</v>
      </c>
      <c r="BJ73" s="175">
        <f t="shared" si="16"/>
        <v>0.60399999999999998</v>
      </c>
      <c r="BK73" s="175">
        <f t="shared" si="17"/>
        <v>0.63300000000000001</v>
      </c>
      <c r="BL73" s="175">
        <f t="shared" si="18"/>
        <v>0.54858177429088717</v>
      </c>
      <c r="BM73" s="176" t="str">
        <f t="shared" si="19"/>
        <v>Conserver</v>
      </c>
      <c r="BN73" s="177">
        <f t="shared" si="20"/>
        <v>0.56601014537931826</v>
      </c>
      <c r="BO73" s="177">
        <f t="shared" si="21"/>
        <v>2165.5</v>
      </c>
      <c r="BP73" s="178">
        <f t="shared" si="22"/>
        <v>0.10482567536365735</v>
      </c>
      <c r="BQ73" s="178">
        <f t="shared" si="23"/>
        <v>1.5985915492957747</v>
      </c>
      <c r="BR73" s="179">
        <f t="shared" si="24"/>
        <v>0.3047794966520434</v>
      </c>
      <c r="BS73" s="182">
        <f>AVERAGE(Tableau1[[#This Row],[STL_pg/Min]],Tableau1[[#This Row],[BLK_pg/Min]],Tableau1[[#This Row],[REB_pg/Min]])</f>
        <v>0.12899253444162243</v>
      </c>
      <c r="BT73" s="180">
        <f>AVERAGE(Tableau1[FG%])</f>
        <v>44.61089630931459</v>
      </c>
      <c r="BU73" s="180">
        <f>AVERAGE(Tableau1[3P%])</f>
        <v>29.902460456941991</v>
      </c>
      <c r="BV73" s="180">
        <f>AVERAGE(Tableau1[FT%])</f>
        <v>72.024077328646754</v>
      </c>
    </row>
    <row r="74" spans="1:74">
      <c r="A74" s="181" t="s">
        <v>1837</v>
      </c>
      <c r="B74" s="167" t="s">
        <v>1817</v>
      </c>
      <c r="C74" s="168">
        <v>34</v>
      </c>
      <c r="D74" s="168">
        <v>73</v>
      </c>
      <c r="E74" s="168">
        <v>34</v>
      </c>
      <c r="F74" s="168">
        <v>39</v>
      </c>
      <c r="G74" s="168">
        <v>31.2</v>
      </c>
      <c r="H74" s="169">
        <v>1351</v>
      </c>
      <c r="I74" s="169">
        <v>548</v>
      </c>
      <c r="J74" s="169">
        <v>1037</v>
      </c>
      <c r="K74" s="169">
        <v>53</v>
      </c>
      <c r="L74" s="169">
        <v>131</v>
      </c>
      <c r="M74" s="169">
        <v>321</v>
      </c>
      <c r="N74" s="169">
        <v>40.200000000000003</v>
      </c>
      <c r="O74" s="169">
        <v>117</v>
      </c>
      <c r="P74" s="169">
        <v>146</v>
      </c>
      <c r="Q74" s="169">
        <v>80.5</v>
      </c>
      <c r="R74" s="169">
        <v>175</v>
      </c>
      <c r="S74" s="169">
        <v>555</v>
      </c>
      <c r="T74" s="169">
        <v>737</v>
      </c>
      <c r="U74" s="169">
        <v>256</v>
      </c>
      <c r="V74" s="170">
        <v>117</v>
      </c>
      <c r="W74" s="169">
        <v>58</v>
      </c>
      <c r="X74" s="169">
        <v>51</v>
      </c>
      <c r="Y74" s="169">
        <v>161</v>
      </c>
      <c r="Z74" s="169">
        <v>2832</v>
      </c>
      <c r="AA74" s="169">
        <v>45</v>
      </c>
      <c r="AB74" s="169">
        <v>1</v>
      </c>
      <c r="AC74" s="168">
        <v>-1.3</v>
      </c>
      <c r="AD74" s="168">
        <v>113.6</v>
      </c>
      <c r="AE74" s="168">
        <v>116</v>
      </c>
      <c r="AF74" s="168">
        <v>-2.4</v>
      </c>
      <c r="AG74" s="168">
        <v>16.5</v>
      </c>
      <c r="AH74" s="168">
        <v>2.15</v>
      </c>
      <c r="AI74" s="168">
        <v>17.3</v>
      </c>
      <c r="AJ74" s="168">
        <v>7.6</v>
      </c>
      <c r="AK74" s="168">
        <v>22.8</v>
      </c>
      <c r="AL74" s="168">
        <v>15.4</v>
      </c>
      <c r="AM74" s="168">
        <v>8.1</v>
      </c>
      <c r="AN74" s="168">
        <v>59.2</v>
      </c>
      <c r="AO74" s="168">
        <v>61.1</v>
      </c>
      <c r="AP74" s="168">
        <v>22.1</v>
      </c>
      <c r="AQ74" s="168">
        <v>104.11</v>
      </c>
      <c r="AR74" s="168">
        <v>13.6</v>
      </c>
      <c r="AS74" s="168">
        <v>4950</v>
      </c>
      <c r="AT74" s="171">
        <f t="shared" si="0"/>
        <v>18.506849315068493</v>
      </c>
      <c r="AU74" s="171">
        <f t="shared" si="1"/>
        <v>3.506849315068493</v>
      </c>
      <c r="AV74" s="172">
        <f t="shared" si="2"/>
        <v>10.095890410958905</v>
      </c>
      <c r="AW74" s="172">
        <f t="shared" si="3"/>
        <v>2.3972602739726026</v>
      </c>
      <c r="AX74" s="172">
        <f t="shared" si="4"/>
        <v>7.602739726027397</v>
      </c>
      <c r="AY74" s="172">
        <f t="shared" si="5"/>
        <v>0.79452054794520544</v>
      </c>
      <c r="AZ74" s="172">
        <f t="shared" si="6"/>
        <v>0.69863013698630139</v>
      </c>
      <c r="BA74" s="172">
        <f t="shared" si="7"/>
        <v>1.6027397260273972</v>
      </c>
      <c r="BB74" s="173">
        <f t="shared" si="8"/>
        <v>0.59316824727783635</v>
      </c>
      <c r="BC74" s="173">
        <f t="shared" si="9"/>
        <v>2.1880341880341878</v>
      </c>
      <c r="BD74" s="173">
        <f t="shared" si="10"/>
        <v>2.5465402177730943E-2</v>
      </c>
      <c r="BE74" s="173">
        <f t="shared" si="11"/>
        <v>2.2391991570073762E-2</v>
      </c>
      <c r="BF74" s="173">
        <f t="shared" si="12"/>
        <v>7.6835265191429566E-2</v>
      </c>
      <c r="BG74" s="173">
        <f t="shared" si="13"/>
        <v>0.24367755532139093</v>
      </c>
      <c r="BH74" s="174" t="str">
        <f t="shared" si="14"/>
        <v>30–39 min</v>
      </c>
      <c r="BI74" s="174" t="str">
        <f t="shared" si="15"/>
        <v>33+</v>
      </c>
      <c r="BJ74" s="175">
        <f t="shared" si="16"/>
        <v>0.59200000000000008</v>
      </c>
      <c r="BK74" s="175">
        <f t="shared" si="17"/>
        <v>0.61099999999999999</v>
      </c>
      <c r="BL74" s="175">
        <f t="shared" si="18"/>
        <v>0.62582981291490647</v>
      </c>
      <c r="BM74" s="176" t="str">
        <f t="shared" si="19"/>
        <v>Conserver</v>
      </c>
      <c r="BN74" s="177">
        <f t="shared" si="20"/>
        <v>0.566004244645958</v>
      </c>
      <c r="BO74" s="177">
        <f t="shared" si="21"/>
        <v>2277.6</v>
      </c>
      <c r="BP74" s="178">
        <f t="shared" si="22"/>
        <v>0.11239901650860555</v>
      </c>
      <c r="BQ74" s="178">
        <f t="shared" si="23"/>
        <v>2.1880341880341883</v>
      </c>
      <c r="BR74" s="179">
        <f t="shared" si="24"/>
        <v>0.32358623112047774</v>
      </c>
      <c r="BS74" s="182">
        <f>AVERAGE(Tableau1[[#This Row],[STL_pg/Min]],Tableau1[[#This Row],[BLK_pg/Min]],Tableau1[[#This Row],[REB_pg/Min]])</f>
        <v>0.1238145416227608</v>
      </c>
      <c r="BT74" s="180">
        <f>AVERAGE(Tableau1[FG%])</f>
        <v>44.61089630931459</v>
      </c>
      <c r="BU74" s="180">
        <f>AVERAGE(Tableau1[3P%])</f>
        <v>29.902460456941991</v>
      </c>
      <c r="BV74" s="180">
        <f>AVERAGE(Tableau1[FT%])</f>
        <v>72.024077328646754</v>
      </c>
    </row>
    <row r="75" spans="1:74">
      <c r="A75" s="181" t="s">
        <v>1838</v>
      </c>
      <c r="B75" s="167" t="s">
        <v>1825</v>
      </c>
      <c r="C75" s="168">
        <v>22</v>
      </c>
      <c r="D75" s="168">
        <v>72</v>
      </c>
      <c r="E75" s="168">
        <v>32</v>
      </c>
      <c r="F75" s="168">
        <v>40</v>
      </c>
      <c r="G75" s="168">
        <v>31.3</v>
      </c>
      <c r="H75" s="169">
        <v>1332</v>
      </c>
      <c r="I75" s="169">
        <v>497</v>
      </c>
      <c r="J75" s="169">
        <v>1102</v>
      </c>
      <c r="K75" s="169">
        <v>45.2</v>
      </c>
      <c r="L75" s="169">
        <v>144</v>
      </c>
      <c r="M75" s="169">
        <v>475</v>
      </c>
      <c r="N75" s="169">
        <v>31.1</v>
      </c>
      <c r="O75" s="169">
        <v>187</v>
      </c>
      <c r="P75" s="169">
        <v>245</v>
      </c>
      <c r="Q75" s="169">
        <v>78.5</v>
      </c>
      <c r="R75" s="169">
        <v>65</v>
      </c>
      <c r="S75" s="169">
        <v>259</v>
      </c>
      <c r="T75" s="169">
        <v>324</v>
      </c>
      <c r="U75" s="169">
        <v>202</v>
      </c>
      <c r="V75" s="170">
        <v>151</v>
      </c>
      <c r="W75" s="169">
        <v>65</v>
      </c>
      <c r="X75" s="169">
        <v>14</v>
      </c>
      <c r="Y75" s="169">
        <v>122</v>
      </c>
      <c r="Z75" s="169">
        <v>2102</v>
      </c>
      <c r="AA75" s="169">
        <v>3</v>
      </c>
      <c r="AB75" s="169">
        <v>0</v>
      </c>
      <c r="AC75" s="168">
        <v>-1.9</v>
      </c>
      <c r="AD75" s="168">
        <v>111.4</v>
      </c>
      <c r="AE75" s="168">
        <v>114.4</v>
      </c>
      <c r="AF75" s="168">
        <v>-3</v>
      </c>
      <c r="AG75" s="168">
        <v>13.8</v>
      </c>
      <c r="AH75" s="168">
        <v>1.32</v>
      </c>
      <c r="AI75" s="168">
        <v>12.7</v>
      </c>
      <c r="AJ75" s="168">
        <v>2.9</v>
      </c>
      <c r="AK75" s="168">
        <v>11.4</v>
      </c>
      <c r="AL75" s="168">
        <v>7</v>
      </c>
      <c r="AM75" s="168">
        <v>9.6999999999999993</v>
      </c>
      <c r="AN75" s="168">
        <v>51.9</v>
      </c>
      <c r="AO75" s="168">
        <v>55.1</v>
      </c>
      <c r="AP75" s="168">
        <v>25</v>
      </c>
      <c r="AQ75" s="168">
        <v>99.88</v>
      </c>
      <c r="AR75" s="168">
        <v>10.199999999999999</v>
      </c>
      <c r="AS75" s="168">
        <v>4688</v>
      </c>
      <c r="AT75" s="171">
        <f t="shared" ref="AT75:AT138" si="25">H75/D75</f>
        <v>18.5</v>
      </c>
      <c r="AU75" s="171">
        <f t="shared" ref="AU75:AU138" si="26">U75/D75</f>
        <v>2.8055555555555554</v>
      </c>
      <c r="AV75" s="172">
        <f t="shared" ref="AV75:AV138" si="27">T75/D75</f>
        <v>4.5</v>
      </c>
      <c r="AW75" s="172">
        <f t="shared" ref="AW75:AW138" si="28">R75/D75</f>
        <v>0.90277777777777779</v>
      </c>
      <c r="AX75" s="172">
        <f t="shared" ref="AX75:AX138" si="29">S75/D75</f>
        <v>3.5972222222222223</v>
      </c>
      <c r="AY75" s="172">
        <f t="shared" ref="AY75:AY138" si="30">W75/D75</f>
        <v>0.90277777777777779</v>
      </c>
      <c r="AZ75" s="172">
        <f t="shared" ref="AZ75:AZ138" si="31">X75/D75</f>
        <v>0.19444444444444445</v>
      </c>
      <c r="BA75" s="172">
        <f t="shared" ref="BA75:BA138" si="32">V75/D75</f>
        <v>2.0972222222222223</v>
      </c>
      <c r="BB75" s="173">
        <f t="shared" ref="BB75:BB138" si="33">IF(G75&gt;0,AT75/G75,"")</f>
        <v>0.59105431309904155</v>
      </c>
      <c r="BC75" s="173">
        <f t="shared" ref="BC75:BC138" si="34">IF(BA75&gt;0,AU75/BA75,"")</f>
        <v>1.3377483443708609</v>
      </c>
      <c r="BD75" s="173">
        <f t="shared" ref="BD75:BD138" si="35">IF(G75&gt;0,AY75/G75,"")</f>
        <v>2.8842740504082358E-2</v>
      </c>
      <c r="BE75" s="173">
        <f t="shared" ref="BE75:BE138" si="36">IF(G75&gt;0,AZ75/G75,"")</f>
        <v>6.2122825701100464E-3</v>
      </c>
      <c r="BF75" s="173">
        <f t="shared" ref="BF75:BF138" si="37">IF(G75&gt;0,AW75/G75,"")</f>
        <v>2.8842740504082358E-2</v>
      </c>
      <c r="BG75" s="173">
        <f t="shared" ref="BG75:BG138" si="38" xml:space="preserve"> IF(G75&gt;0,AX75/G75,"")</f>
        <v>0.11492722754703585</v>
      </c>
      <c r="BH75" s="174" t="str">
        <f t="shared" ref="BH75:BH138" si="39">IF(G75&lt;10,"&lt;10 min",IF(G75&lt;20,"10–19 min",IF(G75&lt;30,"20–29 min",IF(G75&lt;40,"30–39 min","40+ min"))))</f>
        <v>30–39 min</v>
      </c>
      <c r="BI75" s="174" t="str">
        <f t="shared" ref="BI75:BI138" si="40">IF(C75&lt;23,"18–22",IF(C75&lt;28,"23–27",IF(C75&lt;33,"28–32","33+")))</f>
        <v>18–22</v>
      </c>
      <c r="BJ75" s="175">
        <f t="shared" ref="BJ75:BJ138" si="41">AN75/100</f>
        <v>0.51900000000000002</v>
      </c>
      <c r="BK75" s="175">
        <f t="shared" ref="BK75:BK138" si="42">AO75/100</f>
        <v>0.55100000000000005</v>
      </c>
      <c r="BL75" s="175">
        <f t="shared" ref="BL75:BL138" si="43">J75/(MAX($J$11:$J$579))</f>
        <v>0.66505733252866628</v>
      </c>
      <c r="BM75" s="176" t="str">
        <f t="shared" ref="BM75:BM138" si="44">IF(AND(G75&gt;=30,J75&gt;=500),"Conserver","Écarter")</f>
        <v>Conserver</v>
      </c>
      <c r="BN75" s="177">
        <f t="shared" ref="BN75:BN138" si="45">AT75/(MAX($AT$11:$AT$579))</f>
        <v>0.56579476861167</v>
      </c>
      <c r="BO75" s="177">
        <f t="shared" ref="BO75:BO138" si="46">G75*D75</f>
        <v>2253.6</v>
      </c>
      <c r="BP75" s="178">
        <f t="shared" ref="BP75:BP138" si="47">IF(BO75&gt;0,U75/BO75,"")</f>
        <v>8.9634362797302095E-2</v>
      </c>
      <c r="BQ75" s="178">
        <f t="shared" ref="BQ75:BQ138" si="48">IF(V75&gt;0,U75/V75,0)</f>
        <v>1.3377483443708609</v>
      </c>
      <c r="BR75" s="179">
        <f t="shared" ref="BR75:BR138" si="49">IF(G75&gt;0,AV75/G75,"")</f>
        <v>0.14376996805111822</v>
      </c>
      <c r="BS75" s="182">
        <f>AVERAGE(Tableau1[[#This Row],[STL_pg/Min]],Tableau1[[#This Row],[BLK_pg/Min]],Tableau1[[#This Row],[REB_pg/Min]])</f>
        <v>5.9608330375103546E-2</v>
      </c>
      <c r="BT75" s="180">
        <f>AVERAGE(Tableau1[FG%])</f>
        <v>44.61089630931459</v>
      </c>
      <c r="BU75" s="180">
        <f>AVERAGE(Tableau1[3P%])</f>
        <v>29.902460456941991</v>
      </c>
      <c r="BV75" s="180">
        <f>AVERAGE(Tableau1[FT%])</f>
        <v>72.024077328646754</v>
      </c>
    </row>
    <row r="76" spans="1:74">
      <c r="A76" s="181" t="s">
        <v>1839</v>
      </c>
      <c r="B76" s="167" t="s">
        <v>1830</v>
      </c>
      <c r="C76" s="168">
        <v>26</v>
      </c>
      <c r="D76" s="168">
        <v>63</v>
      </c>
      <c r="E76" s="168">
        <v>14</v>
      </c>
      <c r="F76" s="168">
        <v>49</v>
      </c>
      <c r="G76" s="168">
        <v>27.9</v>
      </c>
      <c r="H76" s="169">
        <v>1159</v>
      </c>
      <c r="I76" s="169">
        <v>416</v>
      </c>
      <c r="J76" s="169">
        <v>869</v>
      </c>
      <c r="K76" s="169">
        <v>48</v>
      </c>
      <c r="L76" s="169">
        <v>107</v>
      </c>
      <c r="M76" s="169">
        <v>271</v>
      </c>
      <c r="N76" s="169">
        <v>40.6</v>
      </c>
      <c r="O76" s="169">
        <v>214</v>
      </c>
      <c r="P76" s="169">
        <v>252</v>
      </c>
      <c r="Q76" s="169">
        <v>86.5</v>
      </c>
      <c r="R76" s="169">
        <v>63</v>
      </c>
      <c r="S76" s="169">
        <v>113</v>
      </c>
      <c r="T76" s="169">
        <v>170</v>
      </c>
      <c r="U76" s="169">
        <v>265</v>
      </c>
      <c r="V76" s="170">
        <v>158</v>
      </c>
      <c r="W76" s="169">
        <v>44</v>
      </c>
      <c r="X76" s="169">
        <v>6</v>
      </c>
      <c r="Y76" s="169">
        <v>145</v>
      </c>
      <c r="Z76" s="169">
        <v>1758</v>
      </c>
      <c r="AA76" s="169">
        <v>2</v>
      </c>
      <c r="AB76" s="169">
        <v>0</v>
      </c>
      <c r="AC76" s="168">
        <v>-4.5</v>
      </c>
      <c r="AD76" s="168">
        <v>110.4</v>
      </c>
      <c r="AE76" s="168">
        <v>117.9</v>
      </c>
      <c r="AF76" s="168">
        <v>-7.5</v>
      </c>
      <c r="AG76" s="168">
        <v>24.6</v>
      </c>
      <c r="AH76" s="168">
        <v>1.65</v>
      </c>
      <c r="AI76" s="168">
        <v>18.899999999999999</v>
      </c>
      <c r="AJ76" s="168">
        <v>3.3</v>
      </c>
      <c r="AK76" s="168">
        <v>6</v>
      </c>
      <c r="AL76" s="168">
        <v>4.7</v>
      </c>
      <c r="AM76" s="168">
        <v>11.5</v>
      </c>
      <c r="AN76" s="168">
        <v>54.3</v>
      </c>
      <c r="AO76" s="168">
        <v>59.3</v>
      </c>
      <c r="AP76" s="168">
        <v>26.4</v>
      </c>
      <c r="AQ76" s="168">
        <v>101.38</v>
      </c>
      <c r="AR76" s="168">
        <v>10.6</v>
      </c>
      <c r="AS76" s="168">
        <v>3709</v>
      </c>
      <c r="AT76" s="171">
        <f t="shared" si="25"/>
        <v>18.396825396825395</v>
      </c>
      <c r="AU76" s="171">
        <f t="shared" si="26"/>
        <v>4.2063492063492065</v>
      </c>
      <c r="AV76" s="172">
        <f t="shared" si="27"/>
        <v>2.6984126984126986</v>
      </c>
      <c r="AW76" s="172">
        <f t="shared" si="28"/>
        <v>1</v>
      </c>
      <c r="AX76" s="172">
        <f t="shared" si="29"/>
        <v>1.7936507936507937</v>
      </c>
      <c r="AY76" s="172">
        <f t="shared" si="30"/>
        <v>0.69841269841269837</v>
      </c>
      <c r="AZ76" s="172">
        <f t="shared" si="31"/>
        <v>9.5238095238095233E-2</v>
      </c>
      <c r="BA76" s="172">
        <f t="shared" si="32"/>
        <v>2.5079365079365079</v>
      </c>
      <c r="BB76" s="173">
        <f t="shared" si="33"/>
        <v>0.65938442282528298</v>
      </c>
      <c r="BC76" s="173">
        <f t="shared" si="34"/>
        <v>1.6772151898734178</v>
      </c>
      <c r="BD76" s="173">
        <f t="shared" si="35"/>
        <v>2.5032713204756217E-2</v>
      </c>
      <c r="BE76" s="173">
        <f t="shared" si="36"/>
        <v>3.4135518006485747E-3</v>
      </c>
      <c r="BF76" s="173">
        <f t="shared" si="37"/>
        <v>3.5842293906810041E-2</v>
      </c>
      <c r="BG76" s="173">
        <f t="shared" si="38"/>
        <v>6.4288558912214827E-2</v>
      </c>
      <c r="BH76" s="174" t="str">
        <f t="shared" si="39"/>
        <v>20–29 min</v>
      </c>
      <c r="BI76" s="174" t="str">
        <f t="shared" si="40"/>
        <v>23–27</v>
      </c>
      <c r="BJ76" s="175">
        <f t="shared" si="41"/>
        <v>0.54299999999999993</v>
      </c>
      <c r="BK76" s="175">
        <f t="shared" si="42"/>
        <v>0.59299999999999997</v>
      </c>
      <c r="BL76" s="175">
        <f t="shared" si="43"/>
        <v>0.52444176222088112</v>
      </c>
      <c r="BM76" s="176" t="str">
        <f t="shared" si="44"/>
        <v>Écarter</v>
      </c>
      <c r="BN76" s="177">
        <f t="shared" si="45"/>
        <v>0.56263932803168215</v>
      </c>
      <c r="BO76" s="177">
        <f t="shared" si="46"/>
        <v>1757.6999999999998</v>
      </c>
      <c r="BP76" s="178">
        <f t="shared" si="47"/>
        <v>0.15076520452864539</v>
      </c>
      <c r="BQ76" s="178">
        <f t="shared" si="48"/>
        <v>1.6772151898734178</v>
      </c>
      <c r="BR76" s="179">
        <f t="shared" si="49"/>
        <v>9.6717301018376292E-2</v>
      </c>
      <c r="BS76" s="182">
        <f>AVERAGE(Tableau1[[#This Row],[STL_pg/Min]],Tableau1[[#This Row],[BLK_pg/Min]],Tableau1[[#This Row],[REB_pg/Min]])</f>
        <v>4.17211886745937E-2</v>
      </c>
      <c r="BT76" s="180">
        <f>AVERAGE(Tableau1[FG%])</f>
        <v>44.61089630931459</v>
      </c>
      <c r="BU76" s="180">
        <f>AVERAGE(Tableau1[3P%])</f>
        <v>29.902460456941991</v>
      </c>
      <c r="BV76" s="180">
        <f>AVERAGE(Tableau1[FT%])</f>
        <v>72.024077328646754</v>
      </c>
    </row>
    <row r="77" spans="1:74">
      <c r="A77" s="181" t="s">
        <v>1840</v>
      </c>
      <c r="B77" s="167" t="s">
        <v>1750</v>
      </c>
      <c r="C77" s="168">
        <v>26</v>
      </c>
      <c r="D77" s="168">
        <v>77</v>
      </c>
      <c r="E77" s="168">
        <v>47</v>
      </c>
      <c r="F77" s="168">
        <v>30</v>
      </c>
      <c r="G77" s="168">
        <v>33.700000000000003</v>
      </c>
      <c r="H77" s="169">
        <v>1401</v>
      </c>
      <c r="I77" s="169">
        <v>531</v>
      </c>
      <c r="J77" s="169">
        <v>1047</v>
      </c>
      <c r="K77" s="169">
        <v>50.4</v>
      </c>
      <c r="L77" s="169">
        <v>193</v>
      </c>
      <c r="M77" s="169">
        <v>493</v>
      </c>
      <c r="N77" s="169">
        <v>39.5</v>
      </c>
      <c r="O77" s="169">
        <v>146</v>
      </c>
      <c r="P77" s="169">
        <v>193</v>
      </c>
      <c r="Q77" s="169">
        <v>76.8</v>
      </c>
      <c r="R77" s="169">
        <v>139</v>
      </c>
      <c r="S77" s="169">
        <v>400</v>
      </c>
      <c r="T77" s="169">
        <v>539</v>
      </c>
      <c r="U77" s="169">
        <v>162</v>
      </c>
      <c r="V77" s="170">
        <v>108</v>
      </c>
      <c r="W77" s="169">
        <v>46</v>
      </c>
      <c r="X77" s="169">
        <v>39</v>
      </c>
      <c r="Y77" s="169">
        <v>154</v>
      </c>
      <c r="Z77" s="169">
        <v>2456</v>
      </c>
      <c r="AA77" s="169">
        <v>15</v>
      </c>
      <c r="AB77" s="169">
        <v>0</v>
      </c>
      <c r="AC77" s="168">
        <v>3.4</v>
      </c>
      <c r="AD77" s="168">
        <v>119.8</v>
      </c>
      <c r="AE77" s="168">
        <v>115.4</v>
      </c>
      <c r="AF77" s="168">
        <v>4.4000000000000004</v>
      </c>
      <c r="AG77" s="168">
        <v>8.4</v>
      </c>
      <c r="AH77" s="168">
        <v>1.59</v>
      </c>
      <c r="AI77" s="168">
        <v>11.8</v>
      </c>
      <c r="AJ77" s="168">
        <v>5.5</v>
      </c>
      <c r="AK77" s="168">
        <v>14.6</v>
      </c>
      <c r="AL77" s="168">
        <v>10.3</v>
      </c>
      <c r="AM77" s="168">
        <v>7.4</v>
      </c>
      <c r="AN77" s="168">
        <v>59.6</v>
      </c>
      <c r="AO77" s="168">
        <v>61.7</v>
      </c>
      <c r="AP77" s="168">
        <v>19.7</v>
      </c>
      <c r="AQ77" s="168">
        <v>101.52</v>
      </c>
      <c r="AR77" s="168">
        <v>10.1</v>
      </c>
      <c r="AS77" s="168">
        <v>5494</v>
      </c>
      <c r="AT77" s="171">
        <f t="shared" si="25"/>
        <v>18.194805194805195</v>
      </c>
      <c r="AU77" s="171">
        <f t="shared" si="26"/>
        <v>2.1038961038961039</v>
      </c>
      <c r="AV77" s="172">
        <f t="shared" si="27"/>
        <v>7</v>
      </c>
      <c r="AW77" s="172">
        <f t="shared" si="28"/>
        <v>1.8051948051948052</v>
      </c>
      <c r="AX77" s="172">
        <f t="shared" si="29"/>
        <v>5.1948051948051948</v>
      </c>
      <c r="AY77" s="172">
        <f t="shared" si="30"/>
        <v>0.59740259740259738</v>
      </c>
      <c r="AZ77" s="172">
        <f t="shared" si="31"/>
        <v>0.50649350649350644</v>
      </c>
      <c r="BA77" s="172">
        <f t="shared" si="32"/>
        <v>1.4025974025974026</v>
      </c>
      <c r="BB77" s="173">
        <f t="shared" si="33"/>
        <v>0.53990519865890785</v>
      </c>
      <c r="BC77" s="173">
        <f t="shared" si="34"/>
        <v>1.5</v>
      </c>
      <c r="BD77" s="173">
        <f t="shared" si="35"/>
        <v>1.7727080041620099E-2</v>
      </c>
      <c r="BE77" s="173">
        <f t="shared" si="36"/>
        <v>1.5029480904851822E-2</v>
      </c>
      <c r="BF77" s="173">
        <f t="shared" si="37"/>
        <v>5.3566611430112911E-2</v>
      </c>
      <c r="BG77" s="173">
        <f t="shared" si="38"/>
        <v>0.15414852210104435</v>
      </c>
      <c r="BH77" s="174" t="str">
        <f t="shared" si="39"/>
        <v>30–39 min</v>
      </c>
      <c r="BI77" s="174" t="str">
        <f t="shared" si="40"/>
        <v>23–27</v>
      </c>
      <c r="BJ77" s="175">
        <f t="shared" si="41"/>
        <v>0.59599999999999997</v>
      </c>
      <c r="BK77" s="175">
        <f t="shared" si="42"/>
        <v>0.61699999999999999</v>
      </c>
      <c r="BL77" s="175">
        <f t="shared" si="43"/>
        <v>0.63186481593240795</v>
      </c>
      <c r="BM77" s="176" t="str">
        <f t="shared" si="44"/>
        <v>Conserver</v>
      </c>
      <c r="BN77" s="177">
        <f t="shared" si="45"/>
        <v>0.55646084297995768</v>
      </c>
      <c r="BO77" s="177">
        <f t="shared" si="46"/>
        <v>2594.9</v>
      </c>
      <c r="BP77" s="178">
        <f t="shared" si="47"/>
        <v>6.2430151450922962E-2</v>
      </c>
      <c r="BQ77" s="178">
        <f t="shared" si="48"/>
        <v>1.5</v>
      </c>
      <c r="BR77" s="179">
        <f t="shared" si="49"/>
        <v>0.20771513353115725</v>
      </c>
      <c r="BS77" s="182">
        <f>AVERAGE(Tableau1[[#This Row],[STL_pg/Min]],Tableau1[[#This Row],[BLK_pg/Min]],Tableau1[[#This Row],[REB_pg/Min]])</f>
        <v>8.0157231492543057E-2</v>
      </c>
      <c r="BT77" s="180">
        <f>AVERAGE(Tableau1[FG%])</f>
        <v>44.61089630931459</v>
      </c>
      <c r="BU77" s="180">
        <f>AVERAGE(Tableau1[3P%])</f>
        <v>29.902460456941991</v>
      </c>
      <c r="BV77" s="180">
        <f>AVERAGE(Tableau1[FT%])</f>
        <v>72.024077328646754</v>
      </c>
    </row>
    <row r="78" spans="1:74">
      <c r="A78" s="181" t="s">
        <v>1841</v>
      </c>
      <c r="B78" s="167" t="s">
        <v>1789</v>
      </c>
      <c r="C78" s="168">
        <v>27</v>
      </c>
      <c r="D78" s="168">
        <v>78</v>
      </c>
      <c r="E78" s="168">
        <v>36</v>
      </c>
      <c r="F78" s="168">
        <v>42</v>
      </c>
      <c r="G78" s="168">
        <v>34.299999999999997</v>
      </c>
      <c r="H78" s="169">
        <v>1412</v>
      </c>
      <c r="I78" s="169">
        <v>538</v>
      </c>
      <c r="J78" s="169">
        <v>1115</v>
      </c>
      <c r="K78" s="169">
        <v>48.5</v>
      </c>
      <c r="L78" s="169">
        <v>78</v>
      </c>
      <c r="M78" s="169">
        <v>218</v>
      </c>
      <c r="N78" s="169">
        <v>35.700000000000003</v>
      </c>
      <c r="O78" s="169">
        <v>250</v>
      </c>
      <c r="P78" s="169">
        <v>328</v>
      </c>
      <c r="Q78" s="169">
        <v>76.5</v>
      </c>
      <c r="R78" s="169">
        <v>187</v>
      </c>
      <c r="S78" s="169">
        <v>562</v>
      </c>
      <c r="T78" s="169">
        <v>749</v>
      </c>
      <c r="U78" s="169">
        <v>335</v>
      </c>
      <c r="V78" s="170">
        <v>164</v>
      </c>
      <c r="W78" s="169">
        <v>101</v>
      </c>
      <c r="X78" s="169">
        <v>55</v>
      </c>
      <c r="Y78" s="169">
        <v>164</v>
      </c>
      <c r="Z78" s="169">
        <v>3104</v>
      </c>
      <c r="AA78" s="169">
        <v>38</v>
      </c>
      <c r="AB78" s="169">
        <v>1</v>
      </c>
      <c r="AC78" s="168">
        <v>0.3</v>
      </c>
      <c r="AD78" s="168">
        <v>110.9</v>
      </c>
      <c r="AE78" s="168">
        <v>110.8</v>
      </c>
      <c r="AF78" s="168">
        <v>0.1</v>
      </c>
      <c r="AG78" s="168">
        <v>20.399999999999999</v>
      </c>
      <c r="AH78" s="168">
        <v>2.09</v>
      </c>
      <c r="AI78" s="168">
        <v>19.2</v>
      </c>
      <c r="AJ78" s="168">
        <v>6.9</v>
      </c>
      <c r="AK78" s="168">
        <v>21.4</v>
      </c>
      <c r="AL78" s="168">
        <v>14.1</v>
      </c>
      <c r="AM78" s="168">
        <v>9.1999999999999993</v>
      </c>
      <c r="AN78" s="168">
        <v>52.1</v>
      </c>
      <c r="AO78" s="168">
        <v>56.1</v>
      </c>
      <c r="AP78" s="168">
        <v>23.2</v>
      </c>
      <c r="AQ78" s="168">
        <v>97.02</v>
      </c>
      <c r="AR78" s="168">
        <v>13.7</v>
      </c>
      <c r="AS78" s="168">
        <v>5414</v>
      </c>
      <c r="AT78" s="171">
        <f t="shared" si="25"/>
        <v>18.102564102564102</v>
      </c>
      <c r="AU78" s="171">
        <f t="shared" si="26"/>
        <v>4.2948717948717947</v>
      </c>
      <c r="AV78" s="172">
        <f t="shared" si="27"/>
        <v>9.6025641025641022</v>
      </c>
      <c r="AW78" s="172">
        <f t="shared" si="28"/>
        <v>2.3974358974358974</v>
      </c>
      <c r="AX78" s="172">
        <f t="shared" si="29"/>
        <v>7.2051282051282053</v>
      </c>
      <c r="AY78" s="172">
        <f t="shared" si="30"/>
        <v>1.2948717948717949</v>
      </c>
      <c r="AZ78" s="172">
        <f t="shared" si="31"/>
        <v>0.70512820512820518</v>
      </c>
      <c r="BA78" s="172">
        <f t="shared" si="32"/>
        <v>2.1025641025641026</v>
      </c>
      <c r="BB78" s="173">
        <f t="shared" si="33"/>
        <v>0.5277715481797115</v>
      </c>
      <c r="BC78" s="173">
        <f t="shared" si="34"/>
        <v>2.0426829268292681</v>
      </c>
      <c r="BD78" s="173">
        <f t="shared" si="35"/>
        <v>3.7751364281976535E-2</v>
      </c>
      <c r="BE78" s="173">
        <f t="shared" si="36"/>
        <v>2.0557673618898112E-2</v>
      </c>
      <c r="BF78" s="173">
        <f t="shared" si="37"/>
        <v>6.9896090304253575E-2</v>
      </c>
      <c r="BG78" s="173">
        <f t="shared" si="38"/>
        <v>0.2100620467967407</v>
      </c>
      <c r="BH78" s="174" t="str">
        <f t="shared" si="39"/>
        <v>30–39 min</v>
      </c>
      <c r="BI78" s="174" t="str">
        <f t="shared" si="40"/>
        <v>23–27</v>
      </c>
      <c r="BJ78" s="175">
        <f t="shared" si="41"/>
        <v>0.52100000000000002</v>
      </c>
      <c r="BK78" s="175">
        <f t="shared" si="42"/>
        <v>0.56100000000000005</v>
      </c>
      <c r="BL78" s="175">
        <f t="shared" si="43"/>
        <v>0.67290283645141824</v>
      </c>
      <c r="BM78" s="176" t="str">
        <f t="shared" si="44"/>
        <v>Conserver</v>
      </c>
      <c r="BN78" s="177">
        <f t="shared" si="45"/>
        <v>0.55363978744260434</v>
      </c>
      <c r="BO78" s="177">
        <f t="shared" si="46"/>
        <v>2675.3999999999996</v>
      </c>
      <c r="BP78" s="178">
        <f t="shared" si="47"/>
        <v>0.1252149211332885</v>
      </c>
      <c r="BQ78" s="178">
        <f t="shared" si="48"/>
        <v>2.0426829268292681</v>
      </c>
      <c r="BR78" s="179">
        <f t="shared" si="49"/>
        <v>0.27995813710099426</v>
      </c>
      <c r="BS78" s="182">
        <f>AVERAGE(Tableau1[[#This Row],[STL_pg/Min]],Tableau1[[#This Row],[BLK_pg/Min]],Tableau1[[#This Row],[REB_pg/Min]])</f>
        <v>0.11275572500062297</v>
      </c>
      <c r="BT78" s="180">
        <f>AVERAGE(Tableau1[FG%])</f>
        <v>44.61089630931459</v>
      </c>
      <c r="BU78" s="180">
        <f>AVERAGE(Tableau1[3P%])</f>
        <v>29.902460456941991</v>
      </c>
      <c r="BV78" s="180">
        <f>AVERAGE(Tableau1[FT%])</f>
        <v>72.024077328646754</v>
      </c>
    </row>
    <row r="79" spans="1:74">
      <c r="A79" s="181" t="s">
        <v>1842</v>
      </c>
      <c r="B79" s="167" t="s">
        <v>1764</v>
      </c>
      <c r="C79" s="168">
        <v>27</v>
      </c>
      <c r="D79" s="168">
        <v>74</v>
      </c>
      <c r="E79" s="168">
        <v>45</v>
      </c>
      <c r="F79" s="168">
        <v>29</v>
      </c>
      <c r="G79" s="168">
        <v>36.6</v>
      </c>
      <c r="H79" s="169">
        <v>1332</v>
      </c>
      <c r="I79" s="169">
        <v>488</v>
      </c>
      <c r="J79" s="169">
        <v>1029</v>
      </c>
      <c r="K79" s="169">
        <v>47.6</v>
      </c>
      <c r="L79" s="169">
        <v>170</v>
      </c>
      <c r="M79" s="169">
        <v>459</v>
      </c>
      <c r="N79" s="169">
        <v>37.200000000000003</v>
      </c>
      <c r="O79" s="169">
        <v>185</v>
      </c>
      <c r="P79" s="169">
        <v>229</v>
      </c>
      <c r="Q79" s="169">
        <v>81</v>
      </c>
      <c r="R79" s="169">
        <v>96</v>
      </c>
      <c r="S79" s="169">
        <v>259</v>
      </c>
      <c r="T79" s="169">
        <v>355</v>
      </c>
      <c r="U79" s="169">
        <v>163</v>
      </c>
      <c r="V79" s="170">
        <v>104</v>
      </c>
      <c r="W79" s="169">
        <v>111</v>
      </c>
      <c r="X79" s="169">
        <v>67</v>
      </c>
      <c r="Y79" s="169">
        <v>170</v>
      </c>
      <c r="Z79" s="169">
        <v>2427</v>
      </c>
      <c r="AA79" s="169">
        <v>1</v>
      </c>
      <c r="AB79" s="169">
        <v>0</v>
      </c>
      <c r="AC79" s="168">
        <v>4.0999999999999996</v>
      </c>
      <c r="AD79" s="168">
        <v>117.7</v>
      </c>
      <c r="AE79" s="168">
        <v>112.3</v>
      </c>
      <c r="AF79" s="168">
        <v>5.4</v>
      </c>
      <c r="AG79" s="168">
        <v>8.4</v>
      </c>
      <c r="AH79" s="168">
        <v>1.61</v>
      </c>
      <c r="AI79" s="168">
        <v>11.8</v>
      </c>
      <c r="AJ79" s="168">
        <v>3.7</v>
      </c>
      <c r="AK79" s="168">
        <v>9.8000000000000007</v>
      </c>
      <c r="AL79" s="168">
        <v>6.7</v>
      </c>
      <c r="AM79" s="168">
        <v>7.3</v>
      </c>
      <c r="AN79" s="168">
        <v>55.9</v>
      </c>
      <c r="AO79" s="168">
        <v>59.1</v>
      </c>
      <c r="AP79" s="168">
        <v>19.5</v>
      </c>
      <c r="AQ79" s="168">
        <v>97.73</v>
      </c>
      <c r="AR79" s="168">
        <v>9.3000000000000007</v>
      </c>
      <c r="AS79" s="168">
        <v>5511</v>
      </c>
      <c r="AT79" s="171">
        <f t="shared" si="25"/>
        <v>18</v>
      </c>
      <c r="AU79" s="171">
        <f t="shared" si="26"/>
        <v>2.2027027027027026</v>
      </c>
      <c r="AV79" s="172">
        <f t="shared" si="27"/>
        <v>4.7972972972972974</v>
      </c>
      <c r="AW79" s="172">
        <f t="shared" si="28"/>
        <v>1.2972972972972974</v>
      </c>
      <c r="AX79" s="172">
        <f t="shared" si="29"/>
        <v>3.5</v>
      </c>
      <c r="AY79" s="172">
        <f t="shared" si="30"/>
        <v>1.5</v>
      </c>
      <c r="AZ79" s="172">
        <f t="shared" si="31"/>
        <v>0.90540540540540537</v>
      </c>
      <c r="BA79" s="172">
        <f t="shared" si="32"/>
        <v>1.4054054054054055</v>
      </c>
      <c r="BB79" s="173">
        <f t="shared" si="33"/>
        <v>0.49180327868852458</v>
      </c>
      <c r="BC79" s="173">
        <f t="shared" si="34"/>
        <v>1.5673076923076921</v>
      </c>
      <c r="BD79" s="173">
        <f t="shared" si="35"/>
        <v>4.0983606557377046E-2</v>
      </c>
      <c r="BE79" s="173">
        <f t="shared" si="36"/>
        <v>2.4737852606705062E-2</v>
      </c>
      <c r="BF79" s="173">
        <f t="shared" si="37"/>
        <v>3.5445281346920689E-2</v>
      </c>
      <c r="BG79" s="173">
        <f t="shared" si="38"/>
        <v>9.5628415300546443E-2</v>
      </c>
      <c r="BH79" s="174" t="str">
        <f t="shared" si="39"/>
        <v>30–39 min</v>
      </c>
      <c r="BI79" s="174" t="str">
        <f t="shared" si="40"/>
        <v>23–27</v>
      </c>
      <c r="BJ79" s="175">
        <f t="shared" si="41"/>
        <v>0.55899999999999994</v>
      </c>
      <c r="BK79" s="175">
        <f t="shared" si="42"/>
        <v>0.59099999999999997</v>
      </c>
      <c r="BL79" s="175">
        <f t="shared" si="43"/>
        <v>0.6210018105009053</v>
      </c>
      <c r="BM79" s="176" t="str">
        <f t="shared" si="44"/>
        <v>Conserver</v>
      </c>
      <c r="BN79" s="177">
        <f t="shared" si="45"/>
        <v>0.55050301810865199</v>
      </c>
      <c r="BO79" s="177">
        <f t="shared" si="46"/>
        <v>2708.4</v>
      </c>
      <c r="BP79" s="178">
        <f t="shared" si="47"/>
        <v>6.0183133953625755E-2</v>
      </c>
      <c r="BQ79" s="178">
        <f t="shared" si="48"/>
        <v>1.5673076923076923</v>
      </c>
      <c r="BR79" s="179">
        <f t="shared" si="49"/>
        <v>0.13107369664746713</v>
      </c>
      <c r="BS79" s="182">
        <f>AVERAGE(Tableau1[[#This Row],[STL_pg/Min]],Tableau1[[#This Row],[BLK_pg/Min]],Tableau1[[#This Row],[REB_pg/Min]])</f>
        <v>6.559838527051641E-2</v>
      </c>
      <c r="BT79" s="180">
        <f>AVERAGE(Tableau1[FG%])</f>
        <v>44.61089630931459</v>
      </c>
      <c r="BU79" s="180">
        <f>AVERAGE(Tableau1[3P%])</f>
        <v>29.902460456941991</v>
      </c>
      <c r="BV79" s="180">
        <f>AVERAGE(Tableau1[FT%])</f>
        <v>72.024077328646754</v>
      </c>
    </row>
    <row r="80" spans="1:74">
      <c r="A80" s="181" t="s">
        <v>1843</v>
      </c>
      <c r="B80" s="167" t="s">
        <v>1789</v>
      </c>
      <c r="C80" s="168">
        <v>30</v>
      </c>
      <c r="D80" s="168">
        <v>60</v>
      </c>
      <c r="E80" s="168">
        <v>27</v>
      </c>
      <c r="F80" s="168">
        <v>33</v>
      </c>
      <c r="G80" s="168">
        <v>30.7</v>
      </c>
      <c r="H80" s="169">
        <v>1080</v>
      </c>
      <c r="I80" s="169">
        <v>378</v>
      </c>
      <c r="J80" s="169">
        <v>840</v>
      </c>
      <c r="K80" s="169">
        <v>44.8</v>
      </c>
      <c r="L80" s="169">
        <v>132</v>
      </c>
      <c r="M80" s="169">
        <v>348</v>
      </c>
      <c r="N80" s="169">
        <v>37.4</v>
      </c>
      <c r="O80" s="169">
        <v>198</v>
      </c>
      <c r="P80" s="169">
        <v>258</v>
      </c>
      <c r="Q80" s="169">
        <v>76.3</v>
      </c>
      <c r="R80" s="169">
        <v>90</v>
      </c>
      <c r="S80" s="169">
        <v>180</v>
      </c>
      <c r="T80" s="169">
        <v>270</v>
      </c>
      <c r="U80" s="169">
        <v>156</v>
      </c>
      <c r="V80" s="170">
        <v>102</v>
      </c>
      <c r="W80" s="169">
        <v>60</v>
      </c>
      <c r="X80" s="169">
        <v>48</v>
      </c>
      <c r="Y80" s="169">
        <v>102</v>
      </c>
      <c r="Z80" s="169">
        <v>1866</v>
      </c>
      <c r="AA80" s="169">
        <v>3</v>
      </c>
      <c r="AB80" s="169">
        <v>0</v>
      </c>
      <c r="AC80" s="168">
        <v>-1.7</v>
      </c>
      <c r="AD80" s="168">
        <v>109.4</v>
      </c>
      <c r="AE80" s="168">
        <v>111.7</v>
      </c>
      <c r="AF80" s="168">
        <v>-2.2999999999999998</v>
      </c>
      <c r="AG80" s="168">
        <v>13.7</v>
      </c>
      <c r="AH80" s="168">
        <v>1.6</v>
      </c>
      <c r="AI80" s="168">
        <v>13.1</v>
      </c>
      <c r="AJ80" s="168">
        <v>4.5</v>
      </c>
      <c r="AK80" s="168">
        <v>9.5</v>
      </c>
      <c r="AL80" s="168">
        <v>6.9</v>
      </c>
      <c r="AM80" s="168">
        <v>8.1999999999999993</v>
      </c>
      <c r="AN80" s="168">
        <v>52.6</v>
      </c>
      <c r="AO80" s="168">
        <v>56.6</v>
      </c>
      <c r="AP80" s="168">
        <v>23.8</v>
      </c>
      <c r="AQ80" s="168">
        <v>99.96</v>
      </c>
      <c r="AR80" s="168">
        <v>10.5</v>
      </c>
      <c r="AS80" s="168">
        <v>3831</v>
      </c>
      <c r="AT80" s="171">
        <f t="shared" si="25"/>
        <v>18</v>
      </c>
      <c r="AU80" s="171">
        <f t="shared" si="26"/>
        <v>2.6</v>
      </c>
      <c r="AV80" s="172">
        <f t="shared" si="27"/>
        <v>4.5</v>
      </c>
      <c r="AW80" s="172">
        <f t="shared" si="28"/>
        <v>1.5</v>
      </c>
      <c r="AX80" s="172">
        <f t="shared" si="29"/>
        <v>3</v>
      </c>
      <c r="AY80" s="172">
        <f t="shared" si="30"/>
        <v>1</v>
      </c>
      <c r="AZ80" s="172">
        <f t="shared" si="31"/>
        <v>0.8</v>
      </c>
      <c r="BA80" s="172">
        <f t="shared" si="32"/>
        <v>1.7</v>
      </c>
      <c r="BB80" s="173">
        <f t="shared" si="33"/>
        <v>0.58631921824104238</v>
      </c>
      <c r="BC80" s="173">
        <f t="shared" si="34"/>
        <v>1.5294117647058825</v>
      </c>
      <c r="BD80" s="173">
        <f t="shared" si="35"/>
        <v>3.2573289902280131E-2</v>
      </c>
      <c r="BE80" s="173">
        <f t="shared" si="36"/>
        <v>2.6058631921824105E-2</v>
      </c>
      <c r="BF80" s="173">
        <f t="shared" si="37"/>
        <v>4.8859934853420196E-2</v>
      </c>
      <c r="BG80" s="173">
        <f t="shared" si="38"/>
        <v>9.7719869706840393E-2</v>
      </c>
      <c r="BH80" s="174" t="str">
        <f t="shared" si="39"/>
        <v>30–39 min</v>
      </c>
      <c r="BI80" s="174" t="str">
        <f t="shared" si="40"/>
        <v>28–32</v>
      </c>
      <c r="BJ80" s="175">
        <f t="shared" si="41"/>
        <v>0.52600000000000002</v>
      </c>
      <c r="BK80" s="175">
        <f t="shared" si="42"/>
        <v>0.56600000000000006</v>
      </c>
      <c r="BL80" s="175">
        <f t="shared" si="43"/>
        <v>0.50694025347012672</v>
      </c>
      <c r="BM80" s="176" t="str">
        <f t="shared" si="44"/>
        <v>Conserver</v>
      </c>
      <c r="BN80" s="177">
        <f t="shared" si="45"/>
        <v>0.55050301810865199</v>
      </c>
      <c r="BO80" s="177">
        <f t="shared" si="46"/>
        <v>1842</v>
      </c>
      <c r="BP80" s="178">
        <f t="shared" si="47"/>
        <v>8.4690553745928335E-2</v>
      </c>
      <c r="BQ80" s="178">
        <f t="shared" si="48"/>
        <v>1.5294117647058822</v>
      </c>
      <c r="BR80" s="179">
        <f t="shared" si="49"/>
        <v>0.1465798045602606</v>
      </c>
      <c r="BS80" s="182">
        <f>AVERAGE(Tableau1[[#This Row],[STL_pg/Min]],Tableau1[[#This Row],[BLK_pg/Min]],Tableau1[[#This Row],[REB_pg/Min]])</f>
        <v>6.8403908794788276E-2</v>
      </c>
      <c r="BT80" s="180">
        <f>AVERAGE(Tableau1[FG%])</f>
        <v>44.61089630931459</v>
      </c>
      <c r="BU80" s="180">
        <f>AVERAGE(Tableau1[3P%])</f>
        <v>29.902460456941991</v>
      </c>
      <c r="BV80" s="180">
        <f>AVERAGE(Tableau1[FT%])</f>
        <v>72.024077328646754</v>
      </c>
    </row>
    <row r="81" spans="1:74">
      <c r="A81" s="181" t="s">
        <v>1844</v>
      </c>
      <c r="B81" s="167" t="s">
        <v>1762</v>
      </c>
      <c r="C81" s="168">
        <v>23</v>
      </c>
      <c r="D81" s="168">
        <v>30</v>
      </c>
      <c r="E81" s="168">
        <v>14</v>
      </c>
      <c r="F81" s="168">
        <v>16</v>
      </c>
      <c r="G81" s="168">
        <v>29.9</v>
      </c>
      <c r="H81" s="169">
        <v>528</v>
      </c>
      <c r="I81" s="169">
        <v>189</v>
      </c>
      <c r="J81" s="169">
        <v>414</v>
      </c>
      <c r="K81" s="169">
        <v>46</v>
      </c>
      <c r="L81" s="169">
        <v>63</v>
      </c>
      <c r="M81" s="169">
        <v>153</v>
      </c>
      <c r="N81" s="169">
        <v>40.9</v>
      </c>
      <c r="O81" s="169">
        <v>84</v>
      </c>
      <c r="P81" s="169">
        <v>117</v>
      </c>
      <c r="Q81" s="169">
        <v>73.3</v>
      </c>
      <c r="R81" s="169">
        <v>39</v>
      </c>
      <c r="S81" s="169">
        <v>84</v>
      </c>
      <c r="T81" s="169">
        <v>123</v>
      </c>
      <c r="U81" s="169">
        <v>120</v>
      </c>
      <c r="V81" s="170">
        <v>90</v>
      </c>
      <c r="W81" s="169">
        <v>27</v>
      </c>
      <c r="X81" s="169">
        <v>12</v>
      </c>
      <c r="Y81" s="169">
        <v>66</v>
      </c>
      <c r="Z81" s="169">
        <v>882</v>
      </c>
      <c r="AA81" s="169">
        <v>0</v>
      </c>
      <c r="AB81" s="169">
        <v>0</v>
      </c>
      <c r="AC81" s="168">
        <v>-2.1</v>
      </c>
      <c r="AD81" s="168">
        <v>110.5</v>
      </c>
      <c r="AE81" s="168">
        <v>114.6</v>
      </c>
      <c r="AF81" s="168">
        <v>-4.0999999999999996</v>
      </c>
      <c r="AG81" s="168">
        <v>20.7</v>
      </c>
      <c r="AH81" s="168">
        <v>1.34</v>
      </c>
      <c r="AI81" s="168">
        <v>17.7</v>
      </c>
      <c r="AJ81" s="168">
        <v>4.3</v>
      </c>
      <c r="AK81" s="168">
        <v>9.1</v>
      </c>
      <c r="AL81" s="168">
        <v>6.7</v>
      </c>
      <c r="AM81" s="168">
        <v>13.2</v>
      </c>
      <c r="AN81" s="168">
        <v>53.6</v>
      </c>
      <c r="AO81" s="168">
        <v>56.9</v>
      </c>
      <c r="AP81" s="168">
        <v>25.6</v>
      </c>
      <c r="AQ81" s="168">
        <v>99.52</v>
      </c>
      <c r="AR81" s="168">
        <v>9.9</v>
      </c>
      <c r="AS81" s="168">
        <v>1868</v>
      </c>
      <c r="AT81" s="171">
        <f t="shared" si="25"/>
        <v>17.600000000000001</v>
      </c>
      <c r="AU81" s="171">
        <f t="shared" si="26"/>
        <v>4</v>
      </c>
      <c r="AV81" s="172">
        <f t="shared" si="27"/>
        <v>4.0999999999999996</v>
      </c>
      <c r="AW81" s="172">
        <f t="shared" si="28"/>
        <v>1.3</v>
      </c>
      <c r="AX81" s="172">
        <f t="shared" si="29"/>
        <v>2.8</v>
      </c>
      <c r="AY81" s="172">
        <f t="shared" si="30"/>
        <v>0.9</v>
      </c>
      <c r="AZ81" s="172">
        <f t="shared" si="31"/>
        <v>0.4</v>
      </c>
      <c r="BA81" s="172">
        <f t="shared" si="32"/>
        <v>3</v>
      </c>
      <c r="BB81" s="173">
        <f t="shared" si="33"/>
        <v>0.58862876254180607</v>
      </c>
      <c r="BC81" s="173">
        <f t="shared" si="34"/>
        <v>1.3333333333333333</v>
      </c>
      <c r="BD81" s="173">
        <f t="shared" si="35"/>
        <v>3.0100334448160536E-2</v>
      </c>
      <c r="BE81" s="173">
        <f t="shared" si="36"/>
        <v>1.3377926421404684E-2</v>
      </c>
      <c r="BF81" s="173">
        <f t="shared" si="37"/>
        <v>4.3478260869565223E-2</v>
      </c>
      <c r="BG81" s="173">
        <f t="shared" si="38"/>
        <v>9.3645484949832769E-2</v>
      </c>
      <c r="BH81" s="174" t="str">
        <f t="shared" si="39"/>
        <v>20–29 min</v>
      </c>
      <c r="BI81" s="174" t="str">
        <f t="shared" si="40"/>
        <v>23–27</v>
      </c>
      <c r="BJ81" s="175">
        <f t="shared" si="41"/>
        <v>0.53600000000000003</v>
      </c>
      <c r="BK81" s="175">
        <f t="shared" si="42"/>
        <v>0.56899999999999995</v>
      </c>
      <c r="BL81" s="175">
        <f t="shared" si="43"/>
        <v>0.24984912492456246</v>
      </c>
      <c r="BM81" s="176" t="str">
        <f t="shared" si="44"/>
        <v>Écarter</v>
      </c>
      <c r="BN81" s="177">
        <f t="shared" si="45"/>
        <v>0.53826961770623749</v>
      </c>
      <c r="BO81" s="177">
        <f t="shared" si="46"/>
        <v>897</v>
      </c>
      <c r="BP81" s="178">
        <f t="shared" si="47"/>
        <v>0.13377926421404682</v>
      </c>
      <c r="BQ81" s="178">
        <f t="shared" si="48"/>
        <v>1.3333333333333333</v>
      </c>
      <c r="BR81" s="179">
        <f t="shared" si="49"/>
        <v>0.13712374581939799</v>
      </c>
      <c r="BS81" s="182">
        <f>AVERAGE(Tableau1[[#This Row],[STL_pg/Min]],Tableau1[[#This Row],[BLK_pg/Min]],Tableau1[[#This Row],[REB_pg/Min]])</f>
        <v>6.0200668896321065E-2</v>
      </c>
      <c r="BT81" s="180">
        <f>AVERAGE(Tableau1[FG%])</f>
        <v>44.61089630931459</v>
      </c>
      <c r="BU81" s="180">
        <f>AVERAGE(Tableau1[3P%])</f>
        <v>29.902460456941991</v>
      </c>
      <c r="BV81" s="180">
        <f>AVERAGE(Tableau1[FT%])</f>
        <v>72.024077328646754</v>
      </c>
    </row>
    <row r="82" spans="1:74">
      <c r="A82" s="181" t="s">
        <v>1845</v>
      </c>
      <c r="B82" s="167" t="s">
        <v>1764</v>
      </c>
      <c r="C82" s="168">
        <v>28</v>
      </c>
      <c r="D82" s="168">
        <v>82</v>
      </c>
      <c r="E82" s="168">
        <v>51</v>
      </c>
      <c r="F82" s="168">
        <v>31</v>
      </c>
      <c r="G82" s="168">
        <v>37</v>
      </c>
      <c r="H82" s="169">
        <v>1443</v>
      </c>
      <c r="I82" s="169">
        <v>590</v>
      </c>
      <c r="J82" s="169">
        <v>1181</v>
      </c>
      <c r="K82" s="169">
        <v>50</v>
      </c>
      <c r="L82" s="169">
        <v>164</v>
      </c>
      <c r="M82" s="169">
        <v>459</v>
      </c>
      <c r="N82" s="169">
        <v>35.4</v>
      </c>
      <c r="O82" s="169">
        <v>98</v>
      </c>
      <c r="P82" s="169">
        <v>115</v>
      </c>
      <c r="Q82" s="169">
        <v>81.400000000000006</v>
      </c>
      <c r="R82" s="169">
        <v>74</v>
      </c>
      <c r="S82" s="169">
        <v>189</v>
      </c>
      <c r="T82" s="169">
        <v>262</v>
      </c>
      <c r="U82" s="169">
        <v>303</v>
      </c>
      <c r="V82" s="170">
        <v>131</v>
      </c>
      <c r="W82" s="169">
        <v>74</v>
      </c>
      <c r="X82" s="169">
        <v>41</v>
      </c>
      <c r="Y82" s="169">
        <v>123</v>
      </c>
      <c r="Z82" s="169">
        <v>2435</v>
      </c>
      <c r="AA82" s="169">
        <v>1</v>
      </c>
      <c r="AB82" s="169">
        <v>0</v>
      </c>
      <c r="AC82" s="168">
        <v>4.0999999999999996</v>
      </c>
      <c r="AD82" s="168">
        <v>118.4</v>
      </c>
      <c r="AE82" s="168">
        <v>112.9</v>
      </c>
      <c r="AF82" s="168">
        <v>5.6</v>
      </c>
      <c r="AG82" s="168">
        <v>14.1</v>
      </c>
      <c r="AH82" s="168">
        <v>2.3199999999999998</v>
      </c>
      <c r="AI82" s="168">
        <v>18.3</v>
      </c>
      <c r="AJ82" s="168">
        <v>2.4</v>
      </c>
      <c r="AK82" s="168">
        <v>6.3</v>
      </c>
      <c r="AL82" s="168">
        <v>4.3</v>
      </c>
      <c r="AM82" s="168">
        <v>7.9</v>
      </c>
      <c r="AN82" s="168">
        <v>57</v>
      </c>
      <c r="AO82" s="168">
        <v>58.5</v>
      </c>
      <c r="AP82" s="168">
        <v>19.2</v>
      </c>
      <c r="AQ82" s="168">
        <v>98.1</v>
      </c>
      <c r="AR82" s="168">
        <v>9</v>
      </c>
      <c r="AS82" s="168">
        <v>6200</v>
      </c>
      <c r="AT82" s="171">
        <f t="shared" si="25"/>
        <v>17.597560975609756</v>
      </c>
      <c r="AU82" s="171">
        <f t="shared" si="26"/>
        <v>3.6951219512195124</v>
      </c>
      <c r="AV82" s="172">
        <f t="shared" si="27"/>
        <v>3.1951219512195124</v>
      </c>
      <c r="AW82" s="172">
        <f t="shared" si="28"/>
        <v>0.90243902439024393</v>
      </c>
      <c r="AX82" s="172">
        <f t="shared" si="29"/>
        <v>2.3048780487804876</v>
      </c>
      <c r="AY82" s="172">
        <f t="shared" si="30"/>
        <v>0.90243902439024393</v>
      </c>
      <c r="AZ82" s="172">
        <f t="shared" si="31"/>
        <v>0.5</v>
      </c>
      <c r="BA82" s="172">
        <f t="shared" si="32"/>
        <v>1.5975609756097562</v>
      </c>
      <c r="BB82" s="173">
        <f t="shared" si="33"/>
        <v>0.47560975609756095</v>
      </c>
      <c r="BC82" s="173">
        <f t="shared" si="34"/>
        <v>2.3129770992366412</v>
      </c>
      <c r="BD82" s="173">
        <f t="shared" si="35"/>
        <v>2.4390243902439025E-2</v>
      </c>
      <c r="BE82" s="173">
        <f t="shared" si="36"/>
        <v>1.3513513513513514E-2</v>
      </c>
      <c r="BF82" s="173">
        <f t="shared" si="37"/>
        <v>2.4390243902439025E-2</v>
      </c>
      <c r="BG82" s="173">
        <f t="shared" si="38"/>
        <v>6.2294001318391558E-2</v>
      </c>
      <c r="BH82" s="174" t="str">
        <f t="shared" si="39"/>
        <v>30–39 min</v>
      </c>
      <c r="BI82" s="174" t="str">
        <f t="shared" si="40"/>
        <v>28–32</v>
      </c>
      <c r="BJ82" s="175">
        <f t="shared" si="41"/>
        <v>0.56999999999999995</v>
      </c>
      <c r="BK82" s="175">
        <f t="shared" si="42"/>
        <v>0.58499999999999996</v>
      </c>
      <c r="BL82" s="175">
        <f t="shared" si="43"/>
        <v>0.71273385636692821</v>
      </c>
      <c r="BM82" s="176" t="str">
        <f t="shared" si="44"/>
        <v>Conserver</v>
      </c>
      <c r="BN82" s="177">
        <f t="shared" si="45"/>
        <v>0.53819502380134465</v>
      </c>
      <c r="BO82" s="177">
        <f t="shared" si="46"/>
        <v>3034</v>
      </c>
      <c r="BP82" s="178">
        <f t="shared" si="47"/>
        <v>9.9868160843770606E-2</v>
      </c>
      <c r="BQ82" s="178">
        <f t="shared" si="48"/>
        <v>2.3129770992366412</v>
      </c>
      <c r="BR82" s="179">
        <f t="shared" si="49"/>
        <v>8.6354647330257092E-2</v>
      </c>
      <c r="BS82" s="182">
        <f>AVERAGE(Tableau1[[#This Row],[STL_pg/Min]],Tableau1[[#This Row],[BLK_pg/Min]],Tableau1[[#This Row],[REB_pg/Min]])</f>
        <v>4.1419468248736546E-2</v>
      </c>
      <c r="BT82" s="180">
        <f>AVERAGE(Tableau1[FG%])</f>
        <v>44.61089630931459</v>
      </c>
      <c r="BU82" s="180">
        <f>AVERAGE(Tableau1[3P%])</f>
        <v>29.902460456941991</v>
      </c>
      <c r="BV82" s="180">
        <f>AVERAGE(Tableau1[FT%])</f>
        <v>72.024077328646754</v>
      </c>
    </row>
    <row r="83" spans="1:74">
      <c r="A83" s="181" t="s">
        <v>1846</v>
      </c>
      <c r="B83" s="167" t="s">
        <v>1774</v>
      </c>
      <c r="C83" s="168">
        <v>28</v>
      </c>
      <c r="D83" s="168">
        <v>31</v>
      </c>
      <c r="E83" s="168">
        <v>9</v>
      </c>
      <c r="F83" s="168">
        <v>22</v>
      </c>
      <c r="G83" s="168">
        <v>32.6</v>
      </c>
      <c r="H83" s="169">
        <v>543</v>
      </c>
      <c r="I83" s="169">
        <v>195</v>
      </c>
      <c r="J83" s="169">
        <v>493</v>
      </c>
      <c r="K83" s="169">
        <v>39.299999999999997</v>
      </c>
      <c r="L83" s="169">
        <v>53</v>
      </c>
      <c r="M83" s="169">
        <v>174</v>
      </c>
      <c r="N83" s="169">
        <v>29.9</v>
      </c>
      <c r="O83" s="169">
        <v>102</v>
      </c>
      <c r="P83" s="169">
        <v>124</v>
      </c>
      <c r="Q83" s="169">
        <v>82.3</v>
      </c>
      <c r="R83" s="169">
        <v>16</v>
      </c>
      <c r="S83" s="169">
        <v>183</v>
      </c>
      <c r="T83" s="169">
        <v>202</v>
      </c>
      <c r="U83" s="169">
        <v>229</v>
      </c>
      <c r="V83" s="170">
        <v>105</v>
      </c>
      <c r="W83" s="169">
        <v>62</v>
      </c>
      <c r="X83" s="169">
        <v>12</v>
      </c>
      <c r="Y83" s="169">
        <v>62</v>
      </c>
      <c r="Z83" s="169">
        <v>1243</v>
      </c>
      <c r="AA83" s="169">
        <v>8</v>
      </c>
      <c r="AB83" s="169">
        <v>1</v>
      </c>
      <c r="AC83" s="168">
        <v>-6.7</v>
      </c>
      <c r="AD83" s="168">
        <v>109</v>
      </c>
      <c r="AE83" s="168">
        <v>118.1</v>
      </c>
      <c r="AF83" s="168">
        <v>-9.1</v>
      </c>
      <c r="AG83" s="168">
        <v>34.700000000000003</v>
      </c>
      <c r="AH83" s="168">
        <v>2.15</v>
      </c>
      <c r="AI83" s="168">
        <v>25.9</v>
      </c>
      <c r="AJ83" s="168">
        <v>1.5</v>
      </c>
      <c r="AK83" s="168">
        <v>18.3</v>
      </c>
      <c r="AL83" s="168">
        <v>9.4</v>
      </c>
      <c r="AM83" s="168">
        <v>12</v>
      </c>
      <c r="AN83" s="168">
        <v>44.5</v>
      </c>
      <c r="AO83" s="168">
        <v>49.4</v>
      </c>
      <c r="AP83" s="168">
        <v>26.3</v>
      </c>
      <c r="AQ83" s="168">
        <v>102.86</v>
      </c>
      <c r="AR83" s="168">
        <v>11.8</v>
      </c>
      <c r="AS83" s="168">
        <v>2165</v>
      </c>
      <c r="AT83" s="171">
        <f t="shared" si="25"/>
        <v>17.516129032258064</v>
      </c>
      <c r="AU83" s="171">
        <f t="shared" si="26"/>
        <v>7.387096774193548</v>
      </c>
      <c r="AV83" s="172">
        <f t="shared" si="27"/>
        <v>6.5161290322580649</v>
      </c>
      <c r="AW83" s="172">
        <f t="shared" si="28"/>
        <v>0.5161290322580645</v>
      </c>
      <c r="AX83" s="172">
        <f t="shared" si="29"/>
        <v>5.903225806451613</v>
      </c>
      <c r="AY83" s="172">
        <f t="shared" si="30"/>
        <v>2</v>
      </c>
      <c r="AZ83" s="172">
        <f t="shared" si="31"/>
        <v>0.38709677419354838</v>
      </c>
      <c r="BA83" s="172">
        <f t="shared" si="32"/>
        <v>3.3870967741935485</v>
      </c>
      <c r="BB83" s="173">
        <f t="shared" si="33"/>
        <v>0.53730457154165834</v>
      </c>
      <c r="BC83" s="173">
        <f t="shared" si="34"/>
        <v>2.1809523809523808</v>
      </c>
      <c r="BD83" s="173">
        <f t="shared" si="35"/>
        <v>6.1349693251533742E-2</v>
      </c>
      <c r="BE83" s="173">
        <f t="shared" si="36"/>
        <v>1.1874134177716208E-2</v>
      </c>
      <c r="BF83" s="173">
        <f t="shared" si="37"/>
        <v>1.583217890362161E-2</v>
      </c>
      <c r="BG83" s="173">
        <f t="shared" si="38"/>
        <v>0.18108054621017217</v>
      </c>
      <c r="BH83" s="174" t="str">
        <f t="shared" si="39"/>
        <v>30–39 min</v>
      </c>
      <c r="BI83" s="174" t="str">
        <f t="shared" si="40"/>
        <v>28–32</v>
      </c>
      <c r="BJ83" s="175">
        <f t="shared" si="41"/>
        <v>0.44500000000000001</v>
      </c>
      <c r="BK83" s="175">
        <f t="shared" si="42"/>
        <v>0.49399999999999999</v>
      </c>
      <c r="BL83" s="175">
        <f t="shared" si="43"/>
        <v>0.29752564876282439</v>
      </c>
      <c r="BM83" s="176" t="str">
        <f t="shared" si="44"/>
        <v>Écarter</v>
      </c>
      <c r="BN83" s="177">
        <f t="shared" si="45"/>
        <v>0.53570454987992477</v>
      </c>
      <c r="BO83" s="177">
        <f t="shared" si="46"/>
        <v>1010.6</v>
      </c>
      <c r="BP83" s="178">
        <f t="shared" si="47"/>
        <v>0.22659806055808429</v>
      </c>
      <c r="BQ83" s="178">
        <f t="shared" si="48"/>
        <v>2.1809523809523808</v>
      </c>
      <c r="BR83" s="179">
        <f t="shared" si="49"/>
        <v>0.19988125865822284</v>
      </c>
      <c r="BS83" s="182">
        <f>AVERAGE(Tableau1[[#This Row],[STL_pg/Min]],Tableau1[[#This Row],[BLK_pg/Min]],Tableau1[[#This Row],[REB_pg/Min]])</f>
        <v>9.1035028695824263E-2</v>
      </c>
      <c r="BT83" s="180">
        <f>AVERAGE(Tableau1[FG%])</f>
        <v>44.61089630931459</v>
      </c>
      <c r="BU83" s="180">
        <f>AVERAGE(Tableau1[3P%])</f>
        <v>29.902460456941991</v>
      </c>
      <c r="BV83" s="180">
        <f>AVERAGE(Tableau1[FT%])</f>
        <v>72.024077328646754</v>
      </c>
    </row>
    <row r="84" spans="1:74">
      <c r="A84" s="181" t="s">
        <v>1847</v>
      </c>
      <c r="B84" s="167" t="s">
        <v>1776</v>
      </c>
      <c r="C84" s="168">
        <v>35</v>
      </c>
      <c r="D84" s="168">
        <v>55</v>
      </c>
      <c r="E84" s="168">
        <v>36</v>
      </c>
      <c r="F84" s="168">
        <v>19</v>
      </c>
      <c r="G84" s="168">
        <v>31.7</v>
      </c>
      <c r="H84" s="169">
        <v>963</v>
      </c>
      <c r="I84" s="169">
        <v>303</v>
      </c>
      <c r="J84" s="169">
        <v>600</v>
      </c>
      <c r="K84" s="169">
        <v>50.4</v>
      </c>
      <c r="L84" s="169">
        <v>33</v>
      </c>
      <c r="M84" s="169">
        <v>105</v>
      </c>
      <c r="N84" s="169">
        <v>30.8</v>
      </c>
      <c r="O84" s="169">
        <v>330</v>
      </c>
      <c r="P84" s="169">
        <v>391</v>
      </c>
      <c r="Q84" s="169">
        <v>84.2</v>
      </c>
      <c r="R84" s="169">
        <v>127</v>
      </c>
      <c r="S84" s="169">
        <v>171</v>
      </c>
      <c r="T84" s="169">
        <v>297</v>
      </c>
      <c r="U84" s="169">
        <v>297</v>
      </c>
      <c r="V84" s="170">
        <v>72</v>
      </c>
      <c r="W84" s="169">
        <v>77</v>
      </c>
      <c r="X84" s="169">
        <v>17</v>
      </c>
      <c r="Y84" s="169">
        <v>50</v>
      </c>
      <c r="Z84" s="169">
        <v>1975</v>
      </c>
      <c r="AA84" s="169">
        <v>6</v>
      </c>
      <c r="AB84" s="169">
        <v>3</v>
      </c>
      <c r="AC84" s="168">
        <v>4.5</v>
      </c>
      <c r="AD84" s="168">
        <v>115.9</v>
      </c>
      <c r="AE84" s="168">
        <v>109.6</v>
      </c>
      <c r="AF84" s="168">
        <v>6.3</v>
      </c>
      <c r="AG84" s="168">
        <v>26</v>
      </c>
      <c r="AH84" s="168">
        <v>4.03</v>
      </c>
      <c r="AI84" s="168">
        <v>26.2</v>
      </c>
      <c r="AJ84" s="168">
        <v>7</v>
      </c>
      <c r="AK84" s="168">
        <v>10.1</v>
      </c>
      <c r="AL84" s="168">
        <v>8.5</v>
      </c>
      <c r="AM84" s="168">
        <v>6.5</v>
      </c>
      <c r="AN84" s="168">
        <v>53.1</v>
      </c>
      <c r="AO84" s="168">
        <v>62.6</v>
      </c>
      <c r="AP84" s="168">
        <v>20.3</v>
      </c>
      <c r="AQ84" s="168">
        <v>98.95</v>
      </c>
      <c r="AR84" s="168">
        <v>14.5</v>
      </c>
      <c r="AS84" s="168">
        <v>3608</v>
      </c>
      <c r="AT84" s="171">
        <f t="shared" si="25"/>
        <v>17.509090909090908</v>
      </c>
      <c r="AU84" s="171">
        <f t="shared" si="26"/>
        <v>5.4</v>
      </c>
      <c r="AV84" s="172">
        <f t="shared" si="27"/>
        <v>5.4</v>
      </c>
      <c r="AW84" s="172">
        <f t="shared" si="28"/>
        <v>2.3090909090909091</v>
      </c>
      <c r="AX84" s="172">
        <f t="shared" si="29"/>
        <v>3.1090909090909089</v>
      </c>
      <c r="AY84" s="172">
        <f t="shared" si="30"/>
        <v>1.4</v>
      </c>
      <c r="AZ84" s="172">
        <f t="shared" si="31"/>
        <v>0.30909090909090908</v>
      </c>
      <c r="BA84" s="172">
        <f t="shared" si="32"/>
        <v>1.3090909090909091</v>
      </c>
      <c r="BB84" s="173">
        <f t="shared" si="33"/>
        <v>0.55233725265271005</v>
      </c>
      <c r="BC84" s="173">
        <f t="shared" si="34"/>
        <v>4.125</v>
      </c>
      <c r="BD84" s="173">
        <f t="shared" si="35"/>
        <v>4.4164037854889586E-2</v>
      </c>
      <c r="BE84" s="173">
        <f t="shared" si="36"/>
        <v>9.7505018640665336E-3</v>
      </c>
      <c r="BF84" s="173">
        <f t="shared" si="37"/>
        <v>7.2841984513908803E-2</v>
      </c>
      <c r="BG84" s="173">
        <f t="shared" si="38"/>
        <v>9.8078577573845707E-2</v>
      </c>
      <c r="BH84" s="174" t="str">
        <f t="shared" si="39"/>
        <v>30–39 min</v>
      </c>
      <c r="BI84" s="174" t="str">
        <f t="shared" si="40"/>
        <v>33+</v>
      </c>
      <c r="BJ84" s="175">
        <f t="shared" si="41"/>
        <v>0.53100000000000003</v>
      </c>
      <c r="BK84" s="175">
        <f t="shared" si="42"/>
        <v>0.626</v>
      </c>
      <c r="BL84" s="175">
        <f t="shared" si="43"/>
        <v>0.36210018105009051</v>
      </c>
      <c r="BM84" s="176" t="str">
        <f t="shared" si="44"/>
        <v>Conserver</v>
      </c>
      <c r="BN84" s="177">
        <f t="shared" si="45"/>
        <v>0.53548929943296142</v>
      </c>
      <c r="BO84" s="177">
        <f t="shared" si="46"/>
        <v>1743.5</v>
      </c>
      <c r="BP84" s="178">
        <f t="shared" si="47"/>
        <v>0.17034700315457413</v>
      </c>
      <c r="BQ84" s="178">
        <f t="shared" si="48"/>
        <v>4.125</v>
      </c>
      <c r="BR84" s="179">
        <f t="shared" si="49"/>
        <v>0.17034700315457416</v>
      </c>
      <c r="BS84" s="182">
        <f>AVERAGE(Tableau1[[#This Row],[STL_pg/Min]],Tableau1[[#This Row],[BLK_pg/Min]],Tableau1[[#This Row],[REB_pg/Min]])</f>
        <v>7.4753847624510095E-2</v>
      </c>
      <c r="BT84" s="180">
        <f>AVERAGE(Tableau1[FG%])</f>
        <v>44.61089630931459</v>
      </c>
      <c r="BU84" s="180">
        <f>AVERAGE(Tableau1[3P%])</f>
        <v>29.902460456941991</v>
      </c>
      <c r="BV84" s="180">
        <f>AVERAGE(Tableau1[FT%])</f>
        <v>72.024077328646754</v>
      </c>
    </row>
    <row r="85" spans="1:74">
      <c r="A85" s="181" t="s">
        <v>1848</v>
      </c>
      <c r="B85" s="167" t="s">
        <v>1793</v>
      </c>
      <c r="C85" s="168">
        <v>27</v>
      </c>
      <c r="D85" s="168">
        <v>65</v>
      </c>
      <c r="E85" s="168">
        <v>36</v>
      </c>
      <c r="F85" s="168">
        <v>29</v>
      </c>
      <c r="G85" s="168">
        <v>31.6</v>
      </c>
      <c r="H85" s="169">
        <v>1118</v>
      </c>
      <c r="I85" s="169">
        <v>410</v>
      </c>
      <c r="J85" s="169">
        <v>936</v>
      </c>
      <c r="K85" s="169">
        <v>43.9</v>
      </c>
      <c r="L85" s="169">
        <v>137</v>
      </c>
      <c r="M85" s="169">
        <v>429</v>
      </c>
      <c r="N85" s="169">
        <v>32.5</v>
      </c>
      <c r="O85" s="169">
        <v>156</v>
      </c>
      <c r="P85" s="169">
        <v>176</v>
      </c>
      <c r="Q85" s="169">
        <v>86.5</v>
      </c>
      <c r="R85" s="169">
        <v>33</v>
      </c>
      <c r="S85" s="169">
        <v>215</v>
      </c>
      <c r="T85" s="169">
        <v>247</v>
      </c>
      <c r="U85" s="169">
        <v>364</v>
      </c>
      <c r="V85" s="170">
        <v>156</v>
      </c>
      <c r="W85" s="169">
        <v>59</v>
      </c>
      <c r="X85" s="169">
        <v>39</v>
      </c>
      <c r="Y85" s="169">
        <v>156</v>
      </c>
      <c r="Z85" s="169">
        <v>2093</v>
      </c>
      <c r="AA85" s="169">
        <v>4</v>
      </c>
      <c r="AB85" s="169">
        <v>0</v>
      </c>
      <c r="AC85" s="168">
        <v>1.8</v>
      </c>
      <c r="AD85" s="168">
        <v>117</v>
      </c>
      <c r="AE85" s="168">
        <v>114.5</v>
      </c>
      <c r="AF85" s="168">
        <v>2.5</v>
      </c>
      <c r="AG85" s="168">
        <v>24.6</v>
      </c>
      <c r="AH85" s="168">
        <v>2.2799999999999998</v>
      </c>
      <c r="AI85" s="168">
        <v>23.6</v>
      </c>
      <c r="AJ85" s="168">
        <v>1.4</v>
      </c>
      <c r="AK85" s="168">
        <v>10.4</v>
      </c>
      <c r="AL85" s="168">
        <v>5.9</v>
      </c>
      <c r="AM85" s="168">
        <v>10.4</v>
      </c>
      <c r="AN85" s="168">
        <v>51.3</v>
      </c>
      <c r="AO85" s="168">
        <v>54.9</v>
      </c>
      <c r="AP85" s="168">
        <v>23.6</v>
      </c>
      <c r="AQ85" s="168">
        <v>101.33</v>
      </c>
      <c r="AR85" s="168">
        <v>9.9</v>
      </c>
      <c r="AS85" s="168">
        <v>4339</v>
      </c>
      <c r="AT85" s="171">
        <f t="shared" si="25"/>
        <v>17.2</v>
      </c>
      <c r="AU85" s="171">
        <f t="shared" si="26"/>
        <v>5.6</v>
      </c>
      <c r="AV85" s="172">
        <f t="shared" si="27"/>
        <v>3.8</v>
      </c>
      <c r="AW85" s="172">
        <f t="shared" si="28"/>
        <v>0.50769230769230766</v>
      </c>
      <c r="AX85" s="172">
        <f t="shared" si="29"/>
        <v>3.3076923076923075</v>
      </c>
      <c r="AY85" s="172">
        <f t="shared" si="30"/>
        <v>0.90769230769230769</v>
      </c>
      <c r="AZ85" s="172">
        <f t="shared" si="31"/>
        <v>0.6</v>
      </c>
      <c r="BA85" s="172">
        <f t="shared" si="32"/>
        <v>2.4</v>
      </c>
      <c r="BB85" s="173">
        <f t="shared" si="33"/>
        <v>0.54430379746835433</v>
      </c>
      <c r="BC85" s="173">
        <f t="shared" si="34"/>
        <v>2.3333333333333335</v>
      </c>
      <c r="BD85" s="173">
        <f t="shared" si="35"/>
        <v>2.872444011684518E-2</v>
      </c>
      <c r="BE85" s="173">
        <f t="shared" si="36"/>
        <v>1.8987341772151896E-2</v>
      </c>
      <c r="BF85" s="173">
        <f t="shared" si="37"/>
        <v>1.6066212268743912E-2</v>
      </c>
      <c r="BG85" s="173">
        <f t="shared" si="38"/>
        <v>0.10467380720545276</v>
      </c>
      <c r="BH85" s="174" t="str">
        <f t="shared" si="39"/>
        <v>30–39 min</v>
      </c>
      <c r="BI85" s="174" t="str">
        <f t="shared" si="40"/>
        <v>23–27</v>
      </c>
      <c r="BJ85" s="175">
        <f t="shared" si="41"/>
        <v>0.51300000000000001</v>
      </c>
      <c r="BK85" s="175">
        <f t="shared" si="42"/>
        <v>0.54899999999999993</v>
      </c>
      <c r="BL85" s="175">
        <f t="shared" si="43"/>
        <v>0.56487628243814125</v>
      </c>
      <c r="BM85" s="176" t="str">
        <f t="shared" si="44"/>
        <v>Conserver</v>
      </c>
      <c r="BN85" s="177">
        <f t="shared" si="45"/>
        <v>0.52603621730382299</v>
      </c>
      <c r="BO85" s="177">
        <f t="shared" si="46"/>
        <v>2054</v>
      </c>
      <c r="BP85" s="178">
        <f t="shared" si="47"/>
        <v>0.17721518987341772</v>
      </c>
      <c r="BQ85" s="178">
        <f t="shared" si="48"/>
        <v>2.3333333333333335</v>
      </c>
      <c r="BR85" s="179">
        <f t="shared" si="49"/>
        <v>0.12025316455696201</v>
      </c>
      <c r="BS85" s="182">
        <f>AVERAGE(Tableau1[[#This Row],[STL_pg/Min]],Tableau1[[#This Row],[BLK_pg/Min]],Tableau1[[#This Row],[REB_pg/Min]])</f>
        <v>5.5988315481986371E-2</v>
      </c>
      <c r="BT85" s="180">
        <f>AVERAGE(Tableau1[FG%])</f>
        <v>44.61089630931459</v>
      </c>
      <c r="BU85" s="180">
        <f>AVERAGE(Tableau1[3P%])</f>
        <v>29.902460456941991</v>
      </c>
      <c r="BV85" s="180">
        <f>AVERAGE(Tableau1[FT%])</f>
        <v>72.024077328646754</v>
      </c>
    </row>
    <row r="86" spans="1:74">
      <c r="A86" s="181" t="s">
        <v>1849</v>
      </c>
      <c r="B86" s="167" t="s">
        <v>1799</v>
      </c>
      <c r="C86" s="168">
        <v>25</v>
      </c>
      <c r="D86" s="168">
        <v>33</v>
      </c>
      <c r="E86" s="168">
        <v>12</v>
      </c>
      <c r="F86" s="168">
        <v>21</v>
      </c>
      <c r="G86" s="168">
        <v>27.8</v>
      </c>
      <c r="H86" s="169">
        <v>564</v>
      </c>
      <c r="I86" s="169">
        <v>185</v>
      </c>
      <c r="J86" s="169">
        <v>439</v>
      </c>
      <c r="K86" s="169">
        <v>42</v>
      </c>
      <c r="L86" s="169">
        <v>86</v>
      </c>
      <c r="M86" s="169">
        <v>224</v>
      </c>
      <c r="N86" s="169">
        <v>37.799999999999997</v>
      </c>
      <c r="O86" s="169">
        <v>112</v>
      </c>
      <c r="P86" s="169">
        <v>129</v>
      </c>
      <c r="Q86" s="169">
        <v>86.7</v>
      </c>
      <c r="R86" s="169">
        <v>17</v>
      </c>
      <c r="S86" s="169">
        <v>102</v>
      </c>
      <c r="T86" s="169">
        <v>116</v>
      </c>
      <c r="U86" s="169">
        <v>191</v>
      </c>
      <c r="V86" s="170">
        <v>59</v>
      </c>
      <c r="W86" s="169">
        <v>23</v>
      </c>
      <c r="X86" s="169">
        <v>3</v>
      </c>
      <c r="Y86" s="169">
        <v>59</v>
      </c>
      <c r="Z86" s="169">
        <v>1013</v>
      </c>
      <c r="AA86" s="169">
        <v>2</v>
      </c>
      <c r="AB86" s="169">
        <v>0</v>
      </c>
      <c r="AC86" s="168">
        <v>-1.2</v>
      </c>
      <c r="AD86" s="168">
        <v>109</v>
      </c>
      <c r="AE86" s="168">
        <v>110.7</v>
      </c>
      <c r="AF86" s="168">
        <v>-1.6</v>
      </c>
      <c r="AG86" s="168">
        <v>32</v>
      </c>
      <c r="AH86" s="168">
        <v>3.29</v>
      </c>
      <c r="AI86" s="168">
        <v>25.7</v>
      </c>
      <c r="AJ86" s="168">
        <v>1.6</v>
      </c>
      <c r="AK86" s="168">
        <v>10.7</v>
      </c>
      <c r="AL86" s="168">
        <v>6</v>
      </c>
      <c r="AM86" s="168">
        <v>7.8</v>
      </c>
      <c r="AN86" s="168">
        <v>51.7</v>
      </c>
      <c r="AO86" s="168">
        <v>57</v>
      </c>
      <c r="AP86" s="168">
        <v>24.6</v>
      </c>
      <c r="AQ86" s="168">
        <v>101.44</v>
      </c>
      <c r="AR86" s="168">
        <v>12.8</v>
      </c>
      <c r="AS86" s="168">
        <v>1936</v>
      </c>
      <c r="AT86" s="171">
        <f t="shared" si="25"/>
        <v>17.09090909090909</v>
      </c>
      <c r="AU86" s="171">
        <f t="shared" si="26"/>
        <v>5.7878787878787881</v>
      </c>
      <c r="AV86" s="172">
        <f t="shared" si="27"/>
        <v>3.5151515151515151</v>
      </c>
      <c r="AW86" s="172">
        <f t="shared" si="28"/>
        <v>0.51515151515151514</v>
      </c>
      <c r="AX86" s="172">
        <f t="shared" si="29"/>
        <v>3.0909090909090908</v>
      </c>
      <c r="AY86" s="172">
        <f t="shared" si="30"/>
        <v>0.69696969696969702</v>
      </c>
      <c r="AZ86" s="172">
        <f t="shared" si="31"/>
        <v>9.0909090909090912E-2</v>
      </c>
      <c r="BA86" s="172">
        <f t="shared" si="32"/>
        <v>1.7878787878787878</v>
      </c>
      <c r="BB86" s="173">
        <f t="shared" si="33"/>
        <v>0.61478090255068663</v>
      </c>
      <c r="BC86" s="173">
        <f t="shared" si="34"/>
        <v>3.2372881355932206</v>
      </c>
      <c r="BD86" s="173">
        <f t="shared" si="35"/>
        <v>2.5070852408981905E-2</v>
      </c>
      <c r="BE86" s="173">
        <f t="shared" si="36"/>
        <v>3.2701111837802484E-3</v>
      </c>
      <c r="BF86" s="173">
        <f t="shared" si="37"/>
        <v>1.8530630041421407E-2</v>
      </c>
      <c r="BG86" s="173">
        <f t="shared" si="38"/>
        <v>0.11118378024852844</v>
      </c>
      <c r="BH86" s="174" t="str">
        <f t="shared" si="39"/>
        <v>20–29 min</v>
      </c>
      <c r="BI86" s="174" t="str">
        <f t="shared" si="40"/>
        <v>23–27</v>
      </c>
      <c r="BJ86" s="175">
        <f t="shared" si="41"/>
        <v>0.51700000000000002</v>
      </c>
      <c r="BK86" s="175">
        <f t="shared" si="42"/>
        <v>0.56999999999999995</v>
      </c>
      <c r="BL86" s="175">
        <f t="shared" si="43"/>
        <v>0.26493663246831622</v>
      </c>
      <c r="BM86" s="176" t="str">
        <f t="shared" si="44"/>
        <v>Écarter</v>
      </c>
      <c r="BN86" s="177">
        <f t="shared" si="45"/>
        <v>0.52269983537589171</v>
      </c>
      <c r="BO86" s="177">
        <f t="shared" si="46"/>
        <v>917.4</v>
      </c>
      <c r="BP86" s="178">
        <f t="shared" si="47"/>
        <v>0.20819707870067583</v>
      </c>
      <c r="BQ86" s="178">
        <f t="shared" si="48"/>
        <v>3.2372881355932202</v>
      </c>
      <c r="BR86" s="179">
        <f t="shared" si="49"/>
        <v>0.12644429910616961</v>
      </c>
      <c r="BS86" s="182">
        <f>AVERAGE(Tableau1[[#This Row],[STL_pg/Min]],Tableau1[[#This Row],[BLK_pg/Min]],Tableau1[[#This Row],[REB_pg/Min]])</f>
        <v>5.1595087566310587E-2</v>
      </c>
      <c r="BT86" s="180">
        <f>AVERAGE(Tableau1[FG%])</f>
        <v>44.61089630931459</v>
      </c>
      <c r="BU86" s="180">
        <f>AVERAGE(Tableau1[3P%])</f>
        <v>29.902460456941991</v>
      </c>
      <c r="BV86" s="180">
        <f>AVERAGE(Tableau1[FT%])</f>
        <v>72.024077328646754</v>
      </c>
    </row>
    <row r="87" spans="1:74">
      <c r="A87" s="181" t="s">
        <v>1850</v>
      </c>
      <c r="B87" s="167" t="s">
        <v>1785</v>
      </c>
      <c r="C87" s="168">
        <v>27</v>
      </c>
      <c r="D87" s="168">
        <v>64</v>
      </c>
      <c r="E87" s="168">
        <v>38</v>
      </c>
      <c r="F87" s="168">
        <v>26</v>
      </c>
      <c r="G87" s="168">
        <v>27.2</v>
      </c>
      <c r="H87" s="169">
        <v>1088</v>
      </c>
      <c r="I87" s="169">
        <v>358</v>
      </c>
      <c r="J87" s="169">
        <v>762</v>
      </c>
      <c r="K87" s="169">
        <v>47</v>
      </c>
      <c r="L87" s="169">
        <v>160</v>
      </c>
      <c r="M87" s="169">
        <v>390</v>
      </c>
      <c r="N87" s="169">
        <v>40.5</v>
      </c>
      <c r="O87" s="169">
        <v>218</v>
      </c>
      <c r="P87" s="169">
        <v>256</v>
      </c>
      <c r="Q87" s="169">
        <v>84.6</v>
      </c>
      <c r="R87" s="169">
        <v>45</v>
      </c>
      <c r="S87" s="169">
        <v>211</v>
      </c>
      <c r="T87" s="169">
        <v>256</v>
      </c>
      <c r="U87" s="169">
        <v>90</v>
      </c>
      <c r="V87" s="170">
        <v>83</v>
      </c>
      <c r="W87" s="169">
        <v>51</v>
      </c>
      <c r="X87" s="169">
        <v>13</v>
      </c>
      <c r="Y87" s="169">
        <v>154</v>
      </c>
      <c r="Z87" s="169">
        <v>1645</v>
      </c>
      <c r="AA87" s="169">
        <v>2</v>
      </c>
      <c r="AB87" s="169">
        <v>0</v>
      </c>
      <c r="AC87" s="168">
        <v>1.4</v>
      </c>
      <c r="AD87" s="168">
        <v>115.9</v>
      </c>
      <c r="AE87" s="168">
        <v>113.9</v>
      </c>
      <c r="AF87" s="168">
        <v>2</v>
      </c>
      <c r="AG87" s="168">
        <v>7.7</v>
      </c>
      <c r="AH87" s="168">
        <v>1.1200000000000001</v>
      </c>
      <c r="AI87" s="168">
        <v>8.6999999999999993</v>
      </c>
      <c r="AJ87" s="168">
        <v>2.4</v>
      </c>
      <c r="AK87" s="168">
        <v>11.7</v>
      </c>
      <c r="AL87" s="168">
        <v>7.1</v>
      </c>
      <c r="AM87" s="168">
        <v>7.8</v>
      </c>
      <c r="AN87" s="168">
        <v>57.3</v>
      </c>
      <c r="AO87" s="168">
        <v>62.3</v>
      </c>
      <c r="AP87" s="168">
        <v>22.1</v>
      </c>
      <c r="AQ87" s="168">
        <v>104.77</v>
      </c>
      <c r="AR87" s="168">
        <v>10.1</v>
      </c>
      <c r="AS87" s="168">
        <v>3803</v>
      </c>
      <c r="AT87" s="171">
        <f t="shared" si="25"/>
        <v>17</v>
      </c>
      <c r="AU87" s="171">
        <f t="shared" si="26"/>
        <v>1.40625</v>
      </c>
      <c r="AV87" s="172">
        <f t="shared" si="27"/>
        <v>4</v>
      </c>
      <c r="AW87" s="172">
        <f t="shared" si="28"/>
        <v>0.703125</v>
      </c>
      <c r="AX87" s="172">
        <f t="shared" si="29"/>
        <v>3.296875</v>
      </c>
      <c r="AY87" s="172">
        <f t="shared" si="30"/>
        <v>0.796875</v>
      </c>
      <c r="AZ87" s="172">
        <f t="shared" si="31"/>
        <v>0.203125</v>
      </c>
      <c r="BA87" s="172">
        <f t="shared" si="32"/>
        <v>1.296875</v>
      </c>
      <c r="BB87" s="173">
        <f t="shared" si="33"/>
        <v>0.625</v>
      </c>
      <c r="BC87" s="173">
        <f t="shared" si="34"/>
        <v>1.0843373493975903</v>
      </c>
      <c r="BD87" s="173">
        <f t="shared" si="35"/>
        <v>2.9296875E-2</v>
      </c>
      <c r="BE87" s="173">
        <f t="shared" si="36"/>
        <v>7.4678308823529415E-3</v>
      </c>
      <c r="BF87" s="173">
        <f t="shared" si="37"/>
        <v>2.5850183823529414E-2</v>
      </c>
      <c r="BG87" s="173">
        <f t="shared" si="38"/>
        <v>0.12120863970588236</v>
      </c>
      <c r="BH87" s="174" t="str">
        <f t="shared" si="39"/>
        <v>20–29 min</v>
      </c>
      <c r="BI87" s="174" t="str">
        <f t="shared" si="40"/>
        <v>23–27</v>
      </c>
      <c r="BJ87" s="175">
        <f t="shared" si="41"/>
        <v>0.57299999999999995</v>
      </c>
      <c r="BK87" s="175">
        <f t="shared" si="42"/>
        <v>0.623</v>
      </c>
      <c r="BL87" s="175">
        <f t="shared" si="43"/>
        <v>0.45986722993361495</v>
      </c>
      <c r="BM87" s="176" t="str">
        <f t="shared" si="44"/>
        <v>Écarter</v>
      </c>
      <c r="BN87" s="177">
        <f t="shared" si="45"/>
        <v>0.51991951710261575</v>
      </c>
      <c r="BO87" s="177">
        <f t="shared" si="46"/>
        <v>1740.8</v>
      </c>
      <c r="BP87" s="178">
        <f t="shared" si="47"/>
        <v>5.1700367647058827E-2</v>
      </c>
      <c r="BQ87" s="178">
        <f t="shared" si="48"/>
        <v>1.0843373493975903</v>
      </c>
      <c r="BR87" s="179">
        <f t="shared" si="49"/>
        <v>0.14705882352941177</v>
      </c>
      <c r="BS87" s="182">
        <f>AVERAGE(Tableau1[[#This Row],[STL_pg/Min]],Tableau1[[#This Row],[BLK_pg/Min]],Tableau1[[#This Row],[REB_pg/Min]])</f>
        <v>6.1274509803921573E-2</v>
      </c>
      <c r="BT87" s="180">
        <f>AVERAGE(Tableau1[FG%])</f>
        <v>44.61089630931459</v>
      </c>
      <c r="BU87" s="180">
        <f>AVERAGE(Tableau1[3P%])</f>
        <v>29.902460456941991</v>
      </c>
      <c r="BV87" s="180">
        <f>AVERAGE(Tableau1[FT%])</f>
        <v>72.024077328646754</v>
      </c>
    </row>
    <row r="88" spans="1:74">
      <c r="A88" s="181" t="s">
        <v>1851</v>
      </c>
      <c r="B88" s="167" t="s">
        <v>1758</v>
      </c>
      <c r="C88" s="168">
        <v>31</v>
      </c>
      <c r="D88" s="168">
        <v>53</v>
      </c>
      <c r="E88" s="168">
        <v>22</v>
      </c>
      <c r="F88" s="168">
        <v>31</v>
      </c>
      <c r="G88" s="168">
        <v>32.1</v>
      </c>
      <c r="H88" s="169">
        <v>901</v>
      </c>
      <c r="I88" s="169">
        <v>345</v>
      </c>
      <c r="J88" s="169">
        <v>694</v>
      </c>
      <c r="K88" s="169">
        <v>49.7</v>
      </c>
      <c r="L88" s="169">
        <v>101</v>
      </c>
      <c r="M88" s="169">
        <v>265</v>
      </c>
      <c r="N88" s="169">
        <v>38.6</v>
      </c>
      <c r="O88" s="169">
        <v>111</v>
      </c>
      <c r="P88" s="169">
        <v>138</v>
      </c>
      <c r="Q88" s="169">
        <v>80.3</v>
      </c>
      <c r="R88" s="169">
        <v>32</v>
      </c>
      <c r="S88" s="169">
        <v>143</v>
      </c>
      <c r="T88" s="169">
        <v>175</v>
      </c>
      <c r="U88" s="169">
        <v>196</v>
      </c>
      <c r="V88" s="170">
        <v>101</v>
      </c>
      <c r="W88" s="169">
        <v>58</v>
      </c>
      <c r="X88" s="169">
        <v>27</v>
      </c>
      <c r="Y88" s="169">
        <v>138</v>
      </c>
      <c r="Z88" s="169">
        <v>1564</v>
      </c>
      <c r="AA88" s="169">
        <v>1</v>
      </c>
      <c r="AB88" s="169">
        <v>0</v>
      </c>
      <c r="AC88" s="168">
        <v>-5.2</v>
      </c>
      <c r="AD88" s="168">
        <v>110.6</v>
      </c>
      <c r="AE88" s="168">
        <v>118.6</v>
      </c>
      <c r="AF88" s="168">
        <v>-8</v>
      </c>
      <c r="AG88" s="168">
        <v>17.7</v>
      </c>
      <c r="AH88" s="168">
        <v>1.97</v>
      </c>
      <c r="AI88" s="168">
        <v>18.600000000000001</v>
      </c>
      <c r="AJ88" s="168">
        <v>2.1</v>
      </c>
      <c r="AK88" s="168">
        <v>8.3000000000000007</v>
      </c>
      <c r="AL88" s="168">
        <v>5.4</v>
      </c>
      <c r="AM88" s="168">
        <v>9.4</v>
      </c>
      <c r="AN88" s="168">
        <v>57.1</v>
      </c>
      <c r="AO88" s="168">
        <v>59.8</v>
      </c>
      <c r="AP88" s="168">
        <v>21.9</v>
      </c>
      <c r="AQ88" s="168">
        <v>100.02</v>
      </c>
      <c r="AR88" s="168">
        <v>9.3000000000000007</v>
      </c>
      <c r="AS88" s="168">
        <v>3552</v>
      </c>
      <c r="AT88" s="171">
        <f t="shared" si="25"/>
        <v>17</v>
      </c>
      <c r="AU88" s="171">
        <f t="shared" si="26"/>
        <v>3.6981132075471699</v>
      </c>
      <c r="AV88" s="172">
        <f t="shared" si="27"/>
        <v>3.3018867924528301</v>
      </c>
      <c r="AW88" s="172">
        <f t="shared" si="28"/>
        <v>0.60377358490566035</v>
      </c>
      <c r="AX88" s="172">
        <f t="shared" si="29"/>
        <v>2.6981132075471699</v>
      </c>
      <c r="AY88" s="172">
        <f t="shared" si="30"/>
        <v>1.0943396226415094</v>
      </c>
      <c r="AZ88" s="172">
        <f t="shared" si="31"/>
        <v>0.50943396226415094</v>
      </c>
      <c r="BA88" s="172">
        <f t="shared" si="32"/>
        <v>1.9056603773584906</v>
      </c>
      <c r="BB88" s="173">
        <f t="shared" si="33"/>
        <v>0.52959501557632394</v>
      </c>
      <c r="BC88" s="173">
        <f t="shared" si="34"/>
        <v>1.9405940594059405</v>
      </c>
      <c r="BD88" s="173">
        <f t="shared" si="35"/>
        <v>3.4091577029330508E-2</v>
      </c>
      <c r="BE88" s="173">
        <f t="shared" si="36"/>
        <v>1.5870216892964202E-2</v>
      </c>
      <c r="BF88" s="173">
        <f t="shared" si="37"/>
        <v>1.8809145947216832E-2</v>
      </c>
      <c r="BG88" s="173">
        <f t="shared" si="38"/>
        <v>8.4053370951625225E-2</v>
      </c>
      <c r="BH88" s="174" t="str">
        <f t="shared" si="39"/>
        <v>30–39 min</v>
      </c>
      <c r="BI88" s="174" t="str">
        <f t="shared" si="40"/>
        <v>28–32</v>
      </c>
      <c r="BJ88" s="175">
        <f t="shared" si="41"/>
        <v>0.57100000000000006</v>
      </c>
      <c r="BK88" s="175">
        <f t="shared" si="42"/>
        <v>0.59799999999999998</v>
      </c>
      <c r="BL88" s="175">
        <f t="shared" si="43"/>
        <v>0.41882920941460472</v>
      </c>
      <c r="BM88" s="176" t="str">
        <f t="shared" si="44"/>
        <v>Conserver</v>
      </c>
      <c r="BN88" s="177">
        <f t="shared" si="45"/>
        <v>0.51991951710261575</v>
      </c>
      <c r="BO88" s="177">
        <f t="shared" si="46"/>
        <v>1701.3000000000002</v>
      </c>
      <c r="BP88" s="178">
        <f t="shared" si="47"/>
        <v>0.1152060189267031</v>
      </c>
      <c r="BQ88" s="178">
        <f t="shared" si="48"/>
        <v>1.9405940594059405</v>
      </c>
      <c r="BR88" s="179">
        <f t="shared" si="49"/>
        <v>0.10286251689884206</v>
      </c>
      <c r="BS88" s="182">
        <f>AVERAGE(Tableau1[[#This Row],[STL_pg/Min]],Tableau1[[#This Row],[BLK_pg/Min]],Tableau1[[#This Row],[REB_pg/Min]])</f>
        <v>5.094143694037892E-2</v>
      </c>
      <c r="BT88" s="180">
        <f>AVERAGE(Tableau1[FG%])</f>
        <v>44.61089630931459</v>
      </c>
      <c r="BU88" s="180">
        <f>AVERAGE(Tableau1[3P%])</f>
        <v>29.902460456941991</v>
      </c>
      <c r="BV88" s="180">
        <f>AVERAGE(Tableau1[FT%])</f>
        <v>72.024077328646754</v>
      </c>
    </row>
    <row r="89" spans="1:74">
      <c r="A89" s="181" t="s">
        <v>1852</v>
      </c>
      <c r="B89" s="167" t="s">
        <v>1825</v>
      </c>
      <c r="C89" s="168">
        <v>24</v>
      </c>
      <c r="D89" s="168">
        <v>72</v>
      </c>
      <c r="E89" s="168">
        <v>33</v>
      </c>
      <c r="F89" s="168">
        <v>39</v>
      </c>
      <c r="G89" s="168">
        <v>30</v>
      </c>
      <c r="H89" s="169">
        <v>1217</v>
      </c>
      <c r="I89" s="169">
        <v>403</v>
      </c>
      <c r="J89" s="169">
        <v>842</v>
      </c>
      <c r="K89" s="169">
        <v>47.6</v>
      </c>
      <c r="L89" s="169">
        <v>122</v>
      </c>
      <c r="M89" s="169">
        <v>346</v>
      </c>
      <c r="N89" s="169">
        <v>36.5</v>
      </c>
      <c r="O89" s="169">
        <v>288</v>
      </c>
      <c r="P89" s="169">
        <v>374</v>
      </c>
      <c r="Q89" s="169">
        <v>78</v>
      </c>
      <c r="R89" s="169">
        <v>108</v>
      </c>
      <c r="S89" s="169">
        <v>410</v>
      </c>
      <c r="T89" s="169">
        <v>526</v>
      </c>
      <c r="U89" s="169">
        <v>281</v>
      </c>
      <c r="V89" s="170">
        <v>194</v>
      </c>
      <c r="W89" s="169">
        <v>72</v>
      </c>
      <c r="X89" s="169">
        <v>36</v>
      </c>
      <c r="Y89" s="169">
        <v>173</v>
      </c>
      <c r="Z89" s="169">
        <v>2390</v>
      </c>
      <c r="AA89" s="169">
        <v>17</v>
      </c>
      <c r="AB89" s="169">
        <v>2</v>
      </c>
      <c r="AC89" s="168">
        <v>-1.1000000000000001</v>
      </c>
      <c r="AD89" s="168">
        <v>113.6</v>
      </c>
      <c r="AE89" s="168">
        <v>114.5</v>
      </c>
      <c r="AF89" s="168">
        <v>-0.9</v>
      </c>
      <c r="AG89" s="168">
        <v>19.3</v>
      </c>
      <c r="AH89" s="168">
        <v>1.43</v>
      </c>
      <c r="AI89" s="168">
        <v>19</v>
      </c>
      <c r="AJ89" s="168">
        <v>4.8</v>
      </c>
      <c r="AK89" s="168">
        <v>19</v>
      </c>
      <c r="AL89" s="168">
        <v>11.7</v>
      </c>
      <c r="AM89" s="168">
        <v>13.3</v>
      </c>
      <c r="AN89" s="168">
        <v>55</v>
      </c>
      <c r="AO89" s="168">
        <v>60.5</v>
      </c>
      <c r="AP89" s="168">
        <v>22.8</v>
      </c>
      <c r="AQ89" s="168">
        <v>99.86</v>
      </c>
      <c r="AR89" s="168">
        <v>12.6</v>
      </c>
      <c r="AS89" s="168">
        <v>4479</v>
      </c>
      <c r="AT89" s="171">
        <f t="shared" si="25"/>
        <v>16.902777777777779</v>
      </c>
      <c r="AU89" s="171">
        <f t="shared" si="26"/>
        <v>3.9027777777777777</v>
      </c>
      <c r="AV89" s="172">
        <f t="shared" si="27"/>
        <v>7.3055555555555554</v>
      </c>
      <c r="AW89" s="172">
        <f t="shared" si="28"/>
        <v>1.5</v>
      </c>
      <c r="AX89" s="172">
        <f t="shared" si="29"/>
        <v>5.6944444444444446</v>
      </c>
      <c r="AY89" s="172">
        <f t="shared" si="30"/>
        <v>1</v>
      </c>
      <c r="AZ89" s="172">
        <f t="shared" si="31"/>
        <v>0.5</v>
      </c>
      <c r="BA89" s="172">
        <f t="shared" si="32"/>
        <v>2.6944444444444446</v>
      </c>
      <c r="BB89" s="173">
        <f t="shared" si="33"/>
        <v>0.563425925925926</v>
      </c>
      <c r="BC89" s="173">
        <f t="shared" si="34"/>
        <v>1.4484536082474226</v>
      </c>
      <c r="BD89" s="173">
        <f t="shared" si="35"/>
        <v>3.3333333333333333E-2</v>
      </c>
      <c r="BE89" s="173">
        <f t="shared" si="36"/>
        <v>1.6666666666666666E-2</v>
      </c>
      <c r="BF89" s="173">
        <f t="shared" si="37"/>
        <v>0.05</v>
      </c>
      <c r="BG89" s="173">
        <f t="shared" si="38"/>
        <v>0.18981481481481483</v>
      </c>
      <c r="BH89" s="174" t="str">
        <f t="shared" si="39"/>
        <v>30–39 min</v>
      </c>
      <c r="BI89" s="174" t="str">
        <f t="shared" si="40"/>
        <v>23–27</v>
      </c>
      <c r="BJ89" s="175">
        <f t="shared" si="41"/>
        <v>0.55000000000000004</v>
      </c>
      <c r="BK89" s="175">
        <f t="shared" si="42"/>
        <v>0.60499999999999998</v>
      </c>
      <c r="BL89" s="175">
        <f t="shared" si="43"/>
        <v>0.50814725407362704</v>
      </c>
      <c r="BM89" s="176" t="str">
        <f t="shared" si="44"/>
        <v>Conserver</v>
      </c>
      <c r="BN89" s="177">
        <f t="shared" si="45"/>
        <v>0.51694612117147332</v>
      </c>
      <c r="BO89" s="177">
        <f t="shared" si="46"/>
        <v>2160</v>
      </c>
      <c r="BP89" s="178">
        <f t="shared" si="47"/>
        <v>0.13009259259259259</v>
      </c>
      <c r="BQ89" s="178">
        <f t="shared" si="48"/>
        <v>1.4484536082474226</v>
      </c>
      <c r="BR89" s="179">
        <f t="shared" si="49"/>
        <v>0.24351851851851852</v>
      </c>
      <c r="BS89" s="182">
        <f>AVERAGE(Tableau1[[#This Row],[STL_pg/Min]],Tableau1[[#This Row],[BLK_pg/Min]],Tableau1[[#This Row],[REB_pg/Min]])</f>
        <v>9.7839506172839499E-2</v>
      </c>
      <c r="BT89" s="180">
        <f>AVERAGE(Tableau1[FG%])</f>
        <v>44.61089630931459</v>
      </c>
      <c r="BU89" s="180">
        <f>AVERAGE(Tableau1[3P%])</f>
        <v>29.902460456941991</v>
      </c>
      <c r="BV89" s="180">
        <f>AVERAGE(Tableau1[FT%])</f>
        <v>72.024077328646754</v>
      </c>
    </row>
    <row r="90" spans="1:74">
      <c r="A90" s="181" t="s">
        <v>1853</v>
      </c>
      <c r="B90" s="167" t="s">
        <v>1830</v>
      </c>
      <c r="C90" s="168">
        <v>21</v>
      </c>
      <c r="D90" s="168">
        <v>67</v>
      </c>
      <c r="E90" s="168">
        <v>13</v>
      </c>
      <c r="F90" s="168">
        <v>54</v>
      </c>
      <c r="G90" s="168">
        <v>31.5</v>
      </c>
      <c r="H90" s="169">
        <v>1126</v>
      </c>
      <c r="I90" s="169">
        <v>362</v>
      </c>
      <c r="J90" s="169">
        <v>918</v>
      </c>
      <c r="K90" s="169">
        <v>39.1</v>
      </c>
      <c r="L90" s="169">
        <v>174</v>
      </c>
      <c r="M90" s="169">
        <v>509</v>
      </c>
      <c r="N90" s="169">
        <v>34.299999999999997</v>
      </c>
      <c r="O90" s="169">
        <v>235</v>
      </c>
      <c r="P90" s="169">
        <v>288</v>
      </c>
      <c r="Q90" s="169">
        <v>81.8</v>
      </c>
      <c r="R90" s="169">
        <v>27</v>
      </c>
      <c r="S90" s="169">
        <v>228</v>
      </c>
      <c r="T90" s="169">
        <v>255</v>
      </c>
      <c r="U90" s="169">
        <v>375</v>
      </c>
      <c r="V90" s="170">
        <v>181</v>
      </c>
      <c r="W90" s="169">
        <v>47</v>
      </c>
      <c r="X90" s="169">
        <v>7</v>
      </c>
      <c r="Y90" s="169">
        <v>114</v>
      </c>
      <c r="Z90" s="169">
        <v>1977</v>
      </c>
      <c r="AA90" s="169">
        <v>4</v>
      </c>
      <c r="AB90" s="169">
        <v>0</v>
      </c>
      <c r="AC90" s="168">
        <v>-7.6</v>
      </c>
      <c r="AD90" s="168">
        <v>110.1</v>
      </c>
      <c r="AE90" s="168">
        <v>122</v>
      </c>
      <c r="AF90" s="168">
        <v>-11.9</v>
      </c>
      <c r="AG90" s="168">
        <v>27.2</v>
      </c>
      <c r="AH90" s="168">
        <v>2.06</v>
      </c>
      <c r="AI90" s="168">
        <v>23.6</v>
      </c>
      <c r="AJ90" s="168">
        <v>1.2</v>
      </c>
      <c r="AK90" s="168">
        <v>10.4</v>
      </c>
      <c r="AL90" s="168">
        <v>5.8</v>
      </c>
      <c r="AM90" s="168">
        <v>11.5</v>
      </c>
      <c r="AN90" s="168">
        <v>48.5</v>
      </c>
      <c r="AO90" s="168">
        <v>53.9</v>
      </c>
      <c r="AP90" s="168">
        <v>23.7</v>
      </c>
      <c r="AQ90" s="168">
        <v>101.25</v>
      </c>
      <c r="AR90" s="168">
        <v>9.3000000000000007</v>
      </c>
      <c r="AS90" s="168">
        <v>4454</v>
      </c>
      <c r="AT90" s="171">
        <f t="shared" si="25"/>
        <v>16.805970149253731</v>
      </c>
      <c r="AU90" s="171">
        <f t="shared" si="26"/>
        <v>5.5970149253731343</v>
      </c>
      <c r="AV90" s="172">
        <f t="shared" si="27"/>
        <v>3.8059701492537314</v>
      </c>
      <c r="AW90" s="172">
        <f t="shared" si="28"/>
        <v>0.40298507462686567</v>
      </c>
      <c r="AX90" s="172">
        <f t="shared" si="29"/>
        <v>3.4029850746268657</v>
      </c>
      <c r="AY90" s="172">
        <f t="shared" si="30"/>
        <v>0.70149253731343286</v>
      </c>
      <c r="AZ90" s="172">
        <f t="shared" si="31"/>
        <v>0.1044776119402985</v>
      </c>
      <c r="BA90" s="172">
        <f t="shared" si="32"/>
        <v>2.7014925373134329</v>
      </c>
      <c r="BB90" s="173">
        <f t="shared" si="33"/>
        <v>0.53352286188107079</v>
      </c>
      <c r="BC90" s="173">
        <f t="shared" si="34"/>
        <v>2.0718232044198897</v>
      </c>
      <c r="BD90" s="173">
        <f t="shared" si="35"/>
        <v>2.2269604359156599E-2</v>
      </c>
      <c r="BE90" s="173">
        <f t="shared" si="36"/>
        <v>3.3167495854063019E-3</v>
      </c>
      <c r="BF90" s="173">
        <f t="shared" si="37"/>
        <v>1.279317697228145E-2</v>
      </c>
      <c r="BG90" s="173">
        <f t="shared" si="38"/>
        <v>0.10803127221037669</v>
      </c>
      <c r="BH90" s="174" t="str">
        <f t="shared" si="39"/>
        <v>30–39 min</v>
      </c>
      <c r="BI90" s="174" t="str">
        <f t="shared" si="40"/>
        <v>18–22</v>
      </c>
      <c r="BJ90" s="175">
        <f t="shared" si="41"/>
        <v>0.48499999999999999</v>
      </c>
      <c r="BK90" s="175">
        <f t="shared" si="42"/>
        <v>0.53900000000000003</v>
      </c>
      <c r="BL90" s="175">
        <f t="shared" si="43"/>
        <v>0.55401327700663849</v>
      </c>
      <c r="BM90" s="176" t="str">
        <f t="shared" si="44"/>
        <v>Conserver</v>
      </c>
      <c r="BN90" s="177">
        <f t="shared" si="45"/>
        <v>0.5139854049671162</v>
      </c>
      <c r="BO90" s="177">
        <f t="shared" si="46"/>
        <v>2110.5</v>
      </c>
      <c r="BP90" s="178">
        <f t="shared" si="47"/>
        <v>0.17768301350390903</v>
      </c>
      <c r="BQ90" s="178">
        <f t="shared" si="48"/>
        <v>2.0718232044198897</v>
      </c>
      <c r="BR90" s="179">
        <f t="shared" si="49"/>
        <v>0.12082444918265814</v>
      </c>
      <c r="BS90" s="182">
        <f>AVERAGE(Tableau1[[#This Row],[STL_pg/Min]],Tableau1[[#This Row],[BLK_pg/Min]],Tableau1[[#This Row],[REB_pg/Min]])</f>
        <v>4.8803601042407017E-2</v>
      </c>
      <c r="BT90" s="180">
        <f>AVERAGE(Tableau1[FG%])</f>
        <v>44.61089630931459</v>
      </c>
      <c r="BU90" s="180">
        <f>AVERAGE(Tableau1[3P%])</f>
        <v>29.902460456941991</v>
      </c>
      <c r="BV90" s="180">
        <f>AVERAGE(Tableau1[FT%])</f>
        <v>72.024077328646754</v>
      </c>
    </row>
    <row r="91" spans="1:74">
      <c r="A91" s="181" t="s">
        <v>1854</v>
      </c>
      <c r="B91" s="167" t="s">
        <v>1797</v>
      </c>
      <c r="C91" s="168">
        <v>28</v>
      </c>
      <c r="D91" s="168">
        <v>80</v>
      </c>
      <c r="E91" s="168">
        <v>50</v>
      </c>
      <c r="F91" s="168">
        <v>30</v>
      </c>
      <c r="G91" s="168">
        <v>32.799999999999997</v>
      </c>
      <c r="H91" s="169">
        <v>1344</v>
      </c>
      <c r="I91" s="169">
        <v>592</v>
      </c>
      <c r="J91" s="169">
        <v>944</v>
      </c>
      <c r="K91" s="169">
        <v>62.8</v>
      </c>
      <c r="L91" s="169">
        <v>0</v>
      </c>
      <c r="M91" s="169">
        <v>0</v>
      </c>
      <c r="N91" s="169">
        <v>0</v>
      </c>
      <c r="O91" s="169">
        <v>160</v>
      </c>
      <c r="P91" s="169">
        <v>240</v>
      </c>
      <c r="Q91" s="169">
        <v>66.099999999999994</v>
      </c>
      <c r="R91" s="169">
        <v>304</v>
      </c>
      <c r="S91" s="169">
        <v>712</v>
      </c>
      <c r="T91" s="169">
        <v>1008</v>
      </c>
      <c r="U91" s="169">
        <v>216</v>
      </c>
      <c r="V91" s="170">
        <v>128</v>
      </c>
      <c r="W91" s="169">
        <v>56</v>
      </c>
      <c r="X91" s="169">
        <v>88</v>
      </c>
      <c r="Y91" s="169">
        <v>168</v>
      </c>
      <c r="Z91" s="169">
        <v>3184</v>
      </c>
      <c r="AA91" s="169">
        <v>59</v>
      </c>
      <c r="AB91" s="169">
        <v>1</v>
      </c>
      <c r="AC91" s="168">
        <v>6.4</v>
      </c>
      <c r="AD91" s="168">
        <v>116.5</v>
      </c>
      <c r="AE91" s="168">
        <v>107.1</v>
      </c>
      <c r="AF91" s="168">
        <v>9.4</v>
      </c>
      <c r="AG91" s="168">
        <v>12.1</v>
      </c>
      <c r="AH91" s="168">
        <v>1.69</v>
      </c>
      <c r="AI91" s="168">
        <v>15.5</v>
      </c>
      <c r="AJ91" s="168">
        <v>12.2</v>
      </c>
      <c r="AK91" s="168">
        <v>27.1</v>
      </c>
      <c r="AL91" s="168">
        <v>19.899999999999999</v>
      </c>
      <c r="AM91" s="168">
        <v>9.1999999999999993</v>
      </c>
      <c r="AN91" s="168">
        <v>62.8</v>
      </c>
      <c r="AO91" s="168">
        <v>64.099999999999994</v>
      </c>
      <c r="AP91" s="168">
        <v>19.2</v>
      </c>
      <c r="AQ91" s="168">
        <v>98.55</v>
      </c>
      <c r="AR91" s="168">
        <v>15.7</v>
      </c>
      <c r="AS91" s="168">
        <v>5392</v>
      </c>
      <c r="AT91" s="171">
        <f t="shared" si="25"/>
        <v>16.8</v>
      </c>
      <c r="AU91" s="171">
        <f t="shared" si="26"/>
        <v>2.7</v>
      </c>
      <c r="AV91" s="172">
        <f t="shared" si="27"/>
        <v>12.6</v>
      </c>
      <c r="AW91" s="172">
        <f t="shared" si="28"/>
        <v>3.8</v>
      </c>
      <c r="AX91" s="172">
        <f t="shared" si="29"/>
        <v>8.9</v>
      </c>
      <c r="AY91" s="172">
        <f t="shared" si="30"/>
        <v>0.7</v>
      </c>
      <c r="AZ91" s="172">
        <f t="shared" si="31"/>
        <v>1.1000000000000001</v>
      </c>
      <c r="BA91" s="172">
        <f t="shared" si="32"/>
        <v>1.6</v>
      </c>
      <c r="BB91" s="173">
        <f t="shared" si="33"/>
        <v>0.51219512195121952</v>
      </c>
      <c r="BC91" s="173">
        <f t="shared" si="34"/>
        <v>1.6875</v>
      </c>
      <c r="BD91" s="173">
        <f t="shared" si="35"/>
        <v>2.1341463414634148E-2</v>
      </c>
      <c r="BE91" s="173">
        <f t="shared" si="36"/>
        <v>3.3536585365853668E-2</v>
      </c>
      <c r="BF91" s="173">
        <f t="shared" si="37"/>
        <v>0.11585365853658537</v>
      </c>
      <c r="BG91" s="173">
        <f t="shared" si="38"/>
        <v>0.27134146341463417</v>
      </c>
      <c r="BH91" s="174" t="str">
        <f t="shared" si="39"/>
        <v>30–39 min</v>
      </c>
      <c r="BI91" s="174" t="str">
        <f t="shared" si="40"/>
        <v>28–32</v>
      </c>
      <c r="BJ91" s="175">
        <f t="shared" si="41"/>
        <v>0.628</v>
      </c>
      <c r="BK91" s="175">
        <f t="shared" si="42"/>
        <v>0.6409999999999999</v>
      </c>
      <c r="BL91" s="175">
        <f t="shared" si="43"/>
        <v>0.56970428485214242</v>
      </c>
      <c r="BM91" s="176" t="str">
        <f t="shared" si="44"/>
        <v>Conserver</v>
      </c>
      <c r="BN91" s="177">
        <f t="shared" si="45"/>
        <v>0.5138028169014085</v>
      </c>
      <c r="BO91" s="177">
        <f t="shared" si="46"/>
        <v>2624</v>
      </c>
      <c r="BP91" s="178">
        <f t="shared" si="47"/>
        <v>8.2317073170731711E-2</v>
      </c>
      <c r="BQ91" s="178">
        <f t="shared" si="48"/>
        <v>1.6875</v>
      </c>
      <c r="BR91" s="179">
        <f t="shared" si="49"/>
        <v>0.38414634146341464</v>
      </c>
      <c r="BS91" s="182">
        <f>AVERAGE(Tableau1[[#This Row],[STL_pg/Min]],Tableau1[[#This Row],[BLK_pg/Min]],Tableau1[[#This Row],[REB_pg/Min]])</f>
        <v>0.14634146341463414</v>
      </c>
      <c r="BT91" s="180">
        <f>AVERAGE(Tableau1[FG%])</f>
        <v>44.61089630931459</v>
      </c>
      <c r="BU91" s="180">
        <f>AVERAGE(Tableau1[3P%])</f>
        <v>29.902460456941991</v>
      </c>
      <c r="BV91" s="180">
        <f>AVERAGE(Tableau1[FT%])</f>
        <v>72.024077328646754</v>
      </c>
    </row>
    <row r="92" spans="1:74">
      <c r="A92" s="181" t="s">
        <v>1855</v>
      </c>
      <c r="B92" s="167" t="s">
        <v>1756</v>
      </c>
      <c r="C92" s="168">
        <v>30</v>
      </c>
      <c r="D92" s="168">
        <v>76</v>
      </c>
      <c r="E92" s="168">
        <v>58</v>
      </c>
      <c r="F92" s="168">
        <v>18</v>
      </c>
      <c r="G92" s="168">
        <v>33.9</v>
      </c>
      <c r="H92" s="169">
        <v>1246</v>
      </c>
      <c r="I92" s="169">
        <v>426</v>
      </c>
      <c r="J92" s="169">
        <v>958</v>
      </c>
      <c r="K92" s="169">
        <v>44.2</v>
      </c>
      <c r="L92" s="169">
        <v>266</v>
      </c>
      <c r="M92" s="169">
        <v>692</v>
      </c>
      <c r="N92" s="169">
        <v>38.4</v>
      </c>
      <c r="O92" s="169">
        <v>137</v>
      </c>
      <c r="P92" s="169">
        <v>160</v>
      </c>
      <c r="Q92" s="169">
        <v>83.9</v>
      </c>
      <c r="R92" s="169">
        <v>68</v>
      </c>
      <c r="S92" s="169">
        <v>274</v>
      </c>
      <c r="T92" s="169">
        <v>342</v>
      </c>
      <c r="U92" s="169">
        <v>365</v>
      </c>
      <c r="V92" s="170">
        <v>129</v>
      </c>
      <c r="W92" s="169">
        <v>68</v>
      </c>
      <c r="X92" s="169">
        <v>84</v>
      </c>
      <c r="Y92" s="169">
        <v>137</v>
      </c>
      <c r="Z92" s="169">
        <v>2523</v>
      </c>
      <c r="AA92" s="169">
        <v>4</v>
      </c>
      <c r="AB92" s="169">
        <v>0</v>
      </c>
      <c r="AC92" s="168">
        <v>7.1</v>
      </c>
      <c r="AD92" s="168">
        <v>119.7</v>
      </c>
      <c r="AE92" s="168">
        <v>109.5</v>
      </c>
      <c r="AF92" s="168">
        <v>10.199999999999999</v>
      </c>
      <c r="AG92" s="168">
        <v>19.899999999999999</v>
      </c>
      <c r="AH92" s="168">
        <v>2.76</v>
      </c>
      <c r="AI92" s="168">
        <v>23.7</v>
      </c>
      <c r="AJ92" s="168">
        <v>2.5</v>
      </c>
      <c r="AK92" s="168">
        <v>10.1</v>
      </c>
      <c r="AL92" s="168">
        <v>6.4</v>
      </c>
      <c r="AM92" s="168">
        <v>8.6</v>
      </c>
      <c r="AN92" s="168">
        <v>58</v>
      </c>
      <c r="AO92" s="168">
        <v>60.6</v>
      </c>
      <c r="AP92" s="168">
        <v>19.5</v>
      </c>
      <c r="AQ92" s="168">
        <v>97.89</v>
      </c>
      <c r="AR92" s="168">
        <v>10.6</v>
      </c>
      <c r="AS92" s="168">
        <v>5251</v>
      </c>
      <c r="AT92" s="171">
        <f t="shared" si="25"/>
        <v>16.394736842105264</v>
      </c>
      <c r="AU92" s="171">
        <f t="shared" si="26"/>
        <v>4.8026315789473681</v>
      </c>
      <c r="AV92" s="172">
        <f t="shared" si="27"/>
        <v>4.5</v>
      </c>
      <c r="AW92" s="172">
        <f t="shared" si="28"/>
        <v>0.89473684210526316</v>
      </c>
      <c r="AX92" s="172">
        <f t="shared" si="29"/>
        <v>3.6052631578947367</v>
      </c>
      <c r="AY92" s="172">
        <f t="shared" si="30"/>
        <v>0.89473684210526316</v>
      </c>
      <c r="AZ92" s="172">
        <f t="shared" si="31"/>
        <v>1.1052631578947369</v>
      </c>
      <c r="BA92" s="172">
        <f t="shared" si="32"/>
        <v>1.6973684210526316</v>
      </c>
      <c r="BB92" s="173">
        <f t="shared" si="33"/>
        <v>0.48362055581431457</v>
      </c>
      <c r="BC92" s="173">
        <f t="shared" si="34"/>
        <v>2.829457364341085</v>
      </c>
      <c r="BD92" s="173">
        <f t="shared" si="35"/>
        <v>2.6393417171246703E-2</v>
      </c>
      <c r="BE92" s="173">
        <f t="shared" si="36"/>
        <v>3.2603632976245932E-2</v>
      </c>
      <c r="BF92" s="173">
        <f t="shared" si="37"/>
        <v>2.6393417171246703E-2</v>
      </c>
      <c r="BG92" s="173">
        <f t="shared" si="38"/>
        <v>0.10634994566061171</v>
      </c>
      <c r="BH92" s="174" t="str">
        <f t="shared" si="39"/>
        <v>30–39 min</v>
      </c>
      <c r="BI92" s="174" t="str">
        <f t="shared" si="40"/>
        <v>28–32</v>
      </c>
      <c r="BJ92" s="175">
        <f t="shared" si="41"/>
        <v>0.57999999999999996</v>
      </c>
      <c r="BK92" s="175">
        <f t="shared" si="42"/>
        <v>0.60599999999999998</v>
      </c>
      <c r="BL92" s="175">
        <f t="shared" si="43"/>
        <v>0.57815328907664454</v>
      </c>
      <c r="BM92" s="176" t="str">
        <f t="shared" si="44"/>
        <v>Conserver</v>
      </c>
      <c r="BN92" s="177">
        <f t="shared" si="45"/>
        <v>0.50140845070422535</v>
      </c>
      <c r="BO92" s="177">
        <f t="shared" si="46"/>
        <v>2576.4</v>
      </c>
      <c r="BP92" s="178">
        <f t="shared" si="47"/>
        <v>0.14167054805154478</v>
      </c>
      <c r="BQ92" s="178">
        <f t="shared" si="48"/>
        <v>2.8294573643410854</v>
      </c>
      <c r="BR92" s="179">
        <f t="shared" si="49"/>
        <v>0.13274336283185842</v>
      </c>
      <c r="BS92" s="182">
        <f>AVERAGE(Tableau1[[#This Row],[STL_pg/Min]],Tableau1[[#This Row],[BLK_pg/Min]],Tableau1[[#This Row],[REB_pg/Min]])</f>
        <v>6.3913470993117019E-2</v>
      </c>
      <c r="BT92" s="180">
        <f>AVERAGE(Tableau1[FG%])</f>
        <v>44.61089630931459</v>
      </c>
      <c r="BU92" s="180">
        <f>AVERAGE(Tableau1[3P%])</f>
        <v>29.902460456941991</v>
      </c>
      <c r="BV92" s="180">
        <f>AVERAGE(Tableau1[FT%])</f>
        <v>72.024077328646754</v>
      </c>
    </row>
    <row r="93" spans="1:74">
      <c r="A93" s="181" t="s">
        <v>1856</v>
      </c>
      <c r="B93" s="167" t="s">
        <v>1762</v>
      </c>
      <c r="C93" s="168">
        <v>28</v>
      </c>
      <c r="D93" s="168">
        <v>82</v>
      </c>
      <c r="E93" s="168">
        <v>44</v>
      </c>
      <c r="F93" s="168">
        <v>38</v>
      </c>
      <c r="G93" s="168">
        <v>27.8</v>
      </c>
      <c r="H93" s="169">
        <v>1337</v>
      </c>
      <c r="I93" s="169">
        <v>459</v>
      </c>
      <c r="J93" s="169">
        <v>1074</v>
      </c>
      <c r="K93" s="169">
        <v>43</v>
      </c>
      <c r="L93" s="169">
        <v>320</v>
      </c>
      <c r="M93" s="169">
        <v>763</v>
      </c>
      <c r="N93" s="169">
        <v>41.6</v>
      </c>
      <c r="O93" s="169">
        <v>98</v>
      </c>
      <c r="P93" s="169">
        <v>139</v>
      </c>
      <c r="Q93" s="169">
        <v>67.900000000000006</v>
      </c>
      <c r="R93" s="169">
        <v>49</v>
      </c>
      <c r="S93" s="169">
        <v>164</v>
      </c>
      <c r="T93" s="169">
        <v>213</v>
      </c>
      <c r="U93" s="169">
        <v>139</v>
      </c>
      <c r="V93" s="170">
        <v>82</v>
      </c>
      <c r="W93" s="169">
        <v>74</v>
      </c>
      <c r="X93" s="169">
        <v>8</v>
      </c>
      <c r="Y93" s="169">
        <v>123</v>
      </c>
      <c r="Z93" s="169">
        <v>1952</v>
      </c>
      <c r="AA93" s="169">
        <v>1</v>
      </c>
      <c r="AB93" s="169">
        <v>0</v>
      </c>
      <c r="AC93" s="168">
        <v>2.1</v>
      </c>
      <c r="AD93" s="168">
        <v>113.3</v>
      </c>
      <c r="AE93" s="168">
        <v>110.2</v>
      </c>
      <c r="AF93" s="168">
        <v>3.1</v>
      </c>
      <c r="AG93" s="168">
        <v>8.9</v>
      </c>
      <c r="AH93" s="168">
        <v>1.67</v>
      </c>
      <c r="AI93" s="168">
        <v>10.3</v>
      </c>
      <c r="AJ93" s="168">
        <v>2</v>
      </c>
      <c r="AK93" s="168">
        <v>6.9</v>
      </c>
      <c r="AL93" s="168">
        <v>4.5</v>
      </c>
      <c r="AM93" s="168">
        <v>6.2</v>
      </c>
      <c r="AN93" s="168">
        <v>57.9</v>
      </c>
      <c r="AO93" s="168">
        <v>59</v>
      </c>
      <c r="AP93" s="168">
        <v>21.5</v>
      </c>
      <c r="AQ93" s="168">
        <v>102.76</v>
      </c>
      <c r="AR93" s="168">
        <v>9.1</v>
      </c>
      <c r="AS93" s="168">
        <v>4898</v>
      </c>
      <c r="AT93" s="171">
        <f t="shared" si="25"/>
        <v>16.304878048780488</v>
      </c>
      <c r="AU93" s="171">
        <f t="shared" si="26"/>
        <v>1.6951219512195121</v>
      </c>
      <c r="AV93" s="172">
        <f t="shared" si="27"/>
        <v>2.5975609756097562</v>
      </c>
      <c r="AW93" s="172">
        <f t="shared" si="28"/>
        <v>0.59756097560975607</v>
      </c>
      <c r="AX93" s="172">
        <f t="shared" si="29"/>
        <v>2</v>
      </c>
      <c r="AY93" s="172">
        <f t="shared" si="30"/>
        <v>0.90243902439024393</v>
      </c>
      <c r="AZ93" s="172">
        <f t="shared" si="31"/>
        <v>9.7560975609756101E-2</v>
      </c>
      <c r="BA93" s="172">
        <f t="shared" si="32"/>
        <v>1</v>
      </c>
      <c r="BB93" s="173">
        <f t="shared" si="33"/>
        <v>0.58650640463239168</v>
      </c>
      <c r="BC93" s="173">
        <f t="shared" si="34"/>
        <v>1.6951219512195121</v>
      </c>
      <c r="BD93" s="173">
        <f t="shared" si="35"/>
        <v>3.2461835409721002E-2</v>
      </c>
      <c r="BE93" s="173">
        <f t="shared" si="36"/>
        <v>3.5093876118617302E-3</v>
      </c>
      <c r="BF93" s="173">
        <f t="shared" si="37"/>
        <v>2.1494999122653097E-2</v>
      </c>
      <c r="BG93" s="173">
        <f t="shared" si="38"/>
        <v>7.1942446043165464E-2</v>
      </c>
      <c r="BH93" s="174" t="str">
        <f t="shared" si="39"/>
        <v>20–29 min</v>
      </c>
      <c r="BI93" s="174" t="str">
        <f t="shared" si="40"/>
        <v>28–32</v>
      </c>
      <c r="BJ93" s="175">
        <f t="shared" si="41"/>
        <v>0.57899999999999996</v>
      </c>
      <c r="BK93" s="175">
        <f t="shared" si="42"/>
        <v>0.59</v>
      </c>
      <c r="BL93" s="175">
        <f t="shared" si="43"/>
        <v>0.64815932407966204</v>
      </c>
      <c r="BM93" s="176" t="str">
        <f t="shared" si="44"/>
        <v>Écarter</v>
      </c>
      <c r="BN93" s="177">
        <f t="shared" si="45"/>
        <v>0.49866025420817589</v>
      </c>
      <c r="BO93" s="177">
        <f t="shared" si="46"/>
        <v>2279.6</v>
      </c>
      <c r="BP93" s="178">
        <f t="shared" si="47"/>
        <v>6.0975609756097567E-2</v>
      </c>
      <c r="BQ93" s="178">
        <f t="shared" si="48"/>
        <v>1.6951219512195121</v>
      </c>
      <c r="BR93" s="179">
        <f t="shared" si="49"/>
        <v>9.3437445165818561E-2</v>
      </c>
      <c r="BS93" s="182">
        <f>AVERAGE(Tableau1[[#This Row],[STL_pg/Min]],Tableau1[[#This Row],[BLK_pg/Min]],Tableau1[[#This Row],[REB_pg/Min]])</f>
        <v>4.3136222729133762E-2</v>
      </c>
      <c r="BT93" s="180">
        <f>AVERAGE(Tableau1[FG%])</f>
        <v>44.61089630931459</v>
      </c>
      <c r="BU93" s="180">
        <f>AVERAGE(Tableau1[3P%])</f>
        <v>29.902460456941991</v>
      </c>
      <c r="BV93" s="180">
        <f>AVERAGE(Tableau1[FT%])</f>
        <v>72.024077328646754</v>
      </c>
    </row>
    <row r="94" spans="1:74">
      <c r="A94" s="181" t="s">
        <v>1857</v>
      </c>
      <c r="B94" s="167" t="s">
        <v>1780</v>
      </c>
      <c r="C94" s="168">
        <v>24</v>
      </c>
      <c r="D94" s="168">
        <v>64</v>
      </c>
      <c r="E94" s="168">
        <v>24</v>
      </c>
      <c r="F94" s="168">
        <v>40</v>
      </c>
      <c r="G94" s="168">
        <v>31</v>
      </c>
      <c r="H94" s="169">
        <v>1043</v>
      </c>
      <c r="I94" s="169">
        <v>397</v>
      </c>
      <c r="J94" s="169">
        <v>890</v>
      </c>
      <c r="K94" s="169">
        <v>44.3</v>
      </c>
      <c r="L94" s="169">
        <v>160</v>
      </c>
      <c r="M94" s="169">
        <v>429</v>
      </c>
      <c r="N94" s="169">
        <v>36.799999999999997</v>
      </c>
      <c r="O94" s="169">
        <v>96</v>
      </c>
      <c r="P94" s="169">
        <v>122</v>
      </c>
      <c r="Q94" s="169">
        <v>79.2</v>
      </c>
      <c r="R94" s="169">
        <v>32</v>
      </c>
      <c r="S94" s="169">
        <v>224</v>
      </c>
      <c r="T94" s="169">
        <v>256</v>
      </c>
      <c r="U94" s="169">
        <v>186</v>
      </c>
      <c r="V94" s="170">
        <v>90</v>
      </c>
      <c r="W94" s="169">
        <v>83</v>
      </c>
      <c r="X94" s="169">
        <v>32</v>
      </c>
      <c r="Y94" s="169">
        <v>109</v>
      </c>
      <c r="Z94" s="169">
        <v>1882</v>
      </c>
      <c r="AA94" s="169">
        <v>2</v>
      </c>
      <c r="AB94" s="169">
        <v>0</v>
      </c>
      <c r="AC94" s="168">
        <v>-4.0999999999999996</v>
      </c>
      <c r="AD94" s="168">
        <v>111.9</v>
      </c>
      <c r="AE94" s="168">
        <v>118.1</v>
      </c>
      <c r="AF94" s="168">
        <v>-6.2</v>
      </c>
      <c r="AG94" s="168">
        <v>13.9</v>
      </c>
      <c r="AH94" s="168">
        <v>2.08</v>
      </c>
      <c r="AI94" s="168">
        <v>15.2</v>
      </c>
      <c r="AJ94" s="168">
        <v>1.6</v>
      </c>
      <c r="AK94" s="168">
        <v>10.7</v>
      </c>
      <c r="AL94" s="168">
        <v>6.2</v>
      </c>
      <c r="AM94" s="168">
        <v>7.3</v>
      </c>
      <c r="AN94" s="168">
        <v>53.2</v>
      </c>
      <c r="AO94" s="168">
        <v>55.3</v>
      </c>
      <c r="AP94" s="168">
        <v>21.7</v>
      </c>
      <c r="AQ94" s="168">
        <v>100.8</v>
      </c>
      <c r="AR94" s="168">
        <v>9.1999999999999993</v>
      </c>
      <c r="AS94" s="168">
        <v>4163</v>
      </c>
      <c r="AT94" s="171">
        <f t="shared" si="25"/>
        <v>16.296875</v>
      </c>
      <c r="AU94" s="171">
        <f t="shared" si="26"/>
        <v>2.90625</v>
      </c>
      <c r="AV94" s="172">
        <f t="shared" si="27"/>
        <v>4</v>
      </c>
      <c r="AW94" s="172">
        <f t="shared" si="28"/>
        <v>0.5</v>
      </c>
      <c r="AX94" s="172">
        <f t="shared" si="29"/>
        <v>3.5</v>
      </c>
      <c r="AY94" s="172">
        <f t="shared" si="30"/>
        <v>1.296875</v>
      </c>
      <c r="AZ94" s="172">
        <f t="shared" si="31"/>
        <v>0.5</v>
      </c>
      <c r="BA94" s="172">
        <f t="shared" si="32"/>
        <v>1.40625</v>
      </c>
      <c r="BB94" s="173">
        <f t="shared" si="33"/>
        <v>0.52570564516129037</v>
      </c>
      <c r="BC94" s="173">
        <f t="shared" si="34"/>
        <v>2.0666666666666669</v>
      </c>
      <c r="BD94" s="173">
        <f t="shared" si="35"/>
        <v>4.1834677419354836E-2</v>
      </c>
      <c r="BE94" s="173">
        <f t="shared" si="36"/>
        <v>1.6129032258064516E-2</v>
      </c>
      <c r="BF94" s="173">
        <f t="shared" si="37"/>
        <v>1.6129032258064516E-2</v>
      </c>
      <c r="BG94" s="173">
        <f t="shared" si="38"/>
        <v>0.11290322580645161</v>
      </c>
      <c r="BH94" s="174" t="str">
        <f t="shared" si="39"/>
        <v>30–39 min</v>
      </c>
      <c r="BI94" s="174" t="str">
        <f t="shared" si="40"/>
        <v>23–27</v>
      </c>
      <c r="BJ94" s="175">
        <f t="shared" si="41"/>
        <v>0.53200000000000003</v>
      </c>
      <c r="BK94" s="175">
        <f t="shared" si="42"/>
        <v>0.55299999999999994</v>
      </c>
      <c r="BL94" s="175">
        <f t="shared" si="43"/>
        <v>0.53711526855763425</v>
      </c>
      <c r="BM94" s="176" t="str">
        <f t="shared" si="44"/>
        <v>Conserver</v>
      </c>
      <c r="BN94" s="177">
        <f t="shared" si="45"/>
        <v>0.49841549295774651</v>
      </c>
      <c r="BO94" s="177">
        <f t="shared" si="46"/>
        <v>1984</v>
      </c>
      <c r="BP94" s="178">
        <f t="shared" si="47"/>
        <v>9.375E-2</v>
      </c>
      <c r="BQ94" s="178">
        <f t="shared" si="48"/>
        <v>2.0666666666666669</v>
      </c>
      <c r="BR94" s="179">
        <f t="shared" si="49"/>
        <v>0.12903225806451613</v>
      </c>
      <c r="BS94" s="182">
        <f>AVERAGE(Tableau1[[#This Row],[STL_pg/Min]],Tableau1[[#This Row],[BLK_pg/Min]],Tableau1[[#This Row],[REB_pg/Min]])</f>
        <v>6.2331989247311821E-2</v>
      </c>
      <c r="BT94" s="180">
        <f>AVERAGE(Tableau1[FG%])</f>
        <v>44.61089630931459</v>
      </c>
      <c r="BU94" s="180">
        <f>AVERAGE(Tableau1[3P%])</f>
        <v>29.902460456941991</v>
      </c>
      <c r="BV94" s="180">
        <f>AVERAGE(Tableau1[FT%])</f>
        <v>72.024077328646754</v>
      </c>
    </row>
    <row r="95" spans="1:74">
      <c r="A95" s="181" t="s">
        <v>1858</v>
      </c>
      <c r="B95" s="167" t="s">
        <v>1766</v>
      </c>
      <c r="C95" s="168">
        <v>24</v>
      </c>
      <c r="D95" s="168">
        <v>35</v>
      </c>
      <c r="E95" s="168">
        <v>20</v>
      </c>
      <c r="F95" s="168">
        <v>15</v>
      </c>
      <c r="G95" s="168">
        <v>28.6</v>
      </c>
      <c r="H95" s="169">
        <v>567</v>
      </c>
      <c r="I95" s="169">
        <v>196</v>
      </c>
      <c r="J95" s="169">
        <v>480</v>
      </c>
      <c r="K95" s="169">
        <v>41</v>
      </c>
      <c r="L95" s="169">
        <v>77</v>
      </c>
      <c r="M95" s="169">
        <v>242</v>
      </c>
      <c r="N95" s="169">
        <v>31.4</v>
      </c>
      <c r="O95" s="169">
        <v>98</v>
      </c>
      <c r="P95" s="169">
        <v>109</v>
      </c>
      <c r="Q95" s="169">
        <v>88.2</v>
      </c>
      <c r="R95" s="169">
        <v>25</v>
      </c>
      <c r="S95" s="169">
        <v>119</v>
      </c>
      <c r="T95" s="169">
        <v>140</v>
      </c>
      <c r="U95" s="169">
        <v>130</v>
      </c>
      <c r="V95" s="170">
        <v>102</v>
      </c>
      <c r="W95" s="169">
        <v>53</v>
      </c>
      <c r="X95" s="169">
        <v>32</v>
      </c>
      <c r="Y95" s="169">
        <v>98</v>
      </c>
      <c r="Z95" s="169">
        <v>1078</v>
      </c>
      <c r="AA95" s="169">
        <v>0</v>
      </c>
      <c r="AB95" s="169">
        <v>0</v>
      </c>
      <c r="AC95" s="168">
        <v>0.1</v>
      </c>
      <c r="AD95" s="168">
        <v>105.7</v>
      </c>
      <c r="AE95" s="168">
        <v>104.8</v>
      </c>
      <c r="AF95" s="168">
        <v>1</v>
      </c>
      <c r="AG95" s="168">
        <v>21.6</v>
      </c>
      <c r="AH95" s="168">
        <v>1.26</v>
      </c>
      <c r="AI95" s="168">
        <v>17</v>
      </c>
      <c r="AJ95" s="168">
        <v>2.2999999999999998</v>
      </c>
      <c r="AK95" s="168">
        <v>12.6</v>
      </c>
      <c r="AL95" s="168">
        <v>7.2</v>
      </c>
      <c r="AM95" s="168">
        <v>13.5</v>
      </c>
      <c r="AN95" s="168">
        <v>48.9</v>
      </c>
      <c r="AO95" s="168">
        <v>53.6</v>
      </c>
      <c r="AP95" s="168">
        <v>26.8</v>
      </c>
      <c r="AQ95" s="168">
        <v>99.02</v>
      </c>
      <c r="AR95" s="168">
        <v>10.7</v>
      </c>
      <c r="AS95" s="168">
        <v>2060</v>
      </c>
      <c r="AT95" s="171">
        <f t="shared" si="25"/>
        <v>16.2</v>
      </c>
      <c r="AU95" s="171">
        <f t="shared" si="26"/>
        <v>3.7142857142857144</v>
      </c>
      <c r="AV95" s="172">
        <f t="shared" si="27"/>
        <v>4</v>
      </c>
      <c r="AW95" s="172">
        <f t="shared" si="28"/>
        <v>0.7142857142857143</v>
      </c>
      <c r="AX95" s="172">
        <f t="shared" si="29"/>
        <v>3.4</v>
      </c>
      <c r="AY95" s="172">
        <f t="shared" si="30"/>
        <v>1.5142857142857142</v>
      </c>
      <c r="AZ95" s="172">
        <f t="shared" si="31"/>
        <v>0.91428571428571426</v>
      </c>
      <c r="BA95" s="172">
        <f t="shared" si="32"/>
        <v>2.9142857142857141</v>
      </c>
      <c r="BB95" s="173">
        <f t="shared" si="33"/>
        <v>0.56643356643356635</v>
      </c>
      <c r="BC95" s="173">
        <f t="shared" si="34"/>
        <v>1.2745098039215688</v>
      </c>
      <c r="BD95" s="173">
        <f t="shared" si="35"/>
        <v>5.2947052947052944E-2</v>
      </c>
      <c r="BE95" s="173">
        <f t="shared" si="36"/>
        <v>3.1968031968031968E-2</v>
      </c>
      <c r="BF95" s="173">
        <f t="shared" si="37"/>
        <v>2.4975024975024976E-2</v>
      </c>
      <c r="BG95" s="173">
        <f t="shared" si="38"/>
        <v>0.11888111888111887</v>
      </c>
      <c r="BH95" s="174" t="str">
        <f t="shared" si="39"/>
        <v>20–29 min</v>
      </c>
      <c r="BI95" s="174" t="str">
        <f t="shared" si="40"/>
        <v>23–27</v>
      </c>
      <c r="BJ95" s="175">
        <f t="shared" si="41"/>
        <v>0.48899999999999999</v>
      </c>
      <c r="BK95" s="175">
        <f t="shared" si="42"/>
        <v>0.53600000000000003</v>
      </c>
      <c r="BL95" s="175">
        <f t="shared" si="43"/>
        <v>0.28968014484007243</v>
      </c>
      <c r="BM95" s="176" t="str">
        <f t="shared" si="44"/>
        <v>Écarter</v>
      </c>
      <c r="BN95" s="177">
        <f t="shared" si="45"/>
        <v>0.4954527162977867</v>
      </c>
      <c r="BO95" s="177">
        <f t="shared" si="46"/>
        <v>1001</v>
      </c>
      <c r="BP95" s="178">
        <f t="shared" si="47"/>
        <v>0.12987012987012986</v>
      </c>
      <c r="BQ95" s="178">
        <f t="shared" si="48"/>
        <v>1.2745098039215685</v>
      </c>
      <c r="BR95" s="179">
        <f t="shared" si="49"/>
        <v>0.13986013986013984</v>
      </c>
      <c r="BS95" s="182">
        <f>AVERAGE(Tableau1[[#This Row],[STL_pg/Min]],Tableau1[[#This Row],[BLK_pg/Min]],Tableau1[[#This Row],[REB_pg/Min]])</f>
        <v>7.4925074925074928E-2</v>
      </c>
      <c r="BT95" s="180">
        <f>AVERAGE(Tableau1[FG%])</f>
        <v>44.61089630931459</v>
      </c>
      <c r="BU95" s="180">
        <f>AVERAGE(Tableau1[3P%])</f>
        <v>29.902460456941991</v>
      </c>
      <c r="BV95" s="180">
        <f>AVERAGE(Tableau1[FT%])</f>
        <v>72.024077328646754</v>
      </c>
    </row>
    <row r="96" spans="1:74">
      <c r="A96" s="181" t="s">
        <v>1859</v>
      </c>
      <c r="B96" s="167" t="s">
        <v>1760</v>
      </c>
      <c r="C96" s="168">
        <v>35</v>
      </c>
      <c r="D96" s="168">
        <v>41</v>
      </c>
      <c r="E96" s="168">
        <v>15</v>
      </c>
      <c r="F96" s="168">
        <v>26</v>
      </c>
      <c r="G96" s="168">
        <v>32.5</v>
      </c>
      <c r="H96" s="169">
        <v>664</v>
      </c>
      <c r="I96" s="169">
        <v>246</v>
      </c>
      <c r="J96" s="169">
        <v>570</v>
      </c>
      <c r="K96" s="169">
        <v>43</v>
      </c>
      <c r="L96" s="169">
        <v>94</v>
      </c>
      <c r="M96" s="169">
        <v>267</v>
      </c>
      <c r="N96" s="169">
        <v>35.799999999999997</v>
      </c>
      <c r="O96" s="169">
        <v>78</v>
      </c>
      <c r="P96" s="169">
        <v>98</v>
      </c>
      <c r="Q96" s="169">
        <v>81.400000000000006</v>
      </c>
      <c r="R96" s="169">
        <v>25</v>
      </c>
      <c r="S96" s="169">
        <v>197</v>
      </c>
      <c r="T96" s="169">
        <v>217</v>
      </c>
      <c r="U96" s="169">
        <v>176</v>
      </c>
      <c r="V96" s="170">
        <v>107</v>
      </c>
      <c r="W96" s="169">
        <v>74</v>
      </c>
      <c r="X96" s="169">
        <v>21</v>
      </c>
      <c r="Y96" s="169">
        <v>103</v>
      </c>
      <c r="Z96" s="169">
        <v>1374</v>
      </c>
      <c r="AA96" s="169">
        <v>3</v>
      </c>
      <c r="AB96" s="169">
        <v>0</v>
      </c>
      <c r="AC96" s="168">
        <v>-2</v>
      </c>
      <c r="AD96" s="168">
        <v>108.3</v>
      </c>
      <c r="AE96" s="168">
        <v>112.2</v>
      </c>
      <c r="AF96" s="168">
        <v>-3.8</v>
      </c>
      <c r="AG96" s="168">
        <v>21.7</v>
      </c>
      <c r="AH96" s="168">
        <v>1.68</v>
      </c>
      <c r="AI96" s="168">
        <v>19.899999999999999</v>
      </c>
      <c r="AJ96" s="168">
        <v>1.8</v>
      </c>
      <c r="AK96" s="168">
        <v>15.3</v>
      </c>
      <c r="AL96" s="168">
        <v>8.3000000000000007</v>
      </c>
      <c r="AM96" s="168">
        <v>11.8</v>
      </c>
      <c r="AN96" s="168">
        <v>51.4</v>
      </c>
      <c r="AO96" s="168">
        <v>54.3</v>
      </c>
      <c r="AP96" s="168">
        <v>23.3</v>
      </c>
      <c r="AQ96" s="168">
        <v>98.87</v>
      </c>
      <c r="AR96" s="168">
        <v>10.6</v>
      </c>
      <c r="AS96" s="168">
        <v>2757</v>
      </c>
      <c r="AT96" s="171">
        <f t="shared" si="25"/>
        <v>16.195121951219512</v>
      </c>
      <c r="AU96" s="171">
        <f t="shared" si="26"/>
        <v>4.2926829268292686</v>
      </c>
      <c r="AV96" s="172">
        <f t="shared" si="27"/>
        <v>5.2926829268292686</v>
      </c>
      <c r="AW96" s="172">
        <f t="shared" si="28"/>
        <v>0.6097560975609756</v>
      </c>
      <c r="AX96" s="172">
        <f t="shared" si="29"/>
        <v>4.8048780487804876</v>
      </c>
      <c r="AY96" s="172">
        <f t="shared" si="30"/>
        <v>1.8048780487804879</v>
      </c>
      <c r="AZ96" s="172">
        <f t="shared" si="31"/>
        <v>0.51219512195121952</v>
      </c>
      <c r="BA96" s="172">
        <f t="shared" si="32"/>
        <v>2.6097560975609757</v>
      </c>
      <c r="BB96" s="173">
        <f t="shared" si="33"/>
        <v>0.49831144465290805</v>
      </c>
      <c r="BC96" s="173">
        <f t="shared" si="34"/>
        <v>1.6448598130841121</v>
      </c>
      <c r="BD96" s="173">
        <f t="shared" si="35"/>
        <v>5.5534709193245782E-2</v>
      </c>
      <c r="BE96" s="173">
        <f t="shared" si="36"/>
        <v>1.5759849906191371E-2</v>
      </c>
      <c r="BF96" s="173">
        <f t="shared" si="37"/>
        <v>1.8761726078799248E-2</v>
      </c>
      <c r="BG96" s="173">
        <f t="shared" si="38"/>
        <v>0.14784240150093808</v>
      </c>
      <c r="BH96" s="174" t="str">
        <f t="shared" si="39"/>
        <v>30–39 min</v>
      </c>
      <c r="BI96" s="174" t="str">
        <f t="shared" si="40"/>
        <v>33+</v>
      </c>
      <c r="BJ96" s="175">
        <f t="shared" si="41"/>
        <v>0.51400000000000001</v>
      </c>
      <c r="BK96" s="175">
        <f t="shared" si="42"/>
        <v>0.54299999999999993</v>
      </c>
      <c r="BL96" s="175">
        <f t="shared" si="43"/>
        <v>0.343995171997586</v>
      </c>
      <c r="BM96" s="176" t="str">
        <f t="shared" si="44"/>
        <v>Conserver</v>
      </c>
      <c r="BN96" s="177">
        <f t="shared" si="45"/>
        <v>0.49530352848800119</v>
      </c>
      <c r="BO96" s="177">
        <f t="shared" si="46"/>
        <v>1332.5</v>
      </c>
      <c r="BP96" s="178">
        <f t="shared" si="47"/>
        <v>0.13208255159474672</v>
      </c>
      <c r="BQ96" s="178">
        <f t="shared" si="48"/>
        <v>1.6448598130841121</v>
      </c>
      <c r="BR96" s="179">
        <f t="shared" si="49"/>
        <v>0.16285178236397749</v>
      </c>
      <c r="BS96" s="182">
        <f>AVERAGE(Tableau1[[#This Row],[STL_pg/Min]],Tableau1[[#This Row],[BLK_pg/Min]],Tableau1[[#This Row],[REB_pg/Min]])</f>
        <v>7.8048780487804878E-2</v>
      </c>
      <c r="BT96" s="180">
        <f>AVERAGE(Tableau1[FG%])</f>
        <v>44.61089630931459</v>
      </c>
      <c r="BU96" s="180">
        <f>AVERAGE(Tableau1[3P%])</f>
        <v>29.902460456941991</v>
      </c>
      <c r="BV96" s="180">
        <f>AVERAGE(Tableau1[FT%])</f>
        <v>72.024077328646754</v>
      </c>
    </row>
    <row r="97" spans="1:74">
      <c r="A97" s="181" t="s">
        <v>1860</v>
      </c>
      <c r="B97" s="167" t="s">
        <v>1830</v>
      </c>
      <c r="C97" s="168">
        <v>33</v>
      </c>
      <c r="D97" s="168">
        <v>37</v>
      </c>
      <c r="E97" s="168">
        <v>10</v>
      </c>
      <c r="F97" s="168">
        <v>27</v>
      </c>
      <c r="G97" s="168">
        <v>26</v>
      </c>
      <c r="H97" s="169">
        <v>599</v>
      </c>
      <c r="I97" s="169">
        <v>200</v>
      </c>
      <c r="J97" s="169">
        <v>492</v>
      </c>
      <c r="K97" s="169">
        <v>40.799999999999997</v>
      </c>
      <c r="L97" s="169">
        <v>85</v>
      </c>
      <c r="M97" s="169">
        <v>233</v>
      </c>
      <c r="N97" s="169">
        <v>36.200000000000003</v>
      </c>
      <c r="O97" s="169">
        <v>115</v>
      </c>
      <c r="P97" s="169">
        <v>144</v>
      </c>
      <c r="Q97" s="169">
        <v>79.7</v>
      </c>
      <c r="R97" s="169">
        <v>26</v>
      </c>
      <c r="S97" s="169">
        <v>93</v>
      </c>
      <c r="T97" s="169">
        <v>118</v>
      </c>
      <c r="U97" s="169">
        <v>137</v>
      </c>
      <c r="V97" s="170">
        <v>85</v>
      </c>
      <c r="W97" s="169">
        <v>30</v>
      </c>
      <c r="X97" s="169">
        <v>7</v>
      </c>
      <c r="Y97" s="169">
        <v>52</v>
      </c>
      <c r="Z97" s="169">
        <v>984</v>
      </c>
      <c r="AA97" s="169">
        <v>0</v>
      </c>
      <c r="AB97" s="169">
        <v>0</v>
      </c>
      <c r="AC97" s="168">
        <v>-5.5</v>
      </c>
      <c r="AD97" s="168">
        <v>107.5</v>
      </c>
      <c r="AE97" s="168">
        <v>117.5</v>
      </c>
      <c r="AF97" s="168">
        <v>-10</v>
      </c>
      <c r="AG97" s="168">
        <v>23.8</v>
      </c>
      <c r="AH97" s="168">
        <v>1.6</v>
      </c>
      <c r="AI97" s="168">
        <v>17.8</v>
      </c>
      <c r="AJ97" s="168">
        <v>2.5</v>
      </c>
      <c r="AK97" s="168">
        <v>9.1999999999999993</v>
      </c>
      <c r="AL97" s="168">
        <v>5.8</v>
      </c>
      <c r="AM97" s="168">
        <v>11.1</v>
      </c>
      <c r="AN97" s="168">
        <v>49.3</v>
      </c>
      <c r="AO97" s="168">
        <v>54</v>
      </c>
      <c r="AP97" s="168">
        <v>26.9</v>
      </c>
      <c r="AQ97" s="168">
        <v>102.16</v>
      </c>
      <c r="AR97" s="168">
        <v>10.199999999999999</v>
      </c>
      <c r="AS97" s="168">
        <v>2049</v>
      </c>
      <c r="AT97" s="171">
        <f t="shared" si="25"/>
        <v>16.189189189189189</v>
      </c>
      <c r="AU97" s="171">
        <f t="shared" si="26"/>
        <v>3.7027027027027026</v>
      </c>
      <c r="AV97" s="172">
        <f t="shared" si="27"/>
        <v>3.189189189189189</v>
      </c>
      <c r="AW97" s="172">
        <f t="shared" si="28"/>
        <v>0.70270270270270274</v>
      </c>
      <c r="AX97" s="172">
        <f t="shared" si="29"/>
        <v>2.5135135135135136</v>
      </c>
      <c r="AY97" s="172">
        <f t="shared" si="30"/>
        <v>0.81081081081081086</v>
      </c>
      <c r="AZ97" s="172">
        <f t="shared" si="31"/>
        <v>0.1891891891891892</v>
      </c>
      <c r="BA97" s="172">
        <f t="shared" si="32"/>
        <v>2.2972972972972974</v>
      </c>
      <c r="BB97" s="173">
        <f t="shared" si="33"/>
        <v>0.62266112266112272</v>
      </c>
      <c r="BC97" s="173">
        <f t="shared" si="34"/>
        <v>1.6117647058823528</v>
      </c>
      <c r="BD97" s="173">
        <f t="shared" si="35"/>
        <v>3.1185031185031187E-2</v>
      </c>
      <c r="BE97" s="173">
        <f t="shared" si="36"/>
        <v>7.2765072765072769E-3</v>
      </c>
      <c r="BF97" s="173">
        <f t="shared" si="37"/>
        <v>2.7027027027027029E-2</v>
      </c>
      <c r="BG97" s="173">
        <f t="shared" si="38"/>
        <v>9.6673596673596679E-2</v>
      </c>
      <c r="BH97" s="174" t="str">
        <f t="shared" si="39"/>
        <v>20–29 min</v>
      </c>
      <c r="BI97" s="174" t="str">
        <f t="shared" si="40"/>
        <v>33+</v>
      </c>
      <c r="BJ97" s="175">
        <f t="shared" si="41"/>
        <v>0.49299999999999999</v>
      </c>
      <c r="BK97" s="175">
        <f t="shared" si="42"/>
        <v>0.54</v>
      </c>
      <c r="BL97" s="175">
        <f t="shared" si="43"/>
        <v>0.29692214846107423</v>
      </c>
      <c r="BM97" s="176" t="str">
        <f t="shared" si="44"/>
        <v>Écarter</v>
      </c>
      <c r="BN97" s="177">
        <f t="shared" si="45"/>
        <v>0.49512208385447826</v>
      </c>
      <c r="BO97" s="177">
        <f t="shared" si="46"/>
        <v>962</v>
      </c>
      <c r="BP97" s="178">
        <f t="shared" si="47"/>
        <v>0.14241164241164242</v>
      </c>
      <c r="BQ97" s="178">
        <f t="shared" si="48"/>
        <v>1.611764705882353</v>
      </c>
      <c r="BR97" s="179">
        <f t="shared" si="49"/>
        <v>0.12266112266112265</v>
      </c>
      <c r="BS97" s="182">
        <f>AVERAGE(Tableau1[[#This Row],[STL_pg/Min]],Tableau1[[#This Row],[BLK_pg/Min]],Tableau1[[#This Row],[REB_pg/Min]])</f>
        <v>5.3707553707553701E-2</v>
      </c>
      <c r="BT97" s="180">
        <f>AVERAGE(Tableau1[FG%])</f>
        <v>44.61089630931459</v>
      </c>
      <c r="BU97" s="180">
        <f>AVERAGE(Tableau1[3P%])</f>
        <v>29.902460456941991</v>
      </c>
      <c r="BV97" s="180">
        <f>AVERAGE(Tableau1[FT%])</f>
        <v>72.024077328646754</v>
      </c>
    </row>
    <row r="98" spans="1:74">
      <c r="A98" s="181" t="s">
        <v>1861</v>
      </c>
      <c r="B98" s="167" t="s">
        <v>1821</v>
      </c>
      <c r="C98" s="168">
        <v>22</v>
      </c>
      <c r="D98" s="168">
        <v>72</v>
      </c>
      <c r="E98" s="168">
        <v>43</v>
      </c>
      <c r="F98" s="168">
        <v>29</v>
      </c>
      <c r="G98" s="168">
        <v>29.9</v>
      </c>
      <c r="H98" s="169">
        <v>1159</v>
      </c>
      <c r="I98" s="169">
        <v>389</v>
      </c>
      <c r="J98" s="169">
        <v>850</v>
      </c>
      <c r="K98" s="169">
        <v>45.8</v>
      </c>
      <c r="L98" s="169">
        <v>101</v>
      </c>
      <c r="M98" s="169">
        <v>288</v>
      </c>
      <c r="N98" s="169">
        <v>34</v>
      </c>
      <c r="O98" s="169">
        <v>274</v>
      </c>
      <c r="P98" s="169">
        <v>331</v>
      </c>
      <c r="Q98" s="169">
        <v>83.1</v>
      </c>
      <c r="R98" s="169">
        <v>86</v>
      </c>
      <c r="S98" s="169">
        <v>295</v>
      </c>
      <c r="T98" s="169">
        <v>382</v>
      </c>
      <c r="U98" s="169">
        <v>137</v>
      </c>
      <c r="V98" s="170">
        <v>137</v>
      </c>
      <c r="W98" s="169">
        <v>50</v>
      </c>
      <c r="X98" s="169">
        <v>22</v>
      </c>
      <c r="Y98" s="169">
        <v>166</v>
      </c>
      <c r="Z98" s="169">
        <v>1901</v>
      </c>
      <c r="AA98" s="169">
        <v>8</v>
      </c>
      <c r="AB98" s="169">
        <v>0</v>
      </c>
      <c r="AC98" s="168">
        <v>1.3</v>
      </c>
      <c r="AD98" s="168">
        <v>113.8</v>
      </c>
      <c r="AE98" s="168">
        <v>112.2</v>
      </c>
      <c r="AF98" s="168">
        <v>1.6</v>
      </c>
      <c r="AG98" s="168">
        <v>9</v>
      </c>
      <c r="AH98" s="168">
        <v>1.01</v>
      </c>
      <c r="AI98" s="168">
        <v>10.7</v>
      </c>
      <c r="AJ98" s="168">
        <v>4.0999999999999996</v>
      </c>
      <c r="AK98" s="168">
        <v>13.3</v>
      </c>
      <c r="AL98" s="168">
        <v>8.8000000000000007</v>
      </c>
      <c r="AM98" s="168">
        <v>10.6</v>
      </c>
      <c r="AN98" s="168">
        <v>51.6</v>
      </c>
      <c r="AO98" s="168">
        <v>57.9</v>
      </c>
      <c r="AP98" s="168">
        <v>22.2</v>
      </c>
      <c r="AQ98" s="168">
        <v>101.52</v>
      </c>
      <c r="AR98" s="168">
        <v>9.1999999999999993</v>
      </c>
      <c r="AS98" s="168">
        <v>4556</v>
      </c>
      <c r="AT98" s="171">
        <f t="shared" si="25"/>
        <v>16.097222222222221</v>
      </c>
      <c r="AU98" s="171">
        <f t="shared" si="26"/>
        <v>1.9027777777777777</v>
      </c>
      <c r="AV98" s="172">
        <f t="shared" si="27"/>
        <v>5.3055555555555554</v>
      </c>
      <c r="AW98" s="172">
        <f t="shared" si="28"/>
        <v>1.1944444444444444</v>
      </c>
      <c r="AX98" s="172">
        <f t="shared" si="29"/>
        <v>4.0972222222222223</v>
      </c>
      <c r="AY98" s="172">
        <f t="shared" si="30"/>
        <v>0.69444444444444442</v>
      </c>
      <c r="AZ98" s="172">
        <f t="shared" si="31"/>
        <v>0.30555555555555558</v>
      </c>
      <c r="BA98" s="172">
        <f t="shared" si="32"/>
        <v>1.9027777777777777</v>
      </c>
      <c r="BB98" s="173">
        <f t="shared" si="33"/>
        <v>0.53836863619472319</v>
      </c>
      <c r="BC98" s="173">
        <f t="shared" si="34"/>
        <v>1</v>
      </c>
      <c r="BD98" s="173">
        <f t="shared" si="35"/>
        <v>2.3225566703827572E-2</v>
      </c>
      <c r="BE98" s="173">
        <f t="shared" si="36"/>
        <v>1.0219249349684134E-2</v>
      </c>
      <c r="BF98" s="173">
        <f t="shared" si="37"/>
        <v>3.9947974730583424E-2</v>
      </c>
      <c r="BG98" s="173">
        <f t="shared" si="38"/>
        <v>0.13703084355258269</v>
      </c>
      <c r="BH98" s="174" t="str">
        <f t="shared" si="39"/>
        <v>20–29 min</v>
      </c>
      <c r="BI98" s="174" t="str">
        <f t="shared" si="40"/>
        <v>18–22</v>
      </c>
      <c r="BJ98" s="175">
        <f t="shared" si="41"/>
        <v>0.51600000000000001</v>
      </c>
      <c r="BK98" s="175">
        <f t="shared" si="42"/>
        <v>0.57899999999999996</v>
      </c>
      <c r="BL98" s="175">
        <f t="shared" si="43"/>
        <v>0.51297525648762821</v>
      </c>
      <c r="BM98" s="176" t="str">
        <f t="shared" si="44"/>
        <v>Écarter</v>
      </c>
      <c r="BN98" s="177">
        <f t="shared" si="45"/>
        <v>0.49230941202772188</v>
      </c>
      <c r="BO98" s="177">
        <f t="shared" si="46"/>
        <v>2152.7999999999997</v>
      </c>
      <c r="BP98" s="178">
        <f t="shared" si="47"/>
        <v>6.3638052768487566E-2</v>
      </c>
      <c r="BQ98" s="178">
        <f t="shared" si="48"/>
        <v>1</v>
      </c>
      <c r="BR98" s="179">
        <f t="shared" si="49"/>
        <v>0.17744332961724266</v>
      </c>
      <c r="BS98" s="182">
        <f>AVERAGE(Tableau1[[#This Row],[STL_pg/Min]],Tableau1[[#This Row],[BLK_pg/Min]],Tableau1[[#This Row],[REB_pg/Min]])</f>
        <v>7.0296048556918123E-2</v>
      </c>
      <c r="BT98" s="180">
        <f>AVERAGE(Tableau1[FG%])</f>
        <v>44.61089630931459</v>
      </c>
      <c r="BU98" s="180">
        <f>AVERAGE(Tableau1[3P%])</f>
        <v>29.902460456941991</v>
      </c>
      <c r="BV98" s="180">
        <f>AVERAGE(Tableau1[FT%])</f>
        <v>72.024077328646754</v>
      </c>
    </row>
    <row r="99" spans="1:74">
      <c r="A99" s="181" t="s">
        <v>1862</v>
      </c>
      <c r="B99" s="167" t="s">
        <v>1821</v>
      </c>
      <c r="C99" s="168">
        <v>29</v>
      </c>
      <c r="D99" s="168">
        <v>72</v>
      </c>
      <c r="E99" s="168">
        <v>44</v>
      </c>
      <c r="F99" s="168">
        <v>28</v>
      </c>
      <c r="G99" s="168">
        <v>30.2</v>
      </c>
      <c r="H99" s="169">
        <v>1123</v>
      </c>
      <c r="I99" s="169">
        <v>389</v>
      </c>
      <c r="J99" s="169">
        <v>814</v>
      </c>
      <c r="K99" s="169">
        <v>48.1</v>
      </c>
      <c r="L99" s="169">
        <v>158</v>
      </c>
      <c r="M99" s="169">
        <v>396</v>
      </c>
      <c r="N99" s="169">
        <v>39.6</v>
      </c>
      <c r="O99" s="169">
        <v>187</v>
      </c>
      <c r="P99" s="169">
        <v>238</v>
      </c>
      <c r="Q99" s="169">
        <v>77.3</v>
      </c>
      <c r="R99" s="169">
        <v>94</v>
      </c>
      <c r="S99" s="169">
        <v>382</v>
      </c>
      <c r="T99" s="169">
        <v>468</v>
      </c>
      <c r="U99" s="169">
        <v>108</v>
      </c>
      <c r="V99" s="170">
        <v>122</v>
      </c>
      <c r="W99" s="169">
        <v>58</v>
      </c>
      <c r="X99" s="169">
        <v>144</v>
      </c>
      <c r="Y99" s="169">
        <v>180</v>
      </c>
      <c r="Z99" s="169">
        <v>2326</v>
      </c>
      <c r="AA99" s="169">
        <v>13</v>
      </c>
      <c r="AB99" s="169">
        <v>0</v>
      </c>
      <c r="AC99" s="168">
        <v>2.8</v>
      </c>
      <c r="AD99" s="168">
        <v>116.1</v>
      </c>
      <c r="AE99" s="168">
        <v>111.5</v>
      </c>
      <c r="AF99" s="168">
        <v>4.7</v>
      </c>
      <c r="AG99" s="168">
        <v>7.2</v>
      </c>
      <c r="AH99" s="168">
        <v>0.9</v>
      </c>
      <c r="AI99" s="168">
        <v>9.6999999999999993</v>
      </c>
      <c r="AJ99" s="168">
        <v>4.3</v>
      </c>
      <c r="AK99" s="168">
        <v>16.899999999999999</v>
      </c>
      <c r="AL99" s="168">
        <v>10.9</v>
      </c>
      <c r="AM99" s="168">
        <v>10.7</v>
      </c>
      <c r="AN99" s="168">
        <v>57.7</v>
      </c>
      <c r="AO99" s="168">
        <v>61.2</v>
      </c>
      <c r="AP99" s="168">
        <v>20.7</v>
      </c>
      <c r="AQ99" s="168">
        <v>100.19</v>
      </c>
      <c r="AR99" s="168">
        <v>10.3</v>
      </c>
      <c r="AS99" s="168">
        <v>4533</v>
      </c>
      <c r="AT99" s="171">
        <f t="shared" si="25"/>
        <v>15.597222222222221</v>
      </c>
      <c r="AU99" s="171">
        <f t="shared" si="26"/>
        <v>1.5</v>
      </c>
      <c r="AV99" s="172">
        <f t="shared" si="27"/>
        <v>6.5</v>
      </c>
      <c r="AW99" s="172">
        <f t="shared" si="28"/>
        <v>1.3055555555555556</v>
      </c>
      <c r="AX99" s="172">
        <f t="shared" si="29"/>
        <v>5.3055555555555554</v>
      </c>
      <c r="AY99" s="172">
        <f t="shared" si="30"/>
        <v>0.80555555555555558</v>
      </c>
      <c r="AZ99" s="172">
        <f t="shared" si="31"/>
        <v>2</v>
      </c>
      <c r="BA99" s="172">
        <f t="shared" si="32"/>
        <v>1.6944444444444444</v>
      </c>
      <c r="BB99" s="173">
        <f t="shared" si="33"/>
        <v>0.51646431199411336</v>
      </c>
      <c r="BC99" s="173">
        <f t="shared" si="34"/>
        <v>0.88524590163934425</v>
      </c>
      <c r="BD99" s="173">
        <f t="shared" si="35"/>
        <v>2.6674025018395879E-2</v>
      </c>
      <c r="BE99" s="173">
        <f t="shared" si="36"/>
        <v>6.6225165562913912E-2</v>
      </c>
      <c r="BF99" s="173">
        <f t="shared" si="37"/>
        <v>4.3230316409124357E-2</v>
      </c>
      <c r="BG99" s="173">
        <f t="shared" si="38"/>
        <v>0.17568064753495216</v>
      </c>
      <c r="BH99" s="174" t="str">
        <f t="shared" si="39"/>
        <v>30–39 min</v>
      </c>
      <c r="BI99" s="174" t="str">
        <f t="shared" si="40"/>
        <v>28–32</v>
      </c>
      <c r="BJ99" s="175">
        <f t="shared" si="41"/>
        <v>0.57700000000000007</v>
      </c>
      <c r="BK99" s="175">
        <f t="shared" si="42"/>
        <v>0.61199999999999999</v>
      </c>
      <c r="BL99" s="175">
        <f t="shared" si="43"/>
        <v>0.4912492456246228</v>
      </c>
      <c r="BM99" s="176" t="str">
        <f t="shared" si="44"/>
        <v>Conserver</v>
      </c>
      <c r="BN99" s="177">
        <f t="shared" si="45"/>
        <v>0.47701766152470376</v>
      </c>
      <c r="BO99" s="177">
        <f t="shared" si="46"/>
        <v>2174.4</v>
      </c>
      <c r="BP99" s="178">
        <f t="shared" si="47"/>
        <v>4.9668874172185427E-2</v>
      </c>
      <c r="BQ99" s="178">
        <f t="shared" si="48"/>
        <v>0.88524590163934425</v>
      </c>
      <c r="BR99" s="179">
        <f t="shared" si="49"/>
        <v>0.21523178807947022</v>
      </c>
      <c r="BS99" s="182">
        <f>AVERAGE(Tableau1[[#This Row],[STL_pg/Min]],Tableau1[[#This Row],[BLK_pg/Min]],Tableau1[[#This Row],[REB_pg/Min]])</f>
        <v>0.10271032622026</v>
      </c>
      <c r="BT99" s="180">
        <f>AVERAGE(Tableau1[FG%])</f>
        <v>44.61089630931459</v>
      </c>
      <c r="BU99" s="180">
        <f>AVERAGE(Tableau1[3P%])</f>
        <v>29.902460456941991</v>
      </c>
      <c r="BV99" s="180">
        <f>AVERAGE(Tableau1[FT%])</f>
        <v>72.024077328646754</v>
      </c>
    </row>
    <row r="100" spans="1:74">
      <c r="A100" s="181" t="s">
        <v>1863</v>
      </c>
      <c r="B100" s="167" t="s">
        <v>1750</v>
      </c>
      <c r="C100" s="168">
        <v>24</v>
      </c>
      <c r="D100" s="168">
        <v>79</v>
      </c>
      <c r="E100" s="168">
        <v>48</v>
      </c>
      <c r="F100" s="168">
        <v>31</v>
      </c>
      <c r="G100" s="168">
        <v>33.9</v>
      </c>
      <c r="H100" s="169">
        <v>1217</v>
      </c>
      <c r="I100" s="169">
        <v>474</v>
      </c>
      <c r="J100" s="169">
        <v>822</v>
      </c>
      <c r="K100" s="169">
        <v>58</v>
      </c>
      <c r="L100" s="169">
        <v>87</v>
      </c>
      <c r="M100" s="169">
        <v>221</v>
      </c>
      <c r="N100" s="169">
        <v>39.700000000000003</v>
      </c>
      <c r="O100" s="169">
        <v>174</v>
      </c>
      <c r="P100" s="169">
        <v>213</v>
      </c>
      <c r="Q100" s="169">
        <v>82.7</v>
      </c>
      <c r="R100" s="169">
        <v>95</v>
      </c>
      <c r="S100" s="169">
        <v>308</v>
      </c>
      <c r="T100" s="169">
        <v>411</v>
      </c>
      <c r="U100" s="169">
        <v>205</v>
      </c>
      <c r="V100" s="170">
        <v>79</v>
      </c>
      <c r="W100" s="169">
        <v>87</v>
      </c>
      <c r="X100" s="169">
        <v>40</v>
      </c>
      <c r="Y100" s="169">
        <v>174</v>
      </c>
      <c r="Z100" s="169">
        <v>2299</v>
      </c>
      <c r="AA100" s="169">
        <v>6</v>
      </c>
      <c r="AB100" s="169">
        <v>0</v>
      </c>
      <c r="AC100" s="168">
        <v>6.1</v>
      </c>
      <c r="AD100" s="168">
        <v>122.7</v>
      </c>
      <c r="AE100" s="168">
        <v>114.5</v>
      </c>
      <c r="AF100" s="168">
        <v>8.1999999999999993</v>
      </c>
      <c r="AG100" s="168">
        <v>9.6</v>
      </c>
      <c r="AH100" s="168">
        <v>2.5299999999999998</v>
      </c>
      <c r="AI100" s="168">
        <v>17.100000000000001</v>
      </c>
      <c r="AJ100" s="168">
        <v>3.9</v>
      </c>
      <c r="AK100" s="168">
        <v>10.9</v>
      </c>
      <c r="AL100" s="168">
        <v>7.7</v>
      </c>
      <c r="AM100" s="168">
        <v>6.8</v>
      </c>
      <c r="AN100" s="168">
        <v>63.4</v>
      </c>
      <c r="AO100" s="168">
        <v>66.5</v>
      </c>
      <c r="AP100" s="168">
        <v>15.5</v>
      </c>
      <c r="AQ100" s="168">
        <v>101.04</v>
      </c>
      <c r="AR100" s="168">
        <v>9.6</v>
      </c>
      <c r="AS100" s="168">
        <v>5639</v>
      </c>
      <c r="AT100" s="171">
        <f t="shared" si="25"/>
        <v>15.405063291139241</v>
      </c>
      <c r="AU100" s="171">
        <f t="shared" si="26"/>
        <v>2.5949367088607596</v>
      </c>
      <c r="AV100" s="172">
        <f t="shared" si="27"/>
        <v>5.2025316455696204</v>
      </c>
      <c r="AW100" s="172">
        <f t="shared" si="28"/>
        <v>1.2025316455696202</v>
      </c>
      <c r="AX100" s="172">
        <f t="shared" si="29"/>
        <v>3.8987341772151898</v>
      </c>
      <c r="AY100" s="172">
        <f t="shared" si="30"/>
        <v>1.1012658227848102</v>
      </c>
      <c r="AZ100" s="172">
        <f t="shared" si="31"/>
        <v>0.50632911392405067</v>
      </c>
      <c r="BA100" s="172">
        <f t="shared" si="32"/>
        <v>1</v>
      </c>
      <c r="BB100" s="173">
        <f t="shared" si="33"/>
        <v>0.4544266457563198</v>
      </c>
      <c r="BC100" s="173">
        <f t="shared" si="34"/>
        <v>2.5949367088607596</v>
      </c>
      <c r="BD100" s="173">
        <f t="shared" si="35"/>
        <v>3.2485717486277592E-2</v>
      </c>
      <c r="BE100" s="173">
        <f t="shared" si="36"/>
        <v>1.4935962062656363E-2</v>
      </c>
      <c r="BF100" s="173">
        <f t="shared" si="37"/>
        <v>3.5472909898808858E-2</v>
      </c>
      <c r="BG100" s="173">
        <f t="shared" si="38"/>
        <v>0.11500690788245398</v>
      </c>
      <c r="BH100" s="174" t="str">
        <f t="shared" si="39"/>
        <v>30–39 min</v>
      </c>
      <c r="BI100" s="174" t="str">
        <f t="shared" si="40"/>
        <v>23–27</v>
      </c>
      <c r="BJ100" s="175">
        <f t="shared" si="41"/>
        <v>0.63400000000000001</v>
      </c>
      <c r="BK100" s="175">
        <f t="shared" si="42"/>
        <v>0.66500000000000004</v>
      </c>
      <c r="BL100" s="175">
        <f t="shared" si="43"/>
        <v>0.49607724803862402</v>
      </c>
      <c r="BM100" s="176" t="str">
        <f t="shared" si="44"/>
        <v>Conserver</v>
      </c>
      <c r="BN100" s="177">
        <f t="shared" si="45"/>
        <v>0.47114076866260862</v>
      </c>
      <c r="BO100" s="177">
        <f t="shared" si="46"/>
        <v>2678.1</v>
      </c>
      <c r="BP100" s="178">
        <f t="shared" si="47"/>
        <v>7.6546805571113846E-2</v>
      </c>
      <c r="BQ100" s="178">
        <f t="shared" si="48"/>
        <v>2.5949367088607596</v>
      </c>
      <c r="BR100" s="179">
        <f t="shared" si="49"/>
        <v>0.15346701019379411</v>
      </c>
      <c r="BS100" s="182">
        <f>AVERAGE(Tableau1[[#This Row],[STL_pg/Min]],Tableau1[[#This Row],[BLK_pg/Min]],Tableau1[[#This Row],[REB_pg/Min]])</f>
        <v>6.6962896580909356E-2</v>
      </c>
      <c r="BT100" s="180">
        <f>AVERAGE(Tableau1[FG%])</f>
        <v>44.61089630931459</v>
      </c>
      <c r="BU100" s="180">
        <f>AVERAGE(Tableau1[3P%])</f>
        <v>29.902460456941991</v>
      </c>
      <c r="BV100" s="180">
        <f>AVERAGE(Tableau1[FT%])</f>
        <v>72.024077328646754</v>
      </c>
    </row>
    <row r="101" spans="1:74">
      <c r="A101" s="181" t="s">
        <v>1864</v>
      </c>
      <c r="B101" s="167" t="s">
        <v>1760</v>
      </c>
      <c r="C101" s="168">
        <v>21</v>
      </c>
      <c r="D101" s="168">
        <v>23</v>
      </c>
      <c r="E101" s="168">
        <v>7</v>
      </c>
      <c r="F101" s="168">
        <v>16</v>
      </c>
      <c r="G101" s="168">
        <v>25.7</v>
      </c>
      <c r="H101" s="169">
        <v>352</v>
      </c>
      <c r="I101" s="169">
        <v>127</v>
      </c>
      <c r="J101" s="169">
        <v>274</v>
      </c>
      <c r="K101" s="169">
        <v>46</v>
      </c>
      <c r="L101" s="169">
        <v>51</v>
      </c>
      <c r="M101" s="169">
        <v>133</v>
      </c>
      <c r="N101" s="169">
        <v>38.299999999999997</v>
      </c>
      <c r="O101" s="169">
        <v>48</v>
      </c>
      <c r="P101" s="169">
        <v>55</v>
      </c>
      <c r="Q101" s="169">
        <v>87.5</v>
      </c>
      <c r="R101" s="169">
        <v>14</v>
      </c>
      <c r="S101" s="169">
        <v>44</v>
      </c>
      <c r="T101" s="169">
        <v>55</v>
      </c>
      <c r="U101" s="169">
        <v>60</v>
      </c>
      <c r="V101" s="170">
        <v>37</v>
      </c>
      <c r="W101" s="169">
        <v>16</v>
      </c>
      <c r="X101" s="169">
        <v>0</v>
      </c>
      <c r="Y101" s="169">
        <v>37</v>
      </c>
      <c r="Z101" s="169">
        <v>518</v>
      </c>
      <c r="AA101" s="169">
        <v>1</v>
      </c>
      <c r="AB101" s="169">
        <v>0</v>
      </c>
      <c r="AC101" s="168">
        <v>-1.2</v>
      </c>
      <c r="AD101" s="168">
        <v>109.3</v>
      </c>
      <c r="AE101" s="168">
        <v>111.4</v>
      </c>
      <c r="AF101" s="168">
        <v>-2.1</v>
      </c>
      <c r="AG101" s="168">
        <v>17.100000000000001</v>
      </c>
      <c r="AH101" s="168">
        <v>1.62</v>
      </c>
      <c r="AI101" s="168">
        <v>15.2</v>
      </c>
      <c r="AJ101" s="168">
        <v>2.2000000000000002</v>
      </c>
      <c r="AK101" s="168">
        <v>7.6</v>
      </c>
      <c r="AL101" s="168">
        <v>4.8</v>
      </c>
      <c r="AM101" s="168">
        <v>9.3000000000000007</v>
      </c>
      <c r="AN101" s="168">
        <v>55.3</v>
      </c>
      <c r="AO101" s="168">
        <v>58.9</v>
      </c>
      <c r="AP101" s="168">
        <v>24.3</v>
      </c>
      <c r="AQ101" s="168">
        <v>98.18</v>
      </c>
      <c r="AR101" s="168">
        <v>10.6</v>
      </c>
      <c r="AS101" s="168">
        <v>1210</v>
      </c>
      <c r="AT101" s="171">
        <f t="shared" si="25"/>
        <v>15.304347826086957</v>
      </c>
      <c r="AU101" s="171">
        <f t="shared" si="26"/>
        <v>2.6086956521739131</v>
      </c>
      <c r="AV101" s="172">
        <f t="shared" si="27"/>
        <v>2.3913043478260869</v>
      </c>
      <c r="AW101" s="172">
        <f t="shared" si="28"/>
        <v>0.60869565217391308</v>
      </c>
      <c r="AX101" s="172">
        <f t="shared" si="29"/>
        <v>1.9130434782608696</v>
      </c>
      <c r="AY101" s="172">
        <f t="shared" si="30"/>
        <v>0.69565217391304346</v>
      </c>
      <c r="AZ101" s="172">
        <f t="shared" si="31"/>
        <v>0</v>
      </c>
      <c r="BA101" s="172">
        <f t="shared" si="32"/>
        <v>1.6086956521739131</v>
      </c>
      <c r="BB101" s="173">
        <f t="shared" si="33"/>
        <v>0.59549991541194391</v>
      </c>
      <c r="BC101" s="173">
        <f t="shared" si="34"/>
        <v>1.6216216216216217</v>
      </c>
      <c r="BD101" s="173">
        <f t="shared" si="35"/>
        <v>2.7068177973270175E-2</v>
      </c>
      <c r="BE101" s="173">
        <f t="shared" si="36"/>
        <v>0</v>
      </c>
      <c r="BF101" s="173">
        <f t="shared" si="37"/>
        <v>2.3684655726611405E-2</v>
      </c>
      <c r="BG101" s="173">
        <f t="shared" si="38"/>
        <v>7.4437489426492989E-2</v>
      </c>
      <c r="BH101" s="174" t="str">
        <f t="shared" si="39"/>
        <v>20–29 min</v>
      </c>
      <c r="BI101" s="174" t="str">
        <f t="shared" si="40"/>
        <v>18–22</v>
      </c>
      <c r="BJ101" s="175">
        <f t="shared" si="41"/>
        <v>0.55299999999999994</v>
      </c>
      <c r="BK101" s="175">
        <f t="shared" si="42"/>
        <v>0.58899999999999997</v>
      </c>
      <c r="BL101" s="175">
        <f t="shared" si="43"/>
        <v>0.16535908267954133</v>
      </c>
      <c r="BM101" s="176" t="str">
        <f t="shared" si="44"/>
        <v>Écarter</v>
      </c>
      <c r="BN101" s="177">
        <f t="shared" si="45"/>
        <v>0.46806053713585866</v>
      </c>
      <c r="BO101" s="177">
        <f t="shared" si="46"/>
        <v>591.1</v>
      </c>
      <c r="BP101" s="178">
        <f t="shared" si="47"/>
        <v>0.10150566739976315</v>
      </c>
      <c r="BQ101" s="178">
        <f t="shared" si="48"/>
        <v>1.6216216216216217</v>
      </c>
      <c r="BR101" s="179">
        <f t="shared" si="49"/>
        <v>9.3046861783116219E-2</v>
      </c>
      <c r="BS101" s="182">
        <f>AVERAGE(Tableau1[[#This Row],[STL_pg/Min]],Tableau1[[#This Row],[BLK_pg/Min]],Tableau1[[#This Row],[REB_pg/Min]])</f>
        <v>4.0038346585462133E-2</v>
      </c>
      <c r="BT101" s="180">
        <f>AVERAGE(Tableau1[FG%])</f>
        <v>44.61089630931459</v>
      </c>
      <c r="BU101" s="180">
        <f>AVERAGE(Tableau1[3P%])</f>
        <v>29.902460456941991</v>
      </c>
      <c r="BV101" s="180">
        <f>AVERAGE(Tableau1[FT%])</f>
        <v>72.024077328646754</v>
      </c>
    </row>
    <row r="102" spans="1:74">
      <c r="A102" s="181" t="s">
        <v>1865</v>
      </c>
      <c r="B102" s="167" t="s">
        <v>1776</v>
      </c>
      <c r="C102" s="168">
        <v>22</v>
      </c>
      <c r="D102" s="168">
        <v>47</v>
      </c>
      <c r="E102" s="168">
        <v>28</v>
      </c>
      <c r="F102" s="168">
        <v>19</v>
      </c>
      <c r="G102" s="168">
        <v>24.3</v>
      </c>
      <c r="H102" s="169">
        <v>719</v>
      </c>
      <c r="I102" s="169">
        <v>259</v>
      </c>
      <c r="J102" s="169">
        <v>569</v>
      </c>
      <c r="K102" s="169">
        <v>45.4</v>
      </c>
      <c r="L102" s="169">
        <v>47</v>
      </c>
      <c r="M102" s="169">
        <v>150</v>
      </c>
      <c r="N102" s="169">
        <v>30.5</v>
      </c>
      <c r="O102" s="169">
        <v>155</v>
      </c>
      <c r="P102" s="169">
        <v>235</v>
      </c>
      <c r="Q102" s="169">
        <v>66.8</v>
      </c>
      <c r="R102" s="169">
        <v>56</v>
      </c>
      <c r="S102" s="169">
        <v>160</v>
      </c>
      <c r="T102" s="169">
        <v>216</v>
      </c>
      <c r="U102" s="169">
        <v>103</v>
      </c>
      <c r="V102" s="170">
        <v>71</v>
      </c>
      <c r="W102" s="169">
        <v>38</v>
      </c>
      <c r="X102" s="169">
        <v>19</v>
      </c>
      <c r="Y102" s="169">
        <v>89</v>
      </c>
      <c r="Z102" s="169">
        <v>1241</v>
      </c>
      <c r="AA102" s="169">
        <v>2</v>
      </c>
      <c r="AB102" s="169">
        <v>0</v>
      </c>
      <c r="AC102" s="168">
        <v>0.2</v>
      </c>
      <c r="AD102" s="168">
        <v>110</v>
      </c>
      <c r="AE102" s="168">
        <v>108.9</v>
      </c>
      <c r="AF102" s="168">
        <v>1</v>
      </c>
      <c r="AG102" s="168">
        <v>15.1</v>
      </c>
      <c r="AH102" s="168">
        <v>1.46</v>
      </c>
      <c r="AI102" s="168">
        <v>12.2</v>
      </c>
      <c r="AJ102" s="168">
        <v>4.5</v>
      </c>
      <c r="AK102" s="168">
        <v>13.4</v>
      </c>
      <c r="AL102" s="168">
        <v>8.8000000000000007</v>
      </c>
      <c r="AM102" s="168">
        <v>8.3000000000000007</v>
      </c>
      <c r="AN102" s="168">
        <v>49.5</v>
      </c>
      <c r="AO102" s="168">
        <v>53.5</v>
      </c>
      <c r="AP102" s="168">
        <v>27.1</v>
      </c>
      <c r="AQ102" s="168">
        <v>100.21</v>
      </c>
      <c r="AR102" s="168">
        <v>11</v>
      </c>
      <c r="AS102" s="168">
        <v>2381</v>
      </c>
      <c r="AT102" s="171">
        <f t="shared" si="25"/>
        <v>15.297872340425531</v>
      </c>
      <c r="AU102" s="171">
        <f t="shared" si="26"/>
        <v>2.1914893617021276</v>
      </c>
      <c r="AV102" s="172">
        <f t="shared" si="27"/>
        <v>4.5957446808510642</v>
      </c>
      <c r="AW102" s="172">
        <f t="shared" si="28"/>
        <v>1.1914893617021276</v>
      </c>
      <c r="AX102" s="172">
        <f t="shared" si="29"/>
        <v>3.4042553191489362</v>
      </c>
      <c r="AY102" s="172">
        <f t="shared" si="30"/>
        <v>0.80851063829787229</v>
      </c>
      <c r="AZ102" s="172">
        <f t="shared" si="31"/>
        <v>0.40425531914893614</v>
      </c>
      <c r="BA102" s="172">
        <f t="shared" si="32"/>
        <v>1.5106382978723405</v>
      </c>
      <c r="BB102" s="173">
        <f t="shared" si="33"/>
        <v>0.62954207162244979</v>
      </c>
      <c r="BC102" s="173">
        <f t="shared" si="34"/>
        <v>1.4507042253521125</v>
      </c>
      <c r="BD102" s="173">
        <f t="shared" si="35"/>
        <v>3.3272042728307499E-2</v>
      </c>
      <c r="BE102" s="173">
        <f t="shared" si="36"/>
        <v>1.663602136415375E-2</v>
      </c>
      <c r="BF102" s="173">
        <f t="shared" si="37"/>
        <v>4.9032484020663687E-2</v>
      </c>
      <c r="BG102" s="173">
        <f t="shared" si="38"/>
        <v>0.14009281148761055</v>
      </c>
      <c r="BH102" s="174" t="str">
        <f t="shared" si="39"/>
        <v>20–29 min</v>
      </c>
      <c r="BI102" s="174" t="str">
        <f t="shared" si="40"/>
        <v>18–22</v>
      </c>
      <c r="BJ102" s="175">
        <f t="shared" si="41"/>
        <v>0.495</v>
      </c>
      <c r="BK102" s="175">
        <f t="shared" si="42"/>
        <v>0.53500000000000003</v>
      </c>
      <c r="BL102" s="175">
        <f t="shared" si="43"/>
        <v>0.34339167169583584</v>
      </c>
      <c r="BM102" s="176" t="str">
        <f t="shared" si="44"/>
        <v>Écarter</v>
      </c>
      <c r="BN102" s="177">
        <f t="shared" si="45"/>
        <v>0.46786249411361785</v>
      </c>
      <c r="BO102" s="177">
        <f t="shared" si="46"/>
        <v>1142.1000000000001</v>
      </c>
      <c r="BP102" s="178">
        <f t="shared" si="47"/>
        <v>9.018474739514927E-2</v>
      </c>
      <c r="BQ102" s="178">
        <f t="shared" si="48"/>
        <v>1.4507042253521127</v>
      </c>
      <c r="BR102" s="179">
        <f t="shared" si="49"/>
        <v>0.18912529550827425</v>
      </c>
      <c r="BS102" s="182">
        <f>AVERAGE(Tableau1[[#This Row],[STL_pg/Min]],Tableau1[[#This Row],[BLK_pg/Min]],Tableau1[[#This Row],[REB_pg/Min]])</f>
        <v>7.9677786533578501E-2</v>
      </c>
      <c r="BT102" s="180">
        <f>AVERAGE(Tableau1[FG%])</f>
        <v>44.61089630931459</v>
      </c>
      <c r="BU102" s="180">
        <f>AVERAGE(Tableau1[3P%])</f>
        <v>29.902460456941991</v>
      </c>
      <c r="BV102" s="180">
        <f>AVERAGE(Tableau1[FT%])</f>
        <v>72.024077328646754</v>
      </c>
    </row>
    <row r="103" spans="1:74">
      <c r="A103" s="181" t="s">
        <v>1866</v>
      </c>
      <c r="B103" s="167" t="s">
        <v>1768</v>
      </c>
      <c r="C103" s="168">
        <v>23</v>
      </c>
      <c r="D103" s="168">
        <v>44</v>
      </c>
      <c r="E103" s="168">
        <v>9</v>
      </c>
      <c r="F103" s="168">
        <v>35</v>
      </c>
      <c r="G103" s="168">
        <v>26.6</v>
      </c>
      <c r="H103" s="169">
        <v>673</v>
      </c>
      <c r="I103" s="169">
        <v>268</v>
      </c>
      <c r="J103" s="169">
        <v>449</v>
      </c>
      <c r="K103" s="169">
        <v>60.4</v>
      </c>
      <c r="L103" s="169">
        <v>0</v>
      </c>
      <c r="M103" s="169">
        <v>4</v>
      </c>
      <c r="N103" s="169">
        <v>0</v>
      </c>
      <c r="O103" s="169">
        <v>132</v>
      </c>
      <c r="P103" s="169">
        <v>163</v>
      </c>
      <c r="Q103" s="169">
        <v>80.400000000000006</v>
      </c>
      <c r="R103" s="169">
        <v>132</v>
      </c>
      <c r="S103" s="169">
        <v>317</v>
      </c>
      <c r="T103" s="169">
        <v>449</v>
      </c>
      <c r="U103" s="169">
        <v>110</v>
      </c>
      <c r="V103" s="170">
        <v>70</v>
      </c>
      <c r="W103" s="169">
        <v>31</v>
      </c>
      <c r="X103" s="169">
        <v>53</v>
      </c>
      <c r="Y103" s="169">
        <v>106</v>
      </c>
      <c r="Z103" s="169">
        <v>1558</v>
      </c>
      <c r="AA103" s="169">
        <v>21</v>
      </c>
      <c r="AB103" s="169">
        <v>0</v>
      </c>
      <c r="AC103" s="168">
        <v>-6.8</v>
      </c>
      <c r="AD103" s="168">
        <v>106.3</v>
      </c>
      <c r="AE103" s="168">
        <v>118.9</v>
      </c>
      <c r="AF103" s="168">
        <v>-12.7</v>
      </c>
      <c r="AG103" s="168">
        <v>15.4</v>
      </c>
      <c r="AH103" s="168">
        <v>1.54</v>
      </c>
      <c r="AI103" s="168">
        <v>15.7</v>
      </c>
      <c r="AJ103" s="168">
        <v>10.3</v>
      </c>
      <c r="AK103" s="168">
        <v>25.5</v>
      </c>
      <c r="AL103" s="168">
        <v>17.8</v>
      </c>
      <c r="AM103" s="168">
        <v>10.199999999999999</v>
      </c>
      <c r="AN103" s="168">
        <v>60.4</v>
      </c>
      <c r="AO103" s="168">
        <v>64.7</v>
      </c>
      <c r="AP103" s="168">
        <v>21</v>
      </c>
      <c r="AQ103" s="168">
        <v>100.77</v>
      </c>
      <c r="AR103" s="168">
        <v>15.6</v>
      </c>
      <c r="AS103" s="168">
        <v>2463</v>
      </c>
      <c r="AT103" s="171">
        <f t="shared" si="25"/>
        <v>15.295454545454545</v>
      </c>
      <c r="AU103" s="171">
        <f t="shared" si="26"/>
        <v>2.5</v>
      </c>
      <c r="AV103" s="172">
        <f t="shared" si="27"/>
        <v>10.204545454545455</v>
      </c>
      <c r="AW103" s="172">
        <f t="shared" si="28"/>
        <v>3</v>
      </c>
      <c r="AX103" s="172">
        <f t="shared" si="29"/>
        <v>7.2045454545454541</v>
      </c>
      <c r="AY103" s="172">
        <f t="shared" si="30"/>
        <v>0.70454545454545459</v>
      </c>
      <c r="AZ103" s="172">
        <f t="shared" si="31"/>
        <v>1.2045454545454546</v>
      </c>
      <c r="BA103" s="172">
        <f t="shared" si="32"/>
        <v>1.5909090909090908</v>
      </c>
      <c r="BB103" s="173">
        <f t="shared" si="33"/>
        <v>0.57501708817498287</v>
      </c>
      <c r="BC103" s="173">
        <f t="shared" si="34"/>
        <v>1.5714285714285716</v>
      </c>
      <c r="BD103" s="173">
        <f t="shared" si="35"/>
        <v>2.6486671223513329E-2</v>
      </c>
      <c r="BE103" s="173">
        <f t="shared" si="36"/>
        <v>4.5283663704716336E-2</v>
      </c>
      <c r="BF103" s="173">
        <f t="shared" si="37"/>
        <v>0.11278195488721804</v>
      </c>
      <c r="BG103" s="173">
        <f t="shared" si="38"/>
        <v>0.27084757347915239</v>
      </c>
      <c r="BH103" s="174" t="str">
        <f t="shared" si="39"/>
        <v>20–29 min</v>
      </c>
      <c r="BI103" s="174" t="str">
        <f t="shared" si="40"/>
        <v>23–27</v>
      </c>
      <c r="BJ103" s="175">
        <f t="shared" si="41"/>
        <v>0.60399999999999998</v>
      </c>
      <c r="BK103" s="175">
        <f t="shared" si="42"/>
        <v>0.64700000000000002</v>
      </c>
      <c r="BL103" s="175">
        <f t="shared" si="43"/>
        <v>0.27097163548581776</v>
      </c>
      <c r="BM103" s="176" t="str">
        <f t="shared" si="44"/>
        <v>Écarter</v>
      </c>
      <c r="BN103" s="177">
        <f t="shared" si="45"/>
        <v>0.46778854947869031</v>
      </c>
      <c r="BO103" s="177">
        <f t="shared" si="46"/>
        <v>1170.4000000000001</v>
      </c>
      <c r="BP103" s="178">
        <f t="shared" si="47"/>
        <v>9.3984962406015032E-2</v>
      </c>
      <c r="BQ103" s="178">
        <f t="shared" si="48"/>
        <v>1.5714285714285714</v>
      </c>
      <c r="BR103" s="179">
        <f t="shared" si="49"/>
        <v>0.38362952836637049</v>
      </c>
      <c r="BS103" s="182">
        <f>AVERAGE(Tableau1[[#This Row],[STL_pg/Min]],Tableau1[[#This Row],[BLK_pg/Min]],Tableau1[[#This Row],[REB_pg/Min]])</f>
        <v>0.15179995443153338</v>
      </c>
      <c r="BT103" s="180">
        <f>AVERAGE(Tableau1[FG%])</f>
        <v>44.61089630931459</v>
      </c>
      <c r="BU103" s="180">
        <f>AVERAGE(Tableau1[3P%])</f>
        <v>29.902460456941991</v>
      </c>
      <c r="BV103" s="180">
        <f>AVERAGE(Tableau1[FT%])</f>
        <v>72.024077328646754</v>
      </c>
    </row>
    <row r="104" spans="1:74">
      <c r="A104" s="181" t="s">
        <v>1867</v>
      </c>
      <c r="B104" s="167" t="s">
        <v>1760</v>
      </c>
      <c r="C104" s="168">
        <v>29</v>
      </c>
      <c r="D104" s="168">
        <v>60</v>
      </c>
      <c r="E104" s="168">
        <v>21</v>
      </c>
      <c r="F104" s="168">
        <v>39</v>
      </c>
      <c r="G104" s="168">
        <v>34.6</v>
      </c>
      <c r="H104" s="169">
        <v>906</v>
      </c>
      <c r="I104" s="169">
        <v>348</v>
      </c>
      <c r="J104" s="169">
        <v>744</v>
      </c>
      <c r="K104" s="169">
        <v>47</v>
      </c>
      <c r="L104" s="169">
        <v>72</v>
      </c>
      <c r="M104" s="169">
        <v>240</v>
      </c>
      <c r="N104" s="169">
        <v>29.3</v>
      </c>
      <c r="O104" s="169">
        <v>138</v>
      </c>
      <c r="P104" s="169">
        <v>186</v>
      </c>
      <c r="Q104" s="169">
        <v>75.099999999999994</v>
      </c>
      <c r="R104" s="169">
        <v>96</v>
      </c>
      <c r="S104" s="169">
        <v>270</v>
      </c>
      <c r="T104" s="169">
        <v>366</v>
      </c>
      <c r="U104" s="169">
        <v>108</v>
      </c>
      <c r="V104" s="170">
        <v>78</v>
      </c>
      <c r="W104" s="169">
        <v>90</v>
      </c>
      <c r="X104" s="169">
        <v>30</v>
      </c>
      <c r="Y104" s="169">
        <v>180</v>
      </c>
      <c r="Z104" s="169">
        <v>1794</v>
      </c>
      <c r="AA104" s="169">
        <v>10</v>
      </c>
      <c r="AB104" s="169">
        <v>0</v>
      </c>
      <c r="AC104" s="168">
        <v>-4.3</v>
      </c>
      <c r="AD104" s="168">
        <v>110.7</v>
      </c>
      <c r="AE104" s="168">
        <v>116.4</v>
      </c>
      <c r="AF104" s="168">
        <v>-5.7</v>
      </c>
      <c r="AG104" s="168">
        <v>7.9</v>
      </c>
      <c r="AH104" s="168">
        <v>1.35</v>
      </c>
      <c r="AI104" s="168">
        <v>10.7</v>
      </c>
      <c r="AJ104" s="168">
        <v>4.5999999999999996</v>
      </c>
      <c r="AK104" s="168">
        <v>14</v>
      </c>
      <c r="AL104" s="168">
        <v>9.1</v>
      </c>
      <c r="AM104" s="168">
        <v>8</v>
      </c>
      <c r="AN104" s="168">
        <v>51.8</v>
      </c>
      <c r="AO104" s="168">
        <v>55.1</v>
      </c>
      <c r="AP104" s="168">
        <v>18.600000000000001</v>
      </c>
      <c r="AQ104" s="168">
        <v>98.68</v>
      </c>
      <c r="AR104" s="168">
        <v>8.4</v>
      </c>
      <c r="AS104" s="168">
        <v>4266</v>
      </c>
      <c r="AT104" s="171">
        <f t="shared" si="25"/>
        <v>15.1</v>
      </c>
      <c r="AU104" s="171">
        <f t="shared" si="26"/>
        <v>1.8</v>
      </c>
      <c r="AV104" s="172">
        <f t="shared" si="27"/>
        <v>6.1</v>
      </c>
      <c r="AW104" s="172">
        <f t="shared" si="28"/>
        <v>1.6</v>
      </c>
      <c r="AX104" s="172">
        <f t="shared" si="29"/>
        <v>4.5</v>
      </c>
      <c r="AY104" s="172">
        <f t="shared" si="30"/>
        <v>1.5</v>
      </c>
      <c r="AZ104" s="172">
        <f t="shared" si="31"/>
        <v>0.5</v>
      </c>
      <c r="BA104" s="172">
        <f t="shared" si="32"/>
        <v>1.3</v>
      </c>
      <c r="BB104" s="173">
        <f t="shared" si="33"/>
        <v>0.43641618497109824</v>
      </c>
      <c r="BC104" s="173">
        <f t="shared" si="34"/>
        <v>1.3846153846153846</v>
      </c>
      <c r="BD104" s="173">
        <f t="shared" si="35"/>
        <v>4.3352601156069363E-2</v>
      </c>
      <c r="BE104" s="173">
        <f t="shared" si="36"/>
        <v>1.4450867052023121E-2</v>
      </c>
      <c r="BF104" s="173">
        <f t="shared" si="37"/>
        <v>4.6242774566473986E-2</v>
      </c>
      <c r="BG104" s="173">
        <f t="shared" si="38"/>
        <v>0.13005780346820808</v>
      </c>
      <c r="BH104" s="174" t="str">
        <f t="shared" si="39"/>
        <v>30–39 min</v>
      </c>
      <c r="BI104" s="174" t="str">
        <f t="shared" si="40"/>
        <v>28–32</v>
      </c>
      <c r="BJ104" s="175">
        <f t="shared" si="41"/>
        <v>0.51800000000000002</v>
      </c>
      <c r="BK104" s="175">
        <f t="shared" si="42"/>
        <v>0.55100000000000005</v>
      </c>
      <c r="BL104" s="175">
        <f t="shared" si="43"/>
        <v>0.44900422450211225</v>
      </c>
      <c r="BM104" s="176" t="str">
        <f t="shared" si="44"/>
        <v>Conserver</v>
      </c>
      <c r="BN104" s="177">
        <f t="shared" si="45"/>
        <v>0.46181086519114689</v>
      </c>
      <c r="BO104" s="177">
        <f t="shared" si="46"/>
        <v>2076</v>
      </c>
      <c r="BP104" s="178">
        <f t="shared" si="47"/>
        <v>5.2023121387283239E-2</v>
      </c>
      <c r="BQ104" s="178">
        <f t="shared" si="48"/>
        <v>1.3846153846153846</v>
      </c>
      <c r="BR104" s="179">
        <f t="shared" si="49"/>
        <v>0.17630057803468208</v>
      </c>
      <c r="BS104" s="182">
        <f>AVERAGE(Tableau1[[#This Row],[STL_pg/Min]],Tableau1[[#This Row],[BLK_pg/Min]],Tableau1[[#This Row],[REB_pg/Min]])</f>
        <v>7.8034682080924858E-2</v>
      </c>
      <c r="BT104" s="180">
        <f>AVERAGE(Tableau1[FG%])</f>
        <v>44.61089630931459</v>
      </c>
      <c r="BU104" s="180">
        <f>AVERAGE(Tableau1[3P%])</f>
        <v>29.902460456941991</v>
      </c>
      <c r="BV104" s="180">
        <f>AVERAGE(Tableau1[FT%])</f>
        <v>72.024077328646754</v>
      </c>
    </row>
    <row r="105" spans="1:74">
      <c r="A105" s="181" t="s">
        <v>1868</v>
      </c>
      <c r="B105" s="167" t="s">
        <v>1746</v>
      </c>
      <c r="C105" s="168">
        <v>23</v>
      </c>
      <c r="D105" s="168">
        <v>32</v>
      </c>
      <c r="E105" s="168">
        <v>26</v>
      </c>
      <c r="F105" s="168">
        <v>6</v>
      </c>
      <c r="G105" s="168">
        <v>27.4</v>
      </c>
      <c r="H105" s="169">
        <v>480</v>
      </c>
      <c r="I105" s="169">
        <v>166</v>
      </c>
      <c r="J105" s="169">
        <v>342</v>
      </c>
      <c r="K105" s="169">
        <v>49</v>
      </c>
      <c r="L105" s="169">
        <v>45</v>
      </c>
      <c r="M105" s="169">
        <v>115</v>
      </c>
      <c r="N105" s="169">
        <v>37.9</v>
      </c>
      <c r="O105" s="169">
        <v>102</v>
      </c>
      <c r="P105" s="169">
        <v>134</v>
      </c>
      <c r="Q105" s="169">
        <v>75.400000000000006</v>
      </c>
      <c r="R105" s="169">
        <v>48</v>
      </c>
      <c r="S105" s="169">
        <v>208</v>
      </c>
      <c r="T105" s="169">
        <v>256</v>
      </c>
      <c r="U105" s="169">
        <v>64</v>
      </c>
      <c r="V105" s="170">
        <v>58</v>
      </c>
      <c r="W105" s="169">
        <v>22</v>
      </c>
      <c r="X105" s="169">
        <v>70</v>
      </c>
      <c r="Y105" s="169">
        <v>74</v>
      </c>
      <c r="Z105" s="169">
        <v>1107</v>
      </c>
      <c r="AA105" s="169">
        <v>11</v>
      </c>
      <c r="AB105" s="169">
        <v>0</v>
      </c>
      <c r="AC105" s="168">
        <v>9.1999999999999993</v>
      </c>
      <c r="AD105" s="168">
        <v>121.7</v>
      </c>
      <c r="AE105" s="168">
        <v>105.6</v>
      </c>
      <c r="AF105" s="168">
        <v>16.100000000000001</v>
      </c>
      <c r="AG105" s="168">
        <v>9.1</v>
      </c>
      <c r="AH105" s="168">
        <v>1.1299999999999999</v>
      </c>
      <c r="AI105" s="168">
        <v>12.1</v>
      </c>
      <c r="AJ105" s="168">
        <v>5.4</v>
      </c>
      <c r="AK105" s="168">
        <v>20.8</v>
      </c>
      <c r="AL105" s="168">
        <v>13.6</v>
      </c>
      <c r="AM105" s="168">
        <v>10.8</v>
      </c>
      <c r="AN105" s="168">
        <v>55.4</v>
      </c>
      <c r="AO105" s="168">
        <v>59.9</v>
      </c>
      <c r="AP105" s="168">
        <v>21.4</v>
      </c>
      <c r="AQ105" s="168">
        <v>103.83</v>
      </c>
      <c r="AR105" s="168">
        <v>12.2</v>
      </c>
      <c r="AS105" s="168">
        <v>1891</v>
      </c>
      <c r="AT105" s="171">
        <f t="shared" si="25"/>
        <v>15</v>
      </c>
      <c r="AU105" s="171">
        <f t="shared" si="26"/>
        <v>2</v>
      </c>
      <c r="AV105" s="172">
        <f t="shared" si="27"/>
        <v>8</v>
      </c>
      <c r="AW105" s="172">
        <f t="shared" si="28"/>
        <v>1.5</v>
      </c>
      <c r="AX105" s="172">
        <f t="shared" si="29"/>
        <v>6.5</v>
      </c>
      <c r="AY105" s="172">
        <f t="shared" si="30"/>
        <v>0.6875</v>
      </c>
      <c r="AZ105" s="172">
        <f t="shared" si="31"/>
        <v>2.1875</v>
      </c>
      <c r="BA105" s="172">
        <f t="shared" si="32"/>
        <v>1.8125</v>
      </c>
      <c r="BB105" s="173">
        <f t="shared" si="33"/>
        <v>0.54744525547445255</v>
      </c>
      <c r="BC105" s="173">
        <f t="shared" si="34"/>
        <v>1.103448275862069</v>
      </c>
      <c r="BD105" s="173">
        <f t="shared" si="35"/>
        <v>2.5091240875912409E-2</v>
      </c>
      <c r="BE105" s="173">
        <f t="shared" si="36"/>
        <v>7.9835766423357671E-2</v>
      </c>
      <c r="BF105" s="173">
        <f t="shared" si="37"/>
        <v>5.4744525547445258E-2</v>
      </c>
      <c r="BG105" s="173">
        <f t="shared" si="38"/>
        <v>0.23722627737226279</v>
      </c>
      <c r="BH105" s="174" t="str">
        <f t="shared" si="39"/>
        <v>20–29 min</v>
      </c>
      <c r="BI105" s="174" t="str">
        <f t="shared" si="40"/>
        <v>23–27</v>
      </c>
      <c r="BJ105" s="175">
        <f t="shared" si="41"/>
        <v>0.55399999999999994</v>
      </c>
      <c r="BK105" s="175">
        <f t="shared" si="42"/>
        <v>0.59899999999999998</v>
      </c>
      <c r="BL105" s="175">
        <f t="shared" si="43"/>
        <v>0.20639710319855159</v>
      </c>
      <c r="BM105" s="176" t="str">
        <f t="shared" si="44"/>
        <v>Écarter</v>
      </c>
      <c r="BN105" s="177">
        <f t="shared" si="45"/>
        <v>0.45875251509054327</v>
      </c>
      <c r="BO105" s="177">
        <f t="shared" si="46"/>
        <v>876.8</v>
      </c>
      <c r="BP105" s="178">
        <f t="shared" si="47"/>
        <v>7.2992700729927015E-2</v>
      </c>
      <c r="BQ105" s="178">
        <f t="shared" si="48"/>
        <v>1.103448275862069</v>
      </c>
      <c r="BR105" s="179">
        <f t="shared" si="49"/>
        <v>0.29197080291970806</v>
      </c>
      <c r="BS105" s="182">
        <f>AVERAGE(Tableau1[[#This Row],[STL_pg/Min]],Tableau1[[#This Row],[BLK_pg/Min]],Tableau1[[#This Row],[REB_pg/Min]])</f>
        <v>0.13229927007299272</v>
      </c>
      <c r="BT105" s="180">
        <f>AVERAGE(Tableau1[FG%])</f>
        <v>44.61089630931459</v>
      </c>
      <c r="BU105" s="180">
        <f>AVERAGE(Tableau1[3P%])</f>
        <v>29.902460456941991</v>
      </c>
      <c r="BV105" s="180">
        <f>AVERAGE(Tableau1[FT%])</f>
        <v>72.024077328646754</v>
      </c>
    </row>
    <row r="106" spans="1:74">
      <c r="A106" s="181" t="s">
        <v>1869</v>
      </c>
      <c r="B106" s="167" t="s">
        <v>1748</v>
      </c>
      <c r="C106" s="168">
        <v>29</v>
      </c>
      <c r="D106" s="168">
        <v>65</v>
      </c>
      <c r="E106" s="168">
        <v>25</v>
      </c>
      <c r="F106" s="168">
        <v>40</v>
      </c>
      <c r="G106" s="168">
        <v>29.8</v>
      </c>
      <c r="H106" s="169">
        <v>962</v>
      </c>
      <c r="I106" s="169">
        <v>371</v>
      </c>
      <c r="J106" s="169">
        <v>845</v>
      </c>
      <c r="K106" s="169">
        <v>43.6</v>
      </c>
      <c r="L106" s="169">
        <v>98</v>
      </c>
      <c r="M106" s="169">
        <v>312</v>
      </c>
      <c r="N106" s="169">
        <v>30.7</v>
      </c>
      <c r="O106" s="169">
        <v>130</v>
      </c>
      <c r="P106" s="169">
        <v>202</v>
      </c>
      <c r="Q106" s="169">
        <v>63.4</v>
      </c>
      <c r="R106" s="169">
        <v>52</v>
      </c>
      <c r="S106" s="169">
        <v>319</v>
      </c>
      <c r="T106" s="169">
        <v>371</v>
      </c>
      <c r="U106" s="169">
        <v>150</v>
      </c>
      <c r="V106" s="170">
        <v>143</v>
      </c>
      <c r="W106" s="169">
        <v>39</v>
      </c>
      <c r="X106" s="169">
        <v>20</v>
      </c>
      <c r="Y106" s="169">
        <v>117</v>
      </c>
      <c r="Z106" s="169">
        <v>1658</v>
      </c>
      <c r="AA106" s="169">
        <v>6</v>
      </c>
      <c r="AB106" s="169">
        <v>0</v>
      </c>
      <c r="AC106" s="168">
        <v>-6.4</v>
      </c>
      <c r="AD106" s="168">
        <v>105.8</v>
      </c>
      <c r="AE106" s="168">
        <v>116.1</v>
      </c>
      <c r="AF106" s="168">
        <v>-10.3</v>
      </c>
      <c r="AG106" s="168">
        <v>12.3</v>
      </c>
      <c r="AH106" s="168">
        <v>1.04</v>
      </c>
      <c r="AI106" s="168">
        <v>12.3</v>
      </c>
      <c r="AJ106" s="168">
        <v>2.7</v>
      </c>
      <c r="AK106" s="168">
        <v>15.5</v>
      </c>
      <c r="AL106" s="168">
        <v>9.1</v>
      </c>
      <c r="AM106" s="168">
        <v>11.8</v>
      </c>
      <c r="AN106" s="168">
        <v>49.3</v>
      </c>
      <c r="AO106" s="168">
        <v>51.4</v>
      </c>
      <c r="AP106" s="168">
        <v>23.3</v>
      </c>
      <c r="AQ106" s="168">
        <v>102.96</v>
      </c>
      <c r="AR106" s="168">
        <v>8</v>
      </c>
      <c r="AS106" s="168">
        <v>4158</v>
      </c>
      <c r="AT106" s="171">
        <f t="shared" si="25"/>
        <v>14.8</v>
      </c>
      <c r="AU106" s="171">
        <f t="shared" si="26"/>
        <v>2.3076923076923075</v>
      </c>
      <c r="AV106" s="172">
        <f t="shared" si="27"/>
        <v>5.7076923076923078</v>
      </c>
      <c r="AW106" s="172">
        <f t="shared" si="28"/>
        <v>0.8</v>
      </c>
      <c r="AX106" s="172">
        <f t="shared" si="29"/>
        <v>4.907692307692308</v>
      </c>
      <c r="AY106" s="172">
        <f t="shared" si="30"/>
        <v>0.6</v>
      </c>
      <c r="AZ106" s="172">
        <f t="shared" si="31"/>
        <v>0.30769230769230771</v>
      </c>
      <c r="BA106" s="172">
        <f t="shared" si="32"/>
        <v>2.2000000000000002</v>
      </c>
      <c r="BB106" s="173">
        <f t="shared" si="33"/>
        <v>0.49664429530201343</v>
      </c>
      <c r="BC106" s="173">
        <f t="shared" si="34"/>
        <v>1.0489510489510487</v>
      </c>
      <c r="BD106" s="173">
        <f t="shared" si="35"/>
        <v>2.0134228187919462E-2</v>
      </c>
      <c r="BE106" s="173">
        <f t="shared" si="36"/>
        <v>1.0325245224574084E-2</v>
      </c>
      <c r="BF106" s="173">
        <f t="shared" si="37"/>
        <v>2.6845637583892617E-2</v>
      </c>
      <c r="BG106" s="173">
        <f t="shared" si="38"/>
        <v>0.16468766133195664</v>
      </c>
      <c r="BH106" s="174" t="str">
        <f t="shared" si="39"/>
        <v>20–29 min</v>
      </c>
      <c r="BI106" s="174" t="str">
        <f t="shared" si="40"/>
        <v>28–32</v>
      </c>
      <c r="BJ106" s="175">
        <f t="shared" si="41"/>
        <v>0.49299999999999999</v>
      </c>
      <c r="BK106" s="175">
        <f t="shared" si="42"/>
        <v>0.51400000000000001</v>
      </c>
      <c r="BL106" s="175">
        <f t="shared" si="43"/>
        <v>0.50995775497887752</v>
      </c>
      <c r="BM106" s="176" t="str">
        <f t="shared" si="44"/>
        <v>Écarter</v>
      </c>
      <c r="BN106" s="177">
        <f t="shared" si="45"/>
        <v>0.45263581488933607</v>
      </c>
      <c r="BO106" s="177">
        <f t="shared" si="46"/>
        <v>1937</v>
      </c>
      <c r="BP106" s="178">
        <f t="shared" si="47"/>
        <v>7.7439339184305622E-2</v>
      </c>
      <c r="BQ106" s="178">
        <f t="shared" si="48"/>
        <v>1.048951048951049</v>
      </c>
      <c r="BR106" s="179">
        <f t="shared" si="49"/>
        <v>0.19153329891584925</v>
      </c>
      <c r="BS106" s="182">
        <f>AVERAGE(Tableau1[[#This Row],[STL_pg/Min]],Tableau1[[#This Row],[BLK_pg/Min]],Tableau1[[#This Row],[REB_pg/Min]])</f>
        <v>7.3997590776114272E-2</v>
      </c>
      <c r="BT106" s="180">
        <f>AVERAGE(Tableau1[FG%])</f>
        <v>44.61089630931459</v>
      </c>
      <c r="BU106" s="180">
        <f>AVERAGE(Tableau1[3P%])</f>
        <v>29.902460456941991</v>
      </c>
      <c r="BV106" s="180">
        <f>AVERAGE(Tableau1[FT%])</f>
        <v>72.024077328646754</v>
      </c>
    </row>
    <row r="107" spans="1:74">
      <c r="A107" s="181" t="s">
        <v>1870</v>
      </c>
      <c r="B107" s="167" t="s">
        <v>1750</v>
      </c>
      <c r="C107" s="168">
        <v>29</v>
      </c>
      <c r="D107" s="168">
        <v>51</v>
      </c>
      <c r="E107" s="168">
        <v>33</v>
      </c>
      <c r="F107" s="168">
        <v>18</v>
      </c>
      <c r="G107" s="168">
        <v>28.4</v>
      </c>
      <c r="H107" s="169">
        <v>750</v>
      </c>
      <c r="I107" s="169">
        <v>265</v>
      </c>
      <c r="J107" s="169">
        <v>495</v>
      </c>
      <c r="K107" s="169">
        <v>53.1</v>
      </c>
      <c r="L107" s="169">
        <v>77</v>
      </c>
      <c r="M107" s="169">
        <v>173</v>
      </c>
      <c r="N107" s="169">
        <v>43.6</v>
      </c>
      <c r="O107" s="169">
        <v>143</v>
      </c>
      <c r="P107" s="169">
        <v>179</v>
      </c>
      <c r="Q107" s="169">
        <v>81</v>
      </c>
      <c r="R107" s="169">
        <v>82</v>
      </c>
      <c r="S107" s="169">
        <v>168</v>
      </c>
      <c r="T107" s="169">
        <v>245</v>
      </c>
      <c r="U107" s="169">
        <v>163</v>
      </c>
      <c r="V107" s="170">
        <v>71</v>
      </c>
      <c r="W107" s="169">
        <v>26</v>
      </c>
      <c r="X107" s="169">
        <v>15</v>
      </c>
      <c r="Y107" s="169">
        <v>82</v>
      </c>
      <c r="Z107" s="169">
        <v>1326</v>
      </c>
      <c r="AA107" s="169">
        <v>3</v>
      </c>
      <c r="AB107" s="169">
        <v>0</v>
      </c>
      <c r="AC107" s="168">
        <v>5.9</v>
      </c>
      <c r="AD107" s="168">
        <v>122.5</v>
      </c>
      <c r="AE107" s="168">
        <v>113</v>
      </c>
      <c r="AF107" s="168">
        <v>9.5</v>
      </c>
      <c r="AG107" s="168">
        <v>14.3</v>
      </c>
      <c r="AH107" s="168">
        <v>2.25</v>
      </c>
      <c r="AI107" s="168">
        <v>20.100000000000001</v>
      </c>
      <c r="AJ107" s="168">
        <v>6</v>
      </c>
      <c r="AK107" s="168">
        <v>10.9</v>
      </c>
      <c r="AL107" s="168">
        <v>8.6</v>
      </c>
      <c r="AM107" s="168">
        <v>9</v>
      </c>
      <c r="AN107" s="168">
        <v>60.7</v>
      </c>
      <c r="AO107" s="168">
        <v>65</v>
      </c>
      <c r="AP107" s="168">
        <v>18.600000000000001</v>
      </c>
      <c r="AQ107" s="168">
        <v>101.64</v>
      </c>
      <c r="AR107" s="168">
        <v>10.4</v>
      </c>
      <c r="AS107" s="168">
        <v>3068</v>
      </c>
      <c r="AT107" s="171">
        <f t="shared" si="25"/>
        <v>14.705882352941176</v>
      </c>
      <c r="AU107" s="171">
        <f t="shared" si="26"/>
        <v>3.1960784313725492</v>
      </c>
      <c r="AV107" s="172">
        <f t="shared" si="27"/>
        <v>4.8039215686274508</v>
      </c>
      <c r="AW107" s="172">
        <f t="shared" si="28"/>
        <v>1.607843137254902</v>
      </c>
      <c r="AX107" s="172">
        <f t="shared" si="29"/>
        <v>3.2941176470588234</v>
      </c>
      <c r="AY107" s="172">
        <f t="shared" si="30"/>
        <v>0.50980392156862742</v>
      </c>
      <c r="AZ107" s="172">
        <f t="shared" si="31"/>
        <v>0.29411764705882354</v>
      </c>
      <c r="BA107" s="172">
        <f t="shared" si="32"/>
        <v>1.392156862745098</v>
      </c>
      <c r="BB107" s="173">
        <f t="shared" si="33"/>
        <v>0.51781275890637946</v>
      </c>
      <c r="BC107" s="173">
        <f t="shared" si="34"/>
        <v>2.295774647887324</v>
      </c>
      <c r="BD107" s="173">
        <f t="shared" si="35"/>
        <v>1.7950842308754489E-2</v>
      </c>
      <c r="BE107" s="173">
        <f t="shared" si="36"/>
        <v>1.0356255178127591E-2</v>
      </c>
      <c r="BF107" s="173">
        <f t="shared" si="37"/>
        <v>5.6614194973764159E-2</v>
      </c>
      <c r="BG107" s="173">
        <f t="shared" si="38"/>
        <v>0.115990057995029</v>
      </c>
      <c r="BH107" s="174" t="str">
        <f t="shared" si="39"/>
        <v>20–29 min</v>
      </c>
      <c r="BI107" s="174" t="str">
        <f t="shared" si="40"/>
        <v>28–32</v>
      </c>
      <c r="BJ107" s="175">
        <f t="shared" si="41"/>
        <v>0.60699999999999998</v>
      </c>
      <c r="BK107" s="175">
        <f t="shared" si="42"/>
        <v>0.65</v>
      </c>
      <c r="BL107" s="175">
        <f t="shared" si="43"/>
        <v>0.29873264936632471</v>
      </c>
      <c r="BM107" s="176" t="str">
        <f t="shared" si="44"/>
        <v>Écarter</v>
      </c>
      <c r="BN107" s="177">
        <f t="shared" si="45"/>
        <v>0.4497573677358267</v>
      </c>
      <c r="BO107" s="177">
        <f t="shared" si="46"/>
        <v>1448.3999999999999</v>
      </c>
      <c r="BP107" s="178">
        <f t="shared" si="47"/>
        <v>0.11253797293565314</v>
      </c>
      <c r="BQ107" s="178">
        <f t="shared" si="48"/>
        <v>2.295774647887324</v>
      </c>
      <c r="BR107" s="179">
        <f t="shared" si="49"/>
        <v>0.16915216790941728</v>
      </c>
      <c r="BS107" s="182">
        <f>AVERAGE(Tableau1[[#This Row],[STL_pg/Min]],Tableau1[[#This Row],[BLK_pg/Min]],Tableau1[[#This Row],[REB_pg/Min]])</f>
        <v>6.5819755132099797E-2</v>
      </c>
      <c r="BT107" s="180">
        <f>AVERAGE(Tableau1[FG%])</f>
        <v>44.61089630931459</v>
      </c>
      <c r="BU107" s="180">
        <f>AVERAGE(Tableau1[3P%])</f>
        <v>29.902460456941991</v>
      </c>
      <c r="BV107" s="180">
        <f>AVERAGE(Tableau1[FT%])</f>
        <v>72.024077328646754</v>
      </c>
    </row>
    <row r="108" spans="1:74">
      <c r="A108" s="181" t="s">
        <v>1871</v>
      </c>
      <c r="B108" s="167" t="s">
        <v>1780</v>
      </c>
      <c r="C108" s="168">
        <v>20</v>
      </c>
      <c r="D108" s="168">
        <v>81</v>
      </c>
      <c r="E108" s="168">
        <v>33</v>
      </c>
      <c r="F108" s="168">
        <v>48</v>
      </c>
      <c r="G108" s="168">
        <v>26.7</v>
      </c>
      <c r="H108" s="169">
        <v>1191</v>
      </c>
      <c r="I108" s="169">
        <v>421</v>
      </c>
      <c r="J108" s="169">
        <v>988</v>
      </c>
      <c r="K108" s="169">
        <v>42.8</v>
      </c>
      <c r="L108" s="169">
        <v>97</v>
      </c>
      <c r="M108" s="169">
        <v>332</v>
      </c>
      <c r="N108" s="169">
        <v>28.5</v>
      </c>
      <c r="O108" s="169">
        <v>251</v>
      </c>
      <c r="P108" s="169">
        <v>340</v>
      </c>
      <c r="Q108" s="169">
        <v>72.400000000000006</v>
      </c>
      <c r="R108" s="169">
        <v>89</v>
      </c>
      <c r="S108" s="169">
        <v>211</v>
      </c>
      <c r="T108" s="169">
        <v>300</v>
      </c>
      <c r="U108" s="169">
        <v>332</v>
      </c>
      <c r="V108" s="170">
        <v>178</v>
      </c>
      <c r="W108" s="169">
        <v>73</v>
      </c>
      <c r="X108" s="169">
        <v>24</v>
      </c>
      <c r="Y108" s="169">
        <v>162</v>
      </c>
      <c r="Z108" s="169">
        <v>2155</v>
      </c>
      <c r="AA108" s="169">
        <v>6</v>
      </c>
      <c r="AB108" s="169">
        <v>0</v>
      </c>
      <c r="AC108" s="168">
        <v>-3</v>
      </c>
      <c r="AD108" s="168">
        <v>111.8</v>
      </c>
      <c r="AE108" s="168">
        <v>116.6</v>
      </c>
      <c r="AF108" s="168">
        <v>-4.7</v>
      </c>
      <c r="AG108" s="168">
        <v>23.1</v>
      </c>
      <c r="AH108" s="168">
        <v>1.88</v>
      </c>
      <c r="AI108" s="168">
        <v>20.100000000000001</v>
      </c>
      <c r="AJ108" s="168">
        <v>3.9</v>
      </c>
      <c r="AK108" s="168">
        <v>9.1999999999999993</v>
      </c>
      <c r="AL108" s="168">
        <v>6.6</v>
      </c>
      <c r="AM108" s="168">
        <v>10.7</v>
      </c>
      <c r="AN108" s="168">
        <v>47.6</v>
      </c>
      <c r="AO108" s="168">
        <v>52.2</v>
      </c>
      <c r="AP108" s="168">
        <v>25.3</v>
      </c>
      <c r="AQ108" s="168">
        <v>101.89</v>
      </c>
      <c r="AR108" s="168">
        <v>8.6999999999999993</v>
      </c>
      <c r="AS108" s="168">
        <v>4580</v>
      </c>
      <c r="AT108" s="171">
        <f t="shared" si="25"/>
        <v>14.703703703703704</v>
      </c>
      <c r="AU108" s="171">
        <f t="shared" si="26"/>
        <v>4.0987654320987659</v>
      </c>
      <c r="AV108" s="172">
        <f t="shared" si="27"/>
        <v>3.7037037037037037</v>
      </c>
      <c r="AW108" s="172">
        <f t="shared" si="28"/>
        <v>1.0987654320987654</v>
      </c>
      <c r="AX108" s="172">
        <f t="shared" si="29"/>
        <v>2.6049382716049383</v>
      </c>
      <c r="AY108" s="172">
        <f t="shared" si="30"/>
        <v>0.90123456790123457</v>
      </c>
      <c r="AZ108" s="172">
        <f t="shared" si="31"/>
        <v>0.29629629629629628</v>
      </c>
      <c r="BA108" s="172">
        <f t="shared" si="32"/>
        <v>2.1975308641975309</v>
      </c>
      <c r="BB108" s="173">
        <f t="shared" si="33"/>
        <v>0.55070051324732971</v>
      </c>
      <c r="BC108" s="173">
        <f t="shared" si="34"/>
        <v>1.8651685393258428</v>
      </c>
      <c r="BD108" s="173">
        <f t="shared" si="35"/>
        <v>3.3754103666712908E-2</v>
      </c>
      <c r="BE108" s="173">
        <f t="shared" si="36"/>
        <v>1.1097239561659037E-2</v>
      </c>
      <c r="BF108" s="173">
        <f t="shared" si="37"/>
        <v>4.1152263374485597E-2</v>
      </c>
      <c r="BG108" s="173">
        <f t="shared" si="38"/>
        <v>9.7563231146252372E-2</v>
      </c>
      <c r="BH108" s="174" t="str">
        <f t="shared" si="39"/>
        <v>20–29 min</v>
      </c>
      <c r="BI108" s="174" t="str">
        <f t="shared" si="40"/>
        <v>18–22</v>
      </c>
      <c r="BJ108" s="175">
        <f t="shared" si="41"/>
        <v>0.47600000000000003</v>
      </c>
      <c r="BK108" s="175">
        <f t="shared" si="42"/>
        <v>0.52200000000000002</v>
      </c>
      <c r="BL108" s="175">
        <f t="shared" si="43"/>
        <v>0.5962582981291491</v>
      </c>
      <c r="BM108" s="176" t="str">
        <f t="shared" si="44"/>
        <v>Écarter</v>
      </c>
      <c r="BN108" s="177">
        <f t="shared" si="45"/>
        <v>0.44969073701468071</v>
      </c>
      <c r="BO108" s="177">
        <f t="shared" si="46"/>
        <v>2162.6999999999998</v>
      </c>
      <c r="BP108" s="178">
        <f t="shared" si="47"/>
        <v>0.15351181393628335</v>
      </c>
      <c r="BQ108" s="178">
        <f t="shared" si="48"/>
        <v>1.8651685393258426</v>
      </c>
      <c r="BR108" s="179">
        <f t="shared" si="49"/>
        <v>0.13871549452073798</v>
      </c>
      <c r="BS108" s="182">
        <f>AVERAGE(Tableau1[[#This Row],[STL_pg/Min]],Tableau1[[#This Row],[BLK_pg/Min]],Tableau1[[#This Row],[REB_pg/Min]])</f>
        <v>6.1188945916369974E-2</v>
      </c>
      <c r="BT108" s="180">
        <f>AVERAGE(Tableau1[FG%])</f>
        <v>44.61089630931459</v>
      </c>
      <c r="BU108" s="180">
        <f>AVERAGE(Tableau1[3P%])</f>
        <v>29.902460456941991</v>
      </c>
      <c r="BV108" s="180">
        <f>AVERAGE(Tableau1[FT%])</f>
        <v>72.024077328646754</v>
      </c>
    </row>
    <row r="109" spans="1:74">
      <c r="A109" s="181" t="s">
        <v>1872</v>
      </c>
      <c r="B109" s="167" t="s">
        <v>1771</v>
      </c>
      <c r="C109" s="168">
        <v>26</v>
      </c>
      <c r="D109" s="168">
        <v>57</v>
      </c>
      <c r="E109" s="168">
        <v>31</v>
      </c>
      <c r="F109" s="168">
        <v>26</v>
      </c>
      <c r="G109" s="168">
        <v>32.200000000000003</v>
      </c>
      <c r="H109" s="169">
        <v>838</v>
      </c>
      <c r="I109" s="169">
        <v>302</v>
      </c>
      <c r="J109" s="169">
        <v>667</v>
      </c>
      <c r="K109" s="169">
        <v>45.3</v>
      </c>
      <c r="L109" s="169">
        <v>91</v>
      </c>
      <c r="M109" s="169">
        <v>239</v>
      </c>
      <c r="N109" s="169">
        <v>38.1</v>
      </c>
      <c r="O109" s="169">
        <v>143</v>
      </c>
      <c r="P109" s="169">
        <v>200</v>
      </c>
      <c r="Q109" s="169">
        <v>72.2</v>
      </c>
      <c r="R109" s="169">
        <v>80</v>
      </c>
      <c r="S109" s="169">
        <v>359</v>
      </c>
      <c r="T109" s="169">
        <v>445</v>
      </c>
      <c r="U109" s="169">
        <v>131</v>
      </c>
      <c r="V109" s="170">
        <v>120</v>
      </c>
      <c r="W109" s="169">
        <v>63</v>
      </c>
      <c r="X109" s="169">
        <v>63</v>
      </c>
      <c r="Y109" s="169">
        <v>131</v>
      </c>
      <c r="Z109" s="169">
        <v>1813</v>
      </c>
      <c r="AA109" s="169">
        <v>14</v>
      </c>
      <c r="AB109" s="169">
        <v>0</v>
      </c>
      <c r="AC109" s="168">
        <v>0.9</v>
      </c>
      <c r="AD109" s="168">
        <v>114.2</v>
      </c>
      <c r="AE109" s="168">
        <v>113.2</v>
      </c>
      <c r="AF109" s="168">
        <v>1.1000000000000001</v>
      </c>
      <c r="AG109" s="168">
        <v>9.8000000000000007</v>
      </c>
      <c r="AH109" s="168">
        <v>1.1100000000000001</v>
      </c>
      <c r="AI109" s="168">
        <v>13.1</v>
      </c>
      <c r="AJ109" s="168">
        <v>4.4000000000000004</v>
      </c>
      <c r="AK109" s="168">
        <v>18.3</v>
      </c>
      <c r="AL109" s="168">
        <v>11.5</v>
      </c>
      <c r="AM109" s="168">
        <v>11.8</v>
      </c>
      <c r="AN109" s="168">
        <v>52.1</v>
      </c>
      <c r="AO109" s="168">
        <v>55.6</v>
      </c>
      <c r="AP109" s="168">
        <v>19.8</v>
      </c>
      <c r="AQ109" s="168">
        <v>101.66</v>
      </c>
      <c r="AR109" s="168">
        <v>9.6999999999999993</v>
      </c>
      <c r="AS109" s="168">
        <v>3889</v>
      </c>
      <c r="AT109" s="171">
        <f t="shared" si="25"/>
        <v>14.701754385964913</v>
      </c>
      <c r="AU109" s="171">
        <f t="shared" si="26"/>
        <v>2.2982456140350878</v>
      </c>
      <c r="AV109" s="172">
        <f t="shared" si="27"/>
        <v>7.807017543859649</v>
      </c>
      <c r="AW109" s="172">
        <f t="shared" si="28"/>
        <v>1.4035087719298245</v>
      </c>
      <c r="AX109" s="172">
        <f t="shared" si="29"/>
        <v>6.2982456140350873</v>
      </c>
      <c r="AY109" s="172">
        <f t="shared" si="30"/>
        <v>1.1052631578947369</v>
      </c>
      <c r="AZ109" s="172">
        <f t="shared" si="31"/>
        <v>1.1052631578947369</v>
      </c>
      <c r="BA109" s="172">
        <f t="shared" si="32"/>
        <v>2.1052631578947367</v>
      </c>
      <c r="BB109" s="173">
        <f t="shared" si="33"/>
        <v>0.45657622316661217</v>
      </c>
      <c r="BC109" s="173">
        <f t="shared" si="34"/>
        <v>1.0916666666666668</v>
      </c>
      <c r="BD109" s="173">
        <f t="shared" si="35"/>
        <v>3.4324942791762014E-2</v>
      </c>
      <c r="BE109" s="173">
        <f t="shared" si="36"/>
        <v>3.4324942791762014E-2</v>
      </c>
      <c r="BF109" s="173">
        <f t="shared" si="37"/>
        <v>4.3587228941920013E-2</v>
      </c>
      <c r="BG109" s="173">
        <f t="shared" si="38"/>
        <v>0.19559768987686604</v>
      </c>
      <c r="BH109" s="174" t="str">
        <f t="shared" si="39"/>
        <v>30–39 min</v>
      </c>
      <c r="BI109" s="174" t="str">
        <f t="shared" si="40"/>
        <v>23–27</v>
      </c>
      <c r="BJ109" s="175">
        <f t="shared" si="41"/>
        <v>0.52100000000000002</v>
      </c>
      <c r="BK109" s="175">
        <f t="shared" si="42"/>
        <v>0.55600000000000005</v>
      </c>
      <c r="BL109" s="175">
        <f t="shared" si="43"/>
        <v>0.40253470126735064</v>
      </c>
      <c r="BM109" s="176" t="str">
        <f t="shared" si="44"/>
        <v>Conserver</v>
      </c>
      <c r="BN109" s="177">
        <f t="shared" si="45"/>
        <v>0.4496311200536553</v>
      </c>
      <c r="BO109" s="177">
        <f t="shared" si="46"/>
        <v>1835.4</v>
      </c>
      <c r="BP109" s="178">
        <f t="shared" si="47"/>
        <v>7.1374087392394023E-2</v>
      </c>
      <c r="BQ109" s="178">
        <f t="shared" si="48"/>
        <v>1.0916666666666666</v>
      </c>
      <c r="BR109" s="179">
        <f t="shared" si="49"/>
        <v>0.24245396098943006</v>
      </c>
      <c r="BS109" s="182">
        <f>AVERAGE(Tableau1[[#This Row],[STL_pg/Min]],Tableau1[[#This Row],[BLK_pg/Min]],Tableau1[[#This Row],[REB_pg/Min]])</f>
        <v>0.10370128219098469</v>
      </c>
      <c r="BT109" s="180">
        <f>AVERAGE(Tableau1[FG%])</f>
        <v>44.61089630931459</v>
      </c>
      <c r="BU109" s="180">
        <f>AVERAGE(Tableau1[3P%])</f>
        <v>29.902460456941991</v>
      </c>
      <c r="BV109" s="180">
        <f>AVERAGE(Tableau1[FT%])</f>
        <v>72.024077328646754</v>
      </c>
    </row>
    <row r="110" spans="1:74">
      <c r="A110" s="181" t="s">
        <v>1873</v>
      </c>
      <c r="B110" s="167" t="s">
        <v>1760</v>
      </c>
      <c r="C110" s="168">
        <v>25</v>
      </c>
      <c r="D110" s="168">
        <v>75</v>
      </c>
      <c r="E110" s="168">
        <v>29</v>
      </c>
      <c r="F110" s="168">
        <v>46</v>
      </c>
      <c r="G110" s="168">
        <v>26.8</v>
      </c>
      <c r="H110" s="169">
        <v>1095</v>
      </c>
      <c r="I110" s="169">
        <v>383</v>
      </c>
      <c r="J110" s="169">
        <v>825</v>
      </c>
      <c r="K110" s="169">
        <v>46.7</v>
      </c>
      <c r="L110" s="169">
        <v>165</v>
      </c>
      <c r="M110" s="169">
        <v>420</v>
      </c>
      <c r="N110" s="169">
        <v>38.5</v>
      </c>
      <c r="O110" s="169">
        <v>165</v>
      </c>
      <c r="P110" s="169">
        <v>218</v>
      </c>
      <c r="Q110" s="169">
        <v>75.7</v>
      </c>
      <c r="R110" s="169">
        <v>60</v>
      </c>
      <c r="S110" s="169">
        <v>263</v>
      </c>
      <c r="T110" s="169">
        <v>323</v>
      </c>
      <c r="U110" s="169">
        <v>225</v>
      </c>
      <c r="V110" s="170">
        <v>143</v>
      </c>
      <c r="W110" s="169">
        <v>75</v>
      </c>
      <c r="X110" s="169">
        <v>23</v>
      </c>
      <c r="Y110" s="169">
        <v>135</v>
      </c>
      <c r="Z110" s="169">
        <v>1973</v>
      </c>
      <c r="AA110" s="169">
        <v>4</v>
      </c>
      <c r="AB110" s="169">
        <v>0</v>
      </c>
      <c r="AC110" s="168">
        <v>-3.5</v>
      </c>
      <c r="AD110" s="168">
        <v>111.9</v>
      </c>
      <c r="AE110" s="168">
        <v>118.1</v>
      </c>
      <c r="AF110" s="168">
        <v>-6.2</v>
      </c>
      <c r="AG110" s="168">
        <v>17.2</v>
      </c>
      <c r="AH110" s="168">
        <v>1.62</v>
      </c>
      <c r="AI110" s="168">
        <v>17.899999999999999</v>
      </c>
      <c r="AJ110" s="168">
        <v>2.8</v>
      </c>
      <c r="AK110" s="168">
        <v>12.6</v>
      </c>
      <c r="AL110" s="168">
        <v>7.7</v>
      </c>
      <c r="AM110" s="168">
        <v>11</v>
      </c>
      <c r="AN110" s="168">
        <v>56.5</v>
      </c>
      <c r="AO110" s="168">
        <v>59.5</v>
      </c>
      <c r="AP110" s="168">
        <v>21.8</v>
      </c>
      <c r="AQ110" s="168">
        <v>100.7</v>
      </c>
      <c r="AR110" s="168">
        <v>10.5</v>
      </c>
      <c r="AS110" s="168">
        <v>4223</v>
      </c>
      <c r="AT110" s="171">
        <f t="shared" si="25"/>
        <v>14.6</v>
      </c>
      <c r="AU110" s="171">
        <f t="shared" si="26"/>
        <v>3</v>
      </c>
      <c r="AV110" s="172">
        <f t="shared" si="27"/>
        <v>4.3066666666666666</v>
      </c>
      <c r="AW110" s="172">
        <f t="shared" si="28"/>
        <v>0.8</v>
      </c>
      <c r="AX110" s="172">
        <f t="shared" si="29"/>
        <v>3.5066666666666668</v>
      </c>
      <c r="AY110" s="172">
        <f t="shared" si="30"/>
        <v>1</v>
      </c>
      <c r="AZ110" s="172">
        <f t="shared" si="31"/>
        <v>0.30666666666666664</v>
      </c>
      <c r="BA110" s="172">
        <f t="shared" si="32"/>
        <v>1.9066666666666667</v>
      </c>
      <c r="BB110" s="173">
        <f t="shared" si="33"/>
        <v>0.54477611940298509</v>
      </c>
      <c r="BC110" s="173">
        <f t="shared" si="34"/>
        <v>1.5734265734265733</v>
      </c>
      <c r="BD110" s="173">
        <f t="shared" si="35"/>
        <v>3.7313432835820892E-2</v>
      </c>
      <c r="BE110" s="173">
        <f t="shared" si="36"/>
        <v>1.1442786069651741E-2</v>
      </c>
      <c r="BF110" s="173">
        <f t="shared" si="37"/>
        <v>2.9850746268656716E-2</v>
      </c>
      <c r="BG110" s="173">
        <f t="shared" si="38"/>
        <v>0.13084577114427862</v>
      </c>
      <c r="BH110" s="174" t="str">
        <f t="shared" si="39"/>
        <v>20–29 min</v>
      </c>
      <c r="BI110" s="174" t="str">
        <f t="shared" si="40"/>
        <v>23–27</v>
      </c>
      <c r="BJ110" s="175">
        <f t="shared" si="41"/>
        <v>0.56499999999999995</v>
      </c>
      <c r="BK110" s="175">
        <f t="shared" si="42"/>
        <v>0.59499999999999997</v>
      </c>
      <c r="BL110" s="175">
        <f t="shared" si="43"/>
        <v>0.4978877489438745</v>
      </c>
      <c r="BM110" s="176" t="str">
        <f t="shared" si="44"/>
        <v>Écarter</v>
      </c>
      <c r="BN110" s="177">
        <f t="shared" si="45"/>
        <v>0.44651911468812877</v>
      </c>
      <c r="BO110" s="177">
        <f t="shared" si="46"/>
        <v>2010</v>
      </c>
      <c r="BP110" s="178">
        <f t="shared" si="47"/>
        <v>0.11194029850746269</v>
      </c>
      <c r="BQ110" s="178">
        <f t="shared" si="48"/>
        <v>1.5734265734265733</v>
      </c>
      <c r="BR110" s="179">
        <f t="shared" si="49"/>
        <v>0.16069651741293531</v>
      </c>
      <c r="BS110" s="182">
        <f>AVERAGE(Tableau1[[#This Row],[STL_pg/Min]],Tableau1[[#This Row],[BLK_pg/Min]],Tableau1[[#This Row],[REB_pg/Min]])</f>
        <v>6.9817578772802646E-2</v>
      </c>
      <c r="BT110" s="180">
        <f>AVERAGE(Tableau1[FG%])</f>
        <v>44.61089630931459</v>
      </c>
      <c r="BU110" s="180">
        <f>AVERAGE(Tableau1[3P%])</f>
        <v>29.902460456941991</v>
      </c>
      <c r="BV110" s="180">
        <f>AVERAGE(Tableau1[FT%])</f>
        <v>72.024077328646754</v>
      </c>
    </row>
    <row r="111" spans="1:74">
      <c r="A111" s="181" t="s">
        <v>1874</v>
      </c>
      <c r="B111" s="167" t="s">
        <v>1817</v>
      </c>
      <c r="C111" s="168">
        <v>22</v>
      </c>
      <c r="D111" s="168">
        <v>70</v>
      </c>
      <c r="E111" s="168">
        <v>33</v>
      </c>
      <c r="F111" s="168">
        <v>37</v>
      </c>
      <c r="G111" s="168">
        <v>30.2</v>
      </c>
      <c r="H111" s="169">
        <v>1022</v>
      </c>
      <c r="I111" s="169">
        <v>371</v>
      </c>
      <c r="J111" s="169">
        <v>798</v>
      </c>
      <c r="K111" s="169">
        <v>46.5</v>
      </c>
      <c r="L111" s="169">
        <v>105</v>
      </c>
      <c r="M111" s="169">
        <v>280</v>
      </c>
      <c r="N111" s="169">
        <v>37.799999999999997</v>
      </c>
      <c r="O111" s="169">
        <v>175</v>
      </c>
      <c r="P111" s="169">
        <v>224</v>
      </c>
      <c r="Q111" s="169">
        <v>78.099999999999994</v>
      </c>
      <c r="R111" s="169">
        <v>126</v>
      </c>
      <c r="S111" s="169">
        <v>441</v>
      </c>
      <c r="T111" s="169">
        <v>567</v>
      </c>
      <c r="U111" s="169">
        <v>504</v>
      </c>
      <c r="V111" s="170">
        <v>203</v>
      </c>
      <c r="W111" s="169">
        <v>84</v>
      </c>
      <c r="X111" s="169">
        <v>42</v>
      </c>
      <c r="Y111" s="169">
        <v>119</v>
      </c>
      <c r="Z111" s="169">
        <v>2639</v>
      </c>
      <c r="AA111" s="169">
        <v>30</v>
      </c>
      <c r="AB111" s="169">
        <v>7</v>
      </c>
      <c r="AC111" s="168">
        <v>-1</v>
      </c>
      <c r="AD111" s="168">
        <v>113.1</v>
      </c>
      <c r="AE111" s="168">
        <v>114.4</v>
      </c>
      <c r="AF111" s="168">
        <v>-1.4</v>
      </c>
      <c r="AG111" s="168">
        <v>32.200000000000003</v>
      </c>
      <c r="AH111" s="168">
        <v>2.4900000000000002</v>
      </c>
      <c r="AI111" s="168">
        <v>31.4</v>
      </c>
      <c r="AJ111" s="168">
        <v>5.9</v>
      </c>
      <c r="AK111" s="168">
        <v>19.2</v>
      </c>
      <c r="AL111" s="168">
        <v>12.7</v>
      </c>
      <c r="AM111" s="168">
        <v>12.6</v>
      </c>
      <c r="AN111" s="168">
        <v>53.1</v>
      </c>
      <c r="AO111" s="168">
        <v>57</v>
      </c>
      <c r="AP111" s="168">
        <v>21.4</v>
      </c>
      <c r="AQ111" s="168">
        <v>104.47</v>
      </c>
      <c r="AR111" s="168">
        <v>13</v>
      </c>
      <c r="AS111" s="168">
        <v>4605</v>
      </c>
      <c r="AT111" s="171">
        <f t="shared" si="25"/>
        <v>14.6</v>
      </c>
      <c r="AU111" s="171">
        <f t="shared" si="26"/>
        <v>7.2</v>
      </c>
      <c r="AV111" s="172">
        <f t="shared" si="27"/>
        <v>8.1</v>
      </c>
      <c r="AW111" s="172">
        <f t="shared" si="28"/>
        <v>1.8</v>
      </c>
      <c r="AX111" s="172">
        <f t="shared" si="29"/>
        <v>6.3</v>
      </c>
      <c r="AY111" s="172">
        <f t="shared" si="30"/>
        <v>1.2</v>
      </c>
      <c r="AZ111" s="172">
        <f t="shared" si="31"/>
        <v>0.6</v>
      </c>
      <c r="BA111" s="172">
        <f t="shared" si="32"/>
        <v>2.9</v>
      </c>
      <c r="BB111" s="173">
        <f t="shared" si="33"/>
        <v>0.48344370860927155</v>
      </c>
      <c r="BC111" s="173">
        <f t="shared" si="34"/>
        <v>2.4827586206896552</v>
      </c>
      <c r="BD111" s="173">
        <f t="shared" si="35"/>
        <v>3.9735099337748346E-2</v>
      </c>
      <c r="BE111" s="173">
        <f t="shared" si="36"/>
        <v>1.9867549668874173E-2</v>
      </c>
      <c r="BF111" s="173">
        <f t="shared" si="37"/>
        <v>5.9602649006622523E-2</v>
      </c>
      <c r="BG111" s="173">
        <f t="shared" si="38"/>
        <v>0.20860927152317882</v>
      </c>
      <c r="BH111" s="174" t="str">
        <f t="shared" si="39"/>
        <v>30–39 min</v>
      </c>
      <c r="BI111" s="174" t="str">
        <f t="shared" si="40"/>
        <v>18–22</v>
      </c>
      <c r="BJ111" s="175">
        <f t="shared" si="41"/>
        <v>0.53100000000000003</v>
      </c>
      <c r="BK111" s="175">
        <f t="shared" si="42"/>
        <v>0.56999999999999995</v>
      </c>
      <c r="BL111" s="175">
        <f t="shared" si="43"/>
        <v>0.48159324079662041</v>
      </c>
      <c r="BM111" s="176" t="str">
        <f t="shared" si="44"/>
        <v>Conserver</v>
      </c>
      <c r="BN111" s="177">
        <f t="shared" si="45"/>
        <v>0.44651911468812877</v>
      </c>
      <c r="BO111" s="177">
        <f t="shared" si="46"/>
        <v>2114</v>
      </c>
      <c r="BP111" s="178">
        <f t="shared" si="47"/>
        <v>0.23841059602649006</v>
      </c>
      <c r="BQ111" s="178">
        <f t="shared" si="48"/>
        <v>2.4827586206896552</v>
      </c>
      <c r="BR111" s="179">
        <f t="shared" si="49"/>
        <v>0.26821192052980131</v>
      </c>
      <c r="BS111" s="182">
        <f>AVERAGE(Tableau1[[#This Row],[STL_pg/Min]],Tableau1[[#This Row],[BLK_pg/Min]],Tableau1[[#This Row],[REB_pg/Min]])</f>
        <v>0.10927152317880795</v>
      </c>
      <c r="BT111" s="180">
        <f>AVERAGE(Tableau1[FG%])</f>
        <v>44.61089630931459</v>
      </c>
      <c r="BU111" s="180">
        <f>AVERAGE(Tableau1[3P%])</f>
        <v>29.902460456941991</v>
      </c>
      <c r="BV111" s="180">
        <f>AVERAGE(Tableau1[FT%])</f>
        <v>72.024077328646754</v>
      </c>
    </row>
    <row r="112" spans="1:74">
      <c r="A112" s="181" t="s">
        <v>1875</v>
      </c>
      <c r="B112" s="167" t="s">
        <v>1799</v>
      </c>
      <c r="C112" s="168">
        <v>29</v>
      </c>
      <c r="D112" s="168">
        <v>57</v>
      </c>
      <c r="E112" s="168">
        <v>21</v>
      </c>
      <c r="F112" s="168">
        <v>36</v>
      </c>
      <c r="G112" s="168">
        <v>29.6</v>
      </c>
      <c r="H112" s="169">
        <v>827</v>
      </c>
      <c r="I112" s="169">
        <v>365</v>
      </c>
      <c r="J112" s="169">
        <v>581</v>
      </c>
      <c r="K112" s="169">
        <v>62.7</v>
      </c>
      <c r="L112" s="169">
        <v>0</v>
      </c>
      <c r="M112" s="169">
        <v>6</v>
      </c>
      <c r="N112" s="169">
        <v>33.299999999999997</v>
      </c>
      <c r="O112" s="169">
        <v>97</v>
      </c>
      <c r="P112" s="169">
        <v>143</v>
      </c>
      <c r="Q112" s="169">
        <v>67.400000000000006</v>
      </c>
      <c r="R112" s="169">
        <v>188</v>
      </c>
      <c r="S112" s="169">
        <v>359</v>
      </c>
      <c r="T112" s="169">
        <v>547</v>
      </c>
      <c r="U112" s="169">
        <v>160</v>
      </c>
      <c r="V112" s="170">
        <v>108</v>
      </c>
      <c r="W112" s="169">
        <v>68</v>
      </c>
      <c r="X112" s="169">
        <v>68</v>
      </c>
      <c r="Y112" s="169">
        <v>177</v>
      </c>
      <c r="Z112" s="169">
        <v>2018</v>
      </c>
      <c r="AA112" s="169">
        <v>23</v>
      </c>
      <c r="AB112" s="169">
        <v>0</v>
      </c>
      <c r="AC112" s="168">
        <v>-0.6</v>
      </c>
      <c r="AD112" s="168">
        <v>111.2</v>
      </c>
      <c r="AE112" s="168">
        <v>111.9</v>
      </c>
      <c r="AF112" s="168">
        <v>-0.7</v>
      </c>
      <c r="AG112" s="168">
        <v>13.6</v>
      </c>
      <c r="AH112" s="168">
        <v>1.42</v>
      </c>
      <c r="AI112" s="168">
        <v>17.399999999999999</v>
      </c>
      <c r="AJ112" s="168">
        <v>11</v>
      </c>
      <c r="AK112" s="168">
        <v>20.6</v>
      </c>
      <c r="AL112" s="168">
        <v>15.8</v>
      </c>
      <c r="AM112" s="168">
        <v>12.2</v>
      </c>
      <c r="AN112" s="168">
        <v>62.8</v>
      </c>
      <c r="AO112" s="168">
        <v>64.099999999999994</v>
      </c>
      <c r="AP112" s="168">
        <v>18.399999999999999</v>
      </c>
      <c r="AQ112" s="168">
        <v>101.44</v>
      </c>
      <c r="AR112" s="168">
        <v>13.3</v>
      </c>
      <c r="AS112" s="168">
        <v>3557</v>
      </c>
      <c r="AT112" s="171">
        <f t="shared" si="25"/>
        <v>14.508771929824562</v>
      </c>
      <c r="AU112" s="171">
        <f t="shared" si="26"/>
        <v>2.807017543859649</v>
      </c>
      <c r="AV112" s="172">
        <f t="shared" si="27"/>
        <v>9.5964912280701746</v>
      </c>
      <c r="AW112" s="172">
        <f t="shared" si="28"/>
        <v>3.2982456140350878</v>
      </c>
      <c r="AX112" s="172">
        <f t="shared" si="29"/>
        <v>6.2982456140350873</v>
      </c>
      <c r="AY112" s="172">
        <f t="shared" si="30"/>
        <v>1.1929824561403508</v>
      </c>
      <c r="AZ112" s="172">
        <f t="shared" si="31"/>
        <v>1.1929824561403508</v>
      </c>
      <c r="BA112" s="172">
        <f t="shared" si="32"/>
        <v>1.8947368421052631</v>
      </c>
      <c r="BB112" s="173">
        <f t="shared" si="33"/>
        <v>0.49016121384542438</v>
      </c>
      <c r="BC112" s="173">
        <f t="shared" si="34"/>
        <v>1.4814814814814814</v>
      </c>
      <c r="BD112" s="173">
        <f t="shared" si="35"/>
        <v>4.0303461356092932E-2</v>
      </c>
      <c r="BE112" s="173">
        <f t="shared" si="36"/>
        <v>4.0303461356092932E-2</v>
      </c>
      <c r="BF112" s="173">
        <f t="shared" si="37"/>
        <v>0.11142721669037459</v>
      </c>
      <c r="BG112" s="173">
        <f t="shared" si="38"/>
        <v>0.2127785680417259</v>
      </c>
      <c r="BH112" s="174" t="str">
        <f t="shared" si="39"/>
        <v>20–29 min</v>
      </c>
      <c r="BI112" s="174" t="str">
        <f t="shared" si="40"/>
        <v>28–32</v>
      </c>
      <c r="BJ112" s="175">
        <f t="shared" si="41"/>
        <v>0.628</v>
      </c>
      <c r="BK112" s="175">
        <f t="shared" si="42"/>
        <v>0.6409999999999999</v>
      </c>
      <c r="BL112" s="175">
        <f t="shared" si="43"/>
        <v>0.35063367531683765</v>
      </c>
      <c r="BM112" s="176" t="str">
        <f t="shared" si="44"/>
        <v>Écarter</v>
      </c>
      <c r="BN112" s="177">
        <f t="shared" si="45"/>
        <v>0.44372904091213955</v>
      </c>
      <c r="BO112" s="177">
        <f t="shared" si="46"/>
        <v>1687.2</v>
      </c>
      <c r="BP112" s="178">
        <f t="shared" si="47"/>
        <v>9.4831673779042197E-2</v>
      </c>
      <c r="BQ112" s="178">
        <f t="shared" si="48"/>
        <v>1.4814814814814814</v>
      </c>
      <c r="BR112" s="179">
        <f t="shared" si="49"/>
        <v>0.32420578473210049</v>
      </c>
      <c r="BS112" s="182">
        <f>AVERAGE(Tableau1[[#This Row],[STL_pg/Min]],Tableau1[[#This Row],[BLK_pg/Min]],Tableau1[[#This Row],[REB_pg/Min]])</f>
        <v>0.13493756914809543</v>
      </c>
      <c r="BT112" s="180">
        <f>AVERAGE(Tableau1[FG%])</f>
        <v>44.61089630931459</v>
      </c>
      <c r="BU112" s="180">
        <f>AVERAGE(Tableau1[3P%])</f>
        <v>29.902460456941991</v>
      </c>
      <c r="BV112" s="180">
        <f>AVERAGE(Tableau1[FT%])</f>
        <v>72.024077328646754</v>
      </c>
    </row>
    <row r="113" spans="1:74">
      <c r="A113" s="181" t="s">
        <v>1876</v>
      </c>
      <c r="B113" s="167" t="s">
        <v>1799</v>
      </c>
      <c r="C113" s="168">
        <v>21</v>
      </c>
      <c r="D113" s="168">
        <v>54</v>
      </c>
      <c r="E113" s="168">
        <v>15</v>
      </c>
      <c r="F113" s="168">
        <v>39</v>
      </c>
      <c r="G113" s="168">
        <v>29.4</v>
      </c>
      <c r="H113" s="169">
        <v>778</v>
      </c>
      <c r="I113" s="169">
        <v>265</v>
      </c>
      <c r="J113" s="169">
        <v>648</v>
      </c>
      <c r="K113" s="169">
        <v>41</v>
      </c>
      <c r="L113" s="169">
        <v>113</v>
      </c>
      <c r="M113" s="169">
        <v>324</v>
      </c>
      <c r="N113" s="169">
        <v>35</v>
      </c>
      <c r="O113" s="169">
        <v>135</v>
      </c>
      <c r="P113" s="169">
        <v>157</v>
      </c>
      <c r="Q113" s="169">
        <v>85.8</v>
      </c>
      <c r="R113" s="169">
        <v>43</v>
      </c>
      <c r="S113" s="169">
        <v>151</v>
      </c>
      <c r="T113" s="169">
        <v>194</v>
      </c>
      <c r="U113" s="169">
        <v>97</v>
      </c>
      <c r="V113" s="170">
        <v>81</v>
      </c>
      <c r="W113" s="169">
        <v>49</v>
      </c>
      <c r="X113" s="169">
        <v>11</v>
      </c>
      <c r="Y113" s="169">
        <v>119</v>
      </c>
      <c r="Z113" s="169">
        <v>1247</v>
      </c>
      <c r="AA113" s="169">
        <v>0</v>
      </c>
      <c r="AB113" s="169">
        <v>0</v>
      </c>
      <c r="AC113" s="168">
        <v>-3.9</v>
      </c>
      <c r="AD113" s="168">
        <v>110.3</v>
      </c>
      <c r="AE113" s="168">
        <v>116.1</v>
      </c>
      <c r="AF113" s="168">
        <v>-5.8</v>
      </c>
      <c r="AG113" s="168">
        <v>8.6999999999999993</v>
      </c>
      <c r="AH113" s="168">
        <v>1.18</v>
      </c>
      <c r="AI113" s="168">
        <v>10.9</v>
      </c>
      <c r="AJ113" s="168">
        <v>2.7</v>
      </c>
      <c r="AK113" s="168">
        <v>9.1999999999999993</v>
      </c>
      <c r="AL113" s="168">
        <v>5.9</v>
      </c>
      <c r="AM113" s="168">
        <v>9.3000000000000007</v>
      </c>
      <c r="AN113" s="168">
        <v>49.8</v>
      </c>
      <c r="AO113" s="168">
        <v>54.3</v>
      </c>
      <c r="AP113" s="168">
        <v>20.9</v>
      </c>
      <c r="AQ113" s="168">
        <v>101.36</v>
      </c>
      <c r="AR113" s="168">
        <v>7.1</v>
      </c>
      <c r="AS113" s="168">
        <v>3345</v>
      </c>
      <c r="AT113" s="171">
        <f t="shared" si="25"/>
        <v>14.407407407407407</v>
      </c>
      <c r="AU113" s="171">
        <f t="shared" si="26"/>
        <v>1.7962962962962963</v>
      </c>
      <c r="AV113" s="172">
        <f t="shared" si="27"/>
        <v>3.5925925925925926</v>
      </c>
      <c r="AW113" s="172">
        <f t="shared" si="28"/>
        <v>0.79629629629629628</v>
      </c>
      <c r="AX113" s="172">
        <f t="shared" si="29"/>
        <v>2.7962962962962963</v>
      </c>
      <c r="AY113" s="172">
        <f t="shared" si="30"/>
        <v>0.90740740740740744</v>
      </c>
      <c r="AZ113" s="172">
        <f t="shared" si="31"/>
        <v>0.20370370370370369</v>
      </c>
      <c r="BA113" s="172">
        <f t="shared" si="32"/>
        <v>1.5</v>
      </c>
      <c r="BB113" s="173">
        <f t="shared" si="33"/>
        <v>0.49004787100025193</v>
      </c>
      <c r="BC113" s="173">
        <f t="shared" si="34"/>
        <v>1.1975308641975309</v>
      </c>
      <c r="BD113" s="173">
        <f t="shared" si="35"/>
        <v>3.0864197530864199E-2</v>
      </c>
      <c r="BE113" s="173">
        <f t="shared" si="36"/>
        <v>6.9286974048878812E-3</v>
      </c>
      <c r="BF113" s="173">
        <f t="shared" si="37"/>
        <v>2.7084908037288989E-2</v>
      </c>
      <c r="BG113" s="173">
        <f t="shared" si="38"/>
        <v>9.511211892164273E-2</v>
      </c>
      <c r="BH113" s="174" t="str">
        <f t="shared" si="39"/>
        <v>20–29 min</v>
      </c>
      <c r="BI113" s="174" t="str">
        <f t="shared" si="40"/>
        <v>18–22</v>
      </c>
      <c r="BJ113" s="175">
        <f t="shared" si="41"/>
        <v>0.498</v>
      </c>
      <c r="BK113" s="175">
        <f t="shared" si="42"/>
        <v>0.54299999999999993</v>
      </c>
      <c r="BL113" s="175">
        <f t="shared" si="43"/>
        <v>0.39106819553409777</v>
      </c>
      <c r="BM113" s="176" t="str">
        <f t="shared" si="44"/>
        <v>Écarter</v>
      </c>
      <c r="BN113" s="177">
        <f t="shared" si="45"/>
        <v>0.44062895893881809</v>
      </c>
      <c r="BO113" s="177">
        <f t="shared" si="46"/>
        <v>1587.6</v>
      </c>
      <c r="BP113" s="178">
        <f t="shared" si="47"/>
        <v>6.1098513479465863E-2</v>
      </c>
      <c r="BQ113" s="178">
        <f t="shared" si="48"/>
        <v>1.1975308641975309</v>
      </c>
      <c r="BR113" s="179">
        <f t="shared" si="49"/>
        <v>0.12219702695893173</v>
      </c>
      <c r="BS113" s="182">
        <f>AVERAGE(Tableau1[[#This Row],[STL_pg/Min]],Tableau1[[#This Row],[BLK_pg/Min]],Tableau1[[#This Row],[REB_pg/Min]])</f>
        <v>5.3329973964894604E-2</v>
      </c>
      <c r="BT113" s="180">
        <f>AVERAGE(Tableau1[FG%])</f>
        <v>44.61089630931459</v>
      </c>
      <c r="BU113" s="180">
        <f>AVERAGE(Tableau1[3P%])</f>
        <v>29.902460456941991</v>
      </c>
      <c r="BV113" s="180">
        <f>AVERAGE(Tableau1[FT%])</f>
        <v>72.024077328646754</v>
      </c>
    </row>
    <row r="114" spans="1:74">
      <c r="A114" s="181" t="s">
        <v>1877</v>
      </c>
      <c r="B114" s="167" t="s">
        <v>1825</v>
      </c>
      <c r="C114" s="168">
        <v>31</v>
      </c>
      <c r="D114" s="168">
        <v>47</v>
      </c>
      <c r="E114" s="168">
        <v>22</v>
      </c>
      <c r="F114" s="168">
        <v>25</v>
      </c>
      <c r="G114" s="168">
        <v>32.4</v>
      </c>
      <c r="H114" s="169">
        <v>677</v>
      </c>
      <c r="I114" s="169">
        <v>216</v>
      </c>
      <c r="J114" s="169">
        <v>573</v>
      </c>
      <c r="K114" s="169">
        <v>37.299999999999997</v>
      </c>
      <c r="L114" s="169">
        <v>108</v>
      </c>
      <c r="M114" s="169">
        <v>296</v>
      </c>
      <c r="N114" s="169">
        <v>36.5</v>
      </c>
      <c r="O114" s="169">
        <v>141</v>
      </c>
      <c r="P114" s="169">
        <v>165</v>
      </c>
      <c r="Q114" s="169">
        <v>84.9</v>
      </c>
      <c r="R114" s="169">
        <v>28</v>
      </c>
      <c r="S114" s="169">
        <v>136</v>
      </c>
      <c r="T114" s="169">
        <v>165</v>
      </c>
      <c r="U114" s="169">
        <v>99</v>
      </c>
      <c r="V114" s="170">
        <v>66</v>
      </c>
      <c r="W114" s="169">
        <v>42</v>
      </c>
      <c r="X114" s="169">
        <v>47</v>
      </c>
      <c r="Y114" s="169">
        <v>108</v>
      </c>
      <c r="Z114" s="169">
        <v>1222</v>
      </c>
      <c r="AA114" s="169">
        <v>0</v>
      </c>
      <c r="AB114" s="169">
        <v>0</v>
      </c>
      <c r="AC114" s="168">
        <v>-4.3</v>
      </c>
      <c r="AD114" s="168">
        <v>107.4</v>
      </c>
      <c r="AE114" s="168">
        <v>113.4</v>
      </c>
      <c r="AF114" s="168">
        <v>-6.1</v>
      </c>
      <c r="AG114" s="168">
        <v>9.9</v>
      </c>
      <c r="AH114" s="168">
        <v>1.55</v>
      </c>
      <c r="AI114" s="168">
        <v>12.5</v>
      </c>
      <c r="AJ114" s="168">
        <v>1.5</v>
      </c>
      <c r="AK114" s="168">
        <v>8.8000000000000007</v>
      </c>
      <c r="AL114" s="168">
        <v>5</v>
      </c>
      <c r="AM114" s="168">
        <v>8</v>
      </c>
      <c r="AN114" s="168">
        <v>46.7</v>
      </c>
      <c r="AO114" s="168">
        <v>52.3</v>
      </c>
      <c r="AP114" s="168">
        <v>19.2</v>
      </c>
      <c r="AQ114" s="168">
        <v>100.41</v>
      </c>
      <c r="AR114" s="168">
        <v>7</v>
      </c>
      <c r="AS114" s="168">
        <v>3183</v>
      </c>
      <c r="AT114" s="171">
        <f t="shared" si="25"/>
        <v>14.404255319148936</v>
      </c>
      <c r="AU114" s="171">
        <f t="shared" si="26"/>
        <v>2.1063829787234041</v>
      </c>
      <c r="AV114" s="172">
        <f t="shared" si="27"/>
        <v>3.5106382978723403</v>
      </c>
      <c r="AW114" s="172">
        <f t="shared" si="28"/>
        <v>0.5957446808510638</v>
      </c>
      <c r="AX114" s="172">
        <f t="shared" si="29"/>
        <v>2.8936170212765959</v>
      </c>
      <c r="AY114" s="172">
        <f t="shared" si="30"/>
        <v>0.8936170212765957</v>
      </c>
      <c r="AZ114" s="172">
        <f t="shared" si="31"/>
        <v>1</v>
      </c>
      <c r="BA114" s="172">
        <f t="shared" si="32"/>
        <v>1.4042553191489362</v>
      </c>
      <c r="BB114" s="173">
        <f t="shared" si="33"/>
        <v>0.44457578145521409</v>
      </c>
      <c r="BC114" s="173">
        <f t="shared" si="34"/>
        <v>1.4999999999999998</v>
      </c>
      <c r="BD114" s="173">
        <f t="shared" si="35"/>
        <v>2.7580772261623324E-2</v>
      </c>
      <c r="BE114" s="173">
        <f t="shared" si="36"/>
        <v>3.0864197530864199E-2</v>
      </c>
      <c r="BF114" s="173">
        <f t="shared" si="37"/>
        <v>1.8387181507748884E-2</v>
      </c>
      <c r="BG114" s="173">
        <f t="shared" si="38"/>
        <v>8.9309167323351729E-2</v>
      </c>
      <c r="BH114" s="174" t="str">
        <f t="shared" si="39"/>
        <v>30–39 min</v>
      </c>
      <c r="BI114" s="174" t="str">
        <f t="shared" si="40"/>
        <v>28–32</v>
      </c>
      <c r="BJ114" s="175">
        <f t="shared" si="41"/>
        <v>0.46700000000000003</v>
      </c>
      <c r="BK114" s="175">
        <f t="shared" si="42"/>
        <v>0.52300000000000002</v>
      </c>
      <c r="BL114" s="175">
        <f t="shared" si="43"/>
        <v>0.34580567290283643</v>
      </c>
      <c r="BM114" s="176" t="str">
        <f t="shared" si="44"/>
        <v>Conserver</v>
      </c>
      <c r="BN114" s="177">
        <f t="shared" si="45"/>
        <v>0.44053255704439404</v>
      </c>
      <c r="BO114" s="177">
        <f t="shared" si="46"/>
        <v>1522.8</v>
      </c>
      <c r="BP114" s="178">
        <f t="shared" si="47"/>
        <v>6.5011820330969264E-2</v>
      </c>
      <c r="BQ114" s="178">
        <f t="shared" si="48"/>
        <v>1.5</v>
      </c>
      <c r="BR114" s="179">
        <f t="shared" si="49"/>
        <v>0.10835303388494878</v>
      </c>
      <c r="BS114" s="182">
        <f>AVERAGE(Tableau1[[#This Row],[STL_pg/Min]],Tableau1[[#This Row],[BLK_pg/Min]],Tableau1[[#This Row],[REB_pg/Min]])</f>
        <v>5.5599334559145432E-2</v>
      </c>
      <c r="BT114" s="180">
        <f>AVERAGE(Tableau1[FG%])</f>
        <v>44.61089630931459</v>
      </c>
      <c r="BU114" s="180">
        <f>AVERAGE(Tableau1[3P%])</f>
        <v>29.902460456941991</v>
      </c>
      <c r="BV114" s="180">
        <f>AVERAGE(Tableau1[FT%])</f>
        <v>72.024077328646754</v>
      </c>
    </row>
    <row r="115" spans="1:74">
      <c r="A115" s="181" t="s">
        <v>1878</v>
      </c>
      <c r="B115" s="167" t="s">
        <v>1825</v>
      </c>
      <c r="C115" s="168">
        <v>26</v>
      </c>
      <c r="D115" s="168">
        <v>40</v>
      </c>
      <c r="E115" s="168">
        <v>17</v>
      </c>
      <c r="F115" s="168">
        <v>23</v>
      </c>
      <c r="G115" s="168">
        <v>30.1</v>
      </c>
      <c r="H115" s="169">
        <v>576</v>
      </c>
      <c r="I115" s="169">
        <v>264</v>
      </c>
      <c r="J115" s="169">
        <v>468</v>
      </c>
      <c r="K115" s="169">
        <v>56.6</v>
      </c>
      <c r="L115" s="169">
        <v>8</v>
      </c>
      <c r="M115" s="169">
        <v>32</v>
      </c>
      <c r="N115" s="169">
        <v>18.8</v>
      </c>
      <c r="O115" s="169">
        <v>40</v>
      </c>
      <c r="P115" s="169">
        <v>60</v>
      </c>
      <c r="Q115" s="169">
        <v>66.7</v>
      </c>
      <c r="R115" s="169">
        <v>124</v>
      </c>
      <c r="S115" s="169">
        <v>284</v>
      </c>
      <c r="T115" s="169">
        <v>408</v>
      </c>
      <c r="U115" s="169">
        <v>64</v>
      </c>
      <c r="V115" s="170">
        <v>68</v>
      </c>
      <c r="W115" s="169">
        <v>32</v>
      </c>
      <c r="X115" s="169">
        <v>40</v>
      </c>
      <c r="Y115" s="169">
        <v>88</v>
      </c>
      <c r="Z115" s="169">
        <v>1300</v>
      </c>
      <c r="AA115" s="169">
        <v>20</v>
      </c>
      <c r="AB115" s="169">
        <v>0</v>
      </c>
      <c r="AC115" s="168">
        <v>-4.0999999999999996</v>
      </c>
      <c r="AD115" s="168">
        <v>110</v>
      </c>
      <c r="AE115" s="168">
        <v>116.8</v>
      </c>
      <c r="AF115" s="168">
        <v>-6.9</v>
      </c>
      <c r="AG115" s="168">
        <v>8.3000000000000007</v>
      </c>
      <c r="AH115" s="168">
        <v>0.93</v>
      </c>
      <c r="AI115" s="168">
        <v>10.199999999999999</v>
      </c>
      <c r="AJ115" s="168">
        <v>9.9</v>
      </c>
      <c r="AK115" s="168">
        <v>24.3</v>
      </c>
      <c r="AL115" s="168">
        <v>16.8</v>
      </c>
      <c r="AM115" s="168">
        <v>11</v>
      </c>
      <c r="AN115" s="168">
        <v>57.3</v>
      </c>
      <c r="AO115" s="168">
        <v>58.3</v>
      </c>
      <c r="AP115" s="168">
        <v>19.7</v>
      </c>
      <c r="AQ115" s="168">
        <v>98.94</v>
      </c>
      <c r="AR115" s="168">
        <v>12.5</v>
      </c>
      <c r="AS115" s="168">
        <v>2489</v>
      </c>
      <c r="AT115" s="171">
        <f t="shared" si="25"/>
        <v>14.4</v>
      </c>
      <c r="AU115" s="171">
        <f t="shared" si="26"/>
        <v>1.6</v>
      </c>
      <c r="AV115" s="172">
        <f t="shared" si="27"/>
        <v>10.199999999999999</v>
      </c>
      <c r="AW115" s="172">
        <f t="shared" si="28"/>
        <v>3.1</v>
      </c>
      <c r="AX115" s="172">
        <f t="shared" si="29"/>
        <v>7.1</v>
      </c>
      <c r="AY115" s="172">
        <f t="shared" si="30"/>
        <v>0.8</v>
      </c>
      <c r="AZ115" s="172">
        <f t="shared" si="31"/>
        <v>1</v>
      </c>
      <c r="BA115" s="172">
        <f t="shared" si="32"/>
        <v>1.7</v>
      </c>
      <c r="BB115" s="173">
        <f t="shared" si="33"/>
        <v>0.47840531561461791</v>
      </c>
      <c r="BC115" s="173">
        <f t="shared" si="34"/>
        <v>0.94117647058823539</v>
      </c>
      <c r="BD115" s="173">
        <f t="shared" si="35"/>
        <v>2.6578073089700997E-2</v>
      </c>
      <c r="BE115" s="173">
        <f t="shared" si="36"/>
        <v>3.3222591362126241E-2</v>
      </c>
      <c r="BF115" s="173">
        <f t="shared" si="37"/>
        <v>0.10299003322259136</v>
      </c>
      <c r="BG115" s="173">
        <f t="shared" si="38"/>
        <v>0.23588039867109634</v>
      </c>
      <c r="BH115" s="174" t="str">
        <f t="shared" si="39"/>
        <v>30–39 min</v>
      </c>
      <c r="BI115" s="174" t="str">
        <f t="shared" si="40"/>
        <v>23–27</v>
      </c>
      <c r="BJ115" s="175">
        <f t="shared" si="41"/>
        <v>0.57299999999999995</v>
      </c>
      <c r="BK115" s="175">
        <f t="shared" si="42"/>
        <v>0.58299999999999996</v>
      </c>
      <c r="BL115" s="175">
        <f t="shared" si="43"/>
        <v>0.28243814121907063</v>
      </c>
      <c r="BM115" s="176" t="str">
        <f t="shared" si="44"/>
        <v>Écarter</v>
      </c>
      <c r="BN115" s="177">
        <f t="shared" si="45"/>
        <v>0.44040241448692158</v>
      </c>
      <c r="BO115" s="177">
        <f t="shared" si="46"/>
        <v>1204</v>
      </c>
      <c r="BP115" s="178">
        <f t="shared" si="47"/>
        <v>5.3156146179401995E-2</v>
      </c>
      <c r="BQ115" s="178">
        <f t="shared" si="48"/>
        <v>0.94117647058823528</v>
      </c>
      <c r="BR115" s="179">
        <f t="shared" si="49"/>
        <v>0.33887043189368765</v>
      </c>
      <c r="BS115" s="182">
        <f>AVERAGE(Tableau1[[#This Row],[STL_pg/Min]],Tableau1[[#This Row],[BLK_pg/Min]],Tableau1[[#This Row],[REB_pg/Min]])</f>
        <v>0.13289036544850497</v>
      </c>
      <c r="BT115" s="180">
        <f>AVERAGE(Tableau1[FG%])</f>
        <v>44.61089630931459</v>
      </c>
      <c r="BU115" s="180">
        <f>AVERAGE(Tableau1[3P%])</f>
        <v>29.902460456941991</v>
      </c>
      <c r="BV115" s="180">
        <f>AVERAGE(Tableau1[FT%])</f>
        <v>72.024077328646754</v>
      </c>
    </row>
    <row r="116" spans="1:74">
      <c r="A116" s="181" t="s">
        <v>1879</v>
      </c>
      <c r="B116" s="167" t="s">
        <v>1756</v>
      </c>
      <c r="C116" s="168">
        <v>27</v>
      </c>
      <c r="D116" s="168">
        <v>80</v>
      </c>
      <c r="E116" s="168">
        <v>59</v>
      </c>
      <c r="F116" s="168">
        <v>21</v>
      </c>
      <c r="G116" s="168">
        <v>28.4</v>
      </c>
      <c r="H116" s="169">
        <v>1144</v>
      </c>
      <c r="I116" s="169">
        <v>408</v>
      </c>
      <c r="J116" s="169">
        <v>864</v>
      </c>
      <c r="K116" s="169">
        <v>47.2</v>
      </c>
      <c r="L116" s="169">
        <v>256</v>
      </c>
      <c r="M116" s="169">
        <v>624</v>
      </c>
      <c r="N116" s="169">
        <v>40.700000000000003</v>
      </c>
      <c r="O116" s="169">
        <v>72</v>
      </c>
      <c r="P116" s="169">
        <v>88</v>
      </c>
      <c r="Q116" s="169">
        <v>84.5</v>
      </c>
      <c r="R116" s="169">
        <v>104</v>
      </c>
      <c r="S116" s="169">
        <v>208</v>
      </c>
      <c r="T116" s="169">
        <v>304</v>
      </c>
      <c r="U116" s="169">
        <v>280</v>
      </c>
      <c r="V116" s="170">
        <v>80</v>
      </c>
      <c r="W116" s="169">
        <v>72</v>
      </c>
      <c r="X116" s="169">
        <v>16</v>
      </c>
      <c r="Y116" s="169">
        <v>120</v>
      </c>
      <c r="Z116" s="169">
        <v>2096</v>
      </c>
      <c r="AA116" s="169">
        <v>5</v>
      </c>
      <c r="AB116" s="169">
        <v>0</v>
      </c>
      <c r="AC116" s="168">
        <v>5.4</v>
      </c>
      <c r="AD116" s="168">
        <v>118.4</v>
      </c>
      <c r="AE116" s="168">
        <v>108.9</v>
      </c>
      <c r="AF116" s="168">
        <v>9.5</v>
      </c>
      <c r="AG116" s="168">
        <v>18.399999999999999</v>
      </c>
      <c r="AH116" s="168">
        <v>3.36</v>
      </c>
      <c r="AI116" s="168">
        <v>22.1</v>
      </c>
      <c r="AJ116" s="168">
        <v>4.2</v>
      </c>
      <c r="AK116" s="168">
        <v>8.6999999999999993</v>
      </c>
      <c r="AL116" s="168">
        <v>6.5</v>
      </c>
      <c r="AM116" s="168">
        <v>6.6</v>
      </c>
      <c r="AN116" s="168">
        <v>62</v>
      </c>
      <c r="AO116" s="168">
        <v>63.3</v>
      </c>
      <c r="AP116" s="168">
        <v>18.600000000000001</v>
      </c>
      <c r="AQ116" s="168">
        <v>96.45</v>
      </c>
      <c r="AR116" s="168">
        <v>11.6</v>
      </c>
      <c r="AS116" s="168">
        <v>4561</v>
      </c>
      <c r="AT116" s="171">
        <f t="shared" si="25"/>
        <v>14.3</v>
      </c>
      <c r="AU116" s="171">
        <f t="shared" si="26"/>
        <v>3.5</v>
      </c>
      <c r="AV116" s="172">
        <f t="shared" si="27"/>
        <v>3.8</v>
      </c>
      <c r="AW116" s="172">
        <f t="shared" si="28"/>
        <v>1.3</v>
      </c>
      <c r="AX116" s="172">
        <f t="shared" si="29"/>
        <v>2.6</v>
      </c>
      <c r="AY116" s="172">
        <f t="shared" si="30"/>
        <v>0.9</v>
      </c>
      <c r="AZ116" s="172">
        <f t="shared" si="31"/>
        <v>0.2</v>
      </c>
      <c r="BA116" s="172">
        <f t="shared" si="32"/>
        <v>1</v>
      </c>
      <c r="BB116" s="173">
        <f t="shared" si="33"/>
        <v>0.50352112676056338</v>
      </c>
      <c r="BC116" s="173">
        <f t="shared" si="34"/>
        <v>3.5</v>
      </c>
      <c r="BD116" s="173">
        <f t="shared" si="35"/>
        <v>3.1690140845070422E-2</v>
      </c>
      <c r="BE116" s="173">
        <f t="shared" si="36"/>
        <v>7.0422535211267616E-3</v>
      </c>
      <c r="BF116" s="173">
        <f t="shared" si="37"/>
        <v>4.5774647887323945E-2</v>
      </c>
      <c r="BG116" s="173">
        <f t="shared" si="38"/>
        <v>9.154929577464789E-2</v>
      </c>
      <c r="BH116" s="174" t="str">
        <f t="shared" si="39"/>
        <v>20–29 min</v>
      </c>
      <c r="BI116" s="174" t="str">
        <f t="shared" si="40"/>
        <v>23–27</v>
      </c>
      <c r="BJ116" s="175">
        <f t="shared" si="41"/>
        <v>0.62</v>
      </c>
      <c r="BK116" s="175">
        <f t="shared" si="42"/>
        <v>0.63300000000000001</v>
      </c>
      <c r="BL116" s="175">
        <f t="shared" si="43"/>
        <v>0.52142426071213033</v>
      </c>
      <c r="BM116" s="176" t="str">
        <f t="shared" si="44"/>
        <v>Écarter</v>
      </c>
      <c r="BN116" s="177">
        <f t="shared" si="45"/>
        <v>0.43734406438631795</v>
      </c>
      <c r="BO116" s="177">
        <f t="shared" si="46"/>
        <v>2272</v>
      </c>
      <c r="BP116" s="178">
        <f t="shared" si="47"/>
        <v>0.12323943661971831</v>
      </c>
      <c r="BQ116" s="178">
        <f t="shared" si="48"/>
        <v>3.5</v>
      </c>
      <c r="BR116" s="179">
        <f t="shared" si="49"/>
        <v>0.13380281690140844</v>
      </c>
      <c r="BS116" s="182">
        <f>AVERAGE(Tableau1[[#This Row],[STL_pg/Min]],Tableau1[[#This Row],[BLK_pg/Min]],Tableau1[[#This Row],[REB_pg/Min]])</f>
        <v>5.7511737089201875E-2</v>
      </c>
      <c r="BT116" s="180">
        <f>AVERAGE(Tableau1[FG%])</f>
        <v>44.61089630931459</v>
      </c>
      <c r="BU116" s="180">
        <f>AVERAGE(Tableau1[3P%])</f>
        <v>29.902460456941991</v>
      </c>
      <c r="BV116" s="180">
        <f>AVERAGE(Tableau1[FT%])</f>
        <v>72.024077328646754</v>
      </c>
    </row>
    <row r="117" spans="1:74">
      <c r="A117" s="181" t="s">
        <v>1880</v>
      </c>
      <c r="B117" s="167" t="s">
        <v>1754</v>
      </c>
      <c r="C117" s="168">
        <v>25</v>
      </c>
      <c r="D117" s="168">
        <v>80</v>
      </c>
      <c r="E117" s="168">
        <v>47</v>
      </c>
      <c r="F117" s="168">
        <v>33</v>
      </c>
      <c r="G117" s="168">
        <v>27.5</v>
      </c>
      <c r="H117" s="169">
        <v>1136</v>
      </c>
      <c r="I117" s="169">
        <v>424</v>
      </c>
      <c r="J117" s="169">
        <v>920</v>
      </c>
      <c r="K117" s="169">
        <v>46.2</v>
      </c>
      <c r="L117" s="169">
        <v>176</v>
      </c>
      <c r="M117" s="169">
        <v>464</v>
      </c>
      <c r="N117" s="169">
        <v>37.9</v>
      </c>
      <c r="O117" s="169">
        <v>112</v>
      </c>
      <c r="P117" s="169">
        <v>144</v>
      </c>
      <c r="Q117" s="169">
        <v>77.599999999999994</v>
      </c>
      <c r="R117" s="169">
        <v>96</v>
      </c>
      <c r="S117" s="169">
        <v>392</v>
      </c>
      <c r="T117" s="169">
        <v>480</v>
      </c>
      <c r="U117" s="169">
        <v>184</v>
      </c>
      <c r="V117" s="170">
        <v>112</v>
      </c>
      <c r="W117" s="169">
        <v>56</v>
      </c>
      <c r="X117" s="169">
        <v>72</v>
      </c>
      <c r="Y117" s="169">
        <v>192</v>
      </c>
      <c r="Z117" s="169">
        <v>2264</v>
      </c>
      <c r="AA117" s="169">
        <v>10</v>
      </c>
      <c r="AB117" s="169">
        <v>0</v>
      </c>
      <c r="AC117" s="168">
        <v>4.3</v>
      </c>
      <c r="AD117" s="168">
        <v>116.2</v>
      </c>
      <c r="AE117" s="168">
        <v>108.8</v>
      </c>
      <c r="AF117" s="168">
        <v>7.4</v>
      </c>
      <c r="AG117" s="168">
        <v>12.3</v>
      </c>
      <c r="AH117" s="168">
        <v>1.68</v>
      </c>
      <c r="AI117" s="168">
        <v>14.2</v>
      </c>
      <c r="AJ117" s="168">
        <v>4.0999999999999996</v>
      </c>
      <c r="AK117" s="168">
        <v>17.100000000000001</v>
      </c>
      <c r="AL117" s="168">
        <v>10.6</v>
      </c>
      <c r="AM117" s="168">
        <v>8.5</v>
      </c>
      <c r="AN117" s="168">
        <v>55.6</v>
      </c>
      <c r="AO117" s="168">
        <v>57.7</v>
      </c>
      <c r="AP117" s="168">
        <v>21</v>
      </c>
      <c r="AQ117" s="168">
        <v>99.34</v>
      </c>
      <c r="AR117" s="168">
        <v>11</v>
      </c>
      <c r="AS117" s="168">
        <v>4554</v>
      </c>
      <c r="AT117" s="171">
        <f t="shared" si="25"/>
        <v>14.2</v>
      </c>
      <c r="AU117" s="171">
        <f t="shared" si="26"/>
        <v>2.2999999999999998</v>
      </c>
      <c r="AV117" s="172">
        <f t="shared" si="27"/>
        <v>6</v>
      </c>
      <c r="AW117" s="172">
        <f t="shared" si="28"/>
        <v>1.2</v>
      </c>
      <c r="AX117" s="172">
        <f t="shared" si="29"/>
        <v>4.9000000000000004</v>
      </c>
      <c r="AY117" s="172">
        <f t="shared" si="30"/>
        <v>0.7</v>
      </c>
      <c r="AZ117" s="172">
        <f t="shared" si="31"/>
        <v>0.9</v>
      </c>
      <c r="BA117" s="172">
        <f t="shared" si="32"/>
        <v>1.4</v>
      </c>
      <c r="BB117" s="173">
        <f t="shared" si="33"/>
        <v>0.51636363636363636</v>
      </c>
      <c r="BC117" s="173">
        <f t="shared" si="34"/>
        <v>1.6428571428571428</v>
      </c>
      <c r="BD117" s="173">
        <f t="shared" si="35"/>
        <v>2.5454545454545452E-2</v>
      </c>
      <c r="BE117" s="173">
        <f t="shared" si="36"/>
        <v>3.272727272727273E-2</v>
      </c>
      <c r="BF117" s="173">
        <f t="shared" si="37"/>
        <v>4.3636363636363633E-2</v>
      </c>
      <c r="BG117" s="173">
        <f t="shared" si="38"/>
        <v>0.17818181818181819</v>
      </c>
      <c r="BH117" s="174" t="str">
        <f t="shared" si="39"/>
        <v>20–29 min</v>
      </c>
      <c r="BI117" s="174" t="str">
        <f t="shared" si="40"/>
        <v>23–27</v>
      </c>
      <c r="BJ117" s="175">
        <f t="shared" si="41"/>
        <v>0.55600000000000005</v>
      </c>
      <c r="BK117" s="175">
        <f t="shared" si="42"/>
        <v>0.57700000000000007</v>
      </c>
      <c r="BL117" s="175">
        <f t="shared" si="43"/>
        <v>0.55522027761013881</v>
      </c>
      <c r="BM117" s="176" t="str">
        <f t="shared" si="44"/>
        <v>Écarter</v>
      </c>
      <c r="BN117" s="177">
        <f t="shared" si="45"/>
        <v>0.43428571428571427</v>
      </c>
      <c r="BO117" s="177">
        <f t="shared" si="46"/>
        <v>2200</v>
      </c>
      <c r="BP117" s="178">
        <f t="shared" si="47"/>
        <v>8.3636363636363634E-2</v>
      </c>
      <c r="BQ117" s="178">
        <f t="shared" si="48"/>
        <v>1.6428571428571428</v>
      </c>
      <c r="BR117" s="179">
        <f t="shared" si="49"/>
        <v>0.21818181818181817</v>
      </c>
      <c r="BS117" s="182">
        <f>AVERAGE(Tableau1[[#This Row],[STL_pg/Min]],Tableau1[[#This Row],[BLK_pg/Min]],Tableau1[[#This Row],[REB_pg/Min]])</f>
        <v>9.2121212121212118E-2</v>
      </c>
      <c r="BT117" s="180">
        <f>AVERAGE(Tableau1[FG%])</f>
        <v>44.61089630931459</v>
      </c>
      <c r="BU117" s="180">
        <f>AVERAGE(Tableau1[3P%])</f>
        <v>29.902460456941991</v>
      </c>
      <c r="BV117" s="180">
        <f>AVERAGE(Tableau1[FT%])</f>
        <v>72.024077328646754</v>
      </c>
    </row>
    <row r="118" spans="1:74">
      <c r="A118" s="181" t="s">
        <v>1881</v>
      </c>
      <c r="B118" s="167" t="s">
        <v>1783</v>
      </c>
      <c r="C118" s="168">
        <v>22</v>
      </c>
      <c r="D118" s="168">
        <v>76</v>
      </c>
      <c r="E118" s="168">
        <v>37</v>
      </c>
      <c r="F118" s="168">
        <v>39</v>
      </c>
      <c r="G118" s="168">
        <v>33.799999999999997</v>
      </c>
      <c r="H118" s="169">
        <v>1072</v>
      </c>
      <c r="I118" s="169">
        <v>456</v>
      </c>
      <c r="J118" s="169">
        <v>920</v>
      </c>
      <c r="K118" s="169">
        <v>49.3</v>
      </c>
      <c r="L118" s="169">
        <v>84</v>
      </c>
      <c r="M118" s="169">
        <v>236</v>
      </c>
      <c r="N118" s="169">
        <v>34</v>
      </c>
      <c r="O118" s="169">
        <v>84</v>
      </c>
      <c r="P118" s="169">
        <v>137</v>
      </c>
      <c r="Q118" s="169">
        <v>59.3</v>
      </c>
      <c r="R118" s="169">
        <v>122</v>
      </c>
      <c r="S118" s="169">
        <v>327</v>
      </c>
      <c r="T118" s="169">
        <v>448</v>
      </c>
      <c r="U118" s="169">
        <v>334</v>
      </c>
      <c r="V118" s="170">
        <v>152</v>
      </c>
      <c r="W118" s="169">
        <v>228</v>
      </c>
      <c r="X118" s="169">
        <v>53</v>
      </c>
      <c r="Y118" s="169">
        <v>175</v>
      </c>
      <c r="Z118" s="169">
        <v>2812</v>
      </c>
      <c r="AA118" s="169">
        <v>9</v>
      </c>
      <c r="AB118" s="169">
        <v>0</v>
      </c>
      <c r="AC118" s="168">
        <v>-0.9</v>
      </c>
      <c r="AD118" s="168">
        <v>113.3</v>
      </c>
      <c r="AE118" s="168">
        <v>114.2</v>
      </c>
      <c r="AF118" s="168">
        <v>-0.9</v>
      </c>
      <c r="AG118" s="168">
        <v>17.399999999999999</v>
      </c>
      <c r="AH118" s="168">
        <v>2.15</v>
      </c>
      <c r="AI118" s="168">
        <v>22.6</v>
      </c>
      <c r="AJ118" s="168">
        <v>4.5999999999999996</v>
      </c>
      <c r="AK118" s="168">
        <v>12.7</v>
      </c>
      <c r="AL118" s="168">
        <v>8.5</v>
      </c>
      <c r="AM118" s="168">
        <v>10.5</v>
      </c>
      <c r="AN118" s="168">
        <v>53.6</v>
      </c>
      <c r="AO118" s="168">
        <v>54.5</v>
      </c>
      <c r="AP118" s="168">
        <v>17.8</v>
      </c>
      <c r="AQ118" s="168">
        <v>104.17</v>
      </c>
      <c r="AR118" s="168">
        <v>9.9</v>
      </c>
      <c r="AS118" s="168">
        <v>5574</v>
      </c>
      <c r="AT118" s="171">
        <f t="shared" si="25"/>
        <v>14.105263157894736</v>
      </c>
      <c r="AU118" s="171">
        <f t="shared" si="26"/>
        <v>4.3947368421052628</v>
      </c>
      <c r="AV118" s="172">
        <f t="shared" si="27"/>
        <v>5.8947368421052628</v>
      </c>
      <c r="AW118" s="172">
        <f t="shared" si="28"/>
        <v>1.6052631578947369</v>
      </c>
      <c r="AX118" s="172">
        <f t="shared" si="29"/>
        <v>4.3026315789473681</v>
      </c>
      <c r="AY118" s="172">
        <f t="shared" si="30"/>
        <v>3</v>
      </c>
      <c r="AZ118" s="172">
        <f t="shared" si="31"/>
        <v>0.69736842105263153</v>
      </c>
      <c r="BA118" s="172">
        <f t="shared" si="32"/>
        <v>2</v>
      </c>
      <c r="BB118" s="173">
        <f t="shared" si="33"/>
        <v>0.41731547804422298</v>
      </c>
      <c r="BC118" s="173">
        <f t="shared" si="34"/>
        <v>2.1973684210526314</v>
      </c>
      <c r="BD118" s="173">
        <f t="shared" si="35"/>
        <v>8.8757396449704151E-2</v>
      </c>
      <c r="BE118" s="173">
        <f t="shared" si="36"/>
        <v>2.0632201806290874E-2</v>
      </c>
      <c r="BF118" s="173">
        <f t="shared" si="37"/>
        <v>4.7492992837122397E-2</v>
      </c>
      <c r="BG118" s="173">
        <f t="shared" si="38"/>
        <v>0.12729679227654936</v>
      </c>
      <c r="BH118" s="174" t="str">
        <f t="shared" si="39"/>
        <v>30–39 min</v>
      </c>
      <c r="BI118" s="174" t="str">
        <f t="shared" si="40"/>
        <v>18–22</v>
      </c>
      <c r="BJ118" s="175">
        <f t="shared" si="41"/>
        <v>0.53600000000000003</v>
      </c>
      <c r="BK118" s="175">
        <f t="shared" si="42"/>
        <v>0.54500000000000004</v>
      </c>
      <c r="BL118" s="175">
        <f t="shared" si="43"/>
        <v>0.55522027761013881</v>
      </c>
      <c r="BM118" s="176" t="str">
        <f t="shared" si="44"/>
        <v>Conserver</v>
      </c>
      <c r="BN118" s="177">
        <f t="shared" si="45"/>
        <v>0.4313883299798793</v>
      </c>
      <c r="BO118" s="177">
        <f t="shared" si="46"/>
        <v>2568.7999999999997</v>
      </c>
      <c r="BP118" s="178">
        <f t="shared" si="47"/>
        <v>0.13002180006228592</v>
      </c>
      <c r="BQ118" s="178">
        <f t="shared" si="48"/>
        <v>2.1973684210526314</v>
      </c>
      <c r="BR118" s="179">
        <f t="shared" si="49"/>
        <v>0.17440049828713797</v>
      </c>
      <c r="BS118" s="182">
        <f>AVERAGE(Tableau1[[#This Row],[STL_pg/Min]],Tableau1[[#This Row],[BLK_pg/Min]],Tableau1[[#This Row],[REB_pg/Min]])</f>
        <v>9.4596698847710992E-2</v>
      </c>
      <c r="BT118" s="180">
        <f>AVERAGE(Tableau1[FG%])</f>
        <v>44.61089630931459</v>
      </c>
      <c r="BU118" s="180">
        <f>AVERAGE(Tableau1[3P%])</f>
        <v>29.902460456941991</v>
      </c>
      <c r="BV118" s="180">
        <f>AVERAGE(Tableau1[FT%])</f>
        <v>72.024077328646754</v>
      </c>
    </row>
    <row r="119" spans="1:74">
      <c r="A119" s="181" t="s">
        <v>1882</v>
      </c>
      <c r="B119" s="167" t="s">
        <v>1811</v>
      </c>
      <c r="C119" s="168">
        <v>22</v>
      </c>
      <c r="D119" s="168">
        <v>69</v>
      </c>
      <c r="E119" s="168">
        <v>43</v>
      </c>
      <c r="F119" s="168">
        <v>26</v>
      </c>
      <c r="G119" s="168">
        <v>32.299999999999997</v>
      </c>
      <c r="H119" s="169">
        <v>973</v>
      </c>
      <c r="I119" s="169">
        <v>386</v>
      </c>
      <c r="J119" s="169">
        <v>697</v>
      </c>
      <c r="K119" s="169">
        <v>55.7</v>
      </c>
      <c r="L119" s="169">
        <v>28</v>
      </c>
      <c r="M119" s="169">
        <v>90</v>
      </c>
      <c r="N119" s="169">
        <v>27.5</v>
      </c>
      <c r="O119" s="169">
        <v>166</v>
      </c>
      <c r="P119" s="169">
        <v>248</v>
      </c>
      <c r="Q119" s="169">
        <v>68.400000000000006</v>
      </c>
      <c r="R119" s="169">
        <v>193</v>
      </c>
      <c r="S119" s="169">
        <v>373</v>
      </c>
      <c r="T119" s="169">
        <v>566</v>
      </c>
      <c r="U119" s="169">
        <v>262</v>
      </c>
      <c r="V119" s="170">
        <v>138</v>
      </c>
      <c r="W119" s="169">
        <v>97</v>
      </c>
      <c r="X119" s="169">
        <v>90</v>
      </c>
      <c r="Y119" s="169">
        <v>166</v>
      </c>
      <c r="Z119" s="169">
        <v>2463</v>
      </c>
      <c r="AA119" s="169">
        <v>21</v>
      </c>
      <c r="AB119" s="169">
        <v>3</v>
      </c>
      <c r="AC119" s="168">
        <v>3.9</v>
      </c>
      <c r="AD119" s="168">
        <v>114.2</v>
      </c>
      <c r="AE119" s="168">
        <v>107.9</v>
      </c>
      <c r="AF119" s="168">
        <v>6.3</v>
      </c>
      <c r="AG119" s="168">
        <v>16.7</v>
      </c>
      <c r="AH119" s="168">
        <v>1.92</v>
      </c>
      <c r="AI119" s="168">
        <v>21.9</v>
      </c>
      <c r="AJ119" s="168">
        <v>7.8</v>
      </c>
      <c r="AK119" s="168">
        <v>15.9</v>
      </c>
      <c r="AL119" s="168">
        <v>11.8</v>
      </c>
      <c r="AM119" s="168">
        <v>11.4</v>
      </c>
      <c r="AN119" s="168">
        <v>57.5</v>
      </c>
      <c r="AO119" s="168">
        <v>60.2</v>
      </c>
      <c r="AP119" s="168">
        <v>17.2</v>
      </c>
      <c r="AQ119" s="168">
        <v>100</v>
      </c>
      <c r="AR119" s="168">
        <v>12.9</v>
      </c>
      <c r="AS119" s="168">
        <v>4626</v>
      </c>
      <c r="AT119" s="171">
        <f t="shared" si="25"/>
        <v>14.101449275362318</v>
      </c>
      <c r="AU119" s="171">
        <f t="shared" si="26"/>
        <v>3.7971014492753623</v>
      </c>
      <c r="AV119" s="172">
        <f t="shared" si="27"/>
        <v>8.2028985507246368</v>
      </c>
      <c r="AW119" s="172">
        <f t="shared" si="28"/>
        <v>2.7971014492753623</v>
      </c>
      <c r="AX119" s="172">
        <f t="shared" si="29"/>
        <v>5.4057971014492754</v>
      </c>
      <c r="AY119" s="172">
        <f t="shared" si="30"/>
        <v>1.4057971014492754</v>
      </c>
      <c r="AZ119" s="172">
        <f t="shared" si="31"/>
        <v>1.3043478260869565</v>
      </c>
      <c r="BA119" s="172">
        <f t="shared" si="32"/>
        <v>2</v>
      </c>
      <c r="BB119" s="173">
        <f t="shared" si="33"/>
        <v>0.43657737694620186</v>
      </c>
      <c r="BC119" s="173">
        <f t="shared" si="34"/>
        <v>1.8985507246376812</v>
      </c>
      <c r="BD119" s="173">
        <f t="shared" si="35"/>
        <v>4.3523130075828961E-2</v>
      </c>
      <c r="BE119" s="173">
        <f t="shared" si="36"/>
        <v>4.038228563736708E-2</v>
      </c>
      <c r="BF119" s="173">
        <f t="shared" si="37"/>
        <v>8.6597568089020513E-2</v>
      </c>
      <c r="BG119" s="173">
        <f t="shared" si="38"/>
        <v>0.16736213936375466</v>
      </c>
      <c r="BH119" s="174" t="str">
        <f t="shared" si="39"/>
        <v>30–39 min</v>
      </c>
      <c r="BI119" s="174" t="str">
        <f t="shared" si="40"/>
        <v>18–22</v>
      </c>
      <c r="BJ119" s="175">
        <f t="shared" si="41"/>
        <v>0.57499999999999996</v>
      </c>
      <c r="BK119" s="175">
        <f t="shared" si="42"/>
        <v>0.60199999999999998</v>
      </c>
      <c r="BL119" s="175">
        <f t="shared" si="43"/>
        <v>0.42063971031985514</v>
      </c>
      <c r="BM119" s="176" t="str">
        <f t="shared" si="44"/>
        <v>Conserver</v>
      </c>
      <c r="BN119" s="177">
        <f t="shared" si="45"/>
        <v>0.43127168809961219</v>
      </c>
      <c r="BO119" s="177">
        <f t="shared" si="46"/>
        <v>2228.6999999999998</v>
      </c>
      <c r="BP119" s="178">
        <f t="shared" si="47"/>
        <v>0.11755732041100193</v>
      </c>
      <c r="BQ119" s="178">
        <f t="shared" si="48"/>
        <v>1.8985507246376812</v>
      </c>
      <c r="BR119" s="179">
        <f t="shared" si="49"/>
        <v>0.25395970745277513</v>
      </c>
      <c r="BS119" s="182">
        <f>AVERAGE(Tableau1[[#This Row],[STL_pg/Min]],Tableau1[[#This Row],[BLK_pg/Min]],Tableau1[[#This Row],[REB_pg/Min]])</f>
        <v>0.11262170772199039</v>
      </c>
      <c r="BT119" s="180">
        <f>AVERAGE(Tableau1[FG%])</f>
        <v>44.61089630931459</v>
      </c>
      <c r="BU119" s="180">
        <f>AVERAGE(Tableau1[3P%])</f>
        <v>29.902460456941991</v>
      </c>
      <c r="BV119" s="180">
        <f>AVERAGE(Tableau1[FT%])</f>
        <v>72.024077328646754</v>
      </c>
    </row>
    <row r="120" spans="1:74">
      <c r="A120" s="181" t="s">
        <v>1883</v>
      </c>
      <c r="B120" s="167" t="s">
        <v>1811</v>
      </c>
      <c r="C120" s="168">
        <v>31</v>
      </c>
      <c r="D120" s="168">
        <v>60</v>
      </c>
      <c r="E120" s="168">
        <v>41</v>
      </c>
      <c r="F120" s="168">
        <v>19</v>
      </c>
      <c r="G120" s="168">
        <v>35.200000000000003</v>
      </c>
      <c r="H120" s="169">
        <v>846</v>
      </c>
      <c r="I120" s="169">
        <v>288</v>
      </c>
      <c r="J120" s="169">
        <v>762</v>
      </c>
      <c r="K120" s="169">
        <v>37.799999999999997</v>
      </c>
      <c r="L120" s="169">
        <v>162</v>
      </c>
      <c r="M120" s="169">
        <v>462</v>
      </c>
      <c r="N120" s="169">
        <v>34.5</v>
      </c>
      <c r="O120" s="169">
        <v>114</v>
      </c>
      <c r="P120" s="169">
        <v>138</v>
      </c>
      <c r="Q120" s="169">
        <v>81</v>
      </c>
      <c r="R120" s="169">
        <v>30</v>
      </c>
      <c r="S120" s="169">
        <v>192</v>
      </c>
      <c r="T120" s="169">
        <v>222</v>
      </c>
      <c r="U120" s="169">
        <v>336</v>
      </c>
      <c r="V120" s="170">
        <v>90</v>
      </c>
      <c r="W120" s="169">
        <v>96</v>
      </c>
      <c r="X120" s="169">
        <v>24</v>
      </c>
      <c r="Y120" s="169">
        <v>138</v>
      </c>
      <c r="Z120" s="169">
        <v>1878</v>
      </c>
      <c r="AA120" s="169">
        <v>4</v>
      </c>
      <c r="AB120" s="169">
        <v>0</v>
      </c>
      <c r="AC120" s="168">
        <v>4.4000000000000004</v>
      </c>
      <c r="AD120" s="168">
        <v>115</v>
      </c>
      <c r="AE120" s="168">
        <v>108.8</v>
      </c>
      <c r="AF120" s="168">
        <v>6.2</v>
      </c>
      <c r="AG120" s="168">
        <v>21.7</v>
      </c>
      <c r="AH120" s="168">
        <v>3.83</v>
      </c>
      <c r="AI120" s="168">
        <v>27</v>
      </c>
      <c r="AJ120" s="168">
        <v>1.4</v>
      </c>
      <c r="AK120" s="168">
        <v>8.9</v>
      </c>
      <c r="AL120" s="168">
        <v>4.9000000000000004</v>
      </c>
      <c r="AM120" s="168">
        <v>7.1</v>
      </c>
      <c r="AN120" s="168">
        <v>48.3</v>
      </c>
      <c r="AO120" s="168">
        <v>51.5</v>
      </c>
      <c r="AP120" s="168">
        <v>17.600000000000001</v>
      </c>
      <c r="AQ120" s="168">
        <v>98.18</v>
      </c>
      <c r="AR120" s="168">
        <v>9.3000000000000007</v>
      </c>
      <c r="AS120" s="168">
        <v>4316</v>
      </c>
      <c r="AT120" s="171">
        <f t="shared" si="25"/>
        <v>14.1</v>
      </c>
      <c r="AU120" s="171">
        <f t="shared" si="26"/>
        <v>5.6</v>
      </c>
      <c r="AV120" s="172">
        <f t="shared" si="27"/>
        <v>3.7</v>
      </c>
      <c r="AW120" s="172">
        <f t="shared" si="28"/>
        <v>0.5</v>
      </c>
      <c r="AX120" s="172">
        <f t="shared" si="29"/>
        <v>3.2</v>
      </c>
      <c r="AY120" s="172">
        <f t="shared" si="30"/>
        <v>1.6</v>
      </c>
      <c r="AZ120" s="172">
        <f t="shared" si="31"/>
        <v>0.4</v>
      </c>
      <c r="BA120" s="172">
        <f t="shared" si="32"/>
        <v>1.5</v>
      </c>
      <c r="BB120" s="173">
        <f t="shared" si="33"/>
        <v>0.40056818181818177</v>
      </c>
      <c r="BC120" s="173">
        <f t="shared" si="34"/>
        <v>3.7333333333333329</v>
      </c>
      <c r="BD120" s="173">
        <f t="shared" si="35"/>
        <v>4.5454545454545456E-2</v>
      </c>
      <c r="BE120" s="173">
        <f t="shared" si="36"/>
        <v>1.1363636363636364E-2</v>
      </c>
      <c r="BF120" s="173">
        <f t="shared" si="37"/>
        <v>1.4204545454545454E-2</v>
      </c>
      <c r="BG120" s="173">
        <f t="shared" si="38"/>
        <v>9.0909090909090912E-2</v>
      </c>
      <c r="BH120" s="174" t="str">
        <f t="shared" si="39"/>
        <v>30–39 min</v>
      </c>
      <c r="BI120" s="174" t="str">
        <f t="shared" si="40"/>
        <v>28–32</v>
      </c>
      <c r="BJ120" s="175">
        <f t="shared" si="41"/>
        <v>0.48299999999999998</v>
      </c>
      <c r="BK120" s="175">
        <f t="shared" si="42"/>
        <v>0.51500000000000001</v>
      </c>
      <c r="BL120" s="175">
        <f t="shared" si="43"/>
        <v>0.45986722993361495</v>
      </c>
      <c r="BM120" s="176" t="str">
        <f t="shared" si="44"/>
        <v>Conserver</v>
      </c>
      <c r="BN120" s="177">
        <f t="shared" si="45"/>
        <v>0.43122736418511065</v>
      </c>
      <c r="BO120" s="177">
        <f t="shared" si="46"/>
        <v>2112</v>
      </c>
      <c r="BP120" s="178">
        <f t="shared" si="47"/>
        <v>0.15909090909090909</v>
      </c>
      <c r="BQ120" s="178">
        <f t="shared" si="48"/>
        <v>3.7333333333333334</v>
      </c>
      <c r="BR120" s="179">
        <f t="shared" si="49"/>
        <v>0.10511363636363635</v>
      </c>
      <c r="BS120" s="182">
        <f>AVERAGE(Tableau1[[#This Row],[STL_pg/Min]],Tableau1[[#This Row],[BLK_pg/Min]],Tableau1[[#This Row],[REB_pg/Min]])</f>
        <v>5.3977272727272728E-2</v>
      </c>
      <c r="BT120" s="180">
        <f>AVERAGE(Tableau1[FG%])</f>
        <v>44.61089630931459</v>
      </c>
      <c r="BU120" s="180">
        <f>AVERAGE(Tableau1[3P%])</f>
        <v>29.902460456941991</v>
      </c>
      <c r="BV120" s="180">
        <f>AVERAGE(Tableau1[FT%])</f>
        <v>72.024077328646754</v>
      </c>
    </row>
    <row r="121" spans="1:74">
      <c r="A121" s="181" t="s">
        <v>1884</v>
      </c>
      <c r="B121" s="167" t="s">
        <v>1768</v>
      </c>
      <c r="C121" s="168">
        <v>24</v>
      </c>
      <c r="D121" s="168">
        <v>13</v>
      </c>
      <c r="E121" s="168">
        <v>6</v>
      </c>
      <c r="F121" s="168">
        <v>7</v>
      </c>
      <c r="G121" s="168">
        <v>24.5</v>
      </c>
      <c r="H121" s="169">
        <v>183</v>
      </c>
      <c r="I121" s="169">
        <v>70</v>
      </c>
      <c r="J121" s="169">
        <v>161</v>
      </c>
      <c r="K121" s="169">
        <v>43.5</v>
      </c>
      <c r="L121" s="169">
        <v>23</v>
      </c>
      <c r="M121" s="169">
        <v>60</v>
      </c>
      <c r="N121" s="169">
        <v>40</v>
      </c>
      <c r="O121" s="169">
        <v>20</v>
      </c>
      <c r="P121" s="169">
        <v>21</v>
      </c>
      <c r="Q121" s="169">
        <v>90.5</v>
      </c>
      <c r="R121" s="169">
        <v>12</v>
      </c>
      <c r="S121" s="169">
        <v>26</v>
      </c>
      <c r="T121" s="169">
        <v>38</v>
      </c>
      <c r="U121" s="169">
        <v>39</v>
      </c>
      <c r="V121" s="170">
        <v>25</v>
      </c>
      <c r="W121" s="169">
        <v>7</v>
      </c>
      <c r="X121" s="169">
        <v>4</v>
      </c>
      <c r="Y121" s="169">
        <v>23</v>
      </c>
      <c r="Z121" s="169">
        <v>295</v>
      </c>
      <c r="AA121" s="169">
        <v>0</v>
      </c>
      <c r="AB121" s="169">
        <v>0</v>
      </c>
      <c r="AC121" s="168">
        <v>-4.2</v>
      </c>
      <c r="AD121" s="168">
        <v>107</v>
      </c>
      <c r="AE121" s="168">
        <v>114.4</v>
      </c>
      <c r="AF121" s="168">
        <v>-7.3</v>
      </c>
      <c r="AG121" s="168">
        <v>21.9</v>
      </c>
      <c r="AH121" s="168">
        <v>1.56</v>
      </c>
      <c r="AI121" s="168">
        <v>16.7</v>
      </c>
      <c r="AJ121" s="168">
        <v>3.4</v>
      </c>
      <c r="AK121" s="168">
        <v>7.9</v>
      </c>
      <c r="AL121" s="168">
        <v>5.6</v>
      </c>
      <c r="AM121" s="168">
        <v>10.7</v>
      </c>
      <c r="AN121" s="168">
        <v>50.9</v>
      </c>
      <c r="AO121" s="168">
        <v>53.7</v>
      </c>
      <c r="AP121" s="168">
        <v>25</v>
      </c>
      <c r="AQ121" s="168">
        <v>99</v>
      </c>
      <c r="AR121" s="168">
        <v>9.8000000000000007</v>
      </c>
      <c r="AS121" s="168">
        <v>655</v>
      </c>
      <c r="AT121" s="171">
        <f t="shared" si="25"/>
        <v>14.076923076923077</v>
      </c>
      <c r="AU121" s="171">
        <f t="shared" si="26"/>
        <v>3</v>
      </c>
      <c r="AV121" s="172">
        <f t="shared" si="27"/>
        <v>2.9230769230769229</v>
      </c>
      <c r="AW121" s="172">
        <f t="shared" si="28"/>
        <v>0.92307692307692313</v>
      </c>
      <c r="AX121" s="172">
        <f t="shared" si="29"/>
        <v>2</v>
      </c>
      <c r="AY121" s="172">
        <f t="shared" si="30"/>
        <v>0.53846153846153844</v>
      </c>
      <c r="AZ121" s="172">
        <f t="shared" si="31"/>
        <v>0.30769230769230771</v>
      </c>
      <c r="BA121" s="172">
        <f t="shared" si="32"/>
        <v>1.9230769230769231</v>
      </c>
      <c r="BB121" s="173">
        <f t="shared" si="33"/>
        <v>0.57456828885400313</v>
      </c>
      <c r="BC121" s="173">
        <f t="shared" si="34"/>
        <v>1.56</v>
      </c>
      <c r="BD121" s="173">
        <f t="shared" si="35"/>
        <v>2.1978021978021976E-2</v>
      </c>
      <c r="BE121" s="173">
        <f t="shared" si="36"/>
        <v>1.2558869701726845E-2</v>
      </c>
      <c r="BF121" s="173">
        <f t="shared" si="37"/>
        <v>3.7676609105180538E-2</v>
      </c>
      <c r="BG121" s="173">
        <f t="shared" si="38"/>
        <v>8.1632653061224483E-2</v>
      </c>
      <c r="BH121" s="174" t="str">
        <f t="shared" si="39"/>
        <v>20–29 min</v>
      </c>
      <c r="BI121" s="174" t="str">
        <f t="shared" si="40"/>
        <v>23–27</v>
      </c>
      <c r="BJ121" s="175">
        <f t="shared" si="41"/>
        <v>0.50900000000000001</v>
      </c>
      <c r="BK121" s="175">
        <f t="shared" si="42"/>
        <v>0.53700000000000003</v>
      </c>
      <c r="BL121" s="175">
        <f t="shared" si="43"/>
        <v>9.7163548581774298E-2</v>
      </c>
      <c r="BM121" s="176" t="str">
        <f t="shared" si="44"/>
        <v>Écarter</v>
      </c>
      <c r="BN121" s="177">
        <f t="shared" si="45"/>
        <v>0.4305215910849714</v>
      </c>
      <c r="BO121" s="177">
        <f t="shared" si="46"/>
        <v>318.5</v>
      </c>
      <c r="BP121" s="178">
        <f t="shared" si="47"/>
        <v>0.12244897959183673</v>
      </c>
      <c r="BQ121" s="178">
        <f t="shared" si="48"/>
        <v>1.56</v>
      </c>
      <c r="BR121" s="179">
        <f t="shared" si="49"/>
        <v>0.11930926216640501</v>
      </c>
      <c r="BS121" s="182">
        <f>AVERAGE(Tableau1[[#This Row],[STL_pg/Min]],Tableau1[[#This Row],[BLK_pg/Min]],Tableau1[[#This Row],[REB_pg/Min]])</f>
        <v>5.1282051282051273E-2</v>
      </c>
      <c r="BT121" s="180">
        <f>AVERAGE(Tableau1[FG%])</f>
        <v>44.61089630931459</v>
      </c>
      <c r="BU121" s="180">
        <f>AVERAGE(Tableau1[3P%])</f>
        <v>29.902460456941991</v>
      </c>
      <c r="BV121" s="180">
        <f>AVERAGE(Tableau1[FT%])</f>
        <v>72.024077328646754</v>
      </c>
    </row>
    <row r="122" spans="1:74">
      <c r="A122" s="181" t="s">
        <v>1885</v>
      </c>
      <c r="B122" s="167" t="s">
        <v>1811</v>
      </c>
      <c r="C122" s="168">
        <v>29</v>
      </c>
      <c r="D122" s="168">
        <v>75</v>
      </c>
      <c r="E122" s="168">
        <v>49</v>
      </c>
      <c r="F122" s="168">
        <v>26</v>
      </c>
      <c r="G122" s="168">
        <v>31.8</v>
      </c>
      <c r="H122" s="169">
        <v>1050</v>
      </c>
      <c r="I122" s="169">
        <v>383</v>
      </c>
      <c r="J122" s="169">
        <v>893</v>
      </c>
      <c r="K122" s="169">
        <v>42.9</v>
      </c>
      <c r="L122" s="169">
        <v>188</v>
      </c>
      <c r="M122" s="169">
        <v>473</v>
      </c>
      <c r="N122" s="169">
        <v>39.700000000000003</v>
      </c>
      <c r="O122" s="169">
        <v>98</v>
      </c>
      <c r="P122" s="169">
        <v>120</v>
      </c>
      <c r="Q122" s="169">
        <v>81.8</v>
      </c>
      <c r="R122" s="169">
        <v>75</v>
      </c>
      <c r="S122" s="169">
        <v>203</v>
      </c>
      <c r="T122" s="169">
        <v>278</v>
      </c>
      <c r="U122" s="169">
        <v>128</v>
      </c>
      <c r="V122" s="170">
        <v>75</v>
      </c>
      <c r="W122" s="169">
        <v>60</v>
      </c>
      <c r="X122" s="169">
        <v>15</v>
      </c>
      <c r="Y122" s="169">
        <v>240</v>
      </c>
      <c r="Z122" s="169">
        <v>1725</v>
      </c>
      <c r="AA122" s="169">
        <v>0</v>
      </c>
      <c r="AB122" s="169">
        <v>0</v>
      </c>
      <c r="AC122" s="168">
        <v>2.8</v>
      </c>
      <c r="AD122" s="168">
        <v>113.5</v>
      </c>
      <c r="AE122" s="168">
        <v>108.8</v>
      </c>
      <c r="AF122" s="168">
        <v>4.7</v>
      </c>
      <c r="AG122" s="168">
        <v>7.6</v>
      </c>
      <c r="AH122" s="168">
        <v>1.68</v>
      </c>
      <c r="AI122" s="168">
        <v>11.1</v>
      </c>
      <c r="AJ122" s="168">
        <v>2.8</v>
      </c>
      <c r="AK122" s="168">
        <v>8.1</v>
      </c>
      <c r="AL122" s="168">
        <v>5.4</v>
      </c>
      <c r="AM122" s="168">
        <v>6.6</v>
      </c>
      <c r="AN122" s="168">
        <v>53.3</v>
      </c>
      <c r="AO122" s="168">
        <v>55.5</v>
      </c>
      <c r="AP122" s="168">
        <v>17.600000000000001</v>
      </c>
      <c r="AQ122" s="168">
        <v>98.94</v>
      </c>
      <c r="AR122" s="168">
        <v>6.7</v>
      </c>
      <c r="AS122" s="168">
        <v>4913</v>
      </c>
      <c r="AT122" s="171">
        <f t="shared" si="25"/>
        <v>14</v>
      </c>
      <c r="AU122" s="171">
        <f t="shared" si="26"/>
        <v>1.7066666666666668</v>
      </c>
      <c r="AV122" s="172">
        <f t="shared" si="27"/>
        <v>3.7066666666666666</v>
      </c>
      <c r="AW122" s="172">
        <f t="shared" si="28"/>
        <v>1</v>
      </c>
      <c r="AX122" s="172">
        <f t="shared" si="29"/>
        <v>2.7066666666666666</v>
      </c>
      <c r="AY122" s="172">
        <f t="shared" si="30"/>
        <v>0.8</v>
      </c>
      <c r="AZ122" s="172">
        <f t="shared" si="31"/>
        <v>0.2</v>
      </c>
      <c r="BA122" s="172">
        <f t="shared" si="32"/>
        <v>1</v>
      </c>
      <c r="BB122" s="173">
        <f t="shared" si="33"/>
        <v>0.44025157232704404</v>
      </c>
      <c r="BC122" s="173">
        <f t="shared" si="34"/>
        <v>1.7066666666666668</v>
      </c>
      <c r="BD122" s="173">
        <f t="shared" si="35"/>
        <v>2.5157232704402517E-2</v>
      </c>
      <c r="BE122" s="173">
        <f t="shared" si="36"/>
        <v>6.2893081761006293E-3</v>
      </c>
      <c r="BF122" s="173">
        <f t="shared" si="37"/>
        <v>3.1446540880503145E-2</v>
      </c>
      <c r="BG122" s="173">
        <f t="shared" si="38"/>
        <v>8.5115303983228502E-2</v>
      </c>
      <c r="BH122" s="174" t="str">
        <f t="shared" si="39"/>
        <v>30–39 min</v>
      </c>
      <c r="BI122" s="174" t="str">
        <f t="shared" si="40"/>
        <v>28–32</v>
      </c>
      <c r="BJ122" s="175">
        <f t="shared" si="41"/>
        <v>0.53299999999999992</v>
      </c>
      <c r="BK122" s="175">
        <f t="shared" si="42"/>
        <v>0.55500000000000005</v>
      </c>
      <c r="BL122" s="175">
        <f t="shared" si="43"/>
        <v>0.53892576946288473</v>
      </c>
      <c r="BM122" s="176" t="str">
        <f t="shared" si="44"/>
        <v>Conserver</v>
      </c>
      <c r="BN122" s="177">
        <f t="shared" si="45"/>
        <v>0.42816901408450708</v>
      </c>
      <c r="BO122" s="177">
        <f t="shared" si="46"/>
        <v>2385</v>
      </c>
      <c r="BP122" s="178">
        <f t="shared" si="47"/>
        <v>5.3668763102725364E-2</v>
      </c>
      <c r="BQ122" s="178">
        <f t="shared" si="48"/>
        <v>1.7066666666666668</v>
      </c>
      <c r="BR122" s="179">
        <f t="shared" si="49"/>
        <v>0.11656184486373165</v>
      </c>
      <c r="BS122" s="182">
        <f>AVERAGE(Tableau1[[#This Row],[STL_pg/Min]],Tableau1[[#This Row],[BLK_pg/Min]],Tableau1[[#This Row],[REB_pg/Min]])</f>
        <v>4.9336128581411599E-2</v>
      </c>
      <c r="BT122" s="180">
        <f>AVERAGE(Tableau1[FG%])</f>
        <v>44.61089630931459</v>
      </c>
      <c r="BU122" s="180">
        <f>AVERAGE(Tableau1[3P%])</f>
        <v>29.902460456941991</v>
      </c>
      <c r="BV122" s="180">
        <f>AVERAGE(Tableau1[FT%])</f>
        <v>72.024077328646754</v>
      </c>
    </row>
    <row r="123" spans="1:74">
      <c r="A123" s="181" t="s">
        <v>1886</v>
      </c>
      <c r="B123" s="167" t="s">
        <v>1771</v>
      </c>
      <c r="C123" s="168">
        <v>35</v>
      </c>
      <c r="D123" s="168">
        <v>72</v>
      </c>
      <c r="E123" s="168">
        <v>33</v>
      </c>
      <c r="F123" s="168">
        <v>39</v>
      </c>
      <c r="G123" s="168">
        <v>27.3</v>
      </c>
      <c r="H123" s="169">
        <v>1008</v>
      </c>
      <c r="I123" s="169">
        <v>360</v>
      </c>
      <c r="J123" s="169">
        <v>878</v>
      </c>
      <c r="K123" s="169">
        <v>41.2</v>
      </c>
      <c r="L123" s="169">
        <v>216</v>
      </c>
      <c r="M123" s="169">
        <v>554</v>
      </c>
      <c r="N123" s="169">
        <v>39.1</v>
      </c>
      <c r="O123" s="169">
        <v>65</v>
      </c>
      <c r="P123" s="169">
        <v>72</v>
      </c>
      <c r="Q123" s="169">
        <v>90.5</v>
      </c>
      <c r="R123" s="169">
        <v>43</v>
      </c>
      <c r="S123" s="169">
        <v>202</v>
      </c>
      <c r="T123" s="169">
        <v>245</v>
      </c>
      <c r="U123" s="169">
        <v>144</v>
      </c>
      <c r="V123" s="170">
        <v>86</v>
      </c>
      <c r="W123" s="169">
        <v>50</v>
      </c>
      <c r="X123" s="169">
        <v>29</v>
      </c>
      <c r="Y123" s="169">
        <v>79</v>
      </c>
      <c r="Z123" s="169">
        <v>1670</v>
      </c>
      <c r="AA123" s="169">
        <v>0</v>
      </c>
      <c r="AB123" s="169">
        <v>0</v>
      </c>
      <c r="AC123" s="168">
        <v>-1.1000000000000001</v>
      </c>
      <c r="AD123" s="168">
        <v>112.8</v>
      </c>
      <c r="AE123" s="168">
        <v>115.2</v>
      </c>
      <c r="AF123" s="168">
        <v>-2.4</v>
      </c>
      <c r="AG123" s="168">
        <v>10.4</v>
      </c>
      <c r="AH123" s="168">
        <v>1.65</v>
      </c>
      <c r="AI123" s="168">
        <v>12.7</v>
      </c>
      <c r="AJ123" s="168">
        <v>2.2000000000000002</v>
      </c>
      <c r="AK123" s="168">
        <v>9.6999999999999993</v>
      </c>
      <c r="AL123" s="168">
        <v>6</v>
      </c>
      <c r="AM123" s="168">
        <v>7.7</v>
      </c>
      <c r="AN123" s="168">
        <v>53.5</v>
      </c>
      <c r="AO123" s="168">
        <v>55.2</v>
      </c>
      <c r="AP123" s="168">
        <v>21.4</v>
      </c>
      <c r="AQ123" s="168">
        <v>100.53</v>
      </c>
      <c r="AR123" s="168">
        <v>8.3000000000000007</v>
      </c>
      <c r="AS123" s="168">
        <v>4123</v>
      </c>
      <c r="AT123" s="171">
        <f t="shared" si="25"/>
        <v>14</v>
      </c>
      <c r="AU123" s="171">
        <f t="shared" si="26"/>
        <v>2</v>
      </c>
      <c r="AV123" s="172">
        <f t="shared" si="27"/>
        <v>3.4027777777777777</v>
      </c>
      <c r="AW123" s="172">
        <f t="shared" si="28"/>
        <v>0.59722222222222221</v>
      </c>
      <c r="AX123" s="172">
        <f t="shared" si="29"/>
        <v>2.8055555555555554</v>
      </c>
      <c r="AY123" s="172">
        <f t="shared" si="30"/>
        <v>0.69444444444444442</v>
      </c>
      <c r="AZ123" s="172">
        <f t="shared" si="31"/>
        <v>0.40277777777777779</v>
      </c>
      <c r="BA123" s="172">
        <f t="shared" si="32"/>
        <v>1.1944444444444444</v>
      </c>
      <c r="BB123" s="173">
        <f t="shared" si="33"/>
        <v>0.51282051282051277</v>
      </c>
      <c r="BC123" s="173">
        <f t="shared" si="34"/>
        <v>1.6744186046511629</v>
      </c>
      <c r="BD123" s="173">
        <f t="shared" si="35"/>
        <v>2.5437525437525435E-2</v>
      </c>
      <c r="BE123" s="173">
        <f t="shared" si="36"/>
        <v>1.4753764753764755E-2</v>
      </c>
      <c r="BF123" s="173">
        <f t="shared" si="37"/>
        <v>2.1876271876271874E-2</v>
      </c>
      <c r="BG123" s="173">
        <f t="shared" si="38"/>
        <v>0.10276760276760276</v>
      </c>
      <c r="BH123" s="174" t="str">
        <f t="shared" si="39"/>
        <v>20–29 min</v>
      </c>
      <c r="BI123" s="174" t="str">
        <f t="shared" si="40"/>
        <v>33+</v>
      </c>
      <c r="BJ123" s="175">
        <f t="shared" si="41"/>
        <v>0.53500000000000003</v>
      </c>
      <c r="BK123" s="175">
        <f t="shared" si="42"/>
        <v>0.55200000000000005</v>
      </c>
      <c r="BL123" s="175">
        <f t="shared" si="43"/>
        <v>0.52987326493663245</v>
      </c>
      <c r="BM123" s="176" t="str">
        <f t="shared" si="44"/>
        <v>Écarter</v>
      </c>
      <c r="BN123" s="177">
        <f t="shared" si="45"/>
        <v>0.42816901408450708</v>
      </c>
      <c r="BO123" s="177">
        <f t="shared" si="46"/>
        <v>1965.6000000000001</v>
      </c>
      <c r="BP123" s="178">
        <f t="shared" si="47"/>
        <v>7.326007326007325E-2</v>
      </c>
      <c r="BQ123" s="178">
        <f t="shared" si="48"/>
        <v>1.6744186046511629</v>
      </c>
      <c r="BR123" s="179">
        <f t="shared" si="49"/>
        <v>0.12464387464387464</v>
      </c>
      <c r="BS123" s="182">
        <f>AVERAGE(Tableau1[[#This Row],[STL_pg/Min]],Tableau1[[#This Row],[BLK_pg/Min]],Tableau1[[#This Row],[REB_pg/Min]])</f>
        <v>5.4945054945054944E-2</v>
      </c>
      <c r="BT123" s="180">
        <f>AVERAGE(Tableau1[FG%])</f>
        <v>44.61089630931459</v>
      </c>
      <c r="BU123" s="180">
        <f>AVERAGE(Tableau1[3P%])</f>
        <v>29.902460456941991</v>
      </c>
      <c r="BV123" s="180">
        <f>AVERAGE(Tableau1[FT%])</f>
        <v>72.024077328646754</v>
      </c>
    </row>
    <row r="124" spans="1:74">
      <c r="A124" s="181" t="s">
        <v>1887</v>
      </c>
      <c r="B124" s="167" t="s">
        <v>1762</v>
      </c>
      <c r="C124" s="168">
        <v>24</v>
      </c>
      <c r="D124" s="168">
        <v>1</v>
      </c>
      <c r="E124" s="168">
        <v>0</v>
      </c>
      <c r="F124" s="168">
        <v>1</v>
      </c>
      <c r="G124" s="168">
        <v>22.4</v>
      </c>
      <c r="H124" s="169">
        <v>14</v>
      </c>
      <c r="I124" s="169">
        <v>6</v>
      </c>
      <c r="J124" s="169">
        <v>9</v>
      </c>
      <c r="K124" s="169">
        <v>66.7</v>
      </c>
      <c r="L124" s="169">
        <v>0</v>
      </c>
      <c r="M124" s="169">
        <v>0</v>
      </c>
      <c r="N124" s="169">
        <v>0</v>
      </c>
      <c r="O124" s="169">
        <v>2</v>
      </c>
      <c r="P124" s="169">
        <v>3</v>
      </c>
      <c r="Q124" s="169">
        <v>66.7</v>
      </c>
      <c r="R124" s="169">
        <v>4</v>
      </c>
      <c r="S124" s="169">
        <v>4</v>
      </c>
      <c r="T124" s="169">
        <v>8</v>
      </c>
      <c r="U124" s="169">
        <v>0</v>
      </c>
      <c r="V124" s="170">
        <v>2</v>
      </c>
      <c r="W124" s="169">
        <v>0</v>
      </c>
      <c r="X124" s="169">
        <v>0</v>
      </c>
      <c r="Y124" s="169">
        <v>3</v>
      </c>
      <c r="Z124" s="169">
        <v>22</v>
      </c>
      <c r="AA124" s="169">
        <v>0</v>
      </c>
      <c r="AB124" s="169">
        <v>0</v>
      </c>
      <c r="AC124" s="168">
        <v>7</v>
      </c>
      <c r="AD124" s="168">
        <v>117.4</v>
      </c>
      <c r="AE124" s="168">
        <v>104.4</v>
      </c>
      <c r="AF124" s="168">
        <v>12.9</v>
      </c>
      <c r="AG124" s="168">
        <v>0</v>
      </c>
      <c r="AH124" s="168">
        <v>0</v>
      </c>
      <c r="AI124" s="168">
        <v>0</v>
      </c>
      <c r="AJ124" s="168">
        <v>12.9</v>
      </c>
      <c r="AK124" s="168">
        <v>20</v>
      </c>
      <c r="AL124" s="168">
        <v>15.7</v>
      </c>
      <c r="AM124" s="168">
        <v>16.7</v>
      </c>
      <c r="AN124" s="168">
        <v>66.7</v>
      </c>
      <c r="AO124" s="168">
        <v>67.8</v>
      </c>
      <c r="AP124" s="168">
        <v>20</v>
      </c>
      <c r="AQ124" s="168">
        <v>97.72</v>
      </c>
      <c r="AR124" s="168">
        <v>14.9</v>
      </c>
      <c r="AS124" s="168">
        <v>46</v>
      </c>
      <c r="AT124" s="171">
        <f t="shared" si="25"/>
        <v>14</v>
      </c>
      <c r="AU124" s="171">
        <f t="shared" si="26"/>
        <v>0</v>
      </c>
      <c r="AV124" s="172">
        <f t="shared" si="27"/>
        <v>8</v>
      </c>
      <c r="AW124" s="172">
        <f t="shared" si="28"/>
        <v>4</v>
      </c>
      <c r="AX124" s="172">
        <f t="shared" si="29"/>
        <v>4</v>
      </c>
      <c r="AY124" s="172">
        <f t="shared" si="30"/>
        <v>0</v>
      </c>
      <c r="AZ124" s="172">
        <f t="shared" si="31"/>
        <v>0</v>
      </c>
      <c r="BA124" s="172">
        <f t="shared" si="32"/>
        <v>2</v>
      </c>
      <c r="BB124" s="173">
        <f t="shared" si="33"/>
        <v>0.625</v>
      </c>
      <c r="BC124" s="173">
        <f t="shared" si="34"/>
        <v>0</v>
      </c>
      <c r="BD124" s="173">
        <f t="shared" si="35"/>
        <v>0</v>
      </c>
      <c r="BE124" s="173">
        <f t="shared" si="36"/>
        <v>0</v>
      </c>
      <c r="BF124" s="173">
        <f t="shared" si="37"/>
        <v>0.17857142857142858</v>
      </c>
      <c r="BG124" s="173">
        <f t="shared" si="38"/>
        <v>0.17857142857142858</v>
      </c>
      <c r="BH124" s="174" t="str">
        <f t="shared" si="39"/>
        <v>20–29 min</v>
      </c>
      <c r="BI124" s="174" t="str">
        <f t="shared" si="40"/>
        <v>23–27</v>
      </c>
      <c r="BJ124" s="175">
        <f t="shared" si="41"/>
        <v>0.66700000000000004</v>
      </c>
      <c r="BK124" s="175">
        <f t="shared" si="42"/>
        <v>0.67799999999999994</v>
      </c>
      <c r="BL124" s="175">
        <f t="shared" si="43"/>
        <v>5.4315027157513579E-3</v>
      </c>
      <c r="BM124" s="176" t="str">
        <f t="shared" si="44"/>
        <v>Écarter</v>
      </c>
      <c r="BN124" s="177">
        <f t="shared" si="45"/>
        <v>0.42816901408450708</v>
      </c>
      <c r="BO124" s="177">
        <f t="shared" si="46"/>
        <v>22.4</v>
      </c>
      <c r="BP124" s="178">
        <f t="shared" si="47"/>
        <v>0</v>
      </c>
      <c r="BQ124" s="178">
        <f t="shared" si="48"/>
        <v>0</v>
      </c>
      <c r="BR124" s="179">
        <f t="shared" si="49"/>
        <v>0.35714285714285715</v>
      </c>
      <c r="BS124" s="182">
        <f>AVERAGE(Tableau1[[#This Row],[STL_pg/Min]],Tableau1[[#This Row],[BLK_pg/Min]],Tableau1[[#This Row],[REB_pg/Min]])</f>
        <v>0.11904761904761905</v>
      </c>
      <c r="BT124" s="180">
        <f>AVERAGE(Tableau1[FG%])</f>
        <v>44.61089630931459</v>
      </c>
      <c r="BU124" s="180">
        <f>AVERAGE(Tableau1[3P%])</f>
        <v>29.902460456941991</v>
      </c>
      <c r="BV124" s="180">
        <f>AVERAGE(Tableau1[FT%])</f>
        <v>72.024077328646754</v>
      </c>
    </row>
    <row r="125" spans="1:74">
      <c r="A125" s="181" t="s">
        <v>1888</v>
      </c>
      <c r="B125" s="167" t="s">
        <v>1748</v>
      </c>
      <c r="C125" s="168">
        <v>30</v>
      </c>
      <c r="D125" s="168">
        <v>49</v>
      </c>
      <c r="E125" s="168">
        <v>30</v>
      </c>
      <c r="F125" s="168">
        <v>19</v>
      </c>
      <c r="G125" s="168">
        <v>25.4</v>
      </c>
      <c r="H125" s="169">
        <v>681</v>
      </c>
      <c r="I125" s="169">
        <v>279</v>
      </c>
      <c r="J125" s="169">
        <v>593</v>
      </c>
      <c r="K125" s="169">
        <v>46.6</v>
      </c>
      <c r="L125" s="169">
        <v>64</v>
      </c>
      <c r="M125" s="169">
        <v>176</v>
      </c>
      <c r="N125" s="169">
        <v>36.5</v>
      </c>
      <c r="O125" s="169">
        <v>59</v>
      </c>
      <c r="P125" s="169">
        <v>74</v>
      </c>
      <c r="Q125" s="169">
        <v>83.6</v>
      </c>
      <c r="R125" s="169">
        <v>88</v>
      </c>
      <c r="S125" s="169">
        <v>323</v>
      </c>
      <c r="T125" s="169">
        <v>412</v>
      </c>
      <c r="U125" s="169">
        <v>103</v>
      </c>
      <c r="V125" s="170">
        <v>59</v>
      </c>
      <c r="W125" s="169">
        <v>34</v>
      </c>
      <c r="X125" s="169">
        <v>25</v>
      </c>
      <c r="Y125" s="169">
        <v>93</v>
      </c>
      <c r="Z125" s="169">
        <v>1455</v>
      </c>
      <c r="AA125" s="169">
        <v>11</v>
      </c>
      <c r="AB125" s="169">
        <v>0</v>
      </c>
      <c r="AC125" s="168">
        <v>1.9</v>
      </c>
      <c r="AD125" s="168">
        <v>114.1</v>
      </c>
      <c r="AE125" s="168">
        <v>110.8</v>
      </c>
      <c r="AF125" s="168">
        <v>3.4</v>
      </c>
      <c r="AG125" s="168">
        <v>12.6</v>
      </c>
      <c r="AH125" s="168">
        <v>1.82</v>
      </c>
      <c r="AI125" s="168">
        <v>13.2</v>
      </c>
      <c r="AJ125" s="168">
        <v>7.1</v>
      </c>
      <c r="AK125" s="168">
        <v>23.5</v>
      </c>
      <c r="AL125" s="168">
        <v>15.6</v>
      </c>
      <c r="AM125" s="168">
        <v>7.2</v>
      </c>
      <c r="AN125" s="168">
        <v>52</v>
      </c>
      <c r="AO125" s="168">
        <v>54.2</v>
      </c>
      <c r="AP125" s="168">
        <v>23.4</v>
      </c>
      <c r="AQ125" s="168">
        <v>101.2</v>
      </c>
      <c r="AR125" s="168">
        <v>13.1</v>
      </c>
      <c r="AS125" s="168">
        <v>2625</v>
      </c>
      <c r="AT125" s="171">
        <f t="shared" si="25"/>
        <v>13.897959183673469</v>
      </c>
      <c r="AU125" s="171">
        <f t="shared" si="26"/>
        <v>2.1020408163265305</v>
      </c>
      <c r="AV125" s="172">
        <f t="shared" si="27"/>
        <v>8.408163265306122</v>
      </c>
      <c r="AW125" s="172">
        <f t="shared" si="28"/>
        <v>1.7959183673469388</v>
      </c>
      <c r="AX125" s="172">
        <f t="shared" si="29"/>
        <v>6.591836734693878</v>
      </c>
      <c r="AY125" s="172">
        <f t="shared" si="30"/>
        <v>0.69387755102040816</v>
      </c>
      <c r="AZ125" s="172">
        <f t="shared" si="31"/>
        <v>0.51020408163265307</v>
      </c>
      <c r="BA125" s="172">
        <f t="shared" si="32"/>
        <v>1.2040816326530612</v>
      </c>
      <c r="BB125" s="173">
        <f t="shared" si="33"/>
        <v>0.54716374738871931</v>
      </c>
      <c r="BC125" s="173">
        <f t="shared" si="34"/>
        <v>1.7457627118644068</v>
      </c>
      <c r="BD125" s="173">
        <f t="shared" si="35"/>
        <v>2.7318013819701111E-2</v>
      </c>
      <c r="BE125" s="173">
        <f t="shared" si="36"/>
        <v>2.0086774867427288E-2</v>
      </c>
      <c r="BF125" s="173">
        <f t="shared" si="37"/>
        <v>7.0705447533344054E-2</v>
      </c>
      <c r="BG125" s="173">
        <f t="shared" si="38"/>
        <v>0.25952113128716059</v>
      </c>
      <c r="BH125" s="174" t="str">
        <f t="shared" si="39"/>
        <v>20–29 min</v>
      </c>
      <c r="BI125" s="174" t="str">
        <f t="shared" si="40"/>
        <v>28–32</v>
      </c>
      <c r="BJ125" s="175">
        <f t="shared" si="41"/>
        <v>0.52</v>
      </c>
      <c r="BK125" s="175">
        <f t="shared" si="42"/>
        <v>0.54200000000000004</v>
      </c>
      <c r="BL125" s="175">
        <f t="shared" si="43"/>
        <v>0.35787567893783945</v>
      </c>
      <c r="BM125" s="176" t="str">
        <f t="shared" si="44"/>
        <v>Écarter</v>
      </c>
      <c r="BN125" s="177">
        <f t="shared" si="45"/>
        <v>0.42504824867572788</v>
      </c>
      <c r="BO125" s="177">
        <f t="shared" si="46"/>
        <v>1244.5999999999999</v>
      </c>
      <c r="BP125" s="178">
        <f t="shared" si="47"/>
        <v>8.2757512453800419E-2</v>
      </c>
      <c r="BQ125" s="178">
        <f t="shared" si="48"/>
        <v>1.7457627118644068</v>
      </c>
      <c r="BR125" s="179">
        <f t="shared" si="49"/>
        <v>0.33103004981520168</v>
      </c>
      <c r="BS125" s="182">
        <f>AVERAGE(Tableau1[[#This Row],[STL_pg/Min]],Tableau1[[#This Row],[BLK_pg/Min]],Tableau1[[#This Row],[REB_pg/Min]])</f>
        <v>0.12614494616744334</v>
      </c>
      <c r="BT125" s="180">
        <f>AVERAGE(Tableau1[FG%])</f>
        <v>44.61089630931459</v>
      </c>
      <c r="BU125" s="180">
        <f>AVERAGE(Tableau1[3P%])</f>
        <v>29.902460456941991</v>
      </c>
      <c r="BV125" s="180">
        <f>AVERAGE(Tableau1[FT%])</f>
        <v>72.024077328646754</v>
      </c>
    </row>
    <row r="126" spans="1:74">
      <c r="A126" s="181" t="s">
        <v>1889</v>
      </c>
      <c r="B126" s="167" t="s">
        <v>1762</v>
      </c>
      <c r="C126" s="168">
        <v>32</v>
      </c>
      <c r="D126" s="168">
        <v>73</v>
      </c>
      <c r="E126" s="168">
        <v>40</v>
      </c>
      <c r="F126" s="168">
        <v>33</v>
      </c>
      <c r="G126" s="168">
        <v>31.6</v>
      </c>
      <c r="H126" s="169">
        <v>1000</v>
      </c>
      <c r="I126" s="169">
        <v>387</v>
      </c>
      <c r="J126" s="169">
        <v>803</v>
      </c>
      <c r="K126" s="169">
        <v>47.7</v>
      </c>
      <c r="L126" s="169">
        <v>88</v>
      </c>
      <c r="M126" s="169">
        <v>263</v>
      </c>
      <c r="N126" s="169">
        <v>34.5</v>
      </c>
      <c r="O126" s="169">
        <v>146</v>
      </c>
      <c r="P126" s="169">
        <v>168</v>
      </c>
      <c r="Q126" s="169">
        <v>86.1</v>
      </c>
      <c r="R126" s="169">
        <v>66</v>
      </c>
      <c r="S126" s="169">
        <v>365</v>
      </c>
      <c r="T126" s="169">
        <v>431</v>
      </c>
      <c r="U126" s="169">
        <v>161</v>
      </c>
      <c r="V126" s="170">
        <v>88</v>
      </c>
      <c r="W126" s="169">
        <v>73</v>
      </c>
      <c r="X126" s="169">
        <v>58</v>
      </c>
      <c r="Y126" s="169">
        <v>139</v>
      </c>
      <c r="Z126" s="169">
        <v>2073</v>
      </c>
      <c r="AA126" s="169">
        <v>5</v>
      </c>
      <c r="AB126" s="169">
        <v>0</v>
      </c>
      <c r="AC126" s="168">
        <v>2.6</v>
      </c>
      <c r="AD126" s="168">
        <v>114.7</v>
      </c>
      <c r="AE126" s="168">
        <v>110.8</v>
      </c>
      <c r="AF126" s="168">
        <v>3.9</v>
      </c>
      <c r="AG126" s="168">
        <v>9.5</v>
      </c>
      <c r="AH126" s="168">
        <v>1.91</v>
      </c>
      <c r="AI126" s="168">
        <v>14.4</v>
      </c>
      <c r="AJ126" s="168">
        <v>2.8</v>
      </c>
      <c r="AK126" s="168">
        <v>15.5</v>
      </c>
      <c r="AL126" s="168">
        <v>9.1999999999999993</v>
      </c>
      <c r="AM126" s="168">
        <v>7.6</v>
      </c>
      <c r="AN126" s="168">
        <v>53.4</v>
      </c>
      <c r="AO126" s="168">
        <v>57.1</v>
      </c>
      <c r="AP126" s="168">
        <v>17.3</v>
      </c>
      <c r="AQ126" s="168">
        <v>100.89</v>
      </c>
      <c r="AR126" s="168">
        <v>10</v>
      </c>
      <c r="AS126" s="168">
        <v>4845</v>
      </c>
      <c r="AT126" s="171">
        <f t="shared" si="25"/>
        <v>13.698630136986301</v>
      </c>
      <c r="AU126" s="171">
        <f t="shared" si="26"/>
        <v>2.2054794520547945</v>
      </c>
      <c r="AV126" s="172">
        <f t="shared" si="27"/>
        <v>5.904109589041096</v>
      </c>
      <c r="AW126" s="172">
        <f t="shared" si="28"/>
        <v>0.90410958904109584</v>
      </c>
      <c r="AX126" s="172">
        <f t="shared" si="29"/>
        <v>5</v>
      </c>
      <c r="AY126" s="172">
        <f t="shared" si="30"/>
        <v>1</v>
      </c>
      <c r="AZ126" s="172">
        <f t="shared" si="31"/>
        <v>0.79452054794520544</v>
      </c>
      <c r="BA126" s="172">
        <f t="shared" si="32"/>
        <v>1.2054794520547945</v>
      </c>
      <c r="BB126" s="173">
        <f t="shared" si="33"/>
        <v>0.43350095370209812</v>
      </c>
      <c r="BC126" s="173">
        <f t="shared" si="34"/>
        <v>1.8295454545454546</v>
      </c>
      <c r="BD126" s="173">
        <f t="shared" si="35"/>
        <v>3.164556962025316E-2</v>
      </c>
      <c r="BE126" s="173">
        <f t="shared" si="36"/>
        <v>2.5143055314721691E-2</v>
      </c>
      <c r="BF126" s="173">
        <f t="shared" si="37"/>
        <v>2.8611062944338475E-2</v>
      </c>
      <c r="BG126" s="173">
        <f t="shared" si="38"/>
        <v>0.15822784810126581</v>
      </c>
      <c r="BH126" s="174" t="str">
        <f t="shared" si="39"/>
        <v>30–39 min</v>
      </c>
      <c r="BI126" s="174" t="str">
        <f t="shared" si="40"/>
        <v>28–32</v>
      </c>
      <c r="BJ126" s="175">
        <f t="shared" si="41"/>
        <v>0.53400000000000003</v>
      </c>
      <c r="BK126" s="175">
        <f t="shared" si="42"/>
        <v>0.57100000000000006</v>
      </c>
      <c r="BL126" s="175">
        <f t="shared" si="43"/>
        <v>0.48461074230537116</v>
      </c>
      <c r="BM126" s="176" t="str">
        <f t="shared" si="44"/>
        <v>Conserver</v>
      </c>
      <c r="BN126" s="177">
        <f t="shared" si="45"/>
        <v>0.41895206857583861</v>
      </c>
      <c r="BO126" s="177">
        <f t="shared" si="46"/>
        <v>2306.8000000000002</v>
      </c>
      <c r="BP126" s="178">
        <f t="shared" si="47"/>
        <v>6.9793653546037795E-2</v>
      </c>
      <c r="BQ126" s="178">
        <f t="shared" si="48"/>
        <v>1.8295454545454546</v>
      </c>
      <c r="BR126" s="179">
        <f t="shared" si="49"/>
        <v>0.18683891104560429</v>
      </c>
      <c r="BS126" s="182">
        <f>AVERAGE(Tableau1[[#This Row],[STL_pg/Min]],Tableau1[[#This Row],[BLK_pg/Min]],Tableau1[[#This Row],[REB_pg/Min]])</f>
        <v>8.1209178660193046E-2</v>
      </c>
      <c r="BT126" s="180">
        <f>AVERAGE(Tableau1[FG%])</f>
        <v>44.61089630931459</v>
      </c>
      <c r="BU126" s="180">
        <f>AVERAGE(Tableau1[3P%])</f>
        <v>29.902460456941991</v>
      </c>
      <c r="BV126" s="180">
        <f>AVERAGE(Tableau1[FT%])</f>
        <v>72.024077328646754</v>
      </c>
    </row>
    <row r="127" spans="1:74">
      <c r="A127" s="181" t="s">
        <v>1890</v>
      </c>
      <c r="B127" s="167" t="s">
        <v>1764</v>
      </c>
      <c r="C127" s="168">
        <v>30</v>
      </c>
      <c r="D127" s="168">
        <v>77</v>
      </c>
      <c r="E127" s="168">
        <v>48</v>
      </c>
      <c r="F127" s="168">
        <v>29</v>
      </c>
      <c r="G127" s="168">
        <v>37.6</v>
      </c>
      <c r="H127" s="169">
        <v>1047</v>
      </c>
      <c r="I127" s="169">
        <v>400</v>
      </c>
      <c r="J127" s="169">
        <v>770</v>
      </c>
      <c r="K127" s="169">
        <v>52.5</v>
      </c>
      <c r="L127" s="169">
        <v>85</v>
      </c>
      <c r="M127" s="169">
        <v>254</v>
      </c>
      <c r="N127" s="169">
        <v>33.299999999999997</v>
      </c>
      <c r="O127" s="169">
        <v>162</v>
      </c>
      <c r="P127" s="169">
        <v>208</v>
      </c>
      <c r="Q127" s="169">
        <v>77.599999999999994</v>
      </c>
      <c r="R127" s="169">
        <v>162</v>
      </c>
      <c r="S127" s="169">
        <v>578</v>
      </c>
      <c r="T127" s="169">
        <v>739</v>
      </c>
      <c r="U127" s="169">
        <v>454</v>
      </c>
      <c r="V127" s="170">
        <v>162</v>
      </c>
      <c r="W127" s="169">
        <v>116</v>
      </c>
      <c r="X127" s="169">
        <v>31</v>
      </c>
      <c r="Y127" s="169">
        <v>200</v>
      </c>
      <c r="Z127" s="169">
        <v>2895</v>
      </c>
      <c r="AA127" s="169">
        <v>34</v>
      </c>
      <c r="AB127" s="169">
        <v>9</v>
      </c>
      <c r="AC127" s="168">
        <v>2.6</v>
      </c>
      <c r="AD127" s="168">
        <v>117.9</v>
      </c>
      <c r="AE127" s="168">
        <v>114.3</v>
      </c>
      <c r="AF127" s="168">
        <v>3.6</v>
      </c>
      <c r="AG127" s="168">
        <v>20.6</v>
      </c>
      <c r="AH127" s="168">
        <v>2.87</v>
      </c>
      <c r="AI127" s="168">
        <v>30.8</v>
      </c>
      <c r="AJ127" s="168">
        <v>5.7</v>
      </c>
      <c r="AK127" s="168">
        <v>20.3</v>
      </c>
      <c r="AL127" s="168">
        <v>13</v>
      </c>
      <c r="AM127" s="168">
        <v>10.8</v>
      </c>
      <c r="AN127" s="168">
        <v>57.9</v>
      </c>
      <c r="AO127" s="168">
        <v>61.1</v>
      </c>
      <c r="AP127" s="168">
        <v>15.1</v>
      </c>
      <c r="AQ127" s="168">
        <v>97.79</v>
      </c>
      <c r="AR127" s="168">
        <v>11.9</v>
      </c>
      <c r="AS127" s="168">
        <v>5898</v>
      </c>
      <c r="AT127" s="171">
        <f t="shared" si="25"/>
        <v>13.597402597402597</v>
      </c>
      <c r="AU127" s="171">
        <f t="shared" si="26"/>
        <v>5.8961038961038961</v>
      </c>
      <c r="AV127" s="172">
        <f t="shared" si="27"/>
        <v>9.5974025974025974</v>
      </c>
      <c r="AW127" s="172">
        <f t="shared" si="28"/>
        <v>2.1038961038961039</v>
      </c>
      <c r="AX127" s="172">
        <f t="shared" si="29"/>
        <v>7.5064935064935066</v>
      </c>
      <c r="AY127" s="172">
        <f t="shared" si="30"/>
        <v>1.5064935064935066</v>
      </c>
      <c r="AZ127" s="172">
        <f t="shared" si="31"/>
        <v>0.40259740259740262</v>
      </c>
      <c r="BA127" s="172">
        <f t="shared" si="32"/>
        <v>2.1038961038961039</v>
      </c>
      <c r="BB127" s="173">
        <f t="shared" si="33"/>
        <v>0.36163304780326055</v>
      </c>
      <c r="BC127" s="173">
        <f t="shared" si="34"/>
        <v>2.8024691358024691</v>
      </c>
      <c r="BD127" s="173">
        <f t="shared" si="35"/>
        <v>4.0066316662061341E-2</v>
      </c>
      <c r="BE127" s="173">
        <f t="shared" si="36"/>
        <v>1.0707377728654325E-2</v>
      </c>
      <c r="BF127" s="173">
        <f t="shared" si="37"/>
        <v>5.595468361425808E-2</v>
      </c>
      <c r="BG127" s="173">
        <f t="shared" si="38"/>
        <v>0.19964078474716773</v>
      </c>
      <c r="BH127" s="174" t="str">
        <f t="shared" si="39"/>
        <v>30–39 min</v>
      </c>
      <c r="BI127" s="174" t="str">
        <f t="shared" si="40"/>
        <v>28–32</v>
      </c>
      <c r="BJ127" s="175">
        <f t="shared" si="41"/>
        <v>0.57899999999999996</v>
      </c>
      <c r="BK127" s="175">
        <f t="shared" si="42"/>
        <v>0.61099999999999999</v>
      </c>
      <c r="BL127" s="175">
        <f t="shared" si="43"/>
        <v>0.46469523234761617</v>
      </c>
      <c r="BM127" s="176" t="str">
        <f t="shared" si="44"/>
        <v>Conserver</v>
      </c>
      <c r="BN127" s="177">
        <f t="shared" si="45"/>
        <v>0.41585617601714181</v>
      </c>
      <c r="BO127" s="177">
        <f t="shared" si="46"/>
        <v>2895.2000000000003</v>
      </c>
      <c r="BP127" s="178">
        <f t="shared" si="47"/>
        <v>0.15681127383255042</v>
      </c>
      <c r="BQ127" s="178">
        <f t="shared" si="48"/>
        <v>2.8024691358024691</v>
      </c>
      <c r="BR127" s="179">
        <f t="shared" si="49"/>
        <v>0.25525006907985631</v>
      </c>
      <c r="BS127" s="182">
        <f>AVERAGE(Tableau1[[#This Row],[STL_pg/Min]],Tableau1[[#This Row],[BLK_pg/Min]],Tableau1[[#This Row],[REB_pg/Min]])</f>
        <v>0.10200792115685732</v>
      </c>
      <c r="BT127" s="180">
        <f>AVERAGE(Tableau1[FG%])</f>
        <v>44.61089630931459</v>
      </c>
      <c r="BU127" s="180">
        <f>AVERAGE(Tableau1[3P%])</f>
        <v>29.902460456941991</v>
      </c>
      <c r="BV127" s="180">
        <f>AVERAGE(Tableau1[FT%])</f>
        <v>72.024077328646754</v>
      </c>
    </row>
    <row r="128" spans="1:74">
      <c r="A128" s="181" t="s">
        <v>1891</v>
      </c>
      <c r="B128" s="167" t="s">
        <v>1785</v>
      </c>
      <c r="C128" s="168">
        <v>27</v>
      </c>
      <c r="D128" s="168">
        <v>82</v>
      </c>
      <c r="E128" s="168">
        <v>64</v>
      </c>
      <c r="F128" s="168">
        <v>18</v>
      </c>
      <c r="G128" s="168">
        <v>28</v>
      </c>
      <c r="H128" s="169">
        <v>1107</v>
      </c>
      <c r="I128" s="169">
        <v>451</v>
      </c>
      <c r="J128" s="169">
        <v>640</v>
      </c>
      <c r="K128" s="169">
        <v>70.599999999999994</v>
      </c>
      <c r="L128" s="169">
        <v>0</v>
      </c>
      <c r="M128" s="169">
        <v>8</v>
      </c>
      <c r="N128" s="169">
        <v>0</v>
      </c>
      <c r="O128" s="169">
        <v>197</v>
      </c>
      <c r="P128" s="169">
        <v>279</v>
      </c>
      <c r="Q128" s="169">
        <v>71.8</v>
      </c>
      <c r="R128" s="169">
        <v>213</v>
      </c>
      <c r="S128" s="169">
        <v>582</v>
      </c>
      <c r="T128" s="169">
        <v>795</v>
      </c>
      <c r="U128" s="169">
        <v>156</v>
      </c>
      <c r="V128" s="170">
        <v>98</v>
      </c>
      <c r="W128" s="169">
        <v>74</v>
      </c>
      <c r="X128" s="169">
        <v>74</v>
      </c>
      <c r="Y128" s="169">
        <v>123</v>
      </c>
      <c r="Z128" s="169">
        <v>2649</v>
      </c>
      <c r="AA128" s="169">
        <v>40</v>
      </c>
      <c r="AB128" s="169">
        <v>0</v>
      </c>
      <c r="AC128" s="168">
        <v>6.3</v>
      </c>
      <c r="AD128" s="168">
        <v>121.9</v>
      </c>
      <c r="AE128" s="168">
        <v>111.3</v>
      </c>
      <c r="AF128" s="168">
        <v>10.5</v>
      </c>
      <c r="AG128" s="168">
        <v>9.1</v>
      </c>
      <c r="AH128" s="168">
        <v>1.63</v>
      </c>
      <c r="AI128" s="168">
        <v>15.5</v>
      </c>
      <c r="AJ128" s="168">
        <v>9.5</v>
      </c>
      <c r="AK128" s="168">
        <v>23.8</v>
      </c>
      <c r="AL128" s="168">
        <v>16.899999999999999</v>
      </c>
      <c r="AM128" s="168">
        <v>9.5</v>
      </c>
      <c r="AN128" s="168">
        <v>70.599999999999994</v>
      </c>
      <c r="AO128" s="168">
        <v>72.400000000000006</v>
      </c>
      <c r="AP128" s="168">
        <v>15.6</v>
      </c>
      <c r="AQ128" s="168">
        <v>101.43</v>
      </c>
      <c r="AR128" s="168">
        <v>14.8</v>
      </c>
      <c r="AS128" s="168">
        <v>4853</v>
      </c>
      <c r="AT128" s="171">
        <f t="shared" si="25"/>
        <v>13.5</v>
      </c>
      <c r="AU128" s="171">
        <f t="shared" si="26"/>
        <v>1.9024390243902438</v>
      </c>
      <c r="AV128" s="172">
        <f t="shared" si="27"/>
        <v>9.6951219512195124</v>
      </c>
      <c r="AW128" s="172">
        <f t="shared" si="28"/>
        <v>2.5975609756097562</v>
      </c>
      <c r="AX128" s="172">
        <f t="shared" si="29"/>
        <v>7.0975609756097562</v>
      </c>
      <c r="AY128" s="172">
        <f t="shared" si="30"/>
        <v>0.90243902439024393</v>
      </c>
      <c r="AZ128" s="172">
        <f t="shared" si="31"/>
        <v>0.90243902439024393</v>
      </c>
      <c r="BA128" s="172">
        <f t="shared" si="32"/>
        <v>1.1951219512195121</v>
      </c>
      <c r="BB128" s="173">
        <f t="shared" si="33"/>
        <v>0.48214285714285715</v>
      </c>
      <c r="BC128" s="173">
        <f t="shared" si="34"/>
        <v>1.5918367346938775</v>
      </c>
      <c r="BD128" s="173">
        <f t="shared" si="35"/>
        <v>3.2229965156794424E-2</v>
      </c>
      <c r="BE128" s="173">
        <f t="shared" si="36"/>
        <v>3.2229965156794424E-2</v>
      </c>
      <c r="BF128" s="173">
        <f t="shared" si="37"/>
        <v>9.2770034843205576E-2</v>
      </c>
      <c r="BG128" s="173">
        <f t="shared" si="38"/>
        <v>0.25348432055749132</v>
      </c>
      <c r="BH128" s="174" t="str">
        <f t="shared" si="39"/>
        <v>20–29 min</v>
      </c>
      <c r="BI128" s="174" t="str">
        <f t="shared" si="40"/>
        <v>23–27</v>
      </c>
      <c r="BJ128" s="175">
        <f t="shared" si="41"/>
        <v>0.70599999999999996</v>
      </c>
      <c r="BK128" s="175">
        <f t="shared" si="42"/>
        <v>0.72400000000000009</v>
      </c>
      <c r="BL128" s="175">
        <f t="shared" si="43"/>
        <v>0.38624019312009655</v>
      </c>
      <c r="BM128" s="176" t="str">
        <f t="shared" si="44"/>
        <v>Écarter</v>
      </c>
      <c r="BN128" s="177">
        <f t="shared" si="45"/>
        <v>0.41287726358148896</v>
      </c>
      <c r="BO128" s="177">
        <f t="shared" si="46"/>
        <v>2296</v>
      </c>
      <c r="BP128" s="178">
        <f t="shared" si="47"/>
        <v>6.7944250871080136E-2</v>
      </c>
      <c r="BQ128" s="178">
        <f t="shared" si="48"/>
        <v>1.5918367346938775</v>
      </c>
      <c r="BR128" s="179">
        <f t="shared" si="49"/>
        <v>0.34625435540069688</v>
      </c>
      <c r="BS128" s="182">
        <f>AVERAGE(Tableau1[[#This Row],[STL_pg/Min]],Tableau1[[#This Row],[BLK_pg/Min]],Tableau1[[#This Row],[REB_pg/Min]])</f>
        <v>0.13690476190476189</v>
      </c>
      <c r="BT128" s="180">
        <f>AVERAGE(Tableau1[FG%])</f>
        <v>44.61089630931459</v>
      </c>
      <c r="BU128" s="180">
        <f>AVERAGE(Tableau1[3P%])</f>
        <v>29.902460456941991</v>
      </c>
      <c r="BV128" s="180">
        <f>AVERAGE(Tableau1[FT%])</f>
        <v>72.024077328646754</v>
      </c>
    </row>
    <row r="129" spans="1:74">
      <c r="A129" s="181" t="s">
        <v>1892</v>
      </c>
      <c r="B129" s="167" t="s">
        <v>1783</v>
      </c>
      <c r="C129" s="168">
        <v>24</v>
      </c>
      <c r="D129" s="168">
        <v>74</v>
      </c>
      <c r="E129" s="168">
        <v>35</v>
      </c>
      <c r="F129" s="168">
        <v>39</v>
      </c>
      <c r="G129" s="168">
        <v>27.9</v>
      </c>
      <c r="H129" s="169">
        <v>992</v>
      </c>
      <c r="I129" s="169">
        <v>385</v>
      </c>
      <c r="J129" s="169">
        <v>681</v>
      </c>
      <c r="K129" s="169">
        <v>56.7</v>
      </c>
      <c r="L129" s="169">
        <v>44</v>
      </c>
      <c r="M129" s="169">
        <v>148</v>
      </c>
      <c r="N129" s="169">
        <v>32.4</v>
      </c>
      <c r="O129" s="169">
        <v>163</v>
      </c>
      <c r="P129" s="169">
        <v>215</v>
      </c>
      <c r="Q129" s="169">
        <v>75.900000000000006</v>
      </c>
      <c r="R129" s="169">
        <v>222</v>
      </c>
      <c r="S129" s="169">
        <v>437</v>
      </c>
      <c r="T129" s="169">
        <v>659</v>
      </c>
      <c r="U129" s="169">
        <v>170</v>
      </c>
      <c r="V129" s="170">
        <v>89</v>
      </c>
      <c r="W129" s="169">
        <v>67</v>
      </c>
      <c r="X129" s="169">
        <v>67</v>
      </c>
      <c r="Y129" s="169">
        <v>192</v>
      </c>
      <c r="Z129" s="169">
        <v>2353</v>
      </c>
      <c r="AA129" s="169">
        <v>28</v>
      </c>
      <c r="AB129" s="169">
        <v>0</v>
      </c>
      <c r="AC129" s="168">
        <v>0.5</v>
      </c>
      <c r="AD129" s="168">
        <v>114.9</v>
      </c>
      <c r="AE129" s="168">
        <v>113.7</v>
      </c>
      <c r="AF129" s="168">
        <v>1.1000000000000001</v>
      </c>
      <c r="AG129" s="168">
        <v>11.3</v>
      </c>
      <c r="AH129" s="168">
        <v>1.87</v>
      </c>
      <c r="AI129" s="168">
        <v>16.2</v>
      </c>
      <c r="AJ129" s="168">
        <v>10.3</v>
      </c>
      <c r="AK129" s="168">
        <v>21.3</v>
      </c>
      <c r="AL129" s="168">
        <v>15.7</v>
      </c>
      <c r="AM129" s="168">
        <v>8.6999999999999993</v>
      </c>
      <c r="AN129" s="168">
        <v>60.2</v>
      </c>
      <c r="AO129" s="168">
        <v>63.4</v>
      </c>
      <c r="AP129" s="168">
        <v>16.899999999999999</v>
      </c>
      <c r="AQ129" s="168">
        <v>104.52</v>
      </c>
      <c r="AR129" s="168">
        <v>12.2</v>
      </c>
      <c r="AS129" s="168">
        <v>4489</v>
      </c>
      <c r="AT129" s="171">
        <f t="shared" si="25"/>
        <v>13.405405405405405</v>
      </c>
      <c r="AU129" s="171">
        <f t="shared" si="26"/>
        <v>2.2972972972972974</v>
      </c>
      <c r="AV129" s="172">
        <f t="shared" si="27"/>
        <v>8.9054054054054053</v>
      </c>
      <c r="AW129" s="172">
        <f t="shared" si="28"/>
        <v>3</v>
      </c>
      <c r="AX129" s="172">
        <f t="shared" si="29"/>
        <v>5.9054054054054053</v>
      </c>
      <c r="AY129" s="172">
        <f t="shared" si="30"/>
        <v>0.90540540540540537</v>
      </c>
      <c r="AZ129" s="172">
        <f t="shared" si="31"/>
        <v>0.90540540540540537</v>
      </c>
      <c r="BA129" s="172">
        <f t="shared" si="32"/>
        <v>1.2027027027027026</v>
      </c>
      <c r="BB129" s="173">
        <f t="shared" si="33"/>
        <v>0.48048048048048048</v>
      </c>
      <c r="BC129" s="173">
        <f t="shared" si="34"/>
        <v>1.910112359550562</v>
      </c>
      <c r="BD129" s="173">
        <f t="shared" si="35"/>
        <v>3.2451806645355033E-2</v>
      </c>
      <c r="BE129" s="173">
        <f t="shared" si="36"/>
        <v>3.2451806645355033E-2</v>
      </c>
      <c r="BF129" s="173">
        <f t="shared" si="37"/>
        <v>0.10752688172043011</v>
      </c>
      <c r="BG129" s="173">
        <f t="shared" si="38"/>
        <v>0.21166327617940522</v>
      </c>
      <c r="BH129" s="174" t="str">
        <f t="shared" si="39"/>
        <v>20–29 min</v>
      </c>
      <c r="BI129" s="174" t="str">
        <f t="shared" si="40"/>
        <v>23–27</v>
      </c>
      <c r="BJ129" s="175">
        <f t="shared" si="41"/>
        <v>0.60199999999999998</v>
      </c>
      <c r="BK129" s="175">
        <f t="shared" si="42"/>
        <v>0.63400000000000001</v>
      </c>
      <c r="BL129" s="175">
        <f t="shared" si="43"/>
        <v>0.41098370549185276</v>
      </c>
      <c r="BM129" s="176" t="str">
        <f t="shared" si="44"/>
        <v>Écarter</v>
      </c>
      <c r="BN129" s="177">
        <f t="shared" si="45"/>
        <v>0.40998422970253956</v>
      </c>
      <c r="BO129" s="177">
        <f t="shared" si="46"/>
        <v>2064.6</v>
      </c>
      <c r="BP129" s="178">
        <f t="shared" si="47"/>
        <v>8.2340404921050089E-2</v>
      </c>
      <c r="BQ129" s="178">
        <f t="shared" si="48"/>
        <v>1.9101123595505618</v>
      </c>
      <c r="BR129" s="179">
        <f t="shared" si="49"/>
        <v>0.31919015789983535</v>
      </c>
      <c r="BS129" s="182">
        <f>AVERAGE(Tableau1[[#This Row],[STL_pg/Min]],Tableau1[[#This Row],[BLK_pg/Min]],Tableau1[[#This Row],[REB_pg/Min]])</f>
        <v>0.12803125706351515</v>
      </c>
      <c r="BT129" s="180">
        <f>AVERAGE(Tableau1[FG%])</f>
        <v>44.61089630931459</v>
      </c>
      <c r="BU129" s="180">
        <f>AVERAGE(Tableau1[3P%])</f>
        <v>29.902460456941991</v>
      </c>
      <c r="BV129" s="180">
        <f>AVERAGE(Tableau1[FT%])</f>
        <v>72.024077328646754</v>
      </c>
    </row>
    <row r="130" spans="1:74">
      <c r="A130" s="181" t="s">
        <v>1893</v>
      </c>
      <c r="B130" s="167" t="s">
        <v>1750</v>
      </c>
      <c r="C130" s="168">
        <v>36</v>
      </c>
      <c r="D130" s="168">
        <v>75</v>
      </c>
      <c r="E130" s="168">
        <v>43</v>
      </c>
      <c r="F130" s="168">
        <v>32</v>
      </c>
      <c r="G130" s="168">
        <v>27.9</v>
      </c>
      <c r="H130" s="169">
        <v>998</v>
      </c>
      <c r="I130" s="169">
        <v>375</v>
      </c>
      <c r="J130" s="169">
        <v>833</v>
      </c>
      <c r="K130" s="169">
        <v>44.9</v>
      </c>
      <c r="L130" s="169">
        <v>98</v>
      </c>
      <c r="M130" s="169">
        <v>293</v>
      </c>
      <c r="N130" s="169">
        <v>32.299999999999997</v>
      </c>
      <c r="O130" s="169">
        <v>158</v>
      </c>
      <c r="P130" s="169">
        <v>233</v>
      </c>
      <c r="Q130" s="169">
        <v>66.099999999999994</v>
      </c>
      <c r="R130" s="169">
        <v>105</v>
      </c>
      <c r="S130" s="169">
        <v>270</v>
      </c>
      <c r="T130" s="169">
        <v>368</v>
      </c>
      <c r="U130" s="169">
        <v>458</v>
      </c>
      <c r="V130" s="170">
        <v>240</v>
      </c>
      <c r="W130" s="169">
        <v>105</v>
      </c>
      <c r="X130" s="169">
        <v>38</v>
      </c>
      <c r="Y130" s="169">
        <v>188</v>
      </c>
      <c r="Z130" s="169">
        <v>2310</v>
      </c>
      <c r="AA130" s="169">
        <v>13</v>
      </c>
      <c r="AB130" s="169">
        <v>4</v>
      </c>
      <c r="AC130" s="168">
        <v>-0.3</v>
      </c>
      <c r="AD130" s="168">
        <v>115.7</v>
      </c>
      <c r="AE130" s="168">
        <v>116.2</v>
      </c>
      <c r="AF130" s="168">
        <v>-0.6</v>
      </c>
      <c r="AG130" s="168">
        <v>28.9</v>
      </c>
      <c r="AH130" s="168">
        <v>1.89</v>
      </c>
      <c r="AI130" s="168">
        <v>27.9</v>
      </c>
      <c r="AJ130" s="168">
        <v>5</v>
      </c>
      <c r="AK130" s="168">
        <v>11.9</v>
      </c>
      <c r="AL130" s="168">
        <v>8.6</v>
      </c>
      <c r="AM130" s="168">
        <v>14.8</v>
      </c>
      <c r="AN130" s="168">
        <v>50.5</v>
      </c>
      <c r="AO130" s="168">
        <v>53.2</v>
      </c>
      <c r="AP130" s="168">
        <v>23</v>
      </c>
      <c r="AQ130" s="168">
        <v>103.3</v>
      </c>
      <c r="AR130" s="168">
        <v>9.3000000000000007</v>
      </c>
      <c r="AS130" s="168">
        <v>4504</v>
      </c>
      <c r="AT130" s="171">
        <f t="shared" si="25"/>
        <v>13.306666666666667</v>
      </c>
      <c r="AU130" s="171">
        <f t="shared" si="26"/>
        <v>6.1066666666666665</v>
      </c>
      <c r="AV130" s="172">
        <f t="shared" si="27"/>
        <v>4.9066666666666663</v>
      </c>
      <c r="AW130" s="172">
        <f t="shared" si="28"/>
        <v>1.4</v>
      </c>
      <c r="AX130" s="172">
        <f t="shared" si="29"/>
        <v>3.6</v>
      </c>
      <c r="AY130" s="172">
        <f t="shared" si="30"/>
        <v>1.4</v>
      </c>
      <c r="AZ130" s="172">
        <f t="shared" si="31"/>
        <v>0.50666666666666671</v>
      </c>
      <c r="BA130" s="172">
        <f t="shared" si="32"/>
        <v>3.2</v>
      </c>
      <c r="BB130" s="173">
        <f t="shared" si="33"/>
        <v>0.47694145758661888</v>
      </c>
      <c r="BC130" s="173">
        <f t="shared" si="34"/>
        <v>1.9083333333333332</v>
      </c>
      <c r="BD130" s="173">
        <f t="shared" si="35"/>
        <v>5.0179211469534052E-2</v>
      </c>
      <c r="BE130" s="173">
        <f t="shared" si="36"/>
        <v>1.8160095579450419E-2</v>
      </c>
      <c r="BF130" s="173">
        <f t="shared" si="37"/>
        <v>5.0179211469534052E-2</v>
      </c>
      <c r="BG130" s="173">
        <f t="shared" si="38"/>
        <v>0.12903225806451613</v>
      </c>
      <c r="BH130" s="174" t="str">
        <f t="shared" si="39"/>
        <v>20–29 min</v>
      </c>
      <c r="BI130" s="174" t="str">
        <f t="shared" si="40"/>
        <v>33+</v>
      </c>
      <c r="BJ130" s="175">
        <f t="shared" si="41"/>
        <v>0.505</v>
      </c>
      <c r="BK130" s="175">
        <f t="shared" si="42"/>
        <v>0.53200000000000003</v>
      </c>
      <c r="BL130" s="175">
        <f t="shared" si="43"/>
        <v>0.50271575135787572</v>
      </c>
      <c r="BM130" s="176" t="str">
        <f t="shared" si="44"/>
        <v>Écarter</v>
      </c>
      <c r="BN130" s="177">
        <f t="shared" si="45"/>
        <v>0.40696445338698861</v>
      </c>
      <c r="BO130" s="177">
        <f t="shared" si="46"/>
        <v>2092.5</v>
      </c>
      <c r="BP130" s="178">
        <f t="shared" si="47"/>
        <v>0.21887694145758663</v>
      </c>
      <c r="BQ130" s="178">
        <f t="shared" si="48"/>
        <v>1.9083333333333334</v>
      </c>
      <c r="BR130" s="179">
        <f t="shared" si="49"/>
        <v>0.17586618876941457</v>
      </c>
      <c r="BS130" s="182">
        <f>AVERAGE(Tableau1[[#This Row],[STL_pg/Min]],Tableau1[[#This Row],[BLK_pg/Min]],Tableau1[[#This Row],[REB_pg/Min]])</f>
        <v>8.1401831939466346E-2</v>
      </c>
      <c r="BT130" s="180">
        <f>AVERAGE(Tableau1[FG%])</f>
        <v>44.61089630931459</v>
      </c>
      <c r="BU130" s="180">
        <f>AVERAGE(Tableau1[3P%])</f>
        <v>29.902460456941991</v>
      </c>
      <c r="BV130" s="180">
        <f>AVERAGE(Tableau1[FT%])</f>
        <v>72.024077328646754</v>
      </c>
    </row>
    <row r="131" spans="1:74">
      <c r="A131" s="181" t="s">
        <v>1894</v>
      </c>
      <c r="B131" s="167" t="s">
        <v>1771</v>
      </c>
      <c r="C131" s="168">
        <v>27</v>
      </c>
      <c r="D131" s="168">
        <v>69</v>
      </c>
      <c r="E131" s="168">
        <v>32</v>
      </c>
      <c r="F131" s="168">
        <v>37</v>
      </c>
      <c r="G131" s="168">
        <v>27.8</v>
      </c>
      <c r="H131" s="169">
        <v>911</v>
      </c>
      <c r="I131" s="169">
        <v>359</v>
      </c>
      <c r="J131" s="169">
        <v>711</v>
      </c>
      <c r="K131" s="169">
        <v>50.8</v>
      </c>
      <c r="L131" s="169">
        <v>62</v>
      </c>
      <c r="M131" s="169">
        <v>221</v>
      </c>
      <c r="N131" s="169">
        <v>27.5</v>
      </c>
      <c r="O131" s="169">
        <v>131</v>
      </c>
      <c r="P131" s="169">
        <v>159</v>
      </c>
      <c r="Q131" s="169">
        <v>81.3</v>
      </c>
      <c r="R131" s="169">
        <v>76</v>
      </c>
      <c r="S131" s="169">
        <v>255</v>
      </c>
      <c r="T131" s="169">
        <v>331</v>
      </c>
      <c r="U131" s="169">
        <v>207</v>
      </c>
      <c r="V131" s="170">
        <v>110</v>
      </c>
      <c r="W131" s="169">
        <v>69</v>
      </c>
      <c r="X131" s="169">
        <v>14</v>
      </c>
      <c r="Y131" s="169">
        <v>110</v>
      </c>
      <c r="Z131" s="169">
        <v>1753</v>
      </c>
      <c r="AA131" s="169">
        <v>6</v>
      </c>
      <c r="AB131" s="169">
        <v>0</v>
      </c>
      <c r="AC131" s="168">
        <v>-2</v>
      </c>
      <c r="AD131" s="168">
        <v>111.5</v>
      </c>
      <c r="AE131" s="168">
        <v>114.7</v>
      </c>
      <c r="AF131" s="168">
        <v>-3.2</v>
      </c>
      <c r="AG131" s="168">
        <v>16.100000000000001</v>
      </c>
      <c r="AH131" s="168">
        <v>1.86</v>
      </c>
      <c r="AI131" s="168">
        <v>18.899999999999999</v>
      </c>
      <c r="AJ131" s="168">
        <v>4</v>
      </c>
      <c r="AK131" s="168">
        <v>12.5</v>
      </c>
      <c r="AL131" s="168">
        <v>8.4</v>
      </c>
      <c r="AM131" s="168">
        <v>10.199999999999999</v>
      </c>
      <c r="AN131" s="168">
        <v>55.1</v>
      </c>
      <c r="AO131" s="168">
        <v>58.4</v>
      </c>
      <c r="AP131" s="168">
        <v>19.7</v>
      </c>
      <c r="AQ131" s="168">
        <v>101.27</v>
      </c>
      <c r="AR131" s="168">
        <v>10.5</v>
      </c>
      <c r="AS131" s="168">
        <v>4046</v>
      </c>
      <c r="AT131" s="171">
        <f t="shared" si="25"/>
        <v>13.202898550724637</v>
      </c>
      <c r="AU131" s="171">
        <f t="shared" si="26"/>
        <v>3</v>
      </c>
      <c r="AV131" s="172">
        <f t="shared" si="27"/>
        <v>4.7971014492753623</v>
      </c>
      <c r="AW131" s="172">
        <f t="shared" si="28"/>
        <v>1.1014492753623188</v>
      </c>
      <c r="AX131" s="172">
        <f t="shared" si="29"/>
        <v>3.6956521739130435</v>
      </c>
      <c r="AY131" s="172">
        <f t="shared" si="30"/>
        <v>1</v>
      </c>
      <c r="AZ131" s="172">
        <f t="shared" si="31"/>
        <v>0.20289855072463769</v>
      </c>
      <c r="BA131" s="172">
        <f t="shared" si="32"/>
        <v>1.5942028985507246</v>
      </c>
      <c r="BB131" s="173">
        <f t="shared" si="33"/>
        <v>0.47492440829944738</v>
      </c>
      <c r="BC131" s="173">
        <f t="shared" si="34"/>
        <v>1.8818181818181818</v>
      </c>
      <c r="BD131" s="173">
        <f t="shared" si="35"/>
        <v>3.5971223021582732E-2</v>
      </c>
      <c r="BE131" s="173">
        <f t="shared" si="36"/>
        <v>7.2985090188718597E-3</v>
      </c>
      <c r="BF131" s="173">
        <f t="shared" si="37"/>
        <v>3.9620477531018661E-2</v>
      </c>
      <c r="BG131" s="173">
        <f t="shared" si="38"/>
        <v>0.13293712855802314</v>
      </c>
      <c r="BH131" s="174" t="str">
        <f t="shared" si="39"/>
        <v>20–29 min</v>
      </c>
      <c r="BI131" s="174" t="str">
        <f t="shared" si="40"/>
        <v>23–27</v>
      </c>
      <c r="BJ131" s="175">
        <f t="shared" si="41"/>
        <v>0.55100000000000005</v>
      </c>
      <c r="BK131" s="175">
        <f t="shared" si="42"/>
        <v>0.58399999999999996</v>
      </c>
      <c r="BL131" s="175">
        <f t="shared" si="43"/>
        <v>0.42908871454435726</v>
      </c>
      <c r="BM131" s="176" t="str">
        <f t="shared" si="44"/>
        <v>Écarter</v>
      </c>
      <c r="BN131" s="177">
        <f t="shared" si="45"/>
        <v>0.40379086110868107</v>
      </c>
      <c r="BO131" s="177">
        <f t="shared" si="46"/>
        <v>1918.2</v>
      </c>
      <c r="BP131" s="178">
        <f t="shared" si="47"/>
        <v>0.1079136690647482</v>
      </c>
      <c r="BQ131" s="178">
        <f t="shared" si="48"/>
        <v>1.8818181818181818</v>
      </c>
      <c r="BR131" s="179">
        <f t="shared" si="49"/>
        <v>0.1725576060890418</v>
      </c>
      <c r="BS131" s="182">
        <f>AVERAGE(Tableau1[[#This Row],[STL_pg/Min]],Tableau1[[#This Row],[BLK_pg/Min]],Tableau1[[#This Row],[REB_pg/Min]])</f>
        <v>7.1942446043165464E-2</v>
      </c>
      <c r="BT131" s="180">
        <f>AVERAGE(Tableau1[FG%])</f>
        <v>44.61089630931459</v>
      </c>
      <c r="BU131" s="180">
        <f>AVERAGE(Tableau1[3P%])</f>
        <v>29.902460456941991</v>
      </c>
      <c r="BV131" s="180">
        <f>AVERAGE(Tableau1[FT%])</f>
        <v>72.024077328646754</v>
      </c>
    </row>
    <row r="132" spans="1:74">
      <c r="A132" s="181" t="s">
        <v>1895</v>
      </c>
      <c r="B132" s="167" t="s">
        <v>1762</v>
      </c>
      <c r="C132" s="168">
        <v>31</v>
      </c>
      <c r="D132" s="168">
        <v>75</v>
      </c>
      <c r="E132" s="168">
        <v>37</v>
      </c>
      <c r="F132" s="168">
        <v>38</v>
      </c>
      <c r="G132" s="168">
        <v>28.1</v>
      </c>
      <c r="H132" s="169">
        <v>983</v>
      </c>
      <c r="I132" s="169">
        <v>338</v>
      </c>
      <c r="J132" s="169">
        <v>825</v>
      </c>
      <c r="K132" s="169">
        <v>40.6</v>
      </c>
      <c r="L132" s="169">
        <v>128</v>
      </c>
      <c r="M132" s="169">
        <v>368</v>
      </c>
      <c r="N132" s="169">
        <v>34.200000000000003</v>
      </c>
      <c r="O132" s="169">
        <v>180</v>
      </c>
      <c r="P132" s="169">
        <v>218</v>
      </c>
      <c r="Q132" s="169">
        <v>83.8</v>
      </c>
      <c r="R132" s="169">
        <v>30</v>
      </c>
      <c r="S132" s="169">
        <v>173</v>
      </c>
      <c r="T132" s="169">
        <v>195</v>
      </c>
      <c r="U132" s="169">
        <v>405</v>
      </c>
      <c r="V132" s="170">
        <v>143</v>
      </c>
      <c r="W132" s="169">
        <v>68</v>
      </c>
      <c r="X132" s="169">
        <v>15</v>
      </c>
      <c r="Y132" s="169">
        <v>180</v>
      </c>
      <c r="Z132" s="169">
        <v>1913</v>
      </c>
      <c r="AA132" s="169">
        <v>7</v>
      </c>
      <c r="AB132" s="169">
        <v>0</v>
      </c>
      <c r="AC132" s="168">
        <v>-1</v>
      </c>
      <c r="AD132" s="168">
        <v>111.8</v>
      </c>
      <c r="AE132" s="168">
        <v>112.8</v>
      </c>
      <c r="AF132" s="168">
        <v>-0.9</v>
      </c>
      <c r="AG132" s="168">
        <v>28.7</v>
      </c>
      <c r="AH132" s="168">
        <v>2.85</v>
      </c>
      <c r="AI132" s="168">
        <v>27.6</v>
      </c>
      <c r="AJ132" s="168">
        <v>1.2</v>
      </c>
      <c r="AK132" s="168">
        <v>8</v>
      </c>
      <c r="AL132" s="168">
        <v>4.5999999999999996</v>
      </c>
      <c r="AM132" s="168">
        <v>9.6999999999999993</v>
      </c>
      <c r="AN132" s="168">
        <v>48.3</v>
      </c>
      <c r="AO132" s="168">
        <v>53.1</v>
      </c>
      <c r="AP132" s="168">
        <v>21.1</v>
      </c>
      <c r="AQ132" s="168">
        <v>100.49</v>
      </c>
      <c r="AR132" s="168">
        <v>9.1</v>
      </c>
      <c r="AS132" s="168">
        <v>4393</v>
      </c>
      <c r="AT132" s="171">
        <f t="shared" si="25"/>
        <v>13.106666666666667</v>
      </c>
      <c r="AU132" s="171">
        <f t="shared" si="26"/>
        <v>5.4</v>
      </c>
      <c r="AV132" s="172">
        <f t="shared" si="27"/>
        <v>2.6</v>
      </c>
      <c r="AW132" s="172">
        <f t="shared" si="28"/>
        <v>0.4</v>
      </c>
      <c r="AX132" s="172">
        <f t="shared" si="29"/>
        <v>2.3066666666666666</v>
      </c>
      <c r="AY132" s="172">
        <f t="shared" si="30"/>
        <v>0.90666666666666662</v>
      </c>
      <c r="AZ132" s="172">
        <f t="shared" si="31"/>
        <v>0.2</v>
      </c>
      <c r="BA132" s="172">
        <f t="shared" si="32"/>
        <v>1.9066666666666667</v>
      </c>
      <c r="BB132" s="173">
        <f t="shared" si="33"/>
        <v>0.46642941874258598</v>
      </c>
      <c r="BC132" s="173">
        <f t="shared" si="34"/>
        <v>2.8321678321678321</v>
      </c>
      <c r="BD132" s="173">
        <f t="shared" si="35"/>
        <v>3.2265717674970343E-2</v>
      </c>
      <c r="BE132" s="173">
        <f t="shared" si="36"/>
        <v>7.1174377224199285E-3</v>
      </c>
      <c r="BF132" s="173">
        <f t="shared" si="37"/>
        <v>1.4234875444839857E-2</v>
      </c>
      <c r="BG132" s="173">
        <f t="shared" si="38"/>
        <v>8.2087781731909837E-2</v>
      </c>
      <c r="BH132" s="174" t="str">
        <f t="shared" si="39"/>
        <v>20–29 min</v>
      </c>
      <c r="BI132" s="174" t="str">
        <f t="shared" si="40"/>
        <v>28–32</v>
      </c>
      <c r="BJ132" s="175">
        <f t="shared" si="41"/>
        <v>0.48299999999999998</v>
      </c>
      <c r="BK132" s="175">
        <f t="shared" si="42"/>
        <v>0.53100000000000003</v>
      </c>
      <c r="BL132" s="175">
        <f t="shared" si="43"/>
        <v>0.4978877489438745</v>
      </c>
      <c r="BM132" s="176" t="str">
        <f t="shared" si="44"/>
        <v>Écarter</v>
      </c>
      <c r="BN132" s="177">
        <f t="shared" si="45"/>
        <v>0.40084775318578142</v>
      </c>
      <c r="BO132" s="177">
        <f t="shared" si="46"/>
        <v>2107.5</v>
      </c>
      <c r="BP132" s="178">
        <f t="shared" si="47"/>
        <v>0.19217081850533807</v>
      </c>
      <c r="BQ132" s="178">
        <f t="shared" si="48"/>
        <v>2.8321678321678321</v>
      </c>
      <c r="BR132" s="179">
        <f t="shared" si="49"/>
        <v>9.2526690391459068E-2</v>
      </c>
      <c r="BS132" s="182">
        <f>AVERAGE(Tableau1[[#This Row],[STL_pg/Min]],Tableau1[[#This Row],[BLK_pg/Min]],Tableau1[[#This Row],[REB_pg/Min]])</f>
        <v>4.3969948596283115E-2</v>
      </c>
      <c r="BT132" s="180">
        <f>AVERAGE(Tableau1[FG%])</f>
        <v>44.61089630931459</v>
      </c>
      <c r="BU132" s="180">
        <f>AVERAGE(Tableau1[3P%])</f>
        <v>29.902460456941991</v>
      </c>
      <c r="BV132" s="180">
        <f>AVERAGE(Tableau1[FT%])</f>
        <v>72.024077328646754</v>
      </c>
    </row>
    <row r="133" spans="1:74">
      <c r="A133" s="181" t="s">
        <v>1896</v>
      </c>
      <c r="B133" s="167" t="s">
        <v>1752</v>
      </c>
      <c r="C133" s="168">
        <v>27</v>
      </c>
      <c r="D133" s="168">
        <v>59</v>
      </c>
      <c r="E133" s="168">
        <v>37</v>
      </c>
      <c r="F133" s="168">
        <v>22</v>
      </c>
      <c r="G133" s="168">
        <v>31.7</v>
      </c>
      <c r="H133" s="169">
        <v>773</v>
      </c>
      <c r="I133" s="169">
        <v>295</v>
      </c>
      <c r="J133" s="169">
        <v>578</v>
      </c>
      <c r="K133" s="169">
        <v>50.9</v>
      </c>
      <c r="L133" s="169">
        <v>100</v>
      </c>
      <c r="M133" s="169">
        <v>248</v>
      </c>
      <c r="N133" s="169">
        <v>41.3</v>
      </c>
      <c r="O133" s="169">
        <v>89</v>
      </c>
      <c r="P133" s="169">
        <v>112</v>
      </c>
      <c r="Q133" s="169">
        <v>77</v>
      </c>
      <c r="R133" s="169">
        <v>77</v>
      </c>
      <c r="S133" s="169">
        <v>218</v>
      </c>
      <c r="T133" s="169">
        <v>295</v>
      </c>
      <c r="U133" s="169">
        <v>83</v>
      </c>
      <c r="V133" s="170">
        <v>47</v>
      </c>
      <c r="W133" s="169">
        <v>47</v>
      </c>
      <c r="X133" s="169">
        <v>24</v>
      </c>
      <c r="Y133" s="169">
        <v>106</v>
      </c>
      <c r="Z133" s="169">
        <v>1416</v>
      </c>
      <c r="AA133" s="169">
        <v>1</v>
      </c>
      <c r="AB133" s="169">
        <v>0</v>
      </c>
      <c r="AC133" s="168">
        <v>2.7</v>
      </c>
      <c r="AD133" s="168">
        <v>114.8</v>
      </c>
      <c r="AE133" s="168">
        <v>110.9</v>
      </c>
      <c r="AF133" s="168">
        <v>3.9</v>
      </c>
      <c r="AG133" s="168">
        <v>6.3</v>
      </c>
      <c r="AH133" s="168">
        <v>1.69</v>
      </c>
      <c r="AI133" s="168">
        <v>10.9</v>
      </c>
      <c r="AJ133" s="168">
        <v>4.4000000000000004</v>
      </c>
      <c r="AK133" s="168">
        <v>11.1</v>
      </c>
      <c r="AL133" s="168">
        <v>7.9</v>
      </c>
      <c r="AM133" s="168">
        <v>6.5</v>
      </c>
      <c r="AN133" s="168">
        <v>59.7</v>
      </c>
      <c r="AO133" s="168">
        <v>61.9</v>
      </c>
      <c r="AP133" s="168">
        <v>15.6</v>
      </c>
      <c r="AQ133" s="168">
        <v>99.44</v>
      </c>
      <c r="AR133" s="168">
        <v>8.6</v>
      </c>
      <c r="AS133" s="168">
        <v>3875</v>
      </c>
      <c r="AT133" s="171">
        <f t="shared" si="25"/>
        <v>13.101694915254237</v>
      </c>
      <c r="AU133" s="171">
        <f t="shared" si="26"/>
        <v>1.4067796610169492</v>
      </c>
      <c r="AV133" s="172">
        <f t="shared" si="27"/>
        <v>5</v>
      </c>
      <c r="AW133" s="172">
        <f t="shared" si="28"/>
        <v>1.3050847457627119</v>
      </c>
      <c r="AX133" s="172">
        <f t="shared" si="29"/>
        <v>3.6949152542372881</v>
      </c>
      <c r="AY133" s="172">
        <f t="shared" si="30"/>
        <v>0.79661016949152541</v>
      </c>
      <c r="AZ133" s="172">
        <f t="shared" si="31"/>
        <v>0.40677966101694918</v>
      </c>
      <c r="BA133" s="172">
        <f t="shared" si="32"/>
        <v>0.79661016949152541</v>
      </c>
      <c r="BB133" s="173">
        <f t="shared" si="33"/>
        <v>0.41330267871464471</v>
      </c>
      <c r="BC133" s="173">
        <f t="shared" si="34"/>
        <v>1.7659574468085106</v>
      </c>
      <c r="BD133" s="173">
        <f t="shared" si="35"/>
        <v>2.5129658343581242E-2</v>
      </c>
      <c r="BE133" s="173">
        <f t="shared" si="36"/>
        <v>1.2832165962679784E-2</v>
      </c>
      <c r="BF133" s="173">
        <f t="shared" si="37"/>
        <v>4.1169865796930979E-2</v>
      </c>
      <c r="BG133" s="173">
        <f t="shared" si="38"/>
        <v>0.1165588408276747</v>
      </c>
      <c r="BH133" s="174" t="str">
        <f t="shared" si="39"/>
        <v>30–39 min</v>
      </c>
      <c r="BI133" s="174" t="str">
        <f t="shared" si="40"/>
        <v>23–27</v>
      </c>
      <c r="BJ133" s="175">
        <f t="shared" si="41"/>
        <v>0.59699999999999998</v>
      </c>
      <c r="BK133" s="175">
        <f t="shared" si="42"/>
        <v>0.61899999999999999</v>
      </c>
      <c r="BL133" s="175">
        <f t="shared" si="43"/>
        <v>0.34882317441158722</v>
      </c>
      <c r="BM133" s="176" t="str">
        <f t="shared" si="44"/>
        <v>Conserver</v>
      </c>
      <c r="BN133" s="177">
        <f t="shared" si="45"/>
        <v>0.40069569962145757</v>
      </c>
      <c r="BO133" s="177">
        <f t="shared" si="46"/>
        <v>1870.3</v>
      </c>
      <c r="BP133" s="178">
        <f t="shared" si="47"/>
        <v>4.4377907287600923E-2</v>
      </c>
      <c r="BQ133" s="178">
        <f t="shared" si="48"/>
        <v>1.7659574468085106</v>
      </c>
      <c r="BR133" s="179">
        <f t="shared" si="49"/>
        <v>0.15772870662460567</v>
      </c>
      <c r="BS133" s="182">
        <f>AVERAGE(Tableau1[[#This Row],[STL_pg/Min]],Tableau1[[#This Row],[BLK_pg/Min]],Tableau1[[#This Row],[REB_pg/Min]])</f>
        <v>6.5230176976955559E-2</v>
      </c>
      <c r="BT133" s="180">
        <f>AVERAGE(Tableau1[FG%])</f>
        <v>44.61089630931459</v>
      </c>
      <c r="BU133" s="180">
        <f>AVERAGE(Tableau1[3P%])</f>
        <v>29.902460456941991</v>
      </c>
      <c r="BV133" s="180">
        <f>AVERAGE(Tableau1[FT%])</f>
        <v>72.024077328646754</v>
      </c>
    </row>
    <row r="134" spans="1:74">
      <c r="A134" s="181" t="s">
        <v>1897</v>
      </c>
      <c r="B134" s="167" t="s">
        <v>1815</v>
      </c>
      <c r="C134" s="168">
        <v>20</v>
      </c>
      <c r="D134" s="168">
        <v>67</v>
      </c>
      <c r="E134" s="168">
        <v>13</v>
      </c>
      <c r="F134" s="168">
        <v>54</v>
      </c>
      <c r="G134" s="168">
        <v>27.1</v>
      </c>
      <c r="H134" s="169">
        <v>871</v>
      </c>
      <c r="I134" s="169">
        <v>328</v>
      </c>
      <c r="J134" s="169">
        <v>831</v>
      </c>
      <c r="K134" s="169">
        <v>39.4</v>
      </c>
      <c r="L134" s="169">
        <v>107</v>
      </c>
      <c r="M134" s="169">
        <v>342</v>
      </c>
      <c r="N134" s="169">
        <v>30.8</v>
      </c>
      <c r="O134" s="169">
        <v>114</v>
      </c>
      <c r="P134" s="169">
        <v>168</v>
      </c>
      <c r="Q134" s="169">
        <v>67.900000000000006</v>
      </c>
      <c r="R134" s="169">
        <v>127</v>
      </c>
      <c r="S134" s="169">
        <v>308</v>
      </c>
      <c r="T134" s="169">
        <v>436</v>
      </c>
      <c r="U134" s="169">
        <v>161</v>
      </c>
      <c r="V134" s="170">
        <v>114</v>
      </c>
      <c r="W134" s="169">
        <v>47</v>
      </c>
      <c r="X134" s="169">
        <v>101</v>
      </c>
      <c r="Y134" s="169">
        <v>147</v>
      </c>
      <c r="Z134" s="169">
        <v>1956</v>
      </c>
      <c r="AA134" s="169">
        <v>10</v>
      </c>
      <c r="AB134" s="169">
        <v>0</v>
      </c>
      <c r="AC134" s="168">
        <v>-8.1</v>
      </c>
      <c r="AD134" s="168">
        <v>102.7</v>
      </c>
      <c r="AE134" s="168">
        <v>116.4</v>
      </c>
      <c r="AF134" s="168">
        <v>-13.7</v>
      </c>
      <c r="AG134" s="168">
        <v>13.9</v>
      </c>
      <c r="AH134" s="168">
        <v>1.41</v>
      </c>
      <c r="AI134" s="168">
        <v>13.7</v>
      </c>
      <c r="AJ134" s="168">
        <v>6</v>
      </c>
      <c r="AK134" s="168">
        <v>15.8</v>
      </c>
      <c r="AL134" s="168">
        <v>10.8</v>
      </c>
      <c r="AM134" s="168">
        <v>9.6999999999999993</v>
      </c>
      <c r="AN134" s="168">
        <v>45.7</v>
      </c>
      <c r="AO134" s="168">
        <v>48.2</v>
      </c>
      <c r="AP134" s="168">
        <v>23</v>
      </c>
      <c r="AQ134" s="168">
        <v>104.3</v>
      </c>
      <c r="AR134" s="168">
        <v>8.4</v>
      </c>
      <c r="AS134" s="168">
        <v>3939</v>
      </c>
      <c r="AT134" s="171">
        <f t="shared" si="25"/>
        <v>13</v>
      </c>
      <c r="AU134" s="171">
        <f t="shared" si="26"/>
        <v>2.4029850746268657</v>
      </c>
      <c r="AV134" s="172">
        <f t="shared" si="27"/>
        <v>6.5074626865671643</v>
      </c>
      <c r="AW134" s="172">
        <f t="shared" si="28"/>
        <v>1.8955223880597014</v>
      </c>
      <c r="AX134" s="172">
        <f t="shared" si="29"/>
        <v>4.5970149253731343</v>
      </c>
      <c r="AY134" s="172">
        <f t="shared" si="30"/>
        <v>0.70149253731343286</v>
      </c>
      <c r="AZ134" s="172">
        <f t="shared" si="31"/>
        <v>1.5074626865671641</v>
      </c>
      <c r="BA134" s="172">
        <f t="shared" si="32"/>
        <v>1.7014925373134329</v>
      </c>
      <c r="BB134" s="173">
        <f t="shared" si="33"/>
        <v>0.47970479704797048</v>
      </c>
      <c r="BC134" s="173">
        <f t="shared" si="34"/>
        <v>1.4122807017543859</v>
      </c>
      <c r="BD134" s="173">
        <f t="shared" si="35"/>
        <v>2.5885333480200473E-2</v>
      </c>
      <c r="BE134" s="173">
        <f t="shared" si="36"/>
        <v>5.5625929393622285E-2</v>
      </c>
      <c r="BF134" s="173">
        <f t="shared" si="37"/>
        <v>6.9945475574158714E-2</v>
      </c>
      <c r="BG134" s="173">
        <f t="shared" si="38"/>
        <v>0.16963154706173927</v>
      </c>
      <c r="BH134" s="174" t="str">
        <f t="shared" si="39"/>
        <v>20–29 min</v>
      </c>
      <c r="BI134" s="174" t="str">
        <f t="shared" si="40"/>
        <v>18–22</v>
      </c>
      <c r="BJ134" s="175">
        <f t="shared" si="41"/>
        <v>0.45700000000000002</v>
      </c>
      <c r="BK134" s="175">
        <f t="shared" si="42"/>
        <v>0.48200000000000004</v>
      </c>
      <c r="BL134" s="175">
        <f t="shared" si="43"/>
        <v>0.5015087507543754</v>
      </c>
      <c r="BM134" s="176" t="str">
        <f t="shared" si="44"/>
        <v>Écarter</v>
      </c>
      <c r="BN134" s="177">
        <f t="shared" si="45"/>
        <v>0.39758551307847084</v>
      </c>
      <c r="BO134" s="177">
        <f t="shared" si="46"/>
        <v>1815.7</v>
      </c>
      <c r="BP134" s="178">
        <f t="shared" si="47"/>
        <v>8.8671035964090983E-2</v>
      </c>
      <c r="BQ134" s="178">
        <f t="shared" si="48"/>
        <v>1.4122807017543859</v>
      </c>
      <c r="BR134" s="179">
        <f t="shared" si="49"/>
        <v>0.24012777441207248</v>
      </c>
      <c r="BS134" s="182">
        <f>AVERAGE(Tableau1[[#This Row],[STL_pg/Min]],Tableau1[[#This Row],[BLK_pg/Min]],Tableau1[[#This Row],[REB_pg/Min]])</f>
        <v>0.10721301242863175</v>
      </c>
      <c r="BT134" s="180">
        <f>AVERAGE(Tableau1[FG%])</f>
        <v>44.61089630931459</v>
      </c>
      <c r="BU134" s="180">
        <f>AVERAGE(Tableau1[3P%])</f>
        <v>29.902460456941991</v>
      </c>
      <c r="BV134" s="180">
        <f>AVERAGE(Tableau1[FT%])</f>
        <v>72.024077328646754</v>
      </c>
    </row>
    <row r="135" spans="1:74">
      <c r="A135" s="181" t="s">
        <v>1898</v>
      </c>
      <c r="B135" s="167" t="s">
        <v>1748</v>
      </c>
      <c r="C135" s="168">
        <v>37</v>
      </c>
      <c r="D135" s="168">
        <v>80</v>
      </c>
      <c r="E135" s="168">
        <v>47</v>
      </c>
      <c r="F135" s="168">
        <v>33</v>
      </c>
      <c r="G135" s="168">
        <v>31.8</v>
      </c>
      <c r="H135" s="169">
        <v>1040</v>
      </c>
      <c r="I135" s="169">
        <v>392</v>
      </c>
      <c r="J135" s="169">
        <v>776</v>
      </c>
      <c r="K135" s="169">
        <v>50.9</v>
      </c>
      <c r="L135" s="169">
        <v>136</v>
      </c>
      <c r="M135" s="169">
        <v>376</v>
      </c>
      <c r="N135" s="169">
        <v>37.299999999999997</v>
      </c>
      <c r="O135" s="169">
        <v>112</v>
      </c>
      <c r="P135" s="169">
        <v>136</v>
      </c>
      <c r="Q135" s="169">
        <v>82.6</v>
      </c>
      <c r="R135" s="169">
        <v>112</v>
      </c>
      <c r="S135" s="169">
        <v>288</v>
      </c>
      <c r="T135" s="169">
        <v>400</v>
      </c>
      <c r="U135" s="169">
        <v>144</v>
      </c>
      <c r="V135" s="170">
        <v>88</v>
      </c>
      <c r="W135" s="169">
        <v>48</v>
      </c>
      <c r="X135" s="169">
        <v>152</v>
      </c>
      <c r="Y135" s="169">
        <v>168</v>
      </c>
      <c r="Z135" s="169">
        <v>2248</v>
      </c>
      <c r="AA135" s="169">
        <v>4</v>
      </c>
      <c r="AB135" s="169">
        <v>0</v>
      </c>
      <c r="AC135" s="168">
        <v>1.7</v>
      </c>
      <c r="AD135" s="168">
        <v>114.8</v>
      </c>
      <c r="AE135" s="168">
        <v>112.7</v>
      </c>
      <c r="AF135" s="168">
        <v>2.2000000000000002</v>
      </c>
      <c r="AG135" s="168">
        <v>7.8</v>
      </c>
      <c r="AH135" s="168">
        <v>1.7</v>
      </c>
      <c r="AI135" s="168">
        <v>13.5</v>
      </c>
      <c r="AJ135" s="168">
        <v>4.5999999999999996</v>
      </c>
      <c r="AK135" s="168">
        <v>10.7</v>
      </c>
      <c r="AL135" s="168">
        <v>7.8</v>
      </c>
      <c r="AM135" s="168">
        <v>7.9</v>
      </c>
      <c r="AN135" s="168">
        <v>59.9</v>
      </c>
      <c r="AO135" s="168">
        <v>62.4</v>
      </c>
      <c r="AP135" s="168">
        <v>15.7</v>
      </c>
      <c r="AQ135" s="168">
        <v>100.24</v>
      </c>
      <c r="AR135" s="168">
        <v>8.6999999999999993</v>
      </c>
      <c r="AS135" s="168">
        <v>5325</v>
      </c>
      <c r="AT135" s="171">
        <f t="shared" si="25"/>
        <v>13</v>
      </c>
      <c r="AU135" s="171">
        <f t="shared" si="26"/>
        <v>1.8</v>
      </c>
      <c r="AV135" s="172">
        <f t="shared" si="27"/>
        <v>5</v>
      </c>
      <c r="AW135" s="172">
        <f t="shared" si="28"/>
        <v>1.4</v>
      </c>
      <c r="AX135" s="172">
        <f t="shared" si="29"/>
        <v>3.6</v>
      </c>
      <c r="AY135" s="172">
        <f t="shared" si="30"/>
        <v>0.6</v>
      </c>
      <c r="AZ135" s="172">
        <f t="shared" si="31"/>
        <v>1.9</v>
      </c>
      <c r="BA135" s="172">
        <f t="shared" si="32"/>
        <v>1.1000000000000001</v>
      </c>
      <c r="BB135" s="173">
        <f t="shared" si="33"/>
        <v>0.40880503144654085</v>
      </c>
      <c r="BC135" s="173">
        <f t="shared" si="34"/>
        <v>1.6363636363636362</v>
      </c>
      <c r="BD135" s="173">
        <f t="shared" si="35"/>
        <v>1.8867924528301886E-2</v>
      </c>
      <c r="BE135" s="173">
        <f t="shared" si="36"/>
        <v>5.9748427672955969E-2</v>
      </c>
      <c r="BF135" s="173">
        <f t="shared" si="37"/>
        <v>4.40251572327044E-2</v>
      </c>
      <c r="BG135" s="173">
        <f t="shared" si="38"/>
        <v>0.11320754716981132</v>
      </c>
      <c r="BH135" s="174" t="str">
        <f t="shared" si="39"/>
        <v>30–39 min</v>
      </c>
      <c r="BI135" s="174" t="str">
        <f t="shared" si="40"/>
        <v>33+</v>
      </c>
      <c r="BJ135" s="175">
        <f t="shared" si="41"/>
        <v>0.59899999999999998</v>
      </c>
      <c r="BK135" s="175">
        <f t="shared" si="42"/>
        <v>0.624</v>
      </c>
      <c r="BL135" s="175">
        <f t="shared" si="43"/>
        <v>0.46831623415811707</v>
      </c>
      <c r="BM135" s="176" t="str">
        <f t="shared" si="44"/>
        <v>Conserver</v>
      </c>
      <c r="BN135" s="177">
        <f t="shared" si="45"/>
        <v>0.39758551307847084</v>
      </c>
      <c r="BO135" s="177">
        <f t="shared" si="46"/>
        <v>2544</v>
      </c>
      <c r="BP135" s="178">
        <f t="shared" si="47"/>
        <v>5.6603773584905662E-2</v>
      </c>
      <c r="BQ135" s="178">
        <f t="shared" si="48"/>
        <v>1.6363636363636365</v>
      </c>
      <c r="BR135" s="179">
        <f t="shared" si="49"/>
        <v>0.15723270440251572</v>
      </c>
      <c r="BS135" s="182">
        <f>AVERAGE(Tableau1[[#This Row],[STL_pg/Min]],Tableau1[[#This Row],[BLK_pg/Min]],Tableau1[[#This Row],[REB_pg/Min]])</f>
        <v>7.8616352201257858E-2</v>
      </c>
      <c r="BT135" s="180">
        <f>AVERAGE(Tableau1[FG%])</f>
        <v>44.61089630931459</v>
      </c>
      <c r="BU135" s="180">
        <f>AVERAGE(Tableau1[3P%])</f>
        <v>29.902460456941991</v>
      </c>
      <c r="BV135" s="180">
        <f>AVERAGE(Tableau1[FT%])</f>
        <v>72.024077328646754</v>
      </c>
    </row>
    <row r="136" spans="1:74">
      <c r="A136" s="181" t="s">
        <v>1899</v>
      </c>
      <c r="B136" s="167" t="s">
        <v>1766</v>
      </c>
      <c r="C136" s="168">
        <v>28</v>
      </c>
      <c r="D136" s="168">
        <v>30</v>
      </c>
      <c r="E136" s="168">
        <v>18</v>
      </c>
      <c r="F136" s="168">
        <v>12</v>
      </c>
      <c r="G136" s="168">
        <v>18.8</v>
      </c>
      <c r="H136" s="169">
        <v>387</v>
      </c>
      <c r="I136" s="169">
        <v>141</v>
      </c>
      <c r="J136" s="169">
        <v>249</v>
      </c>
      <c r="K136" s="169">
        <v>56.2</v>
      </c>
      <c r="L136" s="169">
        <v>27</v>
      </c>
      <c r="M136" s="169">
        <v>75</v>
      </c>
      <c r="N136" s="169">
        <v>36</v>
      </c>
      <c r="O136" s="169">
        <v>78</v>
      </c>
      <c r="P136" s="169">
        <v>111</v>
      </c>
      <c r="Q136" s="169">
        <v>71.8</v>
      </c>
      <c r="R136" s="169">
        <v>39</v>
      </c>
      <c r="S136" s="169">
        <v>108</v>
      </c>
      <c r="T136" s="169">
        <v>147</v>
      </c>
      <c r="U136" s="169">
        <v>42</v>
      </c>
      <c r="V136" s="170">
        <v>48</v>
      </c>
      <c r="W136" s="169">
        <v>24</v>
      </c>
      <c r="X136" s="169">
        <v>12</v>
      </c>
      <c r="Y136" s="169">
        <v>54</v>
      </c>
      <c r="Z136" s="169">
        <v>687</v>
      </c>
      <c r="AA136" s="169">
        <v>1</v>
      </c>
      <c r="AB136" s="169">
        <v>0</v>
      </c>
      <c r="AC136" s="168">
        <v>-0.6</v>
      </c>
      <c r="AD136" s="168">
        <v>106.1</v>
      </c>
      <c r="AE136" s="168">
        <v>107</v>
      </c>
      <c r="AF136" s="168">
        <v>-0.9</v>
      </c>
      <c r="AG136" s="168">
        <v>13.5</v>
      </c>
      <c r="AH136" s="168">
        <v>0.86</v>
      </c>
      <c r="AI136" s="168">
        <v>10.9</v>
      </c>
      <c r="AJ136" s="168">
        <v>6.7</v>
      </c>
      <c r="AK136" s="168">
        <v>20.100000000000001</v>
      </c>
      <c r="AL136" s="168">
        <v>13.1</v>
      </c>
      <c r="AM136" s="168">
        <v>12.7</v>
      </c>
      <c r="AN136" s="168">
        <v>61.6</v>
      </c>
      <c r="AO136" s="168">
        <v>64.900000000000006</v>
      </c>
      <c r="AP136" s="168">
        <v>25.4</v>
      </c>
      <c r="AQ136" s="168">
        <v>99.97</v>
      </c>
      <c r="AR136" s="168">
        <v>16.5</v>
      </c>
      <c r="AS136" s="168">
        <v>1172</v>
      </c>
      <c r="AT136" s="171">
        <f t="shared" si="25"/>
        <v>12.9</v>
      </c>
      <c r="AU136" s="171">
        <f t="shared" si="26"/>
        <v>1.4</v>
      </c>
      <c r="AV136" s="172">
        <f t="shared" si="27"/>
        <v>4.9000000000000004</v>
      </c>
      <c r="AW136" s="172">
        <f t="shared" si="28"/>
        <v>1.3</v>
      </c>
      <c r="AX136" s="172">
        <f t="shared" si="29"/>
        <v>3.6</v>
      </c>
      <c r="AY136" s="172">
        <f t="shared" si="30"/>
        <v>0.8</v>
      </c>
      <c r="AZ136" s="172">
        <f t="shared" si="31"/>
        <v>0.4</v>
      </c>
      <c r="BA136" s="172">
        <f t="shared" si="32"/>
        <v>1.6</v>
      </c>
      <c r="BB136" s="173">
        <f t="shared" si="33"/>
        <v>0.68617021276595747</v>
      </c>
      <c r="BC136" s="173">
        <f t="shared" si="34"/>
        <v>0.87499999999999989</v>
      </c>
      <c r="BD136" s="173">
        <f t="shared" si="35"/>
        <v>4.2553191489361701E-2</v>
      </c>
      <c r="BE136" s="173">
        <f t="shared" si="36"/>
        <v>2.1276595744680851E-2</v>
      </c>
      <c r="BF136" s="173">
        <f t="shared" si="37"/>
        <v>6.9148936170212769E-2</v>
      </c>
      <c r="BG136" s="173">
        <f t="shared" si="38"/>
        <v>0.19148936170212766</v>
      </c>
      <c r="BH136" s="174" t="str">
        <f t="shared" si="39"/>
        <v>10–19 min</v>
      </c>
      <c r="BI136" s="174" t="str">
        <f t="shared" si="40"/>
        <v>28–32</v>
      </c>
      <c r="BJ136" s="175">
        <f t="shared" si="41"/>
        <v>0.61599999999999999</v>
      </c>
      <c r="BK136" s="175">
        <f t="shared" si="42"/>
        <v>0.64900000000000002</v>
      </c>
      <c r="BL136" s="175">
        <f t="shared" si="43"/>
        <v>0.15027157513578757</v>
      </c>
      <c r="BM136" s="176" t="str">
        <f t="shared" si="44"/>
        <v>Écarter</v>
      </c>
      <c r="BN136" s="177">
        <f t="shared" si="45"/>
        <v>0.39452716297786722</v>
      </c>
      <c r="BO136" s="177">
        <f t="shared" si="46"/>
        <v>564</v>
      </c>
      <c r="BP136" s="178">
        <f t="shared" si="47"/>
        <v>7.4468085106382975E-2</v>
      </c>
      <c r="BQ136" s="178">
        <f t="shared" si="48"/>
        <v>0.875</v>
      </c>
      <c r="BR136" s="179">
        <f t="shared" si="49"/>
        <v>0.26063829787234044</v>
      </c>
      <c r="BS136" s="182">
        <f>AVERAGE(Tableau1[[#This Row],[STL_pg/Min]],Tableau1[[#This Row],[BLK_pg/Min]],Tableau1[[#This Row],[REB_pg/Min]])</f>
        <v>0.10815602836879433</v>
      </c>
      <c r="BT136" s="180">
        <f>AVERAGE(Tableau1[FG%])</f>
        <v>44.61089630931459</v>
      </c>
      <c r="BU136" s="180">
        <f>AVERAGE(Tableau1[3P%])</f>
        <v>29.902460456941991</v>
      </c>
      <c r="BV136" s="180">
        <f>AVERAGE(Tableau1[FT%])</f>
        <v>72.024077328646754</v>
      </c>
    </row>
    <row r="137" spans="1:74">
      <c r="A137" s="181" t="s">
        <v>1900</v>
      </c>
      <c r="B137" s="167" t="s">
        <v>1815</v>
      </c>
      <c r="C137" s="168">
        <v>32</v>
      </c>
      <c r="D137" s="168">
        <v>24</v>
      </c>
      <c r="E137" s="168">
        <v>6</v>
      </c>
      <c r="F137" s="168">
        <v>18</v>
      </c>
      <c r="G137" s="168">
        <v>23.5</v>
      </c>
      <c r="H137" s="169">
        <v>305</v>
      </c>
      <c r="I137" s="169">
        <v>103</v>
      </c>
      <c r="J137" s="169">
        <v>240</v>
      </c>
      <c r="K137" s="169">
        <v>43.3</v>
      </c>
      <c r="L137" s="169">
        <v>17</v>
      </c>
      <c r="M137" s="169">
        <v>55</v>
      </c>
      <c r="N137" s="169">
        <v>28.6</v>
      </c>
      <c r="O137" s="169">
        <v>82</v>
      </c>
      <c r="P137" s="169">
        <v>91</v>
      </c>
      <c r="Q137" s="169">
        <v>88</v>
      </c>
      <c r="R137" s="169">
        <v>22</v>
      </c>
      <c r="S137" s="169">
        <v>70</v>
      </c>
      <c r="T137" s="169">
        <v>91</v>
      </c>
      <c r="U137" s="169">
        <v>98</v>
      </c>
      <c r="V137" s="170">
        <v>38</v>
      </c>
      <c r="W137" s="169">
        <v>12</v>
      </c>
      <c r="X137" s="169">
        <v>5</v>
      </c>
      <c r="Y137" s="169">
        <v>31</v>
      </c>
      <c r="Z137" s="169">
        <v>578</v>
      </c>
      <c r="AA137" s="169">
        <v>2</v>
      </c>
      <c r="AB137" s="169">
        <v>0</v>
      </c>
      <c r="AC137" s="168">
        <v>-5</v>
      </c>
      <c r="AD137" s="168">
        <v>106.5</v>
      </c>
      <c r="AE137" s="168">
        <v>116.9</v>
      </c>
      <c r="AF137" s="168">
        <v>-10.4</v>
      </c>
      <c r="AG137" s="168">
        <v>26.7</v>
      </c>
      <c r="AH137" s="168">
        <v>2.58</v>
      </c>
      <c r="AI137" s="168">
        <v>23.5</v>
      </c>
      <c r="AJ137" s="168">
        <v>3.6</v>
      </c>
      <c r="AK137" s="168">
        <v>11.9</v>
      </c>
      <c r="AL137" s="168">
        <v>7.7</v>
      </c>
      <c r="AM137" s="168">
        <v>9.1</v>
      </c>
      <c r="AN137" s="168">
        <v>46.7</v>
      </c>
      <c r="AO137" s="168">
        <v>54.4</v>
      </c>
      <c r="AP137" s="168">
        <v>23.1</v>
      </c>
      <c r="AQ137" s="168">
        <v>103.18</v>
      </c>
      <c r="AR137" s="168">
        <v>11.3</v>
      </c>
      <c r="AS137" s="168">
        <v>1215</v>
      </c>
      <c r="AT137" s="171">
        <f t="shared" si="25"/>
        <v>12.708333333333334</v>
      </c>
      <c r="AU137" s="171">
        <f t="shared" si="26"/>
        <v>4.083333333333333</v>
      </c>
      <c r="AV137" s="172">
        <f t="shared" si="27"/>
        <v>3.7916666666666665</v>
      </c>
      <c r="AW137" s="172">
        <f t="shared" si="28"/>
        <v>0.91666666666666663</v>
      </c>
      <c r="AX137" s="172">
        <f t="shared" si="29"/>
        <v>2.9166666666666665</v>
      </c>
      <c r="AY137" s="172">
        <f t="shared" si="30"/>
        <v>0.5</v>
      </c>
      <c r="AZ137" s="172">
        <f t="shared" si="31"/>
        <v>0.20833333333333334</v>
      </c>
      <c r="BA137" s="172">
        <f t="shared" si="32"/>
        <v>1.5833333333333333</v>
      </c>
      <c r="BB137" s="173">
        <f t="shared" si="33"/>
        <v>0.54078014184397161</v>
      </c>
      <c r="BC137" s="173">
        <f t="shared" si="34"/>
        <v>2.5789473684210527</v>
      </c>
      <c r="BD137" s="173">
        <f t="shared" si="35"/>
        <v>2.1276595744680851E-2</v>
      </c>
      <c r="BE137" s="173">
        <f t="shared" si="36"/>
        <v>8.8652482269503553E-3</v>
      </c>
      <c r="BF137" s="173">
        <f t="shared" si="37"/>
        <v>3.9007092198581561E-2</v>
      </c>
      <c r="BG137" s="173">
        <f t="shared" si="38"/>
        <v>0.12411347517730496</v>
      </c>
      <c r="BH137" s="174" t="str">
        <f t="shared" si="39"/>
        <v>20–29 min</v>
      </c>
      <c r="BI137" s="174" t="str">
        <f t="shared" si="40"/>
        <v>28–32</v>
      </c>
      <c r="BJ137" s="175">
        <f t="shared" si="41"/>
        <v>0.46700000000000003</v>
      </c>
      <c r="BK137" s="175">
        <f t="shared" si="42"/>
        <v>0.54400000000000004</v>
      </c>
      <c r="BL137" s="175">
        <f t="shared" si="43"/>
        <v>0.14484007242003621</v>
      </c>
      <c r="BM137" s="176" t="str">
        <f t="shared" si="44"/>
        <v>Écarter</v>
      </c>
      <c r="BN137" s="177">
        <f t="shared" si="45"/>
        <v>0.38866532528504361</v>
      </c>
      <c r="BO137" s="177">
        <f t="shared" si="46"/>
        <v>564</v>
      </c>
      <c r="BP137" s="178">
        <f t="shared" si="47"/>
        <v>0.17375886524822695</v>
      </c>
      <c r="BQ137" s="178">
        <f t="shared" si="48"/>
        <v>2.5789473684210527</v>
      </c>
      <c r="BR137" s="179">
        <f t="shared" si="49"/>
        <v>0.16134751773049644</v>
      </c>
      <c r="BS137" s="182">
        <f>AVERAGE(Tableau1[[#This Row],[STL_pg/Min]],Tableau1[[#This Row],[BLK_pg/Min]],Tableau1[[#This Row],[REB_pg/Min]])</f>
        <v>6.3829787234042548E-2</v>
      </c>
      <c r="BT137" s="180">
        <f>AVERAGE(Tableau1[FG%])</f>
        <v>44.61089630931459</v>
      </c>
      <c r="BU137" s="180">
        <f>AVERAGE(Tableau1[3P%])</f>
        <v>29.902460456941991</v>
      </c>
      <c r="BV137" s="180">
        <f>AVERAGE(Tableau1[FT%])</f>
        <v>72.024077328646754</v>
      </c>
    </row>
    <row r="138" spans="1:74">
      <c r="A138" s="181" t="s">
        <v>1901</v>
      </c>
      <c r="B138" s="167" t="s">
        <v>1780</v>
      </c>
      <c r="C138" s="168">
        <v>25</v>
      </c>
      <c r="D138" s="168">
        <v>77</v>
      </c>
      <c r="E138" s="168">
        <v>31</v>
      </c>
      <c r="F138" s="168">
        <v>46</v>
      </c>
      <c r="G138" s="168">
        <v>23.9</v>
      </c>
      <c r="H138" s="169">
        <v>978</v>
      </c>
      <c r="I138" s="169">
        <v>370</v>
      </c>
      <c r="J138" s="169">
        <v>770</v>
      </c>
      <c r="K138" s="169">
        <v>48.2</v>
      </c>
      <c r="L138" s="169">
        <v>85</v>
      </c>
      <c r="M138" s="169">
        <v>277</v>
      </c>
      <c r="N138" s="169">
        <v>31.8</v>
      </c>
      <c r="O138" s="169">
        <v>146</v>
      </c>
      <c r="P138" s="169">
        <v>193</v>
      </c>
      <c r="Q138" s="169">
        <v>77.3</v>
      </c>
      <c r="R138" s="169">
        <v>116</v>
      </c>
      <c r="S138" s="169">
        <v>262</v>
      </c>
      <c r="T138" s="169">
        <v>370</v>
      </c>
      <c r="U138" s="169">
        <v>123</v>
      </c>
      <c r="V138" s="170">
        <v>77</v>
      </c>
      <c r="W138" s="169">
        <v>46</v>
      </c>
      <c r="X138" s="169">
        <v>23</v>
      </c>
      <c r="Y138" s="169">
        <v>116</v>
      </c>
      <c r="Z138" s="169">
        <v>1748</v>
      </c>
      <c r="AA138" s="169">
        <v>3</v>
      </c>
      <c r="AB138" s="169">
        <v>0</v>
      </c>
      <c r="AC138" s="168">
        <v>-2.8</v>
      </c>
      <c r="AD138" s="168">
        <v>110.1</v>
      </c>
      <c r="AE138" s="168">
        <v>115.9</v>
      </c>
      <c r="AF138" s="168">
        <v>-5.8</v>
      </c>
      <c r="AG138" s="168">
        <v>10.5</v>
      </c>
      <c r="AH138" s="168">
        <v>1.62</v>
      </c>
      <c r="AI138" s="168">
        <v>11.9</v>
      </c>
      <c r="AJ138" s="168">
        <v>5.7</v>
      </c>
      <c r="AK138" s="168">
        <v>13.6</v>
      </c>
      <c r="AL138" s="168">
        <v>9.6</v>
      </c>
      <c r="AM138" s="168">
        <v>7.3</v>
      </c>
      <c r="AN138" s="168">
        <v>53.8</v>
      </c>
      <c r="AO138" s="168">
        <v>57.2</v>
      </c>
      <c r="AP138" s="168">
        <v>20.7</v>
      </c>
      <c r="AQ138" s="168">
        <v>102.06</v>
      </c>
      <c r="AR138" s="168">
        <v>10.3</v>
      </c>
      <c r="AS138" s="168">
        <v>3912</v>
      </c>
      <c r="AT138" s="171">
        <f t="shared" si="25"/>
        <v>12.7012987012987</v>
      </c>
      <c r="AU138" s="171">
        <f t="shared" si="26"/>
        <v>1.5974025974025974</v>
      </c>
      <c r="AV138" s="172">
        <f t="shared" si="27"/>
        <v>4.8051948051948052</v>
      </c>
      <c r="AW138" s="172">
        <f t="shared" si="28"/>
        <v>1.5064935064935066</v>
      </c>
      <c r="AX138" s="172">
        <f t="shared" si="29"/>
        <v>3.4025974025974026</v>
      </c>
      <c r="AY138" s="172">
        <f t="shared" si="30"/>
        <v>0.59740259740259738</v>
      </c>
      <c r="AZ138" s="172">
        <f t="shared" si="31"/>
        <v>0.29870129870129869</v>
      </c>
      <c r="BA138" s="172">
        <f t="shared" si="32"/>
        <v>1</v>
      </c>
      <c r="BB138" s="173">
        <f t="shared" si="33"/>
        <v>0.5314350921045482</v>
      </c>
      <c r="BC138" s="173">
        <f t="shared" si="34"/>
        <v>1.5974025974025974</v>
      </c>
      <c r="BD138" s="173">
        <f t="shared" si="35"/>
        <v>2.4995924577514535E-2</v>
      </c>
      <c r="BE138" s="173">
        <f t="shared" si="36"/>
        <v>1.2497962288757268E-2</v>
      </c>
      <c r="BF138" s="173">
        <f t="shared" si="37"/>
        <v>6.3033201108514916E-2</v>
      </c>
      <c r="BG138" s="173">
        <f t="shared" si="38"/>
        <v>0.14236809215888716</v>
      </c>
      <c r="BH138" s="174" t="str">
        <f t="shared" si="39"/>
        <v>20–29 min</v>
      </c>
      <c r="BI138" s="174" t="str">
        <f t="shared" si="40"/>
        <v>23–27</v>
      </c>
      <c r="BJ138" s="175">
        <f t="shared" si="41"/>
        <v>0.53799999999999992</v>
      </c>
      <c r="BK138" s="175">
        <f t="shared" si="42"/>
        <v>0.57200000000000006</v>
      </c>
      <c r="BL138" s="175">
        <f t="shared" si="43"/>
        <v>0.46469523234761617</v>
      </c>
      <c r="BM138" s="176" t="str">
        <f t="shared" si="44"/>
        <v>Écarter</v>
      </c>
      <c r="BN138" s="177">
        <f t="shared" si="45"/>
        <v>0.3884501816091353</v>
      </c>
      <c r="BO138" s="177">
        <f t="shared" si="46"/>
        <v>1840.3</v>
      </c>
      <c r="BP138" s="178">
        <f t="shared" si="47"/>
        <v>6.6836928761614955E-2</v>
      </c>
      <c r="BQ138" s="178">
        <f t="shared" si="48"/>
        <v>1.5974025974025974</v>
      </c>
      <c r="BR138" s="179">
        <f t="shared" si="49"/>
        <v>0.20105417594957345</v>
      </c>
      <c r="BS138" s="182">
        <f>AVERAGE(Tableau1[[#This Row],[STL_pg/Min]],Tableau1[[#This Row],[BLK_pg/Min]],Tableau1[[#This Row],[REB_pg/Min]])</f>
        <v>7.9516020938615081E-2</v>
      </c>
      <c r="BT138" s="180">
        <f>AVERAGE(Tableau1[FG%])</f>
        <v>44.61089630931459</v>
      </c>
      <c r="BU138" s="180">
        <f>AVERAGE(Tableau1[3P%])</f>
        <v>29.902460456941991</v>
      </c>
      <c r="BV138" s="180">
        <f>AVERAGE(Tableau1[FT%])</f>
        <v>72.024077328646754</v>
      </c>
    </row>
    <row r="139" spans="1:74">
      <c r="A139" s="181" t="s">
        <v>1902</v>
      </c>
      <c r="B139" s="167" t="s">
        <v>1825</v>
      </c>
      <c r="C139" s="168">
        <v>21</v>
      </c>
      <c r="D139" s="168">
        <v>66</v>
      </c>
      <c r="E139" s="168">
        <v>30</v>
      </c>
      <c r="F139" s="168">
        <v>36</v>
      </c>
      <c r="G139" s="168">
        <v>26.7</v>
      </c>
      <c r="H139" s="169">
        <v>838</v>
      </c>
      <c r="I139" s="169">
        <v>284</v>
      </c>
      <c r="J139" s="169">
        <v>686</v>
      </c>
      <c r="K139" s="169">
        <v>41.9</v>
      </c>
      <c r="L139" s="169">
        <v>106</v>
      </c>
      <c r="M139" s="169">
        <v>297</v>
      </c>
      <c r="N139" s="169">
        <v>35.4</v>
      </c>
      <c r="O139" s="169">
        <v>158</v>
      </c>
      <c r="P139" s="169">
        <v>205</v>
      </c>
      <c r="Q139" s="169">
        <v>76.7</v>
      </c>
      <c r="R139" s="169">
        <v>53</v>
      </c>
      <c r="S139" s="169">
        <v>145</v>
      </c>
      <c r="T139" s="169">
        <v>198</v>
      </c>
      <c r="U139" s="169">
        <v>337</v>
      </c>
      <c r="V139" s="170">
        <v>178</v>
      </c>
      <c r="W139" s="169">
        <v>66</v>
      </c>
      <c r="X139" s="169">
        <v>13</v>
      </c>
      <c r="Y139" s="169">
        <v>178</v>
      </c>
      <c r="Z139" s="169">
        <v>1643</v>
      </c>
      <c r="AA139" s="169">
        <v>2</v>
      </c>
      <c r="AB139" s="169">
        <v>0</v>
      </c>
      <c r="AC139" s="168">
        <v>-0.6</v>
      </c>
      <c r="AD139" s="168">
        <v>112.5</v>
      </c>
      <c r="AE139" s="168">
        <v>113.7</v>
      </c>
      <c r="AF139" s="168">
        <v>-1.3</v>
      </c>
      <c r="AG139" s="168">
        <v>27.4</v>
      </c>
      <c r="AH139" s="168">
        <v>1.89</v>
      </c>
      <c r="AI139" s="168">
        <v>25.9</v>
      </c>
      <c r="AJ139" s="168">
        <v>2.8</v>
      </c>
      <c r="AK139" s="168">
        <v>8.3000000000000007</v>
      </c>
      <c r="AL139" s="168">
        <v>5.4</v>
      </c>
      <c r="AM139" s="168">
        <v>13.7</v>
      </c>
      <c r="AN139" s="168">
        <v>49.6</v>
      </c>
      <c r="AO139" s="168">
        <v>54</v>
      </c>
      <c r="AP139" s="168">
        <v>22</v>
      </c>
      <c r="AQ139" s="168">
        <v>100.99</v>
      </c>
      <c r="AR139" s="168">
        <v>8.4</v>
      </c>
      <c r="AS139" s="168">
        <v>3705</v>
      </c>
      <c r="AT139" s="171">
        <f t="shared" ref="AT139:AT202" si="50">H139/D139</f>
        <v>12.696969696969697</v>
      </c>
      <c r="AU139" s="171">
        <f t="shared" ref="AU139:AU202" si="51">U139/D139</f>
        <v>5.1060606060606064</v>
      </c>
      <c r="AV139" s="172">
        <f t="shared" ref="AV139:AV202" si="52">T139/D139</f>
        <v>3</v>
      </c>
      <c r="AW139" s="172">
        <f t="shared" ref="AW139:AW202" si="53">R139/D139</f>
        <v>0.80303030303030298</v>
      </c>
      <c r="AX139" s="172">
        <f t="shared" ref="AX139:AX202" si="54">S139/D139</f>
        <v>2.1969696969696968</v>
      </c>
      <c r="AY139" s="172">
        <f t="shared" ref="AY139:AY202" si="55">W139/D139</f>
        <v>1</v>
      </c>
      <c r="AZ139" s="172">
        <f t="shared" ref="AZ139:AZ202" si="56">X139/D139</f>
        <v>0.19696969696969696</v>
      </c>
      <c r="BA139" s="172">
        <f t="shared" ref="BA139:BA202" si="57">V139/D139</f>
        <v>2.6969696969696968</v>
      </c>
      <c r="BB139" s="173">
        <f t="shared" ref="BB139:BB202" si="58">IF(G139&gt;0,AT139/G139,"")</f>
        <v>0.47554193621609353</v>
      </c>
      <c r="BC139" s="173">
        <f t="shared" ref="BC139:BC202" si="59">IF(BA139&gt;0,AU139/BA139,"")</f>
        <v>1.8932584269662924</v>
      </c>
      <c r="BD139" s="173">
        <f t="shared" ref="BD139:BD202" si="60">IF(G139&gt;0,AY139/G139,"")</f>
        <v>3.7453183520599252E-2</v>
      </c>
      <c r="BE139" s="173">
        <f t="shared" ref="BE139:BE202" si="61">IF(G139&gt;0,AZ139/G139,"")</f>
        <v>7.377142208602883E-3</v>
      </c>
      <c r="BF139" s="173">
        <f t="shared" ref="BF139:BF202" si="62">IF(G139&gt;0,AW139/G139,"")</f>
        <v>3.0076041311996368E-2</v>
      </c>
      <c r="BG139" s="173">
        <f t="shared" ref="BG139:BG202" si="63" xml:space="preserve"> IF(G139&gt;0,AX139/G139,"")</f>
        <v>8.2283509249801379E-2</v>
      </c>
      <c r="BH139" s="174" t="str">
        <f t="shared" ref="BH139:BH202" si="64">IF(G139&lt;10,"&lt;10 min",IF(G139&lt;20,"10–19 min",IF(G139&lt;30,"20–29 min",IF(G139&lt;40,"30–39 min","40+ min"))))</f>
        <v>20–29 min</v>
      </c>
      <c r="BI139" s="174" t="str">
        <f t="shared" ref="BI139:BI202" si="65">IF(C139&lt;23,"18–22",IF(C139&lt;28,"23–27",IF(C139&lt;33,"28–32","33+")))</f>
        <v>18–22</v>
      </c>
      <c r="BJ139" s="175">
        <f t="shared" ref="BJ139:BJ202" si="66">AN139/100</f>
        <v>0.496</v>
      </c>
      <c r="BK139" s="175">
        <f t="shared" ref="BK139:BK202" si="67">AO139/100</f>
        <v>0.54</v>
      </c>
      <c r="BL139" s="175">
        <f t="shared" ref="BL139:BL202" si="68">J139/(MAX($J$11:$J$579))</f>
        <v>0.4140012070006035</v>
      </c>
      <c r="BM139" s="176" t="str">
        <f t="shared" ref="BM139:BM202" si="69">IF(AND(G139&gt;=30,J139&gt;=500),"Conserver","Écarter")</f>
        <v>Écarter</v>
      </c>
      <c r="BN139" s="177">
        <f t="shared" ref="BN139:BN202" si="70">AT139/(MAX($AT$11:$AT$579))</f>
        <v>0.38831778550088414</v>
      </c>
      <c r="BO139" s="177">
        <f t="shared" ref="BO139:BO202" si="71">G139*D139</f>
        <v>1762.2</v>
      </c>
      <c r="BP139" s="178">
        <f t="shared" ref="BP139:BP202" si="72">IF(BO139&gt;0,U139/BO139,"")</f>
        <v>0.19123822494609011</v>
      </c>
      <c r="BQ139" s="178">
        <f t="shared" ref="BQ139:BQ202" si="73">IF(V139&gt;0,U139/V139,0)</f>
        <v>1.8932584269662922</v>
      </c>
      <c r="BR139" s="179">
        <f t="shared" ref="BR139:BR202" si="74">IF(G139&gt;0,AV139/G139,"")</f>
        <v>0.11235955056179775</v>
      </c>
      <c r="BS139" s="182">
        <f>AVERAGE(Tableau1[[#This Row],[STL_pg/Min]],Tableau1[[#This Row],[BLK_pg/Min]],Tableau1[[#This Row],[REB_pg/Min]])</f>
        <v>5.2396625430333299E-2</v>
      </c>
      <c r="BT139" s="180">
        <f>AVERAGE(Tableau1[FG%])</f>
        <v>44.61089630931459</v>
      </c>
      <c r="BU139" s="180">
        <f>AVERAGE(Tableau1[3P%])</f>
        <v>29.902460456941991</v>
      </c>
      <c r="BV139" s="180">
        <f>AVERAGE(Tableau1[FT%])</f>
        <v>72.024077328646754</v>
      </c>
    </row>
    <row r="140" spans="1:74">
      <c r="A140" s="181" t="s">
        <v>1903</v>
      </c>
      <c r="B140" s="167" t="s">
        <v>1787</v>
      </c>
      <c r="C140" s="168">
        <v>29</v>
      </c>
      <c r="D140" s="168">
        <v>58</v>
      </c>
      <c r="E140" s="168">
        <v>26</v>
      </c>
      <c r="F140" s="168">
        <v>32</v>
      </c>
      <c r="G140" s="168">
        <v>25.5</v>
      </c>
      <c r="H140" s="169">
        <v>731</v>
      </c>
      <c r="I140" s="169">
        <v>249</v>
      </c>
      <c r="J140" s="169">
        <v>638</v>
      </c>
      <c r="K140" s="169">
        <v>39</v>
      </c>
      <c r="L140" s="169">
        <v>110</v>
      </c>
      <c r="M140" s="169">
        <v>360</v>
      </c>
      <c r="N140" s="169">
        <v>31.4</v>
      </c>
      <c r="O140" s="169">
        <v>122</v>
      </c>
      <c r="P140" s="169">
        <v>145</v>
      </c>
      <c r="Q140" s="169">
        <v>83.4</v>
      </c>
      <c r="R140" s="169">
        <v>17</v>
      </c>
      <c r="S140" s="169">
        <v>139</v>
      </c>
      <c r="T140" s="169">
        <v>162</v>
      </c>
      <c r="U140" s="169">
        <v>296</v>
      </c>
      <c r="V140" s="170">
        <v>110</v>
      </c>
      <c r="W140" s="169">
        <v>58</v>
      </c>
      <c r="X140" s="169">
        <v>23</v>
      </c>
      <c r="Y140" s="169">
        <v>116</v>
      </c>
      <c r="Z140" s="169">
        <v>1502</v>
      </c>
      <c r="AA140" s="169">
        <v>4</v>
      </c>
      <c r="AB140" s="169">
        <v>0</v>
      </c>
      <c r="AC140" s="168">
        <v>0</v>
      </c>
      <c r="AD140" s="168">
        <v>110.1</v>
      </c>
      <c r="AE140" s="168">
        <v>111.6</v>
      </c>
      <c r="AF140" s="168">
        <v>-1.5</v>
      </c>
      <c r="AG140" s="168">
        <v>30.2</v>
      </c>
      <c r="AH140" s="168">
        <v>2.75</v>
      </c>
      <c r="AI140" s="168">
        <v>26.9</v>
      </c>
      <c r="AJ140" s="168">
        <v>1.3</v>
      </c>
      <c r="AK140" s="168">
        <v>9.3000000000000007</v>
      </c>
      <c r="AL140" s="168">
        <v>5.3</v>
      </c>
      <c r="AM140" s="168">
        <v>9.8000000000000007</v>
      </c>
      <c r="AN140" s="168">
        <v>47.9</v>
      </c>
      <c r="AO140" s="168">
        <v>52.2</v>
      </c>
      <c r="AP140" s="168">
        <v>22.8</v>
      </c>
      <c r="AQ140" s="168">
        <v>99.59</v>
      </c>
      <c r="AR140" s="168">
        <v>9.8000000000000007</v>
      </c>
      <c r="AS140" s="168">
        <v>3092</v>
      </c>
      <c r="AT140" s="171">
        <f t="shared" si="50"/>
        <v>12.603448275862069</v>
      </c>
      <c r="AU140" s="171">
        <f t="shared" si="51"/>
        <v>5.1034482758620694</v>
      </c>
      <c r="AV140" s="172">
        <f t="shared" si="52"/>
        <v>2.7931034482758621</v>
      </c>
      <c r="AW140" s="172">
        <f t="shared" si="53"/>
        <v>0.29310344827586204</v>
      </c>
      <c r="AX140" s="172">
        <f t="shared" si="54"/>
        <v>2.396551724137931</v>
      </c>
      <c r="AY140" s="172">
        <f t="shared" si="55"/>
        <v>1</v>
      </c>
      <c r="AZ140" s="172">
        <f t="shared" si="56"/>
        <v>0.39655172413793105</v>
      </c>
      <c r="BA140" s="172">
        <f t="shared" si="57"/>
        <v>1.896551724137931</v>
      </c>
      <c r="BB140" s="173">
        <f t="shared" si="58"/>
        <v>0.4942528735632184</v>
      </c>
      <c r="BC140" s="173">
        <f t="shared" si="59"/>
        <v>2.6909090909090909</v>
      </c>
      <c r="BD140" s="173">
        <f t="shared" si="60"/>
        <v>3.9215686274509803E-2</v>
      </c>
      <c r="BE140" s="173">
        <f t="shared" si="61"/>
        <v>1.555104800540906E-2</v>
      </c>
      <c r="BF140" s="173">
        <f t="shared" si="62"/>
        <v>1.1494252873563218E-2</v>
      </c>
      <c r="BG140" s="173">
        <f t="shared" si="63"/>
        <v>9.3982420554428667E-2</v>
      </c>
      <c r="BH140" s="174" t="str">
        <f t="shared" si="64"/>
        <v>20–29 min</v>
      </c>
      <c r="BI140" s="174" t="str">
        <f t="shared" si="65"/>
        <v>28–32</v>
      </c>
      <c r="BJ140" s="175">
        <f t="shared" si="66"/>
        <v>0.47899999999999998</v>
      </c>
      <c r="BK140" s="175">
        <f t="shared" si="67"/>
        <v>0.52200000000000002</v>
      </c>
      <c r="BL140" s="175">
        <f t="shared" si="68"/>
        <v>0.38503319251659623</v>
      </c>
      <c r="BM140" s="176" t="str">
        <f t="shared" si="69"/>
        <v>Écarter</v>
      </c>
      <c r="BN140" s="177">
        <f t="shared" si="70"/>
        <v>0.38545757302435307</v>
      </c>
      <c r="BO140" s="177">
        <f t="shared" si="71"/>
        <v>1479</v>
      </c>
      <c r="BP140" s="178">
        <f t="shared" si="72"/>
        <v>0.20013522650439486</v>
      </c>
      <c r="BQ140" s="178">
        <f t="shared" si="73"/>
        <v>2.6909090909090909</v>
      </c>
      <c r="BR140" s="179">
        <f t="shared" si="74"/>
        <v>0.10953346855983773</v>
      </c>
      <c r="BS140" s="182">
        <f>AVERAGE(Tableau1[[#This Row],[STL_pg/Min]],Tableau1[[#This Row],[BLK_pg/Min]],Tableau1[[#This Row],[REB_pg/Min]])</f>
        <v>5.476673427991887E-2</v>
      </c>
      <c r="BT140" s="180">
        <f>AVERAGE(Tableau1[FG%])</f>
        <v>44.61089630931459</v>
      </c>
      <c r="BU140" s="180">
        <f>AVERAGE(Tableau1[3P%])</f>
        <v>29.902460456941991</v>
      </c>
      <c r="BV140" s="180">
        <f>AVERAGE(Tableau1[FT%])</f>
        <v>72.024077328646754</v>
      </c>
    </row>
    <row r="141" spans="1:74">
      <c r="A141" s="181" t="s">
        <v>1904</v>
      </c>
      <c r="B141" s="167" t="s">
        <v>1783</v>
      </c>
      <c r="C141" s="168">
        <v>20</v>
      </c>
      <c r="D141" s="168">
        <v>75</v>
      </c>
      <c r="E141" s="168">
        <v>38</v>
      </c>
      <c r="F141" s="168">
        <v>37</v>
      </c>
      <c r="G141" s="168">
        <v>24.6</v>
      </c>
      <c r="H141" s="169">
        <v>945</v>
      </c>
      <c r="I141" s="169">
        <v>360</v>
      </c>
      <c r="J141" s="169">
        <v>780</v>
      </c>
      <c r="K141" s="169">
        <v>45.8</v>
      </c>
      <c r="L141" s="169">
        <v>120</v>
      </c>
      <c r="M141" s="169">
        <v>345</v>
      </c>
      <c r="N141" s="169">
        <v>35.5</v>
      </c>
      <c r="O141" s="169">
        <v>105</v>
      </c>
      <c r="P141" s="169">
        <v>150</v>
      </c>
      <c r="Q141" s="169">
        <v>71.099999999999994</v>
      </c>
      <c r="R141" s="169">
        <v>83</v>
      </c>
      <c r="S141" s="169">
        <v>180</v>
      </c>
      <c r="T141" s="169">
        <v>270</v>
      </c>
      <c r="U141" s="169">
        <v>90</v>
      </c>
      <c r="V141" s="170">
        <v>90</v>
      </c>
      <c r="W141" s="169">
        <v>53</v>
      </c>
      <c r="X141" s="169">
        <v>38</v>
      </c>
      <c r="Y141" s="169">
        <v>150</v>
      </c>
      <c r="Z141" s="169">
        <v>1575</v>
      </c>
      <c r="AA141" s="169">
        <v>1</v>
      </c>
      <c r="AB141" s="169">
        <v>0</v>
      </c>
      <c r="AC141" s="168">
        <v>-1.6</v>
      </c>
      <c r="AD141" s="168">
        <v>112.3</v>
      </c>
      <c r="AE141" s="168">
        <v>115</v>
      </c>
      <c r="AF141" s="168">
        <v>-2.7</v>
      </c>
      <c r="AG141" s="168">
        <v>6.8</v>
      </c>
      <c r="AH141" s="168">
        <v>1</v>
      </c>
      <c r="AI141" s="168">
        <v>9</v>
      </c>
      <c r="AJ141" s="168">
        <v>4.4000000000000004</v>
      </c>
      <c r="AK141" s="168">
        <v>9.9</v>
      </c>
      <c r="AL141" s="168">
        <v>7.1</v>
      </c>
      <c r="AM141" s="168">
        <v>9</v>
      </c>
      <c r="AN141" s="168">
        <v>53.7</v>
      </c>
      <c r="AO141" s="168">
        <v>55.8</v>
      </c>
      <c r="AP141" s="168">
        <v>20.3</v>
      </c>
      <c r="AQ141" s="168">
        <v>104.57</v>
      </c>
      <c r="AR141" s="168">
        <v>7.1</v>
      </c>
      <c r="AS141" s="168">
        <v>4011</v>
      </c>
      <c r="AT141" s="171">
        <f t="shared" si="50"/>
        <v>12.6</v>
      </c>
      <c r="AU141" s="171">
        <f t="shared" si="51"/>
        <v>1.2</v>
      </c>
      <c r="AV141" s="172">
        <f t="shared" si="52"/>
        <v>3.6</v>
      </c>
      <c r="AW141" s="172">
        <f t="shared" si="53"/>
        <v>1.1066666666666667</v>
      </c>
      <c r="AX141" s="172">
        <f t="shared" si="54"/>
        <v>2.4</v>
      </c>
      <c r="AY141" s="172">
        <f t="shared" si="55"/>
        <v>0.70666666666666667</v>
      </c>
      <c r="AZ141" s="172">
        <f t="shared" si="56"/>
        <v>0.50666666666666671</v>
      </c>
      <c r="BA141" s="172">
        <f t="shared" si="57"/>
        <v>1.2</v>
      </c>
      <c r="BB141" s="173">
        <f t="shared" si="58"/>
        <v>0.51219512195121952</v>
      </c>
      <c r="BC141" s="173">
        <f t="shared" si="59"/>
        <v>1</v>
      </c>
      <c r="BD141" s="173">
        <f t="shared" si="60"/>
        <v>2.8726287262872626E-2</v>
      </c>
      <c r="BE141" s="173">
        <f t="shared" si="61"/>
        <v>2.0596205962059622E-2</v>
      </c>
      <c r="BF141" s="173">
        <f t="shared" si="62"/>
        <v>4.4986449864498644E-2</v>
      </c>
      <c r="BG141" s="173">
        <f t="shared" si="63"/>
        <v>9.7560975609756087E-2</v>
      </c>
      <c r="BH141" s="174" t="str">
        <f t="shared" si="64"/>
        <v>20–29 min</v>
      </c>
      <c r="BI141" s="174" t="str">
        <f t="shared" si="65"/>
        <v>18–22</v>
      </c>
      <c r="BJ141" s="175">
        <f t="shared" si="66"/>
        <v>0.53700000000000003</v>
      </c>
      <c r="BK141" s="175">
        <f t="shared" si="67"/>
        <v>0.55799999999999994</v>
      </c>
      <c r="BL141" s="175">
        <f t="shared" si="68"/>
        <v>0.47073023536511766</v>
      </c>
      <c r="BM141" s="176" t="str">
        <f t="shared" si="69"/>
        <v>Écarter</v>
      </c>
      <c r="BN141" s="177">
        <f t="shared" si="70"/>
        <v>0.38535211267605635</v>
      </c>
      <c r="BO141" s="177">
        <f t="shared" si="71"/>
        <v>1845</v>
      </c>
      <c r="BP141" s="178">
        <f t="shared" si="72"/>
        <v>4.878048780487805E-2</v>
      </c>
      <c r="BQ141" s="178">
        <f t="shared" si="73"/>
        <v>1</v>
      </c>
      <c r="BR141" s="179">
        <f t="shared" si="74"/>
        <v>0.14634146341463414</v>
      </c>
      <c r="BS141" s="182">
        <f>AVERAGE(Tableau1[[#This Row],[STL_pg/Min]],Tableau1[[#This Row],[BLK_pg/Min]],Tableau1[[#This Row],[REB_pg/Min]])</f>
        <v>6.5221318879855453E-2</v>
      </c>
      <c r="BT141" s="180">
        <f>AVERAGE(Tableau1[FG%])</f>
        <v>44.61089630931459</v>
      </c>
      <c r="BU141" s="180">
        <f>AVERAGE(Tableau1[3P%])</f>
        <v>29.902460456941991</v>
      </c>
      <c r="BV141" s="180">
        <f>AVERAGE(Tableau1[FT%])</f>
        <v>72.024077328646754</v>
      </c>
    </row>
    <row r="142" spans="1:74">
      <c r="A142" s="181" t="s">
        <v>1905</v>
      </c>
      <c r="B142" s="167" t="s">
        <v>1795</v>
      </c>
      <c r="C142" s="168">
        <v>24</v>
      </c>
      <c r="D142" s="168">
        <v>65</v>
      </c>
      <c r="E142" s="168">
        <v>38</v>
      </c>
      <c r="F142" s="168">
        <v>27</v>
      </c>
      <c r="G142" s="168">
        <v>25.5</v>
      </c>
      <c r="H142" s="169">
        <v>813</v>
      </c>
      <c r="I142" s="169">
        <v>312</v>
      </c>
      <c r="J142" s="169">
        <v>650</v>
      </c>
      <c r="K142" s="169">
        <v>48.3</v>
      </c>
      <c r="L142" s="169">
        <v>117</v>
      </c>
      <c r="M142" s="169">
        <v>325</v>
      </c>
      <c r="N142" s="169">
        <v>36.799999999999997</v>
      </c>
      <c r="O142" s="169">
        <v>65</v>
      </c>
      <c r="P142" s="169">
        <v>91</v>
      </c>
      <c r="Q142" s="169">
        <v>69.099999999999994</v>
      </c>
      <c r="R142" s="169">
        <v>91</v>
      </c>
      <c r="S142" s="169">
        <v>325</v>
      </c>
      <c r="T142" s="169">
        <v>416</v>
      </c>
      <c r="U142" s="169">
        <v>189</v>
      </c>
      <c r="V142" s="170">
        <v>72</v>
      </c>
      <c r="W142" s="169">
        <v>52</v>
      </c>
      <c r="X142" s="169">
        <v>26</v>
      </c>
      <c r="Y142" s="169">
        <v>78</v>
      </c>
      <c r="Z142" s="169">
        <v>1762</v>
      </c>
      <c r="AA142" s="169">
        <v>10</v>
      </c>
      <c r="AB142" s="169">
        <v>0</v>
      </c>
      <c r="AC142" s="168">
        <v>2.2999999999999998</v>
      </c>
      <c r="AD142" s="168">
        <v>116.1</v>
      </c>
      <c r="AE142" s="168">
        <v>112.6</v>
      </c>
      <c r="AF142" s="168">
        <v>3.5</v>
      </c>
      <c r="AG142" s="168">
        <v>14.9</v>
      </c>
      <c r="AH142" s="168">
        <v>2.65</v>
      </c>
      <c r="AI142" s="168">
        <v>19.899999999999999</v>
      </c>
      <c r="AJ142" s="168">
        <v>5.2</v>
      </c>
      <c r="AK142" s="168">
        <v>18.100000000000001</v>
      </c>
      <c r="AL142" s="168">
        <v>11.6</v>
      </c>
      <c r="AM142" s="168">
        <v>7.5</v>
      </c>
      <c r="AN142" s="168">
        <v>57.6</v>
      </c>
      <c r="AO142" s="168">
        <v>58.8</v>
      </c>
      <c r="AP142" s="168">
        <v>17.899999999999999</v>
      </c>
      <c r="AQ142" s="168">
        <v>105.41</v>
      </c>
      <c r="AR142" s="168">
        <v>12.1</v>
      </c>
      <c r="AS142" s="168">
        <v>3654</v>
      </c>
      <c r="AT142" s="171">
        <f t="shared" si="50"/>
        <v>12.507692307692308</v>
      </c>
      <c r="AU142" s="171">
        <f t="shared" si="51"/>
        <v>2.9076923076923076</v>
      </c>
      <c r="AV142" s="172">
        <f t="shared" si="52"/>
        <v>6.4</v>
      </c>
      <c r="AW142" s="172">
        <f t="shared" si="53"/>
        <v>1.4</v>
      </c>
      <c r="AX142" s="172">
        <f t="shared" si="54"/>
        <v>5</v>
      </c>
      <c r="AY142" s="172">
        <f t="shared" si="55"/>
        <v>0.8</v>
      </c>
      <c r="AZ142" s="172">
        <f t="shared" si="56"/>
        <v>0.4</v>
      </c>
      <c r="BA142" s="172">
        <f t="shared" si="57"/>
        <v>1.1076923076923078</v>
      </c>
      <c r="BB142" s="173">
        <f t="shared" si="58"/>
        <v>0.49049773755656106</v>
      </c>
      <c r="BC142" s="173">
        <f t="shared" si="59"/>
        <v>2.6249999999999996</v>
      </c>
      <c r="BD142" s="173">
        <f t="shared" si="60"/>
        <v>3.1372549019607843E-2</v>
      </c>
      <c r="BE142" s="173">
        <f t="shared" si="61"/>
        <v>1.5686274509803921E-2</v>
      </c>
      <c r="BF142" s="173">
        <f t="shared" si="62"/>
        <v>5.4901960784313725E-2</v>
      </c>
      <c r="BG142" s="173">
        <f t="shared" si="63"/>
        <v>0.19607843137254902</v>
      </c>
      <c r="BH142" s="174" t="str">
        <f t="shared" si="64"/>
        <v>20–29 min</v>
      </c>
      <c r="BI142" s="174" t="str">
        <f t="shared" si="65"/>
        <v>23–27</v>
      </c>
      <c r="BJ142" s="175">
        <f t="shared" si="66"/>
        <v>0.57600000000000007</v>
      </c>
      <c r="BK142" s="175">
        <f t="shared" si="67"/>
        <v>0.58799999999999997</v>
      </c>
      <c r="BL142" s="175">
        <f t="shared" si="68"/>
        <v>0.39227519613759809</v>
      </c>
      <c r="BM142" s="176" t="str">
        <f t="shared" si="69"/>
        <v>Écarter</v>
      </c>
      <c r="BN142" s="177">
        <f t="shared" si="70"/>
        <v>0.38252902027549918</v>
      </c>
      <c r="BO142" s="177">
        <f t="shared" si="71"/>
        <v>1657.5</v>
      </c>
      <c r="BP142" s="178">
        <f t="shared" si="72"/>
        <v>0.11402714932126697</v>
      </c>
      <c r="BQ142" s="178">
        <f t="shared" si="73"/>
        <v>2.625</v>
      </c>
      <c r="BR142" s="179">
        <f t="shared" si="74"/>
        <v>0.25098039215686274</v>
      </c>
      <c r="BS142" s="182">
        <f>AVERAGE(Tableau1[[#This Row],[STL_pg/Min]],Tableau1[[#This Row],[BLK_pg/Min]],Tableau1[[#This Row],[REB_pg/Min]])</f>
        <v>9.9346405228758164E-2</v>
      </c>
      <c r="BT142" s="180">
        <f>AVERAGE(Tableau1[FG%])</f>
        <v>44.61089630931459</v>
      </c>
      <c r="BU142" s="180">
        <f>AVERAGE(Tableau1[3P%])</f>
        <v>29.902460456941991</v>
      </c>
      <c r="BV142" s="180">
        <f>AVERAGE(Tableau1[FT%])</f>
        <v>72.024077328646754</v>
      </c>
    </row>
    <row r="143" spans="1:74">
      <c r="A143" s="181" t="s">
        <v>1906</v>
      </c>
      <c r="B143" s="167" t="s">
        <v>1785</v>
      </c>
      <c r="C143" s="168">
        <v>27</v>
      </c>
      <c r="D143" s="168">
        <v>70</v>
      </c>
      <c r="E143" s="168">
        <v>55</v>
      </c>
      <c r="F143" s="168">
        <v>15</v>
      </c>
      <c r="G143" s="168">
        <v>19.899999999999999</v>
      </c>
      <c r="H143" s="169">
        <v>875</v>
      </c>
      <c r="I143" s="169">
        <v>322</v>
      </c>
      <c r="J143" s="169">
        <v>616</v>
      </c>
      <c r="K143" s="169">
        <v>51.6</v>
      </c>
      <c r="L143" s="169">
        <v>112</v>
      </c>
      <c r="M143" s="169">
        <v>252</v>
      </c>
      <c r="N143" s="169">
        <v>43.9</v>
      </c>
      <c r="O143" s="169">
        <v>126</v>
      </c>
      <c r="P143" s="169">
        <v>147</v>
      </c>
      <c r="Q143" s="169">
        <v>87.2</v>
      </c>
      <c r="R143" s="169">
        <v>49</v>
      </c>
      <c r="S143" s="169">
        <v>126</v>
      </c>
      <c r="T143" s="169">
        <v>175</v>
      </c>
      <c r="U143" s="169">
        <v>238</v>
      </c>
      <c r="V143" s="170">
        <v>91</v>
      </c>
      <c r="W143" s="169">
        <v>77</v>
      </c>
      <c r="X143" s="169">
        <v>0</v>
      </c>
      <c r="Y143" s="169">
        <v>105</v>
      </c>
      <c r="Z143" s="169">
        <v>1589</v>
      </c>
      <c r="AA143" s="169">
        <v>0</v>
      </c>
      <c r="AB143" s="169">
        <v>0</v>
      </c>
      <c r="AC143" s="168">
        <v>4.3</v>
      </c>
      <c r="AD143" s="168">
        <v>120.3</v>
      </c>
      <c r="AE143" s="168">
        <v>110.4</v>
      </c>
      <c r="AF143" s="168">
        <v>9.9</v>
      </c>
      <c r="AG143" s="168">
        <v>24.1</v>
      </c>
      <c r="AH143" s="168">
        <v>2.58</v>
      </c>
      <c r="AI143" s="168">
        <v>23.5</v>
      </c>
      <c r="AJ143" s="168">
        <v>3.6</v>
      </c>
      <c r="AK143" s="168">
        <v>8.3000000000000007</v>
      </c>
      <c r="AL143" s="168">
        <v>6</v>
      </c>
      <c r="AM143" s="168">
        <v>9.1</v>
      </c>
      <c r="AN143" s="168">
        <v>60.6</v>
      </c>
      <c r="AO143" s="168">
        <v>64.3</v>
      </c>
      <c r="AP143" s="168">
        <v>22.9</v>
      </c>
      <c r="AQ143" s="168">
        <v>101.92</v>
      </c>
      <c r="AR143" s="168">
        <v>13.4</v>
      </c>
      <c r="AS143" s="168">
        <v>2960</v>
      </c>
      <c r="AT143" s="171">
        <f t="shared" si="50"/>
        <v>12.5</v>
      </c>
      <c r="AU143" s="171">
        <f t="shared" si="51"/>
        <v>3.4</v>
      </c>
      <c r="AV143" s="172">
        <f t="shared" si="52"/>
        <v>2.5</v>
      </c>
      <c r="AW143" s="172">
        <f t="shared" si="53"/>
        <v>0.7</v>
      </c>
      <c r="AX143" s="172">
        <f t="shared" si="54"/>
        <v>1.8</v>
      </c>
      <c r="AY143" s="172">
        <f t="shared" si="55"/>
        <v>1.1000000000000001</v>
      </c>
      <c r="AZ143" s="172">
        <f t="shared" si="56"/>
        <v>0</v>
      </c>
      <c r="BA143" s="172">
        <f t="shared" si="57"/>
        <v>1.3</v>
      </c>
      <c r="BB143" s="173">
        <f t="shared" si="58"/>
        <v>0.62814070351758799</v>
      </c>
      <c r="BC143" s="173">
        <f t="shared" si="59"/>
        <v>2.6153846153846154</v>
      </c>
      <c r="BD143" s="173">
        <f t="shared" si="60"/>
        <v>5.5276381909547749E-2</v>
      </c>
      <c r="BE143" s="173">
        <f t="shared" si="61"/>
        <v>0</v>
      </c>
      <c r="BF143" s="173">
        <f t="shared" si="62"/>
        <v>3.5175879396984924E-2</v>
      </c>
      <c r="BG143" s="173">
        <f t="shared" si="63"/>
        <v>9.0452261306532666E-2</v>
      </c>
      <c r="BH143" s="174" t="str">
        <f t="shared" si="64"/>
        <v>10–19 min</v>
      </c>
      <c r="BI143" s="174" t="str">
        <f t="shared" si="65"/>
        <v>23–27</v>
      </c>
      <c r="BJ143" s="175">
        <f t="shared" si="66"/>
        <v>0.60599999999999998</v>
      </c>
      <c r="BK143" s="175">
        <f t="shared" si="67"/>
        <v>0.64300000000000002</v>
      </c>
      <c r="BL143" s="175">
        <f t="shared" si="68"/>
        <v>0.37175618587809295</v>
      </c>
      <c r="BM143" s="176" t="str">
        <f t="shared" si="69"/>
        <v>Écarter</v>
      </c>
      <c r="BN143" s="177">
        <f t="shared" si="70"/>
        <v>0.38229376257545272</v>
      </c>
      <c r="BO143" s="177">
        <f t="shared" si="71"/>
        <v>1393</v>
      </c>
      <c r="BP143" s="178">
        <f t="shared" si="72"/>
        <v>0.17085427135678391</v>
      </c>
      <c r="BQ143" s="178">
        <f t="shared" si="73"/>
        <v>2.6153846153846154</v>
      </c>
      <c r="BR143" s="179">
        <f t="shared" si="74"/>
        <v>0.1256281407035176</v>
      </c>
      <c r="BS143" s="182">
        <f>AVERAGE(Tableau1[[#This Row],[STL_pg/Min]],Tableau1[[#This Row],[BLK_pg/Min]],Tableau1[[#This Row],[REB_pg/Min]])</f>
        <v>6.0301507537688454E-2</v>
      </c>
      <c r="BT143" s="180">
        <f>AVERAGE(Tableau1[FG%])</f>
        <v>44.61089630931459</v>
      </c>
      <c r="BU143" s="180">
        <f>AVERAGE(Tableau1[3P%])</f>
        <v>29.902460456941991</v>
      </c>
      <c r="BV143" s="180">
        <f>AVERAGE(Tableau1[FT%])</f>
        <v>72.024077328646754</v>
      </c>
    </row>
    <row r="144" spans="1:74">
      <c r="A144" s="181" t="s">
        <v>1907</v>
      </c>
      <c r="B144" s="167" t="s">
        <v>1760</v>
      </c>
      <c r="C144" s="168">
        <v>26</v>
      </c>
      <c r="D144" s="168">
        <v>20</v>
      </c>
      <c r="E144" s="168">
        <v>3</v>
      </c>
      <c r="F144" s="168">
        <v>17</v>
      </c>
      <c r="G144" s="168">
        <v>23.8</v>
      </c>
      <c r="H144" s="169">
        <v>248</v>
      </c>
      <c r="I144" s="169">
        <v>90</v>
      </c>
      <c r="J144" s="169">
        <v>212</v>
      </c>
      <c r="K144" s="169">
        <v>42</v>
      </c>
      <c r="L144" s="169">
        <v>46</v>
      </c>
      <c r="M144" s="169">
        <v>128</v>
      </c>
      <c r="N144" s="169">
        <v>35.4</v>
      </c>
      <c r="O144" s="169">
        <v>24</v>
      </c>
      <c r="P144" s="169">
        <v>30</v>
      </c>
      <c r="Q144" s="169">
        <v>80</v>
      </c>
      <c r="R144" s="169">
        <v>6</v>
      </c>
      <c r="S144" s="169">
        <v>58</v>
      </c>
      <c r="T144" s="169">
        <v>64</v>
      </c>
      <c r="U144" s="169">
        <v>50</v>
      </c>
      <c r="V144" s="170">
        <v>26</v>
      </c>
      <c r="W144" s="169">
        <v>10</v>
      </c>
      <c r="X144" s="169">
        <v>6</v>
      </c>
      <c r="Y144" s="169">
        <v>28</v>
      </c>
      <c r="Z144" s="169">
        <v>418</v>
      </c>
      <c r="AA144" s="169">
        <v>1</v>
      </c>
      <c r="AB144" s="169">
        <v>0</v>
      </c>
      <c r="AC144" s="168">
        <v>-7.1</v>
      </c>
      <c r="AD144" s="168">
        <v>104.7</v>
      </c>
      <c r="AE144" s="168">
        <v>118.7</v>
      </c>
      <c r="AF144" s="168">
        <v>-14.1</v>
      </c>
      <c r="AG144" s="168">
        <v>16.7</v>
      </c>
      <c r="AH144" s="168">
        <v>2</v>
      </c>
      <c r="AI144" s="168">
        <v>16.7</v>
      </c>
      <c r="AJ144" s="168">
        <v>1.2</v>
      </c>
      <c r="AK144" s="168">
        <v>11.7</v>
      </c>
      <c r="AL144" s="168">
        <v>6.3</v>
      </c>
      <c r="AM144" s="168">
        <v>8.4</v>
      </c>
      <c r="AN144" s="168">
        <v>52.6</v>
      </c>
      <c r="AO144" s="168">
        <v>54.8</v>
      </c>
      <c r="AP144" s="168">
        <v>21.4</v>
      </c>
      <c r="AQ144" s="168">
        <v>101.6</v>
      </c>
      <c r="AR144" s="168">
        <v>9.1</v>
      </c>
      <c r="AS144" s="168">
        <v>1009</v>
      </c>
      <c r="AT144" s="171">
        <f t="shared" si="50"/>
        <v>12.4</v>
      </c>
      <c r="AU144" s="171">
        <f t="shared" si="51"/>
        <v>2.5</v>
      </c>
      <c r="AV144" s="172">
        <f t="shared" si="52"/>
        <v>3.2</v>
      </c>
      <c r="AW144" s="172">
        <f t="shared" si="53"/>
        <v>0.3</v>
      </c>
      <c r="AX144" s="172">
        <f t="shared" si="54"/>
        <v>2.9</v>
      </c>
      <c r="AY144" s="172">
        <f t="shared" si="55"/>
        <v>0.5</v>
      </c>
      <c r="AZ144" s="172">
        <f t="shared" si="56"/>
        <v>0.3</v>
      </c>
      <c r="BA144" s="172">
        <f t="shared" si="57"/>
        <v>1.3</v>
      </c>
      <c r="BB144" s="173">
        <f t="shared" si="58"/>
        <v>0.52100840336134457</v>
      </c>
      <c r="BC144" s="173">
        <f t="shared" si="59"/>
        <v>1.9230769230769229</v>
      </c>
      <c r="BD144" s="173">
        <f t="shared" si="60"/>
        <v>2.1008403361344536E-2</v>
      </c>
      <c r="BE144" s="173">
        <f t="shared" si="61"/>
        <v>1.2605042016806721E-2</v>
      </c>
      <c r="BF144" s="173">
        <f t="shared" si="62"/>
        <v>1.2605042016806721E-2</v>
      </c>
      <c r="BG144" s="173">
        <f t="shared" si="63"/>
        <v>0.12184873949579832</v>
      </c>
      <c r="BH144" s="174" t="str">
        <f t="shared" si="64"/>
        <v>20–29 min</v>
      </c>
      <c r="BI144" s="174" t="str">
        <f t="shared" si="65"/>
        <v>23–27</v>
      </c>
      <c r="BJ144" s="175">
        <f t="shared" si="66"/>
        <v>0.52600000000000002</v>
      </c>
      <c r="BK144" s="175">
        <f t="shared" si="67"/>
        <v>0.54799999999999993</v>
      </c>
      <c r="BL144" s="175">
        <f t="shared" si="68"/>
        <v>0.12794206397103197</v>
      </c>
      <c r="BM144" s="176" t="str">
        <f t="shared" si="69"/>
        <v>Écarter</v>
      </c>
      <c r="BN144" s="177">
        <f t="shared" si="70"/>
        <v>0.3792354124748491</v>
      </c>
      <c r="BO144" s="177">
        <f t="shared" si="71"/>
        <v>476</v>
      </c>
      <c r="BP144" s="178">
        <f t="shared" si="72"/>
        <v>0.10504201680672269</v>
      </c>
      <c r="BQ144" s="178">
        <f t="shared" si="73"/>
        <v>1.9230769230769231</v>
      </c>
      <c r="BR144" s="179">
        <f t="shared" si="74"/>
        <v>0.13445378151260504</v>
      </c>
      <c r="BS144" s="182">
        <f>AVERAGE(Tableau1[[#This Row],[STL_pg/Min]],Tableau1[[#This Row],[BLK_pg/Min]],Tableau1[[#This Row],[REB_pg/Min]])</f>
        <v>5.6022408963585429E-2</v>
      </c>
      <c r="BT144" s="180">
        <f>AVERAGE(Tableau1[FG%])</f>
        <v>44.61089630931459</v>
      </c>
      <c r="BU144" s="180">
        <f>AVERAGE(Tableau1[3P%])</f>
        <v>29.902460456941991</v>
      </c>
      <c r="BV144" s="180">
        <f>AVERAGE(Tableau1[FT%])</f>
        <v>72.024077328646754</v>
      </c>
    </row>
    <row r="145" spans="1:74">
      <c r="A145" s="181" t="s">
        <v>1908</v>
      </c>
      <c r="B145" s="167" t="s">
        <v>1793</v>
      </c>
      <c r="C145" s="168">
        <v>24</v>
      </c>
      <c r="D145" s="168">
        <v>76</v>
      </c>
      <c r="E145" s="168">
        <v>36</v>
      </c>
      <c r="F145" s="168">
        <v>40</v>
      </c>
      <c r="G145" s="168">
        <v>34.299999999999997</v>
      </c>
      <c r="H145" s="169">
        <v>942</v>
      </c>
      <c r="I145" s="169">
        <v>365</v>
      </c>
      <c r="J145" s="169">
        <v>821</v>
      </c>
      <c r="K145" s="169">
        <v>44.4</v>
      </c>
      <c r="L145" s="169">
        <v>152</v>
      </c>
      <c r="M145" s="169">
        <v>448</v>
      </c>
      <c r="N145" s="169">
        <v>34.299999999999997</v>
      </c>
      <c r="O145" s="169">
        <v>61</v>
      </c>
      <c r="P145" s="169">
        <v>68</v>
      </c>
      <c r="Q145" s="169">
        <v>83.3</v>
      </c>
      <c r="R145" s="169">
        <v>144</v>
      </c>
      <c r="S145" s="169">
        <v>365</v>
      </c>
      <c r="T145" s="169">
        <v>509</v>
      </c>
      <c r="U145" s="169">
        <v>106</v>
      </c>
      <c r="V145" s="170">
        <v>61</v>
      </c>
      <c r="W145" s="169">
        <v>61</v>
      </c>
      <c r="X145" s="169">
        <v>68</v>
      </c>
      <c r="Y145" s="169">
        <v>182</v>
      </c>
      <c r="Z145" s="169">
        <v>2044</v>
      </c>
      <c r="AA145" s="169">
        <v>11</v>
      </c>
      <c r="AB145" s="169">
        <v>0</v>
      </c>
      <c r="AC145" s="168">
        <v>0.6</v>
      </c>
      <c r="AD145" s="168">
        <v>114.8</v>
      </c>
      <c r="AE145" s="168">
        <v>113.4</v>
      </c>
      <c r="AF145" s="168">
        <v>1.5</v>
      </c>
      <c r="AG145" s="168">
        <v>5.5</v>
      </c>
      <c r="AH145" s="168">
        <v>1.82</v>
      </c>
      <c r="AI145" s="168">
        <v>10.7</v>
      </c>
      <c r="AJ145" s="168">
        <v>5.6</v>
      </c>
      <c r="AK145" s="168">
        <v>13.4</v>
      </c>
      <c r="AL145" s="168">
        <v>9.5</v>
      </c>
      <c r="AM145" s="168">
        <v>5.9</v>
      </c>
      <c r="AN145" s="168">
        <v>53.8</v>
      </c>
      <c r="AO145" s="168">
        <v>55.3</v>
      </c>
      <c r="AP145" s="168">
        <v>14.8</v>
      </c>
      <c r="AQ145" s="168">
        <v>100.09</v>
      </c>
      <c r="AR145" s="168">
        <v>7.5</v>
      </c>
      <c r="AS145" s="168">
        <v>5428</v>
      </c>
      <c r="AT145" s="171">
        <f t="shared" si="50"/>
        <v>12.394736842105264</v>
      </c>
      <c r="AU145" s="171">
        <f t="shared" si="51"/>
        <v>1.3947368421052631</v>
      </c>
      <c r="AV145" s="172">
        <f t="shared" si="52"/>
        <v>6.6973684210526319</v>
      </c>
      <c r="AW145" s="172">
        <f t="shared" si="53"/>
        <v>1.8947368421052631</v>
      </c>
      <c r="AX145" s="172">
        <f t="shared" si="54"/>
        <v>4.8026315789473681</v>
      </c>
      <c r="AY145" s="172">
        <f t="shared" si="55"/>
        <v>0.80263157894736847</v>
      </c>
      <c r="AZ145" s="172">
        <f t="shared" si="56"/>
        <v>0.89473684210526316</v>
      </c>
      <c r="BA145" s="172">
        <f t="shared" si="57"/>
        <v>0.80263157894736847</v>
      </c>
      <c r="BB145" s="173">
        <f t="shared" si="58"/>
        <v>0.36136259014884153</v>
      </c>
      <c r="BC145" s="173">
        <f t="shared" si="59"/>
        <v>1.7377049180327866</v>
      </c>
      <c r="BD145" s="173">
        <f t="shared" si="60"/>
        <v>2.3400337578640483E-2</v>
      </c>
      <c r="BE145" s="173">
        <f t="shared" si="61"/>
        <v>2.6085622218812339E-2</v>
      </c>
      <c r="BF145" s="173">
        <f t="shared" si="62"/>
        <v>5.5240141169249656E-2</v>
      </c>
      <c r="BG145" s="173">
        <f t="shared" si="63"/>
        <v>0.14001841338038976</v>
      </c>
      <c r="BH145" s="174" t="str">
        <f t="shared" si="64"/>
        <v>30–39 min</v>
      </c>
      <c r="BI145" s="174" t="str">
        <f t="shared" si="65"/>
        <v>23–27</v>
      </c>
      <c r="BJ145" s="175">
        <f t="shared" si="66"/>
        <v>0.53799999999999992</v>
      </c>
      <c r="BK145" s="175">
        <f t="shared" si="67"/>
        <v>0.55299999999999994</v>
      </c>
      <c r="BL145" s="175">
        <f t="shared" si="68"/>
        <v>0.49547374773687386</v>
      </c>
      <c r="BM145" s="176" t="str">
        <f t="shared" si="69"/>
        <v>Conserver</v>
      </c>
      <c r="BN145" s="177">
        <f t="shared" si="70"/>
        <v>0.3790744466800805</v>
      </c>
      <c r="BO145" s="177">
        <f t="shared" si="71"/>
        <v>2606.7999999999997</v>
      </c>
      <c r="BP145" s="178">
        <f t="shared" si="72"/>
        <v>4.0662881694030997E-2</v>
      </c>
      <c r="BQ145" s="178">
        <f t="shared" si="73"/>
        <v>1.7377049180327868</v>
      </c>
      <c r="BR145" s="179">
        <f t="shared" si="74"/>
        <v>0.19525855454963942</v>
      </c>
      <c r="BS145" s="182">
        <f>AVERAGE(Tableau1[[#This Row],[STL_pg/Min]],Tableau1[[#This Row],[BLK_pg/Min]],Tableau1[[#This Row],[REB_pg/Min]])</f>
        <v>8.1581504782364075E-2</v>
      </c>
      <c r="BT145" s="180">
        <f>AVERAGE(Tableau1[FG%])</f>
        <v>44.61089630931459</v>
      </c>
      <c r="BU145" s="180">
        <f>AVERAGE(Tableau1[3P%])</f>
        <v>29.902460456941991</v>
      </c>
      <c r="BV145" s="180">
        <f>AVERAGE(Tableau1[FT%])</f>
        <v>72.024077328646754</v>
      </c>
    </row>
    <row r="146" spans="1:74">
      <c r="A146" s="181" t="s">
        <v>1909</v>
      </c>
      <c r="B146" s="167" t="s">
        <v>1815</v>
      </c>
      <c r="C146" s="168">
        <v>20</v>
      </c>
      <c r="D146" s="168">
        <v>59</v>
      </c>
      <c r="E146" s="168">
        <v>13</v>
      </c>
      <c r="F146" s="168">
        <v>46</v>
      </c>
      <c r="G146" s="168">
        <v>33</v>
      </c>
      <c r="H146" s="169">
        <v>726</v>
      </c>
      <c r="I146" s="169">
        <v>266</v>
      </c>
      <c r="J146" s="169">
        <v>625</v>
      </c>
      <c r="K146" s="169">
        <v>42.1</v>
      </c>
      <c r="L146" s="169">
        <v>65</v>
      </c>
      <c r="M146" s="169">
        <v>224</v>
      </c>
      <c r="N146" s="169">
        <v>28.1</v>
      </c>
      <c r="O146" s="169">
        <v>136</v>
      </c>
      <c r="P146" s="169">
        <v>183</v>
      </c>
      <c r="Q146" s="169">
        <v>74.599999999999994</v>
      </c>
      <c r="R146" s="169">
        <v>89</v>
      </c>
      <c r="S146" s="169">
        <v>201</v>
      </c>
      <c r="T146" s="169">
        <v>295</v>
      </c>
      <c r="U146" s="169">
        <v>201</v>
      </c>
      <c r="V146" s="170">
        <v>124</v>
      </c>
      <c r="W146" s="169">
        <v>77</v>
      </c>
      <c r="X146" s="169">
        <v>41</v>
      </c>
      <c r="Y146" s="169">
        <v>142</v>
      </c>
      <c r="Z146" s="169">
        <v>1611</v>
      </c>
      <c r="AA146" s="169">
        <v>3</v>
      </c>
      <c r="AB146" s="169">
        <v>1</v>
      </c>
      <c r="AC146" s="168">
        <v>-9.9</v>
      </c>
      <c r="AD146" s="168">
        <v>104.5</v>
      </c>
      <c r="AE146" s="168">
        <v>118.3</v>
      </c>
      <c r="AF146" s="168">
        <v>-13.8</v>
      </c>
      <c r="AG146" s="168">
        <v>15</v>
      </c>
      <c r="AH146" s="168">
        <v>1.59</v>
      </c>
      <c r="AI146" s="168">
        <v>19.399999999999999</v>
      </c>
      <c r="AJ146" s="168">
        <v>4.3</v>
      </c>
      <c r="AK146" s="168">
        <v>9.8000000000000007</v>
      </c>
      <c r="AL146" s="168">
        <v>7</v>
      </c>
      <c r="AM146" s="168">
        <v>12.2</v>
      </c>
      <c r="AN146" s="168">
        <v>47.2</v>
      </c>
      <c r="AO146" s="168">
        <v>51.5</v>
      </c>
      <c r="AP146" s="168">
        <v>17.5</v>
      </c>
      <c r="AQ146" s="168">
        <v>103.22</v>
      </c>
      <c r="AR146" s="168">
        <v>7</v>
      </c>
      <c r="AS146" s="168">
        <v>4183</v>
      </c>
      <c r="AT146" s="171">
        <f t="shared" si="50"/>
        <v>12.305084745762711</v>
      </c>
      <c r="AU146" s="171">
        <f t="shared" si="51"/>
        <v>3.406779661016949</v>
      </c>
      <c r="AV146" s="172">
        <f t="shared" si="52"/>
        <v>5</v>
      </c>
      <c r="AW146" s="172">
        <f t="shared" si="53"/>
        <v>1.5084745762711864</v>
      </c>
      <c r="AX146" s="172">
        <f t="shared" si="54"/>
        <v>3.406779661016949</v>
      </c>
      <c r="AY146" s="172">
        <f t="shared" si="55"/>
        <v>1.3050847457627119</v>
      </c>
      <c r="AZ146" s="172">
        <f t="shared" si="56"/>
        <v>0.69491525423728817</v>
      </c>
      <c r="BA146" s="172">
        <f t="shared" si="57"/>
        <v>2.1016949152542375</v>
      </c>
      <c r="BB146" s="173">
        <f t="shared" si="58"/>
        <v>0.37288135593220334</v>
      </c>
      <c r="BC146" s="173">
        <f t="shared" si="59"/>
        <v>1.6209677419354835</v>
      </c>
      <c r="BD146" s="173">
        <f t="shared" si="60"/>
        <v>3.954802259887006E-2</v>
      </c>
      <c r="BE146" s="173">
        <f t="shared" si="61"/>
        <v>2.1058038007190551E-2</v>
      </c>
      <c r="BF146" s="173">
        <f t="shared" si="62"/>
        <v>4.5711350796096561E-2</v>
      </c>
      <c r="BG146" s="173">
        <f t="shared" si="63"/>
        <v>0.1032357473035439</v>
      </c>
      <c r="BH146" s="174" t="str">
        <f t="shared" si="64"/>
        <v>30–39 min</v>
      </c>
      <c r="BI146" s="174" t="str">
        <f t="shared" si="65"/>
        <v>18–22</v>
      </c>
      <c r="BJ146" s="175">
        <f t="shared" si="66"/>
        <v>0.47200000000000003</v>
      </c>
      <c r="BK146" s="175">
        <f t="shared" si="67"/>
        <v>0.51500000000000001</v>
      </c>
      <c r="BL146" s="175">
        <f t="shared" si="68"/>
        <v>0.37718768859384427</v>
      </c>
      <c r="BM146" s="176" t="str">
        <f t="shared" si="69"/>
        <v>Conserver</v>
      </c>
      <c r="BN146" s="177">
        <f t="shared" si="70"/>
        <v>0.37633257170139478</v>
      </c>
      <c r="BO146" s="177">
        <f t="shared" si="71"/>
        <v>1947</v>
      </c>
      <c r="BP146" s="178">
        <f t="shared" si="72"/>
        <v>0.10323574730354391</v>
      </c>
      <c r="BQ146" s="178">
        <f t="shared" si="73"/>
        <v>1.6209677419354838</v>
      </c>
      <c r="BR146" s="179">
        <f t="shared" si="74"/>
        <v>0.15151515151515152</v>
      </c>
      <c r="BS146" s="182">
        <f>AVERAGE(Tableau1[[#This Row],[STL_pg/Min]],Tableau1[[#This Row],[BLK_pg/Min]],Tableau1[[#This Row],[REB_pg/Min]])</f>
        <v>7.0707070707070704E-2</v>
      </c>
      <c r="BT146" s="180">
        <f>AVERAGE(Tableau1[FG%])</f>
        <v>44.61089630931459</v>
      </c>
      <c r="BU146" s="180">
        <f>AVERAGE(Tableau1[3P%])</f>
        <v>29.902460456941991</v>
      </c>
      <c r="BV146" s="180">
        <f>AVERAGE(Tableau1[FT%])</f>
        <v>72.024077328646754</v>
      </c>
    </row>
    <row r="147" spans="1:74">
      <c r="A147" s="181" t="s">
        <v>1910</v>
      </c>
      <c r="B147" s="167" t="s">
        <v>1780</v>
      </c>
      <c r="C147" s="168">
        <v>33</v>
      </c>
      <c r="D147" s="168">
        <v>82</v>
      </c>
      <c r="E147" s="168">
        <v>34</v>
      </c>
      <c r="F147" s="168">
        <v>48</v>
      </c>
      <c r="G147" s="168">
        <v>27.2</v>
      </c>
      <c r="H147" s="169">
        <v>1009</v>
      </c>
      <c r="I147" s="169">
        <v>344</v>
      </c>
      <c r="J147" s="169">
        <v>681</v>
      </c>
      <c r="K147" s="169">
        <v>50.8</v>
      </c>
      <c r="L147" s="169">
        <v>156</v>
      </c>
      <c r="M147" s="169">
        <v>361</v>
      </c>
      <c r="N147" s="169">
        <v>43.3</v>
      </c>
      <c r="O147" s="169">
        <v>164</v>
      </c>
      <c r="P147" s="169">
        <v>197</v>
      </c>
      <c r="Q147" s="169">
        <v>80.900000000000006</v>
      </c>
      <c r="R147" s="169">
        <v>98</v>
      </c>
      <c r="S147" s="169">
        <v>213</v>
      </c>
      <c r="T147" s="169">
        <v>312</v>
      </c>
      <c r="U147" s="169">
        <v>139</v>
      </c>
      <c r="V147" s="170">
        <v>49</v>
      </c>
      <c r="W147" s="169">
        <v>41</v>
      </c>
      <c r="X147" s="169">
        <v>16</v>
      </c>
      <c r="Y147" s="169">
        <v>74</v>
      </c>
      <c r="Z147" s="169">
        <v>1697</v>
      </c>
      <c r="AA147" s="169">
        <v>1</v>
      </c>
      <c r="AB147" s="169">
        <v>0</v>
      </c>
      <c r="AC147" s="168">
        <v>-0.3</v>
      </c>
      <c r="AD147" s="168">
        <v>114.5</v>
      </c>
      <c r="AE147" s="168">
        <v>115.6</v>
      </c>
      <c r="AF147" s="168">
        <v>-1.2</v>
      </c>
      <c r="AG147" s="168">
        <v>8.5</v>
      </c>
      <c r="AH147" s="168">
        <v>2.72</v>
      </c>
      <c r="AI147" s="168">
        <v>14.2</v>
      </c>
      <c r="AJ147" s="168">
        <v>4.2</v>
      </c>
      <c r="AK147" s="168">
        <v>9.1</v>
      </c>
      <c r="AL147" s="168">
        <v>6.7</v>
      </c>
      <c r="AM147" s="168">
        <v>5.2</v>
      </c>
      <c r="AN147" s="168">
        <v>62.2</v>
      </c>
      <c r="AO147" s="168">
        <v>65.599999999999994</v>
      </c>
      <c r="AP147" s="168">
        <v>15.7</v>
      </c>
      <c r="AQ147" s="168">
        <v>100.08</v>
      </c>
      <c r="AR147" s="168">
        <v>9.1999999999999993</v>
      </c>
      <c r="AS147" s="168">
        <v>4662</v>
      </c>
      <c r="AT147" s="171">
        <f t="shared" si="50"/>
        <v>12.304878048780488</v>
      </c>
      <c r="AU147" s="171">
        <f t="shared" si="51"/>
        <v>1.6951219512195121</v>
      </c>
      <c r="AV147" s="172">
        <f t="shared" si="52"/>
        <v>3.8048780487804876</v>
      </c>
      <c r="AW147" s="172">
        <f t="shared" si="53"/>
        <v>1.1951219512195121</v>
      </c>
      <c r="AX147" s="172">
        <f t="shared" si="54"/>
        <v>2.5975609756097562</v>
      </c>
      <c r="AY147" s="172">
        <f t="shared" si="55"/>
        <v>0.5</v>
      </c>
      <c r="AZ147" s="172">
        <f t="shared" si="56"/>
        <v>0.1951219512195122</v>
      </c>
      <c r="BA147" s="172">
        <f t="shared" si="57"/>
        <v>0.59756097560975607</v>
      </c>
      <c r="BB147" s="173">
        <f t="shared" si="58"/>
        <v>0.45238522238163559</v>
      </c>
      <c r="BC147" s="173">
        <f t="shared" si="59"/>
        <v>2.8367346938775508</v>
      </c>
      <c r="BD147" s="173">
        <f t="shared" si="60"/>
        <v>1.8382352941176471E-2</v>
      </c>
      <c r="BE147" s="173">
        <f t="shared" si="61"/>
        <v>7.1736011477761845E-3</v>
      </c>
      <c r="BF147" s="173">
        <f t="shared" si="62"/>
        <v>4.3938307030129124E-2</v>
      </c>
      <c r="BG147" s="173">
        <f t="shared" si="63"/>
        <v>9.549856527977045E-2</v>
      </c>
      <c r="BH147" s="174" t="str">
        <f t="shared" si="64"/>
        <v>20–29 min</v>
      </c>
      <c r="BI147" s="174" t="str">
        <f t="shared" si="65"/>
        <v>33+</v>
      </c>
      <c r="BJ147" s="175">
        <f t="shared" si="66"/>
        <v>0.622</v>
      </c>
      <c r="BK147" s="175">
        <f t="shared" si="67"/>
        <v>0.65599999999999992</v>
      </c>
      <c r="BL147" s="175">
        <f t="shared" si="68"/>
        <v>0.41098370549185276</v>
      </c>
      <c r="BM147" s="176" t="str">
        <f t="shared" si="69"/>
        <v>Écarter</v>
      </c>
      <c r="BN147" s="177">
        <f t="shared" si="70"/>
        <v>0.37632625018403104</v>
      </c>
      <c r="BO147" s="177">
        <f t="shared" si="71"/>
        <v>2230.4</v>
      </c>
      <c r="BP147" s="178">
        <f t="shared" si="72"/>
        <v>6.2320659971305592E-2</v>
      </c>
      <c r="BQ147" s="178">
        <f t="shared" si="73"/>
        <v>2.8367346938775508</v>
      </c>
      <c r="BR147" s="179">
        <f t="shared" si="74"/>
        <v>0.13988522238163559</v>
      </c>
      <c r="BS147" s="182">
        <f>AVERAGE(Tableau1[[#This Row],[STL_pg/Min]],Tableau1[[#This Row],[BLK_pg/Min]],Tableau1[[#This Row],[REB_pg/Min]])</f>
        <v>5.5147058823529417E-2</v>
      </c>
      <c r="BT147" s="180">
        <f>AVERAGE(Tableau1[FG%])</f>
        <v>44.61089630931459</v>
      </c>
      <c r="BU147" s="180">
        <f>AVERAGE(Tableau1[3P%])</f>
        <v>29.902460456941991</v>
      </c>
      <c r="BV147" s="180">
        <f>AVERAGE(Tableau1[FT%])</f>
        <v>72.024077328646754</v>
      </c>
    </row>
    <row r="148" spans="1:74">
      <c r="A148" s="181" t="s">
        <v>1911</v>
      </c>
      <c r="B148" s="167" t="s">
        <v>1817</v>
      </c>
      <c r="C148" s="168">
        <v>25</v>
      </c>
      <c r="D148" s="168">
        <v>46</v>
      </c>
      <c r="E148" s="168">
        <v>17</v>
      </c>
      <c r="F148" s="168">
        <v>29</v>
      </c>
      <c r="G148" s="168">
        <v>30.3</v>
      </c>
      <c r="H148" s="169">
        <v>566</v>
      </c>
      <c r="I148" s="169">
        <v>221</v>
      </c>
      <c r="J148" s="169">
        <v>451</v>
      </c>
      <c r="K148" s="169">
        <v>49.2</v>
      </c>
      <c r="L148" s="169">
        <v>60</v>
      </c>
      <c r="M148" s="169">
        <v>189</v>
      </c>
      <c r="N148" s="169">
        <v>32.799999999999997</v>
      </c>
      <c r="O148" s="169">
        <v>60</v>
      </c>
      <c r="P148" s="169">
        <v>78</v>
      </c>
      <c r="Q148" s="169">
        <v>78.5</v>
      </c>
      <c r="R148" s="169">
        <v>28</v>
      </c>
      <c r="S148" s="169">
        <v>133</v>
      </c>
      <c r="T148" s="169">
        <v>161</v>
      </c>
      <c r="U148" s="169">
        <v>207</v>
      </c>
      <c r="V148" s="170">
        <v>69</v>
      </c>
      <c r="W148" s="169">
        <v>41</v>
      </c>
      <c r="X148" s="169">
        <v>18</v>
      </c>
      <c r="Y148" s="169">
        <v>106</v>
      </c>
      <c r="Z148" s="169">
        <v>1187</v>
      </c>
      <c r="AA148" s="169">
        <v>1</v>
      </c>
      <c r="AB148" s="169">
        <v>1</v>
      </c>
      <c r="AC148" s="168">
        <v>-5.0999999999999996</v>
      </c>
      <c r="AD148" s="168">
        <v>110.1</v>
      </c>
      <c r="AE148" s="168">
        <v>117.8</v>
      </c>
      <c r="AF148" s="168">
        <v>-7.7</v>
      </c>
      <c r="AG148" s="168">
        <v>21</v>
      </c>
      <c r="AH148" s="168">
        <v>3.01</v>
      </c>
      <c r="AI148" s="168">
        <v>27.4</v>
      </c>
      <c r="AJ148" s="168">
        <v>1.8</v>
      </c>
      <c r="AK148" s="168">
        <v>9</v>
      </c>
      <c r="AL148" s="168">
        <v>5.4</v>
      </c>
      <c r="AM148" s="168">
        <v>9.1</v>
      </c>
      <c r="AN148" s="168">
        <v>56.1</v>
      </c>
      <c r="AO148" s="168">
        <v>58.5</v>
      </c>
      <c r="AP148" s="168">
        <v>16.3</v>
      </c>
      <c r="AQ148" s="168">
        <v>104.63</v>
      </c>
      <c r="AR148" s="168">
        <v>8.4</v>
      </c>
      <c r="AS148" s="168">
        <v>3039</v>
      </c>
      <c r="AT148" s="171">
        <f t="shared" si="50"/>
        <v>12.304347826086957</v>
      </c>
      <c r="AU148" s="171">
        <f t="shared" si="51"/>
        <v>4.5</v>
      </c>
      <c r="AV148" s="172">
        <f t="shared" si="52"/>
        <v>3.5</v>
      </c>
      <c r="AW148" s="172">
        <f t="shared" si="53"/>
        <v>0.60869565217391308</v>
      </c>
      <c r="AX148" s="172">
        <f t="shared" si="54"/>
        <v>2.8913043478260869</v>
      </c>
      <c r="AY148" s="172">
        <f t="shared" si="55"/>
        <v>0.89130434782608692</v>
      </c>
      <c r="AZ148" s="172">
        <f t="shared" si="56"/>
        <v>0.39130434782608697</v>
      </c>
      <c r="BA148" s="172">
        <f t="shared" si="57"/>
        <v>1.5</v>
      </c>
      <c r="BB148" s="173">
        <f t="shared" si="58"/>
        <v>0.40608408666953655</v>
      </c>
      <c r="BC148" s="173">
        <f t="shared" si="59"/>
        <v>3</v>
      </c>
      <c r="BD148" s="173">
        <f t="shared" si="60"/>
        <v>2.9415985076768545E-2</v>
      </c>
      <c r="BE148" s="173">
        <f t="shared" si="61"/>
        <v>1.2914334911752045E-2</v>
      </c>
      <c r="BF148" s="173">
        <f t="shared" si="62"/>
        <v>2.0088965418280959E-2</v>
      </c>
      <c r="BG148" s="173">
        <f t="shared" si="63"/>
        <v>9.5422585736834556E-2</v>
      </c>
      <c r="BH148" s="174" t="str">
        <f t="shared" si="64"/>
        <v>30–39 min</v>
      </c>
      <c r="BI148" s="174" t="str">
        <f t="shared" si="65"/>
        <v>23–27</v>
      </c>
      <c r="BJ148" s="175">
        <f t="shared" si="66"/>
        <v>0.56100000000000005</v>
      </c>
      <c r="BK148" s="175">
        <f t="shared" si="67"/>
        <v>0.58499999999999996</v>
      </c>
      <c r="BL148" s="175">
        <f t="shared" si="68"/>
        <v>0.27217863608931803</v>
      </c>
      <c r="BM148" s="176" t="str">
        <f t="shared" si="69"/>
        <v>Écarter</v>
      </c>
      <c r="BN148" s="177">
        <f t="shared" si="70"/>
        <v>0.37631003411774999</v>
      </c>
      <c r="BO148" s="177">
        <f t="shared" si="71"/>
        <v>1393.8</v>
      </c>
      <c r="BP148" s="178">
        <f t="shared" si="72"/>
        <v>0.14851485148514851</v>
      </c>
      <c r="BQ148" s="178">
        <f t="shared" si="73"/>
        <v>3</v>
      </c>
      <c r="BR148" s="179">
        <f t="shared" si="74"/>
        <v>0.11551155115511551</v>
      </c>
      <c r="BS148" s="182">
        <f>AVERAGE(Tableau1[[#This Row],[STL_pg/Min]],Tableau1[[#This Row],[BLK_pg/Min]],Tableau1[[#This Row],[REB_pg/Min]])</f>
        <v>5.2613957047878697E-2</v>
      </c>
      <c r="BT148" s="180">
        <f>AVERAGE(Tableau1[FG%])</f>
        <v>44.61089630931459</v>
      </c>
      <c r="BU148" s="180">
        <f>AVERAGE(Tableau1[3P%])</f>
        <v>29.902460456941991</v>
      </c>
      <c r="BV148" s="180">
        <f>AVERAGE(Tableau1[FT%])</f>
        <v>72.024077328646754</v>
      </c>
    </row>
    <row r="149" spans="1:74">
      <c r="A149" s="181" t="s">
        <v>1912</v>
      </c>
      <c r="B149" s="167" t="s">
        <v>1771</v>
      </c>
      <c r="C149" s="168">
        <v>26</v>
      </c>
      <c r="D149" s="168">
        <v>57</v>
      </c>
      <c r="E149" s="168">
        <v>28</v>
      </c>
      <c r="F149" s="168">
        <v>29</v>
      </c>
      <c r="G149" s="168">
        <v>21.5</v>
      </c>
      <c r="H149" s="169">
        <v>701</v>
      </c>
      <c r="I149" s="169">
        <v>285</v>
      </c>
      <c r="J149" s="169">
        <v>405</v>
      </c>
      <c r="K149" s="169">
        <v>70.2</v>
      </c>
      <c r="L149" s="169">
        <v>0</v>
      </c>
      <c r="M149" s="169">
        <v>0</v>
      </c>
      <c r="N149" s="169">
        <v>0</v>
      </c>
      <c r="O149" s="169">
        <v>137</v>
      </c>
      <c r="P149" s="169">
        <v>194</v>
      </c>
      <c r="Q149" s="169">
        <v>68.900000000000006</v>
      </c>
      <c r="R149" s="169">
        <v>154</v>
      </c>
      <c r="S149" s="169">
        <v>234</v>
      </c>
      <c r="T149" s="169">
        <v>388</v>
      </c>
      <c r="U149" s="169">
        <v>80</v>
      </c>
      <c r="V149" s="170">
        <v>68</v>
      </c>
      <c r="W149" s="169">
        <v>23</v>
      </c>
      <c r="X149" s="169">
        <v>103</v>
      </c>
      <c r="Y149" s="169">
        <v>154</v>
      </c>
      <c r="Z149" s="169">
        <v>1596</v>
      </c>
      <c r="AA149" s="169">
        <v>8</v>
      </c>
      <c r="AB149" s="169">
        <v>0</v>
      </c>
      <c r="AC149" s="168">
        <v>0.6</v>
      </c>
      <c r="AD149" s="168">
        <v>114.9</v>
      </c>
      <c r="AE149" s="168">
        <v>113.4</v>
      </c>
      <c r="AF149" s="168">
        <v>1.5</v>
      </c>
      <c r="AG149" s="168">
        <v>9.6999999999999993</v>
      </c>
      <c r="AH149" s="168">
        <v>1.21</v>
      </c>
      <c r="AI149" s="168">
        <v>12.7</v>
      </c>
      <c r="AJ149" s="168">
        <v>12.7</v>
      </c>
      <c r="AK149" s="168">
        <v>16.8</v>
      </c>
      <c r="AL149" s="168">
        <v>14.9</v>
      </c>
      <c r="AM149" s="168">
        <v>10.4</v>
      </c>
      <c r="AN149" s="168">
        <v>70.2</v>
      </c>
      <c r="AO149" s="168">
        <v>71.599999999999994</v>
      </c>
      <c r="AP149" s="168">
        <v>18.600000000000001</v>
      </c>
      <c r="AQ149" s="168">
        <v>101.73</v>
      </c>
      <c r="AR149" s="168">
        <v>14.1</v>
      </c>
      <c r="AS149" s="168">
        <v>2597</v>
      </c>
      <c r="AT149" s="171">
        <f t="shared" si="50"/>
        <v>12.298245614035087</v>
      </c>
      <c r="AU149" s="171">
        <f t="shared" si="51"/>
        <v>1.4035087719298245</v>
      </c>
      <c r="AV149" s="172">
        <f t="shared" si="52"/>
        <v>6.807017543859649</v>
      </c>
      <c r="AW149" s="172">
        <f t="shared" si="53"/>
        <v>2.7017543859649122</v>
      </c>
      <c r="AX149" s="172">
        <f t="shared" si="54"/>
        <v>4.1052631578947372</v>
      </c>
      <c r="AY149" s="172">
        <f t="shared" si="55"/>
        <v>0.40350877192982454</v>
      </c>
      <c r="AZ149" s="172">
        <f t="shared" si="56"/>
        <v>1.8070175438596492</v>
      </c>
      <c r="BA149" s="172">
        <f t="shared" si="57"/>
        <v>1.1929824561403508</v>
      </c>
      <c r="BB149" s="173">
        <f t="shared" si="58"/>
        <v>0.57201142390860871</v>
      </c>
      <c r="BC149" s="173">
        <f t="shared" si="59"/>
        <v>1.1764705882352942</v>
      </c>
      <c r="BD149" s="173">
        <f t="shared" si="60"/>
        <v>1.8767849857201143E-2</v>
      </c>
      <c r="BE149" s="173">
        <f t="shared" si="61"/>
        <v>8.4047327621379037E-2</v>
      </c>
      <c r="BF149" s="173">
        <f t="shared" si="62"/>
        <v>0.12566299469604242</v>
      </c>
      <c r="BG149" s="173">
        <f t="shared" si="63"/>
        <v>0.19094247246022034</v>
      </c>
      <c r="BH149" s="174" t="str">
        <f t="shared" si="64"/>
        <v>20–29 min</v>
      </c>
      <c r="BI149" s="174" t="str">
        <f t="shared" si="65"/>
        <v>23–27</v>
      </c>
      <c r="BJ149" s="175">
        <f t="shared" si="66"/>
        <v>0.70200000000000007</v>
      </c>
      <c r="BK149" s="175">
        <f t="shared" si="67"/>
        <v>0.71599999999999997</v>
      </c>
      <c r="BL149" s="175">
        <f t="shared" si="68"/>
        <v>0.24441762220881111</v>
      </c>
      <c r="BM149" s="176" t="str">
        <f t="shared" si="69"/>
        <v>Écarter</v>
      </c>
      <c r="BN149" s="177">
        <f t="shared" si="70"/>
        <v>0.37612340710932263</v>
      </c>
      <c r="BO149" s="177">
        <f t="shared" si="71"/>
        <v>1225.5</v>
      </c>
      <c r="BP149" s="178">
        <f t="shared" si="72"/>
        <v>6.527947776417789E-2</v>
      </c>
      <c r="BQ149" s="178">
        <f t="shared" si="73"/>
        <v>1.1764705882352942</v>
      </c>
      <c r="BR149" s="179">
        <f t="shared" si="74"/>
        <v>0.31660546715626275</v>
      </c>
      <c r="BS149" s="182">
        <f>AVERAGE(Tableau1[[#This Row],[STL_pg/Min]],Tableau1[[#This Row],[BLK_pg/Min]],Tableau1[[#This Row],[REB_pg/Min]])</f>
        <v>0.13980688154494766</v>
      </c>
      <c r="BT149" s="180">
        <f>AVERAGE(Tableau1[FG%])</f>
        <v>44.61089630931459</v>
      </c>
      <c r="BU149" s="180">
        <f>AVERAGE(Tableau1[3P%])</f>
        <v>29.902460456941991</v>
      </c>
      <c r="BV149" s="180">
        <f>AVERAGE(Tableau1[FT%])</f>
        <v>72.024077328646754</v>
      </c>
    </row>
    <row r="150" spans="1:74">
      <c r="A150" s="181" t="s">
        <v>1913</v>
      </c>
      <c r="B150" s="167" t="s">
        <v>1754</v>
      </c>
      <c r="C150" s="168">
        <v>24</v>
      </c>
      <c r="D150" s="168">
        <v>82</v>
      </c>
      <c r="E150" s="168">
        <v>49</v>
      </c>
      <c r="F150" s="168">
        <v>33</v>
      </c>
      <c r="G150" s="168">
        <v>31.9</v>
      </c>
      <c r="H150" s="169">
        <v>1000</v>
      </c>
      <c r="I150" s="169">
        <v>402</v>
      </c>
      <c r="J150" s="169">
        <v>836</v>
      </c>
      <c r="K150" s="169">
        <v>47.7</v>
      </c>
      <c r="L150" s="169">
        <v>98</v>
      </c>
      <c r="M150" s="169">
        <v>303</v>
      </c>
      <c r="N150" s="169">
        <v>33</v>
      </c>
      <c r="O150" s="169">
        <v>107</v>
      </c>
      <c r="P150" s="169">
        <v>131</v>
      </c>
      <c r="Q150" s="169">
        <v>81.3</v>
      </c>
      <c r="R150" s="169">
        <v>131</v>
      </c>
      <c r="S150" s="169">
        <v>344</v>
      </c>
      <c r="T150" s="169">
        <v>467</v>
      </c>
      <c r="U150" s="169">
        <v>164</v>
      </c>
      <c r="V150" s="170">
        <v>98</v>
      </c>
      <c r="W150" s="169">
        <v>107</v>
      </c>
      <c r="X150" s="169">
        <v>74</v>
      </c>
      <c r="Y150" s="169">
        <v>221</v>
      </c>
      <c r="Z150" s="169">
        <v>2263</v>
      </c>
      <c r="AA150" s="169">
        <v>10</v>
      </c>
      <c r="AB150" s="169">
        <v>0</v>
      </c>
      <c r="AC150" s="168">
        <v>2.1</v>
      </c>
      <c r="AD150" s="168">
        <v>113.9</v>
      </c>
      <c r="AE150" s="168">
        <v>109.9</v>
      </c>
      <c r="AF150" s="168">
        <v>4</v>
      </c>
      <c r="AG150" s="168">
        <v>9.1</v>
      </c>
      <c r="AH150" s="168">
        <v>1.72</v>
      </c>
      <c r="AI150" s="168">
        <v>14.2</v>
      </c>
      <c r="AJ150" s="168">
        <v>4.8</v>
      </c>
      <c r="AK150" s="168">
        <v>12.6</v>
      </c>
      <c r="AL150" s="168">
        <v>8.6999999999999993</v>
      </c>
      <c r="AM150" s="168">
        <v>8.3000000000000007</v>
      </c>
      <c r="AN150" s="168">
        <v>53.7</v>
      </c>
      <c r="AO150" s="168">
        <v>56.2</v>
      </c>
      <c r="AP150" s="168">
        <v>16</v>
      </c>
      <c r="AQ150" s="168">
        <v>98.07</v>
      </c>
      <c r="AR150" s="168">
        <v>8.6</v>
      </c>
      <c r="AS150" s="168">
        <v>5323</v>
      </c>
      <c r="AT150" s="171">
        <f t="shared" si="50"/>
        <v>12.195121951219512</v>
      </c>
      <c r="AU150" s="171">
        <f t="shared" si="51"/>
        <v>2</v>
      </c>
      <c r="AV150" s="172">
        <f t="shared" si="52"/>
        <v>5.6951219512195124</v>
      </c>
      <c r="AW150" s="172">
        <f t="shared" si="53"/>
        <v>1.5975609756097562</v>
      </c>
      <c r="AX150" s="172">
        <f t="shared" si="54"/>
        <v>4.1951219512195124</v>
      </c>
      <c r="AY150" s="172">
        <f t="shared" si="55"/>
        <v>1.3048780487804879</v>
      </c>
      <c r="AZ150" s="172">
        <f t="shared" si="56"/>
        <v>0.90243902439024393</v>
      </c>
      <c r="BA150" s="172">
        <f t="shared" si="57"/>
        <v>1.1951219512195121</v>
      </c>
      <c r="BB150" s="173">
        <f t="shared" si="58"/>
        <v>0.38229222417616027</v>
      </c>
      <c r="BC150" s="173">
        <f t="shared" si="59"/>
        <v>1.6734693877551021</v>
      </c>
      <c r="BD150" s="173">
        <f t="shared" si="60"/>
        <v>4.0905267986849153E-2</v>
      </c>
      <c r="BE150" s="173">
        <f t="shared" si="61"/>
        <v>2.8289624589035861E-2</v>
      </c>
      <c r="BF150" s="173">
        <f t="shared" si="62"/>
        <v>5.0080281367076998E-2</v>
      </c>
      <c r="BG150" s="173">
        <f t="shared" si="63"/>
        <v>0.13150852511659913</v>
      </c>
      <c r="BH150" s="174" t="str">
        <f t="shared" si="64"/>
        <v>30–39 min</v>
      </c>
      <c r="BI150" s="174" t="str">
        <f t="shared" si="65"/>
        <v>23–27</v>
      </c>
      <c r="BJ150" s="175">
        <f t="shared" si="66"/>
        <v>0.53700000000000003</v>
      </c>
      <c r="BK150" s="175">
        <f t="shared" si="67"/>
        <v>0.56200000000000006</v>
      </c>
      <c r="BL150" s="175">
        <f t="shared" si="68"/>
        <v>0.50452625226312608</v>
      </c>
      <c r="BM150" s="176" t="str">
        <f t="shared" si="69"/>
        <v>Conserver</v>
      </c>
      <c r="BN150" s="177">
        <f t="shared" si="70"/>
        <v>0.37296952446385634</v>
      </c>
      <c r="BO150" s="177">
        <f t="shared" si="71"/>
        <v>2615.7999999999997</v>
      </c>
      <c r="BP150" s="178">
        <f t="shared" si="72"/>
        <v>6.269592476489029E-2</v>
      </c>
      <c r="BQ150" s="178">
        <f t="shared" si="73"/>
        <v>1.6734693877551021</v>
      </c>
      <c r="BR150" s="179">
        <f t="shared" si="74"/>
        <v>0.17853046869026684</v>
      </c>
      <c r="BS150" s="182">
        <f>AVERAGE(Tableau1[[#This Row],[STL_pg/Min]],Tableau1[[#This Row],[BLK_pg/Min]],Tableau1[[#This Row],[REB_pg/Min]])</f>
        <v>8.2575120422050619E-2</v>
      </c>
      <c r="BT150" s="180">
        <f>AVERAGE(Tableau1[FG%])</f>
        <v>44.61089630931459</v>
      </c>
      <c r="BU150" s="180">
        <f>AVERAGE(Tableau1[3P%])</f>
        <v>29.902460456941991</v>
      </c>
      <c r="BV150" s="180">
        <f>AVERAGE(Tableau1[FT%])</f>
        <v>72.024077328646754</v>
      </c>
    </row>
    <row r="151" spans="1:74">
      <c r="A151" s="181" t="s">
        <v>1914</v>
      </c>
      <c r="B151" s="167" t="s">
        <v>1811</v>
      </c>
      <c r="C151" s="168">
        <v>22</v>
      </c>
      <c r="D151" s="168">
        <v>57</v>
      </c>
      <c r="E151" s="168">
        <v>40</v>
      </c>
      <c r="F151" s="168">
        <v>17</v>
      </c>
      <c r="G151" s="168">
        <v>30.1</v>
      </c>
      <c r="H151" s="169">
        <v>695</v>
      </c>
      <c r="I151" s="169">
        <v>251</v>
      </c>
      <c r="J151" s="169">
        <v>564</v>
      </c>
      <c r="K151" s="169">
        <v>43.8</v>
      </c>
      <c r="L151" s="169">
        <v>97</v>
      </c>
      <c r="M151" s="169">
        <v>279</v>
      </c>
      <c r="N151" s="169">
        <v>35.4</v>
      </c>
      <c r="O151" s="169">
        <v>103</v>
      </c>
      <c r="P151" s="169">
        <v>125</v>
      </c>
      <c r="Q151" s="169">
        <v>82.5</v>
      </c>
      <c r="R151" s="169">
        <v>103</v>
      </c>
      <c r="S151" s="169">
        <v>296</v>
      </c>
      <c r="T151" s="169">
        <v>399</v>
      </c>
      <c r="U151" s="169">
        <v>63</v>
      </c>
      <c r="V151" s="170">
        <v>63</v>
      </c>
      <c r="W151" s="169">
        <v>23</v>
      </c>
      <c r="X151" s="169">
        <v>40</v>
      </c>
      <c r="Y151" s="169">
        <v>125</v>
      </c>
      <c r="Z151" s="169">
        <v>1402</v>
      </c>
      <c r="AA151" s="169">
        <v>8</v>
      </c>
      <c r="AB151" s="169">
        <v>0</v>
      </c>
      <c r="AC151" s="168">
        <v>4.4000000000000004</v>
      </c>
      <c r="AD151" s="168">
        <v>113.4</v>
      </c>
      <c r="AE151" s="168">
        <v>106.1</v>
      </c>
      <c r="AF151" s="168">
        <v>7.3</v>
      </c>
      <c r="AG151" s="168">
        <v>4.8</v>
      </c>
      <c r="AH151" s="168">
        <v>0.98</v>
      </c>
      <c r="AI151" s="168">
        <v>8.1</v>
      </c>
      <c r="AJ151" s="168">
        <v>5.5</v>
      </c>
      <c r="AK151" s="168">
        <v>16.2</v>
      </c>
      <c r="AL151" s="168">
        <v>10.7</v>
      </c>
      <c r="AM151" s="168">
        <v>8.1999999999999993</v>
      </c>
      <c r="AN151" s="168">
        <v>52.5</v>
      </c>
      <c r="AO151" s="168">
        <v>56.2</v>
      </c>
      <c r="AP151" s="168">
        <v>16</v>
      </c>
      <c r="AQ151" s="168">
        <v>100</v>
      </c>
      <c r="AR151" s="168">
        <v>9.3000000000000007</v>
      </c>
      <c r="AS151" s="168">
        <v>3569</v>
      </c>
      <c r="AT151" s="171">
        <f t="shared" si="50"/>
        <v>12.192982456140351</v>
      </c>
      <c r="AU151" s="171">
        <f t="shared" si="51"/>
        <v>1.1052631578947369</v>
      </c>
      <c r="AV151" s="172">
        <f t="shared" si="52"/>
        <v>7</v>
      </c>
      <c r="AW151" s="172">
        <f t="shared" si="53"/>
        <v>1.8070175438596492</v>
      </c>
      <c r="AX151" s="172">
        <f t="shared" si="54"/>
        <v>5.192982456140351</v>
      </c>
      <c r="AY151" s="172">
        <f t="shared" si="55"/>
        <v>0.40350877192982454</v>
      </c>
      <c r="AZ151" s="172">
        <f t="shared" si="56"/>
        <v>0.70175438596491224</v>
      </c>
      <c r="BA151" s="172">
        <f t="shared" si="57"/>
        <v>1.1052631578947369</v>
      </c>
      <c r="BB151" s="173">
        <f t="shared" si="58"/>
        <v>0.40508247362592525</v>
      </c>
      <c r="BC151" s="173">
        <f t="shared" si="59"/>
        <v>1</v>
      </c>
      <c r="BD151" s="173">
        <f t="shared" si="60"/>
        <v>1.3405607040857958E-2</v>
      </c>
      <c r="BE151" s="173">
        <f t="shared" si="61"/>
        <v>2.3314099201492099E-2</v>
      </c>
      <c r="BF151" s="173">
        <f t="shared" si="62"/>
        <v>6.003380544384216E-2</v>
      </c>
      <c r="BG151" s="173">
        <f t="shared" si="63"/>
        <v>0.17252433409104156</v>
      </c>
      <c r="BH151" s="174" t="str">
        <f t="shared" si="64"/>
        <v>30–39 min</v>
      </c>
      <c r="BI151" s="174" t="str">
        <f t="shared" si="65"/>
        <v>18–22</v>
      </c>
      <c r="BJ151" s="175">
        <f t="shared" si="66"/>
        <v>0.52500000000000002</v>
      </c>
      <c r="BK151" s="175">
        <f t="shared" si="67"/>
        <v>0.56200000000000006</v>
      </c>
      <c r="BL151" s="175">
        <f t="shared" si="68"/>
        <v>0.3403741701870851</v>
      </c>
      <c r="BM151" s="176" t="str">
        <f t="shared" si="69"/>
        <v>Conserver</v>
      </c>
      <c r="BN151" s="177">
        <f t="shared" si="70"/>
        <v>0.37290409121395041</v>
      </c>
      <c r="BO151" s="177">
        <f t="shared" si="71"/>
        <v>1715.7</v>
      </c>
      <c r="BP151" s="178">
        <f t="shared" si="72"/>
        <v>3.6719706242350061E-2</v>
      </c>
      <c r="BQ151" s="178">
        <f t="shared" si="73"/>
        <v>1</v>
      </c>
      <c r="BR151" s="179">
        <f t="shared" si="74"/>
        <v>0.23255813953488372</v>
      </c>
      <c r="BS151" s="182">
        <f>AVERAGE(Tableau1[[#This Row],[STL_pg/Min]],Tableau1[[#This Row],[BLK_pg/Min]],Tableau1[[#This Row],[REB_pg/Min]])</f>
        <v>8.9759281925744602E-2</v>
      </c>
      <c r="BT151" s="180">
        <f>AVERAGE(Tableau1[FG%])</f>
        <v>44.61089630931459</v>
      </c>
      <c r="BU151" s="180">
        <f>AVERAGE(Tableau1[3P%])</f>
        <v>29.902460456941991</v>
      </c>
      <c r="BV151" s="180">
        <f>AVERAGE(Tableau1[FT%])</f>
        <v>72.024077328646754</v>
      </c>
    </row>
    <row r="152" spans="1:74">
      <c r="A152" s="181" t="s">
        <v>1915</v>
      </c>
      <c r="B152" s="167" t="s">
        <v>1787</v>
      </c>
      <c r="C152" s="168">
        <v>24</v>
      </c>
      <c r="D152" s="168">
        <v>9</v>
      </c>
      <c r="E152" s="168">
        <v>3</v>
      </c>
      <c r="F152" s="168">
        <v>6</v>
      </c>
      <c r="G152" s="168">
        <v>28.2</v>
      </c>
      <c r="H152" s="169">
        <v>109</v>
      </c>
      <c r="I152" s="169">
        <v>45</v>
      </c>
      <c r="J152" s="169">
        <v>102</v>
      </c>
      <c r="K152" s="169">
        <v>44.1</v>
      </c>
      <c r="L152" s="169">
        <v>9</v>
      </c>
      <c r="M152" s="169">
        <v>35</v>
      </c>
      <c r="N152" s="169">
        <v>25.7</v>
      </c>
      <c r="O152" s="169">
        <v>10</v>
      </c>
      <c r="P152" s="169">
        <v>16</v>
      </c>
      <c r="Q152" s="169">
        <v>62.5</v>
      </c>
      <c r="R152" s="169">
        <v>17</v>
      </c>
      <c r="S152" s="169">
        <v>48</v>
      </c>
      <c r="T152" s="169">
        <v>65</v>
      </c>
      <c r="U152" s="169">
        <v>20</v>
      </c>
      <c r="V152" s="170">
        <v>15</v>
      </c>
      <c r="W152" s="169">
        <v>4</v>
      </c>
      <c r="X152" s="169">
        <v>1</v>
      </c>
      <c r="Y152" s="169">
        <v>21</v>
      </c>
      <c r="Z152" s="169">
        <v>217</v>
      </c>
      <c r="AA152" s="169">
        <v>3</v>
      </c>
      <c r="AB152" s="169">
        <v>0</v>
      </c>
      <c r="AC152" s="168">
        <v>-7.3</v>
      </c>
      <c r="AD152" s="168">
        <v>102.8</v>
      </c>
      <c r="AE152" s="168">
        <v>115.5</v>
      </c>
      <c r="AF152" s="168">
        <v>-12.6</v>
      </c>
      <c r="AG152" s="168">
        <v>13.7</v>
      </c>
      <c r="AH152" s="168">
        <v>1.33</v>
      </c>
      <c r="AI152" s="168">
        <v>14</v>
      </c>
      <c r="AJ152" s="168">
        <v>6</v>
      </c>
      <c r="AK152" s="168">
        <v>19.399999999999999</v>
      </c>
      <c r="AL152" s="168">
        <v>12.3</v>
      </c>
      <c r="AM152" s="168">
        <v>10.5</v>
      </c>
      <c r="AN152" s="168">
        <v>48.5</v>
      </c>
      <c r="AO152" s="168">
        <v>50</v>
      </c>
      <c r="AP152" s="168">
        <v>20.5</v>
      </c>
      <c r="AQ152" s="168">
        <v>100.3</v>
      </c>
      <c r="AR152" s="168">
        <v>8.6</v>
      </c>
      <c r="AS152" s="168">
        <v>531</v>
      </c>
      <c r="AT152" s="171">
        <f t="shared" si="50"/>
        <v>12.111111111111111</v>
      </c>
      <c r="AU152" s="171">
        <f t="shared" si="51"/>
        <v>2.2222222222222223</v>
      </c>
      <c r="AV152" s="172">
        <f t="shared" si="52"/>
        <v>7.2222222222222223</v>
      </c>
      <c r="AW152" s="172">
        <f t="shared" si="53"/>
        <v>1.8888888888888888</v>
      </c>
      <c r="AX152" s="172">
        <f t="shared" si="54"/>
        <v>5.333333333333333</v>
      </c>
      <c r="AY152" s="172">
        <f t="shared" si="55"/>
        <v>0.44444444444444442</v>
      </c>
      <c r="AZ152" s="172">
        <f t="shared" si="56"/>
        <v>0.1111111111111111</v>
      </c>
      <c r="BA152" s="172">
        <f t="shared" si="57"/>
        <v>1.6666666666666667</v>
      </c>
      <c r="BB152" s="173">
        <f t="shared" si="58"/>
        <v>0.42947202521670608</v>
      </c>
      <c r="BC152" s="173">
        <f t="shared" si="59"/>
        <v>1.3333333333333333</v>
      </c>
      <c r="BD152" s="173">
        <f t="shared" si="60"/>
        <v>1.5760441292356184E-2</v>
      </c>
      <c r="BE152" s="173">
        <f t="shared" si="61"/>
        <v>3.9401103230890461E-3</v>
      </c>
      <c r="BF152" s="173">
        <f t="shared" si="62"/>
        <v>6.698187549251379E-2</v>
      </c>
      <c r="BG152" s="173">
        <f t="shared" si="63"/>
        <v>0.18912529550827423</v>
      </c>
      <c r="BH152" s="174" t="str">
        <f t="shared" si="64"/>
        <v>20–29 min</v>
      </c>
      <c r="BI152" s="174" t="str">
        <f t="shared" si="65"/>
        <v>23–27</v>
      </c>
      <c r="BJ152" s="175">
        <f t="shared" si="66"/>
        <v>0.48499999999999999</v>
      </c>
      <c r="BK152" s="175">
        <f t="shared" si="67"/>
        <v>0.5</v>
      </c>
      <c r="BL152" s="175">
        <f t="shared" si="68"/>
        <v>6.155703077851539E-2</v>
      </c>
      <c r="BM152" s="176" t="str">
        <f t="shared" si="69"/>
        <v>Écarter</v>
      </c>
      <c r="BN152" s="177">
        <f t="shared" si="70"/>
        <v>0.37040017885088306</v>
      </c>
      <c r="BO152" s="177">
        <f t="shared" si="71"/>
        <v>253.79999999999998</v>
      </c>
      <c r="BP152" s="178">
        <f t="shared" si="72"/>
        <v>7.8802206461780933E-2</v>
      </c>
      <c r="BQ152" s="178">
        <f t="shared" si="73"/>
        <v>1.3333333333333333</v>
      </c>
      <c r="BR152" s="179">
        <f t="shared" si="74"/>
        <v>0.25610717100078806</v>
      </c>
      <c r="BS152" s="182">
        <f>AVERAGE(Tableau1[[#This Row],[STL_pg/Min]],Tableau1[[#This Row],[BLK_pg/Min]],Tableau1[[#This Row],[REB_pg/Min]])</f>
        <v>9.1935907538744421E-2</v>
      </c>
      <c r="BT152" s="180">
        <f>AVERAGE(Tableau1[FG%])</f>
        <v>44.61089630931459</v>
      </c>
      <c r="BU152" s="180">
        <f>AVERAGE(Tableau1[3P%])</f>
        <v>29.902460456941991</v>
      </c>
      <c r="BV152" s="180">
        <f>AVERAGE(Tableau1[FT%])</f>
        <v>72.024077328646754</v>
      </c>
    </row>
    <row r="153" spans="1:74">
      <c r="A153" s="181" t="s">
        <v>1916</v>
      </c>
      <c r="B153" s="167" t="s">
        <v>1783</v>
      </c>
      <c r="C153" s="168">
        <v>30</v>
      </c>
      <c r="D153" s="168">
        <v>64</v>
      </c>
      <c r="E153" s="168">
        <v>46</v>
      </c>
      <c r="F153" s="168">
        <v>18</v>
      </c>
      <c r="G153" s="168">
        <v>24.9</v>
      </c>
      <c r="H153" s="169">
        <v>774</v>
      </c>
      <c r="I153" s="169">
        <v>282</v>
      </c>
      <c r="J153" s="169">
        <v>602</v>
      </c>
      <c r="K153" s="169">
        <v>46.7</v>
      </c>
      <c r="L153" s="169">
        <v>109</v>
      </c>
      <c r="M153" s="169">
        <v>282</v>
      </c>
      <c r="N153" s="169">
        <v>37.299999999999997</v>
      </c>
      <c r="O153" s="169">
        <v>109</v>
      </c>
      <c r="P153" s="169">
        <v>154</v>
      </c>
      <c r="Q153" s="169">
        <v>71</v>
      </c>
      <c r="R153" s="169">
        <v>38</v>
      </c>
      <c r="S153" s="169">
        <v>160</v>
      </c>
      <c r="T153" s="169">
        <v>205</v>
      </c>
      <c r="U153" s="169">
        <v>218</v>
      </c>
      <c r="V153" s="170">
        <v>77</v>
      </c>
      <c r="W153" s="169">
        <v>58</v>
      </c>
      <c r="X153" s="169">
        <v>32</v>
      </c>
      <c r="Y153" s="169">
        <v>96</v>
      </c>
      <c r="Z153" s="169">
        <v>1536</v>
      </c>
      <c r="AA153" s="169">
        <v>1</v>
      </c>
      <c r="AB153" s="169">
        <v>0</v>
      </c>
      <c r="AC153" s="168">
        <v>4</v>
      </c>
      <c r="AD153" s="168">
        <v>120.5</v>
      </c>
      <c r="AE153" s="168">
        <v>113.4</v>
      </c>
      <c r="AF153" s="168">
        <v>7.2</v>
      </c>
      <c r="AG153" s="168">
        <v>17.8</v>
      </c>
      <c r="AH153" s="168">
        <v>2.83</v>
      </c>
      <c r="AI153" s="168">
        <v>22.5</v>
      </c>
      <c r="AJ153" s="168">
        <v>2.6</v>
      </c>
      <c r="AK153" s="168">
        <v>9.6</v>
      </c>
      <c r="AL153" s="168">
        <v>6.2</v>
      </c>
      <c r="AM153" s="168">
        <v>7.9</v>
      </c>
      <c r="AN153" s="168">
        <v>55.6</v>
      </c>
      <c r="AO153" s="168">
        <v>58.2</v>
      </c>
      <c r="AP153" s="168">
        <v>19.100000000000001</v>
      </c>
      <c r="AQ153" s="168">
        <v>103.21</v>
      </c>
      <c r="AR153" s="168">
        <v>9.4</v>
      </c>
      <c r="AS153" s="168">
        <v>3437</v>
      </c>
      <c r="AT153" s="171">
        <f t="shared" si="50"/>
        <v>12.09375</v>
      </c>
      <c r="AU153" s="171">
        <f t="shared" si="51"/>
        <v>3.40625</v>
      </c>
      <c r="AV153" s="172">
        <f t="shared" si="52"/>
        <v>3.203125</v>
      </c>
      <c r="AW153" s="172">
        <f t="shared" si="53"/>
        <v>0.59375</v>
      </c>
      <c r="AX153" s="172">
        <f t="shared" si="54"/>
        <v>2.5</v>
      </c>
      <c r="AY153" s="172">
        <f t="shared" si="55"/>
        <v>0.90625</v>
      </c>
      <c r="AZ153" s="172">
        <f t="shared" si="56"/>
        <v>0.5</v>
      </c>
      <c r="BA153" s="172">
        <f t="shared" si="57"/>
        <v>1.203125</v>
      </c>
      <c r="BB153" s="173">
        <f t="shared" si="58"/>
        <v>0.48569277108433739</v>
      </c>
      <c r="BC153" s="173">
        <f t="shared" si="59"/>
        <v>2.831168831168831</v>
      </c>
      <c r="BD153" s="173">
        <f t="shared" si="60"/>
        <v>3.6395582329317271E-2</v>
      </c>
      <c r="BE153" s="173">
        <f t="shared" si="61"/>
        <v>2.0080321285140562E-2</v>
      </c>
      <c r="BF153" s="173">
        <f t="shared" si="62"/>
        <v>2.3845381526104419E-2</v>
      </c>
      <c r="BG153" s="173">
        <f t="shared" si="63"/>
        <v>0.10040160642570281</v>
      </c>
      <c r="BH153" s="174" t="str">
        <f t="shared" si="64"/>
        <v>20–29 min</v>
      </c>
      <c r="BI153" s="174" t="str">
        <f t="shared" si="65"/>
        <v>28–32</v>
      </c>
      <c r="BJ153" s="175">
        <f t="shared" si="66"/>
        <v>0.55600000000000005</v>
      </c>
      <c r="BK153" s="175">
        <f t="shared" si="67"/>
        <v>0.58200000000000007</v>
      </c>
      <c r="BL153" s="175">
        <f t="shared" si="68"/>
        <v>0.36330718165359083</v>
      </c>
      <c r="BM153" s="176" t="str">
        <f t="shared" si="69"/>
        <v>Écarter</v>
      </c>
      <c r="BN153" s="177">
        <f t="shared" si="70"/>
        <v>0.36986921529175054</v>
      </c>
      <c r="BO153" s="177">
        <f t="shared" si="71"/>
        <v>1593.6</v>
      </c>
      <c r="BP153" s="178">
        <f t="shared" si="72"/>
        <v>0.13679718875502009</v>
      </c>
      <c r="BQ153" s="178">
        <f t="shared" si="73"/>
        <v>2.831168831168831</v>
      </c>
      <c r="BR153" s="179">
        <f t="shared" si="74"/>
        <v>0.12863955823293174</v>
      </c>
      <c r="BS153" s="182">
        <f>AVERAGE(Tableau1[[#This Row],[STL_pg/Min]],Tableau1[[#This Row],[BLK_pg/Min]],Tableau1[[#This Row],[REB_pg/Min]])</f>
        <v>6.1705153949129864E-2</v>
      </c>
      <c r="BT153" s="180">
        <f>AVERAGE(Tableau1[FG%])</f>
        <v>44.61089630931459</v>
      </c>
      <c r="BU153" s="180">
        <f>AVERAGE(Tableau1[3P%])</f>
        <v>29.902460456941991</v>
      </c>
      <c r="BV153" s="180">
        <f>AVERAGE(Tableau1[FT%])</f>
        <v>72.024077328646754</v>
      </c>
    </row>
    <row r="154" spans="1:74">
      <c r="A154" s="181" t="s">
        <v>1917</v>
      </c>
      <c r="B154" s="167" t="s">
        <v>1746</v>
      </c>
      <c r="C154" s="168">
        <v>26</v>
      </c>
      <c r="D154" s="168">
        <v>76</v>
      </c>
      <c r="E154" s="168">
        <v>62</v>
      </c>
      <c r="F154" s="168">
        <v>14</v>
      </c>
      <c r="G154" s="168">
        <v>22.9</v>
      </c>
      <c r="H154" s="169">
        <v>912</v>
      </c>
      <c r="I154" s="169">
        <v>357</v>
      </c>
      <c r="J154" s="169">
        <v>730</v>
      </c>
      <c r="K154" s="169">
        <v>48.8</v>
      </c>
      <c r="L154" s="169">
        <v>129</v>
      </c>
      <c r="M154" s="169">
        <v>342</v>
      </c>
      <c r="N154" s="169">
        <v>38.299999999999997</v>
      </c>
      <c r="O154" s="169">
        <v>76</v>
      </c>
      <c r="P154" s="169">
        <v>91</v>
      </c>
      <c r="Q154" s="169">
        <v>83.1</v>
      </c>
      <c r="R154" s="169">
        <v>84</v>
      </c>
      <c r="S154" s="169">
        <v>213</v>
      </c>
      <c r="T154" s="169">
        <v>296</v>
      </c>
      <c r="U154" s="169">
        <v>137</v>
      </c>
      <c r="V154" s="170">
        <v>68</v>
      </c>
      <c r="W154" s="169">
        <v>61</v>
      </c>
      <c r="X154" s="169">
        <v>15</v>
      </c>
      <c r="Y154" s="169">
        <v>99</v>
      </c>
      <c r="Z154" s="169">
        <v>1634</v>
      </c>
      <c r="AA154" s="169">
        <v>2</v>
      </c>
      <c r="AB154" s="169">
        <v>0</v>
      </c>
      <c r="AC154" s="168">
        <v>6.8</v>
      </c>
      <c r="AD154" s="168">
        <v>120.7</v>
      </c>
      <c r="AE154" s="168">
        <v>106.6</v>
      </c>
      <c r="AF154" s="168">
        <v>14.2</v>
      </c>
      <c r="AG154" s="168">
        <v>10.199999999999999</v>
      </c>
      <c r="AH154" s="168">
        <v>1.94</v>
      </c>
      <c r="AI154" s="168">
        <v>13.8</v>
      </c>
      <c r="AJ154" s="168">
        <v>4.5999999999999996</v>
      </c>
      <c r="AK154" s="168">
        <v>11.3</v>
      </c>
      <c r="AL154" s="168">
        <v>8.1</v>
      </c>
      <c r="AM154" s="168">
        <v>7.1</v>
      </c>
      <c r="AN154" s="168">
        <v>57.7</v>
      </c>
      <c r="AO154" s="168">
        <v>59.6</v>
      </c>
      <c r="AP154" s="168">
        <v>20</v>
      </c>
      <c r="AQ154" s="168">
        <v>101.91</v>
      </c>
      <c r="AR154" s="168">
        <v>10.5</v>
      </c>
      <c r="AS154" s="168">
        <v>3698</v>
      </c>
      <c r="AT154" s="171">
        <f t="shared" si="50"/>
        <v>12</v>
      </c>
      <c r="AU154" s="171">
        <f t="shared" si="51"/>
        <v>1.8026315789473684</v>
      </c>
      <c r="AV154" s="172">
        <f t="shared" si="52"/>
        <v>3.8947368421052633</v>
      </c>
      <c r="AW154" s="172">
        <f t="shared" si="53"/>
        <v>1.1052631578947369</v>
      </c>
      <c r="AX154" s="172">
        <f t="shared" si="54"/>
        <v>2.8026315789473686</v>
      </c>
      <c r="AY154" s="172">
        <f t="shared" si="55"/>
        <v>0.80263157894736847</v>
      </c>
      <c r="AZ154" s="172">
        <f t="shared" si="56"/>
        <v>0.19736842105263158</v>
      </c>
      <c r="BA154" s="172">
        <f t="shared" si="57"/>
        <v>0.89473684210526316</v>
      </c>
      <c r="BB154" s="173">
        <f t="shared" si="58"/>
        <v>0.5240174672489083</v>
      </c>
      <c r="BC154" s="173">
        <f t="shared" si="59"/>
        <v>2.0147058823529411</v>
      </c>
      <c r="BD154" s="173">
        <f t="shared" si="60"/>
        <v>3.5049413927832687E-2</v>
      </c>
      <c r="BE154" s="173">
        <f t="shared" si="61"/>
        <v>8.6187083429096773E-3</v>
      </c>
      <c r="BF154" s="173">
        <f t="shared" si="62"/>
        <v>4.8264766720294193E-2</v>
      </c>
      <c r="BG154" s="173">
        <f t="shared" si="63"/>
        <v>0.12238565846931741</v>
      </c>
      <c r="BH154" s="174" t="str">
        <f t="shared" si="64"/>
        <v>20–29 min</v>
      </c>
      <c r="BI154" s="174" t="str">
        <f t="shared" si="65"/>
        <v>23–27</v>
      </c>
      <c r="BJ154" s="175">
        <f t="shared" si="66"/>
        <v>0.57700000000000007</v>
      </c>
      <c r="BK154" s="175">
        <f t="shared" si="67"/>
        <v>0.59599999999999997</v>
      </c>
      <c r="BL154" s="175">
        <f t="shared" si="68"/>
        <v>0.44055522027761013</v>
      </c>
      <c r="BM154" s="176" t="str">
        <f t="shared" si="69"/>
        <v>Écarter</v>
      </c>
      <c r="BN154" s="177">
        <f t="shared" si="70"/>
        <v>0.3670020120724346</v>
      </c>
      <c r="BO154" s="177">
        <f t="shared" si="71"/>
        <v>1740.3999999999999</v>
      </c>
      <c r="BP154" s="178">
        <f t="shared" si="72"/>
        <v>7.871753619857505E-2</v>
      </c>
      <c r="BQ154" s="178">
        <f t="shared" si="73"/>
        <v>2.0147058823529411</v>
      </c>
      <c r="BR154" s="179">
        <f t="shared" si="74"/>
        <v>0.17007584463341763</v>
      </c>
      <c r="BS154" s="182">
        <f>AVERAGE(Tableau1[[#This Row],[STL_pg/Min]],Tableau1[[#This Row],[BLK_pg/Min]],Tableau1[[#This Row],[REB_pg/Min]])</f>
        <v>7.124798896805333E-2</v>
      </c>
      <c r="BT154" s="180">
        <f>AVERAGE(Tableau1[FG%])</f>
        <v>44.61089630931459</v>
      </c>
      <c r="BU154" s="180">
        <f>AVERAGE(Tableau1[3P%])</f>
        <v>29.902460456941991</v>
      </c>
      <c r="BV154" s="180">
        <f>AVERAGE(Tableau1[FT%])</f>
        <v>72.024077328646754</v>
      </c>
    </row>
    <row r="155" spans="1:74">
      <c r="A155" s="181" t="s">
        <v>1918</v>
      </c>
      <c r="B155" s="167" t="s">
        <v>1811</v>
      </c>
      <c r="C155" s="168">
        <v>24</v>
      </c>
      <c r="D155" s="168">
        <v>57</v>
      </c>
      <c r="E155" s="168">
        <v>36</v>
      </c>
      <c r="F155" s="168">
        <v>21</v>
      </c>
      <c r="G155" s="168">
        <v>24.9</v>
      </c>
      <c r="H155" s="169">
        <v>684</v>
      </c>
      <c r="I155" s="169">
        <v>274</v>
      </c>
      <c r="J155" s="169">
        <v>559</v>
      </c>
      <c r="K155" s="169">
        <v>48.7</v>
      </c>
      <c r="L155" s="169">
        <v>63</v>
      </c>
      <c r="M155" s="169">
        <v>182</v>
      </c>
      <c r="N155" s="169">
        <v>34.200000000000003</v>
      </c>
      <c r="O155" s="169">
        <v>80</v>
      </c>
      <c r="P155" s="169">
        <v>103</v>
      </c>
      <c r="Q155" s="169">
        <v>76</v>
      </c>
      <c r="R155" s="169">
        <v>125</v>
      </c>
      <c r="S155" s="169">
        <v>234</v>
      </c>
      <c r="T155" s="169">
        <v>365</v>
      </c>
      <c r="U155" s="169">
        <v>86</v>
      </c>
      <c r="V155" s="170">
        <v>63</v>
      </c>
      <c r="W155" s="169">
        <v>97</v>
      </c>
      <c r="X155" s="169">
        <v>51</v>
      </c>
      <c r="Y155" s="169">
        <v>137</v>
      </c>
      <c r="Z155" s="169">
        <v>1619</v>
      </c>
      <c r="AA155" s="169">
        <v>6</v>
      </c>
      <c r="AB155" s="169">
        <v>0</v>
      </c>
      <c r="AC155" s="168">
        <v>2.5</v>
      </c>
      <c r="AD155" s="168">
        <v>114.8</v>
      </c>
      <c r="AE155" s="168">
        <v>109.2</v>
      </c>
      <c r="AF155" s="168">
        <v>5.6</v>
      </c>
      <c r="AG155" s="168">
        <v>8.1999999999999993</v>
      </c>
      <c r="AH155" s="168">
        <v>1.28</v>
      </c>
      <c r="AI155" s="168">
        <v>11</v>
      </c>
      <c r="AJ155" s="168">
        <v>8.1</v>
      </c>
      <c r="AK155" s="168">
        <v>15.8</v>
      </c>
      <c r="AL155" s="168">
        <v>11.8</v>
      </c>
      <c r="AM155" s="168">
        <v>8.6</v>
      </c>
      <c r="AN155" s="168">
        <v>54.3</v>
      </c>
      <c r="AO155" s="168">
        <v>56.7</v>
      </c>
      <c r="AP155" s="168">
        <v>18.5</v>
      </c>
      <c r="AQ155" s="168">
        <v>101.55</v>
      </c>
      <c r="AR155" s="168">
        <v>11.7</v>
      </c>
      <c r="AS155" s="168">
        <v>2994</v>
      </c>
      <c r="AT155" s="171">
        <f t="shared" si="50"/>
        <v>12</v>
      </c>
      <c r="AU155" s="171">
        <f t="shared" si="51"/>
        <v>1.5087719298245614</v>
      </c>
      <c r="AV155" s="172">
        <f t="shared" si="52"/>
        <v>6.4035087719298245</v>
      </c>
      <c r="AW155" s="172">
        <f t="shared" si="53"/>
        <v>2.192982456140351</v>
      </c>
      <c r="AX155" s="172">
        <f t="shared" si="54"/>
        <v>4.1052631578947372</v>
      </c>
      <c r="AY155" s="172">
        <f t="shared" si="55"/>
        <v>1.7017543859649122</v>
      </c>
      <c r="AZ155" s="172">
        <f t="shared" si="56"/>
        <v>0.89473684210526316</v>
      </c>
      <c r="BA155" s="172">
        <f t="shared" si="57"/>
        <v>1.1052631578947369</v>
      </c>
      <c r="BB155" s="173">
        <f t="shared" si="58"/>
        <v>0.48192771084337355</v>
      </c>
      <c r="BC155" s="173">
        <f t="shared" si="59"/>
        <v>1.3650793650793649</v>
      </c>
      <c r="BD155" s="173">
        <f t="shared" si="60"/>
        <v>6.8343549637145076E-2</v>
      </c>
      <c r="BE155" s="173">
        <f t="shared" si="61"/>
        <v>3.5933206510251538E-2</v>
      </c>
      <c r="BF155" s="173">
        <f t="shared" si="62"/>
        <v>8.8071584583949841E-2</v>
      </c>
      <c r="BG155" s="173">
        <f t="shared" si="63"/>
        <v>0.16487000634115412</v>
      </c>
      <c r="BH155" s="174" t="str">
        <f t="shared" si="64"/>
        <v>20–29 min</v>
      </c>
      <c r="BI155" s="174" t="str">
        <f t="shared" si="65"/>
        <v>23–27</v>
      </c>
      <c r="BJ155" s="175">
        <f t="shared" si="66"/>
        <v>0.54299999999999993</v>
      </c>
      <c r="BK155" s="175">
        <f t="shared" si="67"/>
        <v>0.56700000000000006</v>
      </c>
      <c r="BL155" s="175">
        <f t="shared" si="68"/>
        <v>0.33735666867833436</v>
      </c>
      <c r="BM155" s="176" t="str">
        <f t="shared" si="69"/>
        <v>Écarter</v>
      </c>
      <c r="BN155" s="177">
        <f t="shared" si="70"/>
        <v>0.3670020120724346</v>
      </c>
      <c r="BO155" s="177">
        <f t="shared" si="71"/>
        <v>1419.3</v>
      </c>
      <c r="BP155" s="178">
        <f t="shared" si="72"/>
        <v>6.059325019375749E-2</v>
      </c>
      <c r="BQ155" s="178">
        <f t="shared" si="73"/>
        <v>1.3650793650793651</v>
      </c>
      <c r="BR155" s="179">
        <f t="shared" si="74"/>
        <v>0.25716902698513355</v>
      </c>
      <c r="BS155" s="182">
        <f>AVERAGE(Tableau1[[#This Row],[STL_pg/Min]],Tableau1[[#This Row],[BLK_pg/Min]],Tableau1[[#This Row],[REB_pg/Min]])</f>
        <v>0.12048192771084339</v>
      </c>
      <c r="BT155" s="180">
        <f>AVERAGE(Tableau1[FG%])</f>
        <v>44.61089630931459</v>
      </c>
      <c r="BU155" s="180">
        <f>AVERAGE(Tableau1[3P%])</f>
        <v>29.902460456941991</v>
      </c>
      <c r="BV155" s="180">
        <f>AVERAGE(Tableau1[FT%])</f>
        <v>72.024077328646754</v>
      </c>
    </row>
    <row r="156" spans="1:74">
      <c r="A156" s="181" t="s">
        <v>1919</v>
      </c>
      <c r="B156" s="167" t="s">
        <v>1754</v>
      </c>
      <c r="C156" s="168">
        <v>32</v>
      </c>
      <c r="D156" s="168">
        <v>72</v>
      </c>
      <c r="E156" s="168">
        <v>43</v>
      </c>
      <c r="F156" s="168">
        <v>29</v>
      </c>
      <c r="G156" s="168">
        <v>33.200000000000003</v>
      </c>
      <c r="H156" s="169">
        <v>864</v>
      </c>
      <c r="I156" s="169">
        <v>338</v>
      </c>
      <c r="J156" s="169">
        <v>511</v>
      </c>
      <c r="K156" s="169">
        <v>66.900000000000006</v>
      </c>
      <c r="L156" s="169">
        <v>0</v>
      </c>
      <c r="M156" s="169">
        <v>0</v>
      </c>
      <c r="N156" s="169">
        <v>0</v>
      </c>
      <c r="O156" s="169">
        <v>187</v>
      </c>
      <c r="P156" s="169">
        <v>274</v>
      </c>
      <c r="Q156" s="169">
        <v>67.400000000000006</v>
      </c>
      <c r="R156" s="169">
        <v>266</v>
      </c>
      <c r="S156" s="169">
        <v>518</v>
      </c>
      <c r="T156" s="169">
        <v>785</v>
      </c>
      <c r="U156" s="169">
        <v>130</v>
      </c>
      <c r="V156" s="170">
        <v>86</v>
      </c>
      <c r="W156" s="169">
        <v>58</v>
      </c>
      <c r="X156" s="169">
        <v>101</v>
      </c>
      <c r="Y156" s="169">
        <v>180</v>
      </c>
      <c r="Z156" s="169">
        <v>2390</v>
      </c>
      <c r="AA156" s="169">
        <v>36</v>
      </c>
      <c r="AB156" s="169">
        <v>0</v>
      </c>
      <c r="AC156" s="168">
        <v>4.5</v>
      </c>
      <c r="AD156" s="168">
        <v>114.3</v>
      </c>
      <c r="AE156" s="168">
        <v>107.6</v>
      </c>
      <c r="AF156" s="168">
        <v>6.7</v>
      </c>
      <c r="AG156" s="168">
        <v>7.5</v>
      </c>
      <c r="AH156" s="168">
        <v>1.43</v>
      </c>
      <c r="AI156" s="168">
        <v>14.9</v>
      </c>
      <c r="AJ156" s="168">
        <v>11.1</v>
      </c>
      <c r="AK156" s="168">
        <v>21</v>
      </c>
      <c r="AL156" s="168">
        <v>16.100000000000001</v>
      </c>
      <c r="AM156" s="168">
        <v>10.5</v>
      </c>
      <c r="AN156" s="168">
        <v>66.900000000000006</v>
      </c>
      <c r="AO156" s="168">
        <v>68.7</v>
      </c>
      <c r="AP156" s="168">
        <v>12.9</v>
      </c>
      <c r="AQ156" s="168">
        <v>97.63</v>
      </c>
      <c r="AR156" s="168">
        <v>12.6</v>
      </c>
      <c r="AS156" s="168">
        <v>4858</v>
      </c>
      <c r="AT156" s="171">
        <f t="shared" si="50"/>
        <v>12</v>
      </c>
      <c r="AU156" s="171">
        <f t="shared" si="51"/>
        <v>1.8055555555555556</v>
      </c>
      <c r="AV156" s="172">
        <f t="shared" si="52"/>
        <v>10.902777777777779</v>
      </c>
      <c r="AW156" s="172">
        <f t="shared" si="53"/>
        <v>3.6944444444444446</v>
      </c>
      <c r="AX156" s="172">
        <f t="shared" si="54"/>
        <v>7.1944444444444446</v>
      </c>
      <c r="AY156" s="172">
        <f t="shared" si="55"/>
        <v>0.80555555555555558</v>
      </c>
      <c r="AZ156" s="172">
        <f t="shared" si="56"/>
        <v>1.4027777777777777</v>
      </c>
      <c r="BA156" s="172">
        <f t="shared" si="57"/>
        <v>1.1944444444444444</v>
      </c>
      <c r="BB156" s="173">
        <f t="shared" si="58"/>
        <v>0.36144578313253006</v>
      </c>
      <c r="BC156" s="173">
        <f t="shared" si="59"/>
        <v>1.5116279069767442</v>
      </c>
      <c r="BD156" s="173">
        <f t="shared" si="60"/>
        <v>2.4263721552878179E-2</v>
      </c>
      <c r="BE156" s="173">
        <f t="shared" si="61"/>
        <v>4.2252342704149924E-2</v>
      </c>
      <c r="BF156" s="173">
        <f t="shared" si="62"/>
        <v>0.11127844712182061</v>
      </c>
      <c r="BG156" s="173">
        <f t="shared" si="63"/>
        <v>0.21670013386880854</v>
      </c>
      <c r="BH156" s="174" t="str">
        <f t="shared" si="64"/>
        <v>30–39 min</v>
      </c>
      <c r="BI156" s="174" t="str">
        <f t="shared" si="65"/>
        <v>28–32</v>
      </c>
      <c r="BJ156" s="175">
        <f t="shared" si="66"/>
        <v>0.66900000000000004</v>
      </c>
      <c r="BK156" s="175">
        <f t="shared" si="67"/>
        <v>0.68700000000000006</v>
      </c>
      <c r="BL156" s="175">
        <f t="shared" si="68"/>
        <v>0.30838865419432709</v>
      </c>
      <c r="BM156" s="176" t="str">
        <f t="shared" si="69"/>
        <v>Conserver</v>
      </c>
      <c r="BN156" s="177">
        <f t="shared" si="70"/>
        <v>0.3670020120724346</v>
      </c>
      <c r="BO156" s="177">
        <f t="shared" si="71"/>
        <v>2390.4</v>
      </c>
      <c r="BP156" s="178">
        <f t="shared" si="72"/>
        <v>5.4384203480589019E-2</v>
      </c>
      <c r="BQ156" s="178">
        <f t="shared" si="73"/>
        <v>1.5116279069767442</v>
      </c>
      <c r="BR156" s="179">
        <f t="shared" si="74"/>
        <v>0.32839692101740292</v>
      </c>
      <c r="BS156" s="182">
        <f>AVERAGE(Tableau1[[#This Row],[STL_pg/Min]],Tableau1[[#This Row],[BLK_pg/Min]],Tableau1[[#This Row],[REB_pg/Min]])</f>
        <v>0.13163766175814368</v>
      </c>
      <c r="BT156" s="180">
        <f>AVERAGE(Tableau1[FG%])</f>
        <v>44.61089630931459</v>
      </c>
      <c r="BU156" s="180">
        <f>AVERAGE(Tableau1[3P%])</f>
        <v>29.902460456941991</v>
      </c>
      <c r="BV156" s="180">
        <f>AVERAGE(Tableau1[FT%])</f>
        <v>72.024077328646754</v>
      </c>
    </row>
    <row r="157" spans="1:74">
      <c r="A157" s="181" t="s">
        <v>1920</v>
      </c>
      <c r="B157" s="167" t="s">
        <v>1821</v>
      </c>
      <c r="C157" s="168">
        <v>25</v>
      </c>
      <c r="D157" s="168">
        <v>45</v>
      </c>
      <c r="E157" s="168">
        <v>29</v>
      </c>
      <c r="F157" s="168">
        <v>16</v>
      </c>
      <c r="G157" s="168">
        <v>24.9</v>
      </c>
      <c r="H157" s="169">
        <v>540</v>
      </c>
      <c r="I157" s="169">
        <v>194</v>
      </c>
      <c r="J157" s="169">
        <v>378</v>
      </c>
      <c r="K157" s="169">
        <v>50.7</v>
      </c>
      <c r="L157" s="169">
        <v>86</v>
      </c>
      <c r="M157" s="169">
        <v>194</v>
      </c>
      <c r="N157" s="169">
        <v>43.1</v>
      </c>
      <c r="O157" s="169">
        <v>72</v>
      </c>
      <c r="P157" s="169">
        <v>81</v>
      </c>
      <c r="Q157" s="169">
        <v>91.3</v>
      </c>
      <c r="R157" s="169">
        <v>36</v>
      </c>
      <c r="S157" s="169">
        <v>140</v>
      </c>
      <c r="T157" s="169">
        <v>180</v>
      </c>
      <c r="U157" s="169">
        <v>54</v>
      </c>
      <c r="V157" s="170">
        <v>36</v>
      </c>
      <c r="W157" s="169">
        <v>36</v>
      </c>
      <c r="X157" s="169">
        <v>18</v>
      </c>
      <c r="Y157" s="169">
        <v>113</v>
      </c>
      <c r="Z157" s="169">
        <v>954</v>
      </c>
      <c r="AA157" s="169">
        <v>0</v>
      </c>
      <c r="AB157" s="169">
        <v>0</v>
      </c>
      <c r="AC157" s="168">
        <v>4.4000000000000004</v>
      </c>
      <c r="AD157" s="168">
        <v>120.1</v>
      </c>
      <c r="AE157" s="168">
        <v>111.5</v>
      </c>
      <c r="AF157" s="168">
        <v>8.5</v>
      </c>
      <c r="AG157" s="168">
        <v>6.3</v>
      </c>
      <c r="AH157" s="168">
        <v>1.46</v>
      </c>
      <c r="AI157" s="168">
        <v>10.8</v>
      </c>
      <c r="AJ157" s="168">
        <v>3.4</v>
      </c>
      <c r="AK157" s="168">
        <v>11.8</v>
      </c>
      <c r="AL157" s="168">
        <v>7.8</v>
      </c>
      <c r="AM157" s="168">
        <v>7.4</v>
      </c>
      <c r="AN157" s="168">
        <v>61.7</v>
      </c>
      <c r="AO157" s="168">
        <v>65.3</v>
      </c>
      <c r="AP157" s="168">
        <v>17.100000000000001</v>
      </c>
      <c r="AQ157" s="168">
        <v>101.64</v>
      </c>
      <c r="AR157" s="168">
        <v>8.6999999999999993</v>
      </c>
      <c r="AS157" s="168">
        <v>2373</v>
      </c>
      <c r="AT157" s="171">
        <f t="shared" si="50"/>
        <v>12</v>
      </c>
      <c r="AU157" s="171">
        <f t="shared" si="51"/>
        <v>1.2</v>
      </c>
      <c r="AV157" s="172">
        <f t="shared" si="52"/>
        <v>4</v>
      </c>
      <c r="AW157" s="172">
        <f t="shared" si="53"/>
        <v>0.8</v>
      </c>
      <c r="AX157" s="172">
        <f t="shared" si="54"/>
        <v>3.1111111111111112</v>
      </c>
      <c r="AY157" s="172">
        <f t="shared" si="55"/>
        <v>0.8</v>
      </c>
      <c r="AZ157" s="172">
        <f t="shared" si="56"/>
        <v>0.4</v>
      </c>
      <c r="BA157" s="172">
        <f t="shared" si="57"/>
        <v>0.8</v>
      </c>
      <c r="BB157" s="173">
        <f t="shared" si="58"/>
        <v>0.48192771084337355</v>
      </c>
      <c r="BC157" s="173">
        <f t="shared" si="59"/>
        <v>1.4999999999999998</v>
      </c>
      <c r="BD157" s="173">
        <f t="shared" si="60"/>
        <v>3.2128514056224904E-2</v>
      </c>
      <c r="BE157" s="173">
        <f t="shared" si="61"/>
        <v>1.6064257028112452E-2</v>
      </c>
      <c r="BF157" s="173">
        <f t="shared" si="62"/>
        <v>3.2128514056224904E-2</v>
      </c>
      <c r="BG157" s="173">
        <f t="shared" si="63"/>
        <v>0.1249442213297635</v>
      </c>
      <c r="BH157" s="174" t="str">
        <f t="shared" si="64"/>
        <v>20–29 min</v>
      </c>
      <c r="BI157" s="174" t="str">
        <f t="shared" si="65"/>
        <v>23–27</v>
      </c>
      <c r="BJ157" s="175">
        <f t="shared" si="66"/>
        <v>0.61699999999999999</v>
      </c>
      <c r="BK157" s="175">
        <f t="shared" si="67"/>
        <v>0.65300000000000002</v>
      </c>
      <c r="BL157" s="175">
        <f t="shared" si="68"/>
        <v>0.22812311406155703</v>
      </c>
      <c r="BM157" s="176" t="str">
        <f t="shared" si="69"/>
        <v>Écarter</v>
      </c>
      <c r="BN157" s="177">
        <f t="shared" si="70"/>
        <v>0.3670020120724346</v>
      </c>
      <c r="BO157" s="177">
        <f t="shared" si="71"/>
        <v>1120.5</v>
      </c>
      <c r="BP157" s="178">
        <f t="shared" si="72"/>
        <v>4.8192771084337352E-2</v>
      </c>
      <c r="BQ157" s="178">
        <f t="shared" si="73"/>
        <v>1.5</v>
      </c>
      <c r="BR157" s="179">
        <f t="shared" si="74"/>
        <v>0.1606425702811245</v>
      </c>
      <c r="BS157" s="182">
        <f>AVERAGE(Tableau1[[#This Row],[STL_pg/Min]],Tableau1[[#This Row],[BLK_pg/Min]],Tableau1[[#This Row],[REB_pg/Min]])</f>
        <v>6.961178045515394E-2</v>
      </c>
      <c r="BT157" s="180">
        <f>AVERAGE(Tableau1[FG%])</f>
        <v>44.61089630931459</v>
      </c>
      <c r="BU157" s="180">
        <f>AVERAGE(Tableau1[3P%])</f>
        <v>29.902460456941991</v>
      </c>
      <c r="BV157" s="180">
        <f>AVERAGE(Tableau1[FT%])</f>
        <v>72.024077328646754</v>
      </c>
    </row>
    <row r="158" spans="1:74">
      <c r="A158" s="181" t="s">
        <v>1921</v>
      </c>
      <c r="B158" s="167" t="s">
        <v>1815</v>
      </c>
      <c r="C158" s="168">
        <v>33</v>
      </c>
      <c r="D158" s="168">
        <v>37</v>
      </c>
      <c r="E158" s="168">
        <v>18</v>
      </c>
      <c r="F158" s="168">
        <v>19</v>
      </c>
      <c r="G158" s="168">
        <v>22.8</v>
      </c>
      <c r="H158" s="169">
        <v>440</v>
      </c>
      <c r="I158" s="169">
        <v>159</v>
      </c>
      <c r="J158" s="169">
        <v>337</v>
      </c>
      <c r="K158" s="169">
        <v>47.5</v>
      </c>
      <c r="L158" s="169">
        <v>48</v>
      </c>
      <c r="M158" s="169">
        <v>133</v>
      </c>
      <c r="N158" s="169">
        <v>36.1</v>
      </c>
      <c r="O158" s="169">
        <v>70</v>
      </c>
      <c r="P158" s="169">
        <v>85</v>
      </c>
      <c r="Q158" s="169">
        <v>85.7</v>
      </c>
      <c r="R158" s="169">
        <v>15</v>
      </c>
      <c r="S158" s="169">
        <v>126</v>
      </c>
      <c r="T158" s="169">
        <v>137</v>
      </c>
      <c r="U158" s="169">
        <v>152</v>
      </c>
      <c r="V158" s="170">
        <v>56</v>
      </c>
      <c r="W158" s="169">
        <v>33</v>
      </c>
      <c r="X158" s="169">
        <v>7</v>
      </c>
      <c r="Y158" s="169">
        <v>74</v>
      </c>
      <c r="Z158" s="169">
        <v>903</v>
      </c>
      <c r="AA158" s="169">
        <v>0</v>
      </c>
      <c r="AB158" s="169">
        <v>0</v>
      </c>
      <c r="AC158" s="168">
        <v>1.1000000000000001</v>
      </c>
      <c r="AD158" s="168">
        <v>114.1</v>
      </c>
      <c r="AE158" s="168">
        <v>112.6</v>
      </c>
      <c r="AF158" s="168">
        <v>1.5</v>
      </c>
      <c r="AG158" s="168">
        <v>25.1</v>
      </c>
      <c r="AH158" s="168">
        <v>2.68</v>
      </c>
      <c r="AI158" s="168">
        <v>26</v>
      </c>
      <c r="AJ158" s="168">
        <v>1.5</v>
      </c>
      <c r="AK158" s="168">
        <v>13.2</v>
      </c>
      <c r="AL158" s="168">
        <v>7.6</v>
      </c>
      <c r="AM158" s="168">
        <v>9.6999999999999993</v>
      </c>
      <c r="AN158" s="168">
        <v>54.6</v>
      </c>
      <c r="AO158" s="168">
        <v>58.8</v>
      </c>
      <c r="AP158" s="168">
        <v>20.8</v>
      </c>
      <c r="AQ158" s="168">
        <v>104.75</v>
      </c>
      <c r="AR158" s="168">
        <v>11.4</v>
      </c>
      <c r="AS158" s="168">
        <v>1845</v>
      </c>
      <c r="AT158" s="171">
        <f t="shared" si="50"/>
        <v>11.891891891891891</v>
      </c>
      <c r="AU158" s="171">
        <f t="shared" si="51"/>
        <v>4.1081081081081079</v>
      </c>
      <c r="AV158" s="172">
        <f t="shared" si="52"/>
        <v>3.7027027027027026</v>
      </c>
      <c r="AW158" s="172">
        <f t="shared" si="53"/>
        <v>0.40540540540540543</v>
      </c>
      <c r="AX158" s="172">
        <f t="shared" si="54"/>
        <v>3.4054054054054053</v>
      </c>
      <c r="AY158" s="172">
        <f t="shared" si="55"/>
        <v>0.89189189189189189</v>
      </c>
      <c r="AZ158" s="172">
        <f t="shared" si="56"/>
        <v>0.1891891891891892</v>
      </c>
      <c r="BA158" s="172">
        <f t="shared" si="57"/>
        <v>1.5135135135135136</v>
      </c>
      <c r="BB158" s="173">
        <f t="shared" si="58"/>
        <v>0.52157420578473201</v>
      </c>
      <c r="BC158" s="173">
        <f t="shared" si="59"/>
        <v>2.714285714285714</v>
      </c>
      <c r="BD158" s="173">
        <f t="shared" si="60"/>
        <v>3.9118065433854904E-2</v>
      </c>
      <c r="BE158" s="173">
        <f t="shared" si="61"/>
        <v>8.2977714556661929E-3</v>
      </c>
      <c r="BF158" s="173">
        <f t="shared" si="62"/>
        <v>1.7780938833570414E-2</v>
      </c>
      <c r="BG158" s="173">
        <f t="shared" si="63"/>
        <v>0.14935988620199145</v>
      </c>
      <c r="BH158" s="174" t="str">
        <f t="shared" si="64"/>
        <v>20–29 min</v>
      </c>
      <c r="BI158" s="174" t="str">
        <f t="shared" si="65"/>
        <v>33+</v>
      </c>
      <c r="BJ158" s="175">
        <f t="shared" si="66"/>
        <v>0.54600000000000004</v>
      </c>
      <c r="BK158" s="175">
        <f t="shared" si="67"/>
        <v>0.58799999999999997</v>
      </c>
      <c r="BL158" s="175">
        <f t="shared" si="68"/>
        <v>0.20337960168980085</v>
      </c>
      <c r="BM158" s="176" t="str">
        <f t="shared" si="69"/>
        <v>Écarter</v>
      </c>
      <c r="BN158" s="177">
        <f t="shared" si="70"/>
        <v>0.36369568763934962</v>
      </c>
      <c r="BO158" s="177">
        <f t="shared" si="71"/>
        <v>843.6</v>
      </c>
      <c r="BP158" s="178">
        <f t="shared" si="72"/>
        <v>0.18018018018018017</v>
      </c>
      <c r="BQ158" s="178">
        <f t="shared" si="73"/>
        <v>2.7142857142857144</v>
      </c>
      <c r="BR158" s="179">
        <f t="shared" si="74"/>
        <v>0.16239924134660977</v>
      </c>
      <c r="BS158" s="182">
        <f>AVERAGE(Tableau1[[#This Row],[STL_pg/Min]],Tableau1[[#This Row],[BLK_pg/Min]],Tableau1[[#This Row],[REB_pg/Min]])</f>
        <v>6.9938359412043627E-2</v>
      </c>
      <c r="BT158" s="180">
        <f>AVERAGE(Tableau1[FG%])</f>
        <v>44.61089630931459</v>
      </c>
      <c r="BU158" s="180">
        <f>AVERAGE(Tableau1[3P%])</f>
        <v>29.902460456941991</v>
      </c>
      <c r="BV158" s="180">
        <f>AVERAGE(Tableau1[FT%])</f>
        <v>72.024077328646754</v>
      </c>
    </row>
    <row r="159" spans="1:74">
      <c r="A159" s="181" t="s">
        <v>1922</v>
      </c>
      <c r="B159" s="167" t="s">
        <v>1762</v>
      </c>
      <c r="C159" s="168">
        <v>21</v>
      </c>
      <c r="D159" s="168">
        <v>78</v>
      </c>
      <c r="E159" s="168">
        <v>43</v>
      </c>
      <c r="F159" s="168">
        <v>35</v>
      </c>
      <c r="G159" s="168">
        <v>26.1</v>
      </c>
      <c r="H159" s="169">
        <v>920</v>
      </c>
      <c r="I159" s="169">
        <v>374</v>
      </c>
      <c r="J159" s="169">
        <v>546</v>
      </c>
      <c r="K159" s="169">
        <v>69.2</v>
      </c>
      <c r="L159" s="169">
        <v>0</v>
      </c>
      <c r="M159" s="169">
        <v>0</v>
      </c>
      <c r="N159" s="169">
        <v>0</v>
      </c>
      <c r="O159" s="169">
        <v>164</v>
      </c>
      <c r="P159" s="169">
        <v>242</v>
      </c>
      <c r="Q159" s="169">
        <v>66.900000000000006</v>
      </c>
      <c r="R159" s="169">
        <v>281</v>
      </c>
      <c r="S159" s="169">
        <v>530</v>
      </c>
      <c r="T159" s="169">
        <v>803</v>
      </c>
      <c r="U159" s="169">
        <v>211</v>
      </c>
      <c r="V159" s="170">
        <v>133</v>
      </c>
      <c r="W159" s="169">
        <v>55</v>
      </c>
      <c r="X159" s="169">
        <v>86</v>
      </c>
      <c r="Y159" s="169">
        <v>250</v>
      </c>
      <c r="Z159" s="169">
        <v>2496</v>
      </c>
      <c r="AA159" s="169">
        <v>41</v>
      </c>
      <c r="AB159" s="169">
        <v>0</v>
      </c>
      <c r="AC159" s="168">
        <v>0.5</v>
      </c>
      <c r="AD159" s="168">
        <v>115.5</v>
      </c>
      <c r="AE159" s="168">
        <v>114</v>
      </c>
      <c r="AF159" s="168">
        <v>1.5</v>
      </c>
      <c r="AG159" s="168">
        <v>14.1</v>
      </c>
      <c r="AH159" s="168">
        <v>1.54</v>
      </c>
      <c r="AI159" s="168">
        <v>21</v>
      </c>
      <c r="AJ159" s="168">
        <v>13.7</v>
      </c>
      <c r="AK159" s="168">
        <v>25.9</v>
      </c>
      <c r="AL159" s="168">
        <v>19.899999999999999</v>
      </c>
      <c r="AM159" s="168">
        <v>13.6</v>
      </c>
      <c r="AN159" s="168">
        <v>69.2</v>
      </c>
      <c r="AO159" s="168">
        <v>70.3</v>
      </c>
      <c r="AP159" s="168">
        <v>16.100000000000001</v>
      </c>
      <c r="AQ159" s="168">
        <v>101.29</v>
      </c>
      <c r="AR159" s="168">
        <v>14</v>
      </c>
      <c r="AS159" s="168">
        <v>4278</v>
      </c>
      <c r="AT159" s="171">
        <f t="shared" si="50"/>
        <v>11.794871794871796</v>
      </c>
      <c r="AU159" s="171">
        <f t="shared" si="51"/>
        <v>2.7051282051282053</v>
      </c>
      <c r="AV159" s="172">
        <f t="shared" si="52"/>
        <v>10.294871794871796</v>
      </c>
      <c r="AW159" s="172">
        <f t="shared" si="53"/>
        <v>3.6025641025641026</v>
      </c>
      <c r="AX159" s="172">
        <f t="shared" si="54"/>
        <v>6.7948717948717947</v>
      </c>
      <c r="AY159" s="172">
        <f t="shared" si="55"/>
        <v>0.70512820512820518</v>
      </c>
      <c r="AZ159" s="172">
        <f t="shared" si="56"/>
        <v>1.1025641025641026</v>
      </c>
      <c r="BA159" s="172">
        <f t="shared" si="57"/>
        <v>1.7051282051282051</v>
      </c>
      <c r="BB159" s="173">
        <f t="shared" si="58"/>
        <v>0.45191079673838297</v>
      </c>
      <c r="BC159" s="173">
        <f t="shared" si="59"/>
        <v>1.5864661654135339</v>
      </c>
      <c r="BD159" s="173">
        <f t="shared" si="60"/>
        <v>2.7016406326751154E-2</v>
      </c>
      <c r="BE159" s="173">
        <f t="shared" si="61"/>
        <v>4.2243835347283626E-2</v>
      </c>
      <c r="BF159" s="173">
        <f t="shared" si="62"/>
        <v>0.13802927596031045</v>
      </c>
      <c r="BG159" s="173">
        <f t="shared" si="63"/>
        <v>0.26033991551232927</v>
      </c>
      <c r="BH159" s="174" t="str">
        <f t="shared" si="64"/>
        <v>20–29 min</v>
      </c>
      <c r="BI159" s="174" t="str">
        <f t="shared" si="65"/>
        <v>18–22</v>
      </c>
      <c r="BJ159" s="175">
        <f t="shared" si="66"/>
        <v>0.69200000000000006</v>
      </c>
      <c r="BK159" s="175">
        <f t="shared" si="67"/>
        <v>0.70299999999999996</v>
      </c>
      <c r="BL159" s="175">
        <f t="shared" si="68"/>
        <v>0.3295111647555824</v>
      </c>
      <c r="BM159" s="176" t="str">
        <f t="shared" si="69"/>
        <v>Écarter</v>
      </c>
      <c r="BN159" s="177">
        <f t="shared" si="70"/>
        <v>0.36072847340452979</v>
      </c>
      <c r="BO159" s="177">
        <f t="shared" si="71"/>
        <v>2035.8000000000002</v>
      </c>
      <c r="BP159" s="178">
        <f t="shared" si="72"/>
        <v>0.1036447588171726</v>
      </c>
      <c r="BQ159" s="178">
        <f t="shared" si="73"/>
        <v>1.5864661654135339</v>
      </c>
      <c r="BR159" s="179">
        <f t="shared" si="74"/>
        <v>0.39443953237056684</v>
      </c>
      <c r="BS159" s="182">
        <f>AVERAGE(Tableau1[[#This Row],[STL_pg/Min]],Tableau1[[#This Row],[BLK_pg/Min]],Tableau1[[#This Row],[REB_pg/Min]])</f>
        <v>0.15456659134820053</v>
      </c>
      <c r="BT159" s="180">
        <f>AVERAGE(Tableau1[FG%])</f>
        <v>44.61089630931459</v>
      </c>
      <c r="BU159" s="180">
        <f>AVERAGE(Tableau1[3P%])</f>
        <v>29.902460456941991</v>
      </c>
      <c r="BV159" s="180">
        <f>AVERAGE(Tableau1[FT%])</f>
        <v>72.024077328646754</v>
      </c>
    </row>
    <row r="160" spans="1:74">
      <c r="A160" s="181" t="s">
        <v>1923</v>
      </c>
      <c r="B160" s="167" t="s">
        <v>1776</v>
      </c>
      <c r="C160" s="168">
        <v>22</v>
      </c>
      <c r="D160" s="168">
        <v>64</v>
      </c>
      <c r="E160" s="168">
        <v>38</v>
      </c>
      <c r="F160" s="168">
        <v>26</v>
      </c>
      <c r="G160" s="168">
        <v>26.8</v>
      </c>
      <c r="H160" s="169">
        <v>749</v>
      </c>
      <c r="I160" s="169">
        <v>282</v>
      </c>
      <c r="J160" s="169">
        <v>627</v>
      </c>
      <c r="K160" s="169">
        <v>44.5</v>
      </c>
      <c r="L160" s="169">
        <v>115</v>
      </c>
      <c r="M160" s="169">
        <v>307</v>
      </c>
      <c r="N160" s="169">
        <v>37.200000000000003</v>
      </c>
      <c r="O160" s="169">
        <v>70</v>
      </c>
      <c r="P160" s="169">
        <v>96</v>
      </c>
      <c r="Q160" s="169">
        <v>75.8</v>
      </c>
      <c r="R160" s="169">
        <v>64</v>
      </c>
      <c r="S160" s="169">
        <v>262</v>
      </c>
      <c r="T160" s="169">
        <v>326</v>
      </c>
      <c r="U160" s="169">
        <v>218</v>
      </c>
      <c r="V160" s="170">
        <v>77</v>
      </c>
      <c r="W160" s="169">
        <v>70</v>
      </c>
      <c r="X160" s="169">
        <v>13</v>
      </c>
      <c r="Y160" s="169">
        <v>96</v>
      </c>
      <c r="Z160" s="169">
        <v>1638</v>
      </c>
      <c r="AA160" s="169">
        <v>2</v>
      </c>
      <c r="AB160" s="169">
        <v>0</v>
      </c>
      <c r="AC160" s="168">
        <v>4.0999999999999996</v>
      </c>
      <c r="AD160" s="168">
        <v>111.6</v>
      </c>
      <c r="AE160" s="168">
        <v>105.1</v>
      </c>
      <c r="AF160" s="168">
        <v>6.6</v>
      </c>
      <c r="AG160" s="168">
        <v>19.399999999999999</v>
      </c>
      <c r="AH160" s="168">
        <v>2.93</v>
      </c>
      <c r="AI160" s="168">
        <v>22.8</v>
      </c>
      <c r="AJ160" s="168">
        <v>3.4</v>
      </c>
      <c r="AK160" s="168">
        <v>15.1</v>
      </c>
      <c r="AL160" s="168">
        <v>8.9</v>
      </c>
      <c r="AM160" s="168">
        <v>7.8</v>
      </c>
      <c r="AN160" s="168">
        <v>53.7</v>
      </c>
      <c r="AO160" s="168">
        <v>55.7</v>
      </c>
      <c r="AP160" s="168">
        <v>17.7</v>
      </c>
      <c r="AQ160" s="168">
        <v>100.36</v>
      </c>
      <c r="AR160" s="168">
        <v>11.4</v>
      </c>
      <c r="AS160" s="168">
        <v>3600</v>
      </c>
      <c r="AT160" s="171">
        <f t="shared" si="50"/>
        <v>11.703125</v>
      </c>
      <c r="AU160" s="171">
        <f t="shared" si="51"/>
        <v>3.40625</v>
      </c>
      <c r="AV160" s="172">
        <f t="shared" si="52"/>
        <v>5.09375</v>
      </c>
      <c r="AW160" s="172">
        <f t="shared" si="53"/>
        <v>1</v>
      </c>
      <c r="AX160" s="172">
        <f t="shared" si="54"/>
        <v>4.09375</v>
      </c>
      <c r="AY160" s="172">
        <f t="shared" si="55"/>
        <v>1.09375</v>
      </c>
      <c r="AZ160" s="172">
        <f t="shared" si="56"/>
        <v>0.203125</v>
      </c>
      <c r="BA160" s="172">
        <f t="shared" si="57"/>
        <v>1.203125</v>
      </c>
      <c r="BB160" s="173">
        <f t="shared" si="58"/>
        <v>0.43668376865671643</v>
      </c>
      <c r="BC160" s="173">
        <f t="shared" si="59"/>
        <v>2.831168831168831</v>
      </c>
      <c r="BD160" s="173">
        <f t="shared" si="60"/>
        <v>4.0811567164179101E-2</v>
      </c>
      <c r="BE160" s="173">
        <f t="shared" si="61"/>
        <v>7.5792910447761196E-3</v>
      </c>
      <c r="BF160" s="173">
        <f t="shared" si="62"/>
        <v>3.7313432835820892E-2</v>
      </c>
      <c r="BG160" s="173">
        <f t="shared" si="63"/>
        <v>0.15275186567164178</v>
      </c>
      <c r="BH160" s="174" t="str">
        <f t="shared" si="64"/>
        <v>20–29 min</v>
      </c>
      <c r="BI160" s="174" t="str">
        <f t="shared" si="65"/>
        <v>18–22</v>
      </c>
      <c r="BJ160" s="175">
        <f t="shared" si="66"/>
        <v>0.53700000000000003</v>
      </c>
      <c r="BK160" s="175">
        <f t="shared" si="67"/>
        <v>0.55700000000000005</v>
      </c>
      <c r="BL160" s="175">
        <f t="shared" si="68"/>
        <v>0.37839468919734459</v>
      </c>
      <c r="BM160" s="176" t="str">
        <f t="shared" si="69"/>
        <v>Écarter</v>
      </c>
      <c r="BN160" s="177">
        <f t="shared" si="70"/>
        <v>0.3579225352112676</v>
      </c>
      <c r="BO160" s="177">
        <f t="shared" si="71"/>
        <v>1715.2</v>
      </c>
      <c r="BP160" s="178">
        <f t="shared" si="72"/>
        <v>0.12709888059701493</v>
      </c>
      <c r="BQ160" s="178">
        <f t="shared" si="73"/>
        <v>2.831168831168831</v>
      </c>
      <c r="BR160" s="179">
        <f t="shared" si="74"/>
        <v>0.19006529850746268</v>
      </c>
      <c r="BS160" s="182">
        <f>AVERAGE(Tableau1[[#This Row],[STL_pg/Min]],Tableau1[[#This Row],[BLK_pg/Min]],Tableau1[[#This Row],[REB_pg/Min]])</f>
        <v>7.94853855721393E-2</v>
      </c>
      <c r="BT160" s="180">
        <f>AVERAGE(Tableau1[FG%])</f>
        <v>44.61089630931459</v>
      </c>
      <c r="BU160" s="180">
        <f>AVERAGE(Tableau1[3P%])</f>
        <v>29.902460456941991</v>
      </c>
      <c r="BV160" s="180">
        <f>AVERAGE(Tableau1[FT%])</f>
        <v>72.024077328646754</v>
      </c>
    </row>
    <row r="161" spans="1:74">
      <c r="A161" s="181" t="s">
        <v>1924</v>
      </c>
      <c r="B161" s="167" t="s">
        <v>1754</v>
      </c>
      <c r="C161" s="168">
        <v>28</v>
      </c>
      <c r="D161" s="168">
        <v>62</v>
      </c>
      <c r="E161" s="168">
        <v>37</v>
      </c>
      <c r="F161" s="168">
        <v>25</v>
      </c>
      <c r="G161" s="168">
        <v>25.9</v>
      </c>
      <c r="H161" s="169">
        <v>725</v>
      </c>
      <c r="I161" s="169">
        <v>248</v>
      </c>
      <c r="J161" s="169">
        <v>595</v>
      </c>
      <c r="K161" s="169">
        <v>42.2</v>
      </c>
      <c r="L161" s="169">
        <v>174</v>
      </c>
      <c r="M161" s="169">
        <v>440</v>
      </c>
      <c r="N161" s="169">
        <v>39.700000000000003</v>
      </c>
      <c r="O161" s="169">
        <v>50</v>
      </c>
      <c r="P161" s="169">
        <v>62</v>
      </c>
      <c r="Q161" s="169">
        <v>77.8</v>
      </c>
      <c r="R161" s="169">
        <v>31</v>
      </c>
      <c r="S161" s="169">
        <v>198</v>
      </c>
      <c r="T161" s="169">
        <v>229</v>
      </c>
      <c r="U161" s="169">
        <v>223</v>
      </c>
      <c r="V161" s="170">
        <v>99</v>
      </c>
      <c r="W161" s="169">
        <v>74</v>
      </c>
      <c r="X161" s="169">
        <v>19</v>
      </c>
      <c r="Y161" s="169">
        <v>112</v>
      </c>
      <c r="Z161" s="169">
        <v>1507</v>
      </c>
      <c r="AA161" s="169">
        <v>1</v>
      </c>
      <c r="AB161" s="169">
        <v>0</v>
      </c>
      <c r="AC161" s="168">
        <v>2.8</v>
      </c>
      <c r="AD161" s="168">
        <v>114.2</v>
      </c>
      <c r="AE161" s="168">
        <v>109.1</v>
      </c>
      <c r="AF161" s="168">
        <v>5.0999999999999996</v>
      </c>
      <c r="AG161" s="168">
        <v>20.3</v>
      </c>
      <c r="AH161" s="168">
        <v>2.27</v>
      </c>
      <c r="AI161" s="168">
        <v>23.8</v>
      </c>
      <c r="AJ161" s="168">
        <v>2</v>
      </c>
      <c r="AK161" s="168">
        <v>11.5</v>
      </c>
      <c r="AL161" s="168">
        <v>6.8</v>
      </c>
      <c r="AM161" s="168">
        <v>10.5</v>
      </c>
      <c r="AN161" s="168">
        <v>56.8</v>
      </c>
      <c r="AO161" s="168">
        <v>58.2</v>
      </c>
      <c r="AP161" s="168">
        <v>18.8</v>
      </c>
      <c r="AQ161" s="168">
        <v>100.17</v>
      </c>
      <c r="AR161" s="168">
        <v>10</v>
      </c>
      <c r="AS161" s="168">
        <v>3352</v>
      </c>
      <c r="AT161" s="171">
        <f t="shared" si="50"/>
        <v>11.693548387096774</v>
      </c>
      <c r="AU161" s="171">
        <f t="shared" si="51"/>
        <v>3.596774193548387</v>
      </c>
      <c r="AV161" s="172">
        <f t="shared" si="52"/>
        <v>3.693548387096774</v>
      </c>
      <c r="AW161" s="172">
        <f t="shared" si="53"/>
        <v>0.5</v>
      </c>
      <c r="AX161" s="172">
        <f t="shared" si="54"/>
        <v>3.193548387096774</v>
      </c>
      <c r="AY161" s="172">
        <f t="shared" si="55"/>
        <v>1.1935483870967742</v>
      </c>
      <c r="AZ161" s="172">
        <f t="shared" si="56"/>
        <v>0.30645161290322581</v>
      </c>
      <c r="BA161" s="172">
        <f t="shared" si="57"/>
        <v>1.596774193548387</v>
      </c>
      <c r="BB161" s="173">
        <f t="shared" si="58"/>
        <v>0.45148835471416121</v>
      </c>
      <c r="BC161" s="173">
        <f t="shared" si="59"/>
        <v>2.2525252525252526</v>
      </c>
      <c r="BD161" s="173">
        <f t="shared" si="60"/>
        <v>4.6082949308755762E-2</v>
      </c>
      <c r="BE161" s="173">
        <f t="shared" si="61"/>
        <v>1.1832108606302155E-2</v>
      </c>
      <c r="BF161" s="173">
        <f t="shared" si="62"/>
        <v>1.9305019305019305E-2</v>
      </c>
      <c r="BG161" s="173">
        <f t="shared" si="63"/>
        <v>0.12330302652883299</v>
      </c>
      <c r="BH161" s="174" t="str">
        <f t="shared" si="64"/>
        <v>20–29 min</v>
      </c>
      <c r="BI161" s="174" t="str">
        <f t="shared" si="65"/>
        <v>28–32</v>
      </c>
      <c r="BJ161" s="175">
        <f t="shared" si="66"/>
        <v>0.56799999999999995</v>
      </c>
      <c r="BK161" s="175">
        <f t="shared" si="67"/>
        <v>0.58200000000000007</v>
      </c>
      <c r="BL161" s="175">
        <f t="shared" si="68"/>
        <v>0.35908267954133977</v>
      </c>
      <c r="BM161" s="176" t="str">
        <f t="shared" si="69"/>
        <v>Écarter</v>
      </c>
      <c r="BN161" s="177">
        <f t="shared" si="70"/>
        <v>0.35762964886090737</v>
      </c>
      <c r="BO161" s="177">
        <f t="shared" si="71"/>
        <v>1605.8</v>
      </c>
      <c r="BP161" s="178">
        <f t="shared" si="72"/>
        <v>0.13887159048449371</v>
      </c>
      <c r="BQ161" s="178">
        <f t="shared" si="73"/>
        <v>2.2525252525252526</v>
      </c>
      <c r="BR161" s="179">
        <f t="shared" si="74"/>
        <v>0.14260804583385228</v>
      </c>
      <c r="BS161" s="182">
        <f>AVERAGE(Tableau1[[#This Row],[STL_pg/Min]],Tableau1[[#This Row],[BLK_pg/Min]],Tableau1[[#This Row],[REB_pg/Min]])</f>
        <v>6.6841034582970069E-2</v>
      </c>
      <c r="BT161" s="180">
        <f>AVERAGE(Tableau1[FG%])</f>
        <v>44.61089630931459</v>
      </c>
      <c r="BU161" s="180">
        <f>AVERAGE(Tableau1[3P%])</f>
        <v>29.902460456941991</v>
      </c>
      <c r="BV161" s="180">
        <f>AVERAGE(Tableau1[FT%])</f>
        <v>72.024077328646754</v>
      </c>
    </row>
    <row r="162" spans="1:74">
      <c r="A162" s="181" t="s">
        <v>1925</v>
      </c>
      <c r="B162" s="167" t="s">
        <v>1815</v>
      </c>
      <c r="C162" s="168">
        <v>26</v>
      </c>
      <c r="D162" s="168">
        <v>61</v>
      </c>
      <c r="E162" s="168">
        <v>14</v>
      </c>
      <c r="F162" s="168">
        <v>47</v>
      </c>
      <c r="G162" s="168">
        <v>26.3</v>
      </c>
      <c r="H162" s="169">
        <v>708</v>
      </c>
      <c r="I162" s="169">
        <v>256</v>
      </c>
      <c r="J162" s="169">
        <v>567</v>
      </c>
      <c r="K162" s="169">
        <v>45.1</v>
      </c>
      <c r="L162" s="169">
        <v>122</v>
      </c>
      <c r="M162" s="169">
        <v>329</v>
      </c>
      <c r="N162" s="169">
        <v>36.4</v>
      </c>
      <c r="O162" s="169">
        <v>73</v>
      </c>
      <c r="P162" s="169">
        <v>85</v>
      </c>
      <c r="Q162" s="169">
        <v>85.2</v>
      </c>
      <c r="R162" s="169">
        <v>37</v>
      </c>
      <c r="S162" s="169">
        <v>146</v>
      </c>
      <c r="T162" s="169">
        <v>183</v>
      </c>
      <c r="U162" s="169">
        <v>104</v>
      </c>
      <c r="V162" s="170">
        <v>61</v>
      </c>
      <c r="W162" s="169">
        <v>24</v>
      </c>
      <c r="X162" s="169">
        <v>12</v>
      </c>
      <c r="Y162" s="169">
        <v>98</v>
      </c>
      <c r="Z162" s="169">
        <v>1135</v>
      </c>
      <c r="AA162" s="169">
        <v>0</v>
      </c>
      <c r="AB162" s="169">
        <v>0</v>
      </c>
      <c r="AC162" s="168">
        <v>-4.5</v>
      </c>
      <c r="AD162" s="168">
        <v>108.7</v>
      </c>
      <c r="AE162" s="168">
        <v>117.1</v>
      </c>
      <c r="AF162" s="168">
        <v>-8.5</v>
      </c>
      <c r="AG162" s="168">
        <v>9.4</v>
      </c>
      <c r="AH162" s="168">
        <v>1.61</v>
      </c>
      <c r="AI162" s="168">
        <v>13.4</v>
      </c>
      <c r="AJ162" s="168">
        <v>2.1</v>
      </c>
      <c r="AK162" s="168">
        <v>8.4</v>
      </c>
      <c r="AL162" s="168">
        <v>5.3</v>
      </c>
      <c r="AM162" s="168">
        <v>8.3000000000000007</v>
      </c>
      <c r="AN162" s="168">
        <v>55.8</v>
      </c>
      <c r="AO162" s="168">
        <v>58.4</v>
      </c>
      <c r="AP162" s="168">
        <v>16.899999999999999</v>
      </c>
      <c r="AQ162" s="168">
        <v>102.68</v>
      </c>
      <c r="AR162" s="168">
        <v>7.4</v>
      </c>
      <c r="AS162" s="168">
        <v>3433</v>
      </c>
      <c r="AT162" s="171">
        <f t="shared" si="50"/>
        <v>11.60655737704918</v>
      </c>
      <c r="AU162" s="171">
        <f t="shared" si="51"/>
        <v>1.7049180327868851</v>
      </c>
      <c r="AV162" s="172">
        <f t="shared" si="52"/>
        <v>3</v>
      </c>
      <c r="AW162" s="172">
        <f t="shared" si="53"/>
        <v>0.60655737704918034</v>
      </c>
      <c r="AX162" s="172">
        <f t="shared" si="54"/>
        <v>2.3934426229508197</v>
      </c>
      <c r="AY162" s="172">
        <f t="shared" si="55"/>
        <v>0.39344262295081966</v>
      </c>
      <c r="AZ162" s="172">
        <f t="shared" si="56"/>
        <v>0.19672131147540983</v>
      </c>
      <c r="BA162" s="172">
        <f t="shared" si="57"/>
        <v>1</v>
      </c>
      <c r="BB162" s="173">
        <f t="shared" si="58"/>
        <v>0.44131396870909428</v>
      </c>
      <c r="BC162" s="173">
        <f t="shared" si="59"/>
        <v>1.7049180327868851</v>
      </c>
      <c r="BD162" s="173">
        <f t="shared" si="60"/>
        <v>1.4959795549460824E-2</v>
      </c>
      <c r="BE162" s="173">
        <f t="shared" si="61"/>
        <v>7.4798977747304119E-3</v>
      </c>
      <c r="BF162" s="173">
        <f t="shared" si="62"/>
        <v>2.3063018138752105E-2</v>
      </c>
      <c r="BG162" s="173">
        <f t="shared" si="63"/>
        <v>9.1005422925886675E-2</v>
      </c>
      <c r="BH162" s="174" t="str">
        <f t="shared" si="64"/>
        <v>20–29 min</v>
      </c>
      <c r="BI162" s="174" t="str">
        <f t="shared" si="65"/>
        <v>23–27</v>
      </c>
      <c r="BJ162" s="175">
        <f t="shared" si="66"/>
        <v>0.55799999999999994</v>
      </c>
      <c r="BK162" s="175">
        <f t="shared" si="67"/>
        <v>0.58399999999999996</v>
      </c>
      <c r="BL162" s="175">
        <f t="shared" si="68"/>
        <v>0.34218467109233552</v>
      </c>
      <c r="BM162" s="176" t="str">
        <f t="shared" si="69"/>
        <v>Écarter</v>
      </c>
      <c r="BN162" s="177">
        <f t="shared" si="70"/>
        <v>0.35496915921760069</v>
      </c>
      <c r="BO162" s="177">
        <f t="shared" si="71"/>
        <v>1604.3</v>
      </c>
      <c r="BP162" s="178">
        <f t="shared" si="72"/>
        <v>6.4825780714330233E-2</v>
      </c>
      <c r="BQ162" s="178">
        <f t="shared" si="73"/>
        <v>1.7049180327868851</v>
      </c>
      <c r="BR162" s="179">
        <f t="shared" si="74"/>
        <v>0.11406844106463879</v>
      </c>
      <c r="BS162" s="182">
        <f>AVERAGE(Tableau1[[#This Row],[STL_pg/Min]],Tableau1[[#This Row],[BLK_pg/Min]],Tableau1[[#This Row],[REB_pg/Min]])</f>
        <v>4.5502711462943345E-2</v>
      </c>
      <c r="BT162" s="180">
        <f>AVERAGE(Tableau1[FG%])</f>
        <v>44.61089630931459</v>
      </c>
      <c r="BU162" s="180">
        <f>AVERAGE(Tableau1[3P%])</f>
        <v>29.902460456941991</v>
      </c>
      <c r="BV162" s="180">
        <f>AVERAGE(Tableau1[FT%])</f>
        <v>72.024077328646754</v>
      </c>
    </row>
    <row r="163" spans="1:74">
      <c r="A163" s="181" t="s">
        <v>1926</v>
      </c>
      <c r="B163" s="167" t="s">
        <v>1780</v>
      </c>
      <c r="C163" s="168">
        <v>22</v>
      </c>
      <c r="D163" s="168">
        <v>54</v>
      </c>
      <c r="E163" s="168">
        <v>21</v>
      </c>
      <c r="F163" s="168">
        <v>33</v>
      </c>
      <c r="G163" s="168">
        <v>25.3</v>
      </c>
      <c r="H163" s="169">
        <v>616</v>
      </c>
      <c r="I163" s="169">
        <v>248</v>
      </c>
      <c r="J163" s="169">
        <v>470</v>
      </c>
      <c r="K163" s="169">
        <v>53.5</v>
      </c>
      <c r="L163" s="169">
        <v>27</v>
      </c>
      <c r="M163" s="169">
        <v>92</v>
      </c>
      <c r="N163" s="169">
        <v>30.8</v>
      </c>
      <c r="O163" s="169">
        <v>86</v>
      </c>
      <c r="P163" s="169">
        <v>124</v>
      </c>
      <c r="Q163" s="169">
        <v>69.599999999999994</v>
      </c>
      <c r="R163" s="169">
        <v>130</v>
      </c>
      <c r="S163" s="169">
        <v>227</v>
      </c>
      <c r="T163" s="169">
        <v>351</v>
      </c>
      <c r="U163" s="169">
        <v>130</v>
      </c>
      <c r="V163" s="170">
        <v>86</v>
      </c>
      <c r="W163" s="169">
        <v>43</v>
      </c>
      <c r="X163" s="169">
        <v>27</v>
      </c>
      <c r="Y163" s="169">
        <v>130</v>
      </c>
      <c r="Z163" s="169">
        <v>1361</v>
      </c>
      <c r="AA163" s="169">
        <v>8</v>
      </c>
      <c r="AB163" s="169">
        <v>0</v>
      </c>
      <c r="AC163" s="168">
        <v>-1.6</v>
      </c>
      <c r="AD163" s="168">
        <v>111.9</v>
      </c>
      <c r="AE163" s="168">
        <v>114.5</v>
      </c>
      <c r="AF163" s="168">
        <v>-2.7</v>
      </c>
      <c r="AG163" s="168">
        <v>13.8</v>
      </c>
      <c r="AH163" s="168">
        <v>1.52</v>
      </c>
      <c r="AI163" s="168">
        <v>17.399999999999999</v>
      </c>
      <c r="AJ163" s="168">
        <v>8.8000000000000007</v>
      </c>
      <c r="AK163" s="168">
        <v>15.4</v>
      </c>
      <c r="AL163" s="168">
        <v>12.1</v>
      </c>
      <c r="AM163" s="168">
        <v>11.4</v>
      </c>
      <c r="AN163" s="168">
        <v>56.5</v>
      </c>
      <c r="AO163" s="168">
        <v>58.9</v>
      </c>
      <c r="AP163" s="168">
        <v>18.399999999999999</v>
      </c>
      <c r="AQ163" s="168">
        <v>101.53</v>
      </c>
      <c r="AR163" s="168">
        <v>10.1</v>
      </c>
      <c r="AS163" s="168">
        <v>2880</v>
      </c>
      <c r="AT163" s="171">
        <f t="shared" si="50"/>
        <v>11.407407407407407</v>
      </c>
      <c r="AU163" s="171">
        <f t="shared" si="51"/>
        <v>2.4074074074074074</v>
      </c>
      <c r="AV163" s="172">
        <f t="shared" si="52"/>
        <v>6.5</v>
      </c>
      <c r="AW163" s="172">
        <f t="shared" si="53"/>
        <v>2.4074074074074074</v>
      </c>
      <c r="AX163" s="172">
        <f t="shared" si="54"/>
        <v>4.2037037037037033</v>
      </c>
      <c r="AY163" s="172">
        <f t="shared" si="55"/>
        <v>0.79629629629629628</v>
      </c>
      <c r="AZ163" s="172">
        <f t="shared" si="56"/>
        <v>0.5</v>
      </c>
      <c r="BA163" s="172">
        <f t="shared" si="57"/>
        <v>1.5925925925925926</v>
      </c>
      <c r="BB163" s="173">
        <f t="shared" si="58"/>
        <v>0.45088566827697257</v>
      </c>
      <c r="BC163" s="173">
        <f t="shared" si="59"/>
        <v>1.5116279069767442</v>
      </c>
      <c r="BD163" s="173">
        <f t="shared" si="60"/>
        <v>3.1474161908944517E-2</v>
      </c>
      <c r="BE163" s="173">
        <f t="shared" si="61"/>
        <v>1.9762845849802372E-2</v>
      </c>
      <c r="BF163" s="173">
        <f t="shared" si="62"/>
        <v>9.5154442980529941E-2</v>
      </c>
      <c r="BG163" s="173">
        <f t="shared" si="63"/>
        <v>0.16615429658907918</v>
      </c>
      <c r="BH163" s="174" t="str">
        <f t="shared" si="64"/>
        <v>20–29 min</v>
      </c>
      <c r="BI163" s="174" t="str">
        <f t="shared" si="65"/>
        <v>18–22</v>
      </c>
      <c r="BJ163" s="175">
        <f t="shared" si="66"/>
        <v>0.56499999999999995</v>
      </c>
      <c r="BK163" s="175">
        <f t="shared" si="67"/>
        <v>0.58899999999999997</v>
      </c>
      <c r="BL163" s="175">
        <f t="shared" si="68"/>
        <v>0.28364514182257089</v>
      </c>
      <c r="BM163" s="176" t="str">
        <f t="shared" si="69"/>
        <v>Écarter</v>
      </c>
      <c r="BN163" s="177">
        <f t="shared" si="70"/>
        <v>0.34887845592070943</v>
      </c>
      <c r="BO163" s="177">
        <f t="shared" si="71"/>
        <v>1366.2</v>
      </c>
      <c r="BP163" s="178">
        <f t="shared" si="72"/>
        <v>9.5154442980529941E-2</v>
      </c>
      <c r="BQ163" s="178">
        <f t="shared" si="73"/>
        <v>1.5116279069767442</v>
      </c>
      <c r="BR163" s="179">
        <f t="shared" si="74"/>
        <v>0.25691699604743085</v>
      </c>
      <c r="BS163" s="182">
        <f>AVERAGE(Tableau1[[#This Row],[STL_pg/Min]],Tableau1[[#This Row],[BLK_pg/Min]],Tableau1[[#This Row],[REB_pg/Min]])</f>
        <v>0.10271800126872592</v>
      </c>
      <c r="BT163" s="180">
        <f>AVERAGE(Tableau1[FG%])</f>
        <v>44.61089630931459</v>
      </c>
      <c r="BU163" s="180">
        <f>AVERAGE(Tableau1[3P%])</f>
        <v>29.902460456941991</v>
      </c>
      <c r="BV163" s="180">
        <f>AVERAGE(Tableau1[FT%])</f>
        <v>72.024077328646754</v>
      </c>
    </row>
    <row r="164" spans="1:74">
      <c r="A164" s="181" t="s">
        <v>1927</v>
      </c>
      <c r="B164" s="167" t="s">
        <v>1825</v>
      </c>
      <c r="C164" s="168">
        <v>25</v>
      </c>
      <c r="D164" s="168">
        <v>78</v>
      </c>
      <c r="E164" s="168">
        <v>33</v>
      </c>
      <c r="F164" s="168">
        <v>45</v>
      </c>
      <c r="G164" s="168">
        <v>32.700000000000003</v>
      </c>
      <c r="H164" s="169">
        <v>881</v>
      </c>
      <c r="I164" s="169">
        <v>328</v>
      </c>
      <c r="J164" s="169">
        <v>718</v>
      </c>
      <c r="K164" s="169">
        <v>45.8</v>
      </c>
      <c r="L164" s="169">
        <v>133</v>
      </c>
      <c r="M164" s="169">
        <v>359</v>
      </c>
      <c r="N164" s="169">
        <v>37.5</v>
      </c>
      <c r="O164" s="169">
        <v>94</v>
      </c>
      <c r="P164" s="169">
        <v>125</v>
      </c>
      <c r="Q164" s="169">
        <v>72.2</v>
      </c>
      <c r="R164" s="169">
        <v>172</v>
      </c>
      <c r="S164" s="169">
        <v>281</v>
      </c>
      <c r="T164" s="169">
        <v>452</v>
      </c>
      <c r="U164" s="169">
        <v>172</v>
      </c>
      <c r="V164" s="170">
        <v>109</v>
      </c>
      <c r="W164" s="169">
        <v>117</v>
      </c>
      <c r="X164" s="169">
        <v>47</v>
      </c>
      <c r="Y164" s="169">
        <v>226</v>
      </c>
      <c r="Z164" s="169">
        <v>2075</v>
      </c>
      <c r="AA164" s="169">
        <v>4</v>
      </c>
      <c r="AB164" s="169">
        <v>0</v>
      </c>
      <c r="AC164" s="168">
        <v>-1.5</v>
      </c>
      <c r="AD164" s="168">
        <v>111.5</v>
      </c>
      <c r="AE164" s="168">
        <v>113.3</v>
      </c>
      <c r="AF164" s="168">
        <v>-1.8</v>
      </c>
      <c r="AG164" s="168">
        <v>9.6</v>
      </c>
      <c r="AH164" s="168">
        <v>1.61</v>
      </c>
      <c r="AI164" s="168">
        <v>16.600000000000001</v>
      </c>
      <c r="AJ164" s="168">
        <v>6.3</v>
      </c>
      <c r="AK164" s="168">
        <v>11</v>
      </c>
      <c r="AL164" s="168">
        <v>8.6</v>
      </c>
      <c r="AM164" s="168">
        <v>10.3</v>
      </c>
      <c r="AN164" s="168">
        <v>55.2</v>
      </c>
      <c r="AO164" s="168">
        <v>57.2</v>
      </c>
      <c r="AP164" s="168">
        <v>14.3</v>
      </c>
      <c r="AQ164" s="168">
        <v>99.38</v>
      </c>
      <c r="AR164" s="168">
        <v>7.6</v>
      </c>
      <c r="AS164" s="168">
        <v>5267</v>
      </c>
      <c r="AT164" s="171">
        <f t="shared" si="50"/>
        <v>11.294871794871796</v>
      </c>
      <c r="AU164" s="171">
        <f t="shared" si="51"/>
        <v>2.2051282051282053</v>
      </c>
      <c r="AV164" s="172">
        <f t="shared" si="52"/>
        <v>5.7948717948717947</v>
      </c>
      <c r="AW164" s="172">
        <f t="shared" si="53"/>
        <v>2.2051282051282053</v>
      </c>
      <c r="AX164" s="172">
        <f t="shared" si="54"/>
        <v>3.6025641025641026</v>
      </c>
      <c r="AY164" s="172">
        <f t="shared" si="55"/>
        <v>1.5</v>
      </c>
      <c r="AZ164" s="172">
        <f t="shared" si="56"/>
        <v>0.60256410256410253</v>
      </c>
      <c r="BA164" s="172">
        <f t="shared" si="57"/>
        <v>1.3974358974358974</v>
      </c>
      <c r="BB164" s="173">
        <f t="shared" si="58"/>
        <v>0.34540892339057477</v>
      </c>
      <c r="BC164" s="173">
        <f t="shared" si="59"/>
        <v>1.5779816513761471</v>
      </c>
      <c r="BD164" s="173">
        <f t="shared" si="60"/>
        <v>4.5871559633027519E-2</v>
      </c>
      <c r="BE164" s="173">
        <f t="shared" si="61"/>
        <v>1.8427036775660627E-2</v>
      </c>
      <c r="BF164" s="173">
        <f t="shared" si="62"/>
        <v>6.7435113306672942E-2</v>
      </c>
      <c r="BG164" s="173">
        <f t="shared" si="63"/>
        <v>0.11017015604171566</v>
      </c>
      <c r="BH164" s="174" t="str">
        <f t="shared" si="64"/>
        <v>30–39 min</v>
      </c>
      <c r="BI164" s="174" t="str">
        <f t="shared" si="65"/>
        <v>23–27</v>
      </c>
      <c r="BJ164" s="175">
        <f t="shared" si="66"/>
        <v>0.55200000000000005</v>
      </c>
      <c r="BK164" s="175">
        <f t="shared" si="67"/>
        <v>0.57200000000000006</v>
      </c>
      <c r="BL164" s="175">
        <f t="shared" si="68"/>
        <v>0.43331321665660832</v>
      </c>
      <c r="BM164" s="176" t="str">
        <f t="shared" si="69"/>
        <v>Conserver</v>
      </c>
      <c r="BN164" s="177">
        <f t="shared" si="70"/>
        <v>0.34543672290151167</v>
      </c>
      <c r="BO164" s="177">
        <f t="shared" si="71"/>
        <v>2550.6000000000004</v>
      </c>
      <c r="BP164" s="178">
        <f t="shared" si="72"/>
        <v>6.7435113306672928E-2</v>
      </c>
      <c r="BQ164" s="178">
        <f t="shared" si="73"/>
        <v>1.5779816513761469</v>
      </c>
      <c r="BR164" s="179">
        <f t="shared" si="74"/>
        <v>0.17721320473614049</v>
      </c>
      <c r="BS164" s="182">
        <f>AVERAGE(Tableau1[[#This Row],[STL_pg/Min]],Tableau1[[#This Row],[BLK_pg/Min]],Tableau1[[#This Row],[REB_pg/Min]])</f>
        <v>8.0503933714942882E-2</v>
      </c>
      <c r="BT164" s="180">
        <f>AVERAGE(Tableau1[FG%])</f>
        <v>44.61089630931459</v>
      </c>
      <c r="BU164" s="180">
        <f>AVERAGE(Tableau1[3P%])</f>
        <v>29.902460456941991</v>
      </c>
      <c r="BV164" s="180">
        <f>AVERAGE(Tableau1[FT%])</f>
        <v>72.024077328646754</v>
      </c>
    </row>
    <row r="165" spans="1:74">
      <c r="A165" s="181" t="s">
        <v>1928</v>
      </c>
      <c r="B165" s="167" t="s">
        <v>1746</v>
      </c>
      <c r="C165" s="168">
        <v>27</v>
      </c>
      <c r="D165" s="168">
        <v>57</v>
      </c>
      <c r="E165" s="168">
        <v>49</v>
      </c>
      <c r="F165" s="168">
        <v>8</v>
      </c>
      <c r="G165" s="168">
        <v>27.9</v>
      </c>
      <c r="H165" s="169">
        <v>638</v>
      </c>
      <c r="I165" s="169">
        <v>279</v>
      </c>
      <c r="J165" s="169">
        <v>479</v>
      </c>
      <c r="K165" s="169">
        <v>58.1</v>
      </c>
      <c r="L165" s="169">
        <v>0</v>
      </c>
      <c r="M165" s="169">
        <v>17</v>
      </c>
      <c r="N165" s="169">
        <v>0</v>
      </c>
      <c r="O165" s="169">
        <v>80</v>
      </c>
      <c r="P165" s="169">
        <v>120</v>
      </c>
      <c r="Q165" s="169">
        <v>67.5</v>
      </c>
      <c r="R165" s="169">
        <v>165</v>
      </c>
      <c r="S165" s="169">
        <v>450</v>
      </c>
      <c r="T165" s="169">
        <v>610</v>
      </c>
      <c r="U165" s="169">
        <v>217</v>
      </c>
      <c r="V165" s="170">
        <v>97</v>
      </c>
      <c r="W165" s="169">
        <v>46</v>
      </c>
      <c r="X165" s="169">
        <v>63</v>
      </c>
      <c r="Y165" s="169">
        <v>171</v>
      </c>
      <c r="Z165" s="169">
        <v>1927</v>
      </c>
      <c r="AA165" s="169">
        <v>28</v>
      </c>
      <c r="AB165" s="169">
        <v>0</v>
      </c>
      <c r="AC165" s="168">
        <v>7.3</v>
      </c>
      <c r="AD165" s="168">
        <v>118.3</v>
      </c>
      <c r="AE165" s="168">
        <v>105.3</v>
      </c>
      <c r="AF165" s="168">
        <v>13</v>
      </c>
      <c r="AG165" s="168">
        <v>17.7</v>
      </c>
      <c r="AH165" s="168">
        <v>2.27</v>
      </c>
      <c r="AI165" s="168">
        <v>25.8</v>
      </c>
      <c r="AJ165" s="168">
        <v>10.3</v>
      </c>
      <c r="AK165" s="168">
        <v>26.2</v>
      </c>
      <c r="AL165" s="168">
        <v>18.5</v>
      </c>
      <c r="AM165" s="168">
        <v>11.3</v>
      </c>
      <c r="AN165" s="168">
        <v>58.1</v>
      </c>
      <c r="AO165" s="168">
        <v>59.9</v>
      </c>
      <c r="AP165" s="168">
        <v>16.5</v>
      </c>
      <c r="AQ165" s="168">
        <v>101.56</v>
      </c>
      <c r="AR165" s="168">
        <v>13.8</v>
      </c>
      <c r="AS165" s="168">
        <v>3355</v>
      </c>
      <c r="AT165" s="171">
        <f t="shared" si="50"/>
        <v>11.192982456140351</v>
      </c>
      <c r="AU165" s="171">
        <f t="shared" si="51"/>
        <v>3.807017543859649</v>
      </c>
      <c r="AV165" s="172">
        <f t="shared" si="52"/>
        <v>10.701754385964913</v>
      </c>
      <c r="AW165" s="172">
        <f t="shared" si="53"/>
        <v>2.8947368421052633</v>
      </c>
      <c r="AX165" s="172">
        <f t="shared" si="54"/>
        <v>7.8947368421052628</v>
      </c>
      <c r="AY165" s="172">
        <f t="shared" si="55"/>
        <v>0.80701754385964908</v>
      </c>
      <c r="AZ165" s="172">
        <f t="shared" si="56"/>
        <v>1.1052631578947369</v>
      </c>
      <c r="BA165" s="172">
        <f t="shared" si="57"/>
        <v>1.7017543859649122</v>
      </c>
      <c r="BB165" s="173">
        <f t="shared" si="58"/>
        <v>0.40118216688675096</v>
      </c>
      <c r="BC165" s="173">
        <f t="shared" si="59"/>
        <v>2.2371134020618557</v>
      </c>
      <c r="BD165" s="173">
        <f t="shared" si="60"/>
        <v>2.8925359994969504E-2</v>
      </c>
      <c r="BE165" s="173">
        <f t="shared" si="61"/>
        <v>3.9615166949632151E-2</v>
      </c>
      <c r="BF165" s="173">
        <f t="shared" si="62"/>
        <v>0.10375400867760801</v>
      </c>
      <c r="BG165" s="173">
        <f t="shared" si="63"/>
        <v>0.28296547821165818</v>
      </c>
      <c r="BH165" s="174" t="str">
        <f t="shared" si="64"/>
        <v>20–29 min</v>
      </c>
      <c r="BI165" s="174" t="str">
        <f t="shared" si="65"/>
        <v>23–27</v>
      </c>
      <c r="BJ165" s="175">
        <f t="shared" si="66"/>
        <v>0.58099999999999996</v>
      </c>
      <c r="BK165" s="175">
        <f t="shared" si="67"/>
        <v>0.59899999999999998</v>
      </c>
      <c r="BL165" s="175">
        <f t="shared" si="68"/>
        <v>0.28907664453832227</v>
      </c>
      <c r="BM165" s="176" t="str">
        <f t="shared" si="69"/>
        <v>Écarter</v>
      </c>
      <c r="BN165" s="177">
        <f t="shared" si="70"/>
        <v>0.34232059020791417</v>
      </c>
      <c r="BO165" s="177">
        <f t="shared" si="71"/>
        <v>1590.3</v>
      </c>
      <c r="BP165" s="178">
        <f t="shared" si="72"/>
        <v>0.1364522417153996</v>
      </c>
      <c r="BQ165" s="178">
        <f t="shared" si="73"/>
        <v>2.2371134020618557</v>
      </c>
      <c r="BR165" s="179">
        <f t="shared" si="74"/>
        <v>0.3835754260202478</v>
      </c>
      <c r="BS165" s="182">
        <f>AVERAGE(Tableau1[[#This Row],[STL_pg/Min]],Tableau1[[#This Row],[BLK_pg/Min]],Tableau1[[#This Row],[REB_pg/Min]])</f>
        <v>0.15070531765494982</v>
      </c>
      <c r="BT165" s="180">
        <f>AVERAGE(Tableau1[FG%])</f>
        <v>44.61089630931459</v>
      </c>
      <c r="BU165" s="180">
        <f>AVERAGE(Tableau1[3P%])</f>
        <v>29.902460456941991</v>
      </c>
      <c r="BV165" s="180">
        <f>AVERAGE(Tableau1[FT%])</f>
        <v>72.024077328646754</v>
      </c>
    </row>
    <row r="166" spans="1:74">
      <c r="A166" s="181" t="s">
        <v>1929</v>
      </c>
      <c r="B166" s="167" t="s">
        <v>1830</v>
      </c>
      <c r="C166" s="168">
        <v>23</v>
      </c>
      <c r="D166" s="168">
        <v>58</v>
      </c>
      <c r="E166" s="168">
        <v>14</v>
      </c>
      <c r="F166" s="168">
        <v>44</v>
      </c>
      <c r="G166" s="168">
        <v>30</v>
      </c>
      <c r="H166" s="169">
        <v>644</v>
      </c>
      <c r="I166" s="169">
        <v>278</v>
      </c>
      <c r="J166" s="169">
        <v>418</v>
      </c>
      <c r="K166" s="169">
        <v>66.3</v>
      </c>
      <c r="L166" s="169">
        <v>6</v>
      </c>
      <c r="M166" s="169">
        <v>35</v>
      </c>
      <c r="N166" s="169">
        <v>17.600000000000001</v>
      </c>
      <c r="O166" s="169">
        <v>81</v>
      </c>
      <c r="P166" s="169">
        <v>151</v>
      </c>
      <c r="Q166" s="169">
        <v>52</v>
      </c>
      <c r="R166" s="169">
        <v>267</v>
      </c>
      <c r="S166" s="169">
        <v>441</v>
      </c>
      <c r="T166" s="169">
        <v>708</v>
      </c>
      <c r="U166" s="169">
        <v>99</v>
      </c>
      <c r="V166" s="170">
        <v>87</v>
      </c>
      <c r="W166" s="169">
        <v>35</v>
      </c>
      <c r="X166" s="169">
        <v>139</v>
      </c>
      <c r="Y166" s="169">
        <v>128</v>
      </c>
      <c r="Z166" s="169">
        <v>2071</v>
      </c>
      <c r="AA166" s="169">
        <v>28</v>
      </c>
      <c r="AB166" s="169">
        <v>0</v>
      </c>
      <c r="AC166" s="168">
        <v>-5.7</v>
      </c>
      <c r="AD166" s="168">
        <v>109.2</v>
      </c>
      <c r="AE166" s="168">
        <v>118.3</v>
      </c>
      <c r="AF166" s="168">
        <v>-9.1</v>
      </c>
      <c r="AG166" s="168">
        <v>8.3000000000000007</v>
      </c>
      <c r="AH166" s="168">
        <v>1.1299999999999999</v>
      </c>
      <c r="AI166" s="168">
        <v>14.6</v>
      </c>
      <c r="AJ166" s="168">
        <v>14.5</v>
      </c>
      <c r="AK166" s="168">
        <v>23.5</v>
      </c>
      <c r="AL166" s="168">
        <v>19</v>
      </c>
      <c r="AM166" s="168">
        <v>13</v>
      </c>
      <c r="AN166" s="168">
        <v>67.099999999999994</v>
      </c>
      <c r="AO166" s="168">
        <v>66</v>
      </c>
      <c r="AP166" s="168">
        <v>13.3</v>
      </c>
      <c r="AQ166" s="168">
        <v>100.8</v>
      </c>
      <c r="AR166" s="168">
        <v>12.7</v>
      </c>
      <c r="AS166" s="168">
        <v>3656</v>
      </c>
      <c r="AT166" s="171">
        <f t="shared" si="50"/>
        <v>11.103448275862069</v>
      </c>
      <c r="AU166" s="171">
        <f t="shared" si="51"/>
        <v>1.7068965517241379</v>
      </c>
      <c r="AV166" s="172">
        <f t="shared" si="52"/>
        <v>12.206896551724139</v>
      </c>
      <c r="AW166" s="172">
        <f t="shared" si="53"/>
        <v>4.6034482758620694</v>
      </c>
      <c r="AX166" s="172">
        <f t="shared" si="54"/>
        <v>7.6034482758620694</v>
      </c>
      <c r="AY166" s="172">
        <f t="shared" si="55"/>
        <v>0.60344827586206895</v>
      </c>
      <c r="AZ166" s="172">
        <f t="shared" si="56"/>
        <v>2.396551724137931</v>
      </c>
      <c r="BA166" s="172">
        <f t="shared" si="57"/>
        <v>1.5</v>
      </c>
      <c r="BB166" s="173">
        <f t="shared" si="58"/>
        <v>0.37011494252873567</v>
      </c>
      <c r="BC166" s="173">
        <f t="shared" si="59"/>
        <v>1.1379310344827587</v>
      </c>
      <c r="BD166" s="173">
        <f t="shared" si="60"/>
        <v>2.0114942528735632E-2</v>
      </c>
      <c r="BE166" s="173">
        <f t="shared" si="61"/>
        <v>7.988505747126437E-2</v>
      </c>
      <c r="BF166" s="173">
        <f t="shared" si="62"/>
        <v>0.15344827586206897</v>
      </c>
      <c r="BG166" s="173">
        <f t="shared" si="63"/>
        <v>0.25344827586206897</v>
      </c>
      <c r="BH166" s="174" t="str">
        <f t="shared" si="64"/>
        <v>30–39 min</v>
      </c>
      <c r="BI166" s="174" t="str">
        <f t="shared" si="65"/>
        <v>23–27</v>
      </c>
      <c r="BJ166" s="175">
        <f t="shared" si="66"/>
        <v>0.67099999999999993</v>
      </c>
      <c r="BK166" s="175">
        <f t="shared" si="67"/>
        <v>0.66</v>
      </c>
      <c r="BL166" s="175">
        <f t="shared" si="68"/>
        <v>0.25226312613156304</v>
      </c>
      <c r="BM166" s="176" t="str">
        <f t="shared" si="69"/>
        <v>Écarter</v>
      </c>
      <c r="BN166" s="177">
        <f t="shared" si="70"/>
        <v>0.33958232151529871</v>
      </c>
      <c r="BO166" s="177">
        <f t="shared" si="71"/>
        <v>1740</v>
      </c>
      <c r="BP166" s="178">
        <f t="shared" si="72"/>
        <v>5.6896551724137934E-2</v>
      </c>
      <c r="BQ166" s="178">
        <f t="shared" si="73"/>
        <v>1.1379310344827587</v>
      </c>
      <c r="BR166" s="179">
        <f t="shared" si="74"/>
        <v>0.40689655172413797</v>
      </c>
      <c r="BS166" s="182">
        <f>AVERAGE(Tableau1[[#This Row],[STL_pg/Min]],Tableau1[[#This Row],[BLK_pg/Min]],Tableau1[[#This Row],[REB_pg/Min]])</f>
        <v>0.16896551724137931</v>
      </c>
      <c r="BT166" s="180">
        <f>AVERAGE(Tableau1[FG%])</f>
        <v>44.61089630931459</v>
      </c>
      <c r="BU166" s="180">
        <f>AVERAGE(Tableau1[3P%])</f>
        <v>29.902460456941991</v>
      </c>
      <c r="BV166" s="180">
        <f>AVERAGE(Tableau1[FT%])</f>
        <v>72.024077328646754</v>
      </c>
    </row>
    <row r="167" spans="1:74">
      <c r="A167" s="181" t="s">
        <v>1930</v>
      </c>
      <c r="B167" s="167" t="s">
        <v>1776</v>
      </c>
      <c r="C167" s="168">
        <v>32</v>
      </c>
      <c r="D167" s="168">
        <v>82</v>
      </c>
      <c r="E167" s="168">
        <v>48</v>
      </c>
      <c r="F167" s="168">
        <v>34</v>
      </c>
      <c r="G167" s="168">
        <v>22.7</v>
      </c>
      <c r="H167" s="169">
        <v>910</v>
      </c>
      <c r="I167" s="169">
        <v>328</v>
      </c>
      <c r="J167" s="169">
        <v>787</v>
      </c>
      <c r="K167" s="169">
        <v>41.7</v>
      </c>
      <c r="L167" s="169">
        <v>205</v>
      </c>
      <c r="M167" s="169">
        <v>549</v>
      </c>
      <c r="N167" s="169">
        <v>37</v>
      </c>
      <c r="O167" s="169">
        <v>49</v>
      </c>
      <c r="P167" s="169">
        <v>66</v>
      </c>
      <c r="Q167" s="169">
        <v>82.8</v>
      </c>
      <c r="R167" s="169">
        <v>49</v>
      </c>
      <c r="S167" s="169">
        <v>213</v>
      </c>
      <c r="T167" s="169">
        <v>262</v>
      </c>
      <c r="U167" s="169">
        <v>131</v>
      </c>
      <c r="V167" s="170">
        <v>90</v>
      </c>
      <c r="W167" s="169">
        <v>66</v>
      </c>
      <c r="X167" s="169">
        <v>25</v>
      </c>
      <c r="Y167" s="169">
        <v>131</v>
      </c>
      <c r="Z167" s="169">
        <v>1615</v>
      </c>
      <c r="AA167" s="169">
        <v>0</v>
      </c>
      <c r="AB167" s="169">
        <v>0</v>
      </c>
      <c r="AC167" s="168">
        <v>1.7</v>
      </c>
      <c r="AD167" s="168">
        <v>112.3</v>
      </c>
      <c r="AE167" s="168">
        <v>110.1</v>
      </c>
      <c r="AF167" s="168">
        <v>2.2000000000000002</v>
      </c>
      <c r="AG167" s="168">
        <v>10.6</v>
      </c>
      <c r="AH167" s="168">
        <v>1.47</v>
      </c>
      <c r="AI167" s="168">
        <v>13</v>
      </c>
      <c r="AJ167" s="168">
        <v>2.5</v>
      </c>
      <c r="AK167" s="168">
        <v>11.1</v>
      </c>
      <c r="AL167" s="168">
        <v>6.6</v>
      </c>
      <c r="AM167" s="168">
        <v>8.8000000000000007</v>
      </c>
      <c r="AN167" s="168">
        <v>54.6</v>
      </c>
      <c r="AO167" s="168">
        <v>56</v>
      </c>
      <c r="AP167" s="168">
        <v>19.600000000000001</v>
      </c>
      <c r="AQ167" s="168">
        <v>100.82</v>
      </c>
      <c r="AR167" s="168">
        <v>8.5</v>
      </c>
      <c r="AS167" s="168">
        <v>3937</v>
      </c>
      <c r="AT167" s="171">
        <f t="shared" si="50"/>
        <v>11.097560975609756</v>
      </c>
      <c r="AU167" s="171">
        <f t="shared" si="51"/>
        <v>1.5975609756097562</v>
      </c>
      <c r="AV167" s="172">
        <f t="shared" si="52"/>
        <v>3.1951219512195124</v>
      </c>
      <c r="AW167" s="172">
        <f t="shared" si="53"/>
        <v>0.59756097560975607</v>
      </c>
      <c r="AX167" s="172">
        <f t="shared" si="54"/>
        <v>2.5975609756097562</v>
      </c>
      <c r="AY167" s="172">
        <f t="shared" si="55"/>
        <v>0.80487804878048785</v>
      </c>
      <c r="AZ167" s="172">
        <f t="shared" si="56"/>
        <v>0.3048780487804878</v>
      </c>
      <c r="BA167" s="172">
        <f t="shared" si="57"/>
        <v>1.0975609756097562</v>
      </c>
      <c r="BB167" s="173">
        <f t="shared" si="58"/>
        <v>0.48887933813258838</v>
      </c>
      <c r="BC167" s="173">
        <f t="shared" si="59"/>
        <v>1.4555555555555555</v>
      </c>
      <c r="BD167" s="173">
        <f t="shared" si="60"/>
        <v>3.5457182765660261E-2</v>
      </c>
      <c r="BE167" s="173">
        <f t="shared" si="61"/>
        <v>1.3430751047598583E-2</v>
      </c>
      <c r="BF167" s="173">
        <f t="shared" si="62"/>
        <v>2.632427205329322E-2</v>
      </c>
      <c r="BG167" s="173">
        <f t="shared" si="63"/>
        <v>0.11442999892553993</v>
      </c>
      <c r="BH167" s="174" t="str">
        <f t="shared" si="64"/>
        <v>20–29 min</v>
      </c>
      <c r="BI167" s="174" t="str">
        <f t="shared" si="65"/>
        <v>28–32</v>
      </c>
      <c r="BJ167" s="175">
        <f t="shared" si="66"/>
        <v>0.54600000000000004</v>
      </c>
      <c r="BK167" s="175">
        <f t="shared" si="67"/>
        <v>0.56000000000000005</v>
      </c>
      <c r="BL167" s="175">
        <f t="shared" si="68"/>
        <v>0.47495473747736872</v>
      </c>
      <c r="BM167" s="176" t="str">
        <f t="shared" si="69"/>
        <v>Écarter</v>
      </c>
      <c r="BN167" s="177">
        <f t="shared" si="70"/>
        <v>0.33940226726210926</v>
      </c>
      <c r="BO167" s="177">
        <f t="shared" si="71"/>
        <v>1861.3999999999999</v>
      </c>
      <c r="BP167" s="178">
        <f t="shared" si="72"/>
        <v>7.037713548941657E-2</v>
      </c>
      <c r="BQ167" s="178">
        <f t="shared" si="73"/>
        <v>1.4555555555555555</v>
      </c>
      <c r="BR167" s="179">
        <f t="shared" si="74"/>
        <v>0.14075427097883314</v>
      </c>
      <c r="BS167" s="182">
        <f>AVERAGE(Tableau1[[#This Row],[STL_pg/Min]],Tableau1[[#This Row],[BLK_pg/Min]],Tableau1[[#This Row],[REB_pg/Min]])</f>
        <v>6.3214068264030657E-2</v>
      </c>
      <c r="BT167" s="180">
        <f>AVERAGE(Tableau1[FG%])</f>
        <v>44.61089630931459</v>
      </c>
      <c r="BU167" s="180">
        <f>AVERAGE(Tableau1[3P%])</f>
        <v>29.902460456941991</v>
      </c>
      <c r="BV167" s="180">
        <f>AVERAGE(Tableau1[FT%])</f>
        <v>72.024077328646754</v>
      </c>
    </row>
    <row r="168" spans="1:74">
      <c r="A168" s="181" t="s">
        <v>1931</v>
      </c>
      <c r="B168" s="167" t="s">
        <v>1756</v>
      </c>
      <c r="C168" s="168">
        <v>34</v>
      </c>
      <c r="D168" s="168">
        <v>62</v>
      </c>
      <c r="E168" s="168">
        <v>47</v>
      </c>
      <c r="F168" s="168">
        <v>15</v>
      </c>
      <c r="G168" s="168">
        <v>30.6</v>
      </c>
      <c r="H168" s="169">
        <v>688</v>
      </c>
      <c r="I168" s="169">
        <v>254</v>
      </c>
      <c r="J168" s="169">
        <v>570</v>
      </c>
      <c r="K168" s="169">
        <v>44.3</v>
      </c>
      <c r="L168" s="169">
        <v>105</v>
      </c>
      <c r="M168" s="169">
        <v>304</v>
      </c>
      <c r="N168" s="169">
        <v>35.299999999999997</v>
      </c>
      <c r="O168" s="169">
        <v>68</v>
      </c>
      <c r="P168" s="169">
        <v>74</v>
      </c>
      <c r="Q168" s="169">
        <v>90.9</v>
      </c>
      <c r="R168" s="169">
        <v>74</v>
      </c>
      <c r="S168" s="169">
        <v>186</v>
      </c>
      <c r="T168" s="169">
        <v>267</v>
      </c>
      <c r="U168" s="169">
        <v>242</v>
      </c>
      <c r="V168" s="170">
        <v>74</v>
      </c>
      <c r="W168" s="169">
        <v>68</v>
      </c>
      <c r="X168" s="169">
        <v>25</v>
      </c>
      <c r="Y168" s="169">
        <v>99</v>
      </c>
      <c r="Z168" s="169">
        <v>1562</v>
      </c>
      <c r="AA168" s="169">
        <v>1</v>
      </c>
      <c r="AB168" s="169">
        <v>0</v>
      </c>
      <c r="AC168" s="168">
        <v>5.5</v>
      </c>
      <c r="AD168" s="168">
        <v>116.6</v>
      </c>
      <c r="AE168" s="168">
        <v>107.7</v>
      </c>
      <c r="AF168" s="168">
        <v>8.9</v>
      </c>
      <c r="AG168" s="168">
        <v>17.399999999999999</v>
      </c>
      <c r="AH168" s="168">
        <v>3.1</v>
      </c>
      <c r="AI168" s="168">
        <v>25.9</v>
      </c>
      <c r="AJ168" s="168">
        <v>3.8</v>
      </c>
      <c r="AK168" s="168">
        <v>9.1</v>
      </c>
      <c r="AL168" s="168">
        <v>6.5</v>
      </c>
      <c r="AM168" s="168">
        <v>8.3000000000000007</v>
      </c>
      <c r="AN168" s="168">
        <v>53.8</v>
      </c>
      <c r="AO168" s="168">
        <v>56.5</v>
      </c>
      <c r="AP168" s="168">
        <v>15.6</v>
      </c>
      <c r="AQ168" s="168">
        <v>99.38</v>
      </c>
      <c r="AR168" s="168">
        <v>8.8000000000000007</v>
      </c>
      <c r="AS168" s="168">
        <v>3921</v>
      </c>
      <c r="AT168" s="171">
        <f t="shared" si="50"/>
        <v>11.096774193548388</v>
      </c>
      <c r="AU168" s="171">
        <f t="shared" si="51"/>
        <v>3.903225806451613</v>
      </c>
      <c r="AV168" s="172">
        <f t="shared" si="52"/>
        <v>4.306451612903226</v>
      </c>
      <c r="AW168" s="172">
        <f t="shared" si="53"/>
        <v>1.1935483870967742</v>
      </c>
      <c r="AX168" s="172">
        <f t="shared" si="54"/>
        <v>3</v>
      </c>
      <c r="AY168" s="172">
        <f t="shared" si="55"/>
        <v>1.096774193548387</v>
      </c>
      <c r="AZ168" s="172">
        <f t="shared" si="56"/>
        <v>0.40322580645161288</v>
      </c>
      <c r="BA168" s="172">
        <f t="shared" si="57"/>
        <v>1.1935483870967742</v>
      </c>
      <c r="BB168" s="173">
        <f t="shared" si="58"/>
        <v>0.36263967952772508</v>
      </c>
      <c r="BC168" s="173">
        <f t="shared" si="59"/>
        <v>3.2702702702702702</v>
      </c>
      <c r="BD168" s="173">
        <f t="shared" si="60"/>
        <v>3.5842293906810034E-2</v>
      </c>
      <c r="BE168" s="173">
        <f t="shared" si="61"/>
        <v>1.3177313936327218E-2</v>
      </c>
      <c r="BF168" s="173">
        <f t="shared" si="62"/>
        <v>3.900484925152857E-2</v>
      </c>
      <c r="BG168" s="173">
        <f t="shared" si="63"/>
        <v>9.8039215686274508E-2</v>
      </c>
      <c r="BH168" s="174" t="str">
        <f t="shared" si="64"/>
        <v>30–39 min</v>
      </c>
      <c r="BI168" s="174" t="str">
        <f t="shared" si="65"/>
        <v>33+</v>
      </c>
      <c r="BJ168" s="175">
        <f t="shared" si="66"/>
        <v>0.53799999999999992</v>
      </c>
      <c r="BK168" s="175">
        <f t="shared" si="67"/>
        <v>0.56499999999999995</v>
      </c>
      <c r="BL168" s="175">
        <f t="shared" si="68"/>
        <v>0.343995171997586</v>
      </c>
      <c r="BM168" s="176" t="str">
        <f t="shared" si="69"/>
        <v>Conserver</v>
      </c>
      <c r="BN168" s="177">
        <f t="shared" si="70"/>
        <v>0.33937820471214386</v>
      </c>
      <c r="BO168" s="177">
        <f t="shared" si="71"/>
        <v>1897.2</v>
      </c>
      <c r="BP168" s="178">
        <f t="shared" si="72"/>
        <v>0.12755639890364748</v>
      </c>
      <c r="BQ168" s="178">
        <f t="shared" si="73"/>
        <v>3.2702702702702702</v>
      </c>
      <c r="BR168" s="179">
        <f t="shared" si="74"/>
        <v>0.14073371283997471</v>
      </c>
      <c r="BS168" s="182">
        <f>AVERAGE(Tableau1[[#This Row],[STL_pg/Min]],Tableau1[[#This Row],[BLK_pg/Min]],Tableau1[[#This Row],[REB_pg/Min]])</f>
        <v>6.3251106894370648E-2</v>
      </c>
      <c r="BT168" s="180">
        <f>AVERAGE(Tableau1[FG%])</f>
        <v>44.61089630931459</v>
      </c>
      <c r="BU168" s="180">
        <f>AVERAGE(Tableau1[3P%])</f>
        <v>29.902460456941991</v>
      </c>
      <c r="BV168" s="180">
        <f>AVERAGE(Tableau1[FT%])</f>
        <v>72.024077328646754</v>
      </c>
    </row>
    <row r="169" spans="1:74">
      <c r="A169" s="181" t="s">
        <v>1932</v>
      </c>
      <c r="B169" s="167" t="s">
        <v>1748</v>
      </c>
      <c r="C169" s="168">
        <v>26</v>
      </c>
      <c r="D169" s="168">
        <v>74</v>
      </c>
      <c r="E169" s="168">
        <v>44</v>
      </c>
      <c r="F169" s="168">
        <v>30</v>
      </c>
      <c r="G169" s="168">
        <v>25.6</v>
      </c>
      <c r="H169" s="169">
        <v>821</v>
      </c>
      <c r="I169" s="169">
        <v>281</v>
      </c>
      <c r="J169" s="169">
        <v>659</v>
      </c>
      <c r="K169" s="169">
        <v>43.1</v>
      </c>
      <c r="L169" s="169">
        <v>178</v>
      </c>
      <c r="M169" s="169">
        <v>437</v>
      </c>
      <c r="N169" s="169">
        <v>41.6</v>
      </c>
      <c r="O169" s="169">
        <v>81</v>
      </c>
      <c r="P169" s="169">
        <v>89</v>
      </c>
      <c r="Q169" s="169">
        <v>84.8</v>
      </c>
      <c r="R169" s="169">
        <v>22</v>
      </c>
      <c r="S169" s="169">
        <v>148</v>
      </c>
      <c r="T169" s="169">
        <v>170</v>
      </c>
      <c r="U169" s="169">
        <v>89</v>
      </c>
      <c r="V169" s="170">
        <v>44</v>
      </c>
      <c r="W169" s="169">
        <v>74</v>
      </c>
      <c r="X169" s="169">
        <v>7</v>
      </c>
      <c r="Y169" s="169">
        <v>126</v>
      </c>
      <c r="Z169" s="169">
        <v>1339</v>
      </c>
      <c r="AA169" s="169">
        <v>0</v>
      </c>
      <c r="AB169" s="169">
        <v>0</v>
      </c>
      <c r="AC169" s="168">
        <v>0.9</v>
      </c>
      <c r="AD169" s="168">
        <v>115.9</v>
      </c>
      <c r="AE169" s="168">
        <v>114</v>
      </c>
      <c r="AF169" s="168">
        <v>1.9</v>
      </c>
      <c r="AG169" s="168">
        <v>6.4</v>
      </c>
      <c r="AH169" s="168">
        <v>2.0699999999999998</v>
      </c>
      <c r="AI169" s="168">
        <v>10.6</v>
      </c>
      <c r="AJ169" s="168">
        <v>1.1000000000000001</v>
      </c>
      <c r="AK169" s="168">
        <v>7.4</v>
      </c>
      <c r="AL169" s="168">
        <v>4.4000000000000004</v>
      </c>
      <c r="AM169" s="168">
        <v>5.0999999999999996</v>
      </c>
      <c r="AN169" s="168">
        <v>56.8</v>
      </c>
      <c r="AO169" s="168">
        <v>59.1</v>
      </c>
      <c r="AP169" s="168">
        <v>16.8</v>
      </c>
      <c r="AQ169" s="168">
        <v>100.75</v>
      </c>
      <c r="AR169" s="168">
        <v>7</v>
      </c>
      <c r="AS169" s="168">
        <v>3972</v>
      </c>
      <c r="AT169" s="171">
        <f t="shared" si="50"/>
        <v>11.094594594594595</v>
      </c>
      <c r="AU169" s="171">
        <f t="shared" si="51"/>
        <v>1.2027027027027026</v>
      </c>
      <c r="AV169" s="172">
        <f t="shared" si="52"/>
        <v>2.2972972972972974</v>
      </c>
      <c r="AW169" s="172">
        <f t="shared" si="53"/>
        <v>0.29729729729729731</v>
      </c>
      <c r="AX169" s="172">
        <f t="shared" si="54"/>
        <v>2</v>
      </c>
      <c r="AY169" s="172">
        <f t="shared" si="55"/>
        <v>1</v>
      </c>
      <c r="AZ169" s="172">
        <f t="shared" si="56"/>
        <v>9.45945945945946E-2</v>
      </c>
      <c r="BA169" s="172">
        <f t="shared" si="57"/>
        <v>0.59459459459459463</v>
      </c>
      <c r="BB169" s="173">
        <f t="shared" si="58"/>
        <v>0.43338260135135132</v>
      </c>
      <c r="BC169" s="173">
        <f t="shared" si="59"/>
        <v>2.0227272727272725</v>
      </c>
      <c r="BD169" s="173">
        <f t="shared" si="60"/>
        <v>3.90625E-2</v>
      </c>
      <c r="BE169" s="173">
        <f t="shared" si="61"/>
        <v>3.6951013513513513E-3</v>
      </c>
      <c r="BF169" s="173">
        <f t="shared" si="62"/>
        <v>1.1613175675675675E-2</v>
      </c>
      <c r="BG169" s="173">
        <f t="shared" si="63"/>
        <v>7.8125E-2</v>
      </c>
      <c r="BH169" s="174" t="str">
        <f t="shared" si="64"/>
        <v>20–29 min</v>
      </c>
      <c r="BI169" s="174" t="str">
        <f t="shared" si="65"/>
        <v>23–27</v>
      </c>
      <c r="BJ169" s="175">
        <f t="shared" si="66"/>
        <v>0.56799999999999995</v>
      </c>
      <c r="BK169" s="175">
        <f t="shared" si="67"/>
        <v>0.59099999999999997</v>
      </c>
      <c r="BL169" s="175">
        <f t="shared" si="68"/>
        <v>0.39770669885334942</v>
      </c>
      <c r="BM169" s="176" t="str">
        <f t="shared" si="69"/>
        <v>Écarter</v>
      </c>
      <c r="BN169" s="177">
        <f t="shared" si="70"/>
        <v>0.33931154494534777</v>
      </c>
      <c r="BO169" s="177">
        <f t="shared" si="71"/>
        <v>1894.4</v>
      </c>
      <c r="BP169" s="178">
        <f t="shared" si="72"/>
        <v>4.6980574324324322E-2</v>
      </c>
      <c r="BQ169" s="178">
        <f t="shared" si="73"/>
        <v>2.0227272727272729</v>
      </c>
      <c r="BR169" s="179">
        <f t="shared" si="74"/>
        <v>8.9738175675675672E-2</v>
      </c>
      <c r="BS169" s="182">
        <f>AVERAGE(Tableau1[[#This Row],[STL_pg/Min]],Tableau1[[#This Row],[BLK_pg/Min]],Tableau1[[#This Row],[REB_pg/Min]])</f>
        <v>4.4165259009009007E-2</v>
      </c>
      <c r="BT169" s="180">
        <f>AVERAGE(Tableau1[FG%])</f>
        <v>44.61089630931459</v>
      </c>
      <c r="BU169" s="180">
        <f>AVERAGE(Tableau1[3P%])</f>
        <v>29.902460456941991</v>
      </c>
      <c r="BV169" s="180">
        <f>AVERAGE(Tableau1[FT%])</f>
        <v>72.024077328646754</v>
      </c>
    </row>
    <row r="170" spans="1:74">
      <c r="A170" s="181" t="s">
        <v>1933</v>
      </c>
      <c r="B170" s="167" t="s">
        <v>1771</v>
      </c>
      <c r="C170" s="168">
        <v>32</v>
      </c>
      <c r="D170" s="168">
        <v>79</v>
      </c>
      <c r="E170" s="168">
        <v>37</v>
      </c>
      <c r="F170" s="168">
        <v>42</v>
      </c>
      <c r="G170" s="168">
        <v>27</v>
      </c>
      <c r="H170" s="169">
        <v>869</v>
      </c>
      <c r="I170" s="169">
        <v>284</v>
      </c>
      <c r="J170" s="169">
        <v>679</v>
      </c>
      <c r="K170" s="169">
        <v>41.6</v>
      </c>
      <c r="L170" s="169">
        <v>111</v>
      </c>
      <c r="M170" s="169">
        <v>324</v>
      </c>
      <c r="N170" s="169">
        <v>33.4</v>
      </c>
      <c r="O170" s="169">
        <v>198</v>
      </c>
      <c r="P170" s="169">
        <v>245</v>
      </c>
      <c r="Q170" s="169">
        <v>80.2</v>
      </c>
      <c r="R170" s="169">
        <v>16</v>
      </c>
      <c r="S170" s="169">
        <v>190</v>
      </c>
      <c r="T170" s="169">
        <v>205</v>
      </c>
      <c r="U170" s="169">
        <v>348</v>
      </c>
      <c r="V170" s="170">
        <v>103</v>
      </c>
      <c r="W170" s="169">
        <v>71</v>
      </c>
      <c r="X170" s="169">
        <v>16</v>
      </c>
      <c r="Y170" s="169">
        <v>119</v>
      </c>
      <c r="Z170" s="169">
        <v>1809</v>
      </c>
      <c r="AA170" s="169">
        <v>5</v>
      </c>
      <c r="AB170" s="169">
        <v>0</v>
      </c>
      <c r="AC170" s="168">
        <v>-2.8</v>
      </c>
      <c r="AD170" s="168">
        <v>110.1</v>
      </c>
      <c r="AE170" s="168">
        <v>115.1</v>
      </c>
      <c r="AF170" s="168">
        <v>-5</v>
      </c>
      <c r="AG170" s="168">
        <v>22.8</v>
      </c>
      <c r="AH170" s="168">
        <v>3.42</v>
      </c>
      <c r="AI170" s="168">
        <v>28.3</v>
      </c>
      <c r="AJ170" s="168">
        <v>0.8</v>
      </c>
      <c r="AK170" s="168">
        <v>8.6</v>
      </c>
      <c r="AL170" s="168">
        <v>4.8</v>
      </c>
      <c r="AM170" s="168">
        <v>8.3000000000000007</v>
      </c>
      <c r="AN170" s="168">
        <v>49.6</v>
      </c>
      <c r="AO170" s="168">
        <v>55.3</v>
      </c>
      <c r="AP170" s="168">
        <v>17.5</v>
      </c>
      <c r="AQ170" s="168">
        <v>101.4</v>
      </c>
      <c r="AR170" s="168">
        <v>8.9</v>
      </c>
      <c r="AS170" s="168">
        <v>4515</v>
      </c>
      <c r="AT170" s="171">
        <f t="shared" si="50"/>
        <v>11</v>
      </c>
      <c r="AU170" s="171">
        <f t="shared" si="51"/>
        <v>4.4050632911392409</v>
      </c>
      <c r="AV170" s="172">
        <f t="shared" si="52"/>
        <v>2.5949367088607596</v>
      </c>
      <c r="AW170" s="172">
        <f t="shared" si="53"/>
        <v>0.20253164556962025</v>
      </c>
      <c r="AX170" s="172">
        <f t="shared" si="54"/>
        <v>2.4050632911392404</v>
      </c>
      <c r="AY170" s="172">
        <f t="shared" si="55"/>
        <v>0.89873417721518989</v>
      </c>
      <c r="AZ170" s="172">
        <f t="shared" si="56"/>
        <v>0.20253164556962025</v>
      </c>
      <c r="BA170" s="172">
        <f t="shared" si="57"/>
        <v>1.3037974683544304</v>
      </c>
      <c r="BB170" s="173">
        <f t="shared" si="58"/>
        <v>0.40740740740740738</v>
      </c>
      <c r="BC170" s="173">
        <f t="shared" si="59"/>
        <v>3.3786407766990294</v>
      </c>
      <c r="BD170" s="173">
        <f t="shared" si="60"/>
        <v>3.3286451007969994E-2</v>
      </c>
      <c r="BE170" s="173">
        <f t="shared" si="61"/>
        <v>7.501172058134083E-3</v>
      </c>
      <c r="BF170" s="173">
        <f t="shared" si="62"/>
        <v>7.501172058134083E-3</v>
      </c>
      <c r="BG170" s="173">
        <f t="shared" si="63"/>
        <v>8.9076418190342233E-2</v>
      </c>
      <c r="BH170" s="174" t="str">
        <f t="shared" si="64"/>
        <v>20–29 min</v>
      </c>
      <c r="BI170" s="174" t="str">
        <f t="shared" si="65"/>
        <v>28–32</v>
      </c>
      <c r="BJ170" s="175">
        <f t="shared" si="66"/>
        <v>0.496</v>
      </c>
      <c r="BK170" s="175">
        <f t="shared" si="67"/>
        <v>0.55299999999999994</v>
      </c>
      <c r="BL170" s="175">
        <f t="shared" si="68"/>
        <v>0.40977670488835244</v>
      </c>
      <c r="BM170" s="176" t="str">
        <f t="shared" si="69"/>
        <v>Écarter</v>
      </c>
      <c r="BN170" s="177">
        <f t="shared" si="70"/>
        <v>0.33641851106639842</v>
      </c>
      <c r="BO170" s="177">
        <f t="shared" si="71"/>
        <v>2133</v>
      </c>
      <c r="BP170" s="178">
        <f t="shared" si="72"/>
        <v>0.1631504922644163</v>
      </c>
      <c r="BQ170" s="178">
        <f t="shared" si="73"/>
        <v>3.378640776699029</v>
      </c>
      <c r="BR170" s="179">
        <f t="shared" si="74"/>
        <v>9.6108766994842942E-2</v>
      </c>
      <c r="BS170" s="182">
        <f>AVERAGE(Tableau1[[#This Row],[STL_pg/Min]],Tableau1[[#This Row],[BLK_pg/Min]],Tableau1[[#This Row],[REB_pg/Min]])</f>
        <v>4.5632130020315666E-2</v>
      </c>
      <c r="BT170" s="180">
        <f>AVERAGE(Tableau1[FG%])</f>
        <v>44.61089630931459</v>
      </c>
      <c r="BU170" s="180">
        <f>AVERAGE(Tableau1[3P%])</f>
        <v>29.902460456941991</v>
      </c>
      <c r="BV170" s="180">
        <f>AVERAGE(Tableau1[FT%])</f>
        <v>72.024077328646754</v>
      </c>
    </row>
    <row r="171" spans="1:74">
      <c r="A171" s="181" t="s">
        <v>1934</v>
      </c>
      <c r="B171" s="167" t="s">
        <v>1762</v>
      </c>
      <c r="C171" s="168">
        <v>33</v>
      </c>
      <c r="D171" s="168">
        <v>77</v>
      </c>
      <c r="E171" s="168">
        <v>41</v>
      </c>
      <c r="F171" s="168">
        <v>36</v>
      </c>
      <c r="G171" s="168">
        <v>28</v>
      </c>
      <c r="H171" s="169">
        <v>847</v>
      </c>
      <c r="I171" s="169">
        <v>277</v>
      </c>
      <c r="J171" s="169">
        <v>678</v>
      </c>
      <c r="K171" s="169">
        <v>40.6</v>
      </c>
      <c r="L171" s="169">
        <v>169</v>
      </c>
      <c r="M171" s="169">
        <v>454</v>
      </c>
      <c r="N171" s="169">
        <v>36.799999999999997</v>
      </c>
      <c r="O171" s="169">
        <v>123</v>
      </c>
      <c r="P171" s="169">
        <v>146</v>
      </c>
      <c r="Q171" s="169">
        <v>85.5</v>
      </c>
      <c r="R171" s="169">
        <v>15</v>
      </c>
      <c r="S171" s="169">
        <v>162</v>
      </c>
      <c r="T171" s="169">
        <v>185</v>
      </c>
      <c r="U171" s="169">
        <v>123</v>
      </c>
      <c r="V171" s="170">
        <v>46</v>
      </c>
      <c r="W171" s="169">
        <v>39</v>
      </c>
      <c r="X171" s="169">
        <v>8</v>
      </c>
      <c r="Y171" s="169">
        <v>92</v>
      </c>
      <c r="Z171" s="169">
        <v>1332</v>
      </c>
      <c r="AA171" s="169">
        <v>0</v>
      </c>
      <c r="AB171" s="169">
        <v>0</v>
      </c>
      <c r="AC171" s="168">
        <v>0.3</v>
      </c>
      <c r="AD171" s="168">
        <v>113.8</v>
      </c>
      <c r="AE171" s="168">
        <v>114.2</v>
      </c>
      <c r="AF171" s="168">
        <v>-0.5</v>
      </c>
      <c r="AG171" s="168">
        <v>7.4</v>
      </c>
      <c r="AH171" s="168">
        <v>2.56</v>
      </c>
      <c r="AI171" s="168">
        <v>13.6</v>
      </c>
      <c r="AJ171" s="168">
        <v>0.8</v>
      </c>
      <c r="AK171" s="168">
        <v>7.5</v>
      </c>
      <c r="AL171" s="168">
        <v>4.2</v>
      </c>
      <c r="AM171" s="168">
        <v>5.3</v>
      </c>
      <c r="AN171" s="168">
        <v>52.9</v>
      </c>
      <c r="AO171" s="168">
        <v>56.7</v>
      </c>
      <c r="AP171" s="168">
        <v>15.1</v>
      </c>
      <c r="AQ171" s="168">
        <v>100.66</v>
      </c>
      <c r="AR171" s="168">
        <v>6.6</v>
      </c>
      <c r="AS171" s="168">
        <v>4535</v>
      </c>
      <c r="AT171" s="171">
        <f t="shared" si="50"/>
        <v>11</v>
      </c>
      <c r="AU171" s="171">
        <f t="shared" si="51"/>
        <v>1.5974025974025974</v>
      </c>
      <c r="AV171" s="172">
        <f t="shared" si="52"/>
        <v>2.4025974025974026</v>
      </c>
      <c r="AW171" s="172">
        <f t="shared" si="53"/>
        <v>0.19480519480519481</v>
      </c>
      <c r="AX171" s="172">
        <f t="shared" si="54"/>
        <v>2.1038961038961039</v>
      </c>
      <c r="AY171" s="172">
        <f t="shared" si="55"/>
        <v>0.50649350649350644</v>
      </c>
      <c r="AZ171" s="172">
        <f t="shared" si="56"/>
        <v>0.1038961038961039</v>
      </c>
      <c r="BA171" s="172">
        <f t="shared" si="57"/>
        <v>0.59740259740259738</v>
      </c>
      <c r="BB171" s="173">
        <f t="shared" si="58"/>
        <v>0.39285714285714285</v>
      </c>
      <c r="BC171" s="173">
        <f t="shared" si="59"/>
        <v>2.6739130434782608</v>
      </c>
      <c r="BD171" s="173">
        <f t="shared" si="60"/>
        <v>1.8089053803339517E-2</v>
      </c>
      <c r="BE171" s="173">
        <f t="shared" si="61"/>
        <v>3.7105751391465678E-3</v>
      </c>
      <c r="BF171" s="173">
        <f t="shared" si="62"/>
        <v>6.9573283858998152E-3</v>
      </c>
      <c r="BG171" s="173">
        <f t="shared" si="63"/>
        <v>7.5139146567718001E-2</v>
      </c>
      <c r="BH171" s="174" t="str">
        <f t="shared" si="64"/>
        <v>20–29 min</v>
      </c>
      <c r="BI171" s="174" t="str">
        <f t="shared" si="65"/>
        <v>33+</v>
      </c>
      <c r="BJ171" s="175">
        <f t="shared" si="66"/>
        <v>0.52900000000000003</v>
      </c>
      <c r="BK171" s="175">
        <f t="shared" si="67"/>
        <v>0.56700000000000006</v>
      </c>
      <c r="BL171" s="175">
        <f t="shared" si="68"/>
        <v>0.40917320458660228</v>
      </c>
      <c r="BM171" s="176" t="str">
        <f t="shared" si="69"/>
        <v>Écarter</v>
      </c>
      <c r="BN171" s="177">
        <f t="shared" si="70"/>
        <v>0.33641851106639842</v>
      </c>
      <c r="BO171" s="177">
        <f t="shared" si="71"/>
        <v>2156</v>
      </c>
      <c r="BP171" s="178">
        <f t="shared" si="72"/>
        <v>5.7050092764378481E-2</v>
      </c>
      <c r="BQ171" s="178">
        <f t="shared" si="73"/>
        <v>2.6739130434782608</v>
      </c>
      <c r="BR171" s="179">
        <f t="shared" si="74"/>
        <v>8.5807050092764375E-2</v>
      </c>
      <c r="BS171" s="182">
        <f>AVERAGE(Tableau1[[#This Row],[STL_pg/Min]],Tableau1[[#This Row],[BLK_pg/Min]],Tableau1[[#This Row],[REB_pg/Min]])</f>
        <v>3.5868893011750148E-2</v>
      </c>
      <c r="BT171" s="180">
        <f>AVERAGE(Tableau1[FG%])</f>
        <v>44.61089630931459</v>
      </c>
      <c r="BU171" s="180">
        <f>AVERAGE(Tableau1[3P%])</f>
        <v>29.902460456941991</v>
      </c>
      <c r="BV171" s="180">
        <f>AVERAGE(Tableau1[FT%])</f>
        <v>72.024077328646754</v>
      </c>
    </row>
    <row r="172" spans="1:74">
      <c r="A172" s="181" t="s">
        <v>1935</v>
      </c>
      <c r="B172" s="167" t="s">
        <v>1789</v>
      </c>
      <c r="C172" s="168">
        <v>31</v>
      </c>
      <c r="D172" s="168">
        <v>74</v>
      </c>
      <c r="E172" s="168">
        <v>30</v>
      </c>
      <c r="F172" s="168">
        <v>44</v>
      </c>
      <c r="G172" s="168">
        <v>24.1</v>
      </c>
      <c r="H172" s="169">
        <v>814</v>
      </c>
      <c r="I172" s="169">
        <v>289</v>
      </c>
      <c r="J172" s="169">
        <v>666</v>
      </c>
      <c r="K172" s="169">
        <v>43.7</v>
      </c>
      <c r="L172" s="169">
        <v>192</v>
      </c>
      <c r="M172" s="169">
        <v>481</v>
      </c>
      <c r="N172" s="169">
        <v>39.299999999999997</v>
      </c>
      <c r="O172" s="169">
        <v>44</v>
      </c>
      <c r="P172" s="169">
        <v>52</v>
      </c>
      <c r="Q172" s="169">
        <v>88.7</v>
      </c>
      <c r="R172" s="169">
        <v>15</v>
      </c>
      <c r="S172" s="169">
        <v>148</v>
      </c>
      <c r="T172" s="169">
        <v>170</v>
      </c>
      <c r="U172" s="169">
        <v>178</v>
      </c>
      <c r="V172" s="170">
        <v>89</v>
      </c>
      <c r="W172" s="169">
        <v>37</v>
      </c>
      <c r="X172" s="169">
        <v>7</v>
      </c>
      <c r="Y172" s="169">
        <v>133</v>
      </c>
      <c r="Z172" s="169">
        <v>1332</v>
      </c>
      <c r="AA172" s="169">
        <v>0</v>
      </c>
      <c r="AB172" s="169">
        <v>0</v>
      </c>
      <c r="AC172" s="168">
        <v>0.9</v>
      </c>
      <c r="AD172" s="168">
        <v>110.1</v>
      </c>
      <c r="AE172" s="168">
        <v>109.9</v>
      </c>
      <c r="AF172" s="168">
        <v>0.2</v>
      </c>
      <c r="AG172" s="168">
        <v>14.8</v>
      </c>
      <c r="AH172" s="168">
        <v>2.0499999999999998</v>
      </c>
      <c r="AI172" s="168">
        <v>18.600000000000001</v>
      </c>
      <c r="AJ172" s="168">
        <v>1</v>
      </c>
      <c r="AK172" s="168">
        <v>8.4</v>
      </c>
      <c r="AL172" s="168">
        <v>4.7</v>
      </c>
      <c r="AM172" s="168">
        <v>9.1</v>
      </c>
      <c r="AN172" s="168">
        <v>58.1</v>
      </c>
      <c r="AO172" s="168">
        <v>59.5</v>
      </c>
      <c r="AP172" s="168">
        <v>18.7</v>
      </c>
      <c r="AQ172" s="168">
        <v>97.68</v>
      </c>
      <c r="AR172" s="168">
        <v>7.8</v>
      </c>
      <c r="AS172" s="168">
        <v>3661</v>
      </c>
      <c r="AT172" s="171">
        <f t="shared" si="50"/>
        <v>11</v>
      </c>
      <c r="AU172" s="171">
        <f t="shared" si="51"/>
        <v>2.4054054054054053</v>
      </c>
      <c r="AV172" s="172">
        <f t="shared" si="52"/>
        <v>2.2972972972972974</v>
      </c>
      <c r="AW172" s="172">
        <f t="shared" si="53"/>
        <v>0.20270270270270271</v>
      </c>
      <c r="AX172" s="172">
        <f t="shared" si="54"/>
        <v>2</v>
      </c>
      <c r="AY172" s="172">
        <f t="shared" si="55"/>
        <v>0.5</v>
      </c>
      <c r="AZ172" s="172">
        <f t="shared" si="56"/>
        <v>9.45945945945946E-2</v>
      </c>
      <c r="BA172" s="172">
        <f t="shared" si="57"/>
        <v>1.2027027027027026</v>
      </c>
      <c r="BB172" s="173">
        <f t="shared" si="58"/>
        <v>0.45643153526970953</v>
      </c>
      <c r="BC172" s="173">
        <f t="shared" si="59"/>
        <v>2</v>
      </c>
      <c r="BD172" s="173">
        <f t="shared" si="60"/>
        <v>2.0746887966804978E-2</v>
      </c>
      <c r="BE172" s="173">
        <f t="shared" si="61"/>
        <v>3.92508691263878E-3</v>
      </c>
      <c r="BF172" s="173">
        <f t="shared" si="62"/>
        <v>8.4109005270831001E-3</v>
      </c>
      <c r="BG172" s="173">
        <f t="shared" si="63"/>
        <v>8.2987551867219914E-2</v>
      </c>
      <c r="BH172" s="174" t="str">
        <f t="shared" si="64"/>
        <v>20–29 min</v>
      </c>
      <c r="BI172" s="174" t="str">
        <f t="shared" si="65"/>
        <v>28–32</v>
      </c>
      <c r="BJ172" s="175">
        <f t="shared" si="66"/>
        <v>0.58099999999999996</v>
      </c>
      <c r="BK172" s="175">
        <f t="shared" si="67"/>
        <v>0.59499999999999997</v>
      </c>
      <c r="BL172" s="175">
        <f t="shared" si="68"/>
        <v>0.40193120096560048</v>
      </c>
      <c r="BM172" s="176" t="str">
        <f t="shared" si="69"/>
        <v>Écarter</v>
      </c>
      <c r="BN172" s="177">
        <f t="shared" si="70"/>
        <v>0.33641851106639842</v>
      </c>
      <c r="BO172" s="177">
        <f t="shared" si="71"/>
        <v>1783.4</v>
      </c>
      <c r="BP172" s="178">
        <f t="shared" si="72"/>
        <v>9.980935292138611E-2</v>
      </c>
      <c r="BQ172" s="178">
        <f t="shared" si="73"/>
        <v>2</v>
      </c>
      <c r="BR172" s="179">
        <f t="shared" si="74"/>
        <v>9.532353930694179E-2</v>
      </c>
      <c r="BS172" s="182">
        <f>AVERAGE(Tableau1[[#This Row],[STL_pg/Min]],Tableau1[[#This Row],[BLK_pg/Min]],Tableau1[[#This Row],[REB_pg/Min]])</f>
        <v>3.9998504728795181E-2</v>
      </c>
      <c r="BT172" s="180">
        <f>AVERAGE(Tableau1[FG%])</f>
        <v>44.61089630931459</v>
      </c>
      <c r="BU172" s="180">
        <f>AVERAGE(Tableau1[3P%])</f>
        <v>29.902460456941991</v>
      </c>
      <c r="BV172" s="180">
        <f>AVERAGE(Tableau1[FT%])</f>
        <v>72.024077328646754</v>
      </c>
    </row>
    <row r="173" spans="1:74">
      <c r="A173" s="181" t="s">
        <v>1936</v>
      </c>
      <c r="B173" s="167" t="s">
        <v>1760</v>
      </c>
      <c r="C173" s="168">
        <v>29</v>
      </c>
      <c r="D173" s="168">
        <v>70</v>
      </c>
      <c r="E173" s="168">
        <v>23</v>
      </c>
      <c r="F173" s="168">
        <v>47</v>
      </c>
      <c r="G173" s="168">
        <v>27.1</v>
      </c>
      <c r="H173" s="169">
        <v>770</v>
      </c>
      <c r="I173" s="169">
        <v>280</v>
      </c>
      <c r="J173" s="169">
        <v>560</v>
      </c>
      <c r="K173" s="169">
        <v>50.1</v>
      </c>
      <c r="L173" s="169">
        <v>105</v>
      </c>
      <c r="M173" s="169">
        <v>273</v>
      </c>
      <c r="N173" s="169">
        <v>38</v>
      </c>
      <c r="O173" s="169">
        <v>98</v>
      </c>
      <c r="P173" s="169">
        <v>140</v>
      </c>
      <c r="Q173" s="169">
        <v>72.5</v>
      </c>
      <c r="R173" s="169">
        <v>133</v>
      </c>
      <c r="S173" s="169">
        <v>259</v>
      </c>
      <c r="T173" s="169">
        <v>392</v>
      </c>
      <c r="U173" s="169">
        <v>147</v>
      </c>
      <c r="V173" s="170">
        <v>84</v>
      </c>
      <c r="W173" s="169">
        <v>56</v>
      </c>
      <c r="X173" s="169">
        <v>21</v>
      </c>
      <c r="Y173" s="169">
        <v>161</v>
      </c>
      <c r="Z173" s="169">
        <v>1624</v>
      </c>
      <c r="AA173" s="169">
        <v>3</v>
      </c>
      <c r="AB173" s="169">
        <v>0</v>
      </c>
      <c r="AC173" s="168">
        <v>-1.7</v>
      </c>
      <c r="AD173" s="168">
        <v>113.5</v>
      </c>
      <c r="AE173" s="168">
        <v>116.7</v>
      </c>
      <c r="AF173" s="168">
        <v>-3.2</v>
      </c>
      <c r="AG173" s="168">
        <v>11.4</v>
      </c>
      <c r="AH173" s="168">
        <v>1.7</v>
      </c>
      <c r="AI173" s="168">
        <v>17.2</v>
      </c>
      <c r="AJ173" s="168">
        <v>7</v>
      </c>
      <c r="AK173" s="168">
        <v>14.9</v>
      </c>
      <c r="AL173" s="168">
        <v>10.8</v>
      </c>
      <c r="AM173" s="168">
        <v>10.1</v>
      </c>
      <c r="AN173" s="168">
        <v>59.3</v>
      </c>
      <c r="AO173" s="168">
        <v>61.6</v>
      </c>
      <c r="AP173" s="168">
        <v>16.3</v>
      </c>
      <c r="AQ173" s="168">
        <v>97.28</v>
      </c>
      <c r="AR173" s="168">
        <v>9.1999999999999993</v>
      </c>
      <c r="AS173" s="168">
        <v>3842</v>
      </c>
      <c r="AT173" s="171">
        <f t="shared" si="50"/>
        <v>11</v>
      </c>
      <c r="AU173" s="171">
        <f t="shared" si="51"/>
        <v>2.1</v>
      </c>
      <c r="AV173" s="172">
        <f t="shared" si="52"/>
        <v>5.6</v>
      </c>
      <c r="AW173" s="172">
        <f t="shared" si="53"/>
        <v>1.9</v>
      </c>
      <c r="AX173" s="172">
        <f t="shared" si="54"/>
        <v>3.7</v>
      </c>
      <c r="AY173" s="172">
        <f t="shared" si="55"/>
        <v>0.8</v>
      </c>
      <c r="AZ173" s="172">
        <f t="shared" si="56"/>
        <v>0.3</v>
      </c>
      <c r="BA173" s="172">
        <f t="shared" si="57"/>
        <v>1.2</v>
      </c>
      <c r="BB173" s="173">
        <f t="shared" si="58"/>
        <v>0.4059040590405904</v>
      </c>
      <c r="BC173" s="173">
        <f t="shared" si="59"/>
        <v>1.7500000000000002</v>
      </c>
      <c r="BD173" s="173">
        <f t="shared" si="60"/>
        <v>2.9520295202952029E-2</v>
      </c>
      <c r="BE173" s="173">
        <f t="shared" si="61"/>
        <v>1.107011070110701E-2</v>
      </c>
      <c r="BF173" s="173">
        <f t="shared" si="62"/>
        <v>7.0110701107011064E-2</v>
      </c>
      <c r="BG173" s="173">
        <f t="shared" si="63"/>
        <v>0.13653136531365315</v>
      </c>
      <c r="BH173" s="174" t="str">
        <f t="shared" si="64"/>
        <v>20–29 min</v>
      </c>
      <c r="BI173" s="174" t="str">
        <f t="shared" si="65"/>
        <v>28–32</v>
      </c>
      <c r="BJ173" s="175">
        <f t="shared" si="66"/>
        <v>0.59299999999999997</v>
      </c>
      <c r="BK173" s="175">
        <f t="shared" si="67"/>
        <v>0.61599999999999999</v>
      </c>
      <c r="BL173" s="175">
        <f t="shared" si="68"/>
        <v>0.33796016898008446</v>
      </c>
      <c r="BM173" s="176" t="str">
        <f t="shared" si="69"/>
        <v>Écarter</v>
      </c>
      <c r="BN173" s="177">
        <f t="shared" si="70"/>
        <v>0.33641851106639842</v>
      </c>
      <c r="BO173" s="177">
        <f t="shared" si="71"/>
        <v>1897</v>
      </c>
      <c r="BP173" s="178">
        <f t="shared" si="72"/>
        <v>7.7490774907749083E-2</v>
      </c>
      <c r="BQ173" s="178">
        <f t="shared" si="73"/>
        <v>1.75</v>
      </c>
      <c r="BR173" s="179">
        <f t="shared" si="74"/>
        <v>0.20664206642066418</v>
      </c>
      <c r="BS173" s="182">
        <f>AVERAGE(Tableau1[[#This Row],[STL_pg/Min]],Tableau1[[#This Row],[BLK_pg/Min]],Tableau1[[#This Row],[REB_pg/Min]])</f>
        <v>8.2410824108241076E-2</v>
      </c>
      <c r="BT173" s="180">
        <f>AVERAGE(Tableau1[FG%])</f>
        <v>44.61089630931459</v>
      </c>
      <c r="BU173" s="180">
        <f>AVERAGE(Tableau1[3P%])</f>
        <v>29.902460456941991</v>
      </c>
      <c r="BV173" s="180">
        <f>AVERAGE(Tableau1[FT%])</f>
        <v>72.024077328646754</v>
      </c>
    </row>
    <row r="174" spans="1:74">
      <c r="A174" s="181" t="s">
        <v>1937</v>
      </c>
      <c r="B174" s="167" t="s">
        <v>1830</v>
      </c>
      <c r="C174" s="168">
        <v>21</v>
      </c>
      <c r="D174" s="168">
        <v>71</v>
      </c>
      <c r="E174" s="168">
        <v>14</v>
      </c>
      <c r="F174" s="168">
        <v>57</v>
      </c>
      <c r="G174" s="168">
        <v>20.2</v>
      </c>
      <c r="H174" s="169">
        <v>774</v>
      </c>
      <c r="I174" s="169">
        <v>277</v>
      </c>
      <c r="J174" s="169">
        <v>596</v>
      </c>
      <c r="K174" s="169">
        <v>45.9</v>
      </c>
      <c r="L174" s="169">
        <v>156</v>
      </c>
      <c r="M174" s="169">
        <v>369</v>
      </c>
      <c r="N174" s="169">
        <v>42.2</v>
      </c>
      <c r="O174" s="169">
        <v>64</v>
      </c>
      <c r="P174" s="169">
        <v>71</v>
      </c>
      <c r="Q174" s="169">
        <v>89</v>
      </c>
      <c r="R174" s="169">
        <v>43</v>
      </c>
      <c r="S174" s="169">
        <v>170</v>
      </c>
      <c r="T174" s="169">
        <v>213</v>
      </c>
      <c r="U174" s="169">
        <v>107</v>
      </c>
      <c r="V174" s="170">
        <v>107</v>
      </c>
      <c r="W174" s="169">
        <v>43</v>
      </c>
      <c r="X174" s="169">
        <v>7</v>
      </c>
      <c r="Y174" s="169">
        <v>114</v>
      </c>
      <c r="Z174" s="169">
        <v>1243</v>
      </c>
      <c r="AA174" s="169">
        <v>0</v>
      </c>
      <c r="AB174" s="169">
        <v>0</v>
      </c>
      <c r="AC174" s="168">
        <v>-4</v>
      </c>
      <c r="AD174" s="168">
        <v>109.9</v>
      </c>
      <c r="AE174" s="168">
        <v>119.5</v>
      </c>
      <c r="AF174" s="168">
        <v>-9.6</v>
      </c>
      <c r="AG174" s="168">
        <v>11.7</v>
      </c>
      <c r="AH174" s="168">
        <v>1.03</v>
      </c>
      <c r="AI174" s="168">
        <v>13</v>
      </c>
      <c r="AJ174" s="168">
        <v>2.8</v>
      </c>
      <c r="AK174" s="168">
        <v>11</v>
      </c>
      <c r="AL174" s="168">
        <v>6.9</v>
      </c>
      <c r="AM174" s="168">
        <v>12.7</v>
      </c>
      <c r="AN174" s="168">
        <v>59</v>
      </c>
      <c r="AO174" s="168">
        <v>61.2</v>
      </c>
      <c r="AP174" s="168">
        <v>20.8</v>
      </c>
      <c r="AQ174" s="168">
        <v>103.21</v>
      </c>
      <c r="AR174" s="168">
        <v>8.6999999999999993</v>
      </c>
      <c r="AS174" s="168">
        <v>3084</v>
      </c>
      <c r="AT174" s="171">
        <f t="shared" si="50"/>
        <v>10.901408450704226</v>
      </c>
      <c r="AU174" s="171">
        <f t="shared" si="51"/>
        <v>1.5070422535211268</v>
      </c>
      <c r="AV174" s="172">
        <f t="shared" si="52"/>
        <v>3</v>
      </c>
      <c r="AW174" s="172">
        <f t="shared" si="53"/>
        <v>0.60563380281690138</v>
      </c>
      <c r="AX174" s="172">
        <f t="shared" si="54"/>
        <v>2.3943661971830985</v>
      </c>
      <c r="AY174" s="172">
        <f t="shared" si="55"/>
        <v>0.60563380281690138</v>
      </c>
      <c r="AZ174" s="172">
        <f t="shared" si="56"/>
        <v>9.8591549295774641E-2</v>
      </c>
      <c r="BA174" s="172">
        <f t="shared" si="57"/>
        <v>1.5070422535211268</v>
      </c>
      <c r="BB174" s="173">
        <f t="shared" si="58"/>
        <v>0.539673685678427</v>
      </c>
      <c r="BC174" s="173">
        <f t="shared" si="59"/>
        <v>1</v>
      </c>
      <c r="BD174" s="173">
        <f t="shared" si="60"/>
        <v>2.9981871426579276E-2</v>
      </c>
      <c r="BE174" s="173">
        <f t="shared" si="61"/>
        <v>4.8807697671175571E-3</v>
      </c>
      <c r="BF174" s="173">
        <f t="shared" si="62"/>
        <v>2.9981871426579276E-2</v>
      </c>
      <c r="BG174" s="173">
        <f t="shared" si="63"/>
        <v>0.11853298005856924</v>
      </c>
      <c r="BH174" s="174" t="str">
        <f t="shared" si="64"/>
        <v>20–29 min</v>
      </c>
      <c r="BI174" s="174" t="str">
        <f t="shared" si="65"/>
        <v>18–22</v>
      </c>
      <c r="BJ174" s="175">
        <f t="shared" si="66"/>
        <v>0.59</v>
      </c>
      <c r="BK174" s="175">
        <f t="shared" si="67"/>
        <v>0.61199999999999999</v>
      </c>
      <c r="BL174" s="175">
        <f t="shared" si="68"/>
        <v>0.35968617984308993</v>
      </c>
      <c r="BM174" s="176" t="str">
        <f t="shared" si="69"/>
        <v>Écarter</v>
      </c>
      <c r="BN174" s="177">
        <f t="shared" si="70"/>
        <v>0.33340323631932445</v>
      </c>
      <c r="BO174" s="177">
        <f t="shared" si="71"/>
        <v>1434.2</v>
      </c>
      <c r="BP174" s="178">
        <f t="shared" si="72"/>
        <v>7.4606052154511229E-2</v>
      </c>
      <c r="BQ174" s="178">
        <f t="shared" si="73"/>
        <v>1</v>
      </c>
      <c r="BR174" s="179">
        <f t="shared" si="74"/>
        <v>0.14851485148514851</v>
      </c>
      <c r="BS174" s="182">
        <f>AVERAGE(Tableau1[[#This Row],[STL_pg/Min]],Tableau1[[#This Row],[BLK_pg/Min]],Tableau1[[#This Row],[REB_pg/Min]])</f>
        <v>6.112583089294845E-2</v>
      </c>
      <c r="BT174" s="180">
        <f>AVERAGE(Tableau1[FG%])</f>
        <v>44.61089630931459</v>
      </c>
      <c r="BU174" s="180">
        <f>AVERAGE(Tableau1[3P%])</f>
        <v>29.902460456941991</v>
      </c>
      <c r="BV174" s="180">
        <f>AVERAGE(Tableau1[FT%])</f>
        <v>72.024077328646754</v>
      </c>
    </row>
    <row r="175" spans="1:74">
      <c r="A175" s="181" t="s">
        <v>1938</v>
      </c>
      <c r="B175" s="167" t="s">
        <v>1774</v>
      </c>
      <c r="C175" s="168">
        <v>23</v>
      </c>
      <c r="D175" s="168">
        <v>56</v>
      </c>
      <c r="E175" s="168">
        <v>18</v>
      </c>
      <c r="F175" s="168">
        <v>38</v>
      </c>
      <c r="G175" s="168">
        <v>23.6</v>
      </c>
      <c r="H175" s="169">
        <v>605</v>
      </c>
      <c r="I175" s="169">
        <v>207</v>
      </c>
      <c r="J175" s="169">
        <v>554</v>
      </c>
      <c r="K175" s="169">
        <v>37.200000000000003</v>
      </c>
      <c r="L175" s="169">
        <v>112</v>
      </c>
      <c r="M175" s="169">
        <v>330</v>
      </c>
      <c r="N175" s="169">
        <v>33.1</v>
      </c>
      <c r="O175" s="169">
        <v>78</v>
      </c>
      <c r="P175" s="169">
        <v>101</v>
      </c>
      <c r="Q175" s="169">
        <v>81.599999999999994</v>
      </c>
      <c r="R175" s="169">
        <v>22</v>
      </c>
      <c r="S175" s="169">
        <v>134</v>
      </c>
      <c r="T175" s="169">
        <v>157</v>
      </c>
      <c r="U175" s="169">
        <v>67</v>
      </c>
      <c r="V175" s="170">
        <v>56</v>
      </c>
      <c r="W175" s="169">
        <v>28</v>
      </c>
      <c r="X175" s="169">
        <v>22</v>
      </c>
      <c r="Y175" s="169">
        <v>50</v>
      </c>
      <c r="Z175" s="169">
        <v>991</v>
      </c>
      <c r="AA175" s="169">
        <v>0</v>
      </c>
      <c r="AB175" s="169">
        <v>0</v>
      </c>
      <c r="AC175" s="168">
        <v>-5.7</v>
      </c>
      <c r="AD175" s="168">
        <v>106.6</v>
      </c>
      <c r="AE175" s="168">
        <v>118.1</v>
      </c>
      <c r="AF175" s="168">
        <v>-11.4</v>
      </c>
      <c r="AG175" s="168">
        <v>7.6</v>
      </c>
      <c r="AH175" s="168">
        <v>1.1399999999999999</v>
      </c>
      <c r="AI175" s="168">
        <v>9.1999999999999993</v>
      </c>
      <c r="AJ175" s="168">
        <v>1.7</v>
      </c>
      <c r="AK175" s="168">
        <v>9.6999999999999993</v>
      </c>
      <c r="AL175" s="168">
        <v>5.6</v>
      </c>
      <c r="AM175" s="168">
        <v>8.1</v>
      </c>
      <c r="AN175" s="168">
        <v>47.1</v>
      </c>
      <c r="AO175" s="168">
        <v>50.4</v>
      </c>
      <c r="AP175" s="168">
        <v>20.399999999999999</v>
      </c>
      <c r="AQ175" s="168">
        <v>101.14</v>
      </c>
      <c r="AR175" s="168">
        <v>6.6</v>
      </c>
      <c r="AS175" s="168">
        <v>2783</v>
      </c>
      <c r="AT175" s="171">
        <f t="shared" si="50"/>
        <v>10.803571428571429</v>
      </c>
      <c r="AU175" s="171">
        <f t="shared" si="51"/>
        <v>1.1964285714285714</v>
      </c>
      <c r="AV175" s="172">
        <f t="shared" si="52"/>
        <v>2.8035714285714284</v>
      </c>
      <c r="AW175" s="172">
        <f t="shared" si="53"/>
        <v>0.39285714285714285</v>
      </c>
      <c r="AX175" s="172">
        <f t="shared" si="54"/>
        <v>2.3928571428571428</v>
      </c>
      <c r="AY175" s="172">
        <f t="shared" si="55"/>
        <v>0.5</v>
      </c>
      <c r="AZ175" s="172">
        <f t="shared" si="56"/>
        <v>0.39285714285714285</v>
      </c>
      <c r="BA175" s="172">
        <f t="shared" si="57"/>
        <v>1</v>
      </c>
      <c r="BB175" s="173">
        <f t="shared" si="58"/>
        <v>0.45777845036319609</v>
      </c>
      <c r="BC175" s="173">
        <f t="shared" si="59"/>
        <v>1.1964285714285714</v>
      </c>
      <c r="BD175" s="173">
        <f t="shared" si="60"/>
        <v>2.1186440677966101E-2</v>
      </c>
      <c r="BE175" s="173">
        <f t="shared" si="61"/>
        <v>1.6646489104116223E-2</v>
      </c>
      <c r="BF175" s="173">
        <f t="shared" si="62"/>
        <v>1.6646489104116223E-2</v>
      </c>
      <c r="BG175" s="173">
        <f t="shared" si="63"/>
        <v>0.10139225181598062</v>
      </c>
      <c r="BH175" s="174" t="str">
        <f t="shared" si="64"/>
        <v>20–29 min</v>
      </c>
      <c r="BI175" s="174" t="str">
        <f t="shared" si="65"/>
        <v>23–27</v>
      </c>
      <c r="BJ175" s="175">
        <f t="shared" si="66"/>
        <v>0.47100000000000003</v>
      </c>
      <c r="BK175" s="175">
        <f t="shared" si="67"/>
        <v>0.504</v>
      </c>
      <c r="BL175" s="175">
        <f t="shared" si="68"/>
        <v>0.33433916716958356</v>
      </c>
      <c r="BM175" s="176" t="str">
        <f t="shared" si="69"/>
        <v>Écarter</v>
      </c>
      <c r="BN175" s="177">
        <f t="shared" si="70"/>
        <v>0.33041103765449842</v>
      </c>
      <c r="BO175" s="177">
        <f t="shared" si="71"/>
        <v>1321.6000000000001</v>
      </c>
      <c r="BP175" s="178">
        <f t="shared" si="72"/>
        <v>5.069612590799031E-2</v>
      </c>
      <c r="BQ175" s="178">
        <f t="shared" si="73"/>
        <v>1.1964285714285714</v>
      </c>
      <c r="BR175" s="179">
        <f t="shared" si="74"/>
        <v>0.11879539951573849</v>
      </c>
      <c r="BS175" s="182">
        <f>AVERAGE(Tableau1[[#This Row],[STL_pg/Min]],Tableau1[[#This Row],[BLK_pg/Min]],Tableau1[[#This Row],[REB_pg/Min]])</f>
        <v>5.2209443099273604E-2</v>
      </c>
      <c r="BT175" s="180">
        <f>AVERAGE(Tableau1[FG%])</f>
        <v>44.61089630931459</v>
      </c>
      <c r="BU175" s="180">
        <f>AVERAGE(Tableau1[3P%])</f>
        <v>29.902460456941991</v>
      </c>
      <c r="BV175" s="180">
        <f>AVERAGE(Tableau1[FT%])</f>
        <v>72.024077328646754</v>
      </c>
    </row>
    <row r="176" spans="1:74">
      <c r="A176" s="181" t="s">
        <v>1939</v>
      </c>
      <c r="B176" s="167" t="s">
        <v>1797</v>
      </c>
      <c r="C176" s="168">
        <v>32</v>
      </c>
      <c r="D176" s="168">
        <v>54</v>
      </c>
      <c r="E176" s="168">
        <v>33</v>
      </c>
      <c r="F176" s="168">
        <v>21</v>
      </c>
      <c r="G176" s="168">
        <v>25</v>
      </c>
      <c r="H176" s="169">
        <v>583</v>
      </c>
      <c r="I176" s="169">
        <v>211</v>
      </c>
      <c r="J176" s="169">
        <v>491</v>
      </c>
      <c r="K176" s="169">
        <v>42.7</v>
      </c>
      <c r="L176" s="169">
        <v>103</v>
      </c>
      <c r="M176" s="169">
        <v>292</v>
      </c>
      <c r="N176" s="169">
        <v>36.299999999999997</v>
      </c>
      <c r="O176" s="169">
        <v>59</v>
      </c>
      <c r="P176" s="169">
        <v>65</v>
      </c>
      <c r="Q176" s="169">
        <v>87.9</v>
      </c>
      <c r="R176" s="169">
        <v>22</v>
      </c>
      <c r="S176" s="169">
        <v>135</v>
      </c>
      <c r="T176" s="169">
        <v>157</v>
      </c>
      <c r="U176" s="169">
        <v>146</v>
      </c>
      <c r="V176" s="170">
        <v>76</v>
      </c>
      <c r="W176" s="169">
        <v>43</v>
      </c>
      <c r="X176" s="169">
        <v>11</v>
      </c>
      <c r="Y176" s="169">
        <v>130</v>
      </c>
      <c r="Z176" s="169">
        <v>1075</v>
      </c>
      <c r="AA176" s="169">
        <v>1</v>
      </c>
      <c r="AB176" s="169">
        <v>0</v>
      </c>
      <c r="AC176" s="168">
        <v>2</v>
      </c>
      <c r="AD176" s="168">
        <v>112.7</v>
      </c>
      <c r="AE176" s="168">
        <v>110</v>
      </c>
      <c r="AF176" s="168">
        <v>2.7</v>
      </c>
      <c r="AG176" s="168">
        <v>15.2</v>
      </c>
      <c r="AH176" s="168">
        <v>1.97</v>
      </c>
      <c r="AI176" s="168">
        <v>19.7</v>
      </c>
      <c r="AJ176" s="168">
        <v>1.7</v>
      </c>
      <c r="AK176" s="168">
        <v>9.8000000000000007</v>
      </c>
      <c r="AL176" s="168">
        <v>5.7</v>
      </c>
      <c r="AM176" s="168">
        <v>10</v>
      </c>
      <c r="AN176" s="168">
        <v>53.4</v>
      </c>
      <c r="AO176" s="168">
        <v>55.9</v>
      </c>
      <c r="AP176" s="168">
        <v>18.3</v>
      </c>
      <c r="AQ176" s="168">
        <v>101.35</v>
      </c>
      <c r="AR176" s="168">
        <v>7.4</v>
      </c>
      <c r="AS176" s="168">
        <v>2858</v>
      </c>
      <c r="AT176" s="171">
        <f t="shared" si="50"/>
        <v>10.796296296296296</v>
      </c>
      <c r="AU176" s="171">
        <f t="shared" si="51"/>
        <v>2.7037037037037037</v>
      </c>
      <c r="AV176" s="172">
        <f t="shared" si="52"/>
        <v>2.9074074074074074</v>
      </c>
      <c r="AW176" s="172">
        <f t="shared" si="53"/>
        <v>0.40740740740740738</v>
      </c>
      <c r="AX176" s="172">
        <f t="shared" si="54"/>
        <v>2.5</v>
      </c>
      <c r="AY176" s="172">
        <f t="shared" si="55"/>
        <v>0.79629629629629628</v>
      </c>
      <c r="AZ176" s="172">
        <f t="shared" si="56"/>
        <v>0.20370370370370369</v>
      </c>
      <c r="BA176" s="172">
        <f t="shared" si="57"/>
        <v>1.4074074074074074</v>
      </c>
      <c r="BB176" s="173">
        <f t="shared" si="58"/>
        <v>0.43185185185185182</v>
      </c>
      <c r="BC176" s="173">
        <f t="shared" si="59"/>
        <v>1.9210526315789473</v>
      </c>
      <c r="BD176" s="173">
        <f t="shared" si="60"/>
        <v>3.1851851851851853E-2</v>
      </c>
      <c r="BE176" s="173">
        <f t="shared" si="61"/>
        <v>8.1481481481481474E-3</v>
      </c>
      <c r="BF176" s="173">
        <f t="shared" si="62"/>
        <v>1.6296296296296295E-2</v>
      </c>
      <c r="BG176" s="173">
        <f t="shared" si="63"/>
        <v>0.1</v>
      </c>
      <c r="BH176" s="174" t="str">
        <f t="shared" si="64"/>
        <v>20–29 min</v>
      </c>
      <c r="BI176" s="174" t="str">
        <f t="shared" si="65"/>
        <v>28–32</v>
      </c>
      <c r="BJ176" s="175">
        <f t="shared" si="66"/>
        <v>0.53400000000000003</v>
      </c>
      <c r="BK176" s="175">
        <f t="shared" si="67"/>
        <v>0.55899999999999994</v>
      </c>
      <c r="BL176" s="175">
        <f t="shared" si="68"/>
        <v>0.29631864815932407</v>
      </c>
      <c r="BM176" s="176" t="str">
        <f t="shared" si="69"/>
        <v>Écarter</v>
      </c>
      <c r="BN176" s="177">
        <f t="shared" si="70"/>
        <v>0.33018853863924286</v>
      </c>
      <c r="BO176" s="177">
        <f t="shared" si="71"/>
        <v>1350</v>
      </c>
      <c r="BP176" s="178">
        <f t="shared" si="72"/>
        <v>0.10814814814814815</v>
      </c>
      <c r="BQ176" s="178">
        <f t="shared" si="73"/>
        <v>1.9210526315789473</v>
      </c>
      <c r="BR176" s="179">
        <f t="shared" si="74"/>
        <v>0.1162962962962963</v>
      </c>
      <c r="BS176" s="182">
        <f>AVERAGE(Tableau1[[#This Row],[STL_pg/Min]],Tableau1[[#This Row],[BLK_pg/Min]],Tableau1[[#This Row],[REB_pg/Min]])</f>
        <v>5.2098765432098765E-2</v>
      </c>
      <c r="BT176" s="180">
        <f>AVERAGE(Tableau1[FG%])</f>
        <v>44.61089630931459</v>
      </c>
      <c r="BU176" s="180">
        <f>AVERAGE(Tableau1[3P%])</f>
        <v>29.902460456941991</v>
      </c>
      <c r="BV176" s="180">
        <f>AVERAGE(Tableau1[FT%])</f>
        <v>72.024077328646754</v>
      </c>
    </row>
    <row r="177" spans="1:74">
      <c r="A177" s="181" t="s">
        <v>1940</v>
      </c>
      <c r="B177" s="167" t="s">
        <v>1789</v>
      </c>
      <c r="C177" s="168">
        <v>22</v>
      </c>
      <c r="D177" s="168">
        <v>46</v>
      </c>
      <c r="E177" s="168">
        <v>21</v>
      </c>
      <c r="F177" s="168">
        <v>25</v>
      </c>
      <c r="G177" s="168">
        <v>25.1</v>
      </c>
      <c r="H177" s="169">
        <v>492</v>
      </c>
      <c r="I177" s="169">
        <v>170</v>
      </c>
      <c r="J177" s="169">
        <v>377</v>
      </c>
      <c r="K177" s="169">
        <v>45.6</v>
      </c>
      <c r="L177" s="169">
        <v>78</v>
      </c>
      <c r="M177" s="169">
        <v>212</v>
      </c>
      <c r="N177" s="169">
        <v>37.1</v>
      </c>
      <c r="O177" s="169">
        <v>74</v>
      </c>
      <c r="P177" s="169">
        <v>87</v>
      </c>
      <c r="Q177" s="169">
        <v>82.8</v>
      </c>
      <c r="R177" s="169">
        <v>28</v>
      </c>
      <c r="S177" s="169">
        <v>152</v>
      </c>
      <c r="T177" s="169">
        <v>179</v>
      </c>
      <c r="U177" s="169">
        <v>129</v>
      </c>
      <c r="V177" s="170">
        <v>60</v>
      </c>
      <c r="W177" s="169">
        <v>37</v>
      </c>
      <c r="X177" s="169">
        <v>14</v>
      </c>
      <c r="Y177" s="169">
        <v>83</v>
      </c>
      <c r="Z177" s="169">
        <v>998</v>
      </c>
      <c r="AA177" s="169">
        <v>0</v>
      </c>
      <c r="AB177" s="169">
        <v>0</v>
      </c>
      <c r="AC177" s="168">
        <v>-0.4</v>
      </c>
      <c r="AD177" s="168">
        <v>109.6</v>
      </c>
      <c r="AE177" s="168">
        <v>110.7</v>
      </c>
      <c r="AF177" s="168">
        <v>-1.1000000000000001</v>
      </c>
      <c r="AG177" s="168">
        <v>17.399999999999999</v>
      </c>
      <c r="AH177" s="168">
        <v>2.1800000000000002</v>
      </c>
      <c r="AI177" s="168">
        <v>21.7</v>
      </c>
      <c r="AJ177" s="168">
        <v>2.2000000000000002</v>
      </c>
      <c r="AK177" s="168">
        <v>12.7</v>
      </c>
      <c r="AL177" s="168">
        <v>7.6</v>
      </c>
      <c r="AM177" s="168">
        <v>9.9</v>
      </c>
      <c r="AN177" s="168">
        <v>56</v>
      </c>
      <c r="AO177" s="168">
        <v>59.5</v>
      </c>
      <c r="AP177" s="168">
        <v>17.8</v>
      </c>
      <c r="AQ177" s="168">
        <v>98.48</v>
      </c>
      <c r="AR177" s="168">
        <v>9.8000000000000007</v>
      </c>
      <c r="AS177" s="168">
        <v>2374</v>
      </c>
      <c r="AT177" s="171">
        <f t="shared" si="50"/>
        <v>10.695652173913043</v>
      </c>
      <c r="AU177" s="171">
        <f t="shared" si="51"/>
        <v>2.8043478260869565</v>
      </c>
      <c r="AV177" s="172">
        <f t="shared" si="52"/>
        <v>3.8913043478260869</v>
      </c>
      <c r="AW177" s="172">
        <f t="shared" si="53"/>
        <v>0.60869565217391308</v>
      </c>
      <c r="AX177" s="172">
        <f t="shared" si="54"/>
        <v>3.3043478260869565</v>
      </c>
      <c r="AY177" s="172">
        <f t="shared" si="55"/>
        <v>0.80434782608695654</v>
      </c>
      <c r="AZ177" s="172">
        <f t="shared" si="56"/>
        <v>0.30434782608695654</v>
      </c>
      <c r="BA177" s="172">
        <f t="shared" si="57"/>
        <v>1.3043478260869565</v>
      </c>
      <c r="BB177" s="173">
        <f t="shared" si="58"/>
        <v>0.42612160055430448</v>
      </c>
      <c r="BC177" s="173">
        <f t="shared" si="59"/>
        <v>2.15</v>
      </c>
      <c r="BD177" s="173">
        <f t="shared" si="60"/>
        <v>3.2045730122986317E-2</v>
      </c>
      <c r="BE177" s="173">
        <f t="shared" si="61"/>
        <v>1.2125411397886714E-2</v>
      </c>
      <c r="BF177" s="173">
        <f t="shared" si="62"/>
        <v>2.4250822795773428E-2</v>
      </c>
      <c r="BG177" s="173">
        <f t="shared" si="63"/>
        <v>0.13164732374848431</v>
      </c>
      <c r="BH177" s="174" t="str">
        <f t="shared" si="64"/>
        <v>20–29 min</v>
      </c>
      <c r="BI177" s="174" t="str">
        <f t="shared" si="65"/>
        <v>18–22</v>
      </c>
      <c r="BJ177" s="175">
        <f t="shared" si="66"/>
        <v>0.56000000000000005</v>
      </c>
      <c r="BK177" s="175">
        <f t="shared" si="67"/>
        <v>0.59499999999999997</v>
      </c>
      <c r="BL177" s="175">
        <f t="shared" si="68"/>
        <v>0.22751961375980689</v>
      </c>
      <c r="BM177" s="176" t="str">
        <f t="shared" si="69"/>
        <v>Écarter</v>
      </c>
      <c r="BN177" s="177">
        <f t="shared" si="70"/>
        <v>0.32711048902108303</v>
      </c>
      <c r="BO177" s="177">
        <f t="shared" si="71"/>
        <v>1154.6000000000001</v>
      </c>
      <c r="BP177" s="178">
        <f t="shared" si="72"/>
        <v>0.11172700502338472</v>
      </c>
      <c r="BQ177" s="178">
        <f t="shared" si="73"/>
        <v>2.15</v>
      </c>
      <c r="BR177" s="179">
        <f t="shared" si="74"/>
        <v>0.15503204573012297</v>
      </c>
      <c r="BS177" s="182">
        <f>AVERAGE(Tableau1[[#This Row],[STL_pg/Min]],Tableau1[[#This Row],[BLK_pg/Min]],Tableau1[[#This Row],[REB_pg/Min]])</f>
        <v>6.6401062416998669E-2</v>
      </c>
      <c r="BT177" s="180">
        <f>AVERAGE(Tableau1[FG%])</f>
        <v>44.61089630931459</v>
      </c>
      <c r="BU177" s="180">
        <f>AVERAGE(Tableau1[3P%])</f>
        <v>29.902460456941991</v>
      </c>
      <c r="BV177" s="180">
        <f>AVERAGE(Tableau1[FT%])</f>
        <v>72.024077328646754</v>
      </c>
    </row>
    <row r="178" spans="1:74">
      <c r="A178" s="181" t="s">
        <v>1941</v>
      </c>
      <c r="B178" s="167" t="s">
        <v>1774</v>
      </c>
      <c r="C178" s="168">
        <v>23</v>
      </c>
      <c r="D178" s="168">
        <v>42</v>
      </c>
      <c r="E178" s="168">
        <v>8</v>
      </c>
      <c r="F178" s="168">
        <v>34</v>
      </c>
      <c r="G178" s="168">
        <v>23.6</v>
      </c>
      <c r="H178" s="169">
        <v>449</v>
      </c>
      <c r="I178" s="169">
        <v>168</v>
      </c>
      <c r="J178" s="169">
        <v>382</v>
      </c>
      <c r="K178" s="169">
        <v>43.6</v>
      </c>
      <c r="L178" s="169">
        <v>50</v>
      </c>
      <c r="M178" s="169">
        <v>139</v>
      </c>
      <c r="N178" s="169">
        <v>35</v>
      </c>
      <c r="O178" s="169">
        <v>67</v>
      </c>
      <c r="P178" s="169">
        <v>84</v>
      </c>
      <c r="Q178" s="169">
        <v>78.8</v>
      </c>
      <c r="R178" s="169">
        <v>29</v>
      </c>
      <c r="S178" s="169">
        <v>105</v>
      </c>
      <c r="T178" s="169">
        <v>134</v>
      </c>
      <c r="U178" s="169">
        <v>92</v>
      </c>
      <c r="V178" s="170">
        <v>50</v>
      </c>
      <c r="W178" s="169">
        <v>55</v>
      </c>
      <c r="X178" s="169">
        <v>8</v>
      </c>
      <c r="Y178" s="169">
        <v>71</v>
      </c>
      <c r="Z178" s="169">
        <v>882</v>
      </c>
      <c r="AA178" s="169">
        <v>0</v>
      </c>
      <c r="AB178" s="169">
        <v>0</v>
      </c>
      <c r="AC178" s="168">
        <v>-3.3</v>
      </c>
      <c r="AD178" s="168">
        <v>108.6</v>
      </c>
      <c r="AE178" s="168">
        <v>114.8</v>
      </c>
      <c r="AF178" s="168">
        <v>-6.2</v>
      </c>
      <c r="AG178" s="168">
        <v>14</v>
      </c>
      <c r="AH178" s="168">
        <v>1.77</v>
      </c>
      <c r="AI178" s="168">
        <v>16.3</v>
      </c>
      <c r="AJ178" s="168">
        <v>2.6</v>
      </c>
      <c r="AK178" s="168">
        <v>10.7</v>
      </c>
      <c r="AL178" s="168">
        <v>6.5</v>
      </c>
      <c r="AM178" s="168">
        <v>9.1999999999999993</v>
      </c>
      <c r="AN178" s="168">
        <v>50</v>
      </c>
      <c r="AO178" s="168">
        <v>53.5</v>
      </c>
      <c r="AP178" s="168">
        <v>19.899999999999999</v>
      </c>
      <c r="AQ178" s="168">
        <v>99.87</v>
      </c>
      <c r="AR178" s="168">
        <v>8.5</v>
      </c>
      <c r="AS178" s="168">
        <v>2060</v>
      </c>
      <c r="AT178" s="171">
        <f t="shared" si="50"/>
        <v>10.69047619047619</v>
      </c>
      <c r="AU178" s="171">
        <f t="shared" si="51"/>
        <v>2.1904761904761907</v>
      </c>
      <c r="AV178" s="172">
        <f t="shared" si="52"/>
        <v>3.1904761904761907</v>
      </c>
      <c r="AW178" s="172">
        <f t="shared" si="53"/>
        <v>0.69047619047619047</v>
      </c>
      <c r="AX178" s="172">
        <f t="shared" si="54"/>
        <v>2.5</v>
      </c>
      <c r="AY178" s="172">
        <f t="shared" si="55"/>
        <v>1.3095238095238095</v>
      </c>
      <c r="AZ178" s="172">
        <f t="shared" si="56"/>
        <v>0.19047619047619047</v>
      </c>
      <c r="BA178" s="172">
        <f t="shared" si="57"/>
        <v>1.1904761904761905</v>
      </c>
      <c r="BB178" s="173">
        <f t="shared" si="58"/>
        <v>0.45298627925746565</v>
      </c>
      <c r="BC178" s="173">
        <f t="shared" si="59"/>
        <v>1.8400000000000003</v>
      </c>
      <c r="BD178" s="173">
        <f t="shared" si="60"/>
        <v>5.5488297013720739E-2</v>
      </c>
      <c r="BE178" s="173">
        <f t="shared" si="61"/>
        <v>8.0710250201775618E-3</v>
      </c>
      <c r="BF178" s="173">
        <f t="shared" si="62"/>
        <v>2.9257465698143661E-2</v>
      </c>
      <c r="BG178" s="173">
        <f t="shared" si="63"/>
        <v>0.1059322033898305</v>
      </c>
      <c r="BH178" s="174" t="str">
        <f t="shared" si="64"/>
        <v>20–29 min</v>
      </c>
      <c r="BI178" s="174" t="str">
        <f t="shared" si="65"/>
        <v>23–27</v>
      </c>
      <c r="BJ178" s="175">
        <f t="shared" si="66"/>
        <v>0.5</v>
      </c>
      <c r="BK178" s="175">
        <f t="shared" si="67"/>
        <v>0.53500000000000003</v>
      </c>
      <c r="BL178" s="175">
        <f t="shared" si="68"/>
        <v>0.23053711526855764</v>
      </c>
      <c r="BM178" s="176" t="str">
        <f t="shared" si="69"/>
        <v>Écarter</v>
      </c>
      <c r="BN178" s="177">
        <f t="shared" si="70"/>
        <v>0.32695218932643477</v>
      </c>
      <c r="BO178" s="177">
        <f t="shared" si="71"/>
        <v>991.2</v>
      </c>
      <c r="BP178" s="178">
        <f t="shared" si="72"/>
        <v>9.2816787732041967E-2</v>
      </c>
      <c r="BQ178" s="178">
        <f t="shared" si="73"/>
        <v>1.84</v>
      </c>
      <c r="BR178" s="179">
        <f t="shared" si="74"/>
        <v>0.13518966908797417</v>
      </c>
      <c r="BS178" s="182">
        <f>AVERAGE(Tableau1[[#This Row],[STL_pg/Min]],Tableau1[[#This Row],[BLK_pg/Min]],Tableau1[[#This Row],[REB_pg/Min]])</f>
        <v>6.6249663707290823E-2</v>
      </c>
      <c r="BT178" s="180">
        <f>AVERAGE(Tableau1[FG%])</f>
        <v>44.61089630931459</v>
      </c>
      <c r="BU178" s="180">
        <f>AVERAGE(Tableau1[3P%])</f>
        <v>29.902460456941991</v>
      </c>
      <c r="BV178" s="180">
        <f>AVERAGE(Tableau1[FT%])</f>
        <v>72.024077328646754</v>
      </c>
    </row>
    <row r="179" spans="1:74">
      <c r="A179" s="181" t="s">
        <v>1942</v>
      </c>
      <c r="B179" s="167" t="s">
        <v>1787</v>
      </c>
      <c r="C179" s="168">
        <v>23</v>
      </c>
      <c r="D179" s="168">
        <v>79</v>
      </c>
      <c r="E179" s="168">
        <v>25</v>
      </c>
      <c r="F179" s="168">
        <v>54</v>
      </c>
      <c r="G179" s="168">
        <v>24.4</v>
      </c>
      <c r="H179" s="169">
        <v>837</v>
      </c>
      <c r="I179" s="169">
        <v>300</v>
      </c>
      <c r="J179" s="169">
        <v>782</v>
      </c>
      <c r="K179" s="169">
        <v>38.9</v>
      </c>
      <c r="L179" s="169">
        <v>126</v>
      </c>
      <c r="M179" s="169">
        <v>403</v>
      </c>
      <c r="N179" s="169">
        <v>31.4</v>
      </c>
      <c r="O179" s="169">
        <v>111</v>
      </c>
      <c r="P179" s="169">
        <v>142</v>
      </c>
      <c r="Q179" s="169">
        <v>77</v>
      </c>
      <c r="R179" s="169">
        <v>63</v>
      </c>
      <c r="S179" s="169">
        <v>237</v>
      </c>
      <c r="T179" s="169">
        <v>300</v>
      </c>
      <c r="U179" s="169">
        <v>174</v>
      </c>
      <c r="V179" s="170">
        <v>119</v>
      </c>
      <c r="W179" s="169">
        <v>79</v>
      </c>
      <c r="X179" s="169">
        <v>32</v>
      </c>
      <c r="Y179" s="169">
        <v>205</v>
      </c>
      <c r="Z179" s="169">
        <v>1675</v>
      </c>
      <c r="AA179" s="169">
        <v>0</v>
      </c>
      <c r="AB179" s="169">
        <v>0</v>
      </c>
      <c r="AC179" s="168">
        <v>-5.4</v>
      </c>
      <c r="AD179" s="168">
        <v>104.1</v>
      </c>
      <c r="AE179" s="168">
        <v>114.4</v>
      </c>
      <c r="AF179" s="168">
        <v>-10.3</v>
      </c>
      <c r="AG179" s="168">
        <v>14.8</v>
      </c>
      <c r="AH179" s="168">
        <v>1.51</v>
      </c>
      <c r="AI179" s="168">
        <v>15.5</v>
      </c>
      <c r="AJ179" s="168">
        <v>3.1</v>
      </c>
      <c r="AK179" s="168">
        <v>12.5</v>
      </c>
      <c r="AL179" s="168">
        <v>7.6</v>
      </c>
      <c r="AM179" s="168">
        <v>10.3</v>
      </c>
      <c r="AN179" s="168">
        <v>47</v>
      </c>
      <c r="AO179" s="168">
        <v>49.9</v>
      </c>
      <c r="AP179" s="168">
        <v>21.2</v>
      </c>
      <c r="AQ179" s="168">
        <v>98.77</v>
      </c>
      <c r="AR179" s="168">
        <v>7</v>
      </c>
      <c r="AS179" s="168">
        <v>3954</v>
      </c>
      <c r="AT179" s="171">
        <f t="shared" si="50"/>
        <v>10.594936708860759</v>
      </c>
      <c r="AU179" s="171">
        <f t="shared" si="51"/>
        <v>2.2025316455696204</v>
      </c>
      <c r="AV179" s="172">
        <f t="shared" si="52"/>
        <v>3.7974683544303796</v>
      </c>
      <c r="AW179" s="172">
        <f t="shared" si="53"/>
        <v>0.79746835443037978</v>
      </c>
      <c r="AX179" s="172">
        <f t="shared" si="54"/>
        <v>3</v>
      </c>
      <c r="AY179" s="172">
        <f t="shared" si="55"/>
        <v>1</v>
      </c>
      <c r="AZ179" s="172">
        <f t="shared" si="56"/>
        <v>0.4050632911392405</v>
      </c>
      <c r="BA179" s="172">
        <f t="shared" si="57"/>
        <v>1.5063291139240507</v>
      </c>
      <c r="BB179" s="173">
        <f t="shared" si="58"/>
        <v>0.43421871757626063</v>
      </c>
      <c r="BC179" s="173">
        <f t="shared" si="59"/>
        <v>1.46218487394958</v>
      </c>
      <c r="BD179" s="173">
        <f t="shared" si="60"/>
        <v>4.0983606557377053E-2</v>
      </c>
      <c r="BE179" s="173">
        <f t="shared" si="61"/>
        <v>1.6600954554886908E-2</v>
      </c>
      <c r="BF179" s="173">
        <f t="shared" si="62"/>
        <v>3.2683129279933602E-2</v>
      </c>
      <c r="BG179" s="173">
        <f t="shared" si="63"/>
        <v>0.12295081967213116</v>
      </c>
      <c r="BH179" s="174" t="str">
        <f t="shared" si="64"/>
        <v>20–29 min</v>
      </c>
      <c r="BI179" s="174" t="str">
        <f t="shared" si="65"/>
        <v>23–27</v>
      </c>
      <c r="BJ179" s="175">
        <f t="shared" si="66"/>
        <v>0.47</v>
      </c>
      <c r="BK179" s="175">
        <f t="shared" si="67"/>
        <v>0.499</v>
      </c>
      <c r="BL179" s="175">
        <f t="shared" si="68"/>
        <v>0.47193723596861797</v>
      </c>
      <c r="BM179" s="176" t="str">
        <f t="shared" si="69"/>
        <v>Écarter</v>
      </c>
      <c r="BN179" s="177">
        <f t="shared" si="70"/>
        <v>0.32403025749433306</v>
      </c>
      <c r="BO179" s="177">
        <f t="shared" si="71"/>
        <v>1927.6</v>
      </c>
      <c r="BP179" s="178">
        <f t="shared" si="72"/>
        <v>9.026769039219755E-2</v>
      </c>
      <c r="BQ179" s="178">
        <f t="shared" si="73"/>
        <v>1.4621848739495797</v>
      </c>
      <c r="BR179" s="179">
        <f t="shared" si="74"/>
        <v>0.15563394895206475</v>
      </c>
      <c r="BS179" s="182">
        <f>AVERAGE(Tableau1[[#This Row],[STL_pg/Min]],Tableau1[[#This Row],[BLK_pg/Min]],Tableau1[[#This Row],[REB_pg/Min]])</f>
        <v>7.107283668810957E-2</v>
      </c>
      <c r="BT179" s="180">
        <f>AVERAGE(Tableau1[FG%])</f>
        <v>44.61089630931459</v>
      </c>
      <c r="BU179" s="180">
        <f>AVERAGE(Tableau1[3P%])</f>
        <v>29.902460456941991</v>
      </c>
      <c r="BV179" s="180">
        <f>AVERAGE(Tableau1[FT%])</f>
        <v>72.024077328646754</v>
      </c>
    </row>
    <row r="180" spans="1:74">
      <c r="A180" s="181" t="s">
        <v>1943</v>
      </c>
      <c r="B180" s="167" t="s">
        <v>1789</v>
      </c>
      <c r="C180" s="168">
        <v>31</v>
      </c>
      <c r="D180" s="168">
        <v>64</v>
      </c>
      <c r="E180" s="168">
        <v>27</v>
      </c>
      <c r="F180" s="168">
        <v>37</v>
      </c>
      <c r="G180" s="168">
        <v>25.9</v>
      </c>
      <c r="H180" s="169">
        <v>678</v>
      </c>
      <c r="I180" s="169">
        <v>250</v>
      </c>
      <c r="J180" s="169">
        <v>634</v>
      </c>
      <c r="K180" s="169">
        <v>39.1</v>
      </c>
      <c r="L180" s="169">
        <v>90</v>
      </c>
      <c r="M180" s="169">
        <v>307</v>
      </c>
      <c r="N180" s="169">
        <v>29.5</v>
      </c>
      <c r="O180" s="169">
        <v>90</v>
      </c>
      <c r="P180" s="169">
        <v>109</v>
      </c>
      <c r="Q180" s="169">
        <v>85.2</v>
      </c>
      <c r="R180" s="169">
        <v>45</v>
      </c>
      <c r="S180" s="169">
        <v>192</v>
      </c>
      <c r="T180" s="169">
        <v>237</v>
      </c>
      <c r="U180" s="169">
        <v>166</v>
      </c>
      <c r="V180" s="170">
        <v>77</v>
      </c>
      <c r="W180" s="169">
        <v>38</v>
      </c>
      <c r="X180" s="169">
        <v>13</v>
      </c>
      <c r="Y180" s="169">
        <v>70</v>
      </c>
      <c r="Z180" s="169">
        <v>1293</v>
      </c>
      <c r="AA180" s="169">
        <v>0</v>
      </c>
      <c r="AB180" s="169">
        <v>0</v>
      </c>
      <c r="AC180" s="168">
        <v>-2.2000000000000002</v>
      </c>
      <c r="AD180" s="168">
        <v>107.3</v>
      </c>
      <c r="AE180" s="168">
        <v>112.3</v>
      </c>
      <c r="AF180" s="168">
        <v>-4.9000000000000004</v>
      </c>
      <c r="AG180" s="168">
        <v>15.2</v>
      </c>
      <c r="AH180" s="168">
        <v>2.14</v>
      </c>
      <c r="AI180" s="168">
        <v>18.100000000000001</v>
      </c>
      <c r="AJ180" s="168">
        <v>2.5</v>
      </c>
      <c r="AK180" s="168">
        <v>11.3</v>
      </c>
      <c r="AL180" s="168">
        <v>6.8</v>
      </c>
      <c r="AM180" s="168">
        <v>8.4</v>
      </c>
      <c r="AN180" s="168">
        <v>46.2</v>
      </c>
      <c r="AO180" s="168">
        <v>49.7</v>
      </c>
      <c r="AP180" s="168">
        <v>19.5</v>
      </c>
      <c r="AQ180" s="168">
        <v>99.13</v>
      </c>
      <c r="AR180" s="168">
        <v>7.8</v>
      </c>
      <c r="AS180" s="168">
        <v>3437</v>
      </c>
      <c r="AT180" s="171">
        <f t="shared" si="50"/>
        <v>10.59375</v>
      </c>
      <c r="AU180" s="171">
        <f t="shared" si="51"/>
        <v>2.59375</v>
      </c>
      <c r="AV180" s="172">
        <f t="shared" si="52"/>
        <v>3.703125</v>
      </c>
      <c r="AW180" s="172">
        <f t="shared" si="53"/>
        <v>0.703125</v>
      </c>
      <c r="AX180" s="172">
        <f t="shared" si="54"/>
        <v>3</v>
      </c>
      <c r="AY180" s="172">
        <f t="shared" si="55"/>
        <v>0.59375</v>
      </c>
      <c r="AZ180" s="172">
        <f t="shared" si="56"/>
        <v>0.203125</v>
      </c>
      <c r="BA180" s="172">
        <f t="shared" si="57"/>
        <v>1.203125</v>
      </c>
      <c r="BB180" s="173">
        <f t="shared" si="58"/>
        <v>0.40902509652509655</v>
      </c>
      <c r="BC180" s="173">
        <f t="shared" si="59"/>
        <v>2.1558441558441559</v>
      </c>
      <c r="BD180" s="173">
        <f t="shared" si="60"/>
        <v>2.2924710424710427E-2</v>
      </c>
      <c r="BE180" s="173">
        <f t="shared" si="61"/>
        <v>7.8426640926640926E-3</v>
      </c>
      <c r="BF180" s="173">
        <f t="shared" si="62"/>
        <v>2.7147683397683399E-2</v>
      </c>
      <c r="BG180" s="173">
        <f t="shared" si="63"/>
        <v>0.11583011583011583</v>
      </c>
      <c r="BH180" s="174" t="str">
        <f t="shared" si="64"/>
        <v>20–29 min</v>
      </c>
      <c r="BI180" s="174" t="str">
        <f t="shared" si="65"/>
        <v>28–32</v>
      </c>
      <c r="BJ180" s="175">
        <f t="shared" si="66"/>
        <v>0.46200000000000002</v>
      </c>
      <c r="BK180" s="175">
        <f t="shared" si="67"/>
        <v>0.49700000000000005</v>
      </c>
      <c r="BL180" s="175">
        <f t="shared" si="68"/>
        <v>0.38261919130959565</v>
      </c>
      <c r="BM180" s="176" t="str">
        <f t="shared" si="69"/>
        <v>Écarter</v>
      </c>
      <c r="BN180" s="177">
        <f t="shared" si="70"/>
        <v>0.32399396378269618</v>
      </c>
      <c r="BO180" s="177">
        <f t="shared" si="71"/>
        <v>1657.6</v>
      </c>
      <c r="BP180" s="178">
        <f t="shared" si="72"/>
        <v>0.10014478764478765</v>
      </c>
      <c r="BQ180" s="178">
        <f t="shared" si="73"/>
        <v>2.1558441558441559</v>
      </c>
      <c r="BR180" s="179">
        <f t="shared" si="74"/>
        <v>0.14297779922779924</v>
      </c>
      <c r="BS180" s="182">
        <f>AVERAGE(Tableau1[[#This Row],[STL_pg/Min]],Tableau1[[#This Row],[BLK_pg/Min]],Tableau1[[#This Row],[REB_pg/Min]])</f>
        <v>5.7915057915057917E-2</v>
      </c>
      <c r="BT180" s="180">
        <f>AVERAGE(Tableau1[FG%])</f>
        <v>44.61089630931459</v>
      </c>
      <c r="BU180" s="180">
        <f>AVERAGE(Tableau1[3P%])</f>
        <v>29.902460456941991</v>
      </c>
      <c r="BV180" s="180">
        <f>AVERAGE(Tableau1[FT%])</f>
        <v>72.024077328646754</v>
      </c>
    </row>
    <row r="181" spans="1:74">
      <c r="A181" s="181" t="s">
        <v>1944</v>
      </c>
      <c r="B181" s="167" t="s">
        <v>1758</v>
      </c>
      <c r="C181" s="168">
        <v>29</v>
      </c>
      <c r="D181" s="168">
        <v>64</v>
      </c>
      <c r="E181" s="168">
        <v>29</v>
      </c>
      <c r="F181" s="168">
        <v>35</v>
      </c>
      <c r="G181" s="168">
        <v>24.1</v>
      </c>
      <c r="H181" s="169">
        <v>678</v>
      </c>
      <c r="I181" s="169">
        <v>218</v>
      </c>
      <c r="J181" s="169">
        <v>486</v>
      </c>
      <c r="K181" s="169">
        <v>44.8</v>
      </c>
      <c r="L181" s="169">
        <v>147</v>
      </c>
      <c r="M181" s="169">
        <v>352</v>
      </c>
      <c r="N181" s="169">
        <v>42.6</v>
      </c>
      <c r="O181" s="169">
        <v>96</v>
      </c>
      <c r="P181" s="169">
        <v>115</v>
      </c>
      <c r="Q181" s="169">
        <v>81.599999999999994</v>
      </c>
      <c r="R181" s="169">
        <v>32</v>
      </c>
      <c r="S181" s="169">
        <v>160</v>
      </c>
      <c r="T181" s="169">
        <v>192</v>
      </c>
      <c r="U181" s="169">
        <v>134</v>
      </c>
      <c r="V181" s="170">
        <v>77</v>
      </c>
      <c r="W181" s="169">
        <v>51</v>
      </c>
      <c r="X181" s="169">
        <v>19</v>
      </c>
      <c r="Y181" s="169">
        <v>96</v>
      </c>
      <c r="Z181" s="169">
        <v>1261</v>
      </c>
      <c r="AA181" s="169">
        <v>1</v>
      </c>
      <c r="AB181" s="169">
        <v>0</v>
      </c>
      <c r="AC181" s="168">
        <v>-1.2</v>
      </c>
      <c r="AD181" s="168">
        <v>114.7</v>
      </c>
      <c r="AE181" s="168">
        <v>118</v>
      </c>
      <c r="AF181" s="168">
        <v>-3.3</v>
      </c>
      <c r="AG181" s="168">
        <v>12.5</v>
      </c>
      <c r="AH181" s="168">
        <v>1.83</v>
      </c>
      <c r="AI181" s="168">
        <v>18.2</v>
      </c>
      <c r="AJ181" s="168">
        <v>2.2999999999999998</v>
      </c>
      <c r="AK181" s="168">
        <v>10.3</v>
      </c>
      <c r="AL181" s="168">
        <v>6.4</v>
      </c>
      <c r="AM181" s="168">
        <v>10</v>
      </c>
      <c r="AN181" s="168">
        <v>60</v>
      </c>
      <c r="AO181" s="168">
        <v>63.1</v>
      </c>
      <c r="AP181" s="168">
        <v>16.899999999999999</v>
      </c>
      <c r="AQ181" s="168">
        <v>100.84</v>
      </c>
      <c r="AR181" s="168">
        <v>8.4</v>
      </c>
      <c r="AS181" s="168">
        <v>3255</v>
      </c>
      <c r="AT181" s="171">
        <f t="shared" si="50"/>
        <v>10.59375</v>
      </c>
      <c r="AU181" s="171">
        <f t="shared" si="51"/>
        <v>2.09375</v>
      </c>
      <c r="AV181" s="172">
        <f t="shared" si="52"/>
        <v>3</v>
      </c>
      <c r="AW181" s="172">
        <f t="shared" si="53"/>
        <v>0.5</v>
      </c>
      <c r="AX181" s="172">
        <f t="shared" si="54"/>
        <v>2.5</v>
      </c>
      <c r="AY181" s="172">
        <f t="shared" si="55"/>
        <v>0.796875</v>
      </c>
      <c r="AZ181" s="172">
        <f t="shared" si="56"/>
        <v>0.296875</v>
      </c>
      <c r="BA181" s="172">
        <f t="shared" si="57"/>
        <v>1.203125</v>
      </c>
      <c r="BB181" s="173">
        <f t="shared" si="58"/>
        <v>0.43957468879668049</v>
      </c>
      <c r="BC181" s="173">
        <f t="shared" si="59"/>
        <v>1.7402597402597402</v>
      </c>
      <c r="BD181" s="173">
        <f t="shared" si="60"/>
        <v>3.3065352697095436E-2</v>
      </c>
      <c r="BE181" s="173">
        <f t="shared" si="61"/>
        <v>1.2318464730290456E-2</v>
      </c>
      <c r="BF181" s="173">
        <f t="shared" si="62"/>
        <v>2.0746887966804978E-2</v>
      </c>
      <c r="BG181" s="173">
        <f t="shared" si="63"/>
        <v>0.10373443983402489</v>
      </c>
      <c r="BH181" s="174" t="str">
        <f t="shared" si="64"/>
        <v>20–29 min</v>
      </c>
      <c r="BI181" s="174" t="str">
        <f t="shared" si="65"/>
        <v>28–32</v>
      </c>
      <c r="BJ181" s="175">
        <f t="shared" si="66"/>
        <v>0.6</v>
      </c>
      <c r="BK181" s="175">
        <f t="shared" si="67"/>
        <v>0.63100000000000001</v>
      </c>
      <c r="BL181" s="175">
        <f t="shared" si="68"/>
        <v>0.29330114665057333</v>
      </c>
      <c r="BM181" s="176" t="str">
        <f t="shared" si="69"/>
        <v>Écarter</v>
      </c>
      <c r="BN181" s="177">
        <f t="shared" si="70"/>
        <v>0.32399396378269618</v>
      </c>
      <c r="BO181" s="177">
        <f t="shared" si="71"/>
        <v>1542.4</v>
      </c>
      <c r="BP181" s="178">
        <f t="shared" si="72"/>
        <v>8.6877593360995847E-2</v>
      </c>
      <c r="BQ181" s="178">
        <f t="shared" si="73"/>
        <v>1.7402597402597402</v>
      </c>
      <c r="BR181" s="179">
        <f t="shared" si="74"/>
        <v>0.12448132780082986</v>
      </c>
      <c r="BS181" s="182">
        <f>AVERAGE(Tableau1[[#This Row],[STL_pg/Min]],Tableau1[[#This Row],[BLK_pg/Min]],Tableau1[[#This Row],[REB_pg/Min]])</f>
        <v>5.6621715076071916E-2</v>
      </c>
      <c r="BT181" s="180">
        <f>AVERAGE(Tableau1[FG%])</f>
        <v>44.61089630931459</v>
      </c>
      <c r="BU181" s="180">
        <f>AVERAGE(Tableau1[3P%])</f>
        <v>29.902460456941991</v>
      </c>
      <c r="BV181" s="180">
        <f>AVERAGE(Tableau1[FT%])</f>
        <v>72.024077328646754</v>
      </c>
    </row>
    <row r="182" spans="1:74">
      <c r="A182" s="181" t="s">
        <v>1945</v>
      </c>
      <c r="B182" s="167" t="s">
        <v>1821</v>
      </c>
      <c r="C182" s="168">
        <v>27</v>
      </c>
      <c r="D182" s="168">
        <v>79</v>
      </c>
      <c r="E182" s="168">
        <v>48</v>
      </c>
      <c r="F182" s="168">
        <v>31</v>
      </c>
      <c r="G182" s="168">
        <v>19.600000000000001</v>
      </c>
      <c r="H182" s="169">
        <v>830</v>
      </c>
      <c r="I182" s="169">
        <v>316</v>
      </c>
      <c r="J182" s="169">
        <v>600</v>
      </c>
      <c r="K182" s="169">
        <v>52.9</v>
      </c>
      <c r="L182" s="169">
        <v>111</v>
      </c>
      <c r="M182" s="169">
        <v>300</v>
      </c>
      <c r="N182" s="169">
        <v>36.5</v>
      </c>
      <c r="O182" s="169">
        <v>87</v>
      </c>
      <c r="P182" s="169">
        <v>111</v>
      </c>
      <c r="Q182" s="169">
        <v>78.099999999999994</v>
      </c>
      <c r="R182" s="169">
        <v>55</v>
      </c>
      <c r="S182" s="169">
        <v>261</v>
      </c>
      <c r="T182" s="169">
        <v>316</v>
      </c>
      <c r="U182" s="169">
        <v>126</v>
      </c>
      <c r="V182" s="170">
        <v>71</v>
      </c>
      <c r="W182" s="169">
        <v>47</v>
      </c>
      <c r="X182" s="169">
        <v>32</v>
      </c>
      <c r="Y182" s="169">
        <v>111</v>
      </c>
      <c r="Z182" s="169">
        <v>1564</v>
      </c>
      <c r="AA182" s="169">
        <v>2</v>
      </c>
      <c r="AB182" s="169">
        <v>0</v>
      </c>
      <c r="AC182" s="168">
        <v>-1</v>
      </c>
      <c r="AD182" s="168">
        <v>113.6</v>
      </c>
      <c r="AE182" s="168">
        <v>116.1</v>
      </c>
      <c r="AF182" s="168">
        <v>-2.6</v>
      </c>
      <c r="AG182" s="168">
        <v>11.6</v>
      </c>
      <c r="AH182" s="168">
        <v>1.88</v>
      </c>
      <c r="AI182" s="168">
        <v>15.2</v>
      </c>
      <c r="AJ182" s="168">
        <v>3.6</v>
      </c>
      <c r="AK182" s="168">
        <v>16.7</v>
      </c>
      <c r="AL182" s="168">
        <v>10.1</v>
      </c>
      <c r="AM182" s="168">
        <v>8.1</v>
      </c>
      <c r="AN182" s="168">
        <v>62.1</v>
      </c>
      <c r="AO182" s="168">
        <v>64.2</v>
      </c>
      <c r="AP182" s="168">
        <v>19.100000000000001</v>
      </c>
      <c r="AQ182" s="168">
        <v>103.97</v>
      </c>
      <c r="AR182" s="168">
        <v>11.5</v>
      </c>
      <c r="AS182" s="168">
        <v>3350</v>
      </c>
      <c r="AT182" s="171">
        <f t="shared" si="50"/>
        <v>10.50632911392405</v>
      </c>
      <c r="AU182" s="171">
        <f t="shared" si="51"/>
        <v>1.5949367088607596</v>
      </c>
      <c r="AV182" s="172">
        <f t="shared" si="52"/>
        <v>4</v>
      </c>
      <c r="AW182" s="172">
        <f t="shared" si="53"/>
        <v>0.69620253164556967</v>
      </c>
      <c r="AX182" s="172">
        <f t="shared" si="54"/>
        <v>3.3037974683544302</v>
      </c>
      <c r="AY182" s="172">
        <f t="shared" si="55"/>
        <v>0.59493670886075944</v>
      </c>
      <c r="AZ182" s="172">
        <f t="shared" si="56"/>
        <v>0.4050632911392405</v>
      </c>
      <c r="BA182" s="172">
        <f t="shared" si="57"/>
        <v>0.89873417721518989</v>
      </c>
      <c r="BB182" s="173">
        <f t="shared" si="58"/>
        <v>0.53603719969000252</v>
      </c>
      <c r="BC182" s="173">
        <f t="shared" si="59"/>
        <v>1.7746478873239437</v>
      </c>
      <c r="BD182" s="173">
        <f t="shared" si="60"/>
        <v>3.0353913717385685E-2</v>
      </c>
      <c r="BE182" s="173">
        <f t="shared" si="61"/>
        <v>2.0666494445879615E-2</v>
      </c>
      <c r="BF182" s="173">
        <f t="shared" si="62"/>
        <v>3.5520537328855593E-2</v>
      </c>
      <c r="BG182" s="173">
        <f t="shared" si="63"/>
        <v>0.1685610953242056</v>
      </c>
      <c r="BH182" s="174" t="str">
        <f t="shared" si="64"/>
        <v>10–19 min</v>
      </c>
      <c r="BI182" s="174" t="str">
        <f t="shared" si="65"/>
        <v>23–27</v>
      </c>
      <c r="BJ182" s="175">
        <f t="shared" si="66"/>
        <v>0.621</v>
      </c>
      <c r="BK182" s="175">
        <f t="shared" si="67"/>
        <v>0.64200000000000002</v>
      </c>
      <c r="BL182" s="175">
        <f t="shared" si="68"/>
        <v>0.36210018105009051</v>
      </c>
      <c r="BM182" s="176" t="str">
        <f t="shared" si="69"/>
        <v>Écarter</v>
      </c>
      <c r="BN182" s="177">
        <f t="shared" si="70"/>
        <v>0.32132032702544377</v>
      </c>
      <c r="BO182" s="177">
        <f t="shared" si="71"/>
        <v>1548.4</v>
      </c>
      <c r="BP182" s="178">
        <f t="shared" si="72"/>
        <v>8.1374321880650996E-2</v>
      </c>
      <c r="BQ182" s="178">
        <f t="shared" si="73"/>
        <v>1.7746478873239437</v>
      </c>
      <c r="BR182" s="179">
        <f t="shared" si="74"/>
        <v>0.2040816326530612</v>
      </c>
      <c r="BS182" s="182">
        <f>AVERAGE(Tableau1[[#This Row],[STL_pg/Min]],Tableau1[[#This Row],[BLK_pg/Min]],Tableau1[[#This Row],[REB_pg/Min]])</f>
        <v>8.503401360544216E-2</v>
      </c>
      <c r="BT182" s="180">
        <f>AVERAGE(Tableau1[FG%])</f>
        <v>44.61089630931459</v>
      </c>
      <c r="BU182" s="180">
        <f>AVERAGE(Tableau1[3P%])</f>
        <v>29.902460456941991</v>
      </c>
      <c r="BV182" s="180">
        <f>AVERAGE(Tableau1[FT%])</f>
        <v>72.024077328646754</v>
      </c>
    </row>
    <row r="183" spans="1:74">
      <c r="A183" s="181" t="s">
        <v>1946</v>
      </c>
      <c r="B183" s="167" t="s">
        <v>1799</v>
      </c>
      <c r="C183" s="168">
        <v>25</v>
      </c>
      <c r="D183" s="168">
        <v>64</v>
      </c>
      <c r="E183" s="168">
        <v>19</v>
      </c>
      <c r="F183" s="168">
        <v>45</v>
      </c>
      <c r="G183" s="168">
        <v>27.2</v>
      </c>
      <c r="H183" s="169">
        <v>666</v>
      </c>
      <c r="I183" s="169">
        <v>269</v>
      </c>
      <c r="J183" s="169">
        <v>531</v>
      </c>
      <c r="K183" s="169">
        <v>49.8</v>
      </c>
      <c r="L183" s="169">
        <v>102</v>
      </c>
      <c r="M183" s="169">
        <v>256</v>
      </c>
      <c r="N183" s="169">
        <v>39.9</v>
      </c>
      <c r="O183" s="169">
        <v>32</v>
      </c>
      <c r="P183" s="169">
        <v>51</v>
      </c>
      <c r="Q183" s="169">
        <v>70.8</v>
      </c>
      <c r="R183" s="169">
        <v>64</v>
      </c>
      <c r="S183" s="169">
        <v>179</v>
      </c>
      <c r="T183" s="169">
        <v>243</v>
      </c>
      <c r="U183" s="169">
        <v>96</v>
      </c>
      <c r="V183" s="170">
        <v>51</v>
      </c>
      <c r="W183" s="169">
        <v>58</v>
      </c>
      <c r="X183" s="169">
        <v>32</v>
      </c>
      <c r="Y183" s="169">
        <v>128</v>
      </c>
      <c r="Z183" s="169">
        <v>1312</v>
      </c>
      <c r="AA183" s="169">
        <v>0</v>
      </c>
      <c r="AB183" s="169">
        <v>0</v>
      </c>
      <c r="AC183" s="168">
        <v>-3.3</v>
      </c>
      <c r="AD183" s="168">
        <v>106.4</v>
      </c>
      <c r="AE183" s="168">
        <v>112.2</v>
      </c>
      <c r="AF183" s="168">
        <v>-5.7</v>
      </c>
      <c r="AG183" s="168">
        <v>8.1</v>
      </c>
      <c r="AH183" s="168">
        <v>1.81</v>
      </c>
      <c r="AI183" s="168">
        <v>13.9</v>
      </c>
      <c r="AJ183" s="168">
        <v>3.3</v>
      </c>
      <c r="AK183" s="168">
        <v>9.8000000000000007</v>
      </c>
      <c r="AL183" s="168">
        <v>6.6</v>
      </c>
      <c r="AM183" s="168">
        <v>7.6</v>
      </c>
      <c r="AN183" s="168">
        <v>59.3</v>
      </c>
      <c r="AO183" s="168">
        <v>60.1</v>
      </c>
      <c r="AP183" s="168">
        <v>14.4</v>
      </c>
      <c r="AQ183" s="168">
        <v>101.93</v>
      </c>
      <c r="AR183" s="168">
        <v>8.1</v>
      </c>
      <c r="AS183" s="168">
        <v>3691</v>
      </c>
      <c r="AT183" s="171">
        <f t="shared" si="50"/>
        <v>10.40625</v>
      </c>
      <c r="AU183" s="171">
        <f t="shared" si="51"/>
        <v>1.5</v>
      </c>
      <c r="AV183" s="172">
        <f t="shared" si="52"/>
        <v>3.796875</v>
      </c>
      <c r="AW183" s="172">
        <f t="shared" si="53"/>
        <v>1</v>
      </c>
      <c r="AX183" s="172">
        <f t="shared" si="54"/>
        <v>2.796875</v>
      </c>
      <c r="AY183" s="172">
        <f t="shared" si="55"/>
        <v>0.90625</v>
      </c>
      <c r="AZ183" s="172">
        <f t="shared" si="56"/>
        <v>0.5</v>
      </c>
      <c r="BA183" s="172">
        <f t="shared" si="57"/>
        <v>0.796875</v>
      </c>
      <c r="BB183" s="173">
        <f t="shared" si="58"/>
        <v>0.38258272058823528</v>
      </c>
      <c r="BC183" s="173">
        <f t="shared" si="59"/>
        <v>1.8823529411764706</v>
      </c>
      <c r="BD183" s="173">
        <f t="shared" si="60"/>
        <v>3.3318014705882353E-2</v>
      </c>
      <c r="BE183" s="173">
        <f t="shared" si="61"/>
        <v>1.8382352941176471E-2</v>
      </c>
      <c r="BF183" s="173">
        <f t="shared" si="62"/>
        <v>3.6764705882352942E-2</v>
      </c>
      <c r="BG183" s="173">
        <f t="shared" si="63"/>
        <v>0.10282628676470588</v>
      </c>
      <c r="BH183" s="174" t="str">
        <f t="shared" si="64"/>
        <v>20–29 min</v>
      </c>
      <c r="BI183" s="174" t="str">
        <f t="shared" si="65"/>
        <v>23–27</v>
      </c>
      <c r="BJ183" s="175">
        <f t="shared" si="66"/>
        <v>0.59299999999999997</v>
      </c>
      <c r="BK183" s="175">
        <f t="shared" si="67"/>
        <v>0.60099999999999998</v>
      </c>
      <c r="BL183" s="175">
        <f t="shared" si="68"/>
        <v>0.32045866022933012</v>
      </c>
      <c r="BM183" s="176" t="str">
        <f t="shared" si="69"/>
        <v>Écarter</v>
      </c>
      <c r="BN183" s="177">
        <f t="shared" si="70"/>
        <v>0.31825955734406441</v>
      </c>
      <c r="BO183" s="177">
        <f t="shared" si="71"/>
        <v>1740.8</v>
      </c>
      <c r="BP183" s="178">
        <f t="shared" si="72"/>
        <v>5.514705882352941E-2</v>
      </c>
      <c r="BQ183" s="178">
        <f t="shared" si="73"/>
        <v>1.8823529411764706</v>
      </c>
      <c r="BR183" s="179">
        <f t="shared" si="74"/>
        <v>0.13959099264705882</v>
      </c>
      <c r="BS183" s="182">
        <f>AVERAGE(Tableau1[[#This Row],[STL_pg/Min]],Tableau1[[#This Row],[BLK_pg/Min]],Tableau1[[#This Row],[REB_pg/Min]])</f>
        <v>6.3763786764705885E-2</v>
      </c>
      <c r="BT183" s="180">
        <f>AVERAGE(Tableau1[FG%])</f>
        <v>44.61089630931459</v>
      </c>
      <c r="BU183" s="180">
        <f>AVERAGE(Tableau1[3P%])</f>
        <v>29.902460456941991</v>
      </c>
      <c r="BV183" s="180">
        <f>AVERAGE(Tableau1[FT%])</f>
        <v>72.024077328646754</v>
      </c>
    </row>
    <row r="184" spans="1:74">
      <c r="A184" s="181" t="s">
        <v>1947</v>
      </c>
      <c r="B184" s="167" t="s">
        <v>1795</v>
      </c>
      <c r="C184" s="168">
        <v>21</v>
      </c>
      <c r="D184" s="168">
        <v>79</v>
      </c>
      <c r="E184" s="168">
        <v>47</v>
      </c>
      <c r="F184" s="168">
        <v>32</v>
      </c>
      <c r="G184" s="168">
        <v>25.9</v>
      </c>
      <c r="H184" s="169">
        <v>822</v>
      </c>
      <c r="I184" s="169">
        <v>284</v>
      </c>
      <c r="J184" s="169">
        <v>679</v>
      </c>
      <c r="K184" s="169">
        <v>42.5</v>
      </c>
      <c r="L184" s="169">
        <v>134</v>
      </c>
      <c r="M184" s="169">
        <v>395</v>
      </c>
      <c r="N184" s="169">
        <v>35.200000000000003</v>
      </c>
      <c r="O184" s="169">
        <v>111</v>
      </c>
      <c r="P184" s="169">
        <v>134</v>
      </c>
      <c r="Q184" s="169">
        <v>82.2</v>
      </c>
      <c r="R184" s="169">
        <v>87</v>
      </c>
      <c r="S184" s="169">
        <v>182</v>
      </c>
      <c r="T184" s="169">
        <v>269</v>
      </c>
      <c r="U184" s="169">
        <v>134</v>
      </c>
      <c r="V184" s="170">
        <v>71</v>
      </c>
      <c r="W184" s="169">
        <v>47</v>
      </c>
      <c r="X184" s="169">
        <v>8</v>
      </c>
      <c r="Y184" s="169">
        <v>142</v>
      </c>
      <c r="Z184" s="169">
        <v>1438</v>
      </c>
      <c r="AA184" s="169">
        <v>1</v>
      </c>
      <c r="AB184" s="169">
        <v>0</v>
      </c>
      <c r="AC184" s="168">
        <v>2.4</v>
      </c>
      <c r="AD184" s="168">
        <v>116.7</v>
      </c>
      <c r="AE184" s="168">
        <v>111.9</v>
      </c>
      <c r="AF184" s="168">
        <v>4.7</v>
      </c>
      <c r="AG184" s="168">
        <v>8.1999999999999993</v>
      </c>
      <c r="AH184" s="168">
        <v>1.96</v>
      </c>
      <c r="AI184" s="168">
        <v>14.4</v>
      </c>
      <c r="AJ184" s="168">
        <v>4</v>
      </c>
      <c r="AK184" s="168">
        <v>8.3000000000000007</v>
      </c>
      <c r="AL184" s="168">
        <v>6.1</v>
      </c>
      <c r="AM184" s="168">
        <v>7.4</v>
      </c>
      <c r="AN184" s="168">
        <v>52.7</v>
      </c>
      <c r="AO184" s="168">
        <v>56</v>
      </c>
      <c r="AP184" s="168">
        <v>15.6</v>
      </c>
      <c r="AQ184" s="168">
        <v>104.64</v>
      </c>
      <c r="AR184" s="168">
        <v>6.5</v>
      </c>
      <c r="AS184" s="168">
        <v>4444</v>
      </c>
      <c r="AT184" s="171">
        <f t="shared" si="50"/>
        <v>10.405063291139241</v>
      </c>
      <c r="AU184" s="171">
        <f t="shared" si="51"/>
        <v>1.6962025316455696</v>
      </c>
      <c r="AV184" s="172">
        <f t="shared" si="52"/>
        <v>3.4050632911392404</v>
      </c>
      <c r="AW184" s="172">
        <f t="shared" si="53"/>
        <v>1.1012658227848102</v>
      </c>
      <c r="AX184" s="172">
        <f t="shared" si="54"/>
        <v>2.3037974683544302</v>
      </c>
      <c r="AY184" s="172">
        <f t="shared" si="55"/>
        <v>0.59493670886075944</v>
      </c>
      <c r="AZ184" s="172">
        <f t="shared" si="56"/>
        <v>0.10126582278481013</v>
      </c>
      <c r="BA184" s="172">
        <f t="shared" si="57"/>
        <v>0.89873417721518989</v>
      </c>
      <c r="BB184" s="173">
        <f t="shared" si="58"/>
        <v>0.40173989541078153</v>
      </c>
      <c r="BC184" s="173">
        <f t="shared" si="59"/>
        <v>1.8873239436619718</v>
      </c>
      <c r="BD184" s="173">
        <f t="shared" si="60"/>
        <v>2.2970529299643223E-2</v>
      </c>
      <c r="BE184" s="173">
        <f t="shared" si="61"/>
        <v>3.9098773275988465E-3</v>
      </c>
      <c r="BF184" s="173">
        <f t="shared" si="62"/>
        <v>4.2519915937637466E-2</v>
      </c>
      <c r="BG184" s="173">
        <f t="shared" si="63"/>
        <v>8.8949709202873761E-2</v>
      </c>
      <c r="BH184" s="174" t="str">
        <f t="shared" si="64"/>
        <v>20–29 min</v>
      </c>
      <c r="BI184" s="174" t="str">
        <f t="shared" si="65"/>
        <v>18–22</v>
      </c>
      <c r="BJ184" s="175">
        <f t="shared" si="66"/>
        <v>0.52700000000000002</v>
      </c>
      <c r="BK184" s="175">
        <f t="shared" si="67"/>
        <v>0.56000000000000005</v>
      </c>
      <c r="BL184" s="175">
        <f t="shared" si="68"/>
        <v>0.40977670488835244</v>
      </c>
      <c r="BM184" s="176" t="str">
        <f t="shared" si="69"/>
        <v>Écarter</v>
      </c>
      <c r="BN184" s="177">
        <f t="shared" si="70"/>
        <v>0.31822326363242748</v>
      </c>
      <c r="BO184" s="177">
        <f t="shared" si="71"/>
        <v>2046.1</v>
      </c>
      <c r="BP184" s="178">
        <f t="shared" si="72"/>
        <v>6.5490445237280689E-2</v>
      </c>
      <c r="BQ184" s="178">
        <f t="shared" si="73"/>
        <v>1.8873239436619718</v>
      </c>
      <c r="BR184" s="179">
        <f t="shared" si="74"/>
        <v>0.13146962514051122</v>
      </c>
      <c r="BS184" s="182">
        <f>AVERAGE(Tableau1[[#This Row],[STL_pg/Min]],Tableau1[[#This Row],[BLK_pg/Min]],Tableau1[[#This Row],[REB_pg/Min]])</f>
        <v>5.2783343922584429E-2</v>
      </c>
      <c r="BT184" s="180">
        <f>AVERAGE(Tableau1[FG%])</f>
        <v>44.61089630931459</v>
      </c>
      <c r="BU184" s="180">
        <f>AVERAGE(Tableau1[3P%])</f>
        <v>29.902460456941991</v>
      </c>
      <c r="BV184" s="180">
        <f>AVERAGE(Tableau1[FT%])</f>
        <v>72.024077328646754</v>
      </c>
    </row>
    <row r="185" spans="1:74">
      <c r="A185" s="181" t="s">
        <v>1948</v>
      </c>
      <c r="B185" s="167" t="s">
        <v>1793</v>
      </c>
      <c r="C185" s="168">
        <v>33</v>
      </c>
      <c r="D185" s="168">
        <v>81</v>
      </c>
      <c r="E185" s="168">
        <v>23</v>
      </c>
      <c r="F185" s="168">
        <v>58</v>
      </c>
      <c r="G185" s="168">
        <v>18.8</v>
      </c>
      <c r="H185" s="169">
        <v>842</v>
      </c>
      <c r="I185" s="169">
        <v>348</v>
      </c>
      <c r="J185" s="169">
        <v>624</v>
      </c>
      <c r="K185" s="169">
        <v>55</v>
      </c>
      <c r="L185" s="169">
        <v>8</v>
      </c>
      <c r="M185" s="169">
        <v>41</v>
      </c>
      <c r="N185" s="169">
        <v>21.6</v>
      </c>
      <c r="O185" s="169">
        <v>146</v>
      </c>
      <c r="P185" s="169">
        <v>162</v>
      </c>
      <c r="Q185" s="169">
        <v>87.9</v>
      </c>
      <c r="R185" s="169">
        <v>186</v>
      </c>
      <c r="S185" s="169">
        <v>437</v>
      </c>
      <c r="T185" s="169">
        <v>624</v>
      </c>
      <c r="U185" s="169">
        <v>162</v>
      </c>
      <c r="V185" s="170">
        <v>122</v>
      </c>
      <c r="W185" s="169">
        <v>41</v>
      </c>
      <c r="X185" s="169">
        <v>49</v>
      </c>
      <c r="Y185" s="169">
        <v>178</v>
      </c>
      <c r="Z185" s="169">
        <v>1968</v>
      </c>
      <c r="AA185" s="169">
        <v>21</v>
      </c>
      <c r="AB185" s="169">
        <v>0</v>
      </c>
      <c r="AC185" s="168">
        <v>-3.8</v>
      </c>
      <c r="AD185" s="168">
        <v>109.2</v>
      </c>
      <c r="AE185" s="168">
        <v>118.8</v>
      </c>
      <c r="AF185" s="168">
        <v>-9.6</v>
      </c>
      <c r="AG185" s="168">
        <v>17.100000000000001</v>
      </c>
      <c r="AH185" s="168">
        <v>1.37</v>
      </c>
      <c r="AI185" s="168">
        <v>16.600000000000001</v>
      </c>
      <c r="AJ185" s="168">
        <v>12.2</v>
      </c>
      <c r="AK185" s="168">
        <v>28.6</v>
      </c>
      <c r="AL185" s="168">
        <v>20.3</v>
      </c>
      <c r="AM185" s="168">
        <v>12.2</v>
      </c>
      <c r="AN185" s="168">
        <v>55.7</v>
      </c>
      <c r="AO185" s="168">
        <v>60.2</v>
      </c>
      <c r="AP185" s="168">
        <v>22.2</v>
      </c>
      <c r="AQ185" s="168">
        <v>101.28</v>
      </c>
      <c r="AR185" s="168">
        <v>14.7</v>
      </c>
      <c r="AS185" s="168">
        <v>3217</v>
      </c>
      <c r="AT185" s="171">
        <f t="shared" si="50"/>
        <v>10.395061728395062</v>
      </c>
      <c r="AU185" s="171">
        <f t="shared" si="51"/>
        <v>2</v>
      </c>
      <c r="AV185" s="172">
        <f t="shared" si="52"/>
        <v>7.7037037037037033</v>
      </c>
      <c r="AW185" s="172">
        <f t="shared" si="53"/>
        <v>2.2962962962962963</v>
      </c>
      <c r="AX185" s="172">
        <f t="shared" si="54"/>
        <v>5.3950617283950617</v>
      </c>
      <c r="AY185" s="172">
        <f t="shared" si="55"/>
        <v>0.50617283950617287</v>
      </c>
      <c r="AZ185" s="172">
        <f t="shared" si="56"/>
        <v>0.60493827160493829</v>
      </c>
      <c r="BA185" s="172">
        <f t="shared" si="57"/>
        <v>1.5061728395061729</v>
      </c>
      <c r="BB185" s="173">
        <f t="shared" si="58"/>
        <v>0.5529288153401628</v>
      </c>
      <c r="BC185" s="173">
        <f t="shared" si="59"/>
        <v>1.3278688524590163</v>
      </c>
      <c r="BD185" s="173">
        <f t="shared" si="60"/>
        <v>2.6924087207775151E-2</v>
      </c>
      <c r="BE185" s="173">
        <f t="shared" si="61"/>
        <v>3.2177567638560549E-2</v>
      </c>
      <c r="BF185" s="173">
        <f t="shared" si="62"/>
        <v>0.12214342001576044</v>
      </c>
      <c r="BG185" s="173">
        <f t="shared" si="63"/>
        <v>0.28697136853165223</v>
      </c>
      <c r="BH185" s="174" t="str">
        <f t="shared" si="64"/>
        <v>10–19 min</v>
      </c>
      <c r="BI185" s="174" t="str">
        <f t="shared" si="65"/>
        <v>33+</v>
      </c>
      <c r="BJ185" s="175">
        <f t="shared" si="66"/>
        <v>0.55700000000000005</v>
      </c>
      <c r="BK185" s="175">
        <f t="shared" si="67"/>
        <v>0.60199999999999998</v>
      </c>
      <c r="BL185" s="175">
        <f t="shared" si="68"/>
        <v>0.37658418829209417</v>
      </c>
      <c r="BM185" s="176" t="str">
        <f t="shared" si="69"/>
        <v>Écarter</v>
      </c>
      <c r="BN185" s="177">
        <f t="shared" si="70"/>
        <v>0.31791738082817894</v>
      </c>
      <c r="BO185" s="177">
        <f t="shared" si="71"/>
        <v>1522.8</v>
      </c>
      <c r="BP185" s="178">
        <f t="shared" si="72"/>
        <v>0.10638297872340426</v>
      </c>
      <c r="BQ185" s="178">
        <f t="shared" si="73"/>
        <v>1.3278688524590163</v>
      </c>
      <c r="BR185" s="179">
        <f t="shared" si="74"/>
        <v>0.40977147360126082</v>
      </c>
      <c r="BS185" s="182">
        <f>AVERAGE(Tableau1[[#This Row],[STL_pg/Min]],Tableau1[[#This Row],[BLK_pg/Min]],Tableau1[[#This Row],[REB_pg/Min]])</f>
        <v>0.15629104281586551</v>
      </c>
      <c r="BT185" s="180">
        <f>AVERAGE(Tableau1[FG%])</f>
        <v>44.61089630931459</v>
      </c>
      <c r="BU185" s="180">
        <f>AVERAGE(Tableau1[3P%])</f>
        <v>29.902460456941991</v>
      </c>
      <c r="BV185" s="180">
        <f>AVERAGE(Tableau1[FT%])</f>
        <v>72.024077328646754</v>
      </c>
    </row>
    <row r="186" spans="1:74">
      <c r="A186" s="181" t="s">
        <v>1949</v>
      </c>
      <c r="B186" s="167" t="s">
        <v>1768</v>
      </c>
      <c r="C186" s="168">
        <v>26</v>
      </c>
      <c r="D186" s="168">
        <v>16</v>
      </c>
      <c r="E186" s="168">
        <v>6</v>
      </c>
      <c r="F186" s="168">
        <v>10</v>
      </c>
      <c r="G186" s="168">
        <v>29.9</v>
      </c>
      <c r="H186" s="169">
        <v>166</v>
      </c>
      <c r="I186" s="169">
        <v>54</v>
      </c>
      <c r="J186" s="169">
        <v>123</v>
      </c>
      <c r="K186" s="169">
        <v>43.9</v>
      </c>
      <c r="L186" s="169">
        <v>27</v>
      </c>
      <c r="M186" s="169">
        <v>74</v>
      </c>
      <c r="N186" s="169">
        <v>36.5</v>
      </c>
      <c r="O186" s="169">
        <v>30</v>
      </c>
      <c r="P186" s="169">
        <v>37</v>
      </c>
      <c r="Q186" s="169">
        <v>83.8</v>
      </c>
      <c r="R186" s="169">
        <v>18</v>
      </c>
      <c r="S186" s="169">
        <v>64</v>
      </c>
      <c r="T186" s="169">
        <v>82</v>
      </c>
      <c r="U186" s="169">
        <v>37</v>
      </c>
      <c r="V186" s="170">
        <v>29</v>
      </c>
      <c r="W186" s="169">
        <v>18</v>
      </c>
      <c r="X186" s="169">
        <v>13</v>
      </c>
      <c r="Y186" s="169">
        <v>46</v>
      </c>
      <c r="Z186" s="169">
        <v>386</v>
      </c>
      <c r="AA186" s="169">
        <v>0</v>
      </c>
      <c r="AB186" s="169">
        <v>0</v>
      </c>
      <c r="AC186" s="168">
        <v>0.6</v>
      </c>
      <c r="AD186" s="168">
        <v>114.9</v>
      </c>
      <c r="AE186" s="168">
        <v>113.3</v>
      </c>
      <c r="AF186" s="168">
        <v>1.6</v>
      </c>
      <c r="AG186" s="168">
        <v>10.7</v>
      </c>
      <c r="AH186" s="168">
        <v>1.32</v>
      </c>
      <c r="AI186" s="168">
        <v>18</v>
      </c>
      <c r="AJ186" s="168">
        <v>3.5</v>
      </c>
      <c r="AK186" s="168">
        <v>13.4</v>
      </c>
      <c r="AL186" s="168">
        <v>8.3000000000000007</v>
      </c>
      <c r="AM186" s="168">
        <v>13.6</v>
      </c>
      <c r="AN186" s="168">
        <v>54.9</v>
      </c>
      <c r="AO186" s="168">
        <v>59.6</v>
      </c>
      <c r="AP186" s="168">
        <v>14.6</v>
      </c>
      <c r="AQ186" s="168">
        <v>99.95</v>
      </c>
      <c r="AR186" s="168">
        <v>7.6</v>
      </c>
      <c r="AS186" s="168">
        <v>995</v>
      </c>
      <c r="AT186" s="171">
        <f t="shared" si="50"/>
        <v>10.375</v>
      </c>
      <c r="AU186" s="171">
        <f t="shared" si="51"/>
        <v>2.3125</v>
      </c>
      <c r="AV186" s="172">
        <f t="shared" si="52"/>
        <v>5.125</v>
      </c>
      <c r="AW186" s="172">
        <f t="shared" si="53"/>
        <v>1.125</v>
      </c>
      <c r="AX186" s="172">
        <f t="shared" si="54"/>
        <v>4</v>
      </c>
      <c r="AY186" s="172">
        <f t="shared" si="55"/>
        <v>1.125</v>
      </c>
      <c r="AZ186" s="172">
        <f t="shared" si="56"/>
        <v>0.8125</v>
      </c>
      <c r="BA186" s="172">
        <f t="shared" si="57"/>
        <v>1.8125</v>
      </c>
      <c r="BB186" s="173">
        <f t="shared" si="58"/>
        <v>0.34698996655518394</v>
      </c>
      <c r="BC186" s="173">
        <f t="shared" si="59"/>
        <v>1.2758620689655173</v>
      </c>
      <c r="BD186" s="173">
        <f t="shared" si="60"/>
        <v>3.7625418060200672E-2</v>
      </c>
      <c r="BE186" s="173">
        <f t="shared" si="61"/>
        <v>2.7173913043478264E-2</v>
      </c>
      <c r="BF186" s="173">
        <f t="shared" si="62"/>
        <v>3.7625418060200672E-2</v>
      </c>
      <c r="BG186" s="173">
        <f t="shared" si="63"/>
        <v>0.13377926421404682</v>
      </c>
      <c r="BH186" s="174" t="str">
        <f t="shared" si="64"/>
        <v>20–29 min</v>
      </c>
      <c r="BI186" s="174" t="str">
        <f t="shared" si="65"/>
        <v>23–27</v>
      </c>
      <c r="BJ186" s="175">
        <f t="shared" si="66"/>
        <v>0.54899999999999993</v>
      </c>
      <c r="BK186" s="175">
        <f t="shared" si="67"/>
        <v>0.59599999999999997</v>
      </c>
      <c r="BL186" s="175">
        <f t="shared" si="68"/>
        <v>7.4230537115268558E-2</v>
      </c>
      <c r="BM186" s="176" t="str">
        <f t="shared" si="69"/>
        <v>Écarter</v>
      </c>
      <c r="BN186" s="177">
        <f t="shared" si="70"/>
        <v>0.31730382293762577</v>
      </c>
      <c r="BO186" s="177">
        <f t="shared" si="71"/>
        <v>478.4</v>
      </c>
      <c r="BP186" s="178">
        <f t="shared" si="72"/>
        <v>7.7341137123745823E-2</v>
      </c>
      <c r="BQ186" s="178">
        <f t="shared" si="73"/>
        <v>1.2758620689655173</v>
      </c>
      <c r="BR186" s="179">
        <f t="shared" si="74"/>
        <v>0.17140468227424749</v>
      </c>
      <c r="BS186" s="182">
        <f>AVERAGE(Tableau1[[#This Row],[STL_pg/Min]],Tableau1[[#This Row],[BLK_pg/Min]],Tableau1[[#This Row],[REB_pg/Min]])</f>
        <v>7.8734671125975472E-2</v>
      </c>
      <c r="BT186" s="180">
        <f>AVERAGE(Tableau1[FG%])</f>
        <v>44.61089630931459</v>
      </c>
      <c r="BU186" s="180">
        <f>AVERAGE(Tableau1[3P%])</f>
        <v>29.902460456941991</v>
      </c>
      <c r="BV186" s="180">
        <f>AVERAGE(Tableau1[FT%])</f>
        <v>72.024077328646754</v>
      </c>
    </row>
    <row r="187" spans="1:74">
      <c r="A187" s="181" t="s">
        <v>1950</v>
      </c>
      <c r="B187" s="167" t="s">
        <v>1787</v>
      </c>
      <c r="C187" s="168">
        <v>27</v>
      </c>
      <c r="D187" s="168">
        <v>6</v>
      </c>
      <c r="E187" s="168">
        <v>4</v>
      </c>
      <c r="F187" s="168">
        <v>2</v>
      </c>
      <c r="G187" s="168">
        <v>20.2</v>
      </c>
      <c r="H187" s="169">
        <v>62</v>
      </c>
      <c r="I187" s="169">
        <v>22</v>
      </c>
      <c r="J187" s="169">
        <v>54</v>
      </c>
      <c r="K187" s="169">
        <v>40.700000000000003</v>
      </c>
      <c r="L187" s="169">
        <v>13</v>
      </c>
      <c r="M187" s="169">
        <v>35</v>
      </c>
      <c r="N187" s="169">
        <v>37.1</v>
      </c>
      <c r="O187" s="169">
        <v>5</v>
      </c>
      <c r="P187" s="169">
        <v>8</v>
      </c>
      <c r="Q187" s="169">
        <v>62.5</v>
      </c>
      <c r="R187" s="169">
        <v>6</v>
      </c>
      <c r="S187" s="169">
        <v>14</v>
      </c>
      <c r="T187" s="169">
        <v>20</v>
      </c>
      <c r="U187" s="169">
        <v>17</v>
      </c>
      <c r="V187" s="170">
        <v>10</v>
      </c>
      <c r="W187" s="169">
        <v>7</v>
      </c>
      <c r="X187" s="169">
        <v>2</v>
      </c>
      <c r="Y187" s="169">
        <v>18</v>
      </c>
      <c r="Z187" s="169">
        <v>128</v>
      </c>
      <c r="AA187" s="169">
        <v>1</v>
      </c>
      <c r="AB187" s="169">
        <v>0</v>
      </c>
      <c r="AC187" s="168">
        <v>4.5</v>
      </c>
      <c r="AD187" s="168">
        <v>108.3</v>
      </c>
      <c r="AE187" s="168">
        <v>97.4</v>
      </c>
      <c r="AF187" s="168">
        <v>10.9</v>
      </c>
      <c r="AG187" s="168">
        <v>20.5</v>
      </c>
      <c r="AH187" s="168">
        <v>1.7</v>
      </c>
      <c r="AI187" s="168">
        <v>20</v>
      </c>
      <c r="AJ187" s="168">
        <v>4.5999999999999996</v>
      </c>
      <c r="AK187" s="168">
        <v>10.4</v>
      </c>
      <c r="AL187" s="168">
        <v>7.5</v>
      </c>
      <c r="AM187" s="168">
        <v>11.8</v>
      </c>
      <c r="AN187" s="168">
        <v>52.8</v>
      </c>
      <c r="AO187" s="168">
        <v>53.9</v>
      </c>
      <c r="AP187" s="168">
        <v>22.3</v>
      </c>
      <c r="AQ187" s="168">
        <v>105.54</v>
      </c>
      <c r="AR187" s="168">
        <v>9.1</v>
      </c>
      <c r="AS187" s="168">
        <v>265</v>
      </c>
      <c r="AT187" s="171">
        <f t="shared" si="50"/>
        <v>10.333333333333334</v>
      </c>
      <c r="AU187" s="171">
        <f t="shared" si="51"/>
        <v>2.8333333333333335</v>
      </c>
      <c r="AV187" s="172">
        <f t="shared" si="52"/>
        <v>3.3333333333333335</v>
      </c>
      <c r="AW187" s="172">
        <f t="shared" si="53"/>
        <v>1</v>
      </c>
      <c r="AX187" s="172">
        <f t="shared" si="54"/>
        <v>2.3333333333333335</v>
      </c>
      <c r="AY187" s="172">
        <f t="shared" si="55"/>
        <v>1.1666666666666667</v>
      </c>
      <c r="AZ187" s="172">
        <f t="shared" si="56"/>
        <v>0.33333333333333331</v>
      </c>
      <c r="BA187" s="172">
        <f t="shared" si="57"/>
        <v>1.6666666666666667</v>
      </c>
      <c r="BB187" s="173">
        <f t="shared" si="58"/>
        <v>0.51155115511551164</v>
      </c>
      <c r="BC187" s="173">
        <f t="shared" si="59"/>
        <v>1.7</v>
      </c>
      <c r="BD187" s="173">
        <f t="shared" si="60"/>
        <v>5.7755775577557761E-2</v>
      </c>
      <c r="BE187" s="173">
        <f t="shared" si="61"/>
        <v>1.65016501650165E-2</v>
      </c>
      <c r="BF187" s="173">
        <f t="shared" si="62"/>
        <v>4.9504950495049507E-2</v>
      </c>
      <c r="BG187" s="173">
        <f t="shared" si="63"/>
        <v>0.11551155115511552</v>
      </c>
      <c r="BH187" s="174" t="str">
        <f t="shared" si="64"/>
        <v>20–29 min</v>
      </c>
      <c r="BI187" s="174" t="str">
        <f t="shared" si="65"/>
        <v>23–27</v>
      </c>
      <c r="BJ187" s="175">
        <f t="shared" si="66"/>
        <v>0.52800000000000002</v>
      </c>
      <c r="BK187" s="175">
        <f t="shared" si="67"/>
        <v>0.53900000000000003</v>
      </c>
      <c r="BL187" s="175">
        <f t="shared" si="68"/>
        <v>3.2589016294508145E-2</v>
      </c>
      <c r="BM187" s="176" t="str">
        <f t="shared" si="69"/>
        <v>Écarter</v>
      </c>
      <c r="BN187" s="177">
        <f t="shared" si="70"/>
        <v>0.31602951039570759</v>
      </c>
      <c r="BO187" s="177">
        <f t="shared" si="71"/>
        <v>121.19999999999999</v>
      </c>
      <c r="BP187" s="178">
        <f t="shared" si="72"/>
        <v>0.14026402640264027</v>
      </c>
      <c r="BQ187" s="178">
        <f t="shared" si="73"/>
        <v>1.7</v>
      </c>
      <c r="BR187" s="179">
        <f t="shared" si="74"/>
        <v>0.16501650165016504</v>
      </c>
      <c r="BS187" s="182">
        <f>AVERAGE(Tableau1[[#This Row],[STL_pg/Min]],Tableau1[[#This Row],[BLK_pg/Min]],Tableau1[[#This Row],[REB_pg/Min]])</f>
        <v>7.9757975797579775E-2</v>
      </c>
      <c r="BT187" s="180">
        <f>AVERAGE(Tableau1[FG%])</f>
        <v>44.61089630931459</v>
      </c>
      <c r="BU187" s="180">
        <f>AVERAGE(Tableau1[3P%])</f>
        <v>29.902460456941991</v>
      </c>
      <c r="BV187" s="180">
        <f>AVERAGE(Tableau1[FT%])</f>
        <v>72.024077328646754</v>
      </c>
    </row>
    <row r="188" spans="1:74">
      <c r="A188" s="181" t="s">
        <v>1951</v>
      </c>
      <c r="B188" s="167" t="s">
        <v>1748</v>
      </c>
      <c r="C188" s="168">
        <v>25</v>
      </c>
      <c r="D188" s="168">
        <v>75</v>
      </c>
      <c r="E188" s="168">
        <v>43</v>
      </c>
      <c r="F188" s="168">
        <v>32</v>
      </c>
      <c r="G188" s="168">
        <v>19.8</v>
      </c>
      <c r="H188" s="169">
        <v>773</v>
      </c>
      <c r="I188" s="169">
        <v>293</v>
      </c>
      <c r="J188" s="169">
        <v>653</v>
      </c>
      <c r="K188" s="169">
        <v>44.9</v>
      </c>
      <c r="L188" s="169">
        <v>53</v>
      </c>
      <c r="M188" s="169">
        <v>180</v>
      </c>
      <c r="N188" s="169">
        <v>31.1</v>
      </c>
      <c r="O188" s="169">
        <v>128</v>
      </c>
      <c r="P188" s="169">
        <v>173</v>
      </c>
      <c r="Q188" s="169">
        <v>76.900000000000006</v>
      </c>
      <c r="R188" s="169">
        <v>45</v>
      </c>
      <c r="S188" s="169">
        <v>233</v>
      </c>
      <c r="T188" s="169">
        <v>278</v>
      </c>
      <c r="U188" s="169">
        <v>255</v>
      </c>
      <c r="V188" s="170">
        <v>135</v>
      </c>
      <c r="W188" s="169">
        <v>83</v>
      </c>
      <c r="X188" s="169">
        <v>15</v>
      </c>
      <c r="Y188" s="169">
        <v>120</v>
      </c>
      <c r="Z188" s="169">
        <v>1635</v>
      </c>
      <c r="AA188" s="169">
        <v>2</v>
      </c>
      <c r="AB188" s="169">
        <v>1</v>
      </c>
      <c r="AC188" s="168">
        <v>0.4</v>
      </c>
      <c r="AD188" s="168">
        <v>109.1</v>
      </c>
      <c r="AE188" s="168">
        <v>108</v>
      </c>
      <c r="AF188" s="168">
        <v>1.1000000000000001</v>
      </c>
      <c r="AG188" s="168">
        <v>27.6</v>
      </c>
      <c r="AH188" s="168">
        <v>1.88</v>
      </c>
      <c r="AI188" s="168">
        <v>22.9</v>
      </c>
      <c r="AJ188" s="168">
        <v>2.9</v>
      </c>
      <c r="AK188" s="168">
        <v>14.8</v>
      </c>
      <c r="AL188" s="168">
        <v>9.1999999999999993</v>
      </c>
      <c r="AM188" s="168">
        <v>12.2</v>
      </c>
      <c r="AN188" s="168">
        <v>49.2</v>
      </c>
      <c r="AO188" s="168">
        <v>53.1</v>
      </c>
      <c r="AP188" s="168">
        <v>24.8</v>
      </c>
      <c r="AQ188" s="168">
        <v>100.63</v>
      </c>
      <c r="AR188" s="168">
        <v>11.9</v>
      </c>
      <c r="AS188" s="168">
        <v>3104</v>
      </c>
      <c r="AT188" s="171">
        <f t="shared" si="50"/>
        <v>10.306666666666667</v>
      </c>
      <c r="AU188" s="171">
        <f t="shared" si="51"/>
        <v>3.4</v>
      </c>
      <c r="AV188" s="172">
        <f t="shared" si="52"/>
        <v>3.7066666666666666</v>
      </c>
      <c r="AW188" s="172">
        <f t="shared" si="53"/>
        <v>0.6</v>
      </c>
      <c r="AX188" s="172">
        <f t="shared" si="54"/>
        <v>3.1066666666666665</v>
      </c>
      <c r="AY188" s="172">
        <f t="shared" si="55"/>
        <v>1.1066666666666667</v>
      </c>
      <c r="AZ188" s="172">
        <f t="shared" si="56"/>
        <v>0.2</v>
      </c>
      <c r="BA188" s="172">
        <f t="shared" si="57"/>
        <v>1.8</v>
      </c>
      <c r="BB188" s="173">
        <f t="shared" si="58"/>
        <v>0.52053872053872052</v>
      </c>
      <c r="BC188" s="173">
        <f t="shared" si="59"/>
        <v>1.8888888888888888</v>
      </c>
      <c r="BD188" s="173">
        <f t="shared" si="60"/>
        <v>5.5892255892255889E-2</v>
      </c>
      <c r="BE188" s="173">
        <f t="shared" si="61"/>
        <v>1.0101010101010102E-2</v>
      </c>
      <c r="BF188" s="173">
        <f t="shared" si="62"/>
        <v>3.03030303030303E-2</v>
      </c>
      <c r="BG188" s="173">
        <f t="shared" si="63"/>
        <v>0.15690235690235688</v>
      </c>
      <c r="BH188" s="174" t="str">
        <f t="shared" si="64"/>
        <v>10–19 min</v>
      </c>
      <c r="BI188" s="174" t="str">
        <f t="shared" si="65"/>
        <v>23–27</v>
      </c>
      <c r="BJ188" s="175">
        <f t="shared" si="66"/>
        <v>0.49200000000000005</v>
      </c>
      <c r="BK188" s="175">
        <f t="shared" si="67"/>
        <v>0.53100000000000003</v>
      </c>
      <c r="BL188" s="175">
        <f t="shared" si="68"/>
        <v>0.39408569704284852</v>
      </c>
      <c r="BM188" s="176" t="str">
        <f t="shared" si="69"/>
        <v>Écarter</v>
      </c>
      <c r="BN188" s="177">
        <f t="shared" si="70"/>
        <v>0.31521395036887995</v>
      </c>
      <c r="BO188" s="177">
        <f t="shared" si="71"/>
        <v>1485</v>
      </c>
      <c r="BP188" s="178">
        <f t="shared" si="72"/>
        <v>0.17171717171717171</v>
      </c>
      <c r="BQ188" s="178">
        <f t="shared" si="73"/>
        <v>1.8888888888888888</v>
      </c>
      <c r="BR188" s="179">
        <f t="shared" si="74"/>
        <v>0.18720538720538718</v>
      </c>
      <c r="BS188" s="182">
        <f>AVERAGE(Tableau1[[#This Row],[STL_pg/Min]],Tableau1[[#This Row],[BLK_pg/Min]],Tableau1[[#This Row],[REB_pg/Min]])</f>
        <v>8.4399551066217729E-2</v>
      </c>
      <c r="BT188" s="180">
        <f>AVERAGE(Tableau1[FG%])</f>
        <v>44.61089630931459</v>
      </c>
      <c r="BU188" s="180">
        <f>AVERAGE(Tableau1[3P%])</f>
        <v>29.902460456941991</v>
      </c>
      <c r="BV188" s="180">
        <f>AVERAGE(Tableau1[FT%])</f>
        <v>72.024077328646754</v>
      </c>
    </row>
    <row r="189" spans="1:74">
      <c r="A189" s="181" t="s">
        <v>1952</v>
      </c>
      <c r="B189" s="167" t="s">
        <v>1774</v>
      </c>
      <c r="C189" s="168">
        <v>27</v>
      </c>
      <c r="D189" s="168">
        <v>56</v>
      </c>
      <c r="E189" s="168">
        <v>19</v>
      </c>
      <c r="F189" s="168">
        <v>37</v>
      </c>
      <c r="G189" s="168">
        <v>24.4</v>
      </c>
      <c r="H189" s="169">
        <v>577</v>
      </c>
      <c r="I189" s="169">
        <v>202</v>
      </c>
      <c r="J189" s="169">
        <v>521</v>
      </c>
      <c r="K189" s="169">
        <v>39.200000000000003</v>
      </c>
      <c r="L189" s="169">
        <v>112</v>
      </c>
      <c r="M189" s="169">
        <v>308</v>
      </c>
      <c r="N189" s="169">
        <v>35.9</v>
      </c>
      <c r="O189" s="169">
        <v>62</v>
      </c>
      <c r="P189" s="169">
        <v>73</v>
      </c>
      <c r="Q189" s="169">
        <v>81.099999999999994</v>
      </c>
      <c r="R189" s="169">
        <v>28</v>
      </c>
      <c r="S189" s="169">
        <v>106</v>
      </c>
      <c r="T189" s="169">
        <v>134</v>
      </c>
      <c r="U189" s="169">
        <v>258</v>
      </c>
      <c r="V189" s="170">
        <v>84</v>
      </c>
      <c r="W189" s="169">
        <v>73</v>
      </c>
      <c r="X189" s="169">
        <v>17</v>
      </c>
      <c r="Y189" s="169">
        <v>90</v>
      </c>
      <c r="Z189" s="169">
        <v>1310</v>
      </c>
      <c r="AA189" s="169">
        <v>2</v>
      </c>
      <c r="AB189" s="169">
        <v>0</v>
      </c>
      <c r="AC189" s="168">
        <v>-4.0999999999999996</v>
      </c>
      <c r="AD189" s="168">
        <v>108.4</v>
      </c>
      <c r="AE189" s="168">
        <v>117.1</v>
      </c>
      <c r="AF189" s="168">
        <v>-8.6999999999999993</v>
      </c>
      <c r="AG189" s="168">
        <v>27.8</v>
      </c>
      <c r="AH189" s="168">
        <v>3.01</v>
      </c>
      <c r="AI189" s="168">
        <v>29</v>
      </c>
      <c r="AJ189" s="168">
        <v>1.9</v>
      </c>
      <c r="AK189" s="168">
        <v>7.7</v>
      </c>
      <c r="AL189" s="168">
        <v>4.7</v>
      </c>
      <c r="AM189" s="168">
        <v>9.6</v>
      </c>
      <c r="AN189" s="168">
        <v>49.8</v>
      </c>
      <c r="AO189" s="168">
        <v>52.3</v>
      </c>
      <c r="AP189" s="168">
        <v>19.3</v>
      </c>
      <c r="AQ189" s="168">
        <v>99.89</v>
      </c>
      <c r="AR189" s="168">
        <v>9</v>
      </c>
      <c r="AS189" s="168">
        <v>2849</v>
      </c>
      <c r="AT189" s="171">
        <f t="shared" si="50"/>
        <v>10.303571428571429</v>
      </c>
      <c r="AU189" s="171">
        <f t="shared" si="51"/>
        <v>4.6071428571428568</v>
      </c>
      <c r="AV189" s="172">
        <f t="shared" si="52"/>
        <v>2.3928571428571428</v>
      </c>
      <c r="AW189" s="172">
        <f t="shared" si="53"/>
        <v>0.5</v>
      </c>
      <c r="AX189" s="172">
        <f t="shared" si="54"/>
        <v>1.8928571428571428</v>
      </c>
      <c r="AY189" s="172">
        <f t="shared" si="55"/>
        <v>1.3035714285714286</v>
      </c>
      <c r="AZ189" s="172">
        <f t="shared" si="56"/>
        <v>0.30357142857142855</v>
      </c>
      <c r="BA189" s="172">
        <f t="shared" si="57"/>
        <v>1.5</v>
      </c>
      <c r="BB189" s="173">
        <f t="shared" si="58"/>
        <v>0.42227751756440285</v>
      </c>
      <c r="BC189" s="173">
        <f t="shared" si="59"/>
        <v>3.0714285714285712</v>
      </c>
      <c r="BD189" s="173">
        <f t="shared" si="60"/>
        <v>5.3425058548009371E-2</v>
      </c>
      <c r="BE189" s="173">
        <f t="shared" si="61"/>
        <v>1.2441451990632318E-2</v>
      </c>
      <c r="BF189" s="173">
        <f t="shared" si="62"/>
        <v>2.0491803278688527E-2</v>
      </c>
      <c r="BG189" s="173">
        <f t="shared" si="63"/>
        <v>7.7576112412177989E-2</v>
      </c>
      <c r="BH189" s="174" t="str">
        <f t="shared" si="64"/>
        <v>20–29 min</v>
      </c>
      <c r="BI189" s="174" t="str">
        <f t="shared" si="65"/>
        <v>23–27</v>
      </c>
      <c r="BJ189" s="175">
        <f t="shared" si="66"/>
        <v>0.498</v>
      </c>
      <c r="BK189" s="175">
        <f t="shared" si="67"/>
        <v>0.52300000000000002</v>
      </c>
      <c r="BL189" s="175">
        <f t="shared" si="68"/>
        <v>0.31442365721182863</v>
      </c>
      <c r="BM189" s="176" t="str">
        <f t="shared" si="69"/>
        <v>Écarter</v>
      </c>
      <c r="BN189" s="177">
        <f t="shared" si="70"/>
        <v>0.31511928715148035</v>
      </c>
      <c r="BO189" s="177">
        <f t="shared" si="71"/>
        <v>1366.3999999999999</v>
      </c>
      <c r="BP189" s="178">
        <f t="shared" si="72"/>
        <v>0.18881733021077285</v>
      </c>
      <c r="BQ189" s="178">
        <f t="shared" si="73"/>
        <v>3.0714285714285716</v>
      </c>
      <c r="BR189" s="179">
        <f t="shared" si="74"/>
        <v>9.8067915690866508E-2</v>
      </c>
      <c r="BS189" s="182">
        <f>AVERAGE(Tableau1[[#This Row],[STL_pg/Min]],Tableau1[[#This Row],[BLK_pg/Min]],Tableau1[[#This Row],[REB_pg/Min]])</f>
        <v>5.4644808743169404E-2</v>
      </c>
      <c r="BT189" s="180">
        <f>AVERAGE(Tableau1[FG%])</f>
        <v>44.61089630931459</v>
      </c>
      <c r="BU189" s="180">
        <f>AVERAGE(Tableau1[3P%])</f>
        <v>29.902460456941991</v>
      </c>
      <c r="BV189" s="180">
        <f>AVERAGE(Tableau1[FT%])</f>
        <v>72.024077328646754</v>
      </c>
    </row>
    <row r="190" spans="1:74">
      <c r="A190" s="181" t="s">
        <v>1953</v>
      </c>
      <c r="B190" s="167" t="s">
        <v>1787</v>
      </c>
      <c r="C190" s="168">
        <v>26</v>
      </c>
      <c r="D190" s="168">
        <v>70</v>
      </c>
      <c r="E190" s="168">
        <v>20</v>
      </c>
      <c r="F190" s="168">
        <v>50</v>
      </c>
      <c r="G190" s="168">
        <v>26.9</v>
      </c>
      <c r="H190" s="169">
        <v>721</v>
      </c>
      <c r="I190" s="169">
        <v>322</v>
      </c>
      <c r="J190" s="169">
        <v>567</v>
      </c>
      <c r="K190" s="169">
        <v>56.3</v>
      </c>
      <c r="L190" s="169">
        <v>7</v>
      </c>
      <c r="M190" s="169">
        <v>21</v>
      </c>
      <c r="N190" s="169">
        <v>23.8</v>
      </c>
      <c r="O190" s="169">
        <v>77</v>
      </c>
      <c r="P190" s="169">
        <v>154</v>
      </c>
      <c r="Q190" s="169">
        <v>51.3</v>
      </c>
      <c r="R190" s="169">
        <v>154</v>
      </c>
      <c r="S190" s="169">
        <v>357</v>
      </c>
      <c r="T190" s="169">
        <v>518</v>
      </c>
      <c r="U190" s="169">
        <v>154</v>
      </c>
      <c r="V190" s="170">
        <v>84</v>
      </c>
      <c r="W190" s="169">
        <v>63</v>
      </c>
      <c r="X190" s="169">
        <v>98</v>
      </c>
      <c r="Y190" s="169">
        <v>147</v>
      </c>
      <c r="Z190" s="169">
        <v>1974</v>
      </c>
      <c r="AA190" s="169">
        <v>13</v>
      </c>
      <c r="AB190" s="169">
        <v>0</v>
      </c>
      <c r="AC190" s="168">
        <v>-7.1</v>
      </c>
      <c r="AD190" s="168">
        <v>103.6</v>
      </c>
      <c r="AE190" s="168">
        <v>116.2</v>
      </c>
      <c r="AF190" s="168">
        <v>-12.6</v>
      </c>
      <c r="AG190" s="168">
        <v>14</v>
      </c>
      <c r="AH190" s="168">
        <v>1.8</v>
      </c>
      <c r="AI190" s="168">
        <v>17.899999999999999</v>
      </c>
      <c r="AJ190" s="168">
        <v>8</v>
      </c>
      <c r="AK190" s="168">
        <v>19.8</v>
      </c>
      <c r="AL190" s="168">
        <v>13.7</v>
      </c>
      <c r="AM190" s="168">
        <v>9.9</v>
      </c>
      <c r="AN190" s="168">
        <v>56.8</v>
      </c>
      <c r="AO190" s="168">
        <v>56.9</v>
      </c>
      <c r="AP190" s="168">
        <v>16.600000000000001</v>
      </c>
      <c r="AQ190" s="168">
        <v>97.38</v>
      </c>
      <c r="AR190" s="168">
        <v>11.5</v>
      </c>
      <c r="AS190" s="168">
        <v>3811</v>
      </c>
      <c r="AT190" s="171">
        <f t="shared" si="50"/>
        <v>10.3</v>
      </c>
      <c r="AU190" s="171">
        <f t="shared" si="51"/>
        <v>2.2000000000000002</v>
      </c>
      <c r="AV190" s="172">
        <f t="shared" si="52"/>
        <v>7.4</v>
      </c>
      <c r="AW190" s="172">
        <f t="shared" si="53"/>
        <v>2.2000000000000002</v>
      </c>
      <c r="AX190" s="172">
        <f t="shared" si="54"/>
        <v>5.0999999999999996</v>
      </c>
      <c r="AY190" s="172">
        <f t="shared" si="55"/>
        <v>0.9</v>
      </c>
      <c r="AZ190" s="172">
        <f t="shared" si="56"/>
        <v>1.4</v>
      </c>
      <c r="BA190" s="172">
        <f t="shared" si="57"/>
        <v>1.2</v>
      </c>
      <c r="BB190" s="173">
        <f t="shared" si="58"/>
        <v>0.38289962825278817</v>
      </c>
      <c r="BC190" s="173">
        <f t="shared" si="59"/>
        <v>1.8333333333333335</v>
      </c>
      <c r="BD190" s="173">
        <f t="shared" si="60"/>
        <v>3.3457249070631974E-2</v>
      </c>
      <c r="BE190" s="173">
        <f t="shared" si="61"/>
        <v>5.204460966542751E-2</v>
      </c>
      <c r="BF190" s="173">
        <f t="shared" si="62"/>
        <v>8.1784386617100385E-2</v>
      </c>
      <c r="BG190" s="173">
        <f t="shared" si="63"/>
        <v>0.1895910780669145</v>
      </c>
      <c r="BH190" s="174" t="str">
        <f t="shared" si="64"/>
        <v>20–29 min</v>
      </c>
      <c r="BI190" s="174" t="str">
        <f t="shared" si="65"/>
        <v>23–27</v>
      </c>
      <c r="BJ190" s="175">
        <f t="shared" si="66"/>
        <v>0.56799999999999995</v>
      </c>
      <c r="BK190" s="175">
        <f t="shared" si="67"/>
        <v>0.56899999999999995</v>
      </c>
      <c r="BL190" s="175">
        <f t="shared" si="68"/>
        <v>0.34218467109233552</v>
      </c>
      <c r="BM190" s="176" t="str">
        <f t="shared" si="69"/>
        <v>Écarter</v>
      </c>
      <c r="BN190" s="177">
        <f t="shared" si="70"/>
        <v>0.31501006036217305</v>
      </c>
      <c r="BO190" s="177">
        <f t="shared" si="71"/>
        <v>1883</v>
      </c>
      <c r="BP190" s="178">
        <f t="shared" si="72"/>
        <v>8.1784386617100371E-2</v>
      </c>
      <c r="BQ190" s="178">
        <f t="shared" si="73"/>
        <v>1.8333333333333333</v>
      </c>
      <c r="BR190" s="179">
        <f t="shared" si="74"/>
        <v>0.27509293680297403</v>
      </c>
      <c r="BS190" s="182">
        <f>AVERAGE(Tableau1[[#This Row],[STL_pg/Min]],Tableau1[[#This Row],[BLK_pg/Min]],Tableau1[[#This Row],[REB_pg/Min]])</f>
        <v>0.12019826517967784</v>
      </c>
      <c r="BT190" s="180">
        <f>AVERAGE(Tableau1[FG%])</f>
        <v>44.61089630931459</v>
      </c>
      <c r="BU190" s="180">
        <f>AVERAGE(Tableau1[3P%])</f>
        <v>29.902460456941991</v>
      </c>
      <c r="BV190" s="180">
        <f>AVERAGE(Tableau1[FT%])</f>
        <v>72.024077328646754</v>
      </c>
    </row>
    <row r="191" spans="1:74">
      <c r="A191" s="181" t="s">
        <v>1954</v>
      </c>
      <c r="B191" s="167" t="s">
        <v>1774</v>
      </c>
      <c r="C191" s="168">
        <v>26</v>
      </c>
      <c r="D191" s="168">
        <v>20</v>
      </c>
      <c r="E191" s="168">
        <v>5</v>
      </c>
      <c r="F191" s="168">
        <v>15</v>
      </c>
      <c r="G191" s="168">
        <v>32.4</v>
      </c>
      <c r="H191" s="169">
        <v>206</v>
      </c>
      <c r="I191" s="169">
        <v>76</v>
      </c>
      <c r="J191" s="169">
        <v>172</v>
      </c>
      <c r="K191" s="169">
        <v>43.6</v>
      </c>
      <c r="L191" s="169">
        <v>22</v>
      </c>
      <c r="M191" s="169">
        <v>72</v>
      </c>
      <c r="N191" s="169">
        <v>30.6</v>
      </c>
      <c r="O191" s="169">
        <v>34</v>
      </c>
      <c r="P191" s="169">
        <v>40</v>
      </c>
      <c r="Q191" s="169">
        <v>82.5</v>
      </c>
      <c r="R191" s="169">
        <v>22</v>
      </c>
      <c r="S191" s="169">
        <v>56</v>
      </c>
      <c r="T191" s="169">
        <v>78</v>
      </c>
      <c r="U191" s="169">
        <v>66</v>
      </c>
      <c r="V191" s="170">
        <v>36</v>
      </c>
      <c r="W191" s="169">
        <v>38</v>
      </c>
      <c r="X191" s="169">
        <v>10</v>
      </c>
      <c r="Y191" s="169">
        <v>66</v>
      </c>
      <c r="Z191" s="169">
        <v>500</v>
      </c>
      <c r="AA191" s="169">
        <v>0</v>
      </c>
      <c r="AB191" s="169">
        <v>0</v>
      </c>
      <c r="AC191" s="168">
        <v>-1</v>
      </c>
      <c r="AD191" s="168">
        <v>111.8</v>
      </c>
      <c r="AE191" s="168">
        <v>112.5</v>
      </c>
      <c r="AF191" s="168">
        <v>-0.7</v>
      </c>
      <c r="AG191" s="168">
        <v>13.4</v>
      </c>
      <c r="AH191" s="168">
        <v>1.86</v>
      </c>
      <c r="AI191" s="168">
        <v>22.3</v>
      </c>
      <c r="AJ191" s="168">
        <v>3.3</v>
      </c>
      <c r="AK191" s="168">
        <v>8.5</v>
      </c>
      <c r="AL191" s="168">
        <v>5.9</v>
      </c>
      <c r="AM191" s="168">
        <v>12</v>
      </c>
      <c r="AN191" s="168">
        <v>50</v>
      </c>
      <c r="AO191" s="168">
        <v>54.1</v>
      </c>
      <c r="AP191" s="168">
        <v>14.6</v>
      </c>
      <c r="AQ191" s="168">
        <v>100.76</v>
      </c>
      <c r="AR191" s="168">
        <v>6.2</v>
      </c>
      <c r="AS191" s="168">
        <v>1356</v>
      </c>
      <c r="AT191" s="171">
        <f t="shared" si="50"/>
        <v>10.3</v>
      </c>
      <c r="AU191" s="171">
        <f t="shared" si="51"/>
        <v>3.3</v>
      </c>
      <c r="AV191" s="172">
        <f t="shared" si="52"/>
        <v>3.9</v>
      </c>
      <c r="AW191" s="172">
        <f t="shared" si="53"/>
        <v>1.1000000000000001</v>
      </c>
      <c r="AX191" s="172">
        <f t="shared" si="54"/>
        <v>2.8</v>
      </c>
      <c r="AY191" s="172">
        <f t="shared" si="55"/>
        <v>1.9</v>
      </c>
      <c r="AZ191" s="172">
        <f t="shared" si="56"/>
        <v>0.5</v>
      </c>
      <c r="BA191" s="172">
        <f t="shared" si="57"/>
        <v>1.8</v>
      </c>
      <c r="BB191" s="173">
        <f t="shared" si="58"/>
        <v>0.31790123456790126</v>
      </c>
      <c r="BC191" s="173">
        <f t="shared" si="59"/>
        <v>1.8333333333333333</v>
      </c>
      <c r="BD191" s="173">
        <f t="shared" si="60"/>
        <v>5.8641975308641972E-2</v>
      </c>
      <c r="BE191" s="173">
        <f t="shared" si="61"/>
        <v>1.54320987654321E-2</v>
      </c>
      <c r="BF191" s="173">
        <f t="shared" si="62"/>
        <v>3.3950617283950622E-2</v>
      </c>
      <c r="BG191" s="173">
        <f t="shared" si="63"/>
        <v>8.6419753086419748E-2</v>
      </c>
      <c r="BH191" s="174" t="str">
        <f t="shared" si="64"/>
        <v>30–39 min</v>
      </c>
      <c r="BI191" s="174" t="str">
        <f t="shared" si="65"/>
        <v>23–27</v>
      </c>
      <c r="BJ191" s="175">
        <f t="shared" si="66"/>
        <v>0.5</v>
      </c>
      <c r="BK191" s="175">
        <f t="shared" si="67"/>
        <v>0.54100000000000004</v>
      </c>
      <c r="BL191" s="175">
        <f t="shared" si="68"/>
        <v>0.10380205190102595</v>
      </c>
      <c r="BM191" s="176" t="str">
        <f t="shared" si="69"/>
        <v>Écarter</v>
      </c>
      <c r="BN191" s="177">
        <f t="shared" si="70"/>
        <v>0.31501006036217305</v>
      </c>
      <c r="BO191" s="177">
        <f t="shared" si="71"/>
        <v>648</v>
      </c>
      <c r="BP191" s="178">
        <f t="shared" si="72"/>
        <v>0.10185185185185185</v>
      </c>
      <c r="BQ191" s="178">
        <f t="shared" si="73"/>
        <v>1.8333333333333333</v>
      </c>
      <c r="BR191" s="179">
        <f t="shared" si="74"/>
        <v>0.12037037037037038</v>
      </c>
      <c r="BS191" s="182">
        <f>AVERAGE(Tableau1[[#This Row],[STL_pg/Min]],Tableau1[[#This Row],[BLK_pg/Min]],Tableau1[[#This Row],[REB_pg/Min]])</f>
        <v>6.4814814814814811E-2</v>
      </c>
      <c r="BT191" s="180">
        <f>AVERAGE(Tableau1[FG%])</f>
        <v>44.61089630931459</v>
      </c>
      <c r="BU191" s="180">
        <f>AVERAGE(Tableau1[3P%])</f>
        <v>29.902460456941991</v>
      </c>
      <c r="BV191" s="180">
        <f>AVERAGE(Tableau1[FT%])</f>
        <v>72.024077328646754</v>
      </c>
    </row>
    <row r="192" spans="1:74">
      <c r="A192" s="181" t="s">
        <v>1955</v>
      </c>
      <c r="B192" s="167" t="s">
        <v>1787</v>
      </c>
      <c r="C192" s="168">
        <v>24</v>
      </c>
      <c r="D192" s="168">
        <v>44</v>
      </c>
      <c r="E192" s="168">
        <v>16</v>
      </c>
      <c r="F192" s="168">
        <v>28</v>
      </c>
      <c r="G192" s="168">
        <v>20.7</v>
      </c>
      <c r="H192" s="169">
        <v>449</v>
      </c>
      <c r="I192" s="169">
        <v>163</v>
      </c>
      <c r="J192" s="169">
        <v>352</v>
      </c>
      <c r="K192" s="169">
        <v>46.9</v>
      </c>
      <c r="L192" s="169">
        <v>31</v>
      </c>
      <c r="M192" s="169">
        <v>88</v>
      </c>
      <c r="N192" s="169">
        <v>33</v>
      </c>
      <c r="O192" s="169">
        <v>92</v>
      </c>
      <c r="P192" s="169">
        <v>123</v>
      </c>
      <c r="Q192" s="169">
        <v>76.2</v>
      </c>
      <c r="R192" s="169">
        <v>35</v>
      </c>
      <c r="S192" s="169">
        <v>123</v>
      </c>
      <c r="T192" s="169">
        <v>158</v>
      </c>
      <c r="U192" s="169">
        <v>114</v>
      </c>
      <c r="V192" s="170">
        <v>84</v>
      </c>
      <c r="W192" s="169">
        <v>26</v>
      </c>
      <c r="X192" s="169">
        <v>13</v>
      </c>
      <c r="Y192" s="169">
        <v>97</v>
      </c>
      <c r="Z192" s="169">
        <v>849</v>
      </c>
      <c r="AA192" s="169">
        <v>1</v>
      </c>
      <c r="AB192" s="169">
        <v>0</v>
      </c>
      <c r="AC192" s="168">
        <v>-1.5</v>
      </c>
      <c r="AD192" s="168">
        <v>105.1</v>
      </c>
      <c r="AE192" s="168">
        <v>109.4</v>
      </c>
      <c r="AF192" s="168">
        <v>-4.4000000000000004</v>
      </c>
      <c r="AG192" s="168">
        <v>21.1</v>
      </c>
      <c r="AH192" s="168">
        <v>1.39</v>
      </c>
      <c r="AI192" s="168">
        <v>19.100000000000001</v>
      </c>
      <c r="AJ192" s="168">
        <v>3.8</v>
      </c>
      <c r="AK192" s="168">
        <v>13.2</v>
      </c>
      <c r="AL192" s="168">
        <v>8.4</v>
      </c>
      <c r="AM192" s="168">
        <v>13.8</v>
      </c>
      <c r="AN192" s="168">
        <v>51</v>
      </c>
      <c r="AO192" s="168">
        <v>55.7</v>
      </c>
      <c r="AP192" s="168">
        <v>22.6</v>
      </c>
      <c r="AQ192" s="168">
        <v>97.8</v>
      </c>
      <c r="AR192" s="168">
        <v>10.1</v>
      </c>
      <c r="AS192" s="168">
        <v>1867</v>
      </c>
      <c r="AT192" s="171">
        <f t="shared" si="50"/>
        <v>10.204545454545455</v>
      </c>
      <c r="AU192" s="171">
        <f t="shared" si="51"/>
        <v>2.5909090909090908</v>
      </c>
      <c r="AV192" s="172">
        <f t="shared" si="52"/>
        <v>3.5909090909090908</v>
      </c>
      <c r="AW192" s="172">
        <f t="shared" si="53"/>
        <v>0.79545454545454541</v>
      </c>
      <c r="AX192" s="172">
        <f t="shared" si="54"/>
        <v>2.7954545454545454</v>
      </c>
      <c r="AY192" s="172">
        <f t="shared" si="55"/>
        <v>0.59090909090909094</v>
      </c>
      <c r="AZ192" s="172">
        <f t="shared" si="56"/>
        <v>0.29545454545454547</v>
      </c>
      <c r="BA192" s="172">
        <f t="shared" si="57"/>
        <v>1.9090909090909092</v>
      </c>
      <c r="BB192" s="173">
        <f t="shared" si="58"/>
        <v>0.49297321036451475</v>
      </c>
      <c r="BC192" s="173">
        <f t="shared" si="59"/>
        <v>1.357142857142857</v>
      </c>
      <c r="BD192" s="173">
        <f t="shared" si="60"/>
        <v>2.8546332894158984E-2</v>
      </c>
      <c r="BE192" s="173">
        <f t="shared" si="61"/>
        <v>1.4273166447079492E-2</v>
      </c>
      <c r="BF192" s="173">
        <f t="shared" si="62"/>
        <v>3.8427755819060168E-2</v>
      </c>
      <c r="BG192" s="173">
        <f t="shared" si="63"/>
        <v>0.13504611330698288</v>
      </c>
      <c r="BH192" s="174" t="str">
        <f t="shared" si="64"/>
        <v>20–29 min</v>
      </c>
      <c r="BI192" s="174" t="str">
        <f t="shared" si="65"/>
        <v>23–27</v>
      </c>
      <c r="BJ192" s="175">
        <f t="shared" si="66"/>
        <v>0.51</v>
      </c>
      <c r="BK192" s="175">
        <f t="shared" si="67"/>
        <v>0.55700000000000005</v>
      </c>
      <c r="BL192" s="175">
        <f t="shared" si="68"/>
        <v>0.2124321062160531</v>
      </c>
      <c r="BM192" s="176" t="str">
        <f t="shared" si="69"/>
        <v>Écarter</v>
      </c>
      <c r="BN192" s="177">
        <f t="shared" si="70"/>
        <v>0.31209072617523326</v>
      </c>
      <c r="BO192" s="177">
        <f t="shared" si="71"/>
        <v>910.8</v>
      </c>
      <c r="BP192" s="178">
        <f t="shared" si="72"/>
        <v>0.12516469038208169</v>
      </c>
      <c r="BQ192" s="178">
        <f t="shared" si="73"/>
        <v>1.3571428571428572</v>
      </c>
      <c r="BR192" s="179">
        <f t="shared" si="74"/>
        <v>0.17347386912604304</v>
      </c>
      <c r="BS192" s="182">
        <f>AVERAGE(Tableau1[[#This Row],[STL_pg/Min]],Tableau1[[#This Row],[BLK_pg/Min]],Tableau1[[#This Row],[REB_pg/Min]])</f>
        <v>7.2097789489093844E-2</v>
      </c>
      <c r="BT192" s="180">
        <f>AVERAGE(Tableau1[FG%])</f>
        <v>44.61089630931459</v>
      </c>
      <c r="BU192" s="180">
        <f>AVERAGE(Tableau1[3P%])</f>
        <v>29.902460456941991</v>
      </c>
      <c r="BV192" s="180">
        <f>AVERAGE(Tableau1[FT%])</f>
        <v>72.024077328646754</v>
      </c>
    </row>
    <row r="193" spans="1:74">
      <c r="A193" s="181" t="s">
        <v>1956</v>
      </c>
      <c r="B193" s="167" t="s">
        <v>1746</v>
      </c>
      <c r="C193" s="168">
        <v>25</v>
      </c>
      <c r="D193" s="168">
        <v>74</v>
      </c>
      <c r="E193" s="168">
        <v>63</v>
      </c>
      <c r="F193" s="168">
        <v>11</v>
      </c>
      <c r="G193" s="168">
        <v>21.7</v>
      </c>
      <c r="H193" s="169">
        <v>755</v>
      </c>
      <c r="I193" s="169">
        <v>259</v>
      </c>
      <c r="J193" s="169">
        <v>585</v>
      </c>
      <c r="K193" s="169">
        <v>44</v>
      </c>
      <c r="L193" s="169">
        <v>192</v>
      </c>
      <c r="M193" s="169">
        <v>466</v>
      </c>
      <c r="N193" s="169">
        <v>41.2</v>
      </c>
      <c r="O193" s="169">
        <v>44</v>
      </c>
      <c r="P193" s="169">
        <v>59</v>
      </c>
      <c r="Q193" s="169">
        <v>82.1</v>
      </c>
      <c r="R193" s="169">
        <v>44</v>
      </c>
      <c r="S193" s="169">
        <v>155</v>
      </c>
      <c r="T193" s="169">
        <v>192</v>
      </c>
      <c r="U193" s="169">
        <v>118</v>
      </c>
      <c r="V193" s="170">
        <v>37</v>
      </c>
      <c r="W193" s="169">
        <v>44</v>
      </c>
      <c r="X193" s="169">
        <v>7</v>
      </c>
      <c r="Y193" s="169">
        <v>111</v>
      </c>
      <c r="Z193" s="169">
        <v>1302</v>
      </c>
      <c r="AA193" s="169">
        <v>0</v>
      </c>
      <c r="AB193" s="169">
        <v>0</v>
      </c>
      <c r="AC193" s="168">
        <v>7.4</v>
      </c>
      <c r="AD193" s="168">
        <v>119.9</v>
      </c>
      <c r="AE193" s="168">
        <v>104.1</v>
      </c>
      <c r="AF193" s="168">
        <v>15.8</v>
      </c>
      <c r="AG193" s="168">
        <v>9.6</v>
      </c>
      <c r="AH193" s="168">
        <v>3.13</v>
      </c>
      <c r="AI193" s="168">
        <v>15.6</v>
      </c>
      <c r="AJ193" s="168">
        <v>2.5</v>
      </c>
      <c r="AK193" s="168">
        <v>8.9</v>
      </c>
      <c r="AL193" s="168">
        <v>5.8</v>
      </c>
      <c r="AM193" s="168">
        <v>5</v>
      </c>
      <c r="AN193" s="168">
        <v>60.4</v>
      </c>
      <c r="AO193" s="168">
        <v>61.7</v>
      </c>
      <c r="AP193" s="168">
        <v>16.600000000000001</v>
      </c>
      <c r="AQ193" s="168">
        <v>102.23</v>
      </c>
      <c r="AR193" s="168">
        <v>8.9</v>
      </c>
      <c r="AS193" s="168">
        <v>3420</v>
      </c>
      <c r="AT193" s="171">
        <f t="shared" si="50"/>
        <v>10.202702702702704</v>
      </c>
      <c r="AU193" s="171">
        <f t="shared" si="51"/>
        <v>1.5945945945945945</v>
      </c>
      <c r="AV193" s="172">
        <f t="shared" si="52"/>
        <v>2.5945945945945947</v>
      </c>
      <c r="AW193" s="172">
        <f t="shared" si="53"/>
        <v>0.59459459459459463</v>
      </c>
      <c r="AX193" s="172">
        <f t="shared" si="54"/>
        <v>2.0945945945945947</v>
      </c>
      <c r="AY193" s="172">
        <f t="shared" si="55"/>
        <v>0.59459459459459463</v>
      </c>
      <c r="AZ193" s="172">
        <f t="shared" si="56"/>
        <v>9.45945945945946E-2</v>
      </c>
      <c r="BA193" s="172">
        <f t="shared" si="57"/>
        <v>0.5</v>
      </c>
      <c r="BB193" s="173">
        <f t="shared" si="58"/>
        <v>0.47017063146095411</v>
      </c>
      <c r="BC193" s="173">
        <f t="shared" si="59"/>
        <v>3.189189189189189</v>
      </c>
      <c r="BD193" s="173">
        <f t="shared" si="60"/>
        <v>2.7400672561962887E-2</v>
      </c>
      <c r="BE193" s="173">
        <f t="shared" si="61"/>
        <v>4.359197907585005E-3</v>
      </c>
      <c r="BF193" s="173">
        <f t="shared" si="62"/>
        <v>2.7400672561962887E-2</v>
      </c>
      <c r="BG193" s="173">
        <f t="shared" si="63"/>
        <v>9.652509652509654E-2</v>
      </c>
      <c r="BH193" s="174" t="str">
        <f t="shared" si="64"/>
        <v>20–29 min</v>
      </c>
      <c r="BI193" s="174" t="str">
        <f t="shared" si="65"/>
        <v>23–27</v>
      </c>
      <c r="BJ193" s="175">
        <f t="shared" si="66"/>
        <v>0.60399999999999998</v>
      </c>
      <c r="BK193" s="175">
        <f t="shared" si="67"/>
        <v>0.61699999999999999</v>
      </c>
      <c r="BL193" s="175">
        <f t="shared" si="68"/>
        <v>0.35304767652383828</v>
      </c>
      <c r="BM193" s="176" t="str">
        <f t="shared" si="69"/>
        <v>Écarter</v>
      </c>
      <c r="BN193" s="177">
        <f t="shared" si="70"/>
        <v>0.31203436837239656</v>
      </c>
      <c r="BO193" s="177">
        <f t="shared" si="71"/>
        <v>1605.8</v>
      </c>
      <c r="BP193" s="178">
        <f t="shared" si="72"/>
        <v>7.3483621870718649E-2</v>
      </c>
      <c r="BQ193" s="178">
        <f t="shared" si="73"/>
        <v>3.189189189189189</v>
      </c>
      <c r="BR193" s="179">
        <f t="shared" si="74"/>
        <v>0.11956657117947442</v>
      </c>
      <c r="BS193" s="182">
        <f>AVERAGE(Tableau1[[#This Row],[STL_pg/Min]],Tableau1[[#This Row],[BLK_pg/Min]],Tableau1[[#This Row],[REB_pg/Min]])</f>
        <v>5.0442147216340771E-2</v>
      </c>
      <c r="BT193" s="180">
        <f>AVERAGE(Tableau1[FG%])</f>
        <v>44.61089630931459</v>
      </c>
      <c r="BU193" s="180">
        <f>AVERAGE(Tableau1[3P%])</f>
        <v>29.902460456941991</v>
      </c>
      <c r="BV193" s="180">
        <f>AVERAGE(Tableau1[FT%])</f>
        <v>72.024077328646754</v>
      </c>
    </row>
    <row r="194" spans="1:74">
      <c r="A194" s="181" t="s">
        <v>1957</v>
      </c>
      <c r="B194" s="167" t="s">
        <v>1758</v>
      </c>
      <c r="C194" s="168">
        <v>29</v>
      </c>
      <c r="D194" s="168">
        <v>81</v>
      </c>
      <c r="E194" s="168">
        <v>36</v>
      </c>
      <c r="F194" s="168">
        <v>45</v>
      </c>
      <c r="G194" s="168">
        <v>26.8</v>
      </c>
      <c r="H194" s="169">
        <v>826</v>
      </c>
      <c r="I194" s="169">
        <v>308</v>
      </c>
      <c r="J194" s="169">
        <v>680</v>
      </c>
      <c r="K194" s="169">
        <v>44.8</v>
      </c>
      <c r="L194" s="169">
        <v>162</v>
      </c>
      <c r="M194" s="169">
        <v>405</v>
      </c>
      <c r="N194" s="169">
        <v>41.4</v>
      </c>
      <c r="O194" s="169">
        <v>49</v>
      </c>
      <c r="P194" s="169">
        <v>57</v>
      </c>
      <c r="Q194" s="169">
        <v>89.5</v>
      </c>
      <c r="R194" s="169">
        <v>41</v>
      </c>
      <c r="S194" s="169">
        <v>154</v>
      </c>
      <c r="T194" s="169">
        <v>194</v>
      </c>
      <c r="U194" s="169">
        <v>429</v>
      </c>
      <c r="V194" s="170">
        <v>89</v>
      </c>
      <c r="W194" s="169">
        <v>73</v>
      </c>
      <c r="X194" s="169">
        <v>8</v>
      </c>
      <c r="Y194" s="169">
        <v>65</v>
      </c>
      <c r="Z194" s="169">
        <v>1847</v>
      </c>
      <c r="AA194" s="169">
        <v>6</v>
      </c>
      <c r="AB194" s="169">
        <v>0</v>
      </c>
      <c r="AC194" s="168">
        <v>-1.1000000000000001</v>
      </c>
      <c r="AD194" s="168">
        <v>113.6</v>
      </c>
      <c r="AE194" s="168">
        <v>116.1</v>
      </c>
      <c r="AF194" s="168">
        <v>-2.5</v>
      </c>
      <c r="AG194" s="168">
        <v>27.6</v>
      </c>
      <c r="AH194" s="168">
        <v>4.71</v>
      </c>
      <c r="AI194" s="168">
        <v>34.9</v>
      </c>
      <c r="AJ194" s="168">
        <v>1.9</v>
      </c>
      <c r="AK194" s="168">
        <v>6.9</v>
      </c>
      <c r="AL194" s="168">
        <v>4.5</v>
      </c>
      <c r="AM194" s="168">
        <v>7.4</v>
      </c>
      <c r="AN194" s="168">
        <v>57</v>
      </c>
      <c r="AO194" s="168">
        <v>58.5</v>
      </c>
      <c r="AP194" s="168">
        <v>16</v>
      </c>
      <c r="AQ194" s="168">
        <v>99.19</v>
      </c>
      <c r="AR194" s="168">
        <v>9.9</v>
      </c>
      <c r="AS194" s="168">
        <v>4500</v>
      </c>
      <c r="AT194" s="171">
        <f t="shared" si="50"/>
        <v>10.197530864197532</v>
      </c>
      <c r="AU194" s="171">
        <f t="shared" si="51"/>
        <v>5.2962962962962967</v>
      </c>
      <c r="AV194" s="172">
        <f t="shared" si="52"/>
        <v>2.3950617283950617</v>
      </c>
      <c r="AW194" s="172">
        <f t="shared" si="53"/>
        <v>0.50617283950617287</v>
      </c>
      <c r="AX194" s="172">
        <f t="shared" si="54"/>
        <v>1.9012345679012346</v>
      </c>
      <c r="AY194" s="172">
        <f t="shared" si="55"/>
        <v>0.90123456790123457</v>
      </c>
      <c r="AZ194" s="172">
        <f t="shared" si="56"/>
        <v>9.8765432098765427E-2</v>
      </c>
      <c r="BA194" s="172">
        <f t="shared" si="57"/>
        <v>1.0987654320987654</v>
      </c>
      <c r="BB194" s="173">
        <f t="shared" si="58"/>
        <v>0.38050488299244523</v>
      </c>
      <c r="BC194" s="173">
        <f t="shared" si="59"/>
        <v>4.820224719101124</v>
      </c>
      <c r="BD194" s="173">
        <f t="shared" si="60"/>
        <v>3.3628155518702782E-2</v>
      </c>
      <c r="BE194" s="173">
        <f t="shared" si="61"/>
        <v>3.6852773171181128E-3</v>
      </c>
      <c r="BF194" s="173">
        <f t="shared" si="62"/>
        <v>1.8887046250230331E-2</v>
      </c>
      <c r="BG194" s="173">
        <f t="shared" si="63"/>
        <v>7.0941588354523674E-2</v>
      </c>
      <c r="BH194" s="174" t="str">
        <f t="shared" si="64"/>
        <v>20–29 min</v>
      </c>
      <c r="BI194" s="174" t="str">
        <f t="shared" si="65"/>
        <v>28–32</v>
      </c>
      <c r="BJ194" s="175">
        <f t="shared" si="66"/>
        <v>0.56999999999999995</v>
      </c>
      <c r="BK194" s="175">
        <f t="shared" si="67"/>
        <v>0.58499999999999996</v>
      </c>
      <c r="BL194" s="175">
        <f t="shared" si="68"/>
        <v>0.4103802051901026</v>
      </c>
      <c r="BM194" s="176" t="str">
        <f t="shared" si="69"/>
        <v>Écarter</v>
      </c>
      <c r="BN194" s="177">
        <f t="shared" si="70"/>
        <v>0.31187619544427059</v>
      </c>
      <c r="BO194" s="177">
        <f t="shared" si="71"/>
        <v>2170.8000000000002</v>
      </c>
      <c r="BP194" s="178">
        <f t="shared" si="72"/>
        <v>0.19762299613045881</v>
      </c>
      <c r="BQ194" s="178">
        <f t="shared" si="73"/>
        <v>4.8202247191011232</v>
      </c>
      <c r="BR194" s="179">
        <f t="shared" si="74"/>
        <v>8.9367974940114239E-2</v>
      </c>
      <c r="BS194" s="182">
        <f>AVERAGE(Tableau1[[#This Row],[STL_pg/Min]],Tableau1[[#This Row],[BLK_pg/Min]],Tableau1[[#This Row],[REB_pg/Min]])</f>
        <v>4.2227135925311708E-2</v>
      </c>
      <c r="BT194" s="180">
        <f>AVERAGE(Tableau1[FG%])</f>
        <v>44.61089630931459</v>
      </c>
      <c r="BU194" s="180">
        <f>AVERAGE(Tableau1[3P%])</f>
        <v>29.902460456941991</v>
      </c>
      <c r="BV194" s="180">
        <f>AVERAGE(Tableau1[FT%])</f>
        <v>72.024077328646754</v>
      </c>
    </row>
    <row r="195" spans="1:74">
      <c r="A195" s="181" t="s">
        <v>1958</v>
      </c>
      <c r="B195" s="167" t="s">
        <v>1797</v>
      </c>
      <c r="C195" s="168">
        <v>28</v>
      </c>
      <c r="D195" s="168">
        <v>77</v>
      </c>
      <c r="E195" s="168">
        <v>48</v>
      </c>
      <c r="F195" s="168">
        <v>29</v>
      </c>
      <c r="G195" s="168">
        <v>24.3</v>
      </c>
      <c r="H195" s="169">
        <v>778</v>
      </c>
      <c r="I195" s="169">
        <v>308</v>
      </c>
      <c r="J195" s="169">
        <v>585</v>
      </c>
      <c r="K195" s="169">
        <v>52.6</v>
      </c>
      <c r="L195" s="169">
        <v>77</v>
      </c>
      <c r="M195" s="169">
        <v>216</v>
      </c>
      <c r="N195" s="169">
        <v>35.6</v>
      </c>
      <c r="O195" s="169">
        <v>85</v>
      </c>
      <c r="P195" s="169">
        <v>116</v>
      </c>
      <c r="Q195" s="169">
        <v>70.3</v>
      </c>
      <c r="R195" s="169">
        <v>92</v>
      </c>
      <c r="S195" s="169">
        <v>169</v>
      </c>
      <c r="T195" s="169">
        <v>262</v>
      </c>
      <c r="U195" s="169">
        <v>62</v>
      </c>
      <c r="V195" s="170">
        <v>69</v>
      </c>
      <c r="W195" s="169">
        <v>77</v>
      </c>
      <c r="X195" s="169">
        <v>31</v>
      </c>
      <c r="Y195" s="169">
        <v>154</v>
      </c>
      <c r="Z195" s="169">
        <v>1455</v>
      </c>
      <c r="AA195" s="169">
        <v>0</v>
      </c>
      <c r="AB195" s="169">
        <v>0</v>
      </c>
      <c r="AC195" s="168">
        <v>3.2</v>
      </c>
      <c r="AD195" s="168">
        <v>115.5</v>
      </c>
      <c r="AE195" s="168">
        <v>108.7</v>
      </c>
      <c r="AF195" s="168">
        <v>6.7</v>
      </c>
      <c r="AG195" s="168">
        <v>4.4000000000000004</v>
      </c>
      <c r="AH195" s="168">
        <v>0.91</v>
      </c>
      <c r="AI195" s="168">
        <v>7.8</v>
      </c>
      <c r="AJ195" s="168">
        <v>5.0999999999999996</v>
      </c>
      <c r="AK195" s="168">
        <v>9.1999999999999993</v>
      </c>
      <c r="AL195" s="168">
        <v>7.2</v>
      </c>
      <c r="AM195" s="168">
        <v>8.6</v>
      </c>
      <c r="AN195" s="168">
        <v>59.3</v>
      </c>
      <c r="AO195" s="168">
        <v>60.9</v>
      </c>
      <c r="AP195" s="168">
        <v>16</v>
      </c>
      <c r="AQ195" s="168">
        <v>99.72</v>
      </c>
      <c r="AR195" s="168">
        <v>7.6</v>
      </c>
      <c r="AS195" s="168">
        <v>3886</v>
      </c>
      <c r="AT195" s="171">
        <f t="shared" si="50"/>
        <v>10.103896103896103</v>
      </c>
      <c r="AU195" s="171">
        <f t="shared" si="51"/>
        <v>0.80519480519480524</v>
      </c>
      <c r="AV195" s="172">
        <f t="shared" si="52"/>
        <v>3.4025974025974026</v>
      </c>
      <c r="AW195" s="172">
        <f t="shared" si="53"/>
        <v>1.1948051948051948</v>
      </c>
      <c r="AX195" s="172">
        <f t="shared" si="54"/>
        <v>2.1948051948051948</v>
      </c>
      <c r="AY195" s="172">
        <f t="shared" si="55"/>
        <v>1</v>
      </c>
      <c r="AZ195" s="172">
        <f t="shared" si="56"/>
        <v>0.40259740259740262</v>
      </c>
      <c r="BA195" s="172">
        <f t="shared" si="57"/>
        <v>0.89610389610389607</v>
      </c>
      <c r="BB195" s="173">
        <f t="shared" si="58"/>
        <v>0.41579819357597131</v>
      </c>
      <c r="BC195" s="173">
        <f t="shared" si="59"/>
        <v>0.89855072463768126</v>
      </c>
      <c r="BD195" s="173">
        <f t="shared" si="60"/>
        <v>4.1152263374485597E-2</v>
      </c>
      <c r="BE195" s="173">
        <f t="shared" si="61"/>
        <v>1.6567794345572123E-2</v>
      </c>
      <c r="BF195" s="173">
        <f t="shared" si="62"/>
        <v>4.916893805782694E-2</v>
      </c>
      <c r="BG195" s="173">
        <f t="shared" si="63"/>
        <v>9.0321201432312537E-2</v>
      </c>
      <c r="BH195" s="174" t="str">
        <f t="shared" si="64"/>
        <v>20–29 min</v>
      </c>
      <c r="BI195" s="174" t="str">
        <f t="shared" si="65"/>
        <v>28–32</v>
      </c>
      <c r="BJ195" s="175">
        <f t="shared" si="66"/>
        <v>0.59299999999999997</v>
      </c>
      <c r="BK195" s="175">
        <f t="shared" si="67"/>
        <v>0.60899999999999999</v>
      </c>
      <c r="BL195" s="175">
        <f t="shared" si="68"/>
        <v>0.35304767652383828</v>
      </c>
      <c r="BM195" s="176" t="str">
        <f t="shared" si="69"/>
        <v>Écarter</v>
      </c>
      <c r="BN195" s="177">
        <f t="shared" si="70"/>
        <v>0.30901251665839191</v>
      </c>
      <c r="BO195" s="177">
        <f t="shared" si="71"/>
        <v>1871.1000000000001</v>
      </c>
      <c r="BP195" s="178">
        <f t="shared" si="72"/>
        <v>3.3135588691144247E-2</v>
      </c>
      <c r="BQ195" s="178">
        <f t="shared" si="73"/>
        <v>0.89855072463768115</v>
      </c>
      <c r="BR195" s="179">
        <f t="shared" si="74"/>
        <v>0.14002458446902891</v>
      </c>
      <c r="BS195" s="182">
        <f>AVERAGE(Tableau1[[#This Row],[STL_pg/Min]],Tableau1[[#This Row],[BLK_pg/Min]],Tableau1[[#This Row],[REB_pg/Min]])</f>
        <v>6.5914880729695549E-2</v>
      </c>
      <c r="BT195" s="180">
        <f>AVERAGE(Tableau1[FG%])</f>
        <v>44.61089630931459</v>
      </c>
      <c r="BU195" s="180">
        <f>AVERAGE(Tableau1[3P%])</f>
        <v>29.902460456941991</v>
      </c>
      <c r="BV195" s="180">
        <f>AVERAGE(Tableau1[FT%])</f>
        <v>72.024077328646754</v>
      </c>
    </row>
    <row r="196" spans="1:74">
      <c r="A196" s="181" t="s">
        <v>1959</v>
      </c>
      <c r="B196" s="167" t="s">
        <v>1762</v>
      </c>
      <c r="C196" s="168">
        <v>22</v>
      </c>
      <c r="D196" s="168">
        <v>59</v>
      </c>
      <c r="E196" s="168">
        <v>34</v>
      </c>
      <c r="F196" s="168">
        <v>25</v>
      </c>
      <c r="G196" s="168">
        <v>22.5</v>
      </c>
      <c r="H196" s="169">
        <v>596</v>
      </c>
      <c r="I196" s="169">
        <v>248</v>
      </c>
      <c r="J196" s="169">
        <v>460</v>
      </c>
      <c r="K196" s="169">
        <v>53.5</v>
      </c>
      <c r="L196" s="169">
        <v>12</v>
      </c>
      <c r="M196" s="169">
        <v>47</v>
      </c>
      <c r="N196" s="169">
        <v>22.4</v>
      </c>
      <c r="O196" s="169">
        <v>89</v>
      </c>
      <c r="P196" s="169">
        <v>142</v>
      </c>
      <c r="Q196" s="169">
        <v>64.099999999999994</v>
      </c>
      <c r="R196" s="169">
        <v>112</v>
      </c>
      <c r="S196" s="169">
        <v>195</v>
      </c>
      <c r="T196" s="169">
        <v>301</v>
      </c>
      <c r="U196" s="169">
        <v>136</v>
      </c>
      <c r="V196" s="170">
        <v>83</v>
      </c>
      <c r="W196" s="169">
        <v>100</v>
      </c>
      <c r="X196" s="169">
        <v>41</v>
      </c>
      <c r="Y196" s="169">
        <v>165</v>
      </c>
      <c r="Z196" s="169">
        <v>1493</v>
      </c>
      <c r="AA196" s="169">
        <v>3</v>
      </c>
      <c r="AB196" s="169">
        <v>0</v>
      </c>
      <c r="AC196" s="168">
        <v>1.1000000000000001</v>
      </c>
      <c r="AD196" s="168">
        <v>113.1</v>
      </c>
      <c r="AE196" s="168">
        <v>109.2</v>
      </c>
      <c r="AF196" s="168">
        <v>4</v>
      </c>
      <c r="AG196" s="168">
        <v>13.9</v>
      </c>
      <c r="AH196" s="168">
        <v>1.68</v>
      </c>
      <c r="AI196" s="168">
        <v>18.2</v>
      </c>
      <c r="AJ196" s="168">
        <v>8.1</v>
      </c>
      <c r="AK196" s="168">
        <v>13.9</v>
      </c>
      <c r="AL196" s="168">
        <v>11</v>
      </c>
      <c r="AM196" s="168">
        <v>10.8</v>
      </c>
      <c r="AN196" s="168">
        <v>54.7</v>
      </c>
      <c r="AO196" s="168">
        <v>56.8</v>
      </c>
      <c r="AP196" s="168">
        <v>18.5</v>
      </c>
      <c r="AQ196" s="168">
        <v>102.76</v>
      </c>
      <c r="AR196" s="168">
        <v>10.4</v>
      </c>
      <c r="AS196" s="168">
        <v>2822</v>
      </c>
      <c r="AT196" s="171">
        <f t="shared" si="50"/>
        <v>10.101694915254237</v>
      </c>
      <c r="AU196" s="171">
        <f t="shared" si="51"/>
        <v>2.3050847457627119</v>
      </c>
      <c r="AV196" s="172">
        <f t="shared" si="52"/>
        <v>5.101694915254237</v>
      </c>
      <c r="AW196" s="172">
        <f t="shared" si="53"/>
        <v>1.8983050847457628</v>
      </c>
      <c r="AX196" s="172">
        <f t="shared" si="54"/>
        <v>3.3050847457627119</v>
      </c>
      <c r="AY196" s="172">
        <f t="shared" si="55"/>
        <v>1.6949152542372881</v>
      </c>
      <c r="AZ196" s="172">
        <f t="shared" si="56"/>
        <v>0.69491525423728817</v>
      </c>
      <c r="BA196" s="172">
        <f t="shared" si="57"/>
        <v>1.4067796610169492</v>
      </c>
      <c r="BB196" s="173">
        <f t="shared" si="58"/>
        <v>0.44896421845574386</v>
      </c>
      <c r="BC196" s="173">
        <f t="shared" si="59"/>
        <v>1.6385542168674698</v>
      </c>
      <c r="BD196" s="173">
        <f t="shared" si="60"/>
        <v>7.5329566854990579E-2</v>
      </c>
      <c r="BE196" s="173">
        <f t="shared" si="61"/>
        <v>3.088512241054614E-2</v>
      </c>
      <c r="BF196" s="173">
        <f t="shared" si="62"/>
        <v>8.4369114877589454E-2</v>
      </c>
      <c r="BG196" s="173">
        <f t="shared" si="63"/>
        <v>0.14689265536723164</v>
      </c>
      <c r="BH196" s="174" t="str">
        <f t="shared" si="64"/>
        <v>20–29 min</v>
      </c>
      <c r="BI196" s="174" t="str">
        <f t="shared" si="65"/>
        <v>18–22</v>
      </c>
      <c r="BJ196" s="175">
        <f t="shared" si="66"/>
        <v>0.54700000000000004</v>
      </c>
      <c r="BK196" s="175">
        <f t="shared" si="67"/>
        <v>0.56799999999999995</v>
      </c>
      <c r="BL196" s="175">
        <f t="shared" si="68"/>
        <v>0.27761013880506941</v>
      </c>
      <c r="BM196" s="176" t="str">
        <f t="shared" si="69"/>
        <v>Écarter</v>
      </c>
      <c r="BN196" s="177">
        <f t="shared" si="70"/>
        <v>0.3089451966033489</v>
      </c>
      <c r="BO196" s="177">
        <f t="shared" si="71"/>
        <v>1327.5</v>
      </c>
      <c r="BP196" s="178">
        <f t="shared" si="72"/>
        <v>0.10244821092278719</v>
      </c>
      <c r="BQ196" s="178">
        <f t="shared" si="73"/>
        <v>1.6385542168674698</v>
      </c>
      <c r="BR196" s="179">
        <f t="shared" si="74"/>
        <v>0.22674199623352165</v>
      </c>
      <c r="BS196" s="182">
        <f>AVERAGE(Tableau1[[#This Row],[STL_pg/Min]],Tableau1[[#This Row],[BLK_pg/Min]],Tableau1[[#This Row],[REB_pg/Min]])</f>
        <v>0.11098556183301946</v>
      </c>
      <c r="BT196" s="180">
        <f>AVERAGE(Tableau1[FG%])</f>
        <v>44.61089630931459</v>
      </c>
      <c r="BU196" s="180">
        <f>AVERAGE(Tableau1[3P%])</f>
        <v>29.902460456941991</v>
      </c>
      <c r="BV196" s="180">
        <f>AVERAGE(Tableau1[FT%])</f>
        <v>72.024077328646754</v>
      </c>
    </row>
    <row r="197" spans="1:74">
      <c r="A197" s="181" t="s">
        <v>1960</v>
      </c>
      <c r="B197" s="167" t="s">
        <v>1746</v>
      </c>
      <c r="C197" s="168">
        <v>26</v>
      </c>
      <c r="D197" s="168">
        <v>71</v>
      </c>
      <c r="E197" s="168">
        <v>57</v>
      </c>
      <c r="F197" s="168">
        <v>14</v>
      </c>
      <c r="G197" s="168">
        <v>29.2</v>
      </c>
      <c r="H197" s="169">
        <v>717</v>
      </c>
      <c r="I197" s="169">
        <v>256</v>
      </c>
      <c r="J197" s="169">
        <v>596</v>
      </c>
      <c r="K197" s="169">
        <v>43.5</v>
      </c>
      <c r="L197" s="169">
        <v>170</v>
      </c>
      <c r="M197" s="169">
        <v>412</v>
      </c>
      <c r="N197" s="169">
        <v>41.2</v>
      </c>
      <c r="O197" s="169">
        <v>36</v>
      </c>
      <c r="P197" s="169">
        <v>43</v>
      </c>
      <c r="Q197" s="169">
        <v>71.7</v>
      </c>
      <c r="R197" s="169">
        <v>92</v>
      </c>
      <c r="S197" s="169">
        <v>206</v>
      </c>
      <c r="T197" s="169">
        <v>291</v>
      </c>
      <c r="U197" s="169">
        <v>114</v>
      </c>
      <c r="V197" s="170">
        <v>50</v>
      </c>
      <c r="W197" s="169">
        <v>78</v>
      </c>
      <c r="X197" s="169">
        <v>36</v>
      </c>
      <c r="Y197" s="169">
        <v>206</v>
      </c>
      <c r="Z197" s="169">
        <v>1548</v>
      </c>
      <c r="AA197" s="169">
        <v>0</v>
      </c>
      <c r="AB197" s="169">
        <v>0</v>
      </c>
      <c r="AC197" s="168">
        <v>7.7</v>
      </c>
      <c r="AD197" s="168">
        <v>120.4</v>
      </c>
      <c r="AE197" s="168">
        <v>107.3</v>
      </c>
      <c r="AF197" s="168">
        <v>13.1</v>
      </c>
      <c r="AG197" s="168">
        <v>6.7</v>
      </c>
      <c r="AH197" s="168">
        <v>2.25</v>
      </c>
      <c r="AI197" s="168">
        <v>14.8</v>
      </c>
      <c r="AJ197" s="168">
        <v>4.0999999999999996</v>
      </c>
      <c r="AK197" s="168">
        <v>9.3000000000000007</v>
      </c>
      <c r="AL197" s="168">
        <v>6.7</v>
      </c>
      <c r="AM197" s="168">
        <v>6.6</v>
      </c>
      <c r="AN197" s="168">
        <v>57.8</v>
      </c>
      <c r="AO197" s="168">
        <v>58.6</v>
      </c>
      <c r="AP197" s="168">
        <v>13.3</v>
      </c>
      <c r="AQ197" s="168">
        <v>101.75</v>
      </c>
      <c r="AR197" s="168">
        <v>6.3</v>
      </c>
      <c r="AS197" s="168">
        <v>4383</v>
      </c>
      <c r="AT197" s="171">
        <f t="shared" si="50"/>
        <v>10.098591549295774</v>
      </c>
      <c r="AU197" s="171">
        <f t="shared" si="51"/>
        <v>1.6056338028169015</v>
      </c>
      <c r="AV197" s="172">
        <f t="shared" si="52"/>
        <v>4.098591549295775</v>
      </c>
      <c r="AW197" s="172">
        <f t="shared" si="53"/>
        <v>1.295774647887324</v>
      </c>
      <c r="AX197" s="172">
        <f t="shared" si="54"/>
        <v>2.9014084507042255</v>
      </c>
      <c r="AY197" s="172">
        <f t="shared" si="55"/>
        <v>1.0985915492957747</v>
      </c>
      <c r="AZ197" s="172">
        <f t="shared" si="56"/>
        <v>0.50704225352112675</v>
      </c>
      <c r="BA197" s="172">
        <f t="shared" si="57"/>
        <v>0.70422535211267601</v>
      </c>
      <c r="BB197" s="173">
        <f t="shared" si="58"/>
        <v>0.34584217634574571</v>
      </c>
      <c r="BC197" s="173">
        <f t="shared" si="59"/>
        <v>2.2800000000000002</v>
      </c>
      <c r="BD197" s="173">
        <f t="shared" si="60"/>
        <v>3.7622998263553933E-2</v>
      </c>
      <c r="BE197" s="173">
        <f t="shared" si="61"/>
        <v>1.7364460737024891E-2</v>
      </c>
      <c r="BF197" s="173">
        <f t="shared" si="62"/>
        <v>4.4375844105730276E-2</v>
      </c>
      <c r="BG197" s="173">
        <f t="shared" si="63"/>
        <v>9.93633031063091E-2</v>
      </c>
      <c r="BH197" s="174" t="str">
        <f t="shared" si="64"/>
        <v>20–29 min</v>
      </c>
      <c r="BI197" s="174" t="str">
        <f t="shared" si="65"/>
        <v>23–27</v>
      </c>
      <c r="BJ197" s="175">
        <f t="shared" si="66"/>
        <v>0.57799999999999996</v>
      </c>
      <c r="BK197" s="175">
        <f t="shared" si="67"/>
        <v>0.58599999999999997</v>
      </c>
      <c r="BL197" s="175">
        <f t="shared" si="68"/>
        <v>0.35968617984308993</v>
      </c>
      <c r="BM197" s="176" t="str">
        <f t="shared" si="69"/>
        <v>Écarter</v>
      </c>
      <c r="BN197" s="177">
        <f t="shared" si="70"/>
        <v>0.30885028480743615</v>
      </c>
      <c r="BO197" s="177">
        <f t="shared" si="71"/>
        <v>2073.1999999999998</v>
      </c>
      <c r="BP197" s="178">
        <f t="shared" si="72"/>
        <v>5.4987459000578817E-2</v>
      </c>
      <c r="BQ197" s="178">
        <f t="shared" si="73"/>
        <v>2.2799999999999998</v>
      </c>
      <c r="BR197" s="179">
        <f t="shared" si="74"/>
        <v>0.1403627242909512</v>
      </c>
      <c r="BS197" s="182">
        <f>AVERAGE(Tableau1[[#This Row],[STL_pg/Min]],Tableau1[[#This Row],[BLK_pg/Min]],Tableau1[[#This Row],[REB_pg/Min]])</f>
        <v>6.5116727763843349E-2</v>
      </c>
      <c r="BT197" s="180">
        <f>AVERAGE(Tableau1[FG%])</f>
        <v>44.61089630931459</v>
      </c>
      <c r="BU197" s="180">
        <f>AVERAGE(Tableau1[3P%])</f>
        <v>29.902460456941991</v>
      </c>
      <c r="BV197" s="180">
        <f>AVERAGE(Tableau1[FT%])</f>
        <v>72.024077328646754</v>
      </c>
    </row>
    <row r="198" spans="1:74">
      <c r="A198" s="181" t="s">
        <v>1961</v>
      </c>
      <c r="B198" s="167" t="s">
        <v>1760</v>
      </c>
      <c r="C198" s="168">
        <v>21</v>
      </c>
      <c r="D198" s="168">
        <v>44</v>
      </c>
      <c r="E198" s="168">
        <v>11</v>
      </c>
      <c r="F198" s="168">
        <v>33</v>
      </c>
      <c r="G198" s="168">
        <v>26.2</v>
      </c>
      <c r="H198" s="169">
        <v>444</v>
      </c>
      <c r="I198" s="169">
        <v>172</v>
      </c>
      <c r="J198" s="169">
        <v>378</v>
      </c>
      <c r="K198" s="169">
        <v>45.5</v>
      </c>
      <c r="L198" s="169">
        <v>70</v>
      </c>
      <c r="M198" s="169">
        <v>189</v>
      </c>
      <c r="N198" s="169">
        <v>36.299999999999997</v>
      </c>
      <c r="O198" s="169">
        <v>31</v>
      </c>
      <c r="P198" s="169">
        <v>44</v>
      </c>
      <c r="Q198" s="169">
        <v>69.599999999999994</v>
      </c>
      <c r="R198" s="169">
        <v>44</v>
      </c>
      <c r="S198" s="169">
        <v>101</v>
      </c>
      <c r="T198" s="169">
        <v>150</v>
      </c>
      <c r="U198" s="169">
        <v>70</v>
      </c>
      <c r="V198" s="170">
        <v>48</v>
      </c>
      <c r="W198" s="169">
        <v>44</v>
      </c>
      <c r="X198" s="169">
        <v>18</v>
      </c>
      <c r="Y198" s="169">
        <v>97</v>
      </c>
      <c r="Z198" s="169">
        <v>858</v>
      </c>
      <c r="AA198" s="169">
        <v>1</v>
      </c>
      <c r="AB198" s="169">
        <v>0</v>
      </c>
      <c r="AC198" s="168">
        <v>-6.4</v>
      </c>
      <c r="AD198" s="168">
        <v>111.6</v>
      </c>
      <c r="AE198" s="168">
        <v>123.2</v>
      </c>
      <c r="AF198" s="168">
        <v>-11.6</v>
      </c>
      <c r="AG198" s="168">
        <v>8.4</v>
      </c>
      <c r="AH198" s="168">
        <v>1.41</v>
      </c>
      <c r="AI198" s="168">
        <v>13.3</v>
      </c>
      <c r="AJ198" s="168">
        <v>3.8</v>
      </c>
      <c r="AK198" s="168">
        <v>9.4</v>
      </c>
      <c r="AL198" s="168">
        <v>6.5</v>
      </c>
      <c r="AM198" s="168">
        <v>9.5</v>
      </c>
      <c r="AN198" s="168">
        <v>54.6</v>
      </c>
      <c r="AO198" s="168">
        <v>55.9</v>
      </c>
      <c r="AP198" s="168">
        <v>16.5</v>
      </c>
      <c r="AQ198" s="168">
        <v>99.43</v>
      </c>
      <c r="AR198" s="168">
        <v>6.2</v>
      </c>
      <c r="AS198" s="168">
        <v>2391</v>
      </c>
      <c r="AT198" s="171">
        <f t="shared" si="50"/>
        <v>10.090909090909092</v>
      </c>
      <c r="AU198" s="171">
        <f t="shared" si="51"/>
        <v>1.5909090909090908</v>
      </c>
      <c r="AV198" s="172">
        <f t="shared" si="52"/>
        <v>3.4090909090909092</v>
      </c>
      <c r="AW198" s="172">
        <f t="shared" si="53"/>
        <v>1</v>
      </c>
      <c r="AX198" s="172">
        <f t="shared" si="54"/>
        <v>2.2954545454545454</v>
      </c>
      <c r="AY198" s="172">
        <f t="shared" si="55"/>
        <v>1</v>
      </c>
      <c r="AZ198" s="172">
        <f t="shared" si="56"/>
        <v>0.40909090909090912</v>
      </c>
      <c r="BA198" s="172">
        <f t="shared" si="57"/>
        <v>1.0909090909090908</v>
      </c>
      <c r="BB198" s="173">
        <f t="shared" si="58"/>
        <v>0.3851492019430951</v>
      </c>
      <c r="BC198" s="173">
        <f t="shared" si="59"/>
        <v>1.4583333333333333</v>
      </c>
      <c r="BD198" s="173">
        <f t="shared" si="60"/>
        <v>3.8167938931297711E-2</v>
      </c>
      <c r="BE198" s="173">
        <f t="shared" si="61"/>
        <v>1.5614156835530883E-2</v>
      </c>
      <c r="BF198" s="173">
        <f t="shared" si="62"/>
        <v>3.8167938931297711E-2</v>
      </c>
      <c r="BG198" s="173">
        <f t="shared" si="63"/>
        <v>8.7612768910478839E-2</v>
      </c>
      <c r="BH198" s="174" t="str">
        <f t="shared" si="64"/>
        <v>20–29 min</v>
      </c>
      <c r="BI198" s="174" t="str">
        <f t="shared" si="65"/>
        <v>18–22</v>
      </c>
      <c r="BJ198" s="175">
        <f t="shared" si="66"/>
        <v>0.54600000000000004</v>
      </c>
      <c r="BK198" s="175">
        <f t="shared" si="67"/>
        <v>0.55899999999999994</v>
      </c>
      <c r="BL198" s="175">
        <f t="shared" si="68"/>
        <v>0.22812311406155703</v>
      </c>
      <c r="BM198" s="176" t="str">
        <f t="shared" si="69"/>
        <v>Écarter</v>
      </c>
      <c r="BN198" s="177">
        <f t="shared" si="70"/>
        <v>0.30861532833363825</v>
      </c>
      <c r="BO198" s="177">
        <f t="shared" si="71"/>
        <v>1152.8</v>
      </c>
      <c r="BP198" s="178">
        <f t="shared" si="72"/>
        <v>6.0721721027064537E-2</v>
      </c>
      <c r="BQ198" s="178">
        <f t="shared" si="73"/>
        <v>1.4583333333333333</v>
      </c>
      <c r="BR198" s="179">
        <f t="shared" si="74"/>
        <v>0.13011797362942401</v>
      </c>
      <c r="BS198" s="182">
        <f>AVERAGE(Tableau1[[#This Row],[STL_pg/Min]],Tableau1[[#This Row],[BLK_pg/Min]],Tableau1[[#This Row],[REB_pg/Min]])</f>
        <v>6.1300023132084207E-2</v>
      </c>
      <c r="BT198" s="180">
        <f>AVERAGE(Tableau1[FG%])</f>
        <v>44.61089630931459</v>
      </c>
      <c r="BU198" s="180">
        <f>AVERAGE(Tableau1[3P%])</f>
        <v>29.902460456941991</v>
      </c>
      <c r="BV198" s="180">
        <f>AVERAGE(Tableau1[FT%])</f>
        <v>72.024077328646754</v>
      </c>
    </row>
    <row r="199" spans="1:74">
      <c r="A199" s="181" t="s">
        <v>1962</v>
      </c>
      <c r="B199" s="167" t="s">
        <v>1774</v>
      </c>
      <c r="C199" s="168">
        <v>24</v>
      </c>
      <c r="D199" s="168">
        <v>14</v>
      </c>
      <c r="E199" s="168">
        <v>2</v>
      </c>
      <c r="F199" s="168">
        <v>12</v>
      </c>
      <c r="G199" s="168">
        <v>23.7</v>
      </c>
      <c r="H199" s="169">
        <v>141</v>
      </c>
      <c r="I199" s="169">
        <v>53</v>
      </c>
      <c r="J199" s="169">
        <v>109</v>
      </c>
      <c r="K199" s="169">
        <v>48.6</v>
      </c>
      <c r="L199" s="169">
        <v>14</v>
      </c>
      <c r="M199" s="169">
        <v>43</v>
      </c>
      <c r="N199" s="169">
        <v>32.6</v>
      </c>
      <c r="O199" s="169">
        <v>22</v>
      </c>
      <c r="P199" s="169">
        <v>29</v>
      </c>
      <c r="Q199" s="169">
        <v>73.3</v>
      </c>
      <c r="R199" s="169">
        <v>13</v>
      </c>
      <c r="S199" s="169">
        <v>46</v>
      </c>
      <c r="T199" s="169">
        <v>57</v>
      </c>
      <c r="U199" s="169">
        <v>13</v>
      </c>
      <c r="V199" s="170">
        <v>13</v>
      </c>
      <c r="W199" s="169">
        <v>10</v>
      </c>
      <c r="X199" s="169">
        <v>10</v>
      </c>
      <c r="Y199" s="169">
        <v>29</v>
      </c>
      <c r="Z199" s="169">
        <v>279</v>
      </c>
      <c r="AA199" s="169">
        <v>1</v>
      </c>
      <c r="AB199" s="169">
        <v>0</v>
      </c>
      <c r="AC199" s="168">
        <v>-10.4</v>
      </c>
      <c r="AD199" s="168">
        <v>100.7</v>
      </c>
      <c r="AE199" s="168">
        <v>121.2</v>
      </c>
      <c r="AF199" s="168">
        <v>-20.5</v>
      </c>
      <c r="AG199" s="168">
        <v>6.2</v>
      </c>
      <c r="AH199" s="168">
        <v>1.08</v>
      </c>
      <c r="AI199" s="168">
        <v>8.8000000000000007</v>
      </c>
      <c r="AJ199" s="168">
        <v>3.4</v>
      </c>
      <c r="AK199" s="168">
        <v>13.6</v>
      </c>
      <c r="AL199" s="168">
        <v>8.4</v>
      </c>
      <c r="AM199" s="168">
        <v>8.1999999999999993</v>
      </c>
      <c r="AN199" s="168">
        <v>55</v>
      </c>
      <c r="AO199" s="168">
        <v>58.1</v>
      </c>
      <c r="AP199" s="168">
        <v>16.899999999999999</v>
      </c>
      <c r="AQ199" s="168">
        <v>101.63</v>
      </c>
      <c r="AR199" s="168">
        <v>7.9</v>
      </c>
      <c r="AS199" s="168">
        <v>702</v>
      </c>
      <c r="AT199" s="171">
        <f t="shared" si="50"/>
        <v>10.071428571428571</v>
      </c>
      <c r="AU199" s="171">
        <f t="shared" si="51"/>
        <v>0.9285714285714286</v>
      </c>
      <c r="AV199" s="172">
        <f t="shared" si="52"/>
        <v>4.0714285714285712</v>
      </c>
      <c r="AW199" s="172">
        <f t="shared" si="53"/>
        <v>0.9285714285714286</v>
      </c>
      <c r="AX199" s="172">
        <f t="shared" si="54"/>
        <v>3.2857142857142856</v>
      </c>
      <c r="AY199" s="172">
        <f t="shared" si="55"/>
        <v>0.7142857142857143</v>
      </c>
      <c r="AZ199" s="172">
        <f t="shared" si="56"/>
        <v>0.7142857142857143</v>
      </c>
      <c r="BA199" s="172">
        <f t="shared" si="57"/>
        <v>0.9285714285714286</v>
      </c>
      <c r="BB199" s="173">
        <f t="shared" si="58"/>
        <v>0.42495479204339964</v>
      </c>
      <c r="BC199" s="173">
        <f t="shared" si="59"/>
        <v>1</v>
      </c>
      <c r="BD199" s="173">
        <f t="shared" si="60"/>
        <v>3.0138637733574444E-2</v>
      </c>
      <c r="BE199" s="173">
        <f t="shared" si="61"/>
        <v>3.0138637733574444E-2</v>
      </c>
      <c r="BF199" s="173">
        <f t="shared" si="62"/>
        <v>3.9180229053646778E-2</v>
      </c>
      <c r="BG199" s="173">
        <f t="shared" si="63"/>
        <v>0.13863773357444242</v>
      </c>
      <c r="BH199" s="174" t="str">
        <f t="shared" si="64"/>
        <v>20–29 min</v>
      </c>
      <c r="BI199" s="174" t="str">
        <f t="shared" si="65"/>
        <v>23–27</v>
      </c>
      <c r="BJ199" s="175">
        <f t="shared" si="66"/>
        <v>0.55000000000000004</v>
      </c>
      <c r="BK199" s="175">
        <f t="shared" si="67"/>
        <v>0.58099999999999996</v>
      </c>
      <c r="BL199" s="175">
        <f t="shared" si="68"/>
        <v>6.578153289076645E-2</v>
      </c>
      <c r="BM199" s="176" t="str">
        <f t="shared" si="69"/>
        <v>Écarter</v>
      </c>
      <c r="BN199" s="177">
        <f t="shared" si="70"/>
        <v>0.30801954584650765</v>
      </c>
      <c r="BO199" s="177">
        <f t="shared" si="71"/>
        <v>331.8</v>
      </c>
      <c r="BP199" s="178">
        <f t="shared" si="72"/>
        <v>3.9180229053646771E-2</v>
      </c>
      <c r="BQ199" s="178">
        <f t="shared" si="73"/>
        <v>1</v>
      </c>
      <c r="BR199" s="179">
        <f t="shared" si="74"/>
        <v>0.17179023508137431</v>
      </c>
      <c r="BS199" s="182">
        <f>AVERAGE(Tableau1[[#This Row],[STL_pg/Min]],Tableau1[[#This Row],[BLK_pg/Min]],Tableau1[[#This Row],[REB_pg/Min]])</f>
        <v>7.7355836849507739E-2</v>
      </c>
      <c r="BT199" s="180">
        <f>AVERAGE(Tableau1[FG%])</f>
        <v>44.61089630931459</v>
      </c>
      <c r="BU199" s="180">
        <f>AVERAGE(Tableau1[3P%])</f>
        <v>29.902460456941991</v>
      </c>
      <c r="BV199" s="180">
        <f>AVERAGE(Tableau1[FT%])</f>
        <v>72.024077328646754</v>
      </c>
    </row>
    <row r="200" spans="1:74">
      <c r="A200" s="181" t="s">
        <v>1963</v>
      </c>
      <c r="B200" s="167" t="s">
        <v>1821</v>
      </c>
      <c r="C200" s="168">
        <v>25</v>
      </c>
      <c r="D200" s="168">
        <v>65</v>
      </c>
      <c r="E200" s="168">
        <v>44</v>
      </c>
      <c r="F200" s="168">
        <v>21</v>
      </c>
      <c r="G200" s="168">
        <v>28.9</v>
      </c>
      <c r="H200" s="169">
        <v>650</v>
      </c>
      <c r="I200" s="169">
        <v>247</v>
      </c>
      <c r="J200" s="169">
        <v>540</v>
      </c>
      <c r="K200" s="169">
        <v>45.8</v>
      </c>
      <c r="L200" s="169">
        <v>52</v>
      </c>
      <c r="M200" s="169">
        <v>176</v>
      </c>
      <c r="N200" s="169">
        <v>29.1</v>
      </c>
      <c r="O200" s="169">
        <v>111</v>
      </c>
      <c r="P200" s="169">
        <v>137</v>
      </c>
      <c r="Q200" s="169">
        <v>79.400000000000006</v>
      </c>
      <c r="R200" s="169">
        <v>33</v>
      </c>
      <c r="S200" s="169">
        <v>182</v>
      </c>
      <c r="T200" s="169">
        <v>215</v>
      </c>
      <c r="U200" s="169">
        <v>325</v>
      </c>
      <c r="V200" s="170">
        <v>111</v>
      </c>
      <c r="W200" s="169">
        <v>78</v>
      </c>
      <c r="X200" s="169">
        <v>13</v>
      </c>
      <c r="Y200" s="169">
        <v>150</v>
      </c>
      <c r="Z200" s="169">
        <v>1560</v>
      </c>
      <c r="AA200" s="169">
        <v>2</v>
      </c>
      <c r="AB200" s="169">
        <v>0</v>
      </c>
      <c r="AC200" s="168">
        <v>3.1</v>
      </c>
      <c r="AD200" s="168">
        <v>115.5</v>
      </c>
      <c r="AE200" s="168">
        <v>110.2</v>
      </c>
      <c r="AF200" s="168">
        <v>5.3</v>
      </c>
      <c r="AG200" s="168">
        <v>22.5</v>
      </c>
      <c r="AH200" s="168">
        <v>2.91</v>
      </c>
      <c r="AI200" s="168">
        <v>31.4</v>
      </c>
      <c r="AJ200" s="168">
        <v>1.8</v>
      </c>
      <c r="AK200" s="168">
        <v>9.3000000000000007</v>
      </c>
      <c r="AL200" s="168">
        <v>5.7</v>
      </c>
      <c r="AM200" s="168">
        <v>10.8</v>
      </c>
      <c r="AN200" s="168">
        <v>50.6</v>
      </c>
      <c r="AO200" s="168">
        <v>54.5</v>
      </c>
      <c r="AP200" s="168">
        <v>16.3</v>
      </c>
      <c r="AQ200" s="168">
        <v>101.31</v>
      </c>
      <c r="AR200" s="168">
        <v>8.1</v>
      </c>
      <c r="AS200" s="168">
        <v>3967</v>
      </c>
      <c r="AT200" s="171">
        <f t="shared" si="50"/>
        <v>10</v>
      </c>
      <c r="AU200" s="171">
        <f t="shared" si="51"/>
        <v>5</v>
      </c>
      <c r="AV200" s="172">
        <f t="shared" si="52"/>
        <v>3.3076923076923075</v>
      </c>
      <c r="AW200" s="172">
        <f t="shared" si="53"/>
        <v>0.50769230769230766</v>
      </c>
      <c r="AX200" s="172">
        <f t="shared" si="54"/>
        <v>2.8</v>
      </c>
      <c r="AY200" s="172">
        <f t="shared" si="55"/>
        <v>1.2</v>
      </c>
      <c r="AZ200" s="172">
        <f t="shared" si="56"/>
        <v>0.2</v>
      </c>
      <c r="BA200" s="172">
        <f t="shared" si="57"/>
        <v>1.7076923076923076</v>
      </c>
      <c r="BB200" s="173">
        <f t="shared" si="58"/>
        <v>0.34602076124567477</v>
      </c>
      <c r="BC200" s="173">
        <f t="shared" si="59"/>
        <v>2.9279279279279282</v>
      </c>
      <c r="BD200" s="173">
        <f t="shared" si="60"/>
        <v>4.1522491349480967E-2</v>
      </c>
      <c r="BE200" s="173">
        <f t="shared" si="61"/>
        <v>6.9204152249134959E-3</v>
      </c>
      <c r="BF200" s="173">
        <f t="shared" si="62"/>
        <v>1.7567207878626565E-2</v>
      </c>
      <c r="BG200" s="173">
        <f t="shared" si="63"/>
        <v>9.6885813148788927E-2</v>
      </c>
      <c r="BH200" s="174" t="str">
        <f t="shared" si="64"/>
        <v>20–29 min</v>
      </c>
      <c r="BI200" s="174" t="str">
        <f t="shared" si="65"/>
        <v>23–27</v>
      </c>
      <c r="BJ200" s="175">
        <f t="shared" si="66"/>
        <v>0.50600000000000001</v>
      </c>
      <c r="BK200" s="175">
        <f t="shared" si="67"/>
        <v>0.54500000000000004</v>
      </c>
      <c r="BL200" s="175">
        <f t="shared" si="68"/>
        <v>0.3258901629450815</v>
      </c>
      <c r="BM200" s="176" t="str">
        <f t="shared" si="69"/>
        <v>Écarter</v>
      </c>
      <c r="BN200" s="177">
        <f t="shared" si="70"/>
        <v>0.30583501006036218</v>
      </c>
      <c r="BO200" s="177">
        <f t="shared" si="71"/>
        <v>1878.5</v>
      </c>
      <c r="BP200" s="178">
        <f t="shared" si="72"/>
        <v>0.17301038062283736</v>
      </c>
      <c r="BQ200" s="178">
        <f t="shared" si="73"/>
        <v>2.9279279279279278</v>
      </c>
      <c r="BR200" s="179">
        <f t="shared" si="74"/>
        <v>0.11445302102741549</v>
      </c>
      <c r="BS200" s="182">
        <f>AVERAGE(Tableau1[[#This Row],[STL_pg/Min]],Tableau1[[#This Row],[BLK_pg/Min]],Tableau1[[#This Row],[REB_pg/Min]])</f>
        <v>5.4298642533936653E-2</v>
      </c>
      <c r="BT200" s="180">
        <f>AVERAGE(Tableau1[FG%])</f>
        <v>44.61089630931459</v>
      </c>
      <c r="BU200" s="180">
        <f>AVERAGE(Tableau1[3P%])</f>
        <v>29.902460456941991</v>
      </c>
      <c r="BV200" s="180">
        <f>AVERAGE(Tableau1[FT%])</f>
        <v>72.024077328646754</v>
      </c>
    </row>
    <row r="201" spans="1:74">
      <c r="A201" s="181" t="s">
        <v>1964</v>
      </c>
      <c r="B201" s="167" t="s">
        <v>1787</v>
      </c>
      <c r="C201" s="168">
        <v>23</v>
      </c>
      <c r="D201" s="168">
        <v>63</v>
      </c>
      <c r="E201" s="168">
        <v>22</v>
      </c>
      <c r="F201" s="168">
        <v>41</v>
      </c>
      <c r="G201" s="168">
        <v>24.5</v>
      </c>
      <c r="H201" s="169">
        <v>630</v>
      </c>
      <c r="I201" s="169">
        <v>214</v>
      </c>
      <c r="J201" s="169">
        <v>523</v>
      </c>
      <c r="K201" s="169">
        <v>41.2</v>
      </c>
      <c r="L201" s="169">
        <v>101</v>
      </c>
      <c r="M201" s="169">
        <v>302</v>
      </c>
      <c r="N201" s="169">
        <v>34.1</v>
      </c>
      <c r="O201" s="169">
        <v>101</v>
      </c>
      <c r="P201" s="169">
        <v>126</v>
      </c>
      <c r="Q201" s="169">
        <v>82.1</v>
      </c>
      <c r="R201" s="169">
        <v>63</v>
      </c>
      <c r="S201" s="169">
        <v>227</v>
      </c>
      <c r="T201" s="169">
        <v>290</v>
      </c>
      <c r="U201" s="169">
        <v>82</v>
      </c>
      <c r="V201" s="170">
        <v>69</v>
      </c>
      <c r="W201" s="169">
        <v>63</v>
      </c>
      <c r="X201" s="169">
        <v>25</v>
      </c>
      <c r="Y201" s="169">
        <v>151</v>
      </c>
      <c r="Z201" s="169">
        <v>1304</v>
      </c>
      <c r="AA201" s="169">
        <v>2</v>
      </c>
      <c r="AB201" s="169">
        <v>0</v>
      </c>
      <c r="AC201" s="168">
        <v>-5.2</v>
      </c>
      <c r="AD201" s="168">
        <v>106.5</v>
      </c>
      <c r="AE201" s="168">
        <v>116.2</v>
      </c>
      <c r="AF201" s="168">
        <v>-9.6999999999999993</v>
      </c>
      <c r="AG201" s="168">
        <v>8.6</v>
      </c>
      <c r="AH201" s="168">
        <v>1.25</v>
      </c>
      <c r="AI201" s="168">
        <v>11.6</v>
      </c>
      <c r="AJ201" s="168">
        <v>3.7</v>
      </c>
      <c r="AK201" s="168">
        <v>15.4</v>
      </c>
      <c r="AL201" s="168">
        <v>9.3000000000000007</v>
      </c>
      <c r="AM201" s="168">
        <v>9.3000000000000007</v>
      </c>
      <c r="AN201" s="168">
        <v>51.1</v>
      </c>
      <c r="AO201" s="168">
        <v>55</v>
      </c>
      <c r="AP201" s="168">
        <v>17.899999999999999</v>
      </c>
      <c r="AQ201" s="168">
        <v>97.77</v>
      </c>
      <c r="AR201" s="168">
        <v>8.1</v>
      </c>
      <c r="AS201" s="168">
        <v>3128</v>
      </c>
      <c r="AT201" s="171">
        <f t="shared" si="50"/>
        <v>10</v>
      </c>
      <c r="AU201" s="171">
        <f t="shared" si="51"/>
        <v>1.3015873015873016</v>
      </c>
      <c r="AV201" s="172">
        <f t="shared" si="52"/>
        <v>4.6031746031746028</v>
      </c>
      <c r="AW201" s="172">
        <f t="shared" si="53"/>
        <v>1</v>
      </c>
      <c r="AX201" s="172">
        <f t="shared" si="54"/>
        <v>3.6031746031746033</v>
      </c>
      <c r="AY201" s="172">
        <f t="shared" si="55"/>
        <v>1</v>
      </c>
      <c r="AZ201" s="172">
        <f t="shared" si="56"/>
        <v>0.3968253968253968</v>
      </c>
      <c r="BA201" s="172">
        <f t="shared" si="57"/>
        <v>1.0952380952380953</v>
      </c>
      <c r="BB201" s="173">
        <f t="shared" si="58"/>
        <v>0.40816326530612246</v>
      </c>
      <c r="BC201" s="173">
        <f t="shared" si="59"/>
        <v>1.1884057971014492</v>
      </c>
      <c r="BD201" s="173">
        <f t="shared" si="60"/>
        <v>4.0816326530612242E-2</v>
      </c>
      <c r="BE201" s="173">
        <f t="shared" si="61"/>
        <v>1.6196954972465177E-2</v>
      </c>
      <c r="BF201" s="173">
        <f t="shared" si="62"/>
        <v>4.0816326530612242E-2</v>
      </c>
      <c r="BG201" s="173">
        <f t="shared" si="63"/>
        <v>0.14706835114998382</v>
      </c>
      <c r="BH201" s="174" t="str">
        <f t="shared" si="64"/>
        <v>20–29 min</v>
      </c>
      <c r="BI201" s="174" t="str">
        <f t="shared" si="65"/>
        <v>23–27</v>
      </c>
      <c r="BJ201" s="175">
        <f t="shared" si="66"/>
        <v>0.51100000000000001</v>
      </c>
      <c r="BK201" s="175">
        <f t="shared" si="67"/>
        <v>0.55000000000000004</v>
      </c>
      <c r="BL201" s="175">
        <f t="shared" si="68"/>
        <v>0.3156306578153289</v>
      </c>
      <c r="BM201" s="176" t="str">
        <f t="shared" si="69"/>
        <v>Écarter</v>
      </c>
      <c r="BN201" s="177">
        <f t="shared" si="70"/>
        <v>0.30583501006036218</v>
      </c>
      <c r="BO201" s="177">
        <f t="shared" si="71"/>
        <v>1543.5</v>
      </c>
      <c r="BP201" s="178">
        <f t="shared" si="72"/>
        <v>5.3126012309685777E-2</v>
      </c>
      <c r="BQ201" s="178">
        <f t="shared" si="73"/>
        <v>1.1884057971014492</v>
      </c>
      <c r="BR201" s="179">
        <f t="shared" si="74"/>
        <v>0.18788467768059602</v>
      </c>
      <c r="BS201" s="182">
        <f>AVERAGE(Tableau1[[#This Row],[STL_pg/Min]],Tableau1[[#This Row],[BLK_pg/Min]],Tableau1[[#This Row],[REB_pg/Min]])</f>
        <v>8.1632653061224483E-2</v>
      </c>
      <c r="BT201" s="180">
        <f>AVERAGE(Tableau1[FG%])</f>
        <v>44.61089630931459</v>
      </c>
      <c r="BU201" s="180">
        <f>AVERAGE(Tableau1[3P%])</f>
        <v>29.902460456941991</v>
      </c>
      <c r="BV201" s="180">
        <f>AVERAGE(Tableau1[FT%])</f>
        <v>72.024077328646754</v>
      </c>
    </row>
    <row r="202" spans="1:74">
      <c r="A202" s="181" t="s">
        <v>1965</v>
      </c>
      <c r="B202" s="167" t="s">
        <v>1799</v>
      </c>
      <c r="C202" s="168">
        <v>32</v>
      </c>
      <c r="D202" s="168">
        <v>50</v>
      </c>
      <c r="E202" s="168">
        <v>18</v>
      </c>
      <c r="F202" s="168">
        <v>32</v>
      </c>
      <c r="G202" s="168">
        <v>17.2</v>
      </c>
      <c r="H202" s="169">
        <v>500</v>
      </c>
      <c r="I202" s="169">
        <v>180</v>
      </c>
      <c r="J202" s="169">
        <v>370</v>
      </c>
      <c r="K202" s="169">
        <v>49.2</v>
      </c>
      <c r="L202" s="169">
        <v>70</v>
      </c>
      <c r="M202" s="169">
        <v>195</v>
      </c>
      <c r="N202" s="169">
        <v>36.299999999999997</v>
      </c>
      <c r="O202" s="169">
        <v>70</v>
      </c>
      <c r="P202" s="169">
        <v>85</v>
      </c>
      <c r="Q202" s="169">
        <v>78.2</v>
      </c>
      <c r="R202" s="169">
        <v>70</v>
      </c>
      <c r="S202" s="169">
        <v>155</v>
      </c>
      <c r="T202" s="169">
        <v>225</v>
      </c>
      <c r="U202" s="169">
        <v>35</v>
      </c>
      <c r="V202" s="170">
        <v>30</v>
      </c>
      <c r="W202" s="169">
        <v>25</v>
      </c>
      <c r="X202" s="169">
        <v>25</v>
      </c>
      <c r="Y202" s="169">
        <v>70</v>
      </c>
      <c r="Z202" s="169">
        <v>940</v>
      </c>
      <c r="AA202" s="169">
        <v>3</v>
      </c>
      <c r="AB202" s="169">
        <v>0</v>
      </c>
      <c r="AC202" s="168">
        <v>0.1</v>
      </c>
      <c r="AD202" s="168">
        <v>113.3</v>
      </c>
      <c r="AE202" s="168">
        <v>113.5</v>
      </c>
      <c r="AF202" s="168">
        <v>-0.2</v>
      </c>
      <c r="AG202" s="168">
        <v>5.7</v>
      </c>
      <c r="AH202" s="168">
        <v>1.1399999999999999</v>
      </c>
      <c r="AI202" s="168">
        <v>7</v>
      </c>
      <c r="AJ202" s="168">
        <v>7.7</v>
      </c>
      <c r="AK202" s="168">
        <v>17.5</v>
      </c>
      <c r="AL202" s="168">
        <v>12.5</v>
      </c>
      <c r="AM202" s="168">
        <v>6.2</v>
      </c>
      <c r="AN202" s="168">
        <v>58.6</v>
      </c>
      <c r="AO202" s="168">
        <v>61.5</v>
      </c>
      <c r="AP202" s="168">
        <v>20.8</v>
      </c>
      <c r="AQ202" s="168">
        <v>99.28</v>
      </c>
      <c r="AR202" s="168">
        <v>12.6</v>
      </c>
      <c r="AS202" s="168">
        <v>1787</v>
      </c>
      <c r="AT202" s="171">
        <f t="shared" si="50"/>
        <v>10</v>
      </c>
      <c r="AU202" s="171">
        <f t="shared" si="51"/>
        <v>0.7</v>
      </c>
      <c r="AV202" s="172">
        <f t="shared" si="52"/>
        <v>4.5</v>
      </c>
      <c r="AW202" s="172">
        <f t="shared" si="53"/>
        <v>1.4</v>
      </c>
      <c r="AX202" s="172">
        <f t="shared" si="54"/>
        <v>3.1</v>
      </c>
      <c r="AY202" s="172">
        <f t="shared" si="55"/>
        <v>0.5</v>
      </c>
      <c r="AZ202" s="172">
        <f t="shared" si="56"/>
        <v>0.5</v>
      </c>
      <c r="BA202" s="172">
        <f t="shared" si="57"/>
        <v>0.6</v>
      </c>
      <c r="BB202" s="173">
        <f t="shared" si="58"/>
        <v>0.58139534883720934</v>
      </c>
      <c r="BC202" s="173">
        <f t="shared" si="59"/>
        <v>1.1666666666666667</v>
      </c>
      <c r="BD202" s="173">
        <f t="shared" si="60"/>
        <v>2.9069767441860465E-2</v>
      </c>
      <c r="BE202" s="173">
        <f t="shared" si="61"/>
        <v>2.9069767441860465E-2</v>
      </c>
      <c r="BF202" s="173">
        <f t="shared" si="62"/>
        <v>8.1395348837209294E-2</v>
      </c>
      <c r="BG202" s="173">
        <f t="shared" si="63"/>
        <v>0.1802325581395349</v>
      </c>
      <c r="BH202" s="174" t="str">
        <f t="shared" si="64"/>
        <v>10–19 min</v>
      </c>
      <c r="BI202" s="174" t="str">
        <f t="shared" si="65"/>
        <v>28–32</v>
      </c>
      <c r="BJ202" s="175">
        <f t="shared" si="66"/>
        <v>0.58599999999999997</v>
      </c>
      <c r="BK202" s="175">
        <f t="shared" si="67"/>
        <v>0.61499999999999999</v>
      </c>
      <c r="BL202" s="175">
        <f t="shared" si="68"/>
        <v>0.22329511164755583</v>
      </c>
      <c r="BM202" s="176" t="str">
        <f t="shared" si="69"/>
        <v>Écarter</v>
      </c>
      <c r="BN202" s="177">
        <f t="shared" si="70"/>
        <v>0.30583501006036218</v>
      </c>
      <c r="BO202" s="177">
        <f t="shared" si="71"/>
        <v>860</v>
      </c>
      <c r="BP202" s="178">
        <f t="shared" si="72"/>
        <v>4.0697674418604654E-2</v>
      </c>
      <c r="BQ202" s="178">
        <f t="shared" si="73"/>
        <v>1.1666666666666667</v>
      </c>
      <c r="BR202" s="179">
        <f t="shared" si="74"/>
        <v>0.26162790697674421</v>
      </c>
      <c r="BS202" s="182">
        <f>AVERAGE(Tableau1[[#This Row],[STL_pg/Min]],Tableau1[[#This Row],[BLK_pg/Min]],Tableau1[[#This Row],[REB_pg/Min]])</f>
        <v>0.10658914728682171</v>
      </c>
      <c r="BT202" s="180">
        <f>AVERAGE(Tableau1[FG%])</f>
        <v>44.61089630931459</v>
      </c>
      <c r="BU202" s="180">
        <f>AVERAGE(Tableau1[3P%])</f>
        <v>29.902460456941991</v>
      </c>
      <c r="BV202" s="180">
        <f>AVERAGE(Tableau1[FT%])</f>
        <v>72.024077328646754</v>
      </c>
    </row>
    <row r="203" spans="1:74">
      <c r="A203" s="181" t="s">
        <v>1966</v>
      </c>
      <c r="B203" s="167" t="s">
        <v>1780</v>
      </c>
      <c r="C203" s="168">
        <v>23</v>
      </c>
      <c r="D203" s="168">
        <v>82</v>
      </c>
      <c r="E203" s="168">
        <v>34</v>
      </c>
      <c r="F203" s="168">
        <v>48</v>
      </c>
      <c r="G203" s="168">
        <v>23.6</v>
      </c>
      <c r="H203" s="169">
        <v>812</v>
      </c>
      <c r="I203" s="169">
        <v>279</v>
      </c>
      <c r="J203" s="169">
        <v>664</v>
      </c>
      <c r="K203" s="169">
        <v>41.5</v>
      </c>
      <c r="L203" s="169">
        <v>180</v>
      </c>
      <c r="M203" s="169">
        <v>484</v>
      </c>
      <c r="N203" s="169">
        <v>37.1</v>
      </c>
      <c r="O203" s="169">
        <v>82</v>
      </c>
      <c r="P203" s="169">
        <v>90</v>
      </c>
      <c r="Q203" s="169">
        <v>90.4</v>
      </c>
      <c r="R203" s="169">
        <v>66</v>
      </c>
      <c r="S203" s="169">
        <v>254</v>
      </c>
      <c r="T203" s="169">
        <v>320</v>
      </c>
      <c r="U203" s="169">
        <v>115</v>
      </c>
      <c r="V203" s="170">
        <v>74</v>
      </c>
      <c r="W203" s="169">
        <v>57</v>
      </c>
      <c r="X203" s="169">
        <v>33</v>
      </c>
      <c r="Y203" s="169">
        <v>115</v>
      </c>
      <c r="Z203" s="169">
        <v>1574</v>
      </c>
      <c r="AA203" s="169">
        <v>0</v>
      </c>
      <c r="AB203" s="169">
        <v>0</v>
      </c>
      <c r="AC203" s="168">
        <v>-0.8</v>
      </c>
      <c r="AD203" s="168">
        <v>112.3</v>
      </c>
      <c r="AE203" s="168">
        <v>114.5</v>
      </c>
      <c r="AF203" s="168">
        <v>-2.1</v>
      </c>
      <c r="AG203" s="168">
        <v>7.8</v>
      </c>
      <c r="AH203" s="168">
        <v>1.5</v>
      </c>
      <c r="AI203" s="168">
        <v>12.6</v>
      </c>
      <c r="AJ203" s="168">
        <v>3.2</v>
      </c>
      <c r="AK203" s="168">
        <v>12.1</v>
      </c>
      <c r="AL203" s="168">
        <v>7.7</v>
      </c>
      <c r="AM203" s="168">
        <v>8.4</v>
      </c>
      <c r="AN203" s="168">
        <v>54.9</v>
      </c>
      <c r="AO203" s="168">
        <v>57.7</v>
      </c>
      <c r="AP203" s="168">
        <v>16.399999999999999</v>
      </c>
      <c r="AQ203" s="168">
        <v>102.25</v>
      </c>
      <c r="AR203" s="168">
        <v>7.9</v>
      </c>
      <c r="AS203" s="168">
        <v>4125</v>
      </c>
      <c r="AT203" s="171">
        <f t="shared" ref="AT203:AT266" si="75">H203/D203</f>
        <v>9.9024390243902438</v>
      </c>
      <c r="AU203" s="171">
        <f t="shared" ref="AU203:AU266" si="76">U203/D203</f>
        <v>1.4024390243902438</v>
      </c>
      <c r="AV203" s="172">
        <f t="shared" ref="AV203:AV266" si="77">T203/D203</f>
        <v>3.9024390243902438</v>
      </c>
      <c r="AW203" s="172">
        <f t="shared" ref="AW203:AW266" si="78">R203/D203</f>
        <v>0.80487804878048785</v>
      </c>
      <c r="AX203" s="172">
        <f t="shared" ref="AX203:AX266" si="79">S203/D203</f>
        <v>3.0975609756097562</v>
      </c>
      <c r="AY203" s="172">
        <f t="shared" ref="AY203:AY266" si="80">W203/D203</f>
        <v>0.69512195121951215</v>
      </c>
      <c r="AZ203" s="172">
        <f t="shared" ref="AZ203:AZ266" si="81">X203/D203</f>
        <v>0.40243902439024393</v>
      </c>
      <c r="BA203" s="172">
        <f t="shared" ref="BA203:BA266" si="82">V203/D203</f>
        <v>0.90243902439024393</v>
      </c>
      <c r="BB203" s="173">
        <f t="shared" ref="BB203:BB266" si="83">IF(G203&gt;0,AT203/G203,"")</f>
        <v>0.41959487391484079</v>
      </c>
      <c r="BC203" s="173">
        <f t="shared" ref="BC203:BC266" si="84">IF(BA203&gt;0,AU203/BA203,"")</f>
        <v>1.5540540540540539</v>
      </c>
      <c r="BD203" s="173">
        <f t="shared" ref="BD203:BD266" si="85">IF(G203&gt;0,AY203/G203,"")</f>
        <v>2.9454319966928478E-2</v>
      </c>
      <c r="BE203" s="173">
        <f t="shared" ref="BE203:BE266" si="86">IF(G203&gt;0,AZ203/G203,"")</f>
        <v>1.705250103348491E-2</v>
      </c>
      <c r="BF203" s="173">
        <f t="shared" ref="BF203:BF266" si="87">IF(G203&gt;0,AW203/G203,"")</f>
        <v>3.4105002066969821E-2</v>
      </c>
      <c r="BG203" s="173">
        <f t="shared" ref="BG203:BG266" si="88" xml:space="preserve"> IF(G203&gt;0,AX203/G203,"")</f>
        <v>0.1312525837122778</v>
      </c>
      <c r="BH203" s="174" t="str">
        <f t="shared" ref="BH203:BH266" si="89">IF(G203&lt;10,"&lt;10 min",IF(G203&lt;20,"10–19 min",IF(G203&lt;30,"20–29 min",IF(G203&lt;40,"30–39 min","40+ min"))))</f>
        <v>20–29 min</v>
      </c>
      <c r="BI203" s="174" t="str">
        <f t="shared" ref="BI203:BI266" si="90">IF(C203&lt;23,"18–22",IF(C203&lt;28,"23–27",IF(C203&lt;33,"28–32","33+")))</f>
        <v>23–27</v>
      </c>
      <c r="BJ203" s="175">
        <f t="shared" ref="BJ203:BJ266" si="91">AN203/100</f>
        <v>0.54899999999999993</v>
      </c>
      <c r="BK203" s="175">
        <f t="shared" ref="BK203:BK266" si="92">AO203/100</f>
        <v>0.57700000000000007</v>
      </c>
      <c r="BL203" s="175">
        <f t="shared" ref="BL203:BL266" si="93">J203/(MAX($J$11:$J$579))</f>
        <v>0.40072420036210016</v>
      </c>
      <c r="BM203" s="176" t="str">
        <f t="shared" ref="BM203:BM266" si="94">IF(AND(G203&gt;=30,J203&gt;=500),"Conserver","Écarter")</f>
        <v>Écarter</v>
      </c>
      <c r="BN203" s="177">
        <f t="shared" ref="BN203:BN266" si="95">AT203/(MAX($AT$11:$AT$579))</f>
        <v>0.30285125386465134</v>
      </c>
      <c r="BO203" s="177">
        <f t="shared" ref="BO203:BO266" si="96">G203*D203</f>
        <v>1935.2</v>
      </c>
      <c r="BP203" s="178">
        <f t="shared" ref="BP203:BP266" si="97">IF(BO203&gt;0,U203/BO203,"")</f>
        <v>5.9425382389417115E-2</v>
      </c>
      <c r="BQ203" s="178">
        <f t="shared" ref="BQ203:BQ266" si="98">IF(V203&gt;0,U203/V203,0)</f>
        <v>1.5540540540540539</v>
      </c>
      <c r="BR203" s="179">
        <f t="shared" ref="BR203:BR266" si="99">IF(G203&gt;0,AV203/G203,"")</f>
        <v>0.16535758577924761</v>
      </c>
      <c r="BS203" s="182">
        <f>AVERAGE(Tableau1[[#This Row],[STL_pg/Min]],Tableau1[[#This Row],[BLK_pg/Min]],Tableau1[[#This Row],[REB_pg/Min]])</f>
        <v>7.0621468926553674E-2</v>
      </c>
      <c r="BT203" s="180">
        <f>AVERAGE(Tableau1[FG%])</f>
        <v>44.61089630931459</v>
      </c>
      <c r="BU203" s="180">
        <f>AVERAGE(Tableau1[3P%])</f>
        <v>29.902460456941991</v>
      </c>
      <c r="BV203" s="180">
        <f>AVERAGE(Tableau1[FT%])</f>
        <v>72.024077328646754</v>
      </c>
    </row>
    <row r="204" spans="1:74">
      <c r="A204" s="181" t="s">
        <v>1967</v>
      </c>
      <c r="B204" s="167" t="s">
        <v>1768</v>
      </c>
      <c r="C204" s="168">
        <v>21</v>
      </c>
      <c r="D204" s="168">
        <v>60</v>
      </c>
      <c r="E204" s="168">
        <v>14</v>
      </c>
      <c r="F204" s="168">
        <v>46</v>
      </c>
      <c r="G204" s="168">
        <v>22.8</v>
      </c>
      <c r="H204" s="169">
        <v>594</v>
      </c>
      <c r="I204" s="169">
        <v>222</v>
      </c>
      <c r="J204" s="169">
        <v>570</v>
      </c>
      <c r="K204" s="169">
        <v>39.1</v>
      </c>
      <c r="L204" s="169">
        <v>102</v>
      </c>
      <c r="M204" s="169">
        <v>306</v>
      </c>
      <c r="N204" s="169">
        <v>34</v>
      </c>
      <c r="O204" s="169">
        <v>42</v>
      </c>
      <c r="P204" s="169">
        <v>48</v>
      </c>
      <c r="Q204" s="169">
        <v>93.5</v>
      </c>
      <c r="R204" s="169">
        <v>12</v>
      </c>
      <c r="S204" s="169">
        <v>114</v>
      </c>
      <c r="T204" s="169">
        <v>126</v>
      </c>
      <c r="U204" s="169">
        <v>144</v>
      </c>
      <c r="V204" s="170">
        <v>84</v>
      </c>
      <c r="W204" s="169">
        <v>18</v>
      </c>
      <c r="X204" s="169">
        <v>6</v>
      </c>
      <c r="Y204" s="169">
        <v>78</v>
      </c>
      <c r="Z204" s="169">
        <v>948</v>
      </c>
      <c r="AA204" s="169">
        <v>1</v>
      </c>
      <c r="AB204" s="169">
        <v>0</v>
      </c>
      <c r="AC204" s="168">
        <v>-6.6</v>
      </c>
      <c r="AD204" s="168">
        <v>102.1</v>
      </c>
      <c r="AE204" s="168">
        <v>116.4</v>
      </c>
      <c r="AF204" s="168">
        <v>-14.3</v>
      </c>
      <c r="AG204" s="168">
        <v>16.899999999999999</v>
      </c>
      <c r="AH204" s="168">
        <v>1.77</v>
      </c>
      <c r="AI204" s="168">
        <v>17.8</v>
      </c>
      <c r="AJ204" s="168">
        <v>0.9</v>
      </c>
      <c r="AK204" s="168">
        <v>8</v>
      </c>
      <c r="AL204" s="168">
        <v>4.3</v>
      </c>
      <c r="AM204" s="168">
        <v>10.1</v>
      </c>
      <c r="AN204" s="168">
        <v>48.2</v>
      </c>
      <c r="AO204" s="168">
        <v>50.2</v>
      </c>
      <c r="AP204" s="168">
        <v>20.5</v>
      </c>
      <c r="AQ204" s="168">
        <v>99.74</v>
      </c>
      <c r="AR204" s="168">
        <v>6.4</v>
      </c>
      <c r="AS204" s="168">
        <v>2848</v>
      </c>
      <c r="AT204" s="171">
        <f t="shared" si="75"/>
        <v>9.9</v>
      </c>
      <c r="AU204" s="171">
        <f t="shared" si="76"/>
        <v>2.4</v>
      </c>
      <c r="AV204" s="172">
        <f t="shared" si="77"/>
        <v>2.1</v>
      </c>
      <c r="AW204" s="172">
        <f t="shared" si="78"/>
        <v>0.2</v>
      </c>
      <c r="AX204" s="172">
        <f t="shared" si="79"/>
        <v>1.9</v>
      </c>
      <c r="AY204" s="172">
        <f t="shared" si="80"/>
        <v>0.3</v>
      </c>
      <c r="AZ204" s="172">
        <f t="shared" si="81"/>
        <v>0.1</v>
      </c>
      <c r="BA204" s="172">
        <f t="shared" si="82"/>
        <v>1.4</v>
      </c>
      <c r="BB204" s="173">
        <f t="shared" si="83"/>
        <v>0.43421052631578949</v>
      </c>
      <c r="BC204" s="173">
        <f t="shared" si="84"/>
        <v>1.7142857142857144</v>
      </c>
      <c r="BD204" s="173">
        <f t="shared" si="85"/>
        <v>1.3157894736842105E-2</v>
      </c>
      <c r="BE204" s="173">
        <f t="shared" si="86"/>
        <v>4.3859649122807015E-3</v>
      </c>
      <c r="BF204" s="173">
        <f t="shared" si="87"/>
        <v>8.771929824561403E-3</v>
      </c>
      <c r="BG204" s="173">
        <f t="shared" si="88"/>
        <v>8.3333333333333329E-2</v>
      </c>
      <c r="BH204" s="174" t="str">
        <f t="shared" si="89"/>
        <v>20–29 min</v>
      </c>
      <c r="BI204" s="174" t="str">
        <f t="shared" si="90"/>
        <v>18–22</v>
      </c>
      <c r="BJ204" s="175">
        <f t="shared" si="91"/>
        <v>0.48200000000000004</v>
      </c>
      <c r="BK204" s="175">
        <f t="shared" si="92"/>
        <v>0.502</v>
      </c>
      <c r="BL204" s="175">
        <f t="shared" si="93"/>
        <v>0.343995171997586</v>
      </c>
      <c r="BM204" s="176" t="str">
        <f t="shared" si="94"/>
        <v>Écarter</v>
      </c>
      <c r="BN204" s="177">
        <f t="shared" si="95"/>
        <v>0.30277665995975855</v>
      </c>
      <c r="BO204" s="177">
        <f t="shared" si="96"/>
        <v>1368</v>
      </c>
      <c r="BP204" s="178">
        <f t="shared" si="97"/>
        <v>0.10526315789473684</v>
      </c>
      <c r="BQ204" s="178">
        <f t="shared" si="98"/>
        <v>1.7142857142857142</v>
      </c>
      <c r="BR204" s="179">
        <f t="shared" si="99"/>
        <v>9.2105263157894732E-2</v>
      </c>
      <c r="BS204" s="182">
        <f>AVERAGE(Tableau1[[#This Row],[STL_pg/Min]],Tableau1[[#This Row],[BLK_pg/Min]],Tableau1[[#This Row],[REB_pg/Min]])</f>
        <v>3.6549707602339179E-2</v>
      </c>
      <c r="BT204" s="180">
        <f>AVERAGE(Tableau1[FG%])</f>
        <v>44.61089630931459</v>
      </c>
      <c r="BU204" s="180">
        <f>AVERAGE(Tableau1[3P%])</f>
        <v>29.902460456941991</v>
      </c>
      <c r="BV204" s="180">
        <f>AVERAGE(Tableau1[FT%])</f>
        <v>72.024077328646754</v>
      </c>
    </row>
    <row r="205" spans="1:74">
      <c r="A205" s="181" t="s">
        <v>1968</v>
      </c>
      <c r="B205" s="167" t="s">
        <v>1783</v>
      </c>
      <c r="C205" s="168">
        <v>31</v>
      </c>
      <c r="D205" s="168">
        <v>79</v>
      </c>
      <c r="E205" s="168">
        <v>55</v>
      </c>
      <c r="F205" s="168">
        <v>24</v>
      </c>
      <c r="G205" s="168">
        <v>21.5</v>
      </c>
      <c r="H205" s="169">
        <v>782</v>
      </c>
      <c r="I205" s="169">
        <v>284</v>
      </c>
      <c r="J205" s="169">
        <v>616</v>
      </c>
      <c r="K205" s="169">
        <v>46.1</v>
      </c>
      <c r="L205" s="169">
        <v>166</v>
      </c>
      <c r="M205" s="169">
        <v>411</v>
      </c>
      <c r="N205" s="169">
        <v>40.6</v>
      </c>
      <c r="O205" s="169">
        <v>47</v>
      </c>
      <c r="P205" s="169">
        <v>55</v>
      </c>
      <c r="Q205" s="169">
        <v>79.3</v>
      </c>
      <c r="R205" s="169">
        <v>47</v>
      </c>
      <c r="S205" s="169">
        <v>221</v>
      </c>
      <c r="T205" s="169">
        <v>269</v>
      </c>
      <c r="U205" s="169">
        <v>111</v>
      </c>
      <c r="V205" s="170">
        <v>79</v>
      </c>
      <c r="W205" s="169">
        <v>32</v>
      </c>
      <c r="X205" s="169">
        <v>16</v>
      </c>
      <c r="Y205" s="169">
        <v>198</v>
      </c>
      <c r="Z205" s="169">
        <v>1319</v>
      </c>
      <c r="AA205" s="169">
        <v>1</v>
      </c>
      <c r="AB205" s="169">
        <v>0</v>
      </c>
      <c r="AC205" s="168">
        <v>2.5</v>
      </c>
      <c r="AD205" s="168">
        <v>118.7</v>
      </c>
      <c r="AE205" s="168">
        <v>114.1</v>
      </c>
      <c r="AF205" s="168">
        <v>4.7</v>
      </c>
      <c r="AG205" s="168">
        <v>8.6999999999999993</v>
      </c>
      <c r="AH205" s="168">
        <v>1.35</v>
      </c>
      <c r="AI205" s="168">
        <v>13.2</v>
      </c>
      <c r="AJ205" s="168">
        <v>2.7</v>
      </c>
      <c r="AK205" s="168">
        <v>12.6</v>
      </c>
      <c r="AL205" s="168">
        <v>7.7</v>
      </c>
      <c r="AM205" s="168">
        <v>9.8000000000000007</v>
      </c>
      <c r="AN205" s="168">
        <v>59.5</v>
      </c>
      <c r="AO205" s="168">
        <v>60.7</v>
      </c>
      <c r="AP205" s="168">
        <v>17.7</v>
      </c>
      <c r="AQ205" s="168">
        <v>102.45</v>
      </c>
      <c r="AR205" s="168">
        <v>7.1</v>
      </c>
      <c r="AS205" s="168">
        <v>3633</v>
      </c>
      <c r="AT205" s="171">
        <f t="shared" si="75"/>
        <v>9.8987341772151893</v>
      </c>
      <c r="AU205" s="171">
        <f t="shared" si="76"/>
        <v>1.4050632911392404</v>
      </c>
      <c r="AV205" s="172">
        <f t="shared" si="77"/>
        <v>3.4050632911392404</v>
      </c>
      <c r="AW205" s="172">
        <f t="shared" si="78"/>
        <v>0.59493670886075944</v>
      </c>
      <c r="AX205" s="172">
        <f t="shared" si="79"/>
        <v>2.7974683544303796</v>
      </c>
      <c r="AY205" s="172">
        <f t="shared" si="80"/>
        <v>0.4050632911392405</v>
      </c>
      <c r="AZ205" s="172">
        <f t="shared" si="81"/>
        <v>0.20253164556962025</v>
      </c>
      <c r="BA205" s="172">
        <f t="shared" si="82"/>
        <v>1</v>
      </c>
      <c r="BB205" s="173">
        <f t="shared" si="83"/>
        <v>0.46040624080070647</v>
      </c>
      <c r="BC205" s="173">
        <f t="shared" si="84"/>
        <v>1.4050632911392404</v>
      </c>
      <c r="BD205" s="173">
        <f t="shared" si="85"/>
        <v>1.8840153076243746E-2</v>
      </c>
      <c r="BE205" s="173">
        <f t="shared" si="86"/>
        <v>9.4200765381218729E-3</v>
      </c>
      <c r="BF205" s="173">
        <f t="shared" si="87"/>
        <v>2.7671474830732998E-2</v>
      </c>
      <c r="BG205" s="173">
        <f t="shared" si="88"/>
        <v>0.13011480718280835</v>
      </c>
      <c r="BH205" s="174" t="str">
        <f t="shared" si="89"/>
        <v>20–29 min</v>
      </c>
      <c r="BI205" s="174" t="str">
        <f t="shared" si="90"/>
        <v>28–32</v>
      </c>
      <c r="BJ205" s="175">
        <f t="shared" si="91"/>
        <v>0.59499999999999997</v>
      </c>
      <c r="BK205" s="175">
        <f t="shared" si="92"/>
        <v>0.60699999999999998</v>
      </c>
      <c r="BL205" s="175">
        <f t="shared" si="93"/>
        <v>0.37175618587809295</v>
      </c>
      <c r="BM205" s="176" t="str">
        <f t="shared" si="94"/>
        <v>Écarter</v>
      </c>
      <c r="BN205" s="177">
        <f t="shared" si="95"/>
        <v>0.30273794666734583</v>
      </c>
      <c r="BO205" s="177">
        <f t="shared" si="96"/>
        <v>1698.5</v>
      </c>
      <c r="BP205" s="178">
        <f t="shared" si="97"/>
        <v>6.5351780983220489E-2</v>
      </c>
      <c r="BQ205" s="178">
        <f t="shared" si="98"/>
        <v>1.4050632911392404</v>
      </c>
      <c r="BR205" s="179">
        <f t="shared" si="99"/>
        <v>0.15837503679717396</v>
      </c>
      <c r="BS205" s="182">
        <f>AVERAGE(Tableau1[[#This Row],[STL_pg/Min]],Tableau1[[#This Row],[BLK_pg/Min]],Tableau1[[#This Row],[REB_pg/Min]])</f>
        <v>6.2211755470513191E-2</v>
      </c>
      <c r="BT205" s="180">
        <f>AVERAGE(Tableau1[FG%])</f>
        <v>44.61089630931459</v>
      </c>
      <c r="BU205" s="180">
        <f>AVERAGE(Tableau1[3P%])</f>
        <v>29.902460456941991</v>
      </c>
      <c r="BV205" s="180">
        <f>AVERAGE(Tableau1[FT%])</f>
        <v>72.024077328646754</v>
      </c>
    </row>
    <row r="206" spans="1:74">
      <c r="A206" s="181" t="s">
        <v>1969</v>
      </c>
      <c r="B206" s="167" t="s">
        <v>1795</v>
      </c>
      <c r="C206" s="168">
        <v>24</v>
      </c>
      <c r="D206" s="168">
        <v>79</v>
      </c>
      <c r="E206" s="168">
        <v>46</v>
      </c>
      <c r="F206" s="168">
        <v>33</v>
      </c>
      <c r="G206" s="168">
        <v>21.3</v>
      </c>
      <c r="H206" s="169">
        <v>782</v>
      </c>
      <c r="I206" s="169">
        <v>284</v>
      </c>
      <c r="J206" s="169">
        <v>593</v>
      </c>
      <c r="K206" s="169">
        <v>48</v>
      </c>
      <c r="L206" s="169">
        <v>87</v>
      </c>
      <c r="M206" s="169">
        <v>221</v>
      </c>
      <c r="N206" s="169">
        <v>39.700000000000003</v>
      </c>
      <c r="O206" s="169">
        <v>119</v>
      </c>
      <c r="P206" s="169">
        <v>174</v>
      </c>
      <c r="Q206" s="169">
        <v>71.3</v>
      </c>
      <c r="R206" s="169">
        <v>63</v>
      </c>
      <c r="S206" s="169">
        <v>198</v>
      </c>
      <c r="T206" s="169">
        <v>261</v>
      </c>
      <c r="U206" s="169">
        <v>348</v>
      </c>
      <c r="V206" s="170">
        <v>134</v>
      </c>
      <c r="W206" s="169">
        <v>103</v>
      </c>
      <c r="X206" s="169">
        <v>32</v>
      </c>
      <c r="Y206" s="169">
        <v>205</v>
      </c>
      <c r="Z206" s="169">
        <v>1872</v>
      </c>
      <c r="AA206" s="169">
        <v>9</v>
      </c>
      <c r="AB206" s="169">
        <v>1</v>
      </c>
      <c r="AC206" s="168">
        <v>0.6</v>
      </c>
      <c r="AD206" s="168">
        <v>111</v>
      </c>
      <c r="AE206" s="168">
        <v>109.7</v>
      </c>
      <c r="AF206" s="168">
        <v>1.3</v>
      </c>
      <c r="AG206" s="168">
        <v>28.3</v>
      </c>
      <c r="AH206" s="168">
        <v>2.5099999999999998</v>
      </c>
      <c r="AI206" s="168">
        <v>30.3</v>
      </c>
      <c r="AJ206" s="168">
        <v>3.5</v>
      </c>
      <c r="AK206" s="168">
        <v>10.5</v>
      </c>
      <c r="AL206" s="168">
        <v>7</v>
      </c>
      <c r="AM206" s="168">
        <v>12</v>
      </c>
      <c r="AN206" s="168">
        <v>55.3</v>
      </c>
      <c r="AO206" s="168">
        <v>58.2</v>
      </c>
      <c r="AP206" s="168">
        <v>18.8</v>
      </c>
      <c r="AQ206" s="168">
        <v>105.6</v>
      </c>
      <c r="AR206" s="168">
        <v>10.6</v>
      </c>
      <c r="AS206" s="168">
        <v>3700</v>
      </c>
      <c r="AT206" s="171">
        <f t="shared" si="75"/>
        <v>9.8987341772151893</v>
      </c>
      <c r="AU206" s="171">
        <f t="shared" si="76"/>
        <v>4.4050632911392409</v>
      </c>
      <c r="AV206" s="172">
        <f t="shared" si="77"/>
        <v>3.3037974683544302</v>
      </c>
      <c r="AW206" s="172">
        <f t="shared" si="78"/>
        <v>0.79746835443037978</v>
      </c>
      <c r="AX206" s="172">
        <f t="shared" si="79"/>
        <v>2.5063291139240507</v>
      </c>
      <c r="AY206" s="172">
        <f t="shared" si="80"/>
        <v>1.3037974683544304</v>
      </c>
      <c r="AZ206" s="172">
        <f t="shared" si="81"/>
        <v>0.4050632911392405</v>
      </c>
      <c r="BA206" s="172">
        <f t="shared" si="82"/>
        <v>1.6962025316455696</v>
      </c>
      <c r="BB206" s="173">
        <f t="shared" si="83"/>
        <v>0.46472930409460983</v>
      </c>
      <c r="BC206" s="173">
        <f t="shared" si="84"/>
        <v>2.5970149253731347</v>
      </c>
      <c r="BD206" s="173">
        <f t="shared" si="85"/>
        <v>6.1211148749034293E-2</v>
      </c>
      <c r="BE206" s="173">
        <f t="shared" si="86"/>
        <v>1.9017055922030068E-2</v>
      </c>
      <c r="BF206" s="173">
        <f t="shared" si="87"/>
        <v>3.7439828846496701E-2</v>
      </c>
      <c r="BG206" s="173">
        <f t="shared" si="88"/>
        <v>0.11766803351756105</v>
      </c>
      <c r="BH206" s="174" t="str">
        <f t="shared" si="89"/>
        <v>20–29 min</v>
      </c>
      <c r="BI206" s="174" t="str">
        <f t="shared" si="90"/>
        <v>23–27</v>
      </c>
      <c r="BJ206" s="175">
        <f t="shared" si="91"/>
        <v>0.55299999999999994</v>
      </c>
      <c r="BK206" s="175">
        <f t="shared" si="92"/>
        <v>0.58200000000000007</v>
      </c>
      <c r="BL206" s="175">
        <f t="shared" si="93"/>
        <v>0.35787567893783945</v>
      </c>
      <c r="BM206" s="176" t="str">
        <f t="shared" si="94"/>
        <v>Écarter</v>
      </c>
      <c r="BN206" s="177">
        <f t="shared" si="95"/>
        <v>0.30273794666734583</v>
      </c>
      <c r="BO206" s="177">
        <f t="shared" si="96"/>
        <v>1682.7</v>
      </c>
      <c r="BP206" s="178">
        <f t="shared" si="97"/>
        <v>0.20681048315207701</v>
      </c>
      <c r="BQ206" s="178">
        <f t="shared" si="98"/>
        <v>2.5970149253731343</v>
      </c>
      <c r="BR206" s="179">
        <f t="shared" si="99"/>
        <v>0.15510786236405774</v>
      </c>
      <c r="BS206" s="182">
        <f>AVERAGE(Tableau1[[#This Row],[STL_pg/Min]],Tableau1[[#This Row],[BLK_pg/Min]],Tableau1[[#This Row],[REB_pg/Min]])</f>
        <v>7.8445355678374032E-2</v>
      </c>
      <c r="BT206" s="180">
        <f>AVERAGE(Tableau1[FG%])</f>
        <v>44.61089630931459</v>
      </c>
      <c r="BU206" s="180">
        <f>AVERAGE(Tableau1[3P%])</f>
        <v>29.902460456941991</v>
      </c>
      <c r="BV206" s="180">
        <f>AVERAGE(Tableau1[FT%])</f>
        <v>72.024077328646754</v>
      </c>
    </row>
    <row r="207" spans="1:74">
      <c r="A207" s="181" t="s">
        <v>1970</v>
      </c>
      <c r="B207" s="167" t="s">
        <v>1817</v>
      </c>
      <c r="C207" s="168">
        <v>26</v>
      </c>
      <c r="D207" s="168">
        <v>69</v>
      </c>
      <c r="E207" s="168">
        <v>39</v>
      </c>
      <c r="F207" s="168">
        <v>30</v>
      </c>
      <c r="G207" s="168">
        <v>24.3</v>
      </c>
      <c r="H207" s="169">
        <v>683</v>
      </c>
      <c r="I207" s="169">
        <v>255</v>
      </c>
      <c r="J207" s="169">
        <v>607</v>
      </c>
      <c r="K207" s="169">
        <v>42.5</v>
      </c>
      <c r="L207" s="169">
        <v>131</v>
      </c>
      <c r="M207" s="169">
        <v>393</v>
      </c>
      <c r="N207" s="169">
        <v>33.799999999999997</v>
      </c>
      <c r="O207" s="169">
        <v>35</v>
      </c>
      <c r="P207" s="169">
        <v>48</v>
      </c>
      <c r="Q207" s="169">
        <v>71.400000000000006</v>
      </c>
      <c r="R207" s="169">
        <v>28</v>
      </c>
      <c r="S207" s="169">
        <v>173</v>
      </c>
      <c r="T207" s="169">
        <v>207</v>
      </c>
      <c r="U207" s="169">
        <v>159</v>
      </c>
      <c r="V207" s="170">
        <v>69</v>
      </c>
      <c r="W207" s="169">
        <v>69</v>
      </c>
      <c r="X207" s="169">
        <v>21</v>
      </c>
      <c r="Y207" s="169">
        <v>124</v>
      </c>
      <c r="Z207" s="169">
        <v>1359</v>
      </c>
      <c r="AA207" s="169">
        <v>0</v>
      </c>
      <c r="AB207" s="169">
        <v>0</v>
      </c>
      <c r="AC207" s="168">
        <v>1.5</v>
      </c>
      <c r="AD207" s="168">
        <v>114.5</v>
      </c>
      <c r="AE207" s="168">
        <v>111.7</v>
      </c>
      <c r="AF207" s="168">
        <v>2.8</v>
      </c>
      <c r="AG207" s="168">
        <v>12.4</v>
      </c>
      <c r="AH207" s="168">
        <v>2.33</v>
      </c>
      <c r="AI207" s="168">
        <v>18.399999999999999</v>
      </c>
      <c r="AJ207" s="168">
        <v>1.7</v>
      </c>
      <c r="AK207" s="168">
        <v>9.8000000000000007</v>
      </c>
      <c r="AL207" s="168">
        <v>5.8</v>
      </c>
      <c r="AM207" s="168">
        <v>7.9</v>
      </c>
      <c r="AN207" s="168">
        <v>53.5</v>
      </c>
      <c r="AO207" s="168">
        <v>54.4</v>
      </c>
      <c r="AP207" s="168">
        <v>17.100000000000001</v>
      </c>
      <c r="AQ207" s="168">
        <v>102.32</v>
      </c>
      <c r="AR207" s="168">
        <v>7.3</v>
      </c>
      <c r="AS207" s="168">
        <v>3581</v>
      </c>
      <c r="AT207" s="171">
        <f t="shared" si="75"/>
        <v>9.8985507246376816</v>
      </c>
      <c r="AU207" s="171">
        <f t="shared" si="76"/>
        <v>2.3043478260869565</v>
      </c>
      <c r="AV207" s="172">
        <f t="shared" si="77"/>
        <v>3</v>
      </c>
      <c r="AW207" s="172">
        <f t="shared" si="78"/>
        <v>0.40579710144927539</v>
      </c>
      <c r="AX207" s="172">
        <f t="shared" si="79"/>
        <v>2.5072463768115942</v>
      </c>
      <c r="AY207" s="172">
        <f t="shared" si="80"/>
        <v>1</v>
      </c>
      <c r="AZ207" s="172">
        <f t="shared" si="81"/>
        <v>0.30434782608695654</v>
      </c>
      <c r="BA207" s="172">
        <f t="shared" si="82"/>
        <v>1</v>
      </c>
      <c r="BB207" s="173">
        <f t="shared" si="83"/>
        <v>0.40734776644599513</v>
      </c>
      <c r="BC207" s="173">
        <f t="shared" si="84"/>
        <v>2.3043478260869565</v>
      </c>
      <c r="BD207" s="173">
        <f t="shared" si="85"/>
        <v>4.1152263374485597E-2</v>
      </c>
      <c r="BE207" s="173">
        <f t="shared" si="86"/>
        <v>1.2524601896582574E-2</v>
      </c>
      <c r="BF207" s="173">
        <f t="shared" si="87"/>
        <v>1.669946919544343E-2</v>
      </c>
      <c r="BG207" s="173">
        <f t="shared" si="88"/>
        <v>0.10317886324327548</v>
      </c>
      <c r="BH207" s="174" t="str">
        <f t="shared" si="89"/>
        <v>20–29 min</v>
      </c>
      <c r="BI207" s="174" t="str">
        <f t="shared" si="90"/>
        <v>23–27</v>
      </c>
      <c r="BJ207" s="175">
        <f t="shared" si="91"/>
        <v>0.53500000000000003</v>
      </c>
      <c r="BK207" s="175">
        <f t="shared" si="92"/>
        <v>0.54400000000000004</v>
      </c>
      <c r="BL207" s="175">
        <f t="shared" si="93"/>
        <v>0.36632468316234157</v>
      </c>
      <c r="BM207" s="176" t="str">
        <f t="shared" si="94"/>
        <v>Écarter</v>
      </c>
      <c r="BN207" s="177">
        <f t="shared" si="95"/>
        <v>0.30273233604525707</v>
      </c>
      <c r="BO207" s="177">
        <f t="shared" si="96"/>
        <v>1676.7</v>
      </c>
      <c r="BP207" s="178">
        <f t="shared" si="97"/>
        <v>9.4829128645553762E-2</v>
      </c>
      <c r="BQ207" s="178">
        <f t="shared" si="98"/>
        <v>2.3043478260869565</v>
      </c>
      <c r="BR207" s="179">
        <f t="shared" si="99"/>
        <v>0.12345679012345678</v>
      </c>
      <c r="BS207" s="182">
        <f>AVERAGE(Tableau1[[#This Row],[STL_pg/Min]],Tableau1[[#This Row],[BLK_pg/Min]],Tableau1[[#This Row],[REB_pg/Min]])</f>
        <v>5.9044551798174992E-2</v>
      </c>
      <c r="BT207" s="180">
        <f>AVERAGE(Tableau1[FG%])</f>
        <v>44.61089630931459</v>
      </c>
      <c r="BU207" s="180">
        <f>AVERAGE(Tableau1[3P%])</f>
        <v>29.902460456941991</v>
      </c>
      <c r="BV207" s="180">
        <f>AVERAGE(Tableau1[FT%])</f>
        <v>72.024077328646754</v>
      </c>
    </row>
    <row r="208" spans="1:74">
      <c r="A208" s="181" t="s">
        <v>1971</v>
      </c>
      <c r="B208" s="167" t="s">
        <v>1815</v>
      </c>
      <c r="C208" s="168">
        <v>19</v>
      </c>
      <c r="D208" s="168">
        <v>82</v>
      </c>
      <c r="E208" s="168">
        <v>18</v>
      </c>
      <c r="F208" s="168">
        <v>64</v>
      </c>
      <c r="G208" s="168">
        <v>30</v>
      </c>
      <c r="H208" s="169">
        <v>804</v>
      </c>
      <c r="I208" s="169">
        <v>303</v>
      </c>
      <c r="J208" s="169">
        <v>746</v>
      </c>
      <c r="K208" s="169">
        <v>40.1</v>
      </c>
      <c r="L208" s="169">
        <v>139</v>
      </c>
      <c r="M208" s="169">
        <v>410</v>
      </c>
      <c r="N208" s="169">
        <v>33.9</v>
      </c>
      <c r="O208" s="169">
        <v>66</v>
      </c>
      <c r="P208" s="169">
        <v>82</v>
      </c>
      <c r="Q208" s="169">
        <v>81.2</v>
      </c>
      <c r="R208" s="169">
        <v>33</v>
      </c>
      <c r="S208" s="169">
        <v>312</v>
      </c>
      <c r="T208" s="169">
        <v>344</v>
      </c>
      <c r="U208" s="169">
        <v>361</v>
      </c>
      <c r="V208" s="170">
        <v>139</v>
      </c>
      <c r="W208" s="169">
        <v>57</v>
      </c>
      <c r="X208" s="169">
        <v>25</v>
      </c>
      <c r="Y208" s="169">
        <v>189</v>
      </c>
      <c r="Z208" s="169">
        <v>1845</v>
      </c>
      <c r="AA208" s="169">
        <v>5</v>
      </c>
      <c r="AB208" s="169">
        <v>0</v>
      </c>
      <c r="AC208" s="168">
        <v>-9.6999999999999993</v>
      </c>
      <c r="AD208" s="168">
        <v>102.8</v>
      </c>
      <c r="AE208" s="168">
        <v>118</v>
      </c>
      <c r="AF208" s="168">
        <v>-15.2</v>
      </c>
      <c r="AG208" s="168">
        <v>21.3</v>
      </c>
      <c r="AH208" s="168">
        <v>2.58</v>
      </c>
      <c r="AI208" s="168">
        <v>28.3</v>
      </c>
      <c r="AJ208" s="168">
        <v>1.2</v>
      </c>
      <c r="AK208" s="168">
        <v>11.7</v>
      </c>
      <c r="AL208" s="168">
        <v>6.4</v>
      </c>
      <c r="AM208" s="168">
        <v>11</v>
      </c>
      <c r="AN208" s="168">
        <v>49.3</v>
      </c>
      <c r="AO208" s="168">
        <v>51.4</v>
      </c>
      <c r="AP208" s="168">
        <v>15.4</v>
      </c>
      <c r="AQ208" s="168">
        <v>103.06</v>
      </c>
      <c r="AR208" s="168">
        <v>7.1</v>
      </c>
      <c r="AS208" s="168">
        <v>5279</v>
      </c>
      <c r="AT208" s="171">
        <f t="shared" si="75"/>
        <v>9.8048780487804876</v>
      </c>
      <c r="AU208" s="171">
        <f t="shared" si="76"/>
        <v>4.4024390243902438</v>
      </c>
      <c r="AV208" s="172">
        <f t="shared" si="77"/>
        <v>4.1951219512195124</v>
      </c>
      <c r="AW208" s="172">
        <f t="shared" si="78"/>
        <v>0.40243902439024393</v>
      </c>
      <c r="AX208" s="172">
        <f t="shared" si="79"/>
        <v>3.8048780487804876</v>
      </c>
      <c r="AY208" s="172">
        <f t="shared" si="80"/>
        <v>0.69512195121951215</v>
      </c>
      <c r="AZ208" s="172">
        <f t="shared" si="81"/>
        <v>0.3048780487804878</v>
      </c>
      <c r="BA208" s="172">
        <f t="shared" si="82"/>
        <v>1.6951219512195121</v>
      </c>
      <c r="BB208" s="173">
        <f t="shared" si="83"/>
        <v>0.32682926829268294</v>
      </c>
      <c r="BC208" s="173">
        <f t="shared" si="84"/>
        <v>2.5971223021582732</v>
      </c>
      <c r="BD208" s="173">
        <f t="shared" si="85"/>
        <v>2.3170731707317073E-2</v>
      </c>
      <c r="BE208" s="173">
        <f t="shared" si="86"/>
        <v>1.016260162601626E-2</v>
      </c>
      <c r="BF208" s="173">
        <f t="shared" si="87"/>
        <v>1.3414634146341465E-2</v>
      </c>
      <c r="BG208" s="173">
        <f t="shared" si="88"/>
        <v>0.12682926829268293</v>
      </c>
      <c r="BH208" s="174" t="str">
        <f t="shared" si="89"/>
        <v>30–39 min</v>
      </c>
      <c r="BI208" s="174" t="str">
        <f t="shared" si="90"/>
        <v>18–22</v>
      </c>
      <c r="BJ208" s="175">
        <f t="shared" si="91"/>
        <v>0.49299999999999999</v>
      </c>
      <c r="BK208" s="175">
        <f t="shared" si="92"/>
        <v>0.51400000000000001</v>
      </c>
      <c r="BL208" s="175">
        <f t="shared" si="93"/>
        <v>0.45021122510561257</v>
      </c>
      <c r="BM208" s="176" t="str">
        <f t="shared" si="94"/>
        <v>Conserver</v>
      </c>
      <c r="BN208" s="177">
        <f t="shared" si="95"/>
        <v>0.2998674976689405</v>
      </c>
      <c r="BO208" s="177">
        <f t="shared" si="96"/>
        <v>2460</v>
      </c>
      <c r="BP208" s="178">
        <f t="shared" si="97"/>
        <v>0.14674796747967481</v>
      </c>
      <c r="BQ208" s="178">
        <f t="shared" si="98"/>
        <v>2.5971223021582732</v>
      </c>
      <c r="BR208" s="179">
        <f t="shared" si="99"/>
        <v>0.13983739837398373</v>
      </c>
      <c r="BS208" s="182">
        <f>AVERAGE(Tableau1[[#This Row],[STL_pg/Min]],Tableau1[[#This Row],[BLK_pg/Min]],Tableau1[[#This Row],[REB_pg/Min]])</f>
        <v>5.7723577235772351E-2</v>
      </c>
      <c r="BT208" s="180">
        <f>AVERAGE(Tableau1[FG%])</f>
        <v>44.61089630931459</v>
      </c>
      <c r="BU208" s="180">
        <f>AVERAGE(Tableau1[3P%])</f>
        <v>29.902460456941991</v>
      </c>
      <c r="BV208" s="180">
        <f>AVERAGE(Tableau1[FT%])</f>
        <v>72.024077328646754</v>
      </c>
    </row>
    <row r="209" spans="1:74">
      <c r="A209" s="181" t="s">
        <v>1972</v>
      </c>
      <c r="B209" s="167" t="s">
        <v>1776</v>
      </c>
      <c r="C209" s="168">
        <v>23</v>
      </c>
      <c r="D209" s="168">
        <v>74</v>
      </c>
      <c r="E209" s="168">
        <v>45</v>
      </c>
      <c r="F209" s="168">
        <v>29</v>
      </c>
      <c r="G209" s="168">
        <v>22.3</v>
      </c>
      <c r="H209" s="169">
        <v>725</v>
      </c>
      <c r="I209" s="169">
        <v>244</v>
      </c>
      <c r="J209" s="169">
        <v>570</v>
      </c>
      <c r="K209" s="169">
        <v>43.3</v>
      </c>
      <c r="L209" s="169">
        <v>126</v>
      </c>
      <c r="M209" s="169">
        <v>340</v>
      </c>
      <c r="N209" s="169">
        <v>37.4</v>
      </c>
      <c r="O209" s="169">
        <v>104</v>
      </c>
      <c r="P209" s="169">
        <v>133</v>
      </c>
      <c r="Q209" s="169">
        <v>79.7</v>
      </c>
      <c r="R209" s="169">
        <v>52</v>
      </c>
      <c r="S209" s="169">
        <v>141</v>
      </c>
      <c r="T209" s="169">
        <v>192</v>
      </c>
      <c r="U209" s="169">
        <v>96</v>
      </c>
      <c r="V209" s="170">
        <v>52</v>
      </c>
      <c r="W209" s="169">
        <v>59</v>
      </c>
      <c r="X209" s="169">
        <v>30</v>
      </c>
      <c r="Y209" s="169">
        <v>118</v>
      </c>
      <c r="Z209" s="169">
        <v>1310</v>
      </c>
      <c r="AA209" s="169">
        <v>0</v>
      </c>
      <c r="AB209" s="169">
        <v>0</v>
      </c>
      <c r="AC209" s="168">
        <v>1.8</v>
      </c>
      <c r="AD209" s="168">
        <v>113.2</v>
      </c>
      <c r="AE209" s="168">
        <v>108.9</v>
      </c>
      <c r="AF209" s="168">
        <v>4.3</v>
      </c>
      <c r="AG209" s="168">
        <v>8.4</v>
      </c>
      <c r="AH209" s="168">
        <v>1.78</v>
      </c>
      <c r="AI209" s="168">
        <v>12.4</v>
      </c>
      <c r="AJ209" s="168">
        <v>2.9</v>
      </c>
      <c r="AK209" s="168">
        <v>8.4</v>
      </c>
      <c r="AL209" s="168">
        <v>5.6</v>
      </c>
      <c r="AM209" s="168">
        <v>7</v>
      </c>
      <c r="AN209" s="168">
        <v>54.4</v>
      </c>
      <c r="AO209" s="168">
        <v>57.8</v>
      </c>
      <c r="AP209" s="168">
        <v>17</v>
      </c>
      <c r="AQ209" s="168">
        <v>100.74</v>
      </c>
      <c r="AR209" s="168">
        <v>7.6</v>
      </c>
      <c r="AS209" s="168">
        <v>3454</v>
      </c>
      <c r="AT209" s="171">
        <f t="shared" si="75"/>
        <v>9.7972972972972965</v>
      </c>
      <c r="AU209" s="171">
        <f t="shared" si="76"/>
        <v>1.2972972972972974</v>
      </c>
      <c r="AV209" s="172">
        <f t="shared" si="77"/>
        <v>2.5945945945945947</v>
      </c>
      <c r="AW209" s="172">
        <f t="shared" si="78"/>
        <v>0.70270270270270274</v>
      </c>
      <c r="AX209" s="172">
        <f t="shared" si="79"/>
        <v>1.9054054054054055</v>
      </c>
      <c r="AY209" s="172">
        <f t="shared" si="80"/>
        <v>0.79729729729729726</v>
      </c>
      <c r="AZ209" s="172">
        <f t="shared" si="81"/>
        <v>0.40540540540540543</v>
      </c>
      <c r="BA209" s="172">
        <f t="shared" si="82"/>
        <v>0.70270270270270274</v>
      </c>
      <c r="BB209" s="173">
        <f t="shared" si="83"/>
        <v>0.43934068597745723</v>
      </c>
      <c r="BC209" s="173">
        <f t="shared" si="84"/>
        <v>1.8461538461538463</v>
      </c>
      <c r="BD209" s="173">
        <f t="shared" si="85"/>
        <v>3.5753242031268936E-2</v>
      </c>
      <c r="BE209" s="173">
        <f t="shared" si="86"/>
        <v>1.8179614592170646E-2</v>
      </c>
      <c r="BF209" s="173">
        <f t="shared" si="87"/>
        <v>3.1511331959762454E-2</v>
      </c>
      <c r="BG209" s="173">
        <f t="shared" si="88"/>
        <v>8.5444188583202033E-2</v>
      </c>
      <c r="BH209" s="174" t="str">
        <f t="shared" si="89"/>
        <v>20–29 min</v>
      </c>
      <c r="BI209" s="174" t="str">
        <f t="shared" si="90"/>
        <v>23–27</v>
      </c>
      <c r="BJ209" s="175">
        <f t="shared" si="91"/>
        <v>0.54400000000000004</v>
      </c>
      <c r="BK209" s="175">
        <f t="shared" si="92"/>
        <v>0.57799999999999996</v>
      </c>
      <c r="BL209" s="175">
        <f t="shared" si="93"/>
        <v>0.343995171997586</v>
      </c>
      <c r="BM209" s="176" t="str">
        <f t="shared" si="94"/>
        <v>Écarter</v>
      </c>
      <c r="BN209" s="177">
        <f t="shared" si="95"/>
        <v>0.29963565174832779</v>
      </c>
      <c r="BO209" s="177">
        <f t="shared" si="96"/>
        <v>1650.2</v>
      </c>
      <c r="BP209" s="178">
        <f t="shared" si="97"/>
        <v>5.8174766694946069E-2</v>
      </c>
      <c r="BQ209" s="178">
        <f t="shared" si="98"/>
        <v>1.8461538461538463</v>
      </c>
      <c r="BR209" s="179">
        <f t="shared" si="99"/>
        <v>0.11634953338989214</v>
      </c>
      <c r="BS209" s="182">
        <f>AVERAGE(Tableau1[[#This Row],[STL_pg/Min]],Tableau1[[#This Row],[BLK_pg/Min]],Tableau1[[#This Row],[REB_pg/Min]])</f>
        <v>5.6760796671110579E-2</v>
      </c>
      <c r="BT209" s="180">
        <f>AVERAGE(Tableau1[FG%])</f>
        <v>44.61089630931459</v>
      </c>
      <c r="BU209" s="180">
        <f>AVERAGE(Tableau1[3P%])</f>
        <v>29.902460456941991</v>
      </c>
      <c r="BV209" s="180">
        <f>AVERAGE(Tableau1[FT%])</f>
        <v>72.024077328646754</v>
      </c>
    </row>
    <row r="210" spans="1:74">
      <c r="A210" s="181" t="s">
        <v>1973</v>
      </c>
      <c r="B210" s="167" t="s">
        <v>1797</v>
      </c>
      <c r="C210" s="168">
        <v>27</v>
      </c>
      <c r="D210" s="168">
        <v>72</v>
      </c>
      <c r="E210" s="168">
        <v>41</v>
      </c>
      <c r="F210" s="168">
        <v>31</v>
      </c>
      <c r="G210" s="168">
        <v>24.3</v>
      </c>
      <c r="H210" s="169">
        <v>698</v>
      </c>
      <c r="I210" s="169">
        <v>238</v>
      </c>
      <c r="J210" s="169">
        <v>511</v>
      </c>
      <c r="K210" s="169">
        <v>47.1</v>
      </c>
      <c r="L210" s="169">
        <v>101</v>
      </c>
      <c r="M210" s="169">
        <v>245</v>
      </c>
      <c r="N210" s="169">
        <v>40.9</v>
      </c>
      <c r="O210" s="169">
        <v>115</v>
      </c>
      <c r="P210" s="169">
        <v>130</v>
      </c>
      <c r="Q210" s="169">
        <v>89.1</v>
      </c>
      <c r="R210" s="169">
        <v>29</v>
      </c>
      <c r="S210" s="169">
        <v>130</v>
      </c>
      <c r="T210" s="169">
        <v>158</v>
      </c>
      <c r="U210" s="169">
        <v>79</v>
      </c>
      <c r="V210" s="170">
        <v>43</v>
      </c>
      <c r="W210" s="169">
        <v>43</v>
      </c>
      <c r="X210" s="169">
        <v>7</v>
      </c>
      <c r="Y210" s="169">
        <v>122</v>
      </c>
      <c r="Z210" s="169">
        <v>1102</v>
      </c>
      <c r="AA210" s="169">
        <v>0</v>
      </c>
      <c r="AB210" s="169">
        <v>0</v>
      </c>
      <c r="AC210" s="168">
        <v>-0.9</v>
      </c>
      <c r="AD210" s="168">
        <v>109.1</v>
      </c>
      <c r="AE210" s="168">
        <v>110.6</v>
      </c>
      <c r="AF210" s="168">
        <v>-1.4</v>
      </c>
      <c r="AG210" s="168">
        <v>6.5</v>
      </c>
      <c r="AH210" s="168">
        <v>1.71</v>
      </c>
      <c r="AI210" s="168">
        <v>11.2</v>
      </c>
      <c r="AJ210" s="168">
        <v>1.9</v>
      </c>
      <c r="AK210" s="168">
        <v>7.2</v>
      </c>
      <c r="AL210" s="168">
        <v>4.5999999999999996</v>
      </c>
      <c r="AM210" s="168">
        <v>6.6</v>
      </c>
      <c r="AN210" s="168">
        <v>57</v>
      </c>
      <c r="AO210" s="168">
        <v>61.4</v>
      </c>
      <c r="AP210" s="168">
        <v>15</v>
      </c>
      <c r="AQ210" s="168">
        <v>99.23</v>
      </c>
      <c r="AR210" s="168">
        <v>7.2</v>
      </c>
      <c r="AS210" s="168">
        <v>3606</v>
      </c>
      <c r="AT210" s="171">
        <f t="shared" si="75"/>
        <v>9.6944444444444446</v>
      </c>
      <c r="AU210" s="171">
        <f t="shared" si="76"/>
        <v>1.0972222222222223</v>
      </c>
      <c r="AV210" s="172">
        <f t="shared" si="77"/>
        <v>2.1944444444444446</v>
      </c>
      <c r="AW210" s="172">
        <f t="shared" si="78"/>
        <v>0.40277777777777779</v>
      </c>
      <c r="AX210" s="172">
        <f t="shared" si="79"/>
        <v>1.8055555555555556</v>
      </c>
      <c r="AY210" s="172">
        <f t="shared" si="80"/>
        <v>0.59722222222222221</v>
      </c>
      <c r="AZ210" s="172">
        <f t="shared" si="81"/>
        <v>9.7222222222222224E-2</v>
      </c>
      <c r="BA210" s="172">
        <f t="shared" si="82"/>
        <v>0.59722222222222221</v>
      </c>
      <c r="BB210" s="173">
        <f t="shared" si="83"/>
        <v>0.39894833104709648</v>
      </c>
      <c r="BC210" s="173">
        <f t="shared" si="84"/>
        <v>1.8372093023255816</v>
      </c>
      <c r="BD210" s="173">
        <f t="shared" si="85"/>
        <v>2.4577046181984454E-2</v>
      </c>
      <c r="BE210" s="173">
        <f t="shared" si="86"/>
        <v>4.0009144947416551E-3</v>
      </c>
      <c r="BF210" s="173">
        <f t="shared" si="87"/>
        <v>1.6575217192501143E-2</v>
      </c>
      <c r="BG210" s="173">
        <f t="shared" si="88"/>
        <v>7.4302697759487876E-2</v>
      </c>
      <c r="BH210" s="174" t="str">
        <f t="shared" si="89"/>
        <v>20–29 min</v>
      </c>
      <c r="BI210" s="174" t="str">
        <f t="shared" si="90"/>
        <v>23–27</v>
      </c>
      <c r="BJ210" s="175">
        <f t="shared" si="91"/>
        <v>0.56999999999999995</v>
      </c>
      <c r="BK210" s="175">
        <f t="shared" si="92"/>
        <v>0.61399999999999999</v>
      </c>
      <c r="BL210" s="175">
        <f t="shared" si="93"/>
        <v>0.30838865419432709</v>
      </c>
      <c r="BM210" s="176" t="str">
        <f t="shared" si="94"/>
        <v>Écarter</v>
      </c>
      <c r="BN210" s="177">
        <f t="shared" si="95"/>
        <v>0.29649005141962892</v>
      </c>
      <c r="BO210" s="177">
        <f t="shared" si="96"/>
        <v>1749.6000000000001</v>
      </c>
      <c r="BP210" s="178">
        <f t="shared" si="97"/>
        <v>4.5153177869227248E-2</v>
      </c>
      <c r="BQ210" s="178">
        <f t="shared" si="98"/>
        <v>1.8372093023255813</v>
      </c>
      <c r="BR210" s="179">
        <f t="shared" si="99"/>
        <v>9.0306355738454511E-2</v>
      </c>
      <c r="BS210" s="182">
        <f>AVERAGE(Tableau1[[#This Row],[STL_pg/Min]],Tableau1[[#This Row],[BLK_pg/Min]],Tableau1[[#This Row],[REB_pg/Min]])</f>
        <v>3.962810547172687E-2</v>
      </c>
      <c r="BT210" s="180">
        <f>AVERAGE(Tableau1[FG%])</f>
        <v>44.61089630931459</v>
      </c>
      <c r="BU210" s="180">
        <f>AVERAGE(Tableau1[3P%])</f>
        <v>29.902460456941991</v>
      </c>
      <c r="BV210" s="180">
        <f>AVERAGE(Tableau1[FT%])</f>
        <v>72.024077328646754</v>
      </c>
    </row>
    <row r="211" spans="1:74">
      <c r="A211" s="181" t="s">
        <v>1974</v>
      </c>
      <c r="B211" s="167" t="s">
        <v>1771</v>
      </c>
      <c r="C211" s="168">
        <v>22</v>
      </c>
      <c r="D211" s="168">
        <v>78</v>
      </c>
      <c r="E211" s="168">
        <v>40</v>
      </c>
      <c r="F211" s="168">
        <v>38</v>
      </c>
      <c r="G211" s="168">
        <v>27.3</v>
      </c>
      <c r="H211" s="169">
        <v>749</v>
      </c>
      <c r="I211" s="169">
        <v>250</v>
      </c>
      <c r="J211" s="169">
        <v>593</v>
      </c>
      <c r="K211" s="169">
        <v>42.7</v>
      </c>
      <c r="L211" s="169">
        <v>117</v>
      </c>
      <c r="M211" s="169">
        <v>312</v>
      </c>
      <c r="N211" s="169">
        <v>36.6</v>
      </c>
      <c r="O211" s="169">
        <v>133</v>
      </c>
      <c r="P211" s="169">
        <v>148</v>
      </c>
      <c r="Q211" s="169">
        <v>85.5</v>
      </c>
      <c r="R211" s="169">
        <v>39</v>
      </c>
      <c r="S211" s="169">
        <v>218</v>
      </c>
      <c r="T211" s="169">
        <v>257</v>
      </c>
      <c r="U211" s="169">
        <v>148</v>
      </c>
      <c r="V211" s="170">
        <v>86</v>
      </c>
      <c r="W211" s="169">
        <v>62</v>
      </c>
      <c r="X211" s="169">
        <v>31</v>
      </c>
      <c r="Y211" s="169">
        <v>117</v>
      </c>
      <c r="Z211" s="169">
        <v>1474</v>
      </c>
      <c r="AA211" s="169">
        <v>0</v>
      </c>
      <c r="AB211" s="169">
        <v>0</v>
      </c>
      <c r="AC211" s="168">
        <v>-1.1000000000000001</v>
      </c>
      <c r="AD211" s="168">
        <v>112.6</v>
      </c>
      <c r="AE211" s="168">
        <v>114.3</v>
      </c>
      <c r="AF211" s="168">
        <v>-1.7</v>
      </c>
      <c r="AG211" s="168">
        <v>9.3000000000000007</v>
      </c>
      <c r="AH211" s="168">
        <v>1.66</v>
      </c>
      <c r="AI211" s="168">
        <v>16.399999999999999</v>
      </c>
      <c r="AJ211" s="168">
        <v>1.9</v>
      </c>
      <c r="AK211" s="168">
        <v>10.199999999999999</v>
      </c>
      <c r="AL211" s="168">
        <v>6.1</v>
      </c>
      <c r="AM211" s="168">
        <v>9.9</v>
      </c>
      <c r="AN211" s="168">
        <v>52.5</v>
      </c>
      <c r="AO211" s="168">
        <v>57</v>
      </c>
      <c r="AP211" s="168">
        <v>15</v>
      </c>
      <c r="AQ211" s="168">
        <v>100.27</v>
      </c>
      <c r="AR211" s="168">
        <v>6.9</v>
      </c>
      <c r="AS211" s="168">
        <v>4440</v>
      </c>
      <c r="AT211" s="171">
        <f t="shared" si="75"/>
        <v>9.6025641025641022</v>
      </c>
      <c r="AU211" s="171">
        <f t="shared" si="76"/>
        <v>1.8974358974358974</v>
      </c>
      <c r="AV211" s="172">
        <f t="shared" si="77"/>
        <v>3.2948717948717947</v>
      </c>
      <c r="AW211" s="172">
        <f t="shared" si="78"/>
        <v>0.5</v>
      </c>
      <c r="AX211" s="172">
        <f t="shared" si="79"/>
        <v>2.7948717948717947</v>
      </c>
      <c r="AY211" s="172">
        <f t="shared" si="80"/>
        <v>0.79487179487179482</v>
      </c>
      <c r="AZ211" s="172">
        <f t="shared" si="81"/>
        <v>0.39743589743589741</v>
      </c>
      <c r="BA211" s="172">
        <f t="shared" si="82"/>
        <v>1.1025641025641026</v>
      </c>
      <c r="BB211" s="173">
        <f t="shared" si="83"/>
        <v>0.3517422748191979</v>
      </c>
      <c r="BC211" s="173">
        <f t="shared" si="84"/>
        <v>1.7209302325581393</v>
      </c>
      <c r="BD211" s="173">
        <f t="shared" si="85"/>
        <v>2.9116182962336805E-2</v>
      </c>
      <c r="BE211" s="173">
        <f t="shared" si="86"/>
        <v>1.4558091481168402E-2</v>
      </c>
      <c r="BF211" s="173">
        <f t="shared" si="87"/>
        <v>1.8315018315018316E-2</v>
      </c>
      <c r="BG211" s="173">
        <f t="shared" si="88"/>
        <v>0.10237625622241006</v>
      </c>
      <c r="BH211" s="174" t="str">
        <f t="shared" si="89"/>
        <v>20–29 min</v>
      </c>
      <c r="BI211" s="174" t="str">
        <f t="shared" si="90"/>
        <v>18–22</v>
      </c>
      <c r="BJ211" s="175">
        <f t="shared" si="91"/>
        <v>0.52500000000000002</v>
      </c>
      <c r="BK211" s="175">
        <f t="shared" si="92"/>
        <v>0.56999999999999995</v>
      </c>
      <c r="BL211" s="175">
        <f t="shared" si="93"/>
        <v>0.35787567893783945</v>
      </c>
      <c r="BM211" s="176" t="str">
        <f t="shared" si="94"/>
        <v>Écarter</v>
      </c>
      <c r="BN211" s="177">
        <f t="shared" si="95"/>
        <v>0.29368002889129652</v>
      </c>
      <c r="BO211" s="177">
        <f t="shared" si="96"/>
        <v>2129.4</v>
      </c>
      <c r="BP211" s="178">
        <f t="shared" si="97"/>
        <v>6.950314642622335E-2</v>
      </c>
      <c r="BQ211" s="178">
        <f t="shared" si="98"/>
        <v>1.7209302325581395</v>
      </c>
      <c r="BR211" s="179">
        <f t="shared" si="99"/>
        <v>0.12069127453742838</v>
      </c>
      <c r="BS211" s="182">
        <f>AVERAGE(Tableau1[[#This Row],[STL_pg/Min]],Tableau1[[#This Row],[BLK_pg/Min]],Tableau1[[#This Row],[REB_pg/Min]])</f>
        <v>5.4788516326977864E-2</v>
      </c>
      <c r="BT211" s="180">
        <f>AVERAGE(Tableau1[FG%])</f>
        <v>44.61089630931459</v>
      </c>
      <c r="BU211" s="180">
        <f>AVERAGE(Tableau1[3P%])</f>
        <v>29.902460456941991</v>
      </c>
      <c r="BV211" s="180">
        <f>AVERAGE(Tableau1[FT%])</f>
        <v>72.024077328646754</v>
      </c>
    </row>
    <row r="212" spans="1:74">
      <c r="A212" s="181" t="s">
        <v>1975</v>
      </c>
      <c r="B212" s="167" t="s">
        <v>1830</v>
      </c>
      <c r="C212" s="168">
        <v>21</v>
      </c>
      <c r="D212" s="168">
        <v>72</v>
      </c>
      <c r="E212" s="168">
        <v>13</v>
      </c>
      <c r="F212" s="168">
        <v>59</v>
      </c>
      <c r="G212" s="168">
        <v>21.1</v>
      </c>
      <c r="H212" s="169">
        <v>691</v>
      </c>
      <c r="I212" s="169">
        <v>259</v>
      </c>
      <c r="J212" s="169">
        <v>518</v>
      </c>
      <c r="K212" s="169">
        <v>50.2</v>
      </c>
      <c r="L212" s="169">
        <v>79</v>
      </c>
      <c r="M212" s="169">
        <v>223</v>
      </c>
      <c r="N212" s="169">
        <v>35</v>
      </c>
      <c r="O212" s="169">
        <v>94</v>
      </c>
      <c r="P212" s="169">
        <v>144</v>
      </c>
      <c r="Q212" s="169">
        <v>65</v>
      </c>
      <c r="R212" s="169">
        <v>115</v>
      </c>
      <c r="S212" s="169">
        <v>331</v>
      </c>
      <c r="T212" s="169">
        <v>439</v>
      </c>
      <c r="U212" s="169">
        <v>137</v>
      </c>
      <c r="V212" s="170">
        <v>101</v>
      </c>
      <c r="W212" s="169">
        <v>50</v>
      </c>
      <c r="X212" s="169">
        <v>22</v>
      </c>
      <c r="Y212" s="169">
        <v>173</v>
      </c>
      <c r="Z212" s="169">
        <v>1534</v>
      </c>
      <c r="AA212" s="169">
        <v>13</v>
      </c>
      <c r="AB212" s="169">
        <v>0</v>
      </c>
      <c r="AC212" s="168">
        <v>-5.0999999999999996</v>
      </c>
      <c r="AD212" s="168">
        <v>107.7</v>
      </c>
      <c r="AE212" s="168">
        <v>118.9</v>
      </c>
      <c r="AF212" s="168">
        <v>-11.3</v>
      </c>
      <c r="AG212" s="168">
        <v>14</v>
      </c>
      <c r="AH212" s="168">
        <v>1.37</v>
      </c>
      <c r="AI212" s="168">
        <v>17</v>
      </c>
      <c r="AJ212" s="168">
        <v>7</v>
      </c>
      <c r="AK212" s="168">
        <v>21.3</v>
      </c>
      <c r="AL212" s="168">
        <v>14</v>
      </c>
      <c r="AM212" s="168">
        <v>12.4</v>
      </c>
      <c r="AN212" s="168">
        <v>57.6</v>
      </c>
      <c r="AO212" s="168">
        <v>59.4</v>
      </c>
      <c r="AP212" s="168">
        <v>18.399999999999999</v>
      </c>
      <c r="AQ212" s="168">
        <v>102.46</v>
      </c>
      <c r="AR212" s="168">
        <v>10.3</v>
      </c>
      <c r="AS212" s="168">
        <v>3248</v>
      </c>
      <c r="AT212" s="171">
        <f t="shared" si="75"/>
        <v>9.5972222222222214</v>
      </c>
      <c r="AU212" s="171">
        <f t="shared" si="76"/>
        <v>1.9027777777777777</v>
      </c>
      <c r="AV212" s="172">
        <f t="shared" si="77"/>
        <v>6.0972222222222223</v>
      </c>
      <c r="AW212" s="172">
        <f t="shared" si="78"/>
        <v>1.5972222222222223</v>
      </c>
      <c r="AX212" s="172">
        <f t="shared" si="79"/>
        <v>4.5972222222222223</v>
      </c>
      <c r="AY212" s="172">
        <f t="shared" si="80"/>
        <v>0.69444444444444442</v>
      </c>
      <c r="AZ212" s="172">
        <f t="shared" si="81"/>
        <v>0.30555555555555558</v>
      </c>
      <c r="BA212" s="172">
        <f t="shared" si="82"/>
        <v>1.4027777777777777</v>
      </c>
      <c r="BB212" s="173">
        <f t="shared" si="83"/>
        <v>0.45484465508162186</v>
      </c>
      <c r="BC212" s="173">
        <f t="shared" si="84"/>
        <v>1.3564356435643565</v>
      </c>
      <c r="BD212" s="173">
        <f t="shared" si="85"/>
        <v>3.2912058978409688E-2</v>
      </c>
      <c r="BE212" s="173">
        <f t="shared" si="86"/>
        <v>1.4481305950500263E-2</v>
      </c>
      <c r="BF212" s="173">
        <f t="shared" si="87"/>
        <v>7.5697735650342282E-2</v>
      </c>
      <c r="BG212" s="173">
        <f t="shared" si="88"/>
        <v>0.21787783043707212</v>
      </c>
      <c r="BH212" s="174" t="str">
        <f t="shared" si="89"/>
        <v>20–29 min</v>
      </c>
      <c r="BI212" s="174" t="str">
        <f t="shared" si="90"/>
        <v>18–22</v>
      </c>
      <c r="BJ212" s="175">
        <f t="shared" si="91"/>
        <v>0.57600000000000007</v>
      </c>
      <c r="BK212" s="175">
        <f t="shared" si="92"/>
        <v>0.59399999999999997</v>
      </c>
      <c r="BL212" s="175">
        <f t="shared" si="93"/>
        <v>0.31261315630657815</v>
      </c>
      <c r="BM212" s="176" t="str">
        <f t="shared" si="94"/>
        <v>Écarter</v>
      </c>
      <c r="BN212" s="177">
        <f t="shared" si="95"/>
        <v>0.29351665548848649</v>
      </c>
      <c r="BO212" s="177">
        <f t="shared" si="96"/>
        <v>1519.2</v>
      </c>
      <c r="BP212" s="178">
        <f t="shared" si="97"/>
        <v>9.0179041600842544E-2</v>
      </c>
      <c r="BQ212" s="178">
        <f t="shared" si="98"/>
        <v>1.3564356435643565</v>
      </c>
      <c r="BR212" s="179">
        <f t="shared" si="99"/>
        <v>0.28896787783043704</v>
      </c>
      <c r="BS212" s="182">
        <f>AVERAGE(Tableau1[[#This Row],[STL_pg/Min]],Tableau1[[#This Row],[BLK_pg/Min]],Tableau1[[#This Row],[REB_pg/Min]])</f>
        <v>0.11212041425311566</v>
      </c>
      <c r="BT212" s="180">
        <f>AVERAGE(Tableau1[FG%])</f>
        <v>44.61089630931459</v>
      </c>
      <c r="BU212" s="180">
        <f>AVERAGE(Tableau1[3P%])</f>
        <v>29.902460456941991</v>
      </c>
      <c r="BV212" s="180">
        <f>AVERAGE(Tableau1[FT%])</f>
        <v>72.024077328646754</v>
      </c>
    </row>
    <row r="213" spans="1:74">
      <c r="A213" s="181" t="s">
        <v>1976</v>
      </c>
      <c r="B213" s="167" t="s">
        <v>1787</v>
      </c>
      <c r="C213" s="168">
        <v>24</v>
      </c>
      <c r="D213" s="168">
        <v>79</v>
      </c>
      <c r="E213" s="168">
        <v>25</v>
      </c>
      <c r="F213" s="168">
        <v>54</v>
      </c>
      <c r="G213" s="168">
        <v>25.7</v>
      </c>
      <c r="H213" s="169">
        <v>751</v>
      </c>
      <c r="I213" s="169">
        <v>245</v>
      </c>
      <c r="J213" s="169">
        <v>616</v>
      </c>
      <c r="K213" s="169">
        <v>39.700000000000003</v>
      </c>
      <c r="L213" s="169">
        <v>119</v>
      </c>
      <c r="M213" s="169">
        <v>363</v>
      </c>
      <c r="N213" s="169">
        <v>33.700000000000003</v>
      </c>
      <c r="O213" s="169">
        <v>134</v>
      </c>
      <c r="P213" s="169">
        <v>166</v>
      </c>
      <c r="Q213" s="169">
        <v>81.8</v>
      </c>
      <c r="R213" s="169">
        <v>71</v>
      </c>
      <c r="S213" s="169">
        <v>198</v>
      </c>
      <c r="T213" s="169">
        <v>269</v>
      </c>
      <c r="U213" s="169">
        <v>142</v>
      </c>
      <c r="V213" s="170">
        <v>79</v>
      </c>
      <c r="W213" s="169">
        <v>40</v>
      </c>
      <c r="X213" s="169">
        <v>8</v>
      </c>
      <c r="Y213" s="169">
        <v>166</v>
      </c>
      <c r="Z213" s="169">
        <v>1343</v>
      </c>
      <c r="AA213" s="169">
        <v>0</v>
      </c>
      <c r="AB213" s="169">
        <v>0</v>
      </c>
      <c r="AC213" s="168">
        <v>-3.3</v>
      </c>
      <c r="AD213" s="168">
        <v>106.9</v>
      </c>
      <c r="AE213" s="168">
        <v>113.7</v>
      </c>
      <c r="AF213" s="168">
        <v>-6.7</v>
      </c>
      <c r="AG213" s="168">
        <v>11</v>
      </c>
      <c r="AH213" s="168">
        <v>1.84</v>
      </c>
      <c r="AI213" s="168">
        <v>15.9</v>
      </c>
      <c r="AJ213" s="168">
        <v>3.5</v>
      </c>
      <c r="AK213" s="168">
        <v>10.199999999999999</v>
      </c>
      <c r="AL213" s="168">
        <v>6.7</v>
      </c>
      <c r="AM213" s="168">
        <v>8.6</v>
      </c>
      <c r="AN213" s="168">
        <v>49.5</v>
      </c>
      <c r="AO213" s="168">
        <v>54.1</v>
      </c>
      <c r="AP213" s="168">
        <v>16.100000000000001</v>
      </c>
      <c r="AQ213" s="168">
        <v>97.23</v>
      </c>
      <c r="AR213" s="168">
        <v>6.5</v>
      </c>
      <c r="AS213" s="168">
        <v>4122</v>
      </c>
      <c r="AT213" s="171">
        <f t="shared" si="75"/>
        <v>9.5063291139240498</v>
      </c>
      <c r="AU213" s="171">
        <f t="shared" si="76"/>
        <v>1.7974683544303798</v>
      </c>
      <c r="AV213" s="172">
        <f t="shared" si="77"/>
        <v>3.4050632911392404</v>
      </c>
      <c r="AW213" s="172">
        <f t="shared" si="78"/>
        <v>0.89873417721518989</v>
      </c>
      <c r="AX213" s="172">
        <f t="shared" si="79"/>
        <v>2.5063291139240507</v>
      </c>
      <c r="AY213" s="172">
        <f t="shared" si="80"/>
        <v>0.50632911392405067</v>
      </c>
      <c r="AZ213" s="172">
        <f t="shared" si="81"/>
        <v>0.10126582278481013</v>
      </c>
      <c r="BA213" s="172">
        <f t="shared" si="82"/>
        <v>1</v>
      </c>
      <c r="BB213" s="173">
        <f t="shared" si="83"/>
        <v>0.36989607447175293</v>
      </c>
      <c r="BC213" s="173">
        <f t="shared" si="84"/>
        <v>1.7974683544303798</v>
      </c>
      <c r="BD213" s="173">
        <f t="shared" si="85"/>
        <v>1.9701521942570067E-2</v>
      </c>
      <c r="BE213" s="173">
        <f t="shared" si="86"/>
        <v>3.940304388514013E-3</v>
      </c>
      <c r="BF213" s="173">
        <f t="shared" si="87"/>
        <v>3.4970201448061865E-2</v>
      </c>
      <c r="BG213" s="173">
        <f t="shared" si="88"/>
        <v>9.7522533615721815E-2</v>
      </c>
      <c r="BH213" s="174" t="str">
        <f t="shared" si="89"/>
        <v>20–29 min</v>
      </c>
      <c r="BI213" s="174" t="str">
        <f t="shared" si="90"/>
        <v>23–27</v>
      </c>
      <c r="BJ213" s="175">
        <f t="shared" si="91"/>
        <v>0.495</v>
      </c>
      <c r="BK213" s="175">
        <f t="shared" si="92"/>
        <v>0.54100000000000004</v>
      </c>
      <c r="BL213" s="175">
        <f t="shared" si="93"/>
        <v>0.37175618587809295</v>
      </c>
      <c r="BM213" s="176" t="str">
        <f t="shared" si="94"/>
        <v>Écarter</v>
      </c>
      <c r="BN213" s="177">
        <f t="shared" si="95"/>
        <v>0.29073682601940759</v>
      </c>
      <c r="BO213" s="177">
        <f t="shared" si="96"/>
        <v>2030.3</v>
      </c>
      <c r="BP213" s="178">
        <f t="shared" si="97"/>
        <v>6.994040289612373E-2</v>
      </c>
      <c r="BQ213" s="178">
        <f t="shared" si="98"/>
        <v>1.7974683544303798</v>
      </c>
      <c r="BR213" s="179">
        <f t="shared" si="99"/>
        <v>0.13249273506378367</v>
      </c>
      <c r="BS213" s="182">
        <f>AVERAGE(Tableau1[[#This Row],[STL_pg/Min]],Tableau1[[#This Row],[BLK_pg/Min]],Tableau1[[#This Row],[REB_pg/Min]])</f>
        <v>5.2044853798289249E-2</v>
      </c>
      <c r="BT213" s="180">
        <f>AVERAGE(Tableau1[FG%])</f>
        <v>44.61089630931459</v>
      </c>
      <c r="BU213" s="180">
        <f>AVERAGE(Tableau1[3P%])</f>
        <v>29.902460456941991</v>
      </c>
      <c r="BV213" s="180">
        <f>AVERAGE(Tableau1[FT%])</f>
        <v>72.024077328646754</v>
      </c>
    </row>
    <row r="214" spans="1:74">
      <c r="A214" s="181" t="s">
        <v>1977</v>
      </c>
      <c r="B214" s="167" t="s">
        <v>1764</v>
      </c>
      <c r="C214" s="168">
        <v>24</v>
      </c>
      <c r="D214" s="168">
        <v>64</v>
      </c>
      <c r="E214" s="168">
        <v>39</v>
      </c>
      <c r="F214" s="168">
        <v>25</v>
      </c>
      <c r="G214" s="168">
        <v>24.9</v>
      </c>
      <c r="H214" s="169">
        <v>608</v>
      </c>
      <c r="I214" s="169">
        <v>224</v>
      </c>
      <c r="J214" s="169">
        <v>544</v>
      </c>
      <c r="K214" s="169">
        <v>40.6</v>
      </c>
      <c r="L214" s="169">
        <v>115</v>
      </c>
      <c r="M214" s="169">
        <v>314</v>
      </c>
      <c r="N214" s="169">
        <v>36.9</v>
      </c>
      <c r="O214" s="169">
        <v>51</v>
      </c>
      <c r="P214" s="169">
        <v>64</v>
      </c>
      <c r="Q214" s="169">
        <v>81.3</v>
      </c>
      <c r="R214" s="169">
        <v>45</v>
      </c>
      <c r="S214" s="169">
        <v>115</v>
      </c>
      <c r="T214" s="169">
        <v>160</v>
      </c>
      <c r="U214" s="169">
        <v>186</v>
      </c>
      <c r="V214" s="170">
        <v>38</v>
      </c>
      <c r="W214" s="169">
        <v>64</v>
      </c>
      <c r="X214" s="169">
        <v>19</v>
      </c>
      <c r="Y214" s="169">
        <v>109</v>
      </c>
      <c r="Z214" s="169">
        <v>1293</v>
      </c>
      <c r="AA214" s="169">
        <v>0</v>
      </c>
      <c r="AB214" s="169">
        <v>0</v>
      </c>
      <c r="AC214" s="168">
        <v>3.3</v>
      </c>
      <c r="AD214" s="168">
        <v>116.8</v>
      </c>
      <c r="AE214" s="168">
        <v>109.7</v>
      </c>
      <c r="AF214" s="168">
        <v>7.1</v>
      </c>
      <c r="AG214" s="168">
        <v>15.5</v>
      </c>
      <c r="AH214" s="168">
        <v>4.5599999999999996</v>
      </c>
      <c r="AI214" s="168">
        <v>23.3</v>
      </c>
      <c r="AJ214" s="168">
        <v>2.8</v>
      </c>
      <c r="AK214" s="168">
        <v>6.9</v>
      </c>
      <c r="AL214" s="168">
        <v>4.9000000000000004</v>
      </c>
      <c r="AM214" s="168">
        <v>5.0999999999999996</v>
      </c>
      <c r="AN214" s="168">
        <v>51.1</v>
      </c>
      <c r="AO214" s="168">
        <v>53.1</v>
      </c>
      <c r="AP214" s="168">
        <v>16.2</v>
      </c>
      <c r="AQ214" s="168">
        <v>99.2</v>
      </c>
      <c r="AR214" s="168">
        <v>7.7</v>
      </c>
      <c r="AS214" s="168">
        <v>3283</v>
      </c>
      <c r="AT214" s="171">
        <f t="shared" si="75"/>
        <v>9.5</v>
      </c>
      <c r="AU214" s="171">
        <f t="shared" si="76"/>
        <v>2.90625</v>
      </c>
      <c r="AV214" s="172">
        <f t="shared" si="77"/>
        <v>2.5</v>
      </c>
      <c r="AW214" s="172">
        <f t="shared" si="78"/>
        <v>0.703125</v>
      </c>
      <c r="AX214" s="172">
        <f t="shared" si="79"/>
        <v>1.796875</v>
      </c>
      <c r="AY214" s="172">
        <f t="shared" si="80"/>
        <v>1</v>
      </c>
      <c r="AZ214" s="172">
        <f t="shared" si="81"/>
        <v>0.296875</v>
      </c>
      <c r="BA214" s="172">
        <f t="shared" si="82"/>
        <v>0.59375</v>
      </c>
      <c r="BB214" s="173">
        <f t="shared" si="83"/>
        <v>0.38152610441767071</v>
      </c>
      <c r="BC214" s="173">
        <f t="shared" si="84"/>
        <v>4.8947368421052628</v>
      </c>
      <c r="BD214" s="173">
        <f t="shared" si="85"/>
        <v>4.0160642570281124E-2</v>
      </c>
      <c r="BE214" s="173">
        <f t="shared" si="86"/>
        <v>1.192269076305221E-2</v>
      </c>
      <c r="BF214" s="173">
        <f t="shared" si="87"/>
        <v>2.8237951807228916E-2</v>
      </c>
      <c r="BG214" s="173">
        <f t="shared" si="88"/>
        <v>7.2163654618473905E-2</v>
      </c>
      <c r="BH214" s="174" t="str">
        <f t="shared" si="89"/>
        <v>20–29 min</v>
      </c>
      <c r="BI214" s="174" t="str">
        <f t="shared" si="90"/>
        <v>23–27</v>
      </c>
      <c r="BJ214" s="175">
        <f t="shared" si="91"/>
        <v>0.51100000000000001</v>
      </c>
      <c r="BK214" s="175">
        <f t="shared" si="92"/>
        <v>0.53100000000000003</v>
      </c>
      <c r="BL214" s="175">
        <f t="shared" si="93"/>
        <v>0.32830416415208208</v>
      </c>
      <c r="BM214" s="176" t="str">
        <f t="shared" si="94"/>
        <v>Écarter</v>
      </c>
      <c r="BN214" s="177">
        <f t="shared" si="95"/>
        <v>0.29054325955734406</v>
      </c>
      <c r="BO214" s="177">
        <f t="shared" si="96"/>
        <v>1593.6</v>
      </c>
      <c r="BP214" s="178">
        <f t="shared" si="97"/>
        <v>0.11671686746987953</v>
      </c>
      <c r="BQ214" s="178">
        <f t="shared" si="98"/>
        <v>4.8947368421052628</v>
      </c>
      <c r="BR214" s="179">
        <f t="shared" si="99"/>
        <v>0.10040160642570281</v>
      </c>
      <c r="BS214" s="182">
        <f>AVERAGE(Tableau1[[#This Row],[STL_pg/Min]],Tableau1[[#This Row],[BLK_pg/Min]],Tableau1[[#This Row],[REB_pg/Min]])</f>
        <v>5.0828313253012049E-2</v>
      </c>
      <c r="BT214" s="180">
        <f>AVERAGE(Tableau1[FG%])</f>
        <v>44.61089630931459</v>
      </c>
      <c r="BU214" s="180">
        <f>AVERAGE(Tableau1[3P%])</f>
        <v>29.902460456941991</v>
      </c>
      <c r="BV214" s="180">
        <f>AVERAGE(Tableau1[FT%])</f>
        <v>72.024077328646754</v>
      </c>
    </row>
    <row r="215" spans="1:74">
      <c r="A215" s="181" t="s">
        <v>1978</v>
      </c>
      <c r="B215" s="167" t="s">
        <v>1787</v>
      </c>
      <c r="C215" s="168">
        <v>24</v>
      </c>
      <c r="D215" s="168">
        <v>28</v>
      </c>
      <c r="E215" s="168">
        <v>8</v>
      </c>
      <c r="F215" s="168">
        <v>20</v>
      </c>
      <c r="G215" s="168">
        <v>23.7</v>
      </c>
      <c r="H215" s="169">
        <v>266</v>
      </c>
      <c r="I215" s="169">
        <v>95</v>
      </c>
      <c r="J215" s="169">
        <v>221</v>
      </c>
      <c r="K215" s="169">
        <v>42.7</v>
      </c>
      <c r="L215" s="169">
        <v>25</v>
      </c>
      <c r="M215" s="169">
        <v>78</v>
      </c>
      <c r="N215" s="169">
        <v>31.2</v>
      </c>
      <c r="O215" s="169">
        <v>56</v>
      </c>
      <c r="P215" s="169">
        <v>73</v>
      </c>
      <c r="Q215" s="169">
        <v>75.3</v>
      </c>
      <c r="R215" s="169">
        <v>31</v>
      </c>
      <c r="S215" s="169">
        <v>87</v>
      </c>
      <c r="T215" s="169">
        <v>120</v>
      </c>
      <c r="U215" s="169">
        <v>56</v>
      </c>
      <c r="V215" s="170">
        <v>39</v>
      </c>
      <c r="W215" s="169">
        <v>25</v>
      </c>
      <c r="X215" s="169">
        <v>11</v>
      </c>
      <c r="Y215" s="169">
        <v>56</v>
      </c>
      <c r="Z215" s="169">
        <v>557</v>
      </c>
      <c r="AA215" s="169">
        <v>0</v>
      </c>
      <c r="AB215" s="169">
        <v>0</v>
      </c>
      <c r="AC215" s="168">
        <v>-2.4</v>
      </c>
      <c r="AD215" s="168">
        <v>103.4</v>
      </c>
      <c r="AE215" s="168">
        <v>108.4</v>
      </c>
      <c r="AF215" s="168">
        <v>-5</v>
      </c>
      <c r="AG215" s="168">
        <v>13.2</v>
      </c>
      <c r="AH215" s="168">
        <v>1.41</v>
      </c>
      <c r="AI215" s="168">
        <v>15.9</v>
      </c>
      <c r="AJ215" s="168">
        <v>4.4000000000000004</v>
      </c>
      <c r="AK215" s="168">
        <v>13.6</v>
      </c>
      <c r="AL215" s="168">
        <v>8.6999999999999993</v>
      </c>
      <c r="AM215" s="168">
        <v>11.2</v>
      </c>
      <c r="AN215" s="168">
        <v>48.2</v>
      </c>
      <c r="AO215" s="168">
        <v>53</v>
      </c>
      <c r="AP215" s="168">
        <v>18.3</v>
      </c>
      <c r="AQ215" s="168">
        <v>97.96</v>
      </c>
      <c r="AR215" s="168">
        <v>8.6999999999999993</v>
      </c>
      <c r="AS215" s="168">
        <v>1358</v>
      </c>
      <c r="AT215" s="171">
        <f t="shared" si="75"/>
        <v>9.5</v>
      </c>
      <c r="AU215" s="171">
        <f t="shared" si="76"/>
        <v>2</v>
      </c>
      <c r="AV215" s="172">
        <f t="shared" si="77"/>
        <v>4.2857142857142856</v>
      </c>
      <c r="AW215" s="172">
        <f t="shared" si="78"/>
        <v>1.1071428571428572</v>
      </c>
      <c r="AX215" s="172">
        <f t="shared" si="79"/>
        <v>3.1071428571428572</v>
      </c>
      <c r="AY215" s="172">
        <f t="shared" si="80"/>
        <v>0.8928571428571429</v>
      </c>
      <c r="AZ215" s="172">
        <f t="shared" si="81"/>
        <v>0.39285714285714285</v>
      </c>
      <c r="BA215" s="172">
        <f t="shared" si="82"/>
        <v>1.3928571428571428</v>
      </c>
      <c r="BB215" s="173">
        <f t="shared" si="83"/>
        <v>0.40084388185654007</v>
      </c>
      <c r="BC215" s="173">
        <f t="shared" si="84"/>
        <v>1.4358974358974359</v>
      </c>
      <c r="BD215" s="173">
        <f t="shared" si="85"/>
        <v>3.7673297166968059E-2</v>
      </c>
      <c r="BE215" s="173">
        <f t="shared" si="86"/>
        <v>1.6576250753465943E-2</v>
      </c>
      <c r="BF215" s="173">
        <f t="shared" si="87"/>
        <v>4.671488848704039E-2</v>
      </c>
      <c r="BG215" s="173">
        <f t="shared" si="88"/>
        <v>0.13110307414104883</v>
      </c>
      <c r="BH215" s="174" t="str">
        <f t="shared" si="89"/>
        <v>20–29 min</v>
      </c>
      <c r="BI215" s="174" t="str">
        <f t="shared" si="90"/>
        <v>23–27</v>
      </c>
      <c r="BJ215" s="175">
        <f t="shared" si="91"/>
        <v>0.48200000000000004</v>
      </c>
      <c r="BK215" s="175">
        <f t="shared" si="92"/>
        <v>0.53</v>
      </c>
      <c r="BL215" s="175">
        <f t="shared" si="93"/>
        <v>0.13337356668678335</v>
      </c>
      <c r="BM215" s="176" t="str">
        <f t="shared" si="94"/>
        <v>Écarter</v>
      </c>
      <c r="BN215" s="177">
        <f t="shared" si="95"/>
        <v>0.29054325955734406</v>
      </c>
      <c r="BO215" s="177">
        <f t="shared" si="96"/>
        <v>663.6</v>
      </c>
      <c r="BP215" s="178">
        <f t="shared" si="97"/>
        <v>8.4388185654008435E-2</v>
      </c>
      <c r="BQ215" s="178">
        <f t="shared" si="98"/>
        <v>1.4358974358974359</v>
      </c>
      <c r="BR215" s="179">
        <f t="shared" si="99"/>
        <v>0.18083182640144665</v>
      </c>
      <c r="BS215" s="182">
        <f>AVERAGE(Tableau1[[#This Row],[STL_pg/Min]],Tableau1[[#This Row],[BLK_pg/Min]],Tableau1[[#This Row],[REB_pg/Min]])</f>
        <v>7.8360458107293543E-2</v>
      </c>
      <c r="BT215" s="180">
        <f>AVERAGE(Tableau1[FG%])</f>
        <v>44.61089630931459</v>
      </c>
      <c r="BU215" s="180">
        <f>AVERAGE(Tableau1[3P%])</f>
        <v>29.902460456941991</v>
      </c>
      <c r="BV215" s="180">
        <f>AVERAGE(Tableau1[FT%])</f>
        <v>72.024077328646754</v>
      </c>
    </row>
    <row r="216" spans="1:74">
      <c r="A216" s="181" t="s">
        <v>1979</v>
      </c>
      <c r="B216" s="167" t="s">
        <v>1766</v>
      </c>
      <c r="C216" s="168">
        <v>25</v>
      </c>
      <c r="D216" s="168">
        <v>67</v>
      </c>
      <c r="E216" s="168">
        <v>35</v>
      </c>
      <c r="F216" s="168">
        <v>32</v>
      </c>
      <c r="G216" s="168">
        <v>18.399999999999999</v>
      </c>
      <c r="H216" s="169">
        <v>630</v>
      </c>
      <c r="I216" s="169">
        <v>228</v>
      </c>
      <c r="J216" s="169">
        <v>543</v>
      </c>
      <c r="K216" s="169">
        <v>42.4</v>
      </c>
      <c r="L216" s="169">
        <v>74</v>
      </c>
      <c r="M216" s="169">
        <v>221</v>
      </c>
      <c r="N216" s="169">
        <v>35.299999999999997</v>
      </c>
      <c r="O216" s="169">
        <v>94</v>
      </c>
      <c r="P216" s="169">
        <v>114</v>
      </c>
      <c r="Q216" s="169">
        <v>82.3</v>
      </c>
      <c r="R216" s="169">
        <v>47</v>
      </c>
      <c r="S216" s="169">
        <v>161</v>
      </c>
      <c r="T216" s="169">
        <v>201</v>
      </c>
      <c r="U216" s="169">
        <v>194</v>
      </c>
      <c r="V216" s="170">
        <v>101</v>
      </c>
      <c r="W216" s="169">
        <v>47</v>
      </c>
      <c r="X216" s="169">
        <v>34</v>
      </c>
      <c r="Y216" s="169">
        <v>154</v>
      </c>
      <c r="Z216" s="169">
        <v>1286</v>
      </c>
      <c r="AA216" s="169">
        <v>0</v>
      </c>
      <c r="AB216" s="169">
        <v>0</v>
      </c>
      <c r="AC216" s="168">
        <v>-0.2</v>
      </c>
      <c r="AD216" s="168">
        <v>107.7</v>
      </c>
      <c r="AE216" s="168">
        <v>109</v>
      </c>
      <c r="AF216" s="168">
        <v>-1.2</v>
      </c>
      <c r="AG216" s="168">
        <v>25.3</v>
      </c>
      <c r="AH216" s="168">
        <v>1.85</v>
      </c>
      <c r="AI216" s="168">
        <v>21.6</v>
      </c>
      <c r="AJ216" s="168">
        <v>3.4</v>
      </c>
      <c r="AK216" s="168">
        <v>13.1</v>
      </c>
      <c r="AL216" s="168">
        <v>8</v>
      </c>
      <c r="AM216" s="168">
        <v>11.6</v>
      </c>
      <c r="AN216" s="168">
        <v>49.4</v>
      </c>
      <c r="AO216" s="168">
        <v>53.1</v>
      </c>
      <c r="AP216" s="168">
        <v>23.8</v>
      </c>
      <c r="AQ216" s="168">
        <v>97.7</v>
      </c>
      <c r="AR216" s="168">
        <v>10.5</v>
      </c>
      <c r="AS216" s="168">
        <v>2519</v>
      </c>
      <c r="AT216" s="171">
        <f t="shared" si="75"/>
        <v>9.4029850746268657</v>
      </c>
      <c r="AU216" s="171">
        <f t="shared" si="76"/>
        <v>2.8955223880597014</v>
      </c>
      <c r="AV216" s="172">
        <f t="shared" si="77"/>
        <v>3</v>
      </c>
      <c r="AW216" s="172">
        <f t="shared" si="78"/>
        <v>0.70149253731343286</v>
      </c>
      <c r="AX216" s="172">
        <f t="shared" si="79"/>
        <v>2.4029850746268657</v>
      </c>
      <c r="AY216" s="172">
        <f t="shared" si="80"/>
        <v>0.70149253731343286</v>
      </c>
      <c r="AZ216" s="172">
        <f t="shared" si="81"/>
        <v>0.5074626865671642</v>
      </c>
      <c r="BA216" s="172">
        <f t="shared" si="82"/>
        <v>1.5074626865671641</v>
      </c>
      <c r="BB216" s="173">
        <f t="shared" si="83"/>
        <v>0.5110317975340688</v>
      </c>
      <c r="BC216" s="173">
        <f t="shared" si="84"/>
        <v>1.9207920792079209</v>
      </c>
      <c r="BD216" s="173">
        <f t="shared" si="85"/>
        <v>3.8124594419208312E-2</v>
      </c>
      <c r="BE216" s="173">
        <f t="shared" si="86"/>
        <v>2.757949383517197E-2</v>
      </c>
      <c r="BF216" s="173">
        <f t="shared" si="87"/>
        <v>3.8124594419208312E-2</v>
      </c>
      <c r="BG216" s="173">
        <f t="shared" si="88"/>
        <v>0.13059701492537315</v>
      </c>
      <c r="BH216" s="174" t="str">
        <f t="shared" si="89"/>
        <v>10–19 min</v>
      </c>
      <c r="BI216" s="174" t="str">
        <f t="shared" si="90"/>
        <v>23–27</v>
      </c>
      <c r="BJ216" s="175">
        <f t="shared" si="91"/>
        <v>0.49399999999999999</v>
      </c>
      <c r="BK216" s="175">
        <f t="shared" si="92"/>
        <v>0.53100000000000003</v>
      </c>
      <c r="BL216" s="175">
        <f t="shared" si="93"/>
        <v>0.32770066385033192</v>
      </c>
      <c r="BM216" s="176" t="str">
        <f t="shared" si="94"/>
        <v>Écarter</v>
      </c>
      <c r="BN216" s="177">
        <f t="shared" si="95"/>
        <v>0.28757620348959428</v>
      </c>
      <c r="BO216" s="177">
        <f t="shared" si="96"/>
        <v>1232.8</v>
      </c>
      <c r="BP216" s="178">
        <f t="shared" si="97"/>
        <v>0.15736534717715769</v>
      </c>
      <c r="BQ216" s="178">
        <f t="shared" si="98"/>
        <v>1.9207920792079207</v>
      </c>
      <c r="BR216" s="179">
        <f t="shared" si="99"/>
        <v>0.16304347826086957</v>
      </c>
      <c r="BS216" s="182">
        <f>AVERAGE(Tableau1[[#This Row],[STL_pg/Min]],Tableau1[[#This Row],[BLK_pg/Min]],Tableau1[[#This Row],[REB_pg/Min]])</f>
        <v>7.6249188838416623E-2</v>
      </c>
      <c r="BT216" s="180">
        <f>AVERAGE(Tableau1[FG%])</f>
        <v>44.61089630931459</v>
      </c>
      <c r="BU216" s="180">
        <f>AVERAGE(Tableau1[3P%])</f>
        <v>29.902460456941991</v>
      </c>
      <c r="BV216" s="180">
        <f>AVERAGE(Tableau1[FT%])</f>
        <v>72.024077328646754</v>
      </c>
    </row>
    <row r="217" spans="1:74">
      <c r="A217" s="181" t="s">
        <v>1980</v>
      </c>
      <c r="B217" s="167" t="s">
        <v>1754</v>
      </c>
      <c r="C217" s="168">
        <v>26</v>
      </c>
      <c r="D217" s="168">
        <v>82</v>
      </c>
      <c r="E217" s="168">
        <v>49</v>
      </c>
      <c r="F217" s="168">
        <v>33</v>
      </c>
      <c r="G217" s="168">
        <v>25.3</v>
      </c>
      <c r="H217" s="169">
        <v>771</v>
      </c>
      <c r="I217" s="169">
        <v>271</v>
      </c>
      <c r="J217" s="169">
        <v>615</v>
      </c>
      <c r="K217" s="169">
        <v>43.8</v>
      </c>
      <c r="L217" s="169">
        <v>139</v>
      </c>
      <c r="M217" s="169">
        <v>369</v>
      </c>
      <c r="N217" s="169">
        <v>38.1</v>
      </c>
      <c r="O217" s="169">
        <v>90</v>
      </c>
      <c r="P217" s="169">
        <v>115</v>
      </c>
      <c r="Q217" s="169">
        <v>78</v>
      </c>
      <c r="R217" s="169">
        <v>57</v>
      </c>
      <c r="S217" s="169">
        <v>213</v>
      </c>
      <c r="T217" s="169">
        <v>262</v>
      </c>
      <c r="U217" s="169">
        <v>221</v>
      </c>
      <c r="V217" s="170">
        <v>98</v>
      </c>
      <c r="W217" s="169">
        <v>49</v>
      </c>
      <c r="X217" s="169">
        <v>33</v>
      </c>
      <c r="Y217" s="169">
        <v>139</v>
      </c>
      <c r="Z217" s="169">
        <v>1583</v>
      </c>
      <c r="AA217" s="169">
        <v>1</v>
      </c>
      <c r="AB217" s="169">
        <v>0</v>
      </c>
      <c r="AC217" s="168">
        <v>3.3</v>
      </c>
      <c r="AD217" s="168">
        <v>115.1</v>
      </c>
      <c r="AE217" s="168">
        <v>108.5</v>
      </c>
      <c r="AF217" s="168">
        <v>6.6</v>
      </c>
      <c r="AG217" s="168">
        <v>14.9</v>
      </c>
      <c r="AH217" s="168">
        <v>2.25</v>
      </c>
      <c r="AI217" s="168">
        <v>22.7</v>
      </c>
      <c r="AJ217" s="168">
        <v>2.6</v>
      </c>
      <c r="AK217" s="168">
        <v>9.8000000000000007</v>
      </c>
      <c r="AL217" s="168">
        <v>6.2</v>
      </c>
      <c r="AM217" s="168">
        <v>10.1</v>
      </c>
      <c r="AN217" s="168">
        <v>55.3</v>
      </c>
      <c r="AO217" s="168">
        <v>57.9</v>
      </c>
      <c r="AP217" s="168">
        <v>15.5</v>
      </c>
      <c r="AQ217" s="168">
        <v>99.57</v>
      </c>
      <c r="AR217" s="168">
        <v>8.1</v>
      </c>
      <c r="AS217" s="168">
        <v>4294</v>
      </c>
      <c r="AT217" s="171">
        <f t="shared" si="75"/>
        <v>9.4024390243902438</v>
      </c>
      <c r="AU217" s="171">
        <f t="shared" si="76"/>
        <v>2.6951219512195124</v>
      </c>
      <c r="AV217" s="172">
        <f t="shared" si="77"/>
        <v>3.1951219512195124</v>
      </c>
      <c r="AW217" s="172">
        <f t="shared" si="78"/>
        <v>0.69512195121951215</v>
      </c>
      <c r="AX217" s="172">
        <f t="shared" si="79"/>
        <v>2.5975609756097562</v>
      </c>
      <c r="AY217" s="172">
        <f t="shared" si="80"/>
        <v>0.59756097560975607</v>
      </c>
      <c r="AZ217" s="172">
        <f t="shared" si="81"/>
        <v>0.40243902439024393</v>
      </c>
      <c r="BA217" s="172">
        <f t="shared" si="82"/>
        <v>1.1951219512195121</v>
      </c>
      <c r="BB217" s="173">
        <f t="shared" si="83"/>
        <v>0.37163790610238118</v>
      </c>
      <c r="BC217" s="173">
        <f t="shared" si="84"/>
        <v>2.2551020408163267</v>
      </c>
      <c r="BD217" s="173">
        <f t="shared" si="85"/>
        <v>2.3619010893666248E-2</v>
      </c>
      <c r="BE217" s="173">
        <f t="shared" si="86"/>
        <v>1.5906680805938496E-2</v>
      </c>
      <c r="BF217" s="173">
        <f t="shared" si="87"/>
        <v>2.7475175937530124E-2</v>
      </c>
      <c r="BG217" s="173">
        <f t="shared" si="88"/>
        <v>0.10267039429287574</v>
      </c>
      <c r="BH217" s="174" t="str">
        <f t="shared" si="89"/>
        <v>20–29 min</v>
      </c>
      <c r="BI217" s="174" t="str">
        <f t="shared" si="90"/>
        <v>23–27</v>
      </c>
      <c r="BJ217" s="175">
        <f t="shared" si="91"/>
        <v>0.55299999999999994</v>
      </c>
      <c r="BK217" s="175">
        <f t="shared" si="92"/>
        <v>0.57899999999999996</v>
      </c>
      <c r="BL217" s="175">
        <f t="shared" si="93"/>
        <v>0.37115268557634279</v>
      </c>
      <c r="BM217" s="176" t="str">
        <f t="shared" si="94"/>
        <v>Écarter</v>
      </c>
      <c r="BN217" s="177">
        <f t="shared" si="95"/>
        <v>0.28755950336163322</v>
      </c>
      <c r="BO217" s="177">
        <f t="shared" si="96"/>
        <v>2074.6</v>
      </c>
      <c r="BP217" s="178">
        <f t="shared" si="97"/>
        <v>0.10652655933673962</v>
      </c>
      <c r="BQ217" s="178">
        <f t="shared" si="98"/>
        <v>2.2551020408163267</v>
      </c>
      <c r="BR217" s="179">
        <f t="shared" si="99"/>
        <v>0.126289405186542</v>
      </c>
      <c r="BS217" s="182">
        <f>AVERAGE(Tableau1[[#This Row],[STL_pg/Min]],Tableau1[[#This Row],[BLK_pg/Min]],Tableau1[[#This Row],[REB_pg/Min]])</f>
        <v>5.5271698962048914E-2</v>
      </c>
      <c r="BT217" s="180">
        <f>AVERAGE(Tableau1[FG%])</f>
        <v>44.61089630931459</v>
      </c>
      <c r="BU217" s="180">
        <f>AVERAGE(Tableau1[3P%])</f>
        <v>29.902460456941991</v>
      </c>
      <c r="BV217" s="180">
        <f>AVERAGE(Tableau1[FT%])</f>
        <v>72.024077328646754</v>
      </c>
    </row>
    <row r="218" spans="1:74">
      <c r="A218" s="181" t="s">
        <v>1981</v>
      </c>
      <c r="B218" s="167" t="s">
        <v>1785</v>
      </c>
      <c r="C218" s="168">
        <v>29</v>
      </c>
      <c r="D218" s="168">
        <v>50</v>
      </c>
      <c r="E218" s="168">
        <v>39</v>
      </c>
      <c r="F218" s="168">
        <v>11</v>
      </c>
      <c r="G218" s="168">
        <v>25.5</v>
      </c>
      <c r="H218" s="169">
        <v>470</v>
      </c>
      <c r="I218" s="169">
        <v>165</v>
      </c>
      <c r="J218" s="169">
        <v>375</v>
      </c>
      <c r="K218" s="169">
        <v>44.2</v>
      </c>
      <c r="L218" s="169">
        <v>115</v>
      </c>
      <c r="M218" s="169">
        <v>295</v>
      </c>
      <c r="N218" s="169">
        <v>38.6</v>
      </c>
      <c r="O218" s="169">
        <v>30</v>
      </c>
      <c r="P218" s="169">
        <v>35</v>
      </c>
      <c r="Q218" s="169">
        <v>82.4</v>
      </c>
      <c r="R218" s="169">
        <v>55</v>
      </c>
      <c r="S218" s="169">
        <v>165</v>
      </c>
      <c r="T218" s="169">
        <v>215</v>
      </c>
      <c r="U218" s="169">
        <v>160</v>
      </c>
      <c r="V218" s="170">
        <v>55</v>
      </c>
      <c r="W218" s="169">
        <v>25</v>
      </c>
      <c r="X218" s="169">
        <v>10</v>
      </c>
      <c r="Y218" s="169">
        <v>105</v>
      </c>
      <c r="Z218" s="169">
        <v>1030</v>
      </c>
      <c r="AA218" s="169">
        <v>0</v>
      </c>
      <c r="AB218" s="169">
        <v>0</v>
      </c>
      <c r="AC218" s="168">
        <v>4.4000000000000004</v>
      </c>
      <c r="AD218" s="168">
        <v>120.1</v>
      </c>
      <c r="AE218" s="168">
        <v>112.2</v>
      </c>
      <c r="AF218" s="168">
        <v>7.9</v>
      </c>
      <c r="AG218" s="168">
        <v>15.7</v>
      </c>
      <c r="AH218" s="168">
        <v>2.93</v>
      </c>
      <c r="AI218" s="168">
        <v>26.4</v>
      </c>
      <c r="AJ218" s="168">
        <v>4.0999999999999996</v>
      </c>
      <c r="AK218" s="168">
        <v>11.8</v>
      </c>
      <c r="AL218" s="168">
        <v>8.1</v>
      </c>
      <c r="AM218" s="168">
        <v>9</v>
      </c>
      <c r="AN218" s="168">
        <v>59.4</v>
      </c>
      <c r="AO218" s="168">
        <v>60.7</v>
      </c>
      <c r="AP218" s="168">
        <v>14.3</v>
      </c>
      <c r="AQ218" s="168">
        <v>101.34</v>
      </c>
      <c r="AR218" s="168">
        <v>8.3000000000000007</v>
      </c>
      <c r="AS218" s="168">
        <v>2691</v>
      </c>
      <c r="AT218" s="171">
        <f t="shared" si="75"/>
        <v>9.4</v>
      </c>
      <c r="AU218" s="171">
        <f t="shared" si="76"/>
        <v>3.2</v>
      </c>
      <c r="AV218" s="172">
        <f t="shared" si="77"/>
        <v>4.3</v>
      </c>
      <c r="AW218" s="172">
        <f t="shared" si="78"/>
        <v>1.1000000000000001</v>
      </c>
      <c r="AX218" s="172">
        <f t="shared" si="79"/>
        <v>3.3</v>
      </c>
      <c r="AY218" s="172">
        <f t="shared" si="80"/>
        <v>0.5</v>
      </c>
      <c r="AZ218" s="172">
        <f t="shared" si="81"/>
        <v>0.2</v>
      </c>
      <c r="BA218" s="172">
        <f t="shared" si="82"/>
        <v>1.1000000000000001</v>
      </c>
      <c r="BB218" s="173">
        <f t="shared" si="83"/>
        <v>0.36862745098039218</v>
      </c>
      <c r="BC218" s="173">
        <f t="shared" si="84"/>
        <v>2.9090909090909092</v>
      </c>
      <c r="BD218" s="173">
        <f t="shared" si="85"/>
        <v>1.9607843137254902E-2</v>
      </c>
      <c r="BE218" s="173">
        <f t="shared" si="86"/>
        <v>7.8431372549019607E-3</v>
      </c>
      <c r="BF218" s="173">
        <f t="shared" si="87"/>
        <v>4.3137254901960791E-2</v>
      </c>
      <c r="BG218" s="173">
        <f t="shared" si="88"/>
        <v>0.12941176470588234</v>
      </c>
      <c r="BH218" s="174" t="str">
        <f t="shared" si="89"/>
        <v>20–29 min</v>
      </c>
      <c r="BI218" s="174" t="str">
        <f t="shared" si="90"/>
        <v>28–32</v>
      </c>
      <c r="BJ218" s="175">
        <f t="shared" si="91"/>
        <v>0.59399999999999997</v>
      </c>
      <c r="BK218" s="175">
        <f t="shared" si="92"/>
        <v>0.60699999999999998</v>
      </c>
      <c r="BL218" s="175">
        <f t="shared" si="93"/>
        <v>0.22631261315630657</v>
      </c>
      <c r="BM218" s="176" t="str">
        <f t="shared" si="94"/>
        <v>Écarter</v>
      </c>
      <c r="BN218" s="177">
        <f t="shared" si="95"/>
        <v>0.28748490945674049</v>
      </c>
      <c r="BO218" s="177">
        <f t="shared" si="96"/>
        <v>1275</v>
      </c>
      <c r="BP218" s="178">
        <f t="shared" si="97"/>
        <v>0.12549019607843137</v>
      </c>
      <c r="BQ218" s="178">
        <f t="shared" si="98"/>
        <v>2.9090909090909092</v>
      </c>
      <c r="BR218" s="179">
        <f t="shared" si="99"/>
        <v>0.16862745098039214</v>
      </c>
      <c r="BS218" s="182">
        <f>AVERAGE(Tableau1[[#This Row],[STL_pg/Min]],Tableau1[[#This Row],[BLK_pg/Min]],Tableau1[[#This Row],[REB_pg/Min]])</f>
        <v>6.5359477124182996E-2</v>
      </c>
      <c r="BT218" s="180">
        <f>AVERAGE(Tableau1[FG%])</f>
        <v>44.61089630931459</v>
      </c>
      <c r="BU218" s="180">
        <f>AVERAGE(Tableau1[3P%])</f>
        <v>29.902460456941991</v>
      </c>
      <c r="BV218" s="180">
        <f>AVERAGE(Tableau1[FT%])</f>
        <v>72.024077328646754</v>
      </c>
    </row>
    <row r="219" spans="1:74">
      <c r="A219" s="181" t="s">
        <v>1982</v>
      </c>
      <c r="B219" s="167" t="s">
        <v>1815</v>
      </c>
      <c r="C219" s="168">
        <v>22</v>
      </c>
      <c r="D219" s="168">
        <v>35</v>
      </c>
      <c r="E219" s="168">
        <v>7</v>
      </c>
      <c r="F219" s="168">
        <v>28</v>
      </c>
      <c r="G219" s="168">
        <v>14.6</v>
      </c>
      <c r="H219" s="169">
        <v>329</v>
      </c>
      <c r="I219" s="169">
        <v>119</v>
      </c>
      <c r="J219" s="169">
        <v>242</v>
      </c>
      <c r="K219" s="169">
        <v>49.6</v>
      </c>
      <c r="L219" s="169">
        <v>39</v>
      </c>
      <c r="M219" s="169">
        <v>102</v>
      </c>
      <c r="N219" s="169">
        <v>37.299999999999997</v>
      </c>
      <c r="O219" s="169">
        <v>53</v>
      </c>
      <c r="P219" s="169">
        <v>67</v>
      </c>
      <c r="Q219" s="169">
        <v>77.599999999999994</v>
      </c>
      <c r="R219" s="169">
        <v>25</v>
      </c>
      <c r="S219" s="169">
        <v>105</v>
      </c>
      <c r="T219" s="169">
        <v>130</v>
      </c>
      <c r="U219" s="169">
        <v>39</v>
      </c>
      <c r="V219" s="170">
        <v>42</v>
      </c>
      <c r="W219" s="169">
        <v>11</v>
      </c>
      <c r="X219" s="169">
        <v>25</v>
      </c>
      <c r="Y219" s="169">
        <v>56</v>
      </c>
      <c r="Z219" s="169">
        <v>606</v>
      </c>
      <c r="AA219" s="169">
        <v>1</v>
      </c>
      <c r="AB219" s="169">
        <v>0</v>
      </c>
      <c r="AC219" s="168">
        <v>-3.6</v>
      </c>
      <c r="AD219" s="168">
        <v>102.6</v>
      </c>
      <c r="AE219" s="168">
        <v>114.3</v>
      </c>
      <c r="AF219" s="168">
        <v>-11.7</v>
      </c>
      <c r="AG219" s="168">
        <v>13.6</v>
      </c>
      <c r="AH219" s="168">
        <v>0.93</v>
      </c>
      <c r="AI219" s="168">
        <v>11.1</v>
      </c>
      <c r="AJ219" s="168">
        <v>4.5999999999999996</v>
      </c>
      <c r="AK219" s="168">
        <v>18.600000000000001</v>
      </c>
      <c r="AL219" s="168">
        <v>11.6</v>
      </c>
      <c r="AM219" s="168">
        <v>12</v>
      </c>
      <c r="AN219" s="168">
        <v>57.4</v>
      </c>
      <c r="AO219" s="168">
        <v>60.8</v>
      </c>
      <c r="AP219" s="168">
        <v>25.2</v>
      </c>
      <c r="AQ219" s="168">
        <v>102.79</v>
      </c>
      <c r="AR219" s="168">
        <v>12.7</v>
      </c>
      <c r="AS219" s="168">
        <v>1099</v>
      </c>
      <c r="AT219" s="171">
        <f t="shared" si="75"/>
        <v>9.4</v>
      </c>
      <c r="AU219" s="171">
        <f t="shared" si="76"/>
        <v>1.1142857142857143</v>
      </c>
      <c r="AV219" s="172">
        <f t="shared" si="77"/>
        <v>3.7142857142857144</v>
      </c>
      <c r="AW219" s="172">
        <f t="shared" si="78"/>
        <v>0.7142857142857143</v>
      </c>
      <c r="AX219" s="172">
        <f t="shared" si="79"/>
        <v>3</v>
      </c>
      <c r="AY219" s="172">
        <f t="shared" si="80"/>
        <v>0.31428571428571428</v>
      </c>
      <c r="AZ219" s="172">
        <f t="shared" si="81"/>
        <v>0.7142857142857143</v>
      </c>
      <c r="BA219" s="172">
        <f t="shared" si="82"/>
        <v>1.2</v>
      </c>
      <c r="BB219" s="173">
        <f t="shared" si="83"/>
        <v>0.64383561643835618</v>
      </c>
      <c r="BC219" s="173">
        <f t="shared" si="84"/>
        <v>0.9285714285714286</v>
      </c>
      <c r="BD219" s="173">
        <f t="shared" si="85"/>
        <v>2.1526418786692758E-2</v>
      </c>
      <c r="BE219" s="173">
        <f t="shared" si="86"/>
        <v>4.8923679060665366E-2</v>
      </c>
      <c r="BF219" s="173">
        <f t="shared" si="87"/>
        <v>4.8923679060665366E-2</v>
      </c>
      <c r="BG219" s="173">
        <f t="shared" si="88"/>
        <v>0.20547945205479454</v>
      </c>
      <c r="BH219" s="174" t="str">
        <f t="shared" si="89"/>
        <v>10–19 min</v>
      </c>
      <c r="BI219" s="174" t="str">
        <f t="shared" si="90"/>
        <v>18–22</v>
      </c>
      <c r="BJ219" s="175">
        <f t="shared" si="91"/>
        <v>0.57399999999999995</v>
      </c>
      <c r="BK219" s="175">
        <f t="shared" si="92"/>
        <v>0.60799999999999998</v>
      </c>
      <c r="BL219" s="175">
        <f t="shared" si="93"/>
        <v>0.14604707302353651</v>
      </c>
      <c r="BM219" s="176" t="str">
        <f t="shared" si="94"/>
        <v>Écarter</v>
      </c>
      <c r="BN219" s="177">
        <f t="shared" si="95"/>
        <v>0.28748490945674049</v>
      </c>
      <c r="BO219" s="177">
        <f t="shared" si="96"/>
        <v>511</v>
      </c>
      <c r="BP219" s="178">
        <f t="shared" si="97"/>
        <v>7.6320939334637961E-2</v>
      </c>
      <c r="BQ219" s="178">
        <f t="shared" si="98"/>
        <v>0.9285714285714286</v>
      </c>
      <c r="BR219" s="179">
        <f t="shared" si="99"/>
        <v>0.25440313111545992</v>
      </c>
      <c r="BS219" s="182">
        <f>AVERAGE(Tableau1[[#This Row],[STL_pg/Min]],Tableau1[[#This Row],[BLK_pg/Min]],Tableau1[[#This Row],[REB_pg/Min]])</f>
        <v>0.10828440965427268</v>
      </c>
      <c r="BT219" s="180">
        <f>AVERAGE(Tableau1[FG%])</f>
        <v>44.61089630931459</v>
      </c>
      <c r="BU219" s="180">
        <f>AVERAGE(Tableau1[3P%])</f>
        <v>29.902460456941991</v>
      </c>
      <c r="BV219" s="180">
        <f>AVERAGE(Tableau1[FT%])</f>
        <v>72.024077328646754</v>
      </c>
    </row>
    <row r="220" spans="1:74">
      <c r="A220" s="181" t="s">
        <v>1983</v>
      </c>
      <c r="B220" s="167" t="s">
        <v>1766</v>
      </c>
      <c r="C220" s="168">
        <v>21</v>
      </c>
      <c r="D220" s="168">
        <v>78</v>
      </c>
      <c r="E220" s="168">
        <v>39</v>
      </c>
      <c r="F220" s="168">
        <v>39</v>
      </c>
      <c r="G220" s="168">
        <v>24.2</v>
      </c>
      <c r="H220" s="169">
        <v>733</v>
      </c>
      <c r="I220" s="169">
        <v>265</v>
      </c>
      <c r="J220" s="169">
        <v>616</v>
      </c>
      <c r="K220" s="169">
        <v>42.3</v>
      </c>
      <c r="L220" s="169">
        <v>62</v>
      </c>
      <c r="M220" s="169">
        <v>195</v>
      </c>
      <c r="N220" s="169">
        <v>31.8</v>
      </c>
      <c r="O220" s="169">
        <v>148</v>
      </c>
      <c r="P220" s="169">
        <v>195</v>
      </c>
      <c r="Q220" s="169">
        <v>76.099999999999994</v>
      </c>
      <c r="R220" s="169">
        <v>55</v>
      </c>
      <c r="S220" s="169">
        <v>179</v>
      </c>
      <c r="T220" s="169">
        <v>226</v>
      </c>
      <c r="U220" s="169">
        <v>242</v>
      </c>
      <c r="V220" s="170">
        <v>140</v>
      </c>
      <c r="W220" s="169">
        <v>86</v>
      </c>
      <c r="X220" s="169">
        <v>47</v>
      </c>
      <c r="Y220" s="169">
        <v>164</v>
      </c>
      <c r="Z220" s="169">
        <v>1638</v>
      </c>
      <c r="AA220" s="169">
        <v>1</v>
      </c>
      <c r="AB220" s="169">
        <v>0</v>
      </c>
      <c r="AC220" s="168">
        <v>-0.5</v>
      </c>
      <c r="AD220" s="168">
        <v>106.2</v>
      </c>
      <c r="AE220" s="168">
        <v>107.1</v>
      </c>
      <c r="AF220" s="168">
        <v>-0.9</v>
      </c>
      <c r="AG220" s="168">
        <v>20.100000000000001</v>
      </c>
      <c r="AH220" s="168">
        <v>1.73</v>
      </c>
      <c r="AI220" s="168">
        <v>22.2</v>
      </c>
      <c r="AJ220" s="168">
        <v>2.6</v>
      </c>
      <c r="AK220" s="168">
        <v>10</v>
      </c>
      <c r="AL220" s="168">
        <v>6.1</v>
      </c>
      <c r="AM220" s="168">
        <v>12.8</v>
      </c>
      <c r="AN220" s="168">
        <v>47.3</v>
      </c>
      <c r="AO220" s="168">
        <v>52.1</v>
      </c>
      <c r="AP220" s="168">
        <v>19</v>
      </c>
      <c r="AQ220" s="168">
        <v>97.83</v>
      </c>
      <c r="AR220" s="168">
        <v>8.4</v>
      </c>
      <c r="AS220" s="168">
        <v>3844</v>
      </c>
      <c r="AT220" s="171">
        <f t="shared" si="75"/>
        <v>9.3974358974358978</v>
      </c>
      <c r="AU220" s="171">
        <f t="shared" si="76"/>
        <v>3.1025641025641026</v>
      </c>
      <c r="AV220" s="172">
        <f t="shared" si="77"/>
        <v>2.8974358974358974</v>
      </c>
      <c r="AW220" s="172">
        <f t="shared" si="78"/>
        <v>0.70512820512820518</v>
      </c>
      <c r="AX220" s="172">
        <f t="shared" si="79"/>
        <v>2.2948717948717947</v>
      </c>
      <c r="AY220" s="172">
        <f t="shared" si="80"/>
        <v>1.1025641025641026</v>
      </c>
      <c r="AZ220" s="172">
        <f t="shared" si="81"/>
        <v>0.60256410256410253</v>
      </c>
      <c r="BA220" s="172">
        <f t="shared" si="82"/>
        <v>1.7948717948717949</v>
      </c>
      <c r="BB220" s="173">
        <f t="shared" si="83"/>
        <v>0.38832379741470652</v>
      </c>
      <c r="BC220" s="173">
        <f t="shared" si="84"/>
        <v>1.7285714285714286</v>
      </c>
      <c r="BD220" s="173">
        <f t="shared" si="85"/>
        <v>4.5560500105954659E-2</v>
      </c>
      <c r="BE220" s="173">
        <f t="shared" si="86"/>
        <v>2.4899343081161263E-2</v>
      </c>
      <c r="BF220" s="173">
        <f t="shared" si="87"/>
        <v>2.913752913752914E-2</v>
      </c>
      <c r="BG220" s="173">
        <f t="shared" si="88"/>
        <v>9.4829413011231184E-2</v>
      </c>
      <c r="BH220" s="174" t="str">
        <f t="shared" si="89"/>
        <v>20–29 min</v>
      </c>
      <c r="BI220" s="174" t="str">
        <f t="shared" si="90"/>
        <v>18–22</v>
      </c>
      <c r="BJ220" s="175">
        <f t="shared" si="91"/>
        <v>0.47299999999999998</v>
      </c>
      <c r="BK220" s="175">
        <f t="shared" si="92"/>
        <v>0.52100000000000002</v>
      </c>
      <c r="BL220" s="175">
        <f t="shared" si="93"/>
        <v>0.37175618587809295</v>
      </c>
      <c r="BM220" s="176" t="str">
        <f t="shared" si="94"/>
        <v>Écarter</v>
      </c>
      <c r="BN220" s="177">
        <f t="shared" si="95"/>
        <v>0.28740649022339165</v>
      </c>
      <c r="BO220" s="177">
        <f t="shared" si="96"/>
        <v>1887.6</v>
      </c>
      <c r="BP220" s="178">
        <f t="shared" si="97"/>
        <v>0.12820512820512822</v>
      </c>
      <c r="BQ220" s="178">
        <f t="shared" si="98"/>
        <v>1.7285714285714286</v>
      </c>
      <c r="BR220" s="179">
        <f t="shared" si="99"/>
        <v>0.11972875609239246</v>
      </c>
      <c r="BS220" s="182">
        <f>AVERAGE(Tableau1[[#This Row],[STL_pg/Min]],Tableau1[[#This Row],[BLK_pg/Min]],Tableau1[[#This Row],[REB_pg/Min]])</f>
        <v>6.3396199759836125E-2</v>
      </c>
      <c r="BT220" s="180">
        <f>AVERAGE(Tableau1[FG%])</f>
        <v>44.61089630931459</v>
      </c>
      <c r="BU220" s="180">
        <f>AVERAGE(Tableau1[3P%])</f>
        <v>29.902460456941991</v>
      </c>
      <c r="BV220" s="180">
        <f>AVERAGE(Tableau1[FT%])</f>
        <v>72.024077328646754</v>
      </c>
    </row>
    <row r="221" spans="1:74">
      <c r="A221" s="181" t="s">
        <v>1984</v>
      </c>
      <c r="B221" s="167" t="s">
        <v>1811</v>
      </c>
      <c r="C221" s="168">
        <v>20</v>
      </c>
      <c r="D221" s="168">
        <v>51</v>
      </c>
      <c r="E221" s="168">
        <v>30</v>
      </c>
      <c r="F221" s="168">
        <v>21</v>
      </c>
      <c r="G221" s="168">
        <v>16.2</v>
      </c>
      <c r="H221" s="169">
        <v>479</v>
      </c>
      <c r="I221" s="169">
        <v>179</v>
      </c>
      <c r="J221" s="169">
        <v>403</v>
      </c>
      <c r="K221" s="169">
        <v>44.4</v>
      </c>
      <c r="L221" s="169">
        <v>66</v>
      </c>
      <c r="M221" s="169">
        <v>184</v>
      </c>
      <c r="N221" s="169">
        <v>35.5</v>
      </c>
      <c r="O221" s="169">
        <v>56</v>
      </c>
      <c r="P221" s="169">
        <v>71</v>
      </c>
      <c r="Q221" s="169">
        <v>75</v>
      </c>
      <c r="R221" s="169">
        <v>36</v>
      </c>
      <c r="S221" s="169">
        <v>117</v>
      </c>
      <c r="T221" s="169">
        <v>153</v>
      </c>
      <c r="U221" s="169">
        <v>51</v>
      </c>
      <c r="V221" s="170">
        <v>46</v>
      </c>
      <c r="W221" s="169">
        <v>31</v>
      </c>
      <c r="X221" s="169">
        <v>15</v>
      </c>
      <c r="Y221" s="169">
        <v>46</v>
      </c>
      <c r="Z221" s="169">
        <v>816</v>
      </c>
      <c r="AA221" s="169">
        <v>2</v>
      </c>
      <c r="AB221" s="169">
        <v>0</v>
      </c>
      <c r="AC221" s="168">
        <v>0</v>
      </c>
      <c r="AD221" s="168">
        <v>113.4</v>
      </c>
      <c r="AE221" s="168">
        <v>112.3</v>
      </c>
      <c r="AF221" s="168">
        <v>1.1000000000000001</v>
      </c>
      <c r="AG221" s="168">
        <v>9</v>
      </c>
      <c r="AH221" s="168">
        <v>1.07</v>
      </c>
      <c r="AI221" s="168">
        <v>9.1999999999999993</v>
      </c>
      <c r="AJ221" s="168">
        <v>3.9</v>
      </c>
      <c r="AK221" s="168">
        <v>13.9</v>
      </c>
      <c r="AL221" s="168">
        <v>8.6</v>
      </c>
      <c r="AM221" s="168">
        <v>8.6999999999999993</v>
      </c>
      <c r="AN221" s="168">
        <v>52.5</v>
      </c>
      <c r="AO221" s="168">
        <v>54.9</v>
      </c>
      <c r="AP221" s="168">
        <v>23.1</v>
      </c>
      <c r="AQ221" s="168">
        <v>100.93</v>
      </c>
      <c r="AR221" s="168">
        <v>10.8</v>
      </c>
      <c r="AS221" s="168">
        <v>1729</v>
      </c>
      <c r="AT221" s="171">
        <f t="shared" si="75"/>
        <v>9.3921568627450984</v>
      </c>
      <c r="AU221" s="171">
        <f t="shared" si="76"/>
        <v>1</v>
      </c>
      <c r="AV221" s="172">
        <f t="shared" si="77"/>
        <v>3</v>
      </c>
      <c r="AW221" s="172">
        <f t="shared" si="78"/>
        <v>0.70588235294117652</v>
      </c>
      <c r="AX221" s="172">
        <f t="shared" si="79"/>
        <v>2.2941176470588234</v>
      </c>
      <c r="AY221" s="172">
        <f t="shared" si="80"/>
        <v>0.60784313725490191</v>
      </c>
      <c r="AZ221" s="172">
        <f t="shared" si="81"/>
        <v>0.29411764705882354</v>
      </c>
      <c r="BA221" s="172">
        <f t="shared" si="82"/>
        <v>0.90196078431372551</v>
      </c>
      <c r="BB221" s="173">
        <f t="shared" si="83"/>
        <v>0.57976276930525306</v>
      </c>
      <c r="BC221" s="173">
        <f t="shared" si="84"/>
        <v>1.1086956521739131</v>
      </c>
      <c r="BD221" s="173">
        <f t="shared" si="85"/>
        <v>3.7521181312030985E-2</v>
      </c>
      <c r="BE221" s="173">
        <f t="shared" si="86"/>
        <v>1.8155410312273058E-2</v>
      </c>
      <c r="BF221" s="173">
        <f t="shared" si="87"/>
        <v>4.357298474945534E-2</v>
      </c>
      <c r="BG221" s="173">
        <f t="shared" si="88"/>
        <v>0.14161220043572983</v>
      </c>
      <c r="BH221" s="174" t="str">
        <f t="shared" si="89"/>
        <v>10–19 min</v>
      </c>
      <c r="BI221" s="174" t="str">
        <f t="shared" si="90"/>
        <v>18–22</v>
      </c>
      <c r="BJ221" s="175">
        <f t="shared" si="91"/>
        <v>0.52500000000000002</v>
      </c>
      <c r="BK221" s="175">
        <f t="shared" si="92"/>
        <v>0.54899999999999993</v>
      </c>
      <c r="BL221" s="175">
        <f t="shared" si="93"/>
        <v>0.24321062160531079</v>
      </c>
      <c r="BM221" s="176" t="str">
        <f t="shared" si="94"/>
        <v>Écarter</v>
      </c>
      <c r="BN221" s="177">
        <f t="shared" si="95"/>
        <v>0.2872450388606147</v>
      </c>
      <c r="BO221" s="177">
        <f t="shared" si="96"/>
        <v>826.19999999999993</v>
      </c>
      <c r="BP221" s="178">
        <f t="shared" si="97"/>
        <v>6.1728395061728399E-2</v>
      </c>
      <c r="BQ221" s="178">
        <f t="shared" si="98"/>
        <v>1.1086956521739131</v>
      </c>
      <c r="BR221" s="179">
        <f t="shared" si="99"/>
        <v>0.1851851851851852</v>
      </c>
      <c r="BS221" s="182">
        <f>AVERAGE(Tableau1[[#This Row],[STL_pg/Min]],Tableau1[[#This Row],[BLK_pg/Min]],Tableau1[[#This Row],[REB_pg/Min]])</f>
        <v>8.0287258936496422E-2</v>
      </c>
      <c r="BT221" s="180">
        <f>AVERAGE(Tableau1[FG%])</f>
        <v>44.61089630931459</v>
      </c>
      <c r="BU221" s="180">
        <f>AVERAGE(Tableau1[3P%])</f>
        <v>29.902460456941991</v>
      </c>
      <c r="BV221" s="180">
        <f>AVERAGE(Tableau1[FT%])</f>
        <v>72.024077328646754</v>
      </c>
    </row>
    <row r="222" spans="1:74">
      <c r="A222" s="181" t="s">
        <v>1985</v>
      </c>
      <c r="B222" s="167" t="s">
        <v>1758</v>
      </c>
      <c r="C222" s="168">
        <v>27</v>
      </c>
      <c r="D222" s="168">
        <v>57</v>
      </c>
      <c r="E222" s="168">
        <v>17</v>
      </c>
      <c r="F222" s="168">
        <v>40</v>
      </c>
      <c r="G222" s="168">
        <v>22</v>
      </c>
      <c r="H222" s="169">
        <v>530</v>
      </c>
      <c r="I222" s="169">
        <v>205</v>
      </c>
      <c r="J222" s="169">
        <v>348</v>
      </c>
      <c r="K222" s="169">
        <v>59.1</v>
      </c>
      <c r="L222" s="169">
        <v>0</v>
      </c>
      <c r="M222" s="169">
        <v>0</v>
      </c>
      <c r="N222" s="169">
        <v>0</v>
      </c>
      <c r="O222" s="169">
        <v>120</v>
      </c>
      <c r="P222" s="169">
        <v>160</v>
      </c>
      <c r="Q222" s="169">
        <v>74.400000000000006</v>
      </c>
      <c r="R222" s="169">
        <v>148</v>
      </c>
      <c r="S222" s="169">
        <v>319</v>
      </c>
      <c r="T222" s="169">
        <v>467</v>
      </c>
      <c r="U222" s="169">
        <v>51</v>
      </c>
      <c r="V222" s="170">
        <v>80</v>
      </c>
      <c r="W222" s="169">
        <v>11</v>
      </c>
      <c r="X222" s="169">
        <v>57</v>
      </c>
      <c r="Y222" s="169">
        <v>143</v>
      </c>
      <c r="Z222" s="169">
        <v>1288</v>
      </c>
      <c r="AA222" s="169">
        <v>16</v>
      </c>
      <c r="AB222" s="169">
        <v>0</v>
      </c>
      <c r="AC222" s="168">
        <v>-4.0999999999999996</v>
      </c>
      <c r="AD222" s="168">
        <v>112.3</v>
      </c>
      <c r="AE222" s="168">
        <v>120.9</v>
      </c>
      <c r="AF222" s="168">
        <v>-8.6999999999999993</v>
      </c>
      <c r="AG222" s="168">
        <v>5.8</v>
      </c>
      <c r="AH222" s="168">
        <v>0.6</v>
      </c>
      <c r="AI222" s="168">
        <v>8.9</v>
      </c>
      <c r="AJ222" s="168">
        <v>11.8</v>
      </c>
      <c r="AK222" s="168">
        <v>24.3</v>
      </c>
      <c r="AL222" s="168">
        <v>18.100000000000001</v>
      </c>
      <c r="AM222" s="168">
        <v>14.8</v>
      </c>
      <c r="AN222" s="168">
        <v>59.1</v>
      </c>
      <c r="AO222" s="168">
        <v>63.4</v>
      </c>
      <c r="AP222" s="168">
        <v>16.899999999999999</v>
      </c>
      <c r="AQ222" s="168">
        <v>98.62</v>
      </c>
      <c r="AR222" s="168">
        <v>10.7</v>
      </c>
      <c r="AS222" s="168">
        <v>2576</v>
      </c>
      <c r="AT222" s="171">
        <f t="shared" si="75"/>
        <v>9.2982456140350873</v>
      </c>
      <c r="AU222" s="171">
        <f t="shared" si="76"/>
        <v>0.89473684210526316</v>
      </c>
      <c r="AV222" s="172">
        <f t="shared" si="77"/>
        <v>8.192982456140351</v>
      </c>
      <c r="AW222" s="172">
        <f t="shared" si="78"/>
        <v>2.5964912280701755</v>
      </c>
      <c r="AX222" s="172">
        <f t="shared" si="79"/>
        <v>5.5964912280701755</v>
      </c>
      <c r="AY222" s="172">
        <f t="shared" si="80"/>
        <v>0.19298245614035087</v>
      </c>
      <c r="AZ222" s="172">
        <f t="shared" si="81"/>
        <v>1</v>
      </c>
      <c r="BA222" s="172">
        <f t="shared" si="82"/>
        <v>1.4035087719298245</v>
      </c>
      <c r="BB222" s="173">
        <f t="shared" si="83"/>
        <v>0.42264752791068577</v>
      </c>
      <c r="BC222" s="173">
        <f t="shared" si="84"/>
        <v>0.63750000000000007</v>
      </c>
      <c r="BD222" s="173">
        <f t="shared" si="85"/>
        <v>8.771929824561403E-3</v>
      </c>
      <c r="BE222" s="173">
        <f t="shared" si="86"/>
        <v>4.5454545454545456E-2</v>
      </c>
      <c r="BF222" s="173">
        <f t="shared" si="87"/>
        <v>0.11802232854864435</v>
      </c>
      <c r="BG222" s="173">
        <f t="shared" si="88"/>
        <v>0.25438596491228072</v>
      </c>
      <c r="BH222" s="174" t="str">
        <f t="shared" si="89"/>
        <v>20–29 min</v>
      </c>
      <c r="BI222" s="174" t="str">
        <f t="shared" si="90"/>
        <v>23–27</v>
      </c>
      <c r="BJ222" s="175">
        <f t="shared" si="91"/>
        <v>0.59099999999999997</v>
      </c>
      <c r="BK222" s="175">
        <f t="shared" si="92"/>
        <v>0.63400000000000001</v>
      </c>
      <c r="BL222" s="175">
        <f t="shared" si="93"/>
        <v>0.21001810500905249</v>
      </c>
      <c r="BM222" s="176" t="str">
        <f t="shared" si="94"/>
        <v>Écarter</v>
      </c>
      <c r="BN222" s="177">
        <f t="shared" si="95"/>
        <v>0.28437290409121396</v>
      </c>
      <c r="BO222" s="177">
        <f t="shared" si="96"/>
        <v>1254</v>
      </c>
      <c r="BP222" s="178">
        <f t="shared" si="97"/>
        <v>4.0669856459330141E-2</v>
      </c>
      <c r="BQ222" s="178">
        <f t="shared" si="98"/>
        <v>0.63749999999999996</v>
      </c>
      <c r="BR222" s="179">
        <f t="shared" si="99"/>
        <v>0.37240829346092502</v>
      </c>
      <c r="BS222" s="182">
        <f>AVERAGE(Tableau1[[#This Row],[STL_pg/Min]],Tableau1[[#This Row],[BLK_pg/Min]],Tableau1[[#This Row],[REB_pg/Min]])</f>
        <v>0.14221158958001062</v>
      </c>
      <c r="BT222" s="180">
        <f>AVERAGE(Tableau1[FG%])</f>
        <v>44.61089630931459</v>
      </c>
      <c r="BU222" s="180">
        <f>AVERAGE(Tableau1[3P%])</f>
        <v>29.902460456941991</v>
      </c>
      <c r="BV222" s="180">
        <f>AVERAGE(Tableau1[FT%])</f>
        <v>72.024077328646754</v>
      </c>
    </row>
    <row r="223" spans="1:74">
      <c r="A223" s="181" t="s">
        <v>1986</v>
      </c>
      <c r="B223" s="167" t="s">
        <v>1789</v>
      </c>
      <c r="C223" s="168">
        <v>21</v>
      </c>
      <c r="D223" s="168">
        <v>64</v>
      </c>
      <c r="E223" s="168">
        <v>28</v>
      </c>
      <c r="F223" s="168">
        <v>36</v>
      </c>
      <c r="G223" s="168">
        <v>22.2</v>
      </c>
      <c r="H223" s="169">
        <v>595</v>
      </c>
      <c r="I223" s="169">
        <v>256</v>
      </c>
      <c r="J223" s="169">
        <v>467</v>
      </c>
      <c r="K223" s="169">
        <v>55.4</v>
      </c>
      <c r="L223" s="169">
        <v>32</v>
      </c>
      <c r="M223" s="169">
        <v>109</v>
      </c>
      <c r="N223" s="169">
        <v>31.5</v>
      </c>
      <c r="O223" s="169">
        <v>45</v>
      </c>
      <c r="P223" s="169">
        <v>64</v>
      </c>
      <c r="Q223" s="169">
        <v>68.7</v>
      </c>
      <c r="R223" s="169">
        <v>115</v>
      </c>
      <c r="S223" s="169">
        <v>358</v>
      </c>
      <c r="T223" s="169">
        <v>474</v>
      </c>
      <c r="U223" s="169">
        <v>58</v>
      </c>
      <c r="V223" s="170">
        <v>58</v>
      </c>
      <c r="W223" s="169">
        <v>38</v>
      </c>
      <c r="X223" s="169">
        <v>70</v>
      </c>
      <c r="Y223" s="169">
        <v>109</v>
      </c>
      <c r="Z223" s="169">
        <v>1523</v>
      </c>
      <c r="AA223" s="169">
        <v>15</v>
      </c>
      <c r="AB223" s="169">
        <v>0</v>
      </c>
      <c r="AC223" s="168">
        <v>0.6</v>
      </c>
      <c r="AD223" s="168">
        <v>112.8</v>
      </c>
      <c r="AE223" s="168">
        <v>110.9</v>
      </c>
      <c r="AF223" s="168">
        <v>1.9</v>
      </c>
      <c r="AG223" s="168">
        <v>6.2</v>
      </c>
      <c r="AH223" s="168">
        <v>1.05</v>
      </c>
      <c r="AI223" s="168">
        <v>9.8000000000000007</v>
      </c>
      <c r="AJ223" s="168">
        <v>8.6999999999999993</v>
      </c>
      <c r="AK223" s="168">
        <v>23.8</v>
      </c>
      <c r="AL223" s="168">
        <v>16.7</v>
      </c>
      <c r="AM223" s="168">
        <v>9.3000000000000007</v>
      </c>
      <c r="AN223" s="168">
        <v>59.2</v>
      </c>
      <c r="AO223" s="168">
        <v>60.3</v>
      </c>
      <c r="AP223" s="168">
        <v>16.899999999999999</v>
      </c>
      <c r="AQ223" s="168">
        <v>98.6</v>
      </c>
      <c r="AR223" s="168">
        <v>11.9</v>
      </c>
      <c r="AS223" s="168">
        <v>2914</v>
      </c>
      <c r="AT223" s="171">
        <f t="shared" si="75"/>
        <v>9.296875</v>
      </c>
      <c r="AU223" s="171">
        <f t="shared" si="76"/>
        <v>0.90625</v>
      </c>
      <c r="AV223" s="172">
        <f t="shared" si="77"/>
        <v>7.40625</v>
      </c>
      <c r="AW223" s="172">
        <f t="shared" si="78"/>
        <v>1.796875</v>
      </c>
      <c r="AX223" s="172">
        <f t="shared" si="79"/>
        <v>5.59375</v>
      </c>
      <c r="AY223" s="172">
        <f t="shared" si="80"/>
        <v>0.59375</v>
      </c>
      <c r="AZ223" s="172">
        <f t="shared" si="81"/>
        <v>1.09375</v>
      </c>
      <c r="BA223" s="172">
        <f t="shared" si="82"/>
        <v>0.90625</v>
      </c>
      <c r="BB223" s="173">
        <f t="shared" si="83"/>
        <v>0.41877815315315314</v>
      </c>
      <c r="BC223" s="173">
        <f t="shared" si="84"/>
        <v>1</v>
      </c>
      <c r="BD223" s="173">
        <f t="shared" si="85"/>
        <v>2.6745495495495496E-2</v>
      </c>
      <c r="BE223" s="173">
        <f t="shared" si="86"/>
        <v>4.9268018018018021E-2</v>
      </c>
      <c r="BF223" s="173">
        <f t="shared" si="87"/>
        <v>8.0940315315315314E-2</v>
      </c>
      <c r="BG223" s="173">
        <f t="shared" si="88"/>
        <v>0.25197072072072074</v>
      </c>
      <c r="BH223" s="174" t="str">
        <f t="shared" si="89"/>
        <v>20–29 min</v>
      </c>
      <c r="BI223" s="174" t="str">
        <f t="shared" si="90"/>
        <v>18–22</v>
      </c>
      <c r="BJ223" s="175">
        <f t="shared" si="91"/>
        <v>0.59200000000000008</v>
      </c>
      <c r="BK223" s="175">
        <f t="shared" si="92"/>
        <v>0.60299999999999998</v>
      </c>
      <c r="BL223" s="175">
        <f t="shared" si="93"/>
        <v>0.28183464091732047</v>
      </c>
      <c r="BM223" s="176" t="str">
        <f t="shared" si="94"/>
        <v>Écarter</v>
      </c>
      <c r="BN223" s="177">
        <f t="shared" si="95"/>
        <v>0.284330985915493</v>
      </c>
      <c r="BO223" s="177">
        <f t="shared" si="96"/>
        <v>1420.8</v>
      </c>
      <c r="BP223" s="178">
        <f t="shared" si="97"/>
        <v>4.0822072072072071E-2</v>
      </c>
      <c r="BQ223" s="178">
        <f t="shared" si="98"/>
        <v>1</v>
      </c>
      <c r="BR223" s="179">
        <f t="shared" si="99"/>
        <v>0.33361486486486486</v>
      </c>
      <c r="BS223" s="182">
        <f>AVERAGE(Tableau1[[#This Row],[STL_pg/Min]],Tableau1[[#This Row],[BLK_pg/Min]],Tableau1[[#This Row],[REB_pg/Min]])</f>
        <v>0.1365427927927928</v>
      </c>
      <c r="BT223" s="180">
        <f>AVERAGE(Tableau1[FG%])</f>
        <v>44.61089630931459</v>
      </c>
      <c r="BU223" s="180">
        <f>AVERAGE(Tableau1[3P%])</f>
        <v>29.902460456941991</v>
      </c>
      <c r="BV223" s="180">
        <f>AVERAGE(Tableau1[FT%])</f>
        <v>72.024077328646754</v>
      </c>
    </row>
    <row r="224" spans="1:74">
      <c r="A224" s="181" t="s">
        <v>1987</v>
      </c>
      <c r="B224" s="167" t="s">
        <v>1795</v>
      </c>
      <c r="C224" s="168">
        <v>23</v>
      </c>
      <c r="D224" s="168">
        <v>66</v>
      </c>
      <c r="E224" s="168">
        <v>35</v>
      </c>
      <c r="F224" s="168">
        <v>31</v>
      </c>
      <c r="G224" s="168">
        <v>21.5</v>
      </c>
      <c r="H224" s="169">
        <v>607</v>
      </c>
      <c r="I224" s="169">
        <v>251</v>
      </c>
      <c r="J224" s="169">
        <v>436</v>
      </c>
      <c r="K224" s="169">
        <v>58</v>
      </c>
      <c r="L224" s="169">
        <v>20</v>
      </c>
      <c r="M224" s="169">
        <v>53</v>
      </c>
      <c r="N224" s="169">
        <v>34.6</v>
      </c>
      <c r="O224" s="169">
        <v>92</v>
      </c>
      <c r="P224" s="169">
        <v>125</v>
      </c>
      <c r="Q224" s="169">
        <v>70.900000000000006</v>
      </c>
      <c r="R224" s="169">
        <v>231</v>
      </c>
      <c r="S224" s="169">
        <v>317</v>
      </c>
      <c r="T224" s="169">
        <v>548</v>
      </c>
      <c r="U224" s="169">
        <v>66</v>
      </c>
      <c r="V224" s="170">
        <v>86</v>
      </c>
      <c r="W224" s="169">
        <v>33</v>
      </c>
      <c r="X224" s="169">
        <v>86</v>
      </c>
      <c r="Y224" s="169">
        <v>185</v>
      </c>
      <c r="Z224" s="169">
        <v>1643</v>
      </c>
      <c r="AA224" s="169">
        <v>12</v>
      </c>
      <c r="AB224" s="169">
        <v>0</v>
      </c>
      <c r="AC224" s="168">
        <v>2.5</v>
      </c>
      <c r="AD224" s="168">
        <v>116.8</v>
      </c>
      <c r="AE224" s="168">
        <v>111.5</v>
      </c>
      <c r="AF224" s="168">
        <v>5.3</v>
      </c>
      <c r="AG224" s="168">
        <v>5.9</v>
      </c>
      <c r="AH224" s="168">
        <v>0.74</v>
      </c>
      <c r="AI224" s="168">
        <v>10.199999999999999</v>
      </c>
      <c r="AJ224" s="168">
        <v>15.3</v>
      </c>
      <c r="AK224" s="168">
        <v>20.399999999999999</v>
      </c>
      <c r="AL224" s="168">
        <v>17.899999999999999</v>
      </c>
      <c r="AM224" s="168">
        <v>13.9</v>
      </c>
      <c r="AN224" s="168">
        <v>60</v>
      </c>
      <c r="AO224" s="168">
        <v>62.4</v>
      </c>
      <c r="AP224" s="168">
        <v>15.6</v>
      </c>
      <c r="AQ224" s="168">
        <v>104.2</v>
      </c>
      <c r="AR224" s="168">
        <v>11.1</v>
      </c>
      <c r="AS224" s="168">
        <v>3074</v>
      </c>
      <c r="AT224" s="171">
        <f t="shared" si="75"/>
        <v>9.1969696969696972</v>
      </c>
      <c r="AU224" s="171">
        <f t="shared" si="76"/>
        <v>1</v>
      </c>
      <c r="AV224" s="172">
        <f t="shared" si="77"/>
        <v>8.3030303030303028</v>
      </c>
      <c r="AW224" s="172">
        <f t="shared" si="78"/>
        <v>3.5</v>
      </c>
      <c r="AX224" s="172">
        <f t="shared" si="79"/>
        <v>4.8030303030303028</v>
      </c>
      <c r="AY224" s="172">
        <f t="shared" si="80"/>
        <v>0.5</v>
      </c>
      <c r="AZ224" s="172">
        <f t="shared" si="81"/>
        <v>1.303030303030303</v>
      </c>
      <c r="BA224" s="172">
        <f t="shared" si="82"/>
        <v>1.303030303030303</v>
      </c>
      <c r="BB224" s="173">
        <f t="shared" si="83"/>
        <v>0.42776603241719524</v>
      </c>
      <c r="BC224" s="173">
        <f t="shared" si="84"/>
        <v>0.76744186046511631</v>
      </c>
      <c r="BD224" s="173">
        <f t="shared" si="85"/>
        <v>2.3255813953488372E-2</v>
      </c>
      <c r="BE224" s="173">
        <f t="shared" si="86"/>
        <v>6.0606060606060601E-2</v>
      </c>
      <c r="BF224" s="173">
        <f t="shared" si="87"/>
        <v>0.16279069767441862</v>
      </c>
      <c r="BG224" s="173">
        <f t="shared" si="88"/>
        <v>0.2233967582804792</v>
      </c>
      <c r="BH224" s="174" t="str">
        <f t="shared" si="89"/>
        <v>20–29 min</v>
      </c>
      <c r="BI224" s="174" t="str">
        <f t="shared" si="90"/>
        <v>23–27</v>
      </c>
      <c r="BJ224" s="175">
        <f t="shared" si="91"/>
        <v>0.6</v>
      </c>
      <c r="BK224" s="175">
        <f t="shared" si="92"/>
        <v>0.624</v>
      </c>
      <c r="BL224" s="175">
        <f t="shared" si="93"/>
        <v>0.2631261315630658</v>
      </c>
      <c r="BM224" s="176" t="str">
        <f t="shared" si="94"/>
        <v>Écarter</v>
      </c>
      <c r="BN224" s="177">
        <f t="shared" si="95"/>
        <v>0.28127553197975735</v>
      </c>
      <c r="BO224" s="177">
        <f t="shared" si="96"/>
        <v>1419</v>
      </c>
      <c r="BP224" s="178">
        <f t="shared" si="97"/>
        <v>4.6511627906976744E-2</v>
      </c>
      <c r="BQ224" s="178">
        <f t="shared" si="98"/>
        <v>0.76744186046511631</v>
      </c>
      <c r="BR224" s="179">
        <f t="shared" si="99"/>
        <v>0.38618745595489778</v>
      </c>
      <c r="BS224" s="182">
        <f>AVERAGE(Tableau1[[#This Row],[STL_pg/Min]],Tableau1[[#This Row],[BLK_pg/Min]],Tableau1[[#This Row],[REB_pg/Min]])</f>
        <v>0.15668311017148226</v>
      </c>
      <c r="BT224" s="180">
        <f>AVERAGE(Tableau1[FG%])</f>
        <v>44.61089630931459</v>
      </c>
      <c r="BU224" s="180">
        <f>AVERAGE(Tableau1[3P%])</f>
        <v>29.902460456941991</v>
      </c>
      <c r="BV224" s="180">
        <f>AVERAGE(Tableau1[FT%])</f>
        <v>72.024077328646754</v>
      </c>
    </row>
    <row r="225" spans="1:74">
      <c r="A225" s="181" t="s">
        <v>1988</v>
      </c>
      <c r="B225" s="167" t="s">
        <v>1799</v>
      </c>
      <c r="C225" s="168">
        <v>24</v>
      </c>
      <c r="D225" s="168">
        <v>26</v>
      </c>
      <c r="E225" s="168">
        <v>14</v>
      </c>
      <c r="F225" s="168">
        <v>12</v>
      </c>
      <c r="G225" s="168">
        <v>18.7</v>
      </c>
      <c r="H225" s="169">
        <v>237</v>
      </c>
      <c r="I225" s="169">
        <v>81</v>
      </c>
      <c r="J225" s="169">
        <v>190</v>
      </c>
      <c r="K225" s="169">
        <v>42.1</v>
      </c>
      <c r="L225" s="169">
        <v>34</v>
      </c>
      <c r="M225" s="169">
        <v>101</v>
      </c>
      <c r="N225" s="169">
        <v>32.700000000000003</v>
      </c>
      <c r="O225" s="169">
        <v>44</v>
      </c>
      <c r="P225" s="169">
        <v>62</v>
      </c>
      <c r="Q225" s="169">
        <v>68.3</v>
      </c>
      <c r="R225" s="169">
        <v>21</v>
      </c>
      <c r="S225" s="169">
        <v>65</v>
      </c>
      <c r="T225" s="169">
        <v>86</v>
      </c>
      <c r="U225" s="169">
        <v>31</v>
      </c>
      <c r="V225" s="170">
        <v>16</v>
      </c>
      <c r="W225" s="169">
        <v>13</v>
      </c>
      <c r="X225" s="169">
        <v>5</v>
      </c>
      <c r="Y225" s="169">
        <v>44</v>
      </c>
      <c r="Z225" s="169">
        <v>429</v>
      </c>
      <c r="AA225" s="169">
        <v>2</v>
      </c>
      <c r="AB225" s="169">
        <v>0</v>
      </c>
      <c r="AC225" s="168">
        <v>-0.7</v>
      </c>
      <c r="AD225" s="168">
        <v>109.7</v>
      </c>
      <c r="AE225" s="168">
        <v>111.1</v>
      </c>
      <c r="AF225" s="168">
        <v>-1.4</v>
      </c>
      <c r="AG225" s="168">
        <v>9.3000000000000007</v>
      </c>
      <c r="AH225" s="168">
        <v>2.0699999999999998</v>
      </c>
      <c r="AI225" s="168">
        <v>11.7</v>
      </c>
      <c r="AJ225" s="168">
        <v>3.6</v>
      </c>
      <c r="AK225" s="168">
        <v>12.8</v>
      </c>
      <c r="AL225" s="168">
        <v>8</v>
      </c>
      <c r="AM225" s="168">
        <v>5.7</v>
      </c>
      <c r="AN225" s="168">
        <v>50.8</v>
      </c>
      <c r="AO225" s="168">
        <v>54.2</v>
      </c>
      <c r="AP225" s="168">
        <v>18.899999999999999</v>
      </c>
      <c r="AQ225" s="168">
        <v>103.71</v>
      </c>
      <c r="AR225" s="168">
        <v>8.1999999999999993</v>
      </c>
      <c r="AS225" s="168">
        <v>1050</v>
      </c>
      <c r="AT225" s="171">
        <f t="shared" si="75"/>
        <v>9.115384615384615</v>
      </c>
      <c r="AU225" s="171">
        <f t="shared" si="76"/>
        <v>1.1923076923076923</v>
      </c>
      <c r="AV225" s="172">
        <f t="shared" si="77"/>
        <v>3.3076923076923075</v>
      </c>
      <c r="AW225" s="172">
        <f t="shared" si="78"/>
        <v>0.80769230769230771</v>
      </c>
      <c r="AX225" s="172">
        <f t="shared" si="79"/>
        <v>2.5</v>
      </c>
      <c r="AY225" s="172">
        <f t="shared" si="80"/>
        <v>0.5</v>
      </c>
      <c r="AZ225" s="172">
        <f t="shared" si="81"/>
        <v>0.19230769230769232</v>
      </c>
      <c r="BA225" s="172">
        <f t="shared" si="82"/>
        <v>0.61538461538461542</v>
      </c>
      <c r="BB225" s="173">
        <f t="shared" si="83"/>
        <v>0.48745372274784038</v>
      </c>
      <c r="BC225" s="173">
        <f t="shared" si="84"/>
        <v>1.9374999999999998</v>
      </c>
      <c r="BD225" s="173">
        <f t="shared" si="85"/>
        <v>2.6737967914438502E-2</v>
      </c>
      <c r="BE225" s="173">
        <f t="shared" si="86"/>
        <v>1.0283833813245579E-2</v>
      </c>
      <c r="BF225" s="173">
        <f t="shared" si="87"/>
        <v>4.319210201563143E-2</v>
      </c>
      <c r="BG225" s="173">
        <f t="shared" si="88"/>
        <v>0.13368983957219252</v>
      </c>
      <c r="BH225" s="174" t="str">
        <f t="shared" si="89"/>
        <v>10–19 min</v>
      </c>
      <c r="BI225" s="174" t="str">
        <f t="shared" si="90"/>
        <v>23–27</v>
      </c>
      <c r="BJ225" s="175">
        <f t="shared" si="91"/>
        <v>0.50800000000000001</v>
      </c>
      <c r="BK225" s="175">
        <f t="shared" si="92"/>
        <v>0.54200000000000004</v>
      </c>
      <c r="BL225" s="175">
        <f t="shared" si="93"/>
        <v>0.11466505733252867</v>
      </c>
      <c r="BM225" s="176" t="str">
        <f t="shared" si="94"/>
        <v>Écarter</v>
      </c>
      <c r="BN225" s="177">
        <f t="shared" si="95"/>
        <v>0.27878037455502247</v>
      </c>
      <c r="BO225" s="177">
        <f t="shared" si="96"/>
        <v>486.2</v>
      </c>
      <c r="BP225" s="178">
        <f t="shared" si="97"/>
        <v>6.3759769642122585E-2</v>
      </c>
      <c r="BQ225" s="178">
        <f t="shared" si="98"/>
        <v>1.9375</v>
      </c>
      <c r="BR225" s="179">
        <f t="shared" si="99"/>
        <v>0.17688194158782394</v>
      </c>
      <c r="BS225" s="182">
        <f>AVERAGE(Tableau1[[#This Row],[STL_pg/Min]],Tableau1[[#This Row],[BLK_pg/Min]],Tableau1[[#This Row],[REB_pg/Min]])</f>
        <v>7.130124777183601E-2</v>
      </c>
      <c r="BT225" s="180">
        <f>AVERAGE(Tableau1[FG%])</f>
        <v>44.61089630931459</v>
      </c>
      <c r="BU225" s="180">
        <f>AVERAGE(Tableau1[3P%])</f>
        <v>29.902460456941991</v>
      </c>
      <c r="BV225" s="180">
        <f>AVERAGE(Tableau1[FT%])</f>
        <v>72.024077328646754</v>
      </c>
    </row>
    <row r="226" spans="1:74">
      <c r="A226" s="181" t="s">
        <v>1989</v>
      </c>
      <c r="B226" s="167" t="s">
        <v>1787</v>
      </c>
      <c r="C226" s="168">
        <v>20</v>
      </c>
      <c r="D226" s="168">
        <v>46</v>
      </c>
      <c r="E226" s="168">
        <v>11</v>
      </c>
      <c r="F226" s="168">
        <v>35</v>
      </c>
      <c r="G226" s="168">
        <v>22.7</v>
      </c>
      <c r="H226" s="169">
        <v>419</v>
      </c>
      <c r="I226" s="169">
        <v>133</v>
      </c>
      <c r="J226" s="169">
        <v>373</v>
      </c>
      <c r="K226" s="169">
        <v>35.799999999999997</v>
      </c>
      <c r="L226" s="169">
        <v>87</v>
      </c>
      <c r="M226" s="169">
        <v>262</v>
      </c>
      <c r="N226" s="169">
        <v>33.299999999999997</v>
      </c>
      <c r="O226" s="169">
        <v>69</v>
      </c>
      <c r="P226" s="169">
        <v>78</v>
      </c>
      <c r="Q226" s="169">
        <v>83.8</v>
      </c>
      <c r="R226" s="169">
        <v>41</v>
      </c>
      <c r="S226" s="169">
        <v>138</v>
      </c>
      <c r="T226" s="169">
        <v>179</v>
      </c>
      <c r="U226" s="169">
        <v>41</v>
      </c>
      <c r="V226" s="170">
        <v>46</v>
      </c>
      <c r="W226" s="169">
        <v>23</v>
      </c>
      <c r="X226" s="169">
        <v>23</v>
      </c>
      <c r="Y226" s="169">
        <v>106</v>
      </c>
      <c r="Z226" s="169">
        <v>787</v>
      </c>
      <c r="AA226" s="169">
        <v>0</v>
      </c>
      <c r="AB226" s="169">
        <v>0</v>
      </c>
      <c r="AC226" s="168">
        <v>-5.7</v>
      </c>
      <c r="AD226" s="168">
        <v>103</v>
      </c>
      <c r="AE226" s="168">
        <v>115.2</v>
      </c>
      <c r="AF226" s="168">
        <v>-12.3</v>
      </c>
      <c r="AG226" s="168">
        <v>6.3</v>
      </c>
      <c r="AH226" s="168">
        <v>0.87</v>
      </c>
      <c r="AI226" s="168">
        <v>8.1</v>
      </c>
      <c r="AJ226" s="168">
        <v>3.7</v>
      </c>
      <c r="AK226" s="168">
        <v>13.8</v>
      </c>
      <c r="AL226" s="168">
        <v>8.4</v>
      </c>
      <c r="AM226" s="168">
        <v>9.3000000000000007</v>
      </c>
      <c r="AN226" s="168">
        <v>47.4</v>
      </c>
      <c r="AO226" s="168">
        <v>51.6</v>
      </c>
      <c r="AP226" s="168">
        <v>18.5</v>
      </c>
      <c r="AQ226" s="168">
        <v>97.91</v>
      </c>
      <c r="AR226" s="168">
        <v>6.1</v>
      </c>
      <c r="AS226" s="168">
        <v>2126</v>
      </c>
      <c r="AT226" s="171">
        <f t="shared" si="75"/>
        <v>9.1086956521739122</v>
      </c>
      <c r="AU226" s="171">
        <f t="shared" si="76"/>
        <v>0.89130434782608692</v>
      </c>
      <c r="AV226" s="172">
        <f t="shared" si="77"/>
        <v>3.8913043478260869</v>
      </c>
      <c r="AW226" s="172">
        <f t="shared" si="78"/>
        <v>0.89130434782608692</v>
      </c>
      <c r="AX226" s="172">
        <f t="shared" si="79"/>
        <v>3</v>
      </c>
      <c r="AY226" s="172">
        <f t="shared" si="80"/>
        <v>0.5</v>
      </c>
      <c r="AZ226" s="172">
        <f t="shared" si="81"/>
        <v>0.5</v>
      </c>
      <c r="BA226" s="172">
        <f t="shared" si="82"/>
        <v>1</v>
      </c>
      <c r="BB226" s="173">
        <f t="shared" si="83"/>
        <v>0.40126412564642788</v>
      </c>
      <c r="BC226" s="173">
        <f t="shared" si="84"/>
        <v>0.89130434782608692</v>
      </c>
      <c r="BD226" s="173">
        <f t="shared" si="85"/>
        <v>2.2026431718061675E-2</v>
      </c>
      <c r="BE226" s="173">
        <f t="shared" si="86"/>
        <v>2.2026431718061675E-2</v>
      </c>
      <c r="BF226" s="173">
        <f t="shared" si="87"/>
        <v>3.9264508714805593E-2</v>
      </c>
      <c r="BG226" s="173">
        <f t="shared" si="88"/>
        <v>0.13215859030837004</v>
      </c>
      <c r="BH226" s="174" t="str">
        <f t="shared" si="89"/>
        <v>20–29 min</v>
      </c>
      <c r="BI226" s="174" t="str">
        <f t="shared" si="90"/>
        <v>18–22</v>
      </c>
      <c r="BJ226" s="175">
        <f t="shared" si="91"/>
        <v>0.47399999999999998</v>
      </c>
      <c r="BK226" s="175">
        <f t="shared" si="92"/>
        <v>0.51600000000000001</v>
      </c>
      <c r="BL226" s="175">
        <f t="shared" si="93"/>
        <v>0.22510561255280628</v>
      </c>
      <c r="BM226" s="176" t="str">
        <f t="shared" si="94"/>
        <v>Écarter</v>
      </c>
      <c r="BN226" s="177">
        <f t="shared" si="95"/>
        <v>0.2785758026419386</v>
      </c>
      <c r="BO226" s="177">
        <f t="shared" si="96"/>
        <v>1044.2</v>
      </c>
      <c r="BP226" s="178">
        <f t="shared" si="97"/>
        <v>3.9264508714805593E-2</v>
      </c>
      <c r="BQ226" s="178">
        <f t="shared" si="98"/>
        <v>0.89130434782608692</v>
      </c>
      <c r="BR226" s="179">
        <f t="shared" si="99"/>
        <v>0.17142309902317565</v>
      </c>
      <c r="BS226" s="182">
        <f>AVERAGE(Tableau1[[#This Row],[STL_pg/Min]],Tableau1[[#This Row],[BLK_pg/Min]],Tableau1[[#This Row],[REB_pg/Min]])</f>
        <v>7.1825320819766336E-2</v>
      </c>
      <c r="BT226" s="180">
        <f>AVERAGE(Tableau1[FG%])</f>
        <v>44.61089630931459</v>
      </c>
      <c r="BU226" s="180">
        <f>AVERAGE(Tableau1[3P%])</f>
        <v>29.902460456941991</v>
      </c>
      <c r="BV226" s="180">
        <f>AVERAGE(Tableau1[FT%])</f>
        <v>72.024077328646754</v>
      </c>
    </row>
    <row r="227" spans="1:74">
      <c r="A227" s="181" t="s">
        <v>1990</v>
      </c>
      <c r="B227" s="167" t="s">
        <v>1758</v>
      </c>
      <c r="C227" s="168">
        <v>32</v>
      </c>
      <c r="D227" s="168">
        <v>75</v>
      </c>
      <c r="E227" s="168">
        <v>33</v>
      </c>
      <c r="F227" s="168">
        <v>42</v>
      </c>
      <c r="G227" s="168">
        <v>24.5</v>
      </c>
      <c r="H227" s="169">
        <v>683</v>
      </c>
      <c r="I227" s="169">
        <v>240</v>
      </c>
      <c r="J227" s="169">
        <v>570</v>
      </c>
      <c r="K227" s="169">
        <v>42.3</v>
      </c>
      <c r="L227" s="169">
        <v>180</v>
      </c>
      <c r="M227" s="169">
        <v>443</v>
      </c>
      <c r="N227" s="169">
        <v>40.6</v>
      </c>
      <c r="O227" s="169">
        <v>23</v>
      </c>
      <c r="P227" s="169">
        <v>23</v>
      </c>
      <c r="Q227" s="169">
        <v>73.099999999999994</v>
      </c>
      <c r="R227" s="169">
        <v>53</v>
      </c>
      <c r="S227" s="169">
        <v>293</v>
      </c>
      <c r="T227" s="169">
        <v>353</v>
      </c>
      <c r="U227" s="169">
        <v>165</v>
      </c>
      <c r="V227" s="170">
        <v>68</v>
      </c>
      <c r="W227" s="169">
        <v>68</v>
      </c>
      <c r="X227" s="169">
        <v>38</v>
      </c>
      <c r="Y227" s="169">
        <v>150</v>
      </c>
      <c r="Z227" s="169">
        <v>1583</v>
      </c>
      <c r="AA227" s="169">
        <v>1</v>
      </c>
      <c r="AB227" s="169">
        <v>0</v>
      </c>
      <c r="AC227" s="168">
        <v>-2.1</v>
      </c>
      <c r="AD227" s="168">
        <v>112.1</v>
      </c>
      <c r="AE227" s="168">
        <v>116.4</v>
      </c>
      <c r="AF227" s="168">
        <v>-4.2</v>
      </c>
      <c r="AG227" s="168">
        <v>12.8</v>
      </c>
      <c r="AH227" s="168">
        <v>2.5099999999999998</v>
      </c>
      <c r="AI227" s="168">
        <v>20.100000000000001</v>
      </c>
      <c r="AJ227" s="168">
        <v>2.9</v>
      </c>
      <c r="AK227" s="168">
        <v>15.7</v>
      </c>
      <c r="AL227" s="168">
        <v>9.4</v>
      </c>
      <c r="AM227" s="168">
        <v>8</v>
      </c>
      <c r="AN227" s="168">
        <v>58</v>
      </c>
      <c r="AO227" s="168">
        <v>58.5</v>
      </c>
      <c r="AP227" s="168">
        <v>15.1</v>
      </c>
      <c r="AQ227" s="168">
        <v>100.27</v>
      </c>
      <c r="AR227" s="168">
        <v>8.5</v>
      </c>
      <c r="AS227" s="168">
        <v>3840</v>
      </c>
      <c r="AT227" s="171">
        <f t="shared" si="75"/>
        <v>9.1066666666666674</v>
      </c>
      <c r="AU227" s="171">
        <f t="shared" si="76"/>
        <v>2.2000000000000002</v>
      </c>
      <c r="AV227" s="172">
        <f t="shared" si="77"/>
        <v>4.706666666666667</v>
      </c>
      <c r="AW227" s="172">
        <f t="shared" si="78"/>
        <v>0.70666666666666667</v>
      </c>
      <c r="AX227" s="172">
        <f t="shared" si="79"/>
        <v>3.9066666666666667</v>
      </c>
      <c r="AY227" s="172">
        <f t="shared" si="80"/>
        <v>0.90666666666666662</v>
      </c>
      <c r="AZ227" s="172">
        <f t="shared" si="81"/>
        <v>0.50666666666666671</v>
      </c>
      <c r="BA227" s="172">
        <f t="shared" si="82"/>
        <v>0.90666666666666662</v>
      </c>
      <c r="BB227" s="173">
        <f t="shared" si="83"/>
        <v>0.3717006802721089</v>
      </c>
      <c r="BC227" s="173">
        <f t="shared" si="84"/>
        <v>2.4264705882352944</v>
      </c>
      <c r="BD227" s="173">
        <f t="shared" si="85"/>
        <v>3.700680272108843E-2</v>
      </c>
      <c r="BE227" s="173">
        <f t="shared" si="86"/>
        <v>2.0680272108843538E-2</v>
      </c>
      <c r="BF227" s="173">
        <f t="shared" si="87"/>
        <v>2.8843537414965988E-2</v>
      </c>
      <c r="BG227" s="173">
        <f t="shared" si="88"/>
        <v>0.15945578231292518</v>
      </c>
      <c r="BH227" s="174" t="str">
        <f t="shared" si="89"/>
        <v>20–29 min</v>
      </c>
      <c r="BI227" s="174" t="str">
        <f t="shared" si="90"/>
        <v>28–32</v>
      </c>
      <c r="BJ227" s="175">
        <f t="shared" si="91"/>
        <v>0.57999999999999996</v>
      </c>
      <c r="BK227" s="175">
        <f t="shared" si="92"/>
        <v>0.58499999999999996</v>
      </c>
      <c r="BL227" s="175">
        <f t="shared" si="93"/>
        <v>0.343995171997586</v>
      </c>
      <c r="BM227" s="176" t="str">
        <f t="shared" si="94"/>
        <v>Écarter</v>
      </c>
      <c r="BN227" s="177">
        <f t="shared" si="95"/>
        <v>0.27851374916163651</v>
      </c>
      <c r="BO227" s="177">
        <f t="shared" si="96"/>
        <v>1837.5</v>
      </c>
      <c r="BP227" s="178">
        <f t="shared" si="97"/>
        <v>8.9795918367346933E-2</v>
      </c>
      <c r="BQ227" s="178">
        <f t="shared" si="98"/>
        <v>2.4264705882352939</v>
      </c>
      <c r="BR227" s="179">
        <f t="shared" si="99"/>
        <v>0.19210884353741497</v>
      </c>
      <c r="BS227" s="182">
        <f>AVERAGE(Tableau1[[#This Row],[STL_pg/Min]],Tableau1[[#This Row],[BLK_pg/Min]],Tableau1[[#This Row],[REB_pg/Min]])</f>
        <v>8.3265306122448979E-2</v>
      </c>
      <c r="BT227" s="180">
        <f>AVERAGE(Tableau1[FG%])</f>
        <v>44.61089630931459</v>
      </c>
      <c r="BU227" s="180">
        <f>AVERAGE(Tableau1[3P%])</f>
        <v>29.902460456941991</v>
      </c>
      <c r="BV227" s="180">
        <f>AVERAGE(Tableau1[FT%])</f>
        <v>72.024077328646754</v>
      </c>
    </row>
    <row r="228" spans="1:74">
      <c r="A228" s="181" t="s">
        <v>1991</v>
      </c>
      <c r="B228" s="167" t="s">
        <v>1766</v>
      </c>
      <c r="C228" s="168">
        <v>26</v>
      </c>
      <c r="D228" s="168">
        <v>68</v>
      </c>
      <c r="E228" s="168">
        <v>31</v>
      </c>
      <c r="F228" s="168">
        <v>37</v>
      </c>
      <c r="G228" s="168">
        <v>25.9</v>
      </c>
      <c r="H228" s="169">
        <v>619</v>
      </c>
      <c r="I228" s="169">
        <v>224</v>
      </c>
      <c r="J228" s="169">
        <v>490</v>
      </c>
      <c r="K228" s="169">
        <v>46</v>
      </c>
      <c r="L228" s="169">
        <v>34</v>
      </c>
      <c r="M228" s="169">
        <v>156</v>
      </c>
      <c r="N228" s="169">
        <v>23.4</v>
      </c>
      <c r="O228" s="169">
        <v>129</v>
      </c>
      <c r="P228" s="169">
        <v>177</v>
      </c>
      <c r="Q228" s="169">
        <v>73.7</v>
      </c>
      <c r="R228" s="169">
        <v>150</v>
      </c>
      <c r="S228" s="169">
        <v>340</v>
      </c>
      <c r="T228" s="169">
        <v>490</v>
      </c>
      <c r="U228" s="169">
        <v>136</v>
      </c>
      <c r="V228" s="170">
        <v>75</v>
      </c>
      <c r="W228" s="169">
        <v>54</v>
      </c>
      <c r="X228" s="169">
        <v>41</v>
      </c>
      <c r="Y228" s="169">
        <v>197</v>
      </c>
      <c r="Z228" s="169">
        <v>1612</v>
      </c>
      <c r="AA228" s="169">
        <v>10</v>
      </c>
      <c r="AB228" s="169">
        <v>0</v>
      </c>
      <c r="AC228" s="168">
        <v>-0.2</v>
      </c>
      <c r="AD228" s="168">
        <v>107.8</v>
      </c>
      <c r="AE228" s="168">
        <v>107.8</v>
      </c>
      <c r="AF228" s="168">
        <v>0</v>
      </c>
      <c r="AG228" s="168">
        <v>11.7</v>
      </c>
      <c r="AH228" s="168">
        <v>1.74</v>
      </c>
      <c r="AI228" s="168">
        <v>17.2</v>
      </c>
      <c r="AJ228" s="168">
        <v>8.3000000000000007</v>
      </c>
      <c r="AK228" s="168">
        <v>20.2</v>
      </c>
      <c r="AL228" s="168">
        <v>14</v>
      </c>
      <c r="AM228" s="168">
        <v>9.9</v>
      </c>
      <c r="AN228" s="168">
        <v>49.8</v>
      </c>
      <c r="AO228" s="168">
        <v>54.4</v>
      </c>
      <c r="AP228" s="168">
        <v>15.9</v>
      </c>
      <c r="AQ228" s="168">
        <v>97.19</v>
      </c>
      <c r="AR228" s="168">
        <v>9.9</v>
      </c>
      <c r="AS228" s="168">
        <v>3554</v>
      </c>
      <c r="AT228" s="171">
        <f t="shared" si="75"/>
        <v>9.1029411764705888</v>
      </c>
      <c r="AU228" s="171">
        <f t="shared" si="76"/>
        <v>2</v>
      </c>
      <c r="AV228" s="172">
        <f t="shared" si="77"/>
        <v>7.2058823529411766</v>
      </c>
      <c r="AW228" s="172">
        <f t="shared" si="78"/>
        <v>2.2058823529411766</v>
      </c>
      <c r="AX228" s="172">
        <f t="shared" si="79"/>
        <v>5</v>
      </c>
      <c r="AY228" s="172">
        <f t="shared" si="80"/>
        <v>0.79411764705882348</v>
      </c>
      <c r="AZ228" s="172">
        <f t="shared" si="81"/>
        <v>0.6029411764705882</v>
      </c>
      <c r="BA228" s="172">
        <f t="shared" si="82"/>
        <v>1.1029411764705883</v>
      </c>
      <c r="BB228" s="173">
        <f t="shared" si="83"/>
        <v>0.35146491028843974</v>
      </c>
      <c r="BC228" s="173">
        <f t="shared" si="84"/>
        <v>1.8133333333333332</v>
      </c>
      <c r="BD228" s="173">
        <f t="shared" si="85"/>
        <v>3.066091301385419E-2</v>
      </c>
      <c r="BE228" s="173">
        <f t="shared" si="86"/>
        <v>2.3279582103111516E-2</v>
      </c>
      <c r="BF228" s="173">
        <f t="shared" si="87"/>
        <v>8.5169202816261655E-2</v>
      </c>
      <c r="BG228" s="173">
        <f t="shared" si="88"/>
        <v>0.19305019305019305</v>
      </c>
      <c r="BH228" s="174" t="str">
        <f t="shared" si="89"/>
        <v>20–29 min</v>
      </c>
      <c r="BI228" s="174" t="str">
        <f t="shared" si="90"/>
        <v>23–27</v>
      </c>
      <c r="BJ228" s="175">
        <f t="shared" si="91"/>
        <v>0.498</v>
      </c>
      <c r="BK228" s="175">
        <f t="shared" si="92"/>
        <v>0.54400000000000004</v>
      </c>
      <c r="BL228" s="175">
        <f t="shared" si="93"/>
        <v>0.29571514785757391</v>
      </c>
      <c r="BM228" s="176" t="str">
        <f t="shared" si="94"/>
        <v>Écarter</v>
      </c>
      <c r="BN228" s="177">
        <f t="shared" si="95"/>
        <v>0.2783998106284768</v>
      </c>
      <c r="BO228" s="177">
        <f t="shared" si="96"/>
        <v>1761.1999999999998</v>
      </c>
      <c r="BP228" s="178">
        <f t="shared" si="97"/>
        <v>7.7220077220077232E-2</v>
      </c>
      <c r="BQ228" s="178">
        <f t="shared" si="98"/>
        <v>1.8133333333333332</v>
      </c>
      <c r="BR228" s="179">
        <f t="shared" si="99"/>
        <v>0.27821939586645472</v>
      </c>
      <c r="BS228" s="182">
        <f>AVERAGE(Tableau1[[#This Row],[STL_pg/Min]],Tableau1[[#This Row],[BLK_pg/Min]],Tableau1[[#This Row],[REB_pg/Min]])</f>
        <v>0.11071996366114013</v>
      </c>
      <c r="BT228" s="180">
        <f>AVERAGE(Tableau1[FG%])</f>
        <v>44.61089630931459</v>
      </c>
      <c r="BU228" s="180">
        <f>AVERAGE(Tableau1[3P%])</f>
        <v>29.902460456941991</v>
      </c>
      <c r="BV228" s="180">
        <f>AVERAGE(Tableau1[FT%])</f>
        <v>72.024077328646754</v>
      </c>
    </row>
    <row r="229" spans="1:74">
      <c r="A229" s="181" t="s">
        <v>1992</v>
      </c>
      <c r="B229" s="167" t="s">
        <v>1752</v>
      </c>
      <c r="C229" s="168">
        <v>24</v>
      </c>
      <c r="D229" s="168">
        <v>78</v>
      </c>
      <c r="E229" s="168">
        <v>47</v>
      </c>
      <c r="F229" s="168">
        <v>31</v>
      </c>
      <c r="G229" s="168">
        <v>19.2</v>
      </c>
      <c r="H229" s="169">
        <v>710</v>
      </c>
      <c r="I229" s="169">
        <v>257</v>
      </c>
      <c r="J229" s="169">
        <v>554</v>
      </c>
      <c r="K229" s="169">
        <v>46.1</v>
      </c>
      <c r="L229" s="169">
        <v>125</v>
      </c>
      <c r="M229" s="169">
        <v>343</v>
      </c>
      <c r="N229" s="169">
        <v>37.6</v>
      </c>
      <c r="O229" s="169">
        <v>62</v>
      </c>
      <c r="P229" s="169">
        <v>86</v>
      </c>
      <c r="Q229" s="169">
        <v>76.2</v>
      </c>
      <c r="R229" s="169">
        <v>39</v>
      </c>
      <c r="S229" s="169">
        <v>179</v>
      </c>
      <c r="T229" s="169">
        <v>218</v>
      </c>
      <c r="U229" s="169">
        <v>62</v>
      </c>
      <c r="V229" s="170">
        <v>39</v>
      </c>
      <c r="W229" s="169">
        <v>23</v>
      </c>
      <c r="X229" s="169">
        <v>8</v>
      </c>
      <c r="Y229" s="169">
        <v>94</v>
      </c>
      <c r="Z229" s="169">
        <v>1123</v>
      </c>
      <c r="AA229" s="169">
        <v>0</v>
      </c>
      <c r="AB229" s="169">
        <v>0</v>
      </c>
      <c r="AC229" s="168">
        <v>-0.9</v>
      </c>
      <c r="AD229" s="168">
        <v>112.2</v>
      </c>
      <c r="AE229" s="168">
        <v>114.9</v>
      </c>
      <c r="AF229" s="168">
        <v>-2.8</v>
      </c>
      <c r="AG229" s="168">
        <v>6.7</v>
      </c>
      <c r="AH229" s="168">
        <v>1.78</v>
      </c>
      <c r="AI229" s="168">
        <v>9.5</v>
      </c>
      <c r="AJ229" s="168">
        <v>2.6</v>
      </c>
      <c r="AK229" s="168">
        <v>11.6</v>
      </c>
      <c r="AL229" s="168">
        <v>7.3</v>
      </c>
      <c r="AM229" s="168">
        <v>5.3</v>
      </c>
      <c r="AN229" s="168">
        <v>57.6</v>
      </c>
      <c r="AO229" s="168">
        <v>59.4</v>
      </c>
      <c r="AP229" s="168">
        <v>18.100000000000001</v>
      </c>
      <c r="AQ229" s="168">
        <v>98.26</v>
      </c>
      <c r="AR229" s="168">
        <v>8.6999999999999993</v>
      </c>
      <c r="AS229" s="168">
        <v>3063</v>
      </c>
      <c r="AT229" s="171">
        <f t="shared" si="75"/>
        <v>9.1025641025641022</v>
      </c>
      <c r="AU229" s="171">
        <f t="shared" si="76"/>
        <v>0.79487179487179482</v>
      </c>
      <c r="AV229" s="172">
        <f t="shared" si="77"/>
        <v>2.7948717948717947</v>
      </c>
      <c r="AW229" s="172">
        <f t="shared" si="78"/>
        <v>0.5</v>
      </c>
      <c r="AX229" s="172">
        <f t="shared" si="79"/>
        <v>2.2948717948717947</v>
      </c>
      <c r="AY229" s="172">
        <f t="shared" si="80"/>
        <v>0.29487179487179488</v>
      </c>
      <c r="AZ229" s="172">
        <f t="shared" si="81"/>
        <v>0.10256410256410256</v>
      </c>
      <c r="BA229" s="172">
        <f t="shared" si="82"/>
        <v>0.5</v>
      </c>
      <c r="BB229" s="173">
        <f t="shared" si="83"/>
        <v>0.47409188034188032</v>
      </c>
      <c r="BC229" s="173">
        <f t="shared" si="84"/>
        <v>1.5897435897435896</v>
      </c>
      <c r="BD229" s="173">
        <f t="shared" si="85"/>
        <v>1.5357905982905984E-2</v>
      </c>
      <c r="BE229" s="173">
        <f t="shared" si="86"/>
        <v>5.341880341880342E-3</v>
      </c>
      <c r="BF229" s="173">
        <f t="shared" si="87"/>
        <v>2.6041666666666668E-2</v>
      </c>
      <c r="BG229" s="173">
        <f t="shared" si="88"/>
        <v>0.11952457264957264</v>
      </c>
      <c r="BH229" s="174" t="str">
        <f t="shared" si="89"/>
        <v>10–19 min</v>
      </c>
      <c r="BI229" s="174" t="str">
        <f t="shared" si="90"/>
        <v>23–27</v>
      </c>
      <c r="BJ229" s="175">
        <f t="shared" si="91"/>
        <v>0.57600000000000007</v>
      </c>
      <c r="BK229" s="175">
        <f t="shared" si="92"/>
        <v>0.59399999999999997</v>
      </c>
      <c r="BL229" s="175">
        <f t="shared" si="93"/>
        <v>0.33433916716958356</v>
      </c>
      <c r="BM229" s="176" t="str">
        <f t="shared" si="94"/>
        <v>Écarter</v>
      </c>
      <c r="BN229" s="177">
        <f t="shared" si="95"/>
        <v>0.2783882783882784</v>
      </c>
      <c r="BO229" s="177">
        <f t="shared" si="96"/>
        <v>1497.6</v>
      </c>
      <c r="BP229" s="178">
        <f t="shared" si="97"/>
        <v>4.1399572649572655E-2</v>
      </c>
      <c r="BQ229" s="178">
        <f t="shared" si="98"/>
        <v>1.5897435897435896</v>
      </c>
      <c r="BR229" s="179">
        <f t="shared" si="99"/>
        <v>0.14556623931623933</v>
      </c>
      <c r="BS229" s="182">
        <f>AVERAGE(Tableau1[[#This Row],[STL_pg/Min]],Tableau1[[#This Row],[BLK_pg/Min]],Tableau1[[#This Row],[REB_pg/Min]])</f>
        <v>5.5422008547008551E-2</v>
      </c>
      <c r="BT229" s="180">
        <f>AVERAGE(Tableau1[FG%])</f>
        <v>44.61089630931459</v>
      </c>
      <c r="BU229" s="180">
        <f>AVERAGE(Tableau1[3P%])</f>
        <v>29.902460456941991</v>
      </c>
      <c r="BV229" s="180">
        <f>AVERAGE(Tableau1[FT%])</f>
        <v>72.024077328646754</v>
      </c>
    </row>
    <row r="230" spans="1:74">
      <c r="A230" s="181" t="s">
        <v>1993</v>
      </c>
      <c r="B230" s="167" t="s">
        <v>1821</v>
      </c>
      <c r="C230" s="168">
        <v>33</v>
      </c>
      <c r="D230" s="168">
        <v>79</v>
      </c>
      <c r="E230" s="168">
        <v>49</v>
      </c>
      <c r="F230" s="168">
        <v>30</v>
      </c>
      <c r="G230" s="168">
        <v>17.899999999999999</v>
      </c>
      <c r="H230" s="169">
        <v>719</v>
      </c>
      <c r="I230" s="169">
        <v>324</v>
      </c>
      <c r="J230" s="169">
        <v>624</v>
      </c>
      <c r="K230" s="169">
        <v>51.9</v>
      </c>
      <c r="L230" s="169">
        <v>16</v>
      </c>
      <c r="M230" s="169">
        <v>47</v>
      </c>
      <c r="N230" s="169">
        <v>30.6</v>
      </c>
      <c r="O230" s="169">
        <v>55</v>
      </c>
      <c r="P230" s="169">
        <v>79</v>
      </c>
      <c r="Q230" s="169">
        <v>74</v>
      </c>
      <c r="R230" s="169">
        <v>47</v>
      </c>
      <c r="S230" s="169">
        <v>150</v>
      </c>
      <c r="T230" s="169">
        <v>190</v>
      </c>
      <c r="U230" s="169">
        <v>348</v>
      </c>
      <c r="V230" s="170">
        <v>111</v>
      </c>
      <c r="W230" s="169">
        <v>87</v>
      </c>
      <c r="X230" s="169">
        <v>24</v>
      </c>
      <c r="Y230" s="169">
        <v>79</v>
      </c>
      <c r="Z230" s="169">
        <v>1683</v>
      </c>
      <c r="AA230" s="169">
        <v>2</v>
      </c>
      <c r="AB230" s="169">
        <v>0</v>
      </c>
      <c r="AC230" s="168">
        <v>-0.7</v>
      </c>
      <c r="AD230" s="168">
        <v>111.1</v>
      </c>
      <c r="AE230" s="168">
        <v>113.8</v>
      </c>
      <c r="AF230" s="168">
        <v>-2.7</v>
      </c>
      <c r="AG230" s="168">
        <v>35.9</v>
      </c>
      <c r="AH230" s="168">
        <v>3.22</v>
      </c>
      <c r="AI230" s="168">
        <v>31.3</v>
      </c>
      <c r="AJ230" s="168">
        <v>3.2</v>
      </c>
      <c r="AK230" s="168">
        <v>10.4</v>
      </c>
      <c r="AL230" s="168">
        <v>6.9</v>
      </c>
      <c r="AM230" s="168">
        <v>9.6999999999999993</v>
      </c>
      <c r="AN230" s="168">
        <v>53.1</v>
      </c>
      <c r="AO230" s="168">
        <v>54.7</v>
      </c>
      <c r="AP230" s="168">
        <v>22.6</v>
      </c>
      <c r="AQ230" s="168">
        <v>103.69</v>
      </c>
      <c r="AR230" s="168">
        <v>12.9</v>
      </c>
      <c r="AS230" s="168">
        <v>3069</v>
      </c>
      <c r="AT230" s="171">
        <f t="shared" si="75"/>
        <v>9.1012658227848107</v>
      </c>
      <c r="AU230" s="171">
        <f t="shared" si="76"/>
        <v>4.4050632911392409</v>
      </c>
      <c r="AV230" s="172">
        <f t="shared" si="77"/>
        <v>2.4050632911392404</v>
      </c>
      <c r="AW230" s="172">
        <f t="shared" si="78"/>
        <v>0.59493670886075944</v>
      </c>
      <c r="AX230" s="172">
        <f t="shared" si="79"/>
        <v>1.8987341772151898</v>
      </c>
      <c r="AY230" s="172">
        <f t="shared" si="80"/>
        <v>1.1012658227848102</v>
      </c>
      <c r="AZ230" s="172">
        <f t="shared" si="81"/>
        <v>0.30379746835443039</v>
      </c>
      <c r="BA230" s="172">
        <f t="shared" si="82"/>
        <v>1.4050632911392404</v>
      </c>
      <c r="BB230" s="173">
        <f t="shared" si="83"/>
        <v>0.50845060462484981</v>
      </c>
      <c r="BC230" s="173">
        <f t="shared" si="84"/>
        <v>3.1351351351351355</v>
      </c>
      <c r="BD230" s="173">
        <f t="shared" si="85"/>
        <v>6.1523230323173764E-2</v>
      </c>
      <c r="BE230" s="173">
        <f t="shared" si="86"/>
        <v>1.6971925606392761E-2</v>
      </c>
      <c r="BF230" s="173">
        <f t="shared" si="87"/>
        <v>3.3236687645852483E-2</v>
      </c>
      <c r="BG230" s="173">
        <f t="shared" si="88"/>
        <v>0.10607453503995475</v>
      </c>
      <c r="BH230" s="174" t="str">
        <f t="shared" si="89"/>
        <v>10–19 min</v>
      </c>
      <c r="BI230" s="174" t="str">
        <f t="shared" si="90"/>
        <v>33+</v>
      </c>
      <c r="BJ230" s="175">
        <f t="shared" si="91"/>
        <v>0.53100000000000003</v>
      </c>
      <c r="BK230" s="175">
        <f t="shared" si="92"/>
        <v>0.54700000000000004</v>
      </c>
      <c r="BL230" s="175">
        <f t="shared" si="93"/>
        <v>0.37658418829209417</v>
      </c>
      <c r="BM230" s="176" t="str">
        <f t="shared" si="94"/>
        <v>Écarter</v>
      </c>
      <c r="BN230" s="177">
        <f t="shared" si="95"/>
        <v>0.27834857244734229</v>
      </c>
      <c r="BO230" s="177">
        <f t="shared" si="96"/>
        <v>1414.1</v>
      </c>
      <c r="BP230" s="178">
        <f t="shared" si="97"/>
        <v>0.24609292129269503</v>
      </c>
      <c r="BQ230" s="178">
        <f t="shared" si="98"/>
        <v>3.1351351351351351</v>
      </c>
      <c r="BR230" s="179">
        <f t="shared" si="99"/>
        <v>0.13436107771727601</v>
      </c>
      <c r="BS230" s="182">
        <f>AVERAGE(Tableau1[[#This Row],[STL_pg/Min]],Tableau1[[#This Row],[BLK_pg/Min]],Tableau1[[#This Row],[REB_pg/Min]])</f>
        <v>7.0952077882280848E-2</v>
      </c>
      <c r="BT230" s="180">
        <f>AVERAGE(Tableau1[FG%])</f>
        <v>44.61089630931459</v>
      </c>
      <c r="BU230" s="180">
        <f>AVERAGE(Tableau1[3P%])</f>
        <v>29.902460456941991</v>
      </c>
      <c r="BV230" s="180">
        <f>AVERAGE(Tableau1[FT%])</f>
        <v>72.024077328646754</v>
      </c>
    </row>
    <row r="231" spans="1:74">
      <c r="A231" s="181" t="s">
        <v>1994</v>
      </c>
      <c r="B231" s="167" t="s">
        <v>1774</v>
      </c>
      <c r="C231" s="168">
        <v>21</v>
      </c>
      <c r="D231" s="168">
        <v>73</v>
      </c>
      <c r="E231" s="168">
        <v>19</v>
      </c>
      <c r="F231" s="168">
        <v>54</v>
      </c>
      <c r="G231" s="168">
        <v>26.8</v>
      </c>
      <c r="H231" s="169">
        <v>664</v>
      </c>
      <c r="I231" s="169">
        <v>270</v>
      </c>
      <c r="J231" s="169">
        <v>489</v>
      </c>
      <c r="K231" s="169">
        <v>54.7</v>
      </c>
      <c r="L231" s="169">
        <v>0</v>
      </c>
      <c r="M231" s="169">
        <v>0</v>
      </c>
      <c r="N231" s="169">
        <v>0</v>
      </c>
      <c r="O231" s="169">
        <v>124</v>
      </c>
      <c r="P231" s="169">
        <v>204</v>
      </c>
      <c r="Q231" s="169">
        <v>62.3</v>
      </c>
      <c r="R231" s="169">
        <v>256</v>
      </c>
      <c r="S231" s="169">
        <v>343</v>
      </c>
      <c r="T231" s="169">
        <v>599</v>
      </c>
      <c r="U231" s="169">
        <v>102</v>
      </c>
      <c r="V231" s="170">
        <v>80</v>
      </c>
      <c r="W231" s="169">
        <v>37</v>
      </c>
      <c r="X231" s="169">
        <v>95</v>
      </c>
      <c r="Y231" s="169">
        <v>146</v>
      </c>
      <c r="Z231" s="169">
        <v>1854</v>
      </c>
      <c r="AA231" s="169">
        <v>14</v>
      </c>
      <c r="AB231" s="169">
        <v>0</v>
      </c>
      <c r="AC231" s="168">
        <v>-7</v>
      </c>
      <c r="AD231" s="168">
        <v>107.8</v>
      </c>
      <c r="AE231" s="168">
        <v>120.5</v>
      </c>
      <c r="AF231" s="168">
        <v>-12.7</v>
      </c>
      <c r="AG231" s="168">
        <v>7.2</v>
      </c>
      <c r="AH231" s="168">
        <v>1.21</v>
      </c>
      <c r="AI231" s="168">
        <v>12.9</v>
      </c>
      <c r="AJ231" s="168">
        <v>12.2</v>
      </c>
      <c r="AK231" s="168">
        <v>17.7</v>
      </c>
      <c r="AL231" s="168">
        <v>14.9</v>
      </c>
      <c r="AM231" s="168">
        <v>10.7</v>
      </c>
      <c r="AN231" s="168">
        <v>54.7</v>
      </c>
      <c r="AO231" s="168">
        <v>57.2</v>
      </c>
      <c r="AP231" s="168">
        <v>14.1</v>
      </c>
      <c r="AQ231" s="168">
        <v>99.85</v>
      </c>
      <c r="AR231" s="168">
        <v>9</v>
      </c>
      <c r="AS231" s="168">
        <v>4069</v>
      </c>
      <c r="AT231" s="171">
        <f t="shared" si="75"/>
        <v>9.0958904109589049</v>
      </c>
      <c r="AU231" s="171">
        <f t="shared" si="76"/>
        <v>1.3972602739726028</v>
      </c>
      <c r="AV231" s="172">
        <f t="shared" si="77"/>
        <v>8.205479452054794</v>
      </c>
      <c r="AW231" s="172">
        <f t="shared" si="78"/>
        <v>3.506849315068493</v>
      </c>
      <c r="AX231" s="172">
        <f t="shared" si="79"/>
        <v>4.6986301369863011</v>
      </c>
      <c r="AY231" s="172">
        <f t="shared" si="80"/>
        <v>0.50684931506849318</v>
      </c>
      <c r="AZ231" s="172">
        <f t="shared" si="81"/>
        <v>1.3013698630136987</v>
      </c>
      <c r="BA231" s="172">
        <f t="shared" si="82"/>
        <v>1.095890410958904</v>
      </c>
      <c r="BB231" s="173">
        <f t="shared" si="83"/>
        <v>0.3393988959313024</v>
      </c>
      <c r="BC231" s="173">
        <f t="shared" si="84"/>
        <v>1.2750000000000001</v>
      </c>
      <c r="BD231" s="173">
        <f t="shared" si="85"/>
        <v>1.8912287875690045E-2</v>
      </c>
      <c r="BE231" s="173">
        <f t="shared" si="86"/>
        <v>4.8558576978123089E-2</v>
      </c>
      <c r="BF231" s="173">
        <f t="shared" si="87"/>
        <v>0.13085258638315272</v>
      </c>
      <c r="BG231" s="173">
        <f t="shared" si="88"/>
        <v>0.17532202003680228</v>
      </c>
      <c r="BH231" s="174" t="str">
        <f t="shared" si="89"/>
        <v>20–29 min</v>
      </c>
      <c r="BI231" s="174" t="str">
        <f t="shared" si="90"/>
        <v>18–22</v>
      </c>
      <c r="BJ231" s="175">
        <f t="shared" si="91"/>
        <v>0.54700000000000004</v>
      </c>
      <c r="BK231" s="175">
        <f t="shared" si="92"/>
        <v>0.57200000000000006</v>
      </c>
      <c r="BL231" s="175">
        <f t="shared" si="93"/>
        <v>0.29511164755582375</v>
      </c>
      <c r="BM231" s="176" t="str">
        <f t="shared" si="94"/>
        <v>Écarter</v>
      </c>
      <c r="BN231" s="177">
        <f t="shared" si="95"/>
        <v>0.27818417353435687</v>
      </c>
      <c r="BO231" s="177">
        <f t="shared" si="96"/>
        <v>1956.4</v>
      </c>
      <c r="BP231" s="178">
        <f t="shared" si="97"/>
        <v>5.2136577387037412E-2</v>
      </c>
      <c r="BQ231" s="178">
        <f t="shared" si="98"/>
        <v>1.2749999999999999</v>
      </c>
      <c r="BR231" s="179">
        <f t="shared" si="99"/>
        <v>0.30617460641995498</v>
      </c>
      <c r="BS231" s="182">
        <f>AVERAGE(Tableau1[[#This Row],[STL_pg/Min]],Tableau1[[#This Row],[BLK_pg/Min]],Tableau1[[#This Row],[REB_pg/Min]])</f>
        <v>0.12454849042458938</v>
      </c>
      <c r="BT231" s="180">
        <f>AVERAGE(Tableau1[FG%])</f>
        <v>44.61089630931459</v>
      </c>
      <c r="BU231" s="180">
        <f>AVERAGE(Tableau1[3P%])</f>
        <v>29.902460456941991</v>
      </c>
      <c r="BV231" s="180">
        <f>AVERAGE(Tableau1[FT%])</f>
        <v>72.024077328646754</v>
      </c>
    </row>
    <row r="232" spans="1:74">
      <c r="A232" s="181" t="s">
        <v>1995</v>
      </c>
      <c r="B232" s="167" t="s">
        <v>1817</v>
      </c>
      <c r="C232" s="168">
        <v>23</v>
      </c>
      <c r="D232" s="168">
        <v>63</v>
      </c>
      <c r="E232" s="168">
        <v>31</v>
      </c>
      <c r="F232" s="168">
        <v>32</v>
      </c>
      <c r="G232" s="168">
        <v>25</v>
      </c>
      <c r="H232" s="169">
        <v>567</v>
      </c>
      <c r="I232" s="169">
        <v>208</v>
      </c>
      <c r="J232" s="169">
        <v>517</v>
      </c>
      <c r="K232" s="169">
        <v>39.700000000000003</v>
      </c>
      <c r="L232" s="169">
        <v>95</v>
      </c>
      <c r="M232" s="169">
        <v>271</v>
      </c>
      <c r="N232" s="169">
        <v>35.299999999999997</v>
      </c>
      <c r="O232" s="169">
        <v>63</v>
      </c>
      <c r="P232" s="169">
        <v>82</v>
      </c>
      <c r="Q232" s="169">
        <v>72.3</v>
      </c>
      <c r="R232" s="169">
        <v>44</v>
      </c>
      <c r="S232" s="169">
        <v>195</v>
      </c>
      <c r="T232" s="169">
        <v>239</v>
      </c>
      <c r="U232" s="169">
        <v>126</v>
      </c>
      <c r="V232" s="170">
        <v>88</v>
      </c>
      <c r="W232" s="169">
        <v>50</v>
      </c>
      <c r="X232" s="169">
        <v>32</v>
      </c>
      <c r="Y232" s="169">
        <v>88</v>
      </c>
      <c r="Z232" s="169">
        <v>1191</v>
      </c>
      <c r="AA232" s="169">
        <v>1</v>
      </c>
      <c r="AB232" s="169">
        <v>0</v>
      </c>
      <c r="AC232" s="168">
        <v>-2.9</v>
      </c>
      <c r="AD232" s="168">
        <v>108.7</v>
      </c>
      <c r="AE232" s="168">
        <v>113.5</v>
      </c>
      <c r="AF232" s="168">
        <v>-4.8</v>
      </c>
      <c r="AG232" s="168">
        <v>10.6</v>
      </c>
      <c r="AH232" s="168">
        <v>1.44</v>
      </c>
      <c r="AI232" s="168">
        <v>16.3</v>
      </c>
      <c r="AJ232" s="168">
        <v>2.5</v>
      </c>
      <c r="AK232" s="168">
        <v>11.3</v>
      </c>
      <c r="AL232" s="168">
        <v>7</v>
      </c>
      <c r="AM232" s="168">
        <v>11.3</v>
      </c>
      <c r="AN232" s="168">
        <v>49</v>
      </c>
      <c r="AO232" s="168">
        <v>51.2</v>
      </c>
      <c r="AP232" s="168">
        <v>16.5</v>
      </c>
      <c r="AQ232" s="168">
        <v>105.94</v>
      </c>
      <c r="AR232" s="168">
        <v>6.2</v>
      </c>
      <c r="AS232" s="168">
        <v>3473</v>
      </c>
      <c r="AT232" s="171">
        <f t="shared" si="75"/>
        <v>9</v>
      </c>
      <c r="AU232" s="171">
        <f t="shared" si="76"/>
        <v>2</v>
      </c>
      <c r="AV232" s="172">
        <f t="shared" si="77"/>
        <v>3.7936507936507935</v>
      </c>
      <c r="AW232" s="172">
        <f t="shared" si="78"/>
        <v>0.69841269841269837</v>
      </c>
      <c r="AX232" s="172">
        <f t="shared" si="79"/>
        <v>3.0952380952380953</v>
      </c>
      <c r="AY232" s="172">
        <f t="shared" si="80"/>
        <v>0.79365079365079361</v>
      </c>
      <c r="AZ232" s="172">
        <f t="shared" si="81"/>
        <v>0.50793650793650791</v>
      </c>
      <c r="BA232" s="172">
        <f t="shared" si="82"/>
        <v>1.3968253968253967</v>
      </c>
      <c r="BB232" s="173">
        <f t="shared" si="83"/>
        <v>0.36</v>
      </c>
      <c r="BC232" s="173">
        <f t="shared" si="84"/>
        <v>1.4318181818181819</v>
      </c>
      <c r="BD232" s="173">
        <f t="shared" si="85"/>
        <v>3.1746031746031744E-2</v>
      </c>
      <c r="BE232" s="173">
        <f t="shared" si="86"/>
        <v>2.0317460317460317E-2</v>
      </c>
      <c r="BF232" s="173">
        <f t="shared" si="87"/>
        <v>2.7936507936507936E-2</v>
      </c>
      <c r="BG232" s="173">
        <f t="shared" si="88"/>
        <v>0.12380952380952381</v>
      </c>
      <c r="BH232" s="174" t="str">
        <f t="shared" si="89"/>
        <v>20–29 min</v>
      </c>
      <c r="BI232" s="174" t="str">
        <f t="shared" si="90"/>
        <v>23–27</v>
      </c>
      <c r="BJ232" s="175">
        <f t="shared" si="91"/>
        <v>0.49</v>
      </c>
      <c r="BK232" s="175">
        <f t="shared" si="92"/>
        <v>0.51200000000000001</v>
      </c>
      <c r="BL232" s="175">
        <f t="shared" si="93"/>
        <v>0.312009656004828</v>
      </c>
      <c r="BM232" s="176" t="str">
        <f t="shared" si="94"/>
        <v>Écarter</v>
      </c>
      <c r="BN232" s="177">
        <f t="shared" si="95"/>
        <v>0.27525150905432599</v>
      </c>
      <c r="BO232" s="177">
        <f t="shared" si="96"/>
        <v>1575</v>
      </c>
      <c r="BP232" s="178">
        <f t="shared" si="97"/>
        <v>0.08</v>
      </c>
      <c r="BQ232" s="178">
        <f t="shared" si="98"/>
        <v>1.4318181818181819</v>
      </c>
      <c r="BR232" s="179">
        <f t="shared" si="99"/>
        <v>0.15174603174603174</v>
      </c>
      <c r="BS232" s="182">
        <f>AVERAGE(Tableau1[[#This Row],[STL_pg/Min]],Tableau1[[#This Row],[BLK_pg/Min]],Tableau1[[#This Row],[REB_pg/Min]])</f>
        <v>6.7936507936507934E-2</v>
      </c>
      <c r="BT232" s="180">
        <f>AVERAGE(Tableau1[FG%])</f>
        <v>44.61089630931459</v>
      </c>
      <c r="BU232" s="180">
        <f>AVERAGE(Tableau1[3P%])</f>
        <v>29.902460456941991</v>
      </c>
      <c r="BV232" s="180">
        <f>AVERAGE(Tableau1[FT%])</f>
        <v>72.024077328646754</v>
      </c>
    </row>
    <row r="233" spans="1:74">
      <c r="A233" s="181" t="s">
        <v>1996</v>
      </c>
      <c r="B233" s="167" t="s">
        <v>1776</v>
      </c>
      <c r="C233" s="168">
        <v>35</v>
      </c>
      <c r="D233" s="168">
        <v>68</v>
      </c>
      <c r="E233" s="168">
        <v>42</v>
      </c>
      <c r="F233" s="168">
        <v>26</v>
      </c>
      <c r="G233" s="168">
        <v>29.2</v>
      </c>
      <c r="H233" s="169">
        <v>612</v>
      </c>
      <c r="I233" s="169">
        <v>218</v>
      </c>
      <c r="J233" s="169">
        <v>510</v>
      </c>
      <c r="K233" s="169">
        <v>42.4</v>
      </c>
      <c r="L233" s="169">
        <v>82</v>
      </c>
      <c r="M233" s="169">
        <v>245</v>
      </c>
      <c r="N233" s="169">
        <v>32.5</v>
      </c>
      <c r="O233" s="169">
        <v>102</v>
      </c>
      <c r="P233" s="169">
        <v>150</v>
      </c>
      <c r="Q233" s="169">
        <v>68.7</v>
      </c>
      <c r="R233" s="169">
        <v>75</v>
      </c>
      <c r="S233" s="169">
        <v>340</v>
      </c>
      <c r="T233" s="169">
        <v>415</v>
      </c>
      <c r="U233" s="169">
        <v>381</v>
      </c>
      <c r="V233" s="170">
        <v>177</v>
      </c>
      <c r="W233" s="169">
        <v>102</v>
      </c>
      <c r="X233" s="169">
        <v>68</v>
      </c>
      <c r="Y233" s="169">
        <v>218</v>
      </c>
      <c r="Z233" s="169">
        <v>2020</v>
      </c>
      <c r="AA233" s="169">
        <v>6</v>
      </c>
      <c r="AB233" s="169">
        <v>1</v>
      </c>
      <c r="AC233" s="168">
        <v>4</v>
      </c>
      <c r="AD233" s="168">
        <v>115.4</v>
      </c>
      <c r="AE233" s="168">
        <v>108.8</v>
      </c>
      <c r="AF233" s="168">
        <v>6.6</v>
      </c>
      <c r="AG233" s="168">
        <v>25.5</v>
      </c>
      <c r="AH233" s="168">
        <v>2.2000000000000002</v>
      </c>
      <c r="AI233" s="168">
        <v>33.9</v>
      </c>
      <c r="AJ233" s="168">
        <v>3.6</v>
      </c>
      <c r="AK233" s="168">
        <v>16.8</v>
      </c>
      <c r="AL233" s="168">
        <v>10.199999999999999</v>
      </c>
      <c r="AM233" s="168">
        <v>15.4</v>
      </c>
      <c r="AN233" s="168">
        <v>50.3</v>
      </c>
      <c r="AO233" s="168">
        <v>53.4</v>
      </c>
      <c r="AP233" s="168">
        <v>15.7</v>
      </c>
      <c r="AQ233" s="168">
        <v>101.35</v>
      </c>
      <c r="AR233" s="168">
        <v>8.8000000000000007</v>
      </c>
      <c r="AS233" s="168">
        <v>4186</v>
      </c>
      <c r="AT233" s="171">
        <f t="shared" si="75"/>
        <v>9</v>
      </c>
      <c r="AU233" s="171">
        <f t="shared" si="76"/>
        <v>5.6029411764705879</v>
      </c>
      <c r="AV233" s="172">
        <f t="shared" si="77"/>
        <v>6.1029411764705879</v>
      </c>
      <c r="AW233" s="172">
        <f t="shared" si="78"/>
        <v>1.1029411764705883</v>
      </c>
      <c r="AX233" s="172">
        <f t="shared" si="79"/>
        <v>5</v>
      </c>
      <c r="AY233" s="172">
        <f t="shared" si="80"/>
        <v>1.5</v>
      </c>
      <c r="AZ233" s="172">
        <f t="shared" si="81"/>
        <v>1</v>
      </c>
      <c r="BA233" s="172">
        <f t="shared" si="82"/>
        <v>2.6029411764705883</v>
      </c>
      <c r="BB233" s="173">
        <f t="shared" si="83"/>
        <v>0.30821917808219179</v>
      </c>
      <c r="BC233" s="173">
        <f t="shared" si="84"/>
        <v>2.1525423728813555</v>
      </c>
      <c r="BD233" s="173">
        <f t="shared" si="85"/>
        <v>5.1369863013698634E-2</v>
      </c>
      <c r="BE233" s="173">
        <f t="shared" si="86"/>
        <v>3.4246575342465752E-2</v>
      </c>
      <c r="BF233" s="173">
        <f t="shared" si="87"/>
        <v>3.7771958098307822E-2</v>
      </c>
      <c r="BG233" s="173">
        <f t="shared" si="88"/>
        <v>0.17123287671232876</v>
      </c>
      <c r="BH233" s="174" t="str">
        <f t="shared" si="89"/>
        <v>20–29 min</v>
      </c>
      <c r="BI233" s="174" t="str">
        <f t="shared" si="90"/>
        <v>33+</v>
      </c>
      <c r="BJ233" s="175">
        <f t="shared" si="91"/>
        <v>0.503</v>
      </c>
      <c r="BK233" s="175">
        <f t="shared" si="92"/>
        <v>0.53400000000000003</v>
      </c>
      <c r="BL233" s="175">
        <f t="shared" si="93"/>
        <v>0.30778515389257693</v>
      </c>
      <c r="BM233" s="176" t="str">
        <f t="shared" si="94"/>
        <v>Écarter</v>
      </c>
      <c r="BN233" s="177">
        <f t="shared" si="95"/>
        <v>0.27525150905432599</v>
      </c>
      <c r="BO233" s="177">
        <f t="shared" si="96"/>
        <v>1985.6</v>
      </c>
      <c r="BP233" s="178">
        <f t="shared" si="97"/>
        <v>0.19188154713940372</v>
      </c>
      <c r="BQ233" s="178">
        <f t="shared" si="98"/>
        <v>2.152542372881356</v>
      </c>
      <c r="BR233" s="179">
        <f t="shared" si="99"/>
        <v>0.20900483481063659</v>
      </c>
      <c r="BS233" s="182">
        <f>AVERAGE(Tableau1[[#This Row],[STL_pg/Min]],Tableau1[[#This Row],[BLK_pg/Min]],Tableau1[[#This Row],[REB_pg/Min]])</f>
        <v>9.8207091055600326E-2</v>
      </c>
      <c r="BT233" s="180">
        <f>AVERAGE(Tableau1[FG%])</f>
        <v>44.61089630931459</v>
      </c>
      <c r="BU233" s="180">
        <f>AVERAGE(Tableau1[3P%])</f>
        <v>29.902460456941991</v>
      </c>
      <c r="BV233" s="180">
        <f>AVERAGE(Tableau1[FT%])</f>
        <v>72.024077328646754</v>
      </c>
    </row>
    <row r="234" spans="1:74">
      <c r="A234" s="181" t="s">
        <v>1997</v>
      </c>
      <c r="B234" s="167" t="s">
        <v>1750</v>
      </c>
      <c r="C234" s="168">
        <v>23</v>
      </c>
      <c r="D234" s="168">
        <v>65</v>
      </c>
      <c r="E234" s="168">
        <v>41</v>
      </c>
      <c r="F234" s="168">
        <v>24</v>
      </c>
      <c r="G234" s="168">
        <v>21.3</v>
      </c>
      <c r="H234" s="169">
        <v>585</v>
      </c>
      <c r="I234" s="169">
        <v>208</v>
      </c>
      <c r="J234" s="169">
        <v>488</v>
      </c>
      <c r="K234" s="169">
        <v>43.2</v>
      </c>
      <c r="L234" s="169">
        <v>91</v>
      </c>
      <c r="M234" s="169">
        <v>267</v>
      </c>
      <c r="N234" s="169">
        <v>34.9</v>
      </c>
      <c r="O234" s="169">
        <v>72</v>
      </c>
      <c r="P234" s="169">
        <v>91</v>
      </c>
      <c r="Q234" s="169">
        <v>82.2</v>
      </c>
      <c r="R234" s="169">
        <v>20</v>
      </c>
      <c r="S234" s="169">
        <v>124</v>
      </c>
      <c r="T234" s="169">
        <v>143</v>
      </c>
      <c r="U234" s="169">
        <v>85</v>
      </c>
      <c r="V234" s="170">
        <v>59</v>
      </c>
      <c r="W234" s="169">
        <v>39</v>
      </c>
      <c r="X234" s="169">
        <v>13</v>
      </c>
      <c r="Y234" s="169">
        <v>150</v>
      </c>
      <c r="Z234" s="169">
        <v>988</v>
      </c>
      <c r="AA234" s="169">
        <v>0</v>
      </c>
      <c r="AB234" s="169">
        <v>0</v>
      </c>
      <c r="AC234" s="168">
        <v>-1.1000000000000001</v>
      </c>
      <c r="AD234" s="168">
        <v>111.9</v>
      </c>
      <c r="AE234" s="168">
        <v>114.4</v>
      </c>
      <c r="AF234" s="168">
        <v>-2.5</v>
      </c>
      <c r="AG234" s="168">
        <v>8.1999999999999993</v>
      </c>
      <c r="AH234" s="168">
        <v>1.46</v>
      </c>
      <c r="AI234" s="168">
        <v>12.5</v>
      </c>
      <c r="AJ234" s="168">
        <v>1.2</v>
      </c>
      <c r="AK234" s="168">
        <v>8.3000000000000007</v>
      </c>
      <c r="AL234" s="168">
        <v>4.9000000000000004</v>
      </c>
      <c r="AM234" s="168">
        <v>8.6</v>
      </c>
      <c r="AN234" s="168">
        <v>52.9</v>
      </c>
      <c r="AO234" s="168">
        <v>55.9</v>
      </c>
      <c r="AP234" s="168">
        <v>17.3</v>
      </c>
      <c r="AQ234" s="168">
        <v>102.79</v>
      </c>
      <c r="AR234" s="168">
        <v>5.7</v>
      </c>
      <c r="AS234" s="168">
        <v>2964</v>
      </c>
      <c r="AT234" s="171">
        <f t="shared" si="75"/>
        <v>9</v>
      </c>
      <c r="AU234" s="171">
        <f t="shared" si="76"/>
        <v>1.3076923076923077</v>
      </c>
      <c r="AV234" s="172">
        <f t="shared" si="77"/>
        <v>2.2000000000000002</v>
      </c>
      <c r="AW234" s="172">
        <f t="shared" si="78"/>
        <v>0.30769230769230771</v>
      </c>
      <c r="AX234" s="172">
        <f t="shared" si="79"/>
        <v>1.9076923076923078</v>
      </c>
      <c r="AY234" s="172">
        <f t="shared" si="80"/>
        <v>0.6</v>
      </c>
      <c r="AZ234" s="172">
        <f t="shared" si="81"/>
        <v>0.2</v>
      </c>
      <c r="BA234" s="172">
        <f t="shared" si="82"/>
        <v>0.90769230769230769</v>
      </c>
      <c r="BB234" s="173">
        <f t="shared" si="83"/>
        <v>0.42253521126760563</v>
      </c>
      <c r="BC234" s="173">
        <f t="shared" si="84"/>
        <v>1.4406779661016949</v>
      </c>
      <c r="BD234" s="173">
        <f t="shared" si="85"/>
        <v>2.8169014084507039E-2</v>
      </c>
      <c r="BE234" s="173">
        <f t="shared" si="86"/>
        <v>9.3896713615023476E-3</v>
      </c>
      <c r="BF234" s="173">
        <f t="shared" si="87"/>
        <v>1.444564824846515E-2</v>
      </c>
      <c r="BG234" s="173">
        <f t="shared" si="88"/>
        <v>8.9563019140483938E-2</v>
      </c>
      <c r="BH234" s="174" t="str">
        <f t="shared" si="89"/>
        <v>20–29 min</v>
      </c>
      <c r="BI234" s="174" t="str">
        <f t="shared" si="90"/>
        <v>23–27</v>
      </c>
      <c r="BJ234" s="175">
        <f t="shared" si="91"/>
        <v>0.52900000000000003</v>
      </c>
      <c r="BK234" s="175">
        <f t="shared" si="92"/>
        <v>0.55899999999999994</v>
      </c>
      <c r="BL234" s="175">
        <f t="shared" si="93"/>
        <v>0.29450814725407365</v>
      </c>
      <c r="BM234" s="176" t="str">
        <f t="shared" si="94"/>
        <v>Écarter</v>
      </c>
      <c r="BN234" s="177">
        <f t="shared" si="95"/>
        <v>0.27525150905432599</v>
      </c>
      <c r="BO234" s="177">
        <f t="shared" si="96"/>
        <v>1384.5</v>
      </c>
      <c r="BP234" s="178">
        <f t="shared" si="97"/>
        <v>6.1394005055976884E-2</v>
      </c>
      <c r="BQ234" s="178">
        <f t="shared" si="98"/>
        <v>1.4406779661016949</v>
      </c>
      <c r="BR234" s="179">
        <f t="shared" si="99"/>
        <v>0.10328638497652583</v>
      </c>
      <c r="BS234" s="182">
        <f>AVERAGE(Tableau1[[#This Row],[STL_pg/Min]],Tableau1[[#This Row],[BLK_pg/Min]],Tableau1[[#This Row],[REB_pg/Min]])</f>
        <v>4.6948356807511742E-2</v>
      </c>
      <c r="BT234" s="180">
        <f>AVERAGE(Tableau1[FG%])</f>
        <v>44.61089630931459</v>
      </c>
      <c r="BU234" s="180">
        <f>AVERAGE(Tableau1[3P%])</f>
        <v>29.902460456941991</v>
      </c>
      <c r="BV234" s="180">
        <f>AVERAGE(Tableau1[FT%])</f>
        <v>72.024077328646754</v>
      </c>
    </row>
    <row r="235" spans="1:74">
      <c r="A235" s="181" t="s">
        <v>1998</v>
      </c>
      <c r="B235" s="167" t="s">
        <v>1756</v>
      </c>
      <c r="C235" s="168">
        <v>39</v>
      </c>
      <c r="D235" s="168">
        <v>60</v>
      </c>
      <c r="E235" s="168">
        <v>44</v>
      </c>
      <c r="F235" s="168">
        <v>16</v>
      </c>
      <c r="G235" s="168">
        <v>27.6</v>
      </c>
      <c r="H235" s="169">
        <v>540</v>
      </c>
      <c r="I235" s="169">
        <v>198</v>
      </c>
      <c r="J235" s="169">
        <v>462</v>
      </c>
      <c r="K235" s="169">
        <v>42.3</v>
      </c>
      <c r="L235" s="169">
        <v>114</v>
      </c>
      <c r="M235" s="169">
        <v>312</v>
      </c>
      <c r="N235" s="169">
        <v>36.299999999999997</v>
      </c>
      <c r="O235" s="169">
        <v>36</v>
      </c>
      <c r="P235" s="169">
        <v>36</v>
      </c>
      <c r="Q235" s="169">
        <v>89.5</v>
      </c>
      <c r="R235" s="169">
        <v>78</v>
      </c>
      <c r="S235" s="169">
        <v>288</v>
      </c>
      <c r="T235" s="169">
        <v>372</v>
      </c>
      <c r="U235" s="169">
        <v>126</v>
      </c>
      <c r="V235" s="170">
        <v>48</v>
      </c>
      <c r="W235" s="169">
        <v>36</v>
      </c>
      <c r="X235" s="169">
        <v>54</v>
      </c>
      <c r="Y235" s="169">
        <v>84</v>
      </c>
      <c r="Z235" s="169">
        <v>1386</v>
      </c>
      <c r="AA235" s="169">
        <v>7</v>
      </c>
      <c r="AB235" s="169">
        <v>0</v>
      </c>
      <c r="AC235" s="168">
        <v>6.6</v>
      </c>
      <c r="AD235" s="168">
        <v>119.6</v>
      </c>
      <c r="AE235" s="168">
        <v>108.1</v>
      </c>
      <c r="AF235" s="168">
        <v>11.5</v>
      </c>
      <c r="AG235" s="168">
        <v>10.199999999999999</v>
      </c>
      <c r="AH235" s="168">
        <v>2.78</v>
      </c>
      <c r="AI235" s="168">
        <v>19.600000000000001</v>
      </c>
      <c r="AJ235" s="168">
        <v>4.5999999999999996</v>
      </c>
      <c r="AK235" s="168">
        <v>16.5</v>
      </c>
      <c r="AL235" s="168">
        <v>10.6</v>
      </c>
      <c r="AM235" s="168">
        <v>7</v>
      </c>
      <c r="AN235" s="168">
        <v>54.7</v>
      </c>
      <c r="AO235" s="168">
        <v>56.3</v>
      </c>
      <c r="AP235" s="168">
        <v>13.6</v>
      </c>
      <c r="AQ235" s="168">
        <v>97.75</v>
      </c>
      <c r="AR235" s="168">
        <v>9.1</v>
      </c>
      <c r="AS235" s="168">
        <v>3381</v>
      </c>
      <c r="AT235" s="171">
        <f t="shared" si="75"/>
        <v>9</v>
      </c>
      <c r="AU235" s="171">
        <f t="shared" si="76"/>
        <v>2.1</v>
      </c>
      <c r="AV235" s="172">
        <f t="shared" si="77"/>
        <v>6.2</v>
      </c>
      <c r="AW235" s="172">
        <f t="shared" si="78"/>
        <v>1.3</v>
      </c>
      <c r="AX235" s="172">
        <f t="shared" si="79"/>
        <v>4.8</v>
      </c>
      <c r="AY235" s="172">
        <f t="shared" si="80"/>
        <v>0.6</v>
      </c>
      <c r="AZ235" s="172">
        <f t="shared" si="81"/>
        <v>0.9</v>
      </c>
      <c r="BA235" s="172">
        <f t="shared" si="82"/>
        <v>0.8</v>
      </c>
      <c r="BB235" s="173">
        <f t="shared" si="83"/>
        <v>0.32608695652173914</v>
      </c>
      <c r="BC235" s="173">
        <f t="shared" si="84"/>
        <v>2.625</v>
      </c>
      <c r="BD235" s="173">
        <f t="shared" si="85"/>
        <v>2.1739130434782608E-2</v>
      </c>
      <c r="BE235" s="173">
        <f t="shared" si="86"/>
        <v>3.2608695652173912E-2</v>
      </c>
      <c r="BF235" s="173">
        <f t="shared" si="87"/>
        <v>4.710144927536232E-2</v>
      </c>
      <c r="BG235" s="173">
        <f t="shared" si="88"/>
        <v>0.17391304347826086</v>
      </c>
      <c r="BH235" s="174" t="str">
        <f t="shared" si="89"/>
        <v>20–29 min</v>
      </c>
      <c r="BI235" s="174" t="str">
        <f t="shared" si="90"/>
        <v>33+</v>
      </c>
      <c r="BJ235" s="175">
        <f t="shared" si="91"/>
        <v>0.54700000000000004</v>
      </c>
      <c r="BK235" s="175">
        <f t="shared" si="92"/>
        <v>0.56299999999999994</v>
      </c>
      <c r="BL235" s="175">
        <f t="shared" si="93"/>
        <v>0.27881713940856973</v>
      </c>
      <c r="BM235" s="176" t="str">
        <f t="shared" si="94"/>
        <v>Écarter</v>
      </c>
      <c r="BN235" s="177">
        <f t="shared" si="95"/>
        <v>0.27525150905432599</v>
      </c>
      <c r="BO235" s="177">
        <f t="shared" si="96"/>
        <v>1656</v>
      </c>
      <c r="BP235" s="178">
        <f t="shared" si="97"/>
        <v>7.6086956521739135E-2</v>
      </c>
      <c r="BQ235" s="178">
        <f t="shared" si="98"/>
        <v>2.625</v>
      </c>
      <c r="BR235" s="179">
        <f t="shared" si="99"/>
        <v>0.22463768115942029</v>
      </c>
      <c r="BS235" s="182">
        <f>AVERAGE(Tableau1[[#This Row],[STL_pg/Min]],Tableau1[[#This Row],[BLK_pg/Min]],Tableau1[[#This Row],[REB_pg/Min]])</f>
        <v>9.2995169082125614E-2</v>
      </c>
      <c r="BT235" s="180">
        <f>AVERAGE(Tableau1[FG%])</f>
        <v>44.61089630931459</v>
      </c>
      <c r="BU235" s="180">
        <f>AVERAGE(Tableau1[3P%])</f>
        <v>29.902460456941991</v>
      </c>
      <c r="BV235" s="180">
        <f>AVERAGE(Tableau1[FT%])</f>
        <v>72.024077328646754</v>
      </c>
    </row>
    <row r="236" spans="1:74">
      <c r="A236" s="181" t="s">
        <v>1999</v>
      </c>
      <c r="B236" s="167" t="s">
        <v>1760</v>
      </c>
      <c r="C236" s="168">
        <v>24</v>
      </c>
      <c r="D236" s="168">
        <v>60</v>
      </c>
      <c r="E236" s="168">
        <v>6</v>
      </c>
      <c r="F236" s="168">
        <v>54</v>
      </c>
      <c r="G236" s="168">
        <v>17.399999999999999</v>
      </c>
      <c r="H236" s="169">
        <v>540</v>
      </c>
      <c r="I236" s="169">
        <v>204</v>
      </c>
      <c r="J236" s="169">
        <v>456</v>
      </c>
      <c r="K236" s="169">
        <v>44.8</v>
      </c>
      <c r="L236" s="169">
        <v>60</v>
      </c>
      <c r="M236" s="169">
        <v>168</v>
      </c>
      <c r="N236" s="169">
        <v>35.5</v>
      </c>
      <c r="O236" s="169">
        <v>78</v>
      </c>
      <c r="P236" s="169">
        <v>90</v>
      </c>
      <c r="Q236" s="169">
        <v>82.4</v>
      </c>
      <c r="R236" s="169">
        <v>24</v>
      </c>
      <c r="S236" s="169">
        <v>84</v>
      </c>
      <c r="T236" s="169">
        <v>108</v>
      </c>
      <c r="U236" s="169">
        <v>222</v>
      </c>
      <c r="V236" s="170">
        <v>78</v>
      </c>
      <c r="W236" s="169">
        <v>42</v>
      </c>
      <c r="X236" s="169">
        <v>12</v>
      </c>
      <c r="Y236" s="169">
        <v>96</v>
      </c>
      <c r="Z236" s="169">
        <v>1086</v>
      </c>
      <c r="AA236" s="169">
        <v>1</v>
      </c>
      <c r="AB236" s="169">
        <v>0</v>
      </c>
      <c r="AC236" s="168">
        <v>-2.2000000000000002</v>
      </c>
      <c r="AD236" s="168">
        <v>108.5</v>
      </c>
      <c r="AE236" s="168">
        <v>114.5</v>
      </c>
      <c r="AF236" s="168">
        <v>-6</v>
      </c>
      <c r="AG236" s="168">
        <v>31.7</v>
      </c>
      <c r="AH236" s="168">
        <v>2.75</v>
      </c>
      <c r="AI236" s="168">
        <v>27.9</v>
      </c>
      <c r="AJ236" s="168">
        <v>2.2000000000000002</v>
      </c>
      <c r="AK236" s="168">
        <v>7.6</v>
      </c>
      <c r="AL236" s="168">
        <v>4.9000000000000004</v>
      </c>
      <c r="AM236" s="168">
        <v>10.199999999999999</v>
      </c>
      <c r="AN236" s="168">
        <v>51.4</v>
      </c>
      <c r="AO236" s="168">
        <v>54.9</v>
      </c>
      <c r="AP236" s="168">
        <v>22.2</v>
      </c>
      <c r="AQ236" s="168">
        <v>102.6</v>
      </c>
      <c r="AR236" s="168">
        <v>10.199999999999999</v>
      </c>
      <c r="AS236" s="168">
        <v>2232</v>
      </c>
      <c r="AT236" s="171">
        <f t="shared" si="75"/>
        <v>9</v>
      </c>
      <c r="AU236" s="171">
        <f t="shared" si="76"/>
        <v>3.7</v>
      </c>
      <c r="AV236" s="172">
        <f t="shared" si="77"/>
        <v>1.8</v>
      </c>
      <c r="AW236" s="172">
        <f t="shared" si="78"/>
        <v>0.4</v>
      </c>
      <c r="AX236" s="172">
        <f t="shared" si="79"/>
        <v>1.4</v>
      </c>
      <c r="AY236" s="172">
        <f t="shared" si="80"/>
        <v>0.7</v>
      </c>
      <c r="AZ236" s="172">
        <f t="shared" si="81"/>
        <v>0.2</v>
      </c>
      <c r="BA236" s="172">
        <f t="shared" si="82"/>
        <v>1.3</v>
      </c>
      <c r="BB236" s="173">
        <f t="shared" si="83"/>
        <v>0.51724137931034486</v>
      </c>
      <c r="BC236" s="173">
        <f t="shared" si="84"/>
        <v>2.8461538461538463</v>
      </c>
      <c r="BD236" s="173">
        <f t="shared" si="85"/>
        <v>4.0229885057471264E-2</v>
      </c>
      <c r="BE236" s="173">
        <f t="shared" si="86"/>
        <v>1.149425287356322E-2</v>
      </c>
      <c r="BF236" s="173">
        <f t="shared" si="87"/>
        <v>2.298850574712644E-2</v>
      </c>
      <c r="BG236" s="173">
        <f t="shared" si="88"/>
        <v>8.0459770114942528E-2</v>
      </c>
      <c r="BH236" s="174" t="str">
        <f t="shared" si="89"/>
        <v>10–19 min</v>
      </c>
      <c r="BI236" s="174" t="str">
        <f t="shared" si="90"/>
        <v>23–27</v>
      </c>
      <c r="BJ236" s="175">
        <f t="shared" si="91"/>
        <v>0.51400000000000001</v>
      </c>
      <c r="BK236" s="175">
        <f t="shared" si="92"/>
        <v>0.54899999999999993</v>
      </c>
      <c r="BL236" s="175">
        <f t="shared" si="93"/>
        <v>0.27519613759806882</v>
      </c>
      <c r="BM236" s="176" t="str">
        <f t="shared" si="94"/>
        <v>Écarter</v>
      </c>
      <c r="BN236" s="177">
        <f t="shared" si="95"/>
        <v>0.27525150905432599</v>
      </c>
      <c r="BO236" s="177">
        <f t="shared" si="96"/>
        <v>1044</v>
      </c>
      <c r="BP236" s="178">
        <f t="shared" si="97"/>
        <v>0.21264367816091953</v>
      </c>
      <c r="BQ236" s="178">
        <f t="shared" si="98"/>
        <v>2.8461538461538463</v>
      </c>
      <c r="BR236" s="179">
        <f t="shared" si="99"/>
        <v>0.10344827586206898</v>
      </c>
      <c r="BS236" s="182">
        <f>AVERAGE(Tableau1[[#This Row],[STL_pg/Min]],Tableau1[[#This Row],[BLK_pg/Min]],Tableau1[[#This Row],[REB_pg/Min]])</f>
        <v>5.1724137931034482E-2</v>
      </c>
      <c r="BT236" s="180">
        <f>AVERAGE(Tableau1[FG%])</f>
        <v>44.61089630931459</v>
      </c>
      <c r="BU236" s="180">
        <f>AVERAGE(Tableau1[3P%])</f>
        <v>29.902460456941991</v>
      </c>
      <c r="BV236" s="180">
        <f>AVERAGE(Tableau1[FT%])</f>
        <v>72.024077328646754</v>
      </c>
    </row>
    <row r="237" spans="1:74">
      <c r="A237" s="181" t="s">
        <v>2000</v>
      </c>
      <c r="B237" s="167" t="s">
        <v>1815</v>
      </c>
      <c r="C237" s="168">
        <v>31</v>
      </c>
      <c r="D237" s="168">
        <v>34</v>
      </c>
      <c r="E237" s="168">
        <v>17</v>
      </c>
      <c r="F237" s="168">
        <v>17</v>
      </c>
      <c r="G237" s="168">
        <v>20</v>
      </c>
      <c r="H237" s="169">
        <v>306</v>
      </c>
      <c r="I237" s="169">
        <v>102</v>
      </c>
      <c r="J237" s="169">
        <v>258</v>
      </c>
      <c r="K237" s="169">
        <v>39.299999999999997</v>
      </c>
      <c r="L237" s="169">
        <v>48</v>
      </c>
      <c r="M237" s="169">
        <v>139</v>
      </c>
      <c r="N237" s="169">
        <v>34.799999999999997</v>
      </c>
      <c r="O237" s="169">
        <v>54</v>
      </c>
      <c r="P237" s="169">
        <v>71</v>
      </c>
      <c r="Q237" s="169">
        <v>76.099999999999994</v>
      </c>
      <c r="R237" s="169">
        <v>17</v>
      </c>
      <c r="S237" s="169">
        <v>54</v>
      </c>
      <c r="T237" s="169">
        <v>71</v>
      </c>
      <c r="U237" s="169">
        <v>109</v>
      </c>
      <c r="V237" s="170">
        <v>54</v>
      </c>
      <c r="W237" s="169">
        <v>37</v>
      </c>
      <c r="X237" s="169">
        <v>10</v>
      </c>
      <c r="Y237" s="169">
        <v>54</v>
      </c>
      <c r="Z237" s="169">
        <v>646</v>
      </c>
      <c r="AA237" s="169">
        <v>0</v>
      </c>
      <c r="AB237" s="169">
        <v>0</v>
      </c>
      <c r="AC237" s="168">
        <v>1.2</v>
      </c>
      <c r="AD237" s="168">
        <v>109.9</v>
      </c>
      <c r="AE237" s="168">
        <v>107.3</v>
      </c>
      <c r="AF237" s="168">
        <v>2.6</v>
      </c>
      <c r="AG237" s="168">
        <v>22.1</v>
      </c>
      <c r="AH237" s="168">
        <v>2.02</v>
      </c>
      <c r="AI237" s="168">
        <v>24.1</v>
      </c>
      <c r="AJ237" s="168">
        <v>2.4</v>
      </c>
      <c r="AK237" s="168">
        <v>6.9</v>
      </c>
      <c r="AL237" s="168">
        <v>4.7</v>
      </c>
      <c r="AM237" s="168">
        <v>11.9</v>
      </c>
      <c r="AN237" s="168">
        <v>48.8</v>
      </c>
      <c r="AO237" s="168">
        <v>52.9</v>
      </c>
      <c r="AP237" s="168">
        <v>19.8</v>
      </c>
      <c r="AQ237" s="168">
        <v>107.13</v>
      </c>
      <c r="AR237" s="168">
        <v>8.6</v>
      </c>
      <c r="AS237" s="168">
        <v>1520</v>
      </c>
      <c r="AT237" s="171">
        <f t="shared" si="75"/>
        <v>9</v>
      </c>
      <c r="AU237" s="171">
        <f t="shared" si="76"/>
        <v>3.2058823529411766</v>
      </c>
      <c r="AV237" s="172">
        <f t="shared" si="77"/>
        <v>2.0882352941176472</v>
      </c>
      <c r="AW237" s="172">
        <f t="shared" si="78"/>
        <v>0.5</v>
      </c>
      <c r="AX237" s="172">
        <f t="shared" si="79"/>
        <v>1.588235294117647</v>
      </c>
      <c r="AY237" s="172">
        <f t="shared" si="80"/>
        <v>1.088235294117647</v>
      </c>
      <c r="AZ237" s="172">
        <f t="shared" si="81"/>
        <v>0.29411764705882354</v>
      </c>
      <c r="BA237" s="172">
        <f t="shared" si="82"/>
        <v>1.588235294117647</v>
      </c>
      <c r="BB237" s="173">
        <f t="shared" si="83"/>
        <v>0.45</v>
      </c>
      <c r="BC237" s="173">
        <f t="shared" si="84"/>
        <v>2.0185185185185186</v>
      </c>
      <c r="BD237" s="173">
        <f t="shared" si="85"/>
        <v>5.4411764705882347E-2</v>
      </c>
      <c r="BE237" s="173">
        <f t="shared" si="86"/>
        <v>1.4705882352941176E-2</v>
      </c>
      <c r="BF237" s="173">
        <f t="shared" si="87"/>
        <v>2.5000000000000001E-2</v>
      </c>
      <c r="BG237" s="173">
        <f t="shared" si="88"/>
        <v>7.9411764705882348E-2</v>
      </c>
      <c r="BH237" s="174" t="str">
        <f t="shared" si="89"/>
        <v>20–29 min</v>
      </c>
      <c r="BI237" s="174" t="str">
        <f t="shared" si="90"/>
        <v>28–32</v>
      </c>
      <c r="BJ237" s="175">
        <f t="shared" si="91"/>
        <v>0.48799999999999999</v>
      </c>
      <c r="BK237" s="175">
        <f t="shared" si="92"/>
        <v>0.52900000000000003</v>
      </c>
      <c r="BL237" s="175">
        <f t="shared" si="93"/>
        <v>0.15570307785153892</v>
      </c>
      <c r="BM237" s="176" t="str">
        <f t="shared" si="94"/>
        <v>Écarter</v>
      </c>
      <c r="BN237" s="177">
        <f t="shared" si="95"/>
        <v>0.27525150905432599</v>
      </c>
      <c r="BO237" s="177">
        <f t="shared" si="96"/>
        <v>680</v>
      </c>
      <c r="BP237" s="178">
        <f t="shared" si="97"/>
        <v>0.16029411764705884</v>
      </c>
      <c r="BQ237" s="178">
        <f t="shared" si="98"/>
        <v>2.0185185185185186</v>
      </c>
      <c r="BR237" s="179">
        <f t="shared" si="99"/>
        <v>0.10441176470588236</v>
      </c>
      <c r="BS237" s="182">
        <f>AVERAGE(Tableau1[[#This Row],[STL_pg/Min]],Tableau1[[#This Row],[BLK_pg/Min]],Tableau1[[#This Row],[REB_pg/Min]])</f>
        <v>5.7843137254901957E-2</v>
      </c>
      <c r="BT237" s="180">
        <f>AVERAGE(Tableau1[FG%])</f>
        <v>44.61089630931459</v>
      </c>
      <c r="BU237" s="180">
        <f>AVERAGE(Tableau1[3P%])</f>
        <v>29.902460456941991</v>
      </c>
      <c r="BV237" s="180">
        <f>AVERAGE(Tableau1[FT%])</f>
        <v>72.024077328646754</v>
      </c>
    </row>
    <row r="238" spans="1:74">
      <c r="A238" s="181" t="s">
        <v>2001</v>
      </c>
      <c r="B238" s="167" t="s">
        <v>1787</v>
      </c>
      <c r="C238" s="168">
        <v>23</v>
      </c>
      <c r="D238" s="168">
        <v>6</v>
      </c>
      <c r="E238" s="168">
        <v>1</v>
      </c>
      <c r="F238" s="168">
        <v>5</v>
      </c>
      <c r="G238" s="168">
        <v>27.1</v>
      </c>
      <c r="H238" s="169">
        <v>54</v>
      </c>
      <c r="I238" s="169">
        <v>18</v>
      </c>
      <c r="J238" s="169">
        <v>43</v>
      </c>
      <c r="K238" s="169">
        <v>41.9</v>
      </c>
      <c r="L238" s="169">
        <v>8</v>
      </c>
      <c r="M238" s="169">
        <v>21</v>
      </c>
      <c r="N238" s="169">
        <v>38.1</v>
      </c>
      <c r="O238" s="169">
        <v>10</v>
      </c>
      <c r="P238" s="169">
        <v>12</v>
      </c>
      <c r="Q238" s="169">
        <v>83.3</v>
      </c>
      <c r="R238" s="169">
        <v>5</v>
      </c>
      <c r="S238" s="169">
        <v>13</v>
      </c>
      <c r="T238" s="169">
        <v>18</v>
      </c>
      <c r="U238" s="169">
        <v>31</v>
      </c>
      <c r="V238" s="170">
        <v>9</v>
      </c>
      <c r="W238" s="169">
        <v>4</v>
      </c>
      <c r="X238" s="169">
        <v>4</v>
      </c>
      <c r="Y238" s="169">
        <v>13</v>
      </c>
      <c r="Z238" s="169">
        <v>137</v>
      </c>
      <c r="AA238" s="169">
        <v>0</v>
      </c>
      <c r="AB238" s="169">
        <v>0</v>
      </c>
      <c r="AC238" s="168">
        <v>-4</v>
      </c>
      <c r="AD238" s="168">
        <v>109.9</v>
      </c>
      <c r="AE238" s="168">
        <v>115.6</v>
      </c>
      <c r="AF238" s="168">
        <v>-5.7</v>
      </c>
      <c r="AG238" s="168">
        <v>27.4</v>
      </c>
      <c r="AH238" s="168">
        <v>3.44</v>
      </c>
      <c r="AI238" s="168">
        <v>34.799999999999997</v>
      </c>
      <c r="AJ238" s="168">
        <v>2.8</v>
      </c>
      <c r="AK238" s="168">
        <v>8.6999999999999993</v>
      </c>
      <c r="AL238" s="168">
        <v>5.5</v>
      </c>
      <c r="AM238" s="168">
        <v>10.1</v>
      </c>
      <c r="AN238" s="168">
        <v>51.2</v>
      </c>
      <c r="AO238" s="168">
        <v>55.9</v>
      </c>
      <c r="AP238" s="168">
        <v>14.5</v>
      </c>
      <c r="AQ238" s="168">
        <v>101.72</v>
      </c>
      <c r="AR238" s="168">
        <v>8.5</v>
      </c>
      <c r="AS238" s="168">
        <v>342</v>
      </c>
      <c r="AT238" s="171">
        <f t="shared" si="75"/>
        <v>9</v>
      </c>
      <c r="AU238" s="171">
        <f t="shared" si="76"/>
        <v>5.166666666666667</v>
      </c>
      <c r="AV238" s="172">
        <f t="shared" si="77"/>
        <v>3</v>
      </c>
      <c r="AW238" s="172">
        <f t="shared" si="78"/>
        <v>0.83333333333333337</v>
      </c>
      <c r="AX238" s="172">
        <f t="shared" si="79"/>
        <v>2.1666666666666665</v>
      </c>
      <c r="AY238" s="172">
        <f t="shared" si="80"/>
        <v>0.66666666666666663</v>
      </c>
      <c r="AZ238" s="172">
        <f t="shared" si="81"/>
        <v>0.66666666666666663</v>
      </c>
      <c r="BA238" s="172">
        <f t="shared" si="82"/>
        <v>1.5</v>
      </c>
      <c r="BB238" s="173">
        <f t="shared" si="83"/>
        <v>0.33210332103321033</v>
      </c>
      <c r="BC238" s="173">
        <f t="shared" si="84"/>
        <v>3.4444444444444446</v>
      </c>
      <c r="BD238" s="173">
        <f t="shared" si="85"/>
        <v>2.4600246002460021E-2</v>
      </c>
      <c r="BE238" s="173">
        <f t="shared" si="86"/>
        <v>2.4600246002460021E-2</v>
      </c>
      <c r="BF238" s="173">
        <f t="shared" si="87"/>
        <v>3.0750307503075031E-2</v>
      </c>
      <c r="BG238" s="173">
        <f t="shared" si="88"/>
        <v>7.9950799507995066E-2</v>
      </c>
      <c r="BH238" s="174" t="str">
        <f t="shared" si="89"/>
        <v>20–29 min</v>
      </c>
      <c r="BI238" s="174" t="str">
        <f t="shared" si="90"/>
        <v>23–27</v>
      </c>
      <c r="BJ238" s="175">
        <f t="shared" si="91"/>
        <v>0.51200000000000001</v>
      </c>
      <c r="BK238" s="175">
        <f t="shared" si="92"/>
        <v>0.55899999999999994</v>
      </c>
      <c r="BL238" s="175">
        <f t="shared" si="93"/>
        <v>2.5950512975256489E-2</v>
      </c>
      <c r="BM238" s="176" t="str">
        <f t="shared" si="94"/>
        <v>Écarter</v>
      </c>
      <c r="BN238" s="177">
        <f t="shared" si="95"/>
        <v>0.27525150905432599</v>
      </c>
      <c r="BO238" s="177">
        <f t="shared" si="96"/>
        <v>162.60000000000002</v>
      </c>
      <c r="BP238" s="178">
        <f t="shared" si="97"/>
        <v>0.19065190651906516</v>
      </c>
      <c r="BQ238" s="178">
        <f t="shared" si="98"/>
        <v>3.4444444444444446</v>
      </c>
      <c r="BR238" s="179">
        <f t="shared" si="99"/>
        <v>0.11070110701107011</v>
      </c>
      <c r="BS238" s="182">
        <f>AVERAGE(Tableau1[[#This Row],[STL_pg/Min]],Tableau1[[#This Row],[BLK_pg/Min]],Tableau1[[#This Row],[REB_pg/Min]])</f>
        <v>5.3300533005330053E-2</v>
      </c>
      <c r="BT238" s="180">
        <f>AVERAGE(Tableau1[FG%])</f>
        <v>44.61089630931459</v>
      </c>
      <c r="BU238" s="180">
        <f>AVERAGE(Tableau1[3P%])</f>
        <v>29.902460456941991</v>
      </c>
      <c r="BV238" s="180">
        <f>AVERAGE(Tableau1[FT%])</f>
        <v>72.024077328646754</v>
      </c>
    </row>
    <row r="239" spans="1:74">
      <c r="A239" s="181" t="s">
        <v>2002</v>
      </c>
      <c r="B239" s="167" t="s">
        <v>1783</v>
      </c>
      <c r="C239" s="168">
        <v>31</v>
      </c>
      <c r="D239" s="168">
        <v>55</v>
      </c>
      <c r="E239" s="168">
        <v>27</v>
      </c>
      <c r="F239" s="168">
        <v>28</v>
      </c>
      <c r="G239" s="168">
        <v>21.4</v>
      </c>
      <c r="H239" s="169">
        <v>490</v>
      </c>
      <c r="I239" s="169">
        <v>220</v>
      </c>
      <c r="J239" s="169">
        <v>391</v>
      </c>
      <c r="K239" s="169">
        <v>55.9</v>
      </c>
      <c r="L239" s="169">
        <v>0</v>
      </c>
      <c r="M239" s="169">
        <v>0</v>
      </c>
      <c r="N239" s="169">
        <v>0</v>
      </c>
      <c r="O239" s="169">
        <v>50</v>
      </c>
      <c r="P239" s="169">
        <v>99</v>
      </c>
      <c r="Q239" s="169">
        <v>53.6</v>
      </c>
      <c r="R239" s="169">
        <v>176</v>
      </c>
      <c r="S239" s="169">
        <v>297</v>
      </c>
      <c r="T239" s="169">
        <v>468</v>
      </c>
      <c r="U239" s="169">
        <v>61</v>
      </c>
      <c r="V239" s="170">
        <v>50</v>
      </c>
      <c r="W239" s="169">
        <v>33</v>
      </c>
      <c r="X239" s="169">
        <v>55</v>
      </c>
      <c r="Y239" s="169">
        <v>105</v>
      </c>
      <c r="Z239" s="169">
        <v>1359</v>
      </c>
      <c r="AA239" s="169">
        <v>11</v>
      </c>
      <c r="AB239" s="169">
        <v>0</v>
      </c>
      <c r="AC239" s="168">
        <v>-1.4</v>
      </c>
      <c r="AD239" s="168">
        <v>108.7</v>
      </c>
      <c r="AE239" s="168">
        <v>111.5</v>
      </c>
      <c r="AF239" s="168">
        <v>-2.7</v>
      </c>
      <c r="AG239" s="168">
        <v>7.3</v>
      </c>
      <c r="AH239" s="168">
        <v>1.32</v>
      </c>
      <c r="AI239" s="168">
        <v>11.4</v>
      </c>
      <c r="AJ239" s="168">
        <v>13.2</v>
      </c>
      <c r="AK239" s="168">
        <v>23.8</v>
      </c>
      <c r="AL239" s="168">
        <v>18.3</v>
      </c>
      <c r="AM239" s="168">
        <v>8.6999999999999993</v>
      </c>
      <c r="AN239" s="168">
        <v>55.9</v>
      </c>
      <c r="AO239" s="168">
        <v>56.4</v>
      </c>
      <c r="AP239" s="168">
        <v>16</v>
      </c>
      <c r="AQ239" s="168">
        <v>105.23</v>
      </c>
      <c r="AR239" s="168">
        <v>11.7</v>
      </c>
      <c r="AS239" s="168">
        <v>2575</v>
      </c>
      <c r="AT239" s="171">
        <f t="shared" si="75"/>
        <v>8.9090909090909083</v>
      </c>
      <c r="AU239" s="171">
        <f t="shared" si="76"/>
        <v>1.1090909090909091</v>
      </c>
      <c r="AV239" s="172">
        <f t="shared" si="77"/>
        <v>8.5090909090909097</v>
      </c>
      <c r="AW239" s="172">
        <f t="shared" si="78"/>
        <v>3.2</v>
      </c>
      <c r="AX239" s="172">
        <f t="shared" si="79"/>
        <v>5.4</v>
      </c>
      <c r="AY239" s="172">
        <f t="shared" si="80"/>
        <v>0.6</v>
      </c>
      <c r="AZ239" s="172">
        <f t="shared" si="81"/>
        <v>1</v>
      </c>
      <c r="BA239" s="172">
        <f t="shared" si="82"/>
        <v>0.90909090909090906</v>
      </c>
      <c r="BB239" s="173">
        <f t="shared" si="83"/>
        <v>0.41631265930331351</v>
      </c>
      <c r="BC239" s="173">
        <f t="shared" si="84"/>
        <v>1.22</v>
      </c>
      <c r="BD239" s="173">
        <f t="shared" si="85"/>
        <v>2.8037383177570093E-2</v>
      </c>
      <c r="BE239" s="173">
        <f t="shared" si="86"/>
        <v>4.6728971962616828E-2</v>
      </c>
      <c r="BF239" s="173">
        <f t="shared" si="87"/>
        <v>0.14953271028037385</v>
      </c>
      <c r="BG239" s="173">
        <f t="shared" si="88"/>
        <v>0.25233644859813087</v>
      </c>
      <c r="BH239" s="174" t="str">
        <f t="shared" si="89"/>
        <v>20–29 min</v>
      </c>
      <c r="BI239" s="174" t="str">
        <f t="shared" si="90"/>
        <v>28–32</v>
      </c>
      <c r="BJ239" s="175">
        <f t="shared" si="91"/>
        <v>0.55899999999999994</v>
      </c>
      <c r="BK239" s="175">
        <f t="shared" si="92"/>
        <v>0.56399999999999995</v>
      </c>
      <c r="BL239" s="175">
        <f t="shared" si="93"/>
        <v>0.23596861798430899</v>
      </c>
      <c r="BM239" s="176" t="str">
        <f t="shared" si="94"/>
        <v>Écarter</v>
      </c>
      <c r="BN239" s="177">
        <f t="shared" si="95"/>
        <v>0.27247119078104992</v>
      </c>
      <c r="BO239" s="177">
        <f t="shared" si="96"/>
        <v>1177</v>
      </c>
      <c r="BP239" s="178">
        <f t="shared" si="97"/>
        <v>5.1826677994902294E-2</v>
      </c>
      <c r="BQ239" s="178">
        <f t="shared" si="98"/>
        <v>1.22</v>
      </c>
      <c r="BR239" s="179">
        <f t="shared" si="99"/>
        <v>0.39762107051826684</v>
      </c>
      <c r="BS239" s="182">
        <f>AVERAGE(Tableau1[[#This Row],[STL_pg/Min]],Tableau1[[#This Row],[BLK_pg/Min]],Tableau1[[#This Row],[REB_pg/Min]])</f>
        <v>0.15746247521948459</v>
      </c>
      <c r="BT239" s="180">
        <f>AVERAGE(Tableau1[FG%])</f>
        <v>44.61089630931459</v>
      </c>
      <c r="BU239" s="180">
        <f>AVERAGE(Tableau1[3P%])</f>
        <v>29.902460456941991</v>
      </c>
      <c r="BV239" s="180">
        <f>AVERAGE(Tableau1[FT%])</f>
        <v>72.024077328646754</v>
      </c>
    </row>
    <row r="240" spans="1:74">
      <c r="A240" s="181" t="s">
        <v>2003</v>
      </c>
      <c r="B240" s="167" t="s">
        <v>1795</v>
      </c>
      <c r="C240" s="168">
        <v>28</v>
      </c>
      <c r="D240" s="168">
        <v>65</v>
      </c>
      <c r="E240" s="168">
        <v>37</v>
      </c>
      <c r="F240" s="168">
        <v>28</v>
      </c>
      <c r="G240" s="168">
        <v>22.6</v>
      </c>
      <c r="H240" s="169">
        <v>579</v>
      </c>
      <c r="I240" s="169">
        <v>208</v>
      </c>
      <c r="J240" s="169">
        <v>429</v>
      </c>
      <c r="K240" s="169">
        <v>47.8</v>
      </c>
      <c r="L240" s="169">
        <v>111</v>
      </c>
      <c r="M240" s="169">
        <v>260</v>
      </c>
      <c r="N240" s="169">
        <v>43.3</v>
      </c>
      <c r="O240" s="169">
        <v>52</v>
      </c>
      <c r="P240" s="169">
        <v>59</v>
      </c>
      <c r="Q240" s="169">
        <v>89.5</v>
      </c>
      <c r="R240" s="169">
        <v>39</v>
      </c>
      <c r="S240" s="169">
        <v>143</v>
      </c>
      <c r="T240" s="169">
        <v>182</v>
      </c>
      <c r="U240" s="169">
        <v>215</v>
      </c>
      <c r="V240" s="170">
        <v>72</v>
      </c>
      <c r="W240" s="169">
        <v>52</v>
      </c>
      <c r="X240" s="169">
        <v>7</v>
      </c>
      <c r="Y240" s="169">
        <v>59</v>
      </c>
      <c r="Z240" s="169">
        <v>1209</v>
      </c>
      <c r="AA240" s="169">
        <v>0</v>
      </c>
      <c r="AB240" s="169">
        <v>0</v>
      </c>
      <c r="AC240" s="168">
        <v>1.9</v>
      </c>
      <c r="AD240" s="168">
        <v>117.6</v>
      </c>
      <c r="AE240" s="168">
        <v>114.5</v>
      </c>
      <c r="AF240" s="168">
        <v>3.1</v>
      </c>
      <c r="AG240" s="168">
        <v>17.899999999999999</v>
      </c>
      <c r="AH240" s="168">
        <v>2.99</v>
      </c>
      <c r="AI240" s="168">
        <v>29.3</v>
      </c>
      <c r="AJ240" s="168">
        <v>2.4</v>
      </c>
      <c r="AK240" s="168">
        <v>9.4</v>
      </c>
      <c r="AL240" s="168">
        <v>5.9</v>
      </c>
      <c r="AM240" s="168">
        <v>9.8000000000000007</v>
      </c>
      <c r="AN240" s="168">
        <v>60.9</v>
      </c>
      <c r="AO240" s="168">
        <v>63.1</v>
      </c>
      <c r="AP240" s="168">
        <v>14</v>
      </c>
      <c r="AQ240" s="168">
        <v>104.99</v>
      </c>
      <c r="AR240" s="168">
        <v>9.3000000000000007</v>
      </c>
      <c r="AS240" s="168">
        <v>3228</v>
      </c>
      <c r="AT240" s="171">
        <f t="shared" si="75"/>
        <v>8.907692307692308</v>
      </c>
      <c r="AU240" s="171">
        <f t="shared" si="76"/>
        <v>3.3076923076923075</v>
      </c>
      <c r="AV240" s="172">
        <f t="shared" si="77"/>
        <v>2.8</v>
      </c>
      <c r="AW240" s="172">
        <f t="shared" si="78"/>
        <v>0.6</v>
      </c>
      <c r="AX240" s="172">
        <f t="shared" si="79"/>
        <v>2.2000000000000002</v>
      </c>
      <c r="AY240" s="172">
        <f t="shared" si="80"/>
        <v>0.8</v>
      </c>
      <c r="AZ240" s="172">
        <f t="shared" si="81"/>
        <v>0.1076923076923077</v>
      </c>
      <c r="BA240" s="172">
        <f t="shared" si="82"/>
        <v>1.1076923076923078</v>
      </c>
      <c r="BB240" s="173">
        <f t="shared" si="83"/>
        <v>0.39414567733151801</v>
      </c>
      <c r="BC240" s="173">
        <f t="shared" si="84"/>
        <v>2.9861111111111107</v>
      </c>
      <c r="BD240" s="173">
        <f t="shared" si="85"/>
        <v>3.5398230088495575E-2</v>
      </c>
      <c r="BE240" s="173">
        <f t="shared" si="86"/>
        <v>4.7651463580667122E-3</v>
      </c>
      <c r="BF240" s="173">
        <f t="shared" si="87"/>
        <v>2.6548672566371678E-2</v>
      </c>
      <c r="BG240" s="173">
        <f t="shared" si="88"/>
        <v>9.7345132743362831E-2</v>
      </c>
      <c r="BH240" s="174" t="str">
        <f t="shared" si="89"/>
        <v>20–29 min</v>
      </c>
      <c r="BI240" s="174" t="str">
        <f t="shared" si="90"/>
        <v>28–32</v>
      </c>
      <c r="BJ240" s="175">
        <f t="shared" si="91"/>
        <v>0.60899999999999999</v>
      </c>
      <c r="BK240" s="175">
        <f t="shared" si="92"/>
        <v>0.63100000000000001</v>
      </c>
      <c r="BL240" s="175">
        <f t="shared" si="93"/>
        <v>0.25890162945081474</v>
      </c>
      <c r="BM240" s="176" t="str">
        <f t="shared" si="94"/>
        <v>Écarter</v>
      </c>
      <c r="BN240" s="177">
        <f t="shared" si="95"/>
        <v>0.27242841665376877</v>
      </c>
      <c r="BO240" s="177">
        <f t="shared" si="96"/>
        <v>1469</v>
      </c>
      <c r="BP240" s="178">
        <f t="shared" si="97"/>
        <v>0.14635806671204901</v>
      </c>
      <c r="BQ240" s="178">
        <f t="shared" si="98"/>
        <v>2.9861111111111112</v>
      </c>
      <c r="BR240" s="179">
        <f t="shared" si="99"/>
        <v>0.1238938053097345</v>
      </c>
      <c r="BS240" s="182">
        <f>AVERAGE(Tableau1[[#This Row],[STL_pg/Min]],Tableau1[[#This Row],[BLK_pg/Min]],Tableau1[[#This Row],[REB_pg/Min]])</f>
        <v>5.4685727252098935E-2</v>
      </c>
      <c r="BT240" s="180">
        <f>AVERAGE(Tableau1[FG%])</f>
        <v>44.61089630931459</v>
      </c>
      <c r="BU240" s="180">
        <f>AVERAGE(Tableau1[3P%])</f>
        <v>29.902460456941991</v>
      </c>
      <c r="BV240" s="180">
        <f>AVERAGE(Tableau1[FT%])</f>
        <v>72.024077328646754</v>
      </c>
    </row>
    <row r="241" spans="1:74">
      <c r="A241" s="181" t="s">
        <v>2004</v>
      </c>
      <c r="B241" s="167" t="s">
        <v>1830</v>
      </c>
      <c r="C241" s="168">
        <v>24</v>
      </c>
      <c r="D241" s="168">
        <v>64</v>
      </c>
      <c r="E241" s="168">
        <v>15</v>
      </c>
      <c r="F241" s="168">
        <v>49</v>
      </c>
      <c r="G241" s="168">
        <v>19.8</v>
      </c>
      <c r="H241" s="169">
        <v>570</v>
      </c>
      <c r="I241" s="169">
        <v>205</v>
      </c>
      <c r="J241" s="169">
        <v>474</v>
      </c>
      <c r="K241" s="169">
        <v>42.9</v>
      </c>
      <c r="L241" s="169">
        <v>115</v>
      </c>
      <c r="M241" s="169">
        <v>314</v>
      </c>
      <c r="N241" s="169">
        <v>37.6</v>
      </c>
      <c r="O241" s="169">
        <v>45</v>
      </c>
      <c r="P241" s="169">
        <v>51</v>
      </c>
      <c r="Q241" s="169">
        <v>84.9</v>
      </c>
      <c r="R241" s="169">
        <v>45</v>
      </c>
      <c r="S241" s="169">
        <v>141</v>
      </c>
      <c r="T241" s="169">
        <v>186</v>
      </c>
      <c r="U241" s="169">
        <v>70</v>
      </c>
      <c r="V241" s="170">
        <v>38</v>
      </c>
      <c r="W241" s="169">
        <v>38</v>
      </c>
      <c r="X241" s="169">
        <v>6</v>
      </c>
      <c r="Y241" s="169">
        <v>128</v>
      </c>
      <c r="Z241" s="169">
        <v>998</v>
      </c>
      <c r="AA241" s="169">
        <v>0</v>
      </c>
      <c r="AB241" s="169">
        <v>0</v>
      </c>
      <c r="AC241" s="168">
        <v>-5.6</v>
      </c>
      <c r="AD241" s="168">
        <v>107.2</v>
      </c>
      <c r="AE241" s="168">
        <v>120.3</v>
      </c>
      <c r="AF241" s="168">
        <v>-13.1</v>
      </c>
      <c r="AG241" s="168">
        <v>8</v>
      </c>
      <c r="AH241" s="168">
        <v>1.89</v>
      </c>
      <c r="AI241" s="168">
        <v>11.3</v>
      </c>
      <c r="AJ241" s="168">
        <v>3.1</v>
      </c>
      <c r="AK241" s="168">
        <v>10.9</v>
      </c>
      <c r="AL241" s="168">
        <v>7</v>
      </c>
      <c r="AM241" s="168">
        <v>6</v>
      </c>
      <c r="AN241" s="168">
        <v>55.4</v>
      </c>
      <c r="AO241" s="168">
        <v>57.3</v>
      </c>
      <c r="AP241" s="168">
        <v>17.399999999999999</v>
      </c>
      <c r="AQ241" s="168">
        <v>102.1</v>
      </c>
      <c r="AR241" s="168">
        <v>7.1</v>
      </c>
      <c r="AS241" s="168">
        <v>2700</v>
      </c>
      <c r="AT241" s="171">
        <f t="shared" si="75"/>
        <v>8.90625</v>
      </c>
      <c r="AU241" s="171">
        <f t="shared" si="76"/>
        <v>1.09375</v>
      </c>
      <c r="AV241" s="172">
        <f t="shared" si="77"/>
        <v>2.90625</v>
      </c>
      <c r="AW241" s="172">
        <f t="shared" si="78"/>
        <v>0.703125</v>
      </c>
      <c r="AX241" s="172">
        <f t="shared" si="79"/>
        <v>2.203125</v>
      </c>
      <c r="AY241" s="172">
        <f t="shared" si="80"/>
        <v>0.59375</v>
      </c>
      <c r="AZ241" s="172">
        <f t="shared" si="81"/>
        <v>9.375E-2</v>
      </c>
      <c r="BA241" s="172">
        <f t="shared" si="82"/>
        <v>0.59375</v>
      </c>
      <c r="BB241" s="173">
        <f t="shared" si="83"/>
        <v>0.44981060606060602</v>
      </c>
      <c r="BC241" s="173">
        <f t="shared" si="84"/>
        <v>1.8421052631578947</v>
      </c>
      <c r="BD241" s="173">
        <f t="shared" si="85"/>
        <v>2.9987373737373736E-2</v>
      </c>
      <c r="BE241" s="173">
        <f t="shared" si="86"/>
        <v>4.734848484848485E-3</v>
      </c>
      <c r="BF241" s="173">
        <f t="shared" si="87"/>
        <v>3.5511363636363633E-2</v>
      </c>
      <c r="BG241" s="173">
        <f t="shared" si="88"/>
        <v>0.11126893939393939</v>
      </c>
      <c r="BH241" s="174" t="str">
        <f t="shared" si="89"/>
        <v>10–19 min</v>
      </c>
      <c r="BI241" s="174" t="str">
        <f t="shared" si="90"/>
        <v>23–27</v>
      </c>
      <c r="BJ241" s="175">
        <f t="shared" si="91"/>
        <v>0.55399999999999994</v>
      </c>
      <c r="BK241" s="175">
        <f t="shared" si="92"/>
        <v>0.57299999999999995</v>
      </c>
      <c r="BL241" s="175">
        <f t="shared" si="93"/>
        <v>0.28605914302957153</v>
      </c>
      <c r="BM241" s="176" t="str">
        <f t="shared" si="94"/>
        <v>Écarter</v>
      </c>
      <c r="BN241" s="177">
        <f t="shared" si="95"/>
        <v>0.27238430583501005</v>
      </c>
      <c r="BO241" s="177">
        <f t="shared" si="96"/>
        <v>1267.2</v>
      </c>
      <c r="BP241" s="178">
        <f t="shared" si="97"/>
        <v>5.5239898989898985E-2</v>
      </c>
      <c r="BQ241" s="178">
        <f t="shared" si="98"/>
        <v>1.8421052631578947</v>
      </c>
      <c r="BR241" s="179">
        <f t="shared" si="99"/>
        <v>0.14678030303030304</v>
      </c>
      <c r="BS241" s="182">
        <f>AVERAGE(Tableau1[[#This Row],[STL_pg/Min]],Tableau1[[#This Row],[BLK_pg/Min]],Tableau1[[#This Row],[REB_pg/Min]])</f>
        <v>6.050084175084175E-2</v>
      </c>
      <c r="BT241" s="180">
        <f>AVERAGE(Tableau1[FG%])</f>
        <v>44.61089630931459</v>
      </c>
      <c r="BU241" s="180">
        <f>AVERAGE(Tableau1[3P%])</f>
        <v>29.902460456941991</v>
      </c>
      <c r="BV241" s="180">
        <f>AVERAGE(Tableau1[FT%])</f>
        <v>72.024077328646754</v>
      </c>
    </row>
    <row r="242" spans="1:74">
      <c r="A242" s="181" t="s">
        <v>2005</v>
      </c>
      <c r="B242" s="167" t="s">
        <v>1768</v>
      </c>
      <c r="C242" s="168">
        <v>30</v>
      </c>
      <c r="D242" s="168">
        <v>51</v>
      </c>
      <c r="E242" s="168">
        <v>18</v>
      </c>
      <c r="F242" s="168">
        <v>33</v>
      </c>
      <c r="G242" s="168">
        <v>20.8</v>
      </c>
      <c r="H242" s="169">
        <v>454</v>
      </c>
      <c r="I242" s="169">
        <v>168</v>
      </c>
      <c r="J242" s="169">
        <v>352</v>
      </c>
      <c r="K242" s="169">
        <v>47.7</v>
      </c>
      <c r="L242" s="169">
        <v>31</v>
      </c>
      <c r="M242" s="169">
        <v>107</v>
      </c>
      <c r="N242" s="169">
        <v>30.5</v>
      </c>
      <c r="O242" s="169">
        <v>87</v>
      </c>
      <c r="P242" s="169">
        <v>128</v>
      </c>
      <c r="Q242" s="169">
        <v>66.400000000000006</v>
      </c>
      <c r="R242" s="169">
        <v>87</v>
      </c>
      <c r="S242" s="169">
        <v>311</v>
      </c>
      <c r="T242" s="169">
        <v>398</v>
      </c>
      <c r="U242" s="169">
        <v>117</v>
      </c>
      <c r="V242" s="170">
        <v>97</v>
      </c>
      <c r="W242" s="169">
        <v>41</v>
      </c>
      <c r="X242" s="169">
        <v>36</v>
      </c>
      <c r="Y242" s="169">
        <v>128</v>
      </c>
      <c r="Z242" s="169">
        <v>1229</v>
      </c>
      <c r="AA242" s="169">
        <v>10</v>
      </c>
      <c r="AB242" s="169">
        <v>0</v>
      </c>
      <c r="AC242" s="168">
        <v>-3.6</v>
      </c>
      <c r="AD242" s="168">
        <v>106.1</v>
      </c>
      <c r="AE242" s="168">
        <v>115.1</v>
      </c>
      <c r="AF242" s="168">
        <v>-9</v>
      </c>
      <c r="AG242" s="168">
        <v>16.7</v>
      </c>
      <c r="AH242" s="168">
        <v>1.19</v>
      </c>
      <c r="AI242" s="168">
        <v>18.600000000000001</v>
      </c>
      <c r="AJ242" s="168">
        <v>7.7</v>
      </c>
      <c r="AK242" s="168">
        <v>28.5</v>
      </c>
      <c r="AL242" s="168">
        <v>18.100000000000001</v>
      </c>
      <c r="AM242" s="168">
        <v>15.7</v>
      </c>
      <c r="AN242" s="168">
        <v>52.3</v>
      </c>
      <c r="AO242" s="168">
        <v>55.5</v>
      </c>
      <c r="AP242" s="168">
        <v>20.2</v>
      </c>
      <c r="AQ242" s="168">
        <v>99.79</v>
      </c>
      <c r="AR242" s="168">
        <v>11.6</v>
      </c>
      <c r="AS242" s="168">
        <v>2216</v>
      </c>
      <c r="AT242" s="171">
        <f t="shared" si="75"/>
        <v>8.9019607843137258</v>
      </c>
      <c r="AU242" s="171">
        <f t="shared" si="76"/>
        <v>2.2941176470588234</v>
      </c>
      <c r="AV242" s="172">
        <f t="shared" si="77"/>
        <v>7.8039215686274508</v>
      </c>
      <c r="AW242" s="172">
        <f t="shared" si="78"/>
        <v>1.7058823529411764</v>
      </c>
      <c r="AX242" s="172">
        <f t="shared" si="79"/>
        <v>6.0980392156862742</v>
      </c>
      <c r="AY242" s="172">
        <f t="shared" si="80"/>
        <v>0.80392156862745101</v>
      </c>
      <c r="AZ242" s="172">
        <f t="shared" si="81"/>
        <v>0.70588235294117652</v>
      </c>
      <c r="BA242" s="172">
        <f t="shared" si="82"/>
        <v>1.9019607843137254</v>
      </c>
      <c r="BB242" s="173">
        <f t="shared" si="83"/>
        <v>0.42797888386123678</v>
      </c>
      <c r="BC242" s="173">
        <f t="shared" si="84"/>
        <v>1.2061855670103092</v>
      </c>
      <c r="BD242" s="173">
        <f t="shared" si="85"/>
        <v>3.8650075414781299E-2</v>
      </c>
      <c r="BE242" s="173">
        <f t="shared" si="86"/>
        <v>3.3936651583710412E-2</v>
      </c>
      <c r="BF242" s="173">
        <f t="shared" si="87"/>
        <v>8.2013574660633484E-2</v>
      </c>
      <c r="BG242" s="173">
        <f t="shared" si="88"/>
        <v>0.29317496229260931</v>
      </c>
      <c r="BH242" s="174" t="str">
        <f t="shared" si="89"/>
        <v>20–29 min</v>
      </c>
      <c r="BI242" s="174" t="str">
        <f t="shared" si="90"/>
        <v>28–32</v>
      </c>
      <c r="BJ242" s="175">
        <f t="shared" si="91"/>
        <v>0.52300000000000002</v>
      </c>
      <c r="BK242" s="175">
        <f t="shared" si="92"/>
        <v>0.55500000000000005</v>
      </c>
      <c r="BL242" s="175">
        <f t="shared" si="93"/>
        <v>0.2124321062160531</v>
      </c>
      <c r="BM242" s="176" t="str">
        <f t="shared" si="94"/>
        <v>Écarter</v>
      </c>
      <c r="BN242" s="177">
        <f t="shared" si="95"/>
        <v>0.2722531266027538</v>
      </c>
      <c r="BO242" s="177">
        <f t="shared" si="96"/>
        <v>1060.8</v>
      </c>
      <c r="BP242" s="178">
        <f t="shared" si="97"/>
        <v>0.11029411764705883</v>
      </c>
      <c r="BQ242" s="178">
        <f t="shared" si="98"/>
        <v>1.2061855670103092</v>
      </c>
      <c r="BR242" s="179">
        <f t="shared" si="99"/>
        <v>0.37518853695324283</v>
      </c>
      <c r="BS242" s="182">
        <f>AVERAGE(Tableau1[[#This Row],[STL_pg/Min]],Tableau1[[#This Row],[BLK_pg/Min]],Tableau1[[#This Row],[REB_pg/Min]])</f>
        <v>0.14925842131724484</v>
      </c>
      <c r="BT242" s="180">
        <f>AVERAGE(Tableau1[FG%])</f>
        <v>44.61089630931459</v>
      </c>
      <c r="BU242" s="180">
        <f>AVERAGE(Tableau1[3P%])</f>
        <v>29.902460456941991</v>
      </c>
      <c r="BV242" s="180">
        <f>AVERAGE(Tableau1[FT%])</f>
        <v>72.024077328646754</v>
      </c>
    </row>
    <row r="243" spans="1:74">
      <c r="A243" s="181" t="s">
        <v>2006</v>
      </c>
      <c r="B243" s="167" t="s">
        <v>1815</v>
      </c>
      <c r="C243" s="168">
        <v>23</v>
      </c>
      <c r="D243" s="168">
        <v>62</v>
      </c>
      <c r="E243" s="168">
        <v>16</v>
      </c>
      <c r="F243" s="168">
        <v>46</v>
      </c>
      <c r="G243" s="168">
        <v>21.6</v>
      </c>
      <c r="H243" s="169">
        <v>546</v>
      </c>
      <c r="I243" s="169">
        <v>211</v>
      </c>
      <c r="J243" s="169">
        <v>409</v>
      </c>
      <c r="K243" s="169">
        <v>51.1</v>
      </c>
      <c r="L243" s="169">
        <v>74</v>
      </c>
      <c r="M243" s="169">
        <v>192</v>
      </c>
      <c r="N243" s="169">
        <v>38.299999999999997</v>
      </c>
      <c r="O243" s="169">
        <v>50</v>
      </c>
      <c r="P243" s="169">
        <v>74</v>
      </c>
      <c r="Q243" s="169">
        <v>68.5</v>
      </c>
      <c r="R243" s="169">
        <v>112</v>
      </c>
      <c r="S243" s="169">
        <v>242</v>
      </c>
      <c r="T243" s="169">
        <v>353</v>
      </c>
      <c r="U243" s="169">
        <v>62</v>
      </c>
      <c r="V243" s="170">
        <v>56</v>
      </c>
      <c r="W243" s="169">
        <v>62</v>
      </c>
      <c r="X243" s="169">
        <v>37</v>
      </c>
      <c r="Y243" s="169">
        <v>112</v>
      </c>
      <c r="Z243" s="169">
        <v>1314</v>
      </c>
      <c r="AA243" s="169">
        <v>8</v>
      </c>
      <c r="AB243" s="169">
        <v>0</v>
      </c>
      <c r="AC243" s="168">
        <v>-4.5999999999999996</v>
      </c>
      <c r="AD243" s="168">
        <v>107.1</v>
      </c>
      <c r="AE243" s="168">
        <v>116.8</v>
      </c>
      <c r="AF243" s="168">
        <v>-9.6999999999999993</v>
      </c>
      <c r="AG243" s="168">
        <v>6.6</v>
      </c>
      <c r="AH243" s="168">
        <v>1.1100000000000001</v>
      </c>
      <c r="AI243" s="168">
        <v>10.8</v>
      </c>
      <c r="AJ243" s="168">
        <v>7.7</v>
      </c>
      <c r="AK243" s="168">
        <v>15.9</v>
      </c>
      <c r="AL243" s="168">
        <v>11.9</v>
      </c>
      <c r="AM243" s="168">
        <v>9.6999999999999993</v>
      </c>
      <c r="AN243" s="168">
        <v>60.1</v>
      </c>
      <c r="AO243" s="168">
        <v>61.4</v>
      </c>
      <c r="AP243" s="168">
        <v>15</v>
      </c>
      <c r="AQ243" s="168">
        <v>102.96</v>
      </c>
      <c r="AR243" s="168">
        <v>10.1</v>
      </c>
      <c r="AS243" s="168">
        <v>2871</v>
      </c>
      <c r="AT243" s="171">
        <f t="shared" si="75"/>
        <v>8.806451612903226</v>
      </c>
      <c r="AU243" s="171">
        <f t="shared" si="76"/>
        <v>1</v>
      </c>
      <c r="AV243" s="172">
        <f t="shared" si="77"/>
        <v>5.693548387096774</v>
      </c>
      <c r="AW243" s="172">
        <f t="shared" si="78"/>
        <v>1.8064516129032258</v>
      </c>
      <c r="AX243" s="172">
        <f t="shared" si="79"/>
        <v>3.903225806451613</v>
      </c>
      <c r="AY243" s="172">
        <f t="shared" si="80"/>
        <v>1</v>
      </c>
      <c r="AZ243" s="172">
        <f t="shared" si="81"/>
        <v>0.59677419354838712</v>
      </c>
      <c r="BA243" s="172">
        <f t="shared" si="82"/>
        <v>0.90322580645161288</v>
      </c>
      <c r="BB243" s="173">
        <f t="shared" si="83"/>
        <v>0.40770609318996415</v>
      </c>
      <c r="BC243" s="173">
        <f t="shared" si="84"/>
        <v>1.1071428571428572</v>
      </c>
      <c r="BD243" s="173">
        <f t="shared" si="85"/>
        <v>4.6296296296296294E-2</v>
      </c>
      <c r="BE243" s="173">
        <f t="shared" si="86"/>
        <v>2.7628434886499402E-2</v>
      </c>
      <c r="BF243" s="173">
        <f t="shared" si="87"/>
        <v>8.3632019115890077E-2</v>
      </c>
      <c r="BG243" s="173">
        <f t="shared" si="88"/>
        <v>0.18070489844683393</v>
      </c>
      <c r="BH243" s="174" t="str">
        <f t="shared" si="89"/>
        <v>20–29 min</v>
      </c>
      <c r="BI243" s="174" t="str">
        <f t="shared" si="90"/>
        <v>23–27</v>
      </c>
      <c r="BJ243" s="175">
        <f t="shared" si="91"/>
        <v>0.60099999999999998</v>
      </c>
      <c r="BK243" s="175">
        <f t="shared" si="92"/>
        <v>0.61399999999999999</v>
      </c>
      <c r="BL243" s="175">
        <f t="shared" si="93"/>
        <v>0.24683162341581172</v>
      </c>
      <c r="BM243" s="176" t="str">
        <f t="shared" si="94"/>
        <v>Écarter</v>
      </c>
      <c r="BN243" s="177">
        <f t="shared" si="95"/>
        <v>0.26933212176283511</v>
      </c>
      <c r="BO243" s="177">
        <f t="shared" si="96"/>
        <v>1339.2</v>
      </c>
      <c r="BP243" s="178">
        <f t="shared" si="97"/>
        <v>4.6296296296296294E-2</v>
      </c>
      <c r="BQ243" s="178">
        <f t="shared" si="98"/>
        <v>1.1071428571428572</v>
      </c>
      <c r="BR243" s="179">
        <f t="shared" si="99"/>
        <v>0.26359020310633213</v>
      </c>
      <c r="BS243" s="182">
        <f>AVERAGE(Tableau1[[#This Row],[STL_pg/Min]],Tableau1[[#This Row],[BLK_pg/Min]],Tableau1[[#This Row],[REB_pg/Min]])</f>
        <v>0.11250497809637594</v>
      </c>
      <c r="BT243" s="180">
        <f>AVERAGE(Tableau1[FG%])</f>
        <v>44.61089630931459</v>
      </c>
      <c r="BU243" s="180">
        <f>AVERAGE(Tableau1[3P%])</f>
        <v>29.902460456941991</v>
      </c>
      <c r="BV243" s="180">
        <f>AVERAGE(Tableau1[FT%])</f>
        <v>72.024077328646754</v>
      </c>
    </row>
    <row r="244" spans="1:74">
      <c r="A244" s="181" t="s">
        <v>2007</v>
      </c>
      <c r="B244" s="167" t="s">
        <v>1780</v>
      </c>
      <c r="C244" s="168">
        <v>40</v>
      </c>
      <c r="D244" s="168">
        <v>82</v>
      </c>
      <c r="E244" s="168">
        <v>34</v>
      </c>
      <c r="F244" s="168">
        <v>48</v>
      </c>
      <c r="G244" s="168">
        <v>28</v>
      </c>
      <c r="H244" s="169">
        <v>722</v>
      </c>
      <c r="I244" s="169">
        <v>246</v>
      </c>
      <c r="J244" s="169">
        <v>582</v>
      </c>
      <c r="K244" s="169">
        <v>42.7</v>
      </c>
      <c r="L244" s="169">
        <v>139</v>
      </c>
      <c r="M244" s="169">
        <v>369</v>
      </c>
      <c r="N244" s="169">
        <v>37.700000000000003</v>
      </c>
      <c r="O244" s="169">
        <v>82</v>
      </c>
      <c r="P244" s="169">
        <v>90</v>
      </c>
      <c r="Q244" s="169">
        <v>92.4</v>
      </c>
      <c r="R244" s="169">
        <v>33</v>
      </c>
      <c r="S244" s="169">
        <v>262</v>
      </c>
      <c r="T244" s="169">
        <v>295</v>
      </c>
      <c r="U244" s="169">
        <v>607</v>
      </c>
      <c r="V244" s="170">
        <v>131</v>
      </c>
      <c r="W244" s="169">
        <v>107</v>
      </c>
      <c r="X244" s="169">
        <v>25</v>
      </c>
      <c r="Y244" s="169">
        <v>148</v>
      </c>
      <c r="Z244" s="169">
        <v>2230</v>
      </c>
      <c r="AA244" s="169">
        <v>12</v>
      </c>
      <c r="AB244" s="169">
        <v>0</v>
      </c>
      <c r="AC244" s="168">
        <v>0</v>
      </c>
      <c r="AD244" s="168">
        <v>114.2</v>
      </c>
      <c r="AE244" s="168">
        <v>115</v>
      </c>
      <c r="AF244" s="168">
        <v>-0.8</v>
      </c>
      <c r="AG244" s="168">
        <v>34.200000000000003</v>
      </c>
      <c r="AH244" s="168">
        <v>4.6900000000000004</v>
      </c>
      <c r="AI244" s="168">
        <v>45</v>
      </c>
      <c r="AJ244" s="168">
        <v>1.4</v>
      </c>
      <c r="AK244" s="168">
        <v>11</v>
      </c>
      <c r="AL244" s="168">
        <v>6.2</v>
      </c>
      <c r="AM244" s="168">
        <v>9.6</v>
      </c>
      <c r="AN244" s="168">
        <v>54.7</v>
      </c>
      <c r="AO244" s="168">
        <v>58</v>
      </c>
      <c r="AP244" s="168">
        <v>13.7</v>
      </c>
      <c r="AQ244" s="168">
        <v>100.48</v>
      </c>
      <c r="AR244" s="168">
        <v>10.199999999999999</v>
      </c>
      <c r="AS244" s="168">
        <v>4817</v>
      </c>
      <c r="AT244" s="171">
        <f t="shared" si="75"/>
        <v>8.8048780487804876</v>
      </c>
      <c r="AU244" s="171">
        <f t="shared" si="76"/>
        <v>7.4024390243902438</v>
      </c>
      <c r="AV244" s="172">
        <f t="shared" si="77"/>
        <v>3.5975609756097562</v>
      </c>
      <c r="AW244" s="172">
        <f t="shared" si="78"/>
        <v>0.40243902439024393</v>
      </c>
      <c r="AX244" s="172">
        <f t="shared" si="79"/>
        <v>3.1951219512195124</v>
      </c>
      <c r="AY244" s="172">
        <f t="shared" si="80"/>
        <v>1.3048780487804879</v>
      </c>
      <c r="AZ244" s="172">
        <f t="shared" si="81"/>
        <v>0.3048780487804878</v>
      </c>
      <c r="BA244" s="172">
        <f t="shared" si="82"/>
        <v>1.5975609756097562</v>
      </c>
      <c r="BB244" s="173">
        <f t="shared" si="83"/>
        <v>0.31445993031358882</v>
      </c>
      <c r="BC244" s="173">
        <f t="shared" si="84"/>
        <v>4.6335877862595414</v>
      </c>
      <c r="BD244" s="173">
        <f t="shared" si="85"/>
        <v>4.6602787456445992E-2</v>
      </c>
      <c r="BE244" s="173">
        <f t="shared" si="86"/>
        <v>1.0888501742160278E-2</v>
      </c>
      <c r="BF244" s="173">
        <f t="shared" si="87"/>
        <v>1.437282229965157E-2</v>
      </c>
      <c r="BG244" s="173">
        <f t="shared" si="88"/>
        <v>0.11411149825783973</v>
      </c>
      <c r="BH244" s="174" t="str">
        <f t="shared" si="89"/>
        <v>20–29 min</v>
      </c>
      <c r="BI244" s="174" t="str">
        <f t="shared" si="90"/>
        <v>33+</v>
      </c>
      <c r="BJ244" s="175">
        <f t="shared" si="91"/>
        <v>0.54700000000000004</v>
      </c>
      <c r="BK244" s="175">
        <f t="shared" si="92"/>
        <v>0.57999999999999996</v>
      </c>
      <c r="BL244" s="175">
        <f t="shared" si="93"/>
        <v>0.3512371756185878</v>
      </c>
      <c r="BM244" s="176" t="str">
        <f t="shared" si="94"/>
        <v>Écarter</v>
      </c>
      <c r="BN244" s="177">
        <f t="shared" si="95"/>
        <v>0.26928399666290426</v>
      </c>
      <c r="BO244" s="177">
        <f t="shared" si="96"/>
        <v>2296</v>
      </c>
      <c r="BP244" s="178">
        <f t="shared" si="97"/>
        <v>0.26437282229965159</v>
      </c>
      <c r="BQ244" s="178">
        <f t="shared" si="98"/>
        <v>4.6335877862595423</v>
      </c>
      <c r="BR244" s="179">
        <f t="shared" si="99"/>
        <v>0.12848432055749129</v>
      </c>
      <c r="BS244" s="182">
        <f>AVERAGE(Tableau1[[#This Row],[STL_pg/Min]],Tableau1[[#This Row],[BLK_pg/Min]],Tableau1[[#This Row],[REB_pg/Min]])</f>
        <v>6.1991869918699184E-2</v>
      </c>
      <c r="BT244" s="180">
        <f>AVERAGE(Tableau1[FG%])</f>
        <v>44.61089630931459</v>
      </c>
      <c r="BU244" s="180">
        <f>AVERAGE(Tableau1[3P%])</f>
        <v>29.902460456941991</v>
      </c>
      <c r="BV244" s="180">
        <f>AVERAGE(Tableau1[FT%])</f>
        <v>72.024077328646754</v>
      </c>
    </row>
    <row r="245" spans="1:74">
      <c r="A245" s="181" t="s">
        <v>2008</v>
      </c>
      <c r="B245" s="167" t="s">
        <v>1830</v>
      </c>
      <c r="C245" s="168">
        <v>28</v>
      </c>
      <c r="D245" s="168">
        <v>38</v>
      </c>
      <c r="E245" s="168">
        <v>6</v>
      </c>
      <c r="F245" s="168">
        <v>32</v>
      </c>
      <c r="G245" s="168">
        <v>20</v>
      </c>
      <c r="H245" s="169">
        <v>334</v>
      </c>
      <c r="I245" s="169">
        <v>118</v>
      </c>
      <c r="J245" s="169">
        <v>300</v>
      </c>
      <c r="K245" s="169">
        <v>39.1</v>
      </c>
      <c r="L245" s="169">
        <v>68</v>
      </c>
      <c r="M245" s="169">
        <v>201</v>
      </c>
      <c r="N245" s="169">
        <v>34.5</v>
      </c>
      <c r="O245" s="169">
        <v>27</v>
      </c>
      <c r="P245" s="169">
        <v>34</v>
      </c>
      <c r="Q245" s="169">
        <v>80</v>
      </c>
      <c r="R245" s="169">
        <v>23</v>
      </c>
      <c r="S245" s="169">
        <v>68</v>
      </c>
      <c r="T245" s="169">
        <v>91</v>
      </c>
      <c r="U245" s="169">
        <v>76</v>
      </c>
      <c r="V245" s="170">
        <v>53</v>
      </c>
      <c r="W245" s="169">
        <v>19</v>
      </c>
      <c r="X245" s="169">
        <v>8</v>
      </c>
      <c r="Y245" s="169">
        <v>42</v>
      </c>
      <c r="Z245" s="169">
        <v>581</v>
      </c>
      <c r="AA245" s="169">
        <v>0</v>
      </c>
      <c r="AB245" s="169">
        <v>0</v>
      </c>
      <c r="AC245" s="168">
        <v>-2.8</v>
      </c>
      <c r="AD245" s="168">
        <v>110.3</v>
      </c>
      <c r="AE245" s="168">
        <v>117.7</v>
      </c>
      <c r="AF245" s="168">
        <v>-7.4</v>
      </c>
      <c r="AG245" s="168">
        <v>14.4</v>
      </c>
      <c r="AH245" s="168">
        <v>1.46</v>
      </c>
      <c r="AI245" s="168">
        <v>17.100000000000001</v>
      </c>
      <c r="AJ245" s="168">
        <v>2.6</v>
      </c>
      <c r="AK245" s="168">
        <v>8.5</v>
      </c>
      <c r="AL245" s="168">
        <v>5.5</v>
      </c>
      <c r="AM245" s="168">
        <v>11.7</v>
      </c>
      <c r="AN245" s="168">
        <v>50.7</v>
      </c>
      <c r="AO245" s="168">
        <v>52.6</v>
      </c>
      <c r="AP245" s="168">
        <v>19.8</v>
      </c>
      <c r="AQ245" s="168">
        <v>101.83</v>
      </c>
      <c r="AR245" s="168">
        <v>6.7</v>
      </c>
      <c r="AS245" s="168">
        <v>1619</v>
      </c>
      <c r="AT245" s="171">
        <f t="shared" si="75"/>
        <v>8.7894736842105257</v>
      </c>
      <c r="AU245" s="171">
        <f t="shared" si="76"/>
        <v>2</v>
      </c>
      <c r="AV245" s="172">
        <f t="shared" si="77"/>
        <v>2.3947368421052633</v>
      </c>
      <c r="AW245" s="172">
        <f t="shared" si="78"/>
        <v>0.60526315789473684</v>
      </c>
      <c r="AX245" s="172">
        <f t="shared" si="79"/>
        <v>1.7894736842105263</v>
      </c>
      <c r="AY245" s="172">
        <f t="shared" si="80"/>
        <v>0.5</v>
      </c>
      <c r="AZ245" s="172">
        <f t="shared" si="81"/>
        <v>0.21052631578947367</v>
      </c>
      <c r="BA245" s="172">
        <f t="shared" si="82"/>
        <v>1.3947368421052631</v>
      </c>
      <c r="BB245" s="173">
        <f t="shared" si="83"/>
        <v>0.43947368421052629</v>
      </c>
      <c r="BC245" s="173">
        <f t="shared" si="84"/>
        <v>1.4339622641509435</v>
      </c>
      <c r="BD245" s="173">
        <f t="shared" si="85"/>
        <v>2.5000000000000001E-2</v>
      </c>
      <c r="BE245" s="173">
        <f t="shared" si="86"/>
        <v>1.0526315789473684E-2</v>
      </c>
      <c r="BF245" s="173">
        <f t="shared" si="87"/>
        <v>3.0263157894736843E-2</v>
      </c>
      <c r="BG245" s="173">
        <f t="shared" si="88"/>
        <v>8.9473684210526316E-2</v>
      </c>
      <c r="BH245" s="174" t="str">
        <f t="shared" si="89"/>
        <v>20–29 min</v>
      </c>
      <c r="BI245" s="174" t="str">
        <f t="shared" si="90"/>
        <v>28–32</v>
      </c>
      <c r="BJ245" s="175">
        <f t="shared" si="91"/>
        <v>0.50700000000000001</v>
      </c>
      <c r="BK245" s="175">
        <f t="shared" si="92"/>
        <v>0.52600000000000002</v>
      </c>
      <c r="BL245" s="175">
        <f t="shared" si="93"/>
        <v>0.18105009052504525</v>
      </c>
      <c r="BM245" s="176" t="str">
        <f t="shared" si="94"/>
        <v>Écarter</v>
      </c>
      <c r="BN245" s="177">
        <f t="shared" si="95"/>
        <v>0.2688128772635815</v>
      </c>
      <c r="BO245" s="177">
        <f t="shared" si="96"/>
        <v>760</v>
      </c>
      <c r="BP245" s="178">
        <f t="shared" si="97"/>
        <v>0.1</v>
      </c>
      <c r="BQ245" s="178">
        <f t="shared" si="98"/>
        <v>1.4339622641509433</v>
      </c>
      <c r="BR245" s="179">
        <f t="shared" si="99"/>
        <v>0.11973684210526317</v>
      </c>
      <c r="BS245" s="182">
        <f>AVERAGE(Tableau1[[#This Row],[STL_pg/Min]],Tableau1[[#This Row],[BLK_pg/Min]],Tableau1[[#This Row],[REB_pg/Min]])</f>
        <v>5.1754385964912282E-2</v>
      </c>
      <c r="BT245" s="180">
        <f>AVERAGE(Tableau1[FG%])</f>
        <v>44.61089630931459</v>
      </c>
      <c r="BU245" s="180">
        <f>AVERAGE(Tableau1[3P%])</f>
        <v>29.902460456941991</v>
      </c>
      <c r="BV245" s="180">
        <f>AVERAGE(Tableau1[FT%])</f>
        <v>72.024077328646754</v>
      </c>
    </row>
    <row r="246" spans="1:74">
      <c r="A246" s="181" t="s">
        <v>2009</v>
      </c>
      <c r="B246" s="167" t="s">
        <v>1815</v>
      </c>
      <c r="C246" s="168">
        <v>21</v>
      </c>
      <c r="D246" s="168">
        <v>68</v>
      </c>
      <c r="E246" s="168">
        <v>15</v>
      </c>
      <c r="F246" s="168">
        <v>53</v>
      </c>
      <c r="G246" s="168">
        <v>26.5</v>
      </c>
      <c r="H246" s="169">
        <v>592</v>
      </c>
      <c r="I246" s="169">
        <v>204</v>
      </c>
      <c r="J246" s="169">
        <v>544</v>
      </c>
      <c r="K246" s="169">
        <v>37.200000000000003</v>
      </c>
      <c r="L246" s="169">
        <v>116</v>
      </c>
      <c r="M246" s="169">
        <v>354</v>
      </c>
      <c r="N246" s="169">
        <v>32.200000000000003</v>
      </c>
      <c r="O246" s="169">
        <v>68</v>
      </c>
      <c r="P246" s="169">
        <v>95</v>
      </c>
      <c r="Q246" s="169">
        <v>75.3</v>
      </c>
      <c r="R246" s="169">
        <v>48</v>
      </c>
      <c r="S246" s="169">
        <v>238</v>
      </c>
      <c r="T246" s="169">
        <v>286</v>
      </c>
      <c r="U246" s="169">
        <v>170</v>
      </c>
      <c r="V246" s="170">
        <v>95</v>
      </c>
      <c r="W246" s="169">
        <v>68</v>
      </c>
      <c r="X246" s="169">
        <v>48</v>
      </c>
      <c r="Y246" s="169">
        <v>204</v>
      </c>
      <c r="Z246" s="169">
        <v>1442</v>
      </c>
      <c r="AA246" s="169">
        <v>1</v>
      </c>
      <c r="AB246" s="169">
        <v>0</v>
      </c>
      <c r="AC246" s="168">
        <v>-5.3</v>
      </c>
      <c r="AD246" s="168">
        <v>105.4</v>
      </c>
      <c r="AE246" s="168">
        <v>115.5</v>
      </c>
      <c r="AF246" s="168">
        <v>-10.1</v>
      </c>
      <c r="AG246" s="168">
        <v>13.3</v>
      </c>
      <c r="AH246" s="168">
        <v>1.74</v>
      </c>
      <c r="AI246" s="168">
        <v>19.8</v>
      </c>
      <c r="AJ246" s="168">
        <v>2.5</v>
      </c>
      <c r="AK246" s="168">
        <v>12.2</v>
      </c>
      <c r="AL246" s="168">
        <v>7.4</v>
      </c>
      <c r="AM246" s="168">
        <v>11.4</v>
      </c>
      <c r="AN246" s="168">
        <v>47.6</v>
      </c>
      <c r="AO246" s="168">
        <v>50.3</v>
      </c>
      <c r="AP246" s="168">
        <v>15.6</v>
      </c>
      <c r="AQ246" s="168">
        <v>102.7</v>
      </c>
      <c r="AR246" s="168">
        <v>5.8</v>
      </c>
      <c r="AS246" s="168">
        <v>3869</v>
      </c>
      <c r="AT246" s="171">
        <f t="shared" si="75"/>
        <v>8.7058823529411757</v>
      </c>
      <c r="AU246" s="171">
        <f t="shared" si="76"/>
        <v>2.5</v>
      </c>
      <c r="AV246" s="172">
        <f t="shared" si="77"/>
        <v>4.2058823529411766</v>
      </c>
      <c r="AW246" s="172">
        <f t="shared" si="78"/>
        <v>0.70588235294117652</v>
      </c>
      <c r="AX246" s="172">
        <f t="shared" si="79"/>
        <v>3.5</v>
      </c>
      <c r="AY246" s="172">
        <f t="shared" si="80"/>
        <v>1</v>
      </c>
      <c r="AZ246" s="172">
        <f t="shared" si="81"/>
        <v>0.70588235294117652</v>
      </c>
      <c r="BA246" s="172">
        <f t="shared" si="82"/>
        <v>1.3970588235294117</v>
      </c>
      <c r="BB246" s="173">
        <f t="shared" si="83"/>
        <v>0.3285238623751387</v>
      </c>
      <c r="BC246" s="173">
        <f t="shared" si="84"/>
        <v>1.7894736842105263</v>
      </c>
      <c r="BD246" s="173">
        <f t="shared" si="85"/>
        <v>3.7735849056603772E-2</v>
      </c>
      <c r="BE246" s="173">
        <f t="shared" si="86"/>
        <v>2.6637069922308548E-2</v>
      </c>
      <c r="BF246" s="173">
        <f t="shared" si="87"/>
        <v>2.6637069922308548E-2</v>
      </c>
      <c r="BG246" s="173">
        <f t="shared" si="88"/>
        <v>0.13207547169811321</v>
      </c>
      <c r="BH246" s="174" t="str">
        <f t="shared" si="89"/>
        <v>20–29 min</v>
      </c>
      <c r="BI246" s="174" t="str">
        <f t="shared" si="90"/>
        <v>18–22</v>
      </c>
      <c r="BJ246" s="175">
        <f t="shared" si="91"/>
        <v>0.47600000000000003</v>
      </c>
      <c r="BK246" s="175">
        <f t="shared" si="92"/>
        <v>0.503</v>
      </c>
      <c r="BL246" s="175">
        <f t="shared" si="93"/>
        <v>0.32830416415208208</v>
      </c>
      <c r="BM246" s="176" t="str">
        <f t="shared" si="94"/>
        <v>Écarter</v>
      </c>
      <c r="BN246" s="177">
        <f t="shared" si="95"/>
        <v>0.26625636169960942</v>
      </c>
      <c r="BO246" s="177">
        <f t="shared" si="96"/>
        <v>1802</v>
      </c>
      <c r="BP246" s="178">
        <f t="shared" si="97"/>
        <v>9.4339622641509441E-2</v>
      </c>
      <c r="BQ246" s="178">
        <f t="shared" si="98"/>
        <v>1.7894736842105263</v>
      </c>
      <c r="BR246" s="179">
        <f t="shared" si="99"/>
        <v>0.15871254162042175</v>
      </c>
      <c r="BS246" s="182">
        <f>AVERAGE(Tableau1[[#This Row],[STL_pg/Min]],Tableau1[[#This Row],[BLK_pg/Min]],Tableau1[[#This Row],[REB_pg/Min]])</f>
        <v>7.4361820199778023E-2</v>
      </c>
      <c r="BT246" s="180">
        <f>AVERAGE(Tableau1[FG%])</f>
        <v>44.61089630931459</v>
      </c>
      <c r="BU246" s="180">
        <f>AVERAGE(Tableau1[3P%])</f>
        <v>29.902460456941991</v>
      </c>
      <c r="BV246" s="180">
        <f>AVERAGE(Tableau1[FT%])</f>
        <v>72.024077328646754</v>
      </c>
    </row>
    <row r="247" spans="1:74">
      <c r="A247" s="181" t="s">
        <v>2010</v>
      </c>
      <c r="B247" s="167" t="s">
        <v>1774</v>
      </c>
      <c r="C247" s="168">
        <v>34</v>
      </c>
      <c r="D247" s="168">
        <v>44</v>
      </c>
      <c r="E247" s="168">
        <v>12</v>
      </c>
      <c r="F247" s="168">
        <v>32</v>
      </c>
      <c r="G247" s="168">
        <v>20.2</v>
      </c>
      <c r="H247" s="169">
        <v>383</v>
      </c>
      <c r="I247" s="169">
        <v>132</v>
      </c>
      <c r="J247" s="169">
        <v>268</v>
      </c>
      <c r="K247" s="169">
        <v>50</v>
      </c>
      <c r="L247" s="169">
        <v>35</v>
      </c>
      <c r="M247" s="169">
        <v>79</v>
      </c>
      <c r="N247" s="169">
        <v>41.8</v>
      </c>
      <c r="O247" s="169">
        <v>84</v>
      </c>
      <c r="P247" s="169">
        <v>110</v>
      </c>
      <c r="Q247" s="169">
        <v>76.900000000000006</v>
      </c>
      <c r="R247" s="169">
        <v>62</v>
      </c>
      <c r="S247" s="169">
        <v>145</v>
      </c>
      <c r="T247" s="169">
        <v>207</v>
      </c>
      <c r="U247" s="169">
        <v>128</v>
      </c>
      <c r="V247" s="170">
        <v>75</v>
      </c>
      <c r="W247" s="169">
        <v>35</v>
      </c>
      <c r="X247" s="169">
        <v>18</v>
      </c>
      <c r="Y247" s="169">
        <v>123</v>
      </c>
      <c r="Z247" s="169">
        <v>902</v>
      </c>
      <c r="AA247" s="169">
        <v>2</v>
      </c>
      <c r="AB247" s="169">
        <v>0</v>
      </c>
      <c r="AC247" s="168">
        <v>-1.3</v>
      </c>
      <c r="AD247" s="168">
        <v>110.7</v>
      </c>
      <c r="AE247" s="168">
        <v>113.4</v>
      </c>
      <c r="AF247" s="168">
        <v>-2.7</v>
      </c>
      <c r="AG247" s="168">
        <v>20</v>
      </c>
      <c r="AH247" s="168">
        <v>1.68</v>
      </c>
      <c r="AI247" s="168">
        <v>24.4</v>
      </c>
      <c r="AJ247" s="168">
        <v>6.9</v>
      </c>
      <c r="AK247" s="168">
        <v>15.4</v>
      </c>
      <c r="AL247" s="168">
        <v>11.2</v>
      </c>
      <c r="AM247" s="168">
        <v>14.5</v>
      </c>
      <c r="AN247" s="168">
        <v>56.2</v>
      </c>
      <c r="AO247" s="168">
        <v>60.9</v>
      </c>
      <c r="AP247" s="168">
        <v>18.5</v>
      </c>
      <c r="AQ247" s="168">
        <v>100.28</v>
      </c>
      <c r="AR247" s="168">
        <v>9.8000000000000007</v>
      </c>
      <c r="AS247" s="168">
        <v>1858</v>
      </c>
      <c r="AT247" s="171">
        <f t="shared" si="75"/>
        <v>8.704545454545455</v>
      </c>
      <c r="AU247" s="171">
        <f t="shared" si="76"/>
        <v>2.9090909090909092</v>
      </c>
      <c r="AV247" s="172">
        <f t="shared" si="77"/>
        <v>4.7045454545454541</v>
      </c>
      <c r="AW247" s="172">
        <f t="shared" si="78"/>
        <v>1.4090909090909092</v>
      </c>
      <c r="AX247" s="172">
        <f t="shared" si="79"/>
        <v>3.2954545454545454</v>
      </c>
      <c r="AY247" s="172">
        <f t="shared" si="80"/>
        <v>0.79545454545454541</v>
      </c>
      <c r="AZ247" s="172">
        <f t="shared" si="81"/>
        <v>0.40909090909090912</v>
      </c>
      <c r="BA247" s="172">
        <f t="shared" si="82"/>
        <v>1.7045454545454546</v>
      </c>
      <c r="BB247" s="173">
        <f t="shared" si="83"/>
        <v>0.43091809180918095</v>
      </c>
      <c r="BC247" s="173">
        <f t="shared" si="84"/>
        <v>1.7066666666666668</v>
      </c>
      <c r="BD247" s="173">
        <f t="shared" si="85"/>
        <v>3.9378937893789379E-2</v>
      </c>
      <c r="BE247" s="173">
        <f t="shared" si="86"/>
        <v>2.0252025202520254E-2</v>
      </c>
      <c r="BF247" s="173">
        <f t="shared" si="87"/>
        <v>6.9756975697569765E-2</v>
      </c>
      <c r="BG247" s="173">
        <f t="shared" si="88"/>
        <v>0.16314131413141314</v>
      </c>
      <c r="BH247" s="174" t="str">
        <f t="shared" si="89"/>
        <v>20–29 min</v>
      </c>
      <c r="BI247" s="174" t="str">
        <f t="shared" si="90"/>
        <v>33+</v>
      </c>
      <c r="BJ247" s="175">
        <f t="shared" si="91"/>
        <v>0.56200000000000006</v>
      </c>
      <c r="BK247" s="175">
        <f t="shared" si="92"/>
        <v>0.60899999999999999</v>
      </c>
      <c r="BL247" s="175">
        <f t="shared" si="93"/>
        <v>0.16173808086904043</v>
      </c>
      <c r="BM247" s="176" t="str">
        <f t="shared" si="94"/>
        <v>Écarter</v>
      </c>
      <c r="BN247" s="177">
        <f t="shared" si="95"/>
        <v>0.2662154746661789</v>
      </c>
      <c r="BO247" s="177">
        <f t="shared" si="96"/>
        <v>888.8</v>
      </c>
      <c r="BP247" s="178">
        <f t="shared" si="97"/>
        <v>0.14401440144014402</v>
      </c>
      <c r="BQ247" s="178">
        <f t="shared" si="98"/>
        <v>1.7066666666666668</v>
      </c>
      <c r="BR247" s="179">
        <f t="shared" si="99"/>
        <v>0.23289828982898289</v>
      </c>
      <c r="BS247" s="182">
        <f>AVERAGE(Tableau1[[#This Row],[STL_pg/Min]],Tableau1[[#This Row],[BLK_pg/Min]],Tableau1[[#This Row],[REB_pg/Min]])</f>
        <v>9.7509750975097509E-2</v>
      </c>
      <c r="BT247" s="180">
        <f>AVERAGE(Tableau1[FG%])</f>
        <v>44.61089630931459</v>
      </c>
      <c r="BU247" s="180">
        <f>AVERAGE(Tableau1[3P%])</f>
        <v>29.902460456941991</v>
      </c>
      <c r="BV247" s="180">
        <f>AVERAGE(Tableau1[FT%])</f>
        <v>72.024077328646754</v>
      </c>
    </row>
    <row r="248" spans="1:74">
      <c r="A248" s="181" t="s">
        <v>2011</v>
      </c>
      <c r="B248" s="167" t="s">
        <v>1830</v>
      </c>
      <c r="C248" s="168">
        <v>20</v>
      </c>
      <c r="D248" s="168">
        <v>71</v>
      </c>
      <c r="E248" s="168">
        <v>14</v>
      </c>
      <c r="F248" s="168">
        <v>57</v>
      </c>
      <c r="G248" s="168">
        <v>25.9</v>
      </c>
      <c r="H248" s="169">
        <v>618</v>
      </c>
      <c r="I248" s="169">
        <v>234</v>
      </c>
      <c r="J248" s="169">
        <v>554</v>
      </c>
      <c r="K248" s="169">
        <v>42.2</v>
      </c>
      <c r="L248" s="169">
        <v>43</v>
      </c>
      <c r="M248" s="169">
        <v>170</v>
      </c>
      <c r="N248" s="169">
        <v>24.9</v>
      </c>
      <c r="O248" s="169">
        <v>107</v>
      </c>
      <c r="P248" s="169">
        <v>156</v>
      </c>
      <c r="Q248" s="169">
        <v>68.2</v>
      </c>
      <c r="R248" s="169">
        <v>36</v>
      </c>
      <c r="S248" s="169">
        <v>206</v>
      </c>
      <c r="T248" s="169">
        <v>234</v>
      </c>
      <c r="U248" s="169">
        <v>447</v>
      </c>
      <c r="V248" s="170">
        <v>206</v>
      </c>
      <c r="W248" s="169">
        <v>64</v>
      </c>
      <c r="X248" s="169">
        <v>14</v>
      </c>
      <c r="Y248" s="169">
        <v>149</v>
      </c>
      <c r="Z248" s="169">
        <v>1605</v>
      </c>
      <c r="AA248" s="169">
        <v>11</v>
      </c>
      <c r="AB248" s="169">
        <v>0</v>
      </c>
      <c r="AC248" s="168">
        <v>-5.7</v>
      </c>
      <c r="AD248" s="168">
        <v>108.3</v>
      </c>
      <c r="AE248" s="168">
        <v>118.6</v>
      </c>
      <c r="AF248" s="168">
        <v>-10.4</v>
      </c>
      <c r="AG248" s="168">
        <v>34.200000000000003</v>
      </c>
      <c r="AH248" s="168">
        <v>2.14</v>
      </c>
      <c r="AI248" s="168">
        <v>34.9</v>
      </c>
      <c r="AJ248" s="168">
        <v>1.7</v>
      </c>
      <c r="AK248" s="168">
        <v>10.4</v>
      </c>
      <c r="AL248" s="168">
        <v>6.1</v>
      </c>
      <c r="AM248" s="168">
        <v>16.3</v>
      </c>
      <c r="AN248" s="168">
        <v>45.9</v>
      </c>
      <c r="AO248" s="168">
        <v>49.4</v>
      </c>
      <c r="AP248" s="168">
        <v>18.600000000000001</v>
      </c>
      <c r="AQ248" s="168">
        <v>102.44</v>
      </c>
      <c r="AR248" s="168">
        <v>7.7</v>
      </c>
      <c r="AS248" s="168">
        <v>3927</v>
      </c>
      <c r="AT248" s="171">
        <f t="shared" si="75"/>
        <v>8.704225352112676</v>
      </c>
      <c r="AU248" s="171">
        <f t="shared" si="76"/>
        <v>6.295774647887324</v>
      </c>
      <c r="AV248" s="172">
        <f t="shared" si="77"/>
        <v>3.295774647887324</v>
      </c>
      <c r="AW248" s="172">
        <f t="shared" si="78"/>
        <v>0.50704225352112675</v>
      </c>
      <c r="AX248" s="172">
        <f t="shared" si="79"/>
        <v>2.9014084507042255</v>
      </c>
      <c r="AY248" s="172">
        <f t="shared" si="80"/>
        <v>0.90140845070422537</v>
      </c>
      <c r="AZ248" s="172">
        <f t="shared" si="81"/>
        <v>0.19718309859154928</v>
      </c>
      <c r="BA248" s="172">
        <f t="shared" si="82"/>
        <v>2.9014084507042255</v>
      </c>
      <c r="BB248" s="173">
        <f t="shared" si="83"/>
        <v>0.33607047691554737</v>
      </c>
      <c r="BC248" s="173">
        <f t="shared" si="84"/>
        <v>2.1699029126213589</v>
      </c>
      <c r="BD248" s="173">
        <f t="shared" si="85"/>
        <v>3.4803415085105226E-2</v>
      </c>
      <c r="BE248" s="173">
        <f t="shared" si="86"/>
        <v>7.6132470498667679E-3</v>
      </c>
      <c r="BF248" s="173">
        <f t="shared" si="87"/>
        <v>1.9576920985371692E-2</v>
      </c>
      <c r="BG248" s="173">
        <f t="shared" si="88"/>
        <v>0.11202349230518245</v>
      </c>
      <c r="BH248" s="174" t="str">
        <f t="shared" si="89"/>
        <v>20–29 min</v>
      </c>
      <c r="BI248" s="174" t="str">
        <f t="shared" si="90"/>
        <v>18–22</v>
      </c>
      <c r="BJ248" s="175">
        <f t="shared" si="91"/>
        <v>0.45899999999999996</v>
      </c>
      <c r="BK248" s="175">
        <f t="shared" si="92"/>
        <v>0.49399999999999999</v>
      </c>
      <c r="BL248" s="175">
        <f t="shared" si="93"/>
        <v>0.33433916716958356</v>
      </c>
      <c r="BM248" s="176" t="str">
        <f t="shared" si="94"/>
        <v>Écarter</v>
      </c>
      <c r="BN248" s="177">
        <f t="shared" si="95"/>
        <v>0.26620568481310397</v>
      </c>
      <c r="BO248" s="177">
        <f t="shared" si="96"/>
        <v>1838.8999999999999</v>
      </c>
      <c r="BP248" s="178">
        <f t="shared" si="97"/>
        <v>0.24308010223503182</v>
      </c>
      <c r="BQ248" s="178">
        <f t="shared" si="98"/>
        <v>2.1699029126213594</v>
      </c>
      <c r="BR248" s="179">
        <f t="shared" si="99"/>
        <v>0.127249986404916</v>
      </c>
      <c r="BS248" s="182">
        <f>AVERAGE(Tableau1[[#This Row],[STL_pg/Min]],Tableau1[[#This Row],[BLK_pg/Min]],Tableau1[[#This Row],[REB_pg/Min]])</f>
        <v>5.6555549513296E-2</v>
      </c>
      <c r="BT248" s="180">
        <f>AVERAGE(Tableau1[FG%])</f>
        <v>44.61089630931459</v>
      </c>
      <c r="BU248" s="180">
        <f>AVERAGE(Tableau1[3P%])</f>
        <v>29.902460456941991</v>
      </c>
      <c r="BV248" s="180">
        <f>AVERAGE(Tableau1[FT%])</f>
        <v>72.024077328646754</v>
      </c>
    </row>
    <row r="249" spans="1:74">
      <c r="A249" s="181" t="s">
        <v>2012</v>
      </c>
      <c r="B249" s="167" t="s">
        <v>1771</v>
      </c>
      <c r="C249" s="168">
        <v>22</v>
      </c>
      <c r="D249" s="168">
        <v>57</v>
      </c>
      <c r="E249" s="168">
        <v>30</v>
      </c>
      <c r="F249" s="168">
        <v>27</v>
      </c>
      <c r="G249" s="168">
        <v>15.9</v>
      </c>
      <c r="H249" s="169">
        <v>496</v>
      </c>
      <c r="I249" s="169">
        <v>182</v>
      </c>
      <c r="J249" s="169">
        <v>416</v>
      </c>
      <c r="K249" s="169">
        <v>43.5</v>
      </c>
      <c r="L249" s="169">
        <v>74</v>
      </c>
      <c r="M249" s="169">
        <v>200</v>
      </c>
      <c r="N249" s="169">
        <v>38.6</v>
      </c>
      <c r="O249" s="169">
        <v>63</v>
      </c>
      <c r="P249" s="169">
        <v>86</v>
      </c>
      <c r="Q249" s="169">
        <v>69.8</v>
      </c>
      <c r="R249" s="169">
        <v>11</v>
      </c>
      <c r="S249" s="169">
        <v>80</v>
      </c>
      <c r="T249" s="169">
        <v>91</v>
      </c>
      <c r="U249" s="169">
        <v>80</v>
      </c>
      <c r="V249" s="170">
        <v>80</v>
      </c>
      <c r="W249" s="169">
        <v>29</v>
      </c>
      <c r="X249" s="169">
        <v>6</v>
      </c>
      <c r="Y249" s="169">
        <v>91</v>
      </c>
      <c r="Z249" s="169">
        <v>741</v>
      </c>
      <c r="AA249" s="169">
        <v>0</v>
      </c>
      <c r="AB249" s="169">
        <v>0</v>
      </c>
      <c r="AC249" s="168">
        <v>-1.1000000000000001</v>
      </c>
      <c r="AD249" s="168">
        <v>108.3</v>
      </c>
      <c r="AE249" s="168">
        <v>111.6</v>
      </c>
      <c r="AF249" s="168">
        <v>-3.2</v>
      </c>
      <c r="AG249" s="168">
        <v>13.8</v>
      </c>
      <c r="AH249" s="168">
        <v>0.99</v>
      </c>
      <c r="AI249" s="168">
        <v>13.2</v>
      </c>
      <c r="AJ249" s="168">
        <v>1</v>
      </c>
      <c r="AK249" s="168">
        <v>8.5</v>
      </c>
      <c r="AL249" s="168">
        <v>4.8</v>
      </c>
      <c r="AM249" s="168">
        <v>13.3</v>
      </c>
      <c r="AN249" s="168">
        <v>52.7</v>
      </c>
      <c r="AO249" s="168">
        <v>54.9</v>
      </c>
      <c r="AP249" s="168">
        <v>24.4</v>
      </c>
      <c r="AQ249" s="168">
        <v>102.83</v>
      </c>
      <c r="AR249" s="168">
        <v>6.9</v>
      </c>
      <c r="AS249" s="168">
        <v>1943</v>
      </c>
      <c r="AT249" s="171">
        <f t="shared" si="75"/>
        <v>8.7017543859649127</v>
      </c>
      <c r="AU249" s="171">
        <f t="shared" si="76"/>
        <v>1.4035087719298245</v>
      </c>
      <c r="AV249" s="172">
        <f t="shared" si="77"/>
        <v>1.5964912280701755</v>
      </c>
      <c r="AW249" s="172">
        <f t="shared" si="78"/>
        <v>0.19298245614035087</v>
      </c>
      <c r="AX249" s="172">
        <f t="shared" si="79"/>
        <v>1.4035087719298245</v>
      </c>
      <c r="AY249" s="172">
        <f t="shared" si="80"/>
        <v>0.50877192982456143</v>
      </c>
      <c r="AZ249" s="172">
        <f t="shared" si="81"/>
        <v>0.10526315789473684</v>
      </c>
      <c r="BA249" s="172">
        <f t="shared" si="82"/>
        <v>1.4035087719298245</v>
      </c>
      <c r="BB249" s="173">
        <f t="shared" si="83"/>
        <v>0.54728015006068631</v>
      </c>
      <c r="BC249" s="173">
        <f t="shared" si="84"/>
        <v>1</v>
      </c>
      <c r="BD249" s="173">
        <f t="shared" si="85"/>
        <v>3.1998234580161093E-2</v>
      </c>
      <c r="BE249" s="173">
        <f t="shared" si="86"/>
        <v>6.6203243958953984E-3</v>
      </c>
      <c r="BF249" s="173">
        <f t="shared" si="87"/>
        <v>1.2137261392474896E-2</v>
      </c>
      <c r="BG249" s="173">
        <f t="shared" si="88"/>
        <v>8.8270991945271979E-2</v>
      </c>
      <c r="BH249" s="174" t="str">
        <f t="shared" si="89"/>
        <v>10–19 min</v>
      </c>
      <c r="BI249" s="174" t="str">
        <f t="shared" si="90"/>
        <v>18–22</v>
      </c>
      <c r="BJ249" s="175">
        <f t="shared" si="91"/>
        <v>0.52700000000000002</v>
      </c>
      <c r="BK249" s="175">
        <f t="shared" si="92"/>
        <v>0.54899999999999993</v>
      </c>
      <c r="BL249" s="175">
        <f t="shared" si="93"/>
        <v>0.25105612552806278</v>
      </c>
      <c r="BM249" s="176" t="str">
        <f t="shared" si="94"/>
        <v>Écarter</v>
      </c>
      <c r="BN249" s="177">
        <f t="shared" si="95"/>
        <v>0.26613011401743797</v>
      </c>
      <c r="BO249" s="177">
        <f t="shared" si="96"/>
        <v>906.30000000000007</v>
      </c>
      <c r="BP249" s="178">
        <f t="shared" si="97"/>
        <v>8.8270991945271979E-2</v>
      </c>
      <c r="BQ249" s="178">
        <f t="shared" si="98"/>
        <v>1</v>
      </c>
      <c r="BR249" s="179">
        <f t="shared" si="99"/>
        <v>0.10040825333774689</v>
      </c>
      <c r="BS249" s="182">
        <f>AVERAGE(Tableau1[[#This Row],[STL_pg/Min]],Tableau1[[#This Row],[BLK_pg/Min]],Tableau1[[#This Row],[REB_pg/Min]])</f>
        <v>4.6342270771267791E-2</v>
      </c>
      <c r="BT249" s="180">
        <f>AVERAGE(Tableau1[FG%])</f>
        <v>44.61089630931459</v>
      </c>
      <c r="BU249" s="180">
        <f>AVERAGE(Tableau1[3P%])</f>
        <v>29.902460456941991</v>
      </c>
      <c r="BV249" s="180">
        <f>AVERAGE(Tableau1[FT%])</f>
        <v>72.024077328646754</v>
      </c>
    </row>
    <row r="250" spans="1:74">
      <c r="A250" s="181" t="s">
        <v>2013</v>
      </c>
      <c r="B250" s="167" t="s">
        <v>1766</v>
      </c>
      <c r="C250" s="168">
        <v>32</v>
      </c>
      <c r="D250" s="168">
        <v>77</v>
      </c>
      <c r="E250" s="168">
        <v>38</v>
      </c>
      <c r="F250" s="168">
        <v>39</v>
      </c>
      <c r="G250" s="168">
        <v>29.6</v>
      </c>
      <c r="H250" s="169">
        <v>670</v>
      </c>
      <c r="I250" s="169">
        <v>239</v>
      </c>
      <c r="J250" s="169">
        <v>547</v>
      </c>
      <c r="K250" s="169">
        <v>43.9</v>
      </c>
      <c r="L250" s="169">
        <v>116</v>
      </c>
      <c r="M250" s="169">
        <v>331</v>
      </c>
      <c r="N250" s="169">
        <v>34.200000000000003</v>
      </c>
      <c r="O250" s="169">
        <v>85</v>
      </c>
      <c r="P250" s="169">
        <v>92</v>
      </c>
      <c r="Q250" s="169">
        <v>86.3</v>
      </c>
      <c r="R250" s="169">
        <v>31</v>
      </c>
      <c r="S250" s="169">
        <v>139</v>
      </c>
      <c r="T250" s="169">
        <v>169</v>
      </c>
      <c r="U250" s="169">
        <v>139</v>
      </c>
      <c r="V250" s="170">
        <v>62</v>
      </c>
      <c r="W250" s="169">
        <v>100</v>
      </c>
      <c r="X250" s="169">
        <v>31</v>
      </c>
      <c r="Y250" s="169">
        <v>139</v>
      </c>
      <c r="Z250" s="169">
        <v>1417</v>
      </c>
      <c r="AA250" s="169">
        <v>0</v>
      </c>
      <c r="AB250" s="169">
        <v>0</v>
      </c>
      <c r="AC250" s="168">
        <v>0.1</v>
      </c>
      <c r="AD250" s="168">
        <v>109.1</v>
      </c>
      <c r="AE250" s="168">
        <v>108.6</v>
      </c>
      <c r="AF250" s="168">
        <v>0.5</v>
      </c>
      <c r="AG250" s="168">
        <v>8.6</v>
      </c>
      <c r="AH250" s="168">
        <v>2.19</v>
      </c>
      <c r="AI250" s="168">
        <v>17.7</v>
      </c>
      <c r="AJ250" s="168">
        <v>1.4</v>
      </c>
      <c r="AK250" s="168">
        <v>6.4</v>
      </c>
      <c r="AL250" s="168">
        <v>3.8</v>
      </c>
      <c r="AM250" s="168">
        <v>8.1</v>
      </c>
      <c r="AN250" s="168">
        <v>54.3</v>
      </c>
      <c r="AO250" s="168">
        <v>57.4</v>
      </c>
      <c r="AP250" s="168">
        <v>12.1</v>
      </c>
      <c r="AQ250" s="168">
        <v>96.52</v>
      </c>
      <c r="AR250" s="168">
        <v>6.5</v>
      </c>
      <c r="AS250" s="168">
        <v>4577</v>
      </c>
      <c r="AT250" s="171">
        <f t="shared" si="75"/>
        <v>8.7012987012987004</v>
      </c>
      <c r="AU250" s="171">
        <f t="shared" si="76"/>
        <v>1.8051948051948052</v>
      </c>
      <c r="AV250" s="172">
        <f t="shared" si="77"/>
        <v>2.1948051948051948</v>
      </c>
      <c r="AW250" s="172">
        <f t="shared" si="78"/>
        <v>0.40259740259740262</v>
      </c>
      <c r="AX250" s="172">
        <f t="shared" si="79"/>
        <v>1.8051948051948052</v>
      </c>
      <c r="AY250" s="172">
        <f t="shared" si="80"/>
        <v>1.2987012987012987</v>
      </c>
      <c r="AZ250" s="172">
        <f t="shared" si="81"/>
        <v>0.40259740259740262</v>
      </c>
      <c r="BA250" s="172">
        <f t="shared" si="82"/>
        <v>0.80519480519480524</v>
      </c>
      <c r="BB250" s="173">
        <f t="shared" si="83"/>
        <v>0.2939627939627939</v>
      </c>
      <c r="BC250" s="173">
        <f t="shared" si="84"/>
        <v>2.2419354838709675</v>
      </c>
      <c r="BD250" s="173">
        <f t="shared" si="85"/>
        <v>4.3875043875043873E-2</v>
      </c>
      <c r="BE250" s="173">
        <f t="shared" si="86"/>
        <v>1.3601263601263602E-2</v>
      </c>
      <c r="BF250" s="173">
        <f t="shared" si="87"/>
        <v>1.3601263601263602E-2</v>
      </c>
      <c r="BG250" s="173">
        <f t="shared" si="88"/>
        <v>6.0986310986310986E-2</v>
      </c>
      <c r="BH250" s="174" t="str">
        <f t="shared" si="89"/>
        <v>20–29 min</v>
      </c>
      <c r="BI250" s="174" t="str">
        <f t="shared" si="90"/>
        <v>28–32</v>
      </c>
      <c r="BJ250" s="175">
        <f t="shared" si="91"/>
        <v>0.54299999999999993</v>
      </c>
      <c r="BK250" s="175">
        <f t="shared" si="92"/>
        <v>0.57399999999999995</v>
      </c>
      <c r="BL250" s="175">
        <f t="shared" si="93"/>
        <v>0.3301146650573325</v>
      </c>
      <c r="BM250" s="176" t="str">
        <f t="shared" si="94"/>
        <v>Écarter</v>
      </c>
      <c r="BN250" s="177">
        <f t="shared" si="95"/>
        <v>0.26611617758499045</v>
      </c>
      <c r="BO250" s="177">
        <f t="shared" si="96"/>
        <v>2279.2000000000003</v>
      </c>
      <c r="BP250" s="178">
        <f t="shared" si="97"/>
        <v>6.0986310986310979E-2</v>
      </c>
      <c r="BQ250" s="178">
        <f t="shared" si="98"/>
        <v>2.2419354838709675</v>
      </c>
      <c r="BR250" s="179">
        <f t="shared" si="99"/>
        <v>7.414882414882415E-2</v>
      </c>
      <c r="BS250" s="182">
        <f>AVERAGE(Tableau1[[#This Row],[STL_pg/Min]],Tableau1[[#This Row],[BLK_pg/Min]],Tableau1[[#This Row],[REB_pg/Min]])</f>
        <v>4.3875043875043873E-2</v>
      </c>
      <c r="BT250" s="180">
        <f>AVERAGE(Tableau1[FG%])</f>
        <v>44.61089630931459</v>
      </c>
      <c r="BU250" s="180">
        <f>AVERAGE(Tableau1[3P%])</f>
        <v>29.902460456941991</v>
      </c>
      <c r="BV250" s="180">
        <f>AVERAGE(Tableau1[FT%])</f>
        <v>72.024077328646754</v>
      </c>
    </row>
    <row r="251" spans="1:74">
      <c r="A251" s="181" t="s">
        <v>2014</v>
      </c>
      <c r="B251" s="167" t="s">
        <v>1787</v>
      </c>
      <c r="C251" s="168">
        <v>26</v>
      </c>
      <c r="D251" s="168">
        <v>60</v>
      </c>
      <c r="E251" s="168">
        <v>16</v>
      </c>
      <c r="F251" s="168">
        <v>44</v>
      </c>
      <c r="G251" s="168">
        <v>21.9</v>
      </c>
      <c r="H251" s="169">
        <v>522</v>
      </c>
      <c r="I251" s="169">
        <v>192</v>
      </c>
      <c r="J251" s="169">
        <v>468</v>
      </c>
      <c r="K251" s="169">
        <v>40.6</v>
      </c>
      <c r="L251" s="169">
        <v>102</v>
      </c>
      <c r="M251" s="169">
        <v>282</v>
      </c>
      <c r="N251" s="169">
        <v>35.1</v>
      </c>
      <c r="O251" s="169">
        <v>48</v>
      </c>
      <c r="P251" s="169">
        <v>60</v>
      </c>
      <c r="Q251" s="169">
        <v>79.3</v>
      </c>
      <c r="R251" s="169">
        <v>60</v>
      </c>
      <c r="S251" s="169">
        <v>162</v>
      </c>
      <c r="T251" s="169">
        <v>222</v>
      </c>
      <c r="U251" s="169">
        <v>120</v>
      </c>
      <c r="V251" s="170">
        <v>72</v>
      </c>
      <c r="W251" s="169">
        <v>36</v>
      </c>
      <c r="X251" s="169">
        <v>12</v>
      </c>
      <c r="Y251" s="169">
        <v>78</v>
      </c>
      <c r="Z251" s="169">
        <v>1026</v>
      </c>
      <c r="AA251" s="169">
        <v>1</v>
      </c>
      <c r="AB251" s="169">
        <v>0</v>
      </c>
      <c r="AC251" s="168">
        <v>-4.3</v>
      </c>
      <c r="AD251" s="168">
        <v>103.2</v>
      </c>
      <c r="AE251" s="168">
        <v>113.4</v>
      </c>
      <c r="AF251" s="168">
        <v>-10.199999999999999</v>
      </c>
      <c r="AG251" s="168">
        <v>15</v>
      </c>
      <c r="AH251" s="168">
        <v>1.65</v>
      </c>
      <c r="AI251" s="168">
        <v>17.7</v>
      </c>
      <c r="AJ251" s="168">
        <v>4</v>
      </c>
      <c r="AK251" s="168">
        <v>13.3</v>
      </c>
      <c r="AL251" s="168">
        <v>8.3000000000000007</v>
      </c>
      <c r="AM251" s="168">
        <v>10.8</v>
      </c>
      <c r="AN251" s="168">
        <v>51.3</v>
      </c>
      <c r="AO251" s="168">
        <v>53.3</v>
      </c>
      <c r="AP251" s="168">
        <v>17.899999999999999</v>
      </c>
      <c r="AQ251" s="168">
        <v>98.64</v>
      </c>
      <c r="AR251" s="168">
        <v>8.4</v>
      </c>
      <c r="AS251" s="168">
        <v>2711</v>
      </c>
      <c r="AT251" s="171">
        <f t="shared" si="75"/>
        <v>8.6999999999999993</v>
      </c>
      <c r="AU251" s="171">
        <f t="shared" si="76"/>
        <v>2</v>
      </c>
      <c r="AV251" s="172">
        <f t="shared" si="77"/>
        <v>3.7</v>
      </c>
      <c r="AW251" s="172">
        <f t="shared" si="78"/>
        <v>1</v>
      </c>
      <c r="AX251" s="172">
        <f t="shared" si="79"/>
        <v>2.7</v>
      </c>
      <c r="AY251" s="172">
        <f t="shared" si="80"/>
        <v>0.6</v>
      </c>
      <c r="AZ251" s="172">
        <f t="shared" si="81"/>
        <v>0.2</v>
      </c>
      <c r="BA251" s="172">
        <f t="shared" si="82"/>
        <v>1.2</v>
      </c>
      <c r="BB251" s="173">
        <f t="shared" si="83"/>
        <v>0.39726027397260272</v>
      </c>
      <c r="BC251" s="173">
        <f t="shared" si="84"/>
        <v>1.6666666666666667</v>
      </c>
      <c r="BD251" s="173">
        <f t="shared" si="85"/>
        <v>2.7397260273972605E-2</v>
      </c>
      <c r="BE251" s="173">
        <f t="shared" si="86"/>
        <v>9.1324200913242021E-3</v>
      </c>
      <c r="BF251" s="173">
        <f t="shared" si="87"/>
        <v>4.5662100456621009E-2</v>
      </c>
      <c r="BG251" s="173">
        <f t="shared" si="88"/>
        <v>0.12328767123287673</v>
      </c>
      <c r="BH251" s="174" t="str">
        <f t="shared" si="89"/>
        <v>20–29 min</v>
      </c>
      <c r="BI251" s="174" t="str">
        <f t="shared" si="90"/>
        <v>23–27</v>
      </c>
      <c r="BJ251" s="175">
        <f t="shared" si="91"/>
        <v>0.51300000000000001</v>
      </c>
      <c r="BK251" s="175">
        <f t="shared" si="92"/>
        <v>0.53299999999999992</v>
      </c>
      <c r="BL251" s="175">
        <f t="shared" si="93"/>
        <v>0.28243814121907063</v>
      </c>
      <c r="BM251" s="176" t="str">
        <f t="shared" si="94"/>
        <v>Écarter</v>
      </c>
      <c r="BN251" s="177">
        <f t="shared" si="95"/>
        <v>0.26607645875251507</v>
      </c>
      <c r="BO251" s="177">
        <f t="shared" si="96"/>
        <v>1314</v>
      </c>
      <c r="BP251" s="178">
        <f t="shared" si="97"/>
        <v>9.1324200913242004E-2</v>
      </c>
      <c r="BQ251" s="178">
        <f t="shared" si="98"/>
        <v>1.6666666666666667</v>
      </c>
      <c r="BR251" s="179">
        <f t="shared" si="99"/>
        <v>0.16894977168949774</v>
      </c>
      <c r="BS251" s="182">
        <f>AVERAGE(Tableau1[[#This Row],[STL_pg/Min]],Tableau1[[#This Row],[BLK_pg/Min]],Tableau1[[#This Row],[REB_pg/Min]])</f>
        <v>6.8493150684931517E-2</v>
      </c>
      <c r="BT251" s="180">
        <f>AVERAGE(Tableau1[FG%])</f>
        <v>44.61089630931459</v>
      </c>
      <c r="BU251" s="180">
        <f>AVERAGE(Tableau1[3P%])</f>
        <v>29.902460456941991</v>
      </c>
      <c r="BV251" s="180">
        <f>AVERAGE(Tableau1[FT%])</f>
        <v>72.024077328646754</v>
      </c>
    </row>
    <row r="252" spans="1:74">
      <c r="A252" s="181" t="s">
        <v>2015</v>
      </c>
      <c r="B252" s="167" t="s">
        <v>1771</v>
      </c>
      <c r="C252" s="168">
        <v>29</v>
      </c>
      <c r="D252" s="168">
        <v>20</v>
      </c>
      <c r="E252" s="168">
        <v>7</v>
      </c>
      <c r="F252" s="168">
        <v>13</v>
      </c>
      <c r="G252" s="168">
        <v>18.600000000000001</v>
      </c>
      <c r="H252" s="169">
        <v>174</v>
      </c>
      <c r="I252" s="169">
        <v>64</v>
      </c>
      <c r="J252" s="169">
        <v>134</v>
      </c>
      <c r="K252" s="169">
        <v>47.8</v>
      </c>
      <c r="L252" s="169">
        <v>24</v>
      </c>
      <c r="M252" s="169">
        <v>54</v>
      </c>
      <c r="N252" s="169">
        <v>43.4</v>
      </c>
      <c r="O252" s="169">
        <v>24</v>
      </c>
      <c r="P252" s="169">
        <v>32</v>
      </c>
      <c r="Q252" s="169">
        <v>74.2</v>
      </c>
      <c r="R252" s="169">
        <v>4</v>
      </c>
      <c r="S252" s="169">
        <v>30</v>
      </c>
      <c r="T252" s="169">
        <v>34</v>
      </c>
      <c r="U252" s="169">
        <v>56</v>
      </c>
      <c r="V252" s="170">
        <v>22</v>
      </c>
      <c r="W252" s="169">
        <v>12</v>
      </c>
      <c r="X252" s="169">
        <v>4</v>
      </c>
      <c r="Y252" s="169">
        <v>34</v>
      </c>
      <c r="Z252" s="169">
        <v>320</v>
      </c>
      <c r="AA252" s="169">
        <v>0</v>
      </c>
      <c r="AB252" s="169">
        <v>0</v>
      </c>
      <c r="AC252" s="168">
        <v>-2.4</v>
      </c>
      <c r="AD252" s="168">
        <v>109.3</v>
      </c>
      <c r="AE252" s="168">
        <v>115.2</v>
      </c>
      <c r="AF252" s="168">
        <v>-6</v>
      </c>
      <c r="AG252" s="168">
        <v>22</v>
      </c>
      <c r="AH252" s="168">
        <v>2.5499999999999998</v>
      </c>
      <c r="AI252" s="168">
        <v>24.8</v>
      </c>
      <c r="AJ252" s="168">
        <v>1</v>
      </c>
      <c r="AK252" s="168">
        <v>7.4</v>
      </c>
      <c r="AL252" s="168">
        <v>4.2</v>
      </c>
      <c r="AM252" s="168">
        <v>9.6999999999999993</v>
      </c>
      <c r="AN252" s="168">
        <v>56.3</v>
      </c>
      <c r="AO252" s="168">
        <v>58.9</v>
      </c>
      <c r="AP252" s="168">
        <v>19.3</v>
      </c>
      <c r="AQ252" s="168">
        <v>101.4</v>
      </c>
      <c r="AR252" s="168">
        <v>8.3000000000000007</v>
      </c>
      <c r="AS252" s="168">
        <v>786</v>
      </c>
      <c r="AT252" s="171">
        <f t="shared" si="75"/>
        <v>8.6999999999999993</v>
      </c>
      <c r="AU252" s="171">
        <f t="shared" si="76"/>
        <v>2.8</v>
      </c>
      <c r="AV252" s="172">
        <f t="shared" si="77"/>
        <v>1.7</v>
      </c>
      <c r="AW252" s="172">
        <f t="shared" si="78"/>
        <v>0.2</v>
      </c>
      <c r="AX252" s="172">
        <f t="shared" si="79"/>
        <v>1.5</v>
      </c>
      <c r="AY252" s="172">
        <f t="shared" si="80"/>
        <v>0.6</v>
      </c>
      <c r="AZ252" s="172">
        <f t="shared" si="81"/>
        <v>0.2</v>
      </c>
      <c r="BA252" s="172">
        <f t="shared" si="82"/>
        <v>1.1000000000000001</v>
      </c>
      <c r="BB252" s="173">
        <f t="shared" si="83"/>
        <v>0.46774193548387089</v>
      </c>
      <c r="BC252" s="173">
        <f t="shared" si="84"/>
        <v>2.545454545454545</v>
      </c>
      <c r="BD252" s="173">
        <f t="shared" si="85"/>
        <v>3.2258064516129031E-2</v>
      </c>
      <c r="BE252" s="173">
        <f t="shared" si="86"/>
        <v>1.075268817204301E-2</v>
      </c>
      <c r="BF252" s="173">
        <f t="shared" si="87"/>
        <v>1.075268817204301E-2</v>
      </c>
      <c r="BG252" s="173">
        <f t="shared" si="88"/>
        <v>8.0645161290322578E-2</v>
      </c>
      <c r="BH252" s="174" t="str">
        <f t="shared" si="89"/>
        <v>10–19 min</v>
      </c>
      <c r="BI252" s="174" t="str">
        <f t="shared" si="90"/>
        <v>28–32</v>
      </c>
      <c r="BJ252" s="175">
        <f t="shared" si="91"/>
        <v>0.56299999999999994</v>
      </c>
      <c r="BK252" s="175">
        <f t="shared" si="92"/>
        <v>0.58899999999999997</v>
      </c>
      <c r="BL252" s="175">
        <f t="shared" si="93"/>
        <v>8.0869040434520215E-2</v>
      </c>
      <c r="BM252" s="176" t="str">
        <f t="shared" si="94"/>
        <v>Écarter</v>
      </c>
      <c r="BN252" s="177">
        <f t="shared" si="95"/>
        <v>0.26607645875251507</v>
      </c>
      <c r="BO252" s="177">
        <f t="shared" si="96"/>
        <v>372</v>
      </c>
      <c r="BP252" s="178">
        <f t="shared" si="97"/>
        <v>0.15053763440860216</v>
      </c>
      <c r="BQ252" s="178">
        <f t="shared" si="98"/>
        <v>2.5454545454545454</v>
      </c>
      <c r="BR252" s="179">
        <f t="shared" si="99"/>
        <v>9.139784946236558E-2</v>
      </c>
      <c r="BS252" s="182">
        <f>AVERAGE(Tableau1[[#This Row],[STL_pg/Min]],Tableau1[[#This Row],[BLK_pg/Min]],Tableau1[[#This Row],[REB_pg/Min]])</f>
        <v>4.4802867383512544E-2</v>
      </c>
      <c r="BT252" s="180">
        <f>AVERAGE(Tableau1[FG%])</f>
        <v>44.61089630931459</v>
      </c>
      <c r="BU252" s="180">
        <f>AVERAGE(Tableau1[3P%])</f>
        <v>29.902460456941991</v>
      </c>
      <c r="BV252" s="180">
        <f>AVERAGE(Tableau1[FT%])</f>
        <v>72.024077328646754</v>
      </c>
    </row>
    <row r="253" spans="1:74">
      <c r="A253" s="181" t="s">
        <v>2016</v>
      </c>
      <c r="B253" s="167" t="s">
        <v>1752</v>
      </c>
      <c r="C253" s="168">
        <v>32</v>
      </c>
      <c r="D253" s="168">
        <v>63</v>
      </c>
      <c r="E253" s="168">
        <v>36</v>
      </c>
      <c r="F253" s="168">
        <v>27</v>
      </c>
      <c r="G253" s="168">
        <v>28.9</v>
      </c>
      <c r="H253" s="169">
        <v>548</v>
      </c>
      <c r="I253" s="169">
        <v>195</v>
      </c>
      <c r="J253" s="169">
        <v>435</v>
      </c>
      <c r="K253" s="169">
        <v>44.8</v>
      </c>
      <c r="L253" s="169">
        <v>126</v>
      </c>
      <c r="M253" s="169">
        <v>315</v>
      </c>
      <c r="N253" s="169">
        <v>41.1</v>
      </c>
      <c r="O253" s="169">
        <v>32</v>
      </c>
      <c r="P253" s="169">
        <v>44</v>
      </c>
      <c r="Q253" s="169">
        <v>66.7</v>
      </c>
      <c r="R253" s="169">
        <v>82</v>
      </c>
      <c r="S253" s="169">
        <v>170</v>
      </c>
      <c r="T253" s="169">
        <v>246</v>
      </c>
      <c r="U253" s="169">
        <v>88</v>
      </c>
      <c r="V253" s="170">
        <v>57</v>
      </c>
      <c r="W253" s="169">
        <v>57</v>
      </c>
      <c r="X253" s="169">
        <v>25</v>
      </c>
      <c r="Y253" s="169">
        <v>139</v>
      </c>
      <c r="Z253" s="169">
        <v>1166</v>
      </c>
      <c r="AA253" s="169">
        <v>0</v>
      </c>
      <c r="AB253" s="169">
        <v>0</v>
      </c>
      <c r="AC253" s="168">
        <v>4.9000000000000004</v>
      </c>
      <c r="AD253" s="168">
        <v>119.1</v>
      </c>
      <c r="AE253" s="168">
        <v>110.3</v>
      </c>
      <c r="AF253" s="168">
        <v>8.8000000000000007</v>
      </c>
      <c r="AG253" s="168">
        <v>6.6</v>
      </c>
      <c r="AH253" s="168">
        <v>1.61</v>
      </c>
      <c r="AI253" s="168">
        <v>15</v>
      </c>
      <c r="AJ253" s="168">
        <v>4.7</v>
      </c>
      <c r="AK253" s="168">
        <v>8.9</v>
      </c>
      <c r="AL253" s="168">
        <v>6.9</v>
      </c>
      <c r="AM253" s="168">
        <v>9.3000000000000007</v>
      </c>
      <c r="AN253" s="168">
        <v>59.7</v>
      </c>
      <c r="AO253" s="168">
        <v>60.4</v>
      </c>
      <c r="AP253" s="168">
        <v>12.3</v>
      </c>
      <c r="AQ253" s="168">
        <v>98.14</v>
      </c>
      <c r="AR253" s="168">
        <v>6</v>
      </c>
      <c r="AS253" s="168">
        <v>3711</v>
      </c>
      <c r="AT253" s="171">
        <f t="shared" si="75"/>
        <v>8.6984126984126977</v>
      </c>
      <c r="AU253" s="171">
        <f t="shared" si="76"/>
        <v>1.3968253968253967</v>
      </c>
      <c r="AV253" s="172">
        <f t="shared" si="77"/>
        <v>3.9047619047619047</v>
      </c>
      <c r="AW253" s="172">
        <f t="shared" si="78"/>
        <v>1.3015873015873016</v>
      </c>
      <c r="AX253" s="172">
        <f t="shared" si="79"/>
        <v>2.6984126984126986</v>
      </c>
      <c r="AY253" s="172">
        <f t="shared" si="80"/>
        <v>0.90476190476190477</v>
      </c>
      <c r="AZ253" s="172">
        <f t="shared" si="81"/>
        <v>0.3968253968253968</v>
      </c>
      <c r="BA253" s="172">
        <f t="shared" si="82"/>
        <v>0.90476190476190477</v>
      </c>
      <c r="BB253" s="173">
        <f t="shared" si="83"/>
        <v>0.30098313835338059</v>
      </c>
      <c r="BC253" s="173">
        <f t="shared" si="84"/>
        <v>1.5438596491228069</v>
      </c>
      <c r="BD253" s="173">
        <f t="shared" si="85"/>
        <v>3.1306640303180096E-2</v>
      </c>
      <c r="BE253" s="173">
        <f t="shared" si="86"/>
        <v>1.3730982589114076E-2</v>
      </c>
      <c r="BF253" s="173">
        <f t="shared" si="87"/>
        <v>4.5037622892294175E-2</v>
      </c>
      <c r="BG253" s="173">
        <f t="shared" si="88"/>
        <v>9.3370681605975739E-2</v>
      </c>
      <c r="BH253" s="174" t="str">
        <f t="shared" si="89"/>
        <v>20–29 min</v>
      </c>
      <c r="BI253" s="174" t="str">
        <f t="shared" si="90"/>
        <v>28–32</v>
      </c>
      <c r="BJ253" s="175">
        <f t="shared" si="91"/>
        <v>0.59699999999999998</v>
      </c>
      <c r="BK253" s="175">
        <f t="shared" si="92"/>
        <v>0.60399999999999998</v>
      </c>
      <c r="BL253" s="175">
        <f t="shared" si="93"/>
        <v>0.26252263126131564</v>
      </c>
      <c r="BM253" s="176" t="str">
        <f t="shared" si="94"/>
        <v>Écarter</v>
      </c>
      <c r="BN253" s="177">
        <f t="shared" si="95"/>
        <v>0.26602791351282296</v>
      </c>
      <c r="BO253" s="177">
        <f t="shared" si="96"/>
        <v>1820.6999999999998</v>
      </c>
      <c r="BP253" s="178">
        <f t="shared" si="97"/>
        <v>4.8333058713681556E-2</v>
      </c>
      <c r="BQ253" s="178">
        <f t="shared" si="98"/>
        <v>1.5438596491228069</v>
      </c>
      <c r="BR253" s="179">
        <f t="shared" si="99"/>
        <v>0.13511286867688252</v>
      </c>
      <c r="BS253" s="182">
        <f>AVERAGE(Tableau1[[#This Row],[STL_pg/Min]],Tableau1[[#This Row],[BLK_pg/Min]],Tableau1[[#This Row],[REB_pg/Min]])</f>
        <v>6.0050163856392225E-2</v>
      </c>
      <c r="BT253" s="180">
        <f>AVERAGE(Tableau1[FG%])</f>
        <v>44.61089630931459</v>
      </c>
      <c r="BU253" s="180">
        <f>AVERAGE(Tableau1[3P%])</f>
        <v>29.902460456941991</v>
      </c>
      <c r="BV253" s="180">
        <f>AVERAGE(Tableau1[FT%])</f>
        <v>72.024077328646754</v>
      </c>
    </row>
    <row r="254" spans="1:74">
      <c r="A254" s="181" t="s">
        <v>2017</v>
      </c>
      <c r="B254" s="167" t="s">
        <v>1771</v>
      </c>
      <c r="C254" s="168">
        <v>21</v>
      </c>
      <c r="D254" s="168">
        <v>36</v>
      </c>
      <c r="E254" s="168">
        <v>21</v>
      </c>
      <c r="F254" s="168">
        <v>15</v>
      </c>
      <c r="G254" s="168">
        <v>23.1</v>
      </c>
      <c r="H254" s="169">
        <v>313</v>
      </c>
      <c r="I254" s="169">
        <v>133</v>
      </c>
      <c r="J254" s="169">
        <v>191</v>
      </c>
      <c r="K254" s="169">
        <v>70.2</v>
      </c>
      <c r="L254" s="169">
        <v>0</v>
      </c>
      <c r="M254" s="169">
        <v>0</v>
      </c>
      <c r="N254" s="169">
        <v>0</v>
      </c>
      <c r="O254" s="169">
        <v>47</v>
      </c>
      <c r="P254" s="169">
        <v>72</v>
      </c>
      <c r="Q254" s="169">
        <v>63</v>
      </c>
      <c r="R254" s="169">
        <v>104</v>
      </c>
      <c r="S254" s="169">
        <v>166</v>
      </c>
      <c r="T254" s="169">
        <v>270</v>
      </c>
      <c r="U254" s="169">
        <v>86</v>
      </c>
      <c r="V254" s="170">
        <v>40</v>
      </c>
      <c r="W254" s="169">
        <v>22</v>
      </c>
      <c r="X254" s="169">
        <v>58</v>
      </c>
      <c r="Y254" s="169">
        <v>101</v>
      </c>
      <c r="Z254" s="169">
        <v>954</v>
      </c>
      <c r="AA254" s="169">
        <v>8</v>
      </c>
      <c r="AB254" s="169">
        <v>0</v>
      </c>
      <c r="AC254" s="168">
        <v>3.4</v>
      </c>
      <c r="AD254" s="168">
        <v>114.1</v>
      </c>
      <c r="AE254" s="168">
        <v>106.4</v>
      </c>
      <c r="AF254" s="168">
        <v>7.7</v>
      </c>
      <c r="AG254" s="168">
        <v>14.3</v>
      </c>
      <c r="AH254" s="168">
        <v>2.0699999999999998</v>
      </c>
      <c r="AI254" s="168">
        <v>24.3</v>
      </c>
      <c r="AJ254" s="168">
        <v>12.2</v>
      </c>
      <c r="AK254" s="168">
        <v>18.600000000000001</v>
      </c>
      <c r="AL254" s="168">
        <v>15.5</v>
      </c>
      <c r="AM254" s="168">
        <v>11.7</v>
      </c>
      <c r="AN254" s="168">
        <v>70.2</v>
      </c>
      <c r="AO254" s="168">
        <v>70.400000000000006</v>
      </c>
      <c r="AP254" s="168">
        <v>13.2</v>
      </c>
      <c r="AQ254" s="168">
        <v>100.99</v>
      </c>
      <c r="AR254" s="168">
        <v>12.4</v>
      </c>
      <c r="AS254" s="168">
        <v>1746</v>
      </c>
      <c r="AT254" s="171">
        <f t="shared" si="75"/>
        <v>8.6944444444444446</v>
      </c>
      <c r="AU254" s="171">
        <f t="shared" si="76"/>
        <v>2.3888888888888888</v>
      </c>
      <c r="AV254" s="172">
        <f t="shared" si="77"/>
        <v>7.5</v>
      </c>
      <c r="AW254" s="172">
        <f t="shared" si="78"/>
        <v>2.8888888888888888</v>
      </c>
      <c r="AX254" s="172">
        <f t="shared" si="79"/>
        <v>4.6111111111111107</v>
      </c>
      <c r="AY254" s="172">
        <f t="shared" si="80"/>
        <v>0.61111111111111116</v>
      </c>
      <c r="AZ254" s="172">
        <f t="shared" si="81"/>
        <v>1.6111111111111112</v>
      </c>
      <c r="BA254" s="172">
        <f t="shared" si="82"/>
        <v>1.1111111111111112</v>
      </c>
      <c r="BB254" s="173">
        <f t="shared" si="83"/>
        <v>0.37638287638287637</v>
      </c>
      <c r="BC254" s="173">
        <f t="shared" si="84"/>
        <v>2.15</v>
      </c>
      <c r="BD254" s="173">
        <f t="shared" si="85"/>
        <v>2.6455026455026457E-2</v>
      </c>
      <c r="BE254" s="173">
        <f t="shared" si="86"/>
        <v>6.9745069745069749E-2</v>
      </c>
      <c r="BF254" s="173">
        <f t="shared" si="87"/>
        <v>0.12506012506012504</v>
      </c>
      <c r="BG254" s="173">
        <f t="shared" si="88"/>
        <v>0.19961519961519958</v>
      </c>
      <c r="BH254" s="174" t="str">
        <f t="shared" si="89"/>
        <v>20–29 min</v>
      </c>
      <c r="BI254" s="174" t="str">
        <f t="shared" si="90"/>
        <v>18–22</v>
      </c>
      <c r="BJ254" s="175">
        <f t="shared" si="91"/>
        <v>0.70200000000000007</v>
      </c>
      <c r="BK254" s="175">
        <f t="shared" si="92"/>
        <v>0.70400000000000007</v>
      </c>
      <c r="BL254" s="175">
        <f t="shared" si="93"/>
        <v>0.11526855763427882</v>
      </c>
      <c r="BM254" s="176" t="str">
        <f t="shared" si="94"/>
        <v>Écarter</v>
      </c>
      <c r="BN254" s="177">
        <f t="shared" si="95"/>
        <v>0.26590655041359268</v>
      </c>
      <c r="BO254" s="177">
        <f t="shared" si="96"/>
        <v>831.6</v>
      </c>
      <c r="BP254" s="178">
        <f t="shared" si="97"/>
        <v>0.10341510341510342</v>
      </c>
      <c r="BQ254" s="178">
        <f t="shared" si="98"/>
        <v>2.15</v>
      </c>
      <c r="BR254" s="179">
        <f t="shared" si="99"/>
        <v>0.32467532467532467</v>
      </c>
      <c r="BS254" s="182">
        <f>AVERAGE(Tableau1[[#This Row],[STL_pg/Min]],Tableau1[[#This Row],[BLK_pg/Min]],Tableau1[[#This Row],[REB_pg/Min]])</f>
        <v>0.14029180695847362</v>
      </c>
      <c r="BT254" s="180">
        <f>AVERAGE(Tableau1[FG%])</f>
        <v>44.61089630931459</v>
      </c>
      <c r="BU254" s="180">
        <f>AVERAGE(Tableau1[3P%])</f>
        <v>29.902460456941991</v>
      </c>
      <c r="BV254" s="180">
        <f>AVERAGE(Tableau1[FT%])</f>
        <v>72.024077328646754</v>
      </c>
    </row>
    <row r="255" spans="1:74">
      <c r="A255" s="181" t="s">
        <v>2018</v>
      </c>
      <c r="B255" s="167" t="s">
        <v>1760</v>
      </c>
      <c r="C255" s="168">
        <v>26</v>
      </c>
      <c r="D255" s="168">
        <v>6</v>
      </c>
      <c r="E255" s="168">
        <v>1</v>
      </c>
      <c r="F255" s="168">
        <v>5</v>
      </c>
      <c r="G255" s="168">
        <v>23.7</v>
      </c>
      <c r="H255" s="169">
        <v>52</v>
      </c>
      <c r="I255" s="169">
        <v>19</v>
      </c>
      <c r="J255" s="169">
        <v>39</v>
      </c>
      <c r="K255" s="169">
        <v>48.7</v>
      </c>
      <c r="L255" s="169">
        <v>6</v>
      </c>
      <c r="M255" s="169">
        <v>18</v>
      </c>
      <c r="N255" s="169">
        <v>33.299999999999997</v>
      </c>
      <c r="O255" s="169">
        <v>8</v>
      </c>
      <c r="P255" s="169">
        <v>14</v>
      </c>
      <c r="Q255" s="169">
        <v>57.1</v>
      </c>
      <c r="R255" s="169">
        <v>7</v>
      </c>
      <c r="S255" s="169">
        <v>15</v>
      </c>
      <c r="T255" s="169">
        <v>22</v>
      </c>
      <c r="U255" s="169">
        <v>4</v>
      </c>
      <c r="V255" s="170">
        <v>8</v>
      </c>
      <c r="W255" s="169">
        <v>4</v>
      </c>
      <c r="X255" s="169">
        <v>3</v>
      </c>
      <c r="Y255" s="169">
        <v>14</v>
      </c>
      <c r="Z255" s="169">
        <v>97</v>
      </c>
      <c r="AA255" s="169">
        <v>0</v>
      </c>
      <c r="AB255" s="169">
        <v>0</v>
      </c>
      <c r="AC255" s="168">
        <v>-5.2</v>
      </c>
      <c r="AD255" s="168">
        <v>113.6</v>
      </c>
      <c r="AE255" s="168">
        <v>124.3</v>
      </c>
      <c r="AF255" s="168">
        <v>-10.7</v>
      </c>
      <c r="AG255" s="168">
        <v>4</v>
      </c>
      <c r="AH255" s="168">
        <v>0.5</v>
      </c>
      <c r="AI255" s="168">
        <v>7.1</v>
      </c>
      <c r="AJ255" s="168">
        <v>4.7</v>
      </c>
      <c r="AK255" s="168">
        <v>11.5</v>
      </c>
      <c r="AL255" s="168">
        <v>7.9</v>
      </c>
      <c r="AM255" s="168">
        <v>14.3</v>
      </c>
      <c r="AN255" s="168">
        <v>56.4</v>
      </c>
      <c r="AO255" s="168">
        <v>57.6</v>
      </c>
      <c r="AP255" s="168">
        <v>15.4</v>
      </c>
      <c r="AQ255" s="168">
        <v>101.4</v>
      </c>
      <c r="AR255" s="168">
        <v>5</v>
      </c>
      <c r="AS255" s="168">
        <v>301</v>
      </c>
      <c r="AT255" s="171">
        <f t="shared" si="75"/>
        <v>8.6666666666666661</v>
      </c>
      <c r="AU255" s="171">
        <f t="shared" si="76"/>
        <v>0.66666666666666663</v>
      </c>
      <c r="AV255" s="172">
        <f t="shared" si="77"/>
        <v>3.6666666666666665</v>
      </c>
      <c r="AW255" s="172">
        <f t="shared" si="78"/>
        <v>1.1666666666666667</v>
      </c>
      <c r="AX255" s="172">
        <f t="shared" si="79"/>
        <v>2.5</v>
      </c>
      <c r="AY255" s="172">
        <f t="shared" si="80"/>
        <v>0.66666666666666663</v>
      </c>
      <c r="AZ255" s="172">
        <f t="shared" si="81"/>
        <v>0.5</v>
      </c>
      <c r="BA255" s="172">
        <f t="shared" si="82"/>
        <v>1.3333333333333333</v>
      </c>
      <c r="BB255" s="173">
        <f t="shared" si="83"/>
        <v>0.36568213783403658</v>
      </c>
      <c r="BC255" s="173">
        <f t="shared" si="84"/>
        <v>0.5</v>
      </c>
      <c r="BD255" s="173">
        <f t="shared" si="85"/>
        <v>2.8129395218002812E-2</v>
      </c>
      <c r="BE255" s="173">
        <f t="shared" si="86"/>
        <v>2.1097046413502109E-2</v>
      </c>
      <c r="BF255" s="173">
        <f t="shared" si="87"/>
        <v>4.9226441631504927E-2</v>
      </c>
      <c r="BG255" s="173">
        <f t="shared" si="88"/>
        <v>0.10548523206751055</v>
      </c>
      <c r="BH255" s="174" t="str">
        <f t="shared" si="89"/>
        <v>20–29 min</v>
      </c>
      <c r="BI255" s="174" t="str">
        <f t="shared" si="90"/>
        <v>23–27</v>
      </c>
      <c r="BJ255" s="175">
        <f t="shared" si="91"/>
        <v>0.56399999999999995</v>
      </c>
      <c r="BK255" s="175">
        <f t="shared" si="92"/>
        <v>0.57600000000000007</v>
      </c>
      <c r="BL255" s="175">
        <f t="shared" si="93"/>
        <v>2.3536511768255886E-2</v>
      </c>
      <c r="BM255" s="176" t="str">
        <f t="shared" si="94"/>
        <v>Écarter</v>
      </c>
      <c r="BN255" s="177">
        <f t="shared" si="95"/>
        <v>0.26505700871898052</v>
      </c>
      <c r="BO255" s="177">
        <f t="shared" si="96"/>
        <v>142.19999999999999</v>
      </c>
      <c r="BP255" s="178">
        <f t="shared" si="97"/>
        <v>2.8129395218002815E-2</v>
      </c>
      <c r="BQ255" s="178">
        <f t="shared" si="98"/>
        <v>0.5</v>
      </c>
      <c r="BR255" s="179">
        <f t="shared" si="99"/>
        <v>0.15471167369901548</v>
      </c>
      <c r="BS255" s="182">
        <f>AVERAGE(Tableau1[[#This Row],[STL_pg/Min]],Tableau1[[#This Row],[BLK_pg/Min]],Tableau1[[#This Row],[REB_pg/Min]])</f>
        <v>6.7979371776840131E-2</v>
      </c>
      <c r="BT255" s="180">
        <f>AVERAGE(Tableau1[FG%])</f>
        <v>44.61089630931459</v>
      </c>
      <c r="BU255" s="180">
        <f>AVERAGE(Tableau1[3P%])</f>
        <v>29.902460456941991</v>
      </c>
      <c r="BV255" s="180">
        <f>AVERAGE(Tableau1[FT%])</f>
        <v>72.024077328646754</v>
      </c>
    </row>
    <row r="256" spans="1:74">
      <c r="A256" s="181" t="s">
        <v>2019</v>
      </c>
      <c r="B256" s="167" t="s">
        <v>1789</v>
      </c>
      <c r="C256" s="168">
        <v>24</v>
      </c>
      <c r="D256" s="168">
        <v>66</v>
      </c>
      <c r="E256" s="168">
        <v>32</v>
      </c>
      <c r="F256" s="168">
        <v>34</v>
      </c>
      <c r="G256" s="168">
        <v>20.7</v>
      </c>
      <c r="H256" s="169">
        <v>568</v>
      </c>
      <c r="I256" s="169">
        <v>211</v>
      </c>
      <c r="J256" s="169">
        <v>462</v>
      </c>
      <c r="K256" s="169">
        <v>46.1</v>
      </c>
      <c r="L256" s="169">
        <v>40</v>
      </c>
      <c r="M256" s="169">
        <v>119</v>
      </c>
      <c r="N256" s="169">
        <v>31.1</v>
      </c>
      <c r="O256" s="169">
        <v>106</v>
      </c>
      <c r="P256" s="169">
        <v>145</v>
      </c>
      <c r="Q256" s="169">
        <v>75.400000000000006</v>
      </c>
      <c r="R256" s="169">
        <v>86</v>
      </c>
      <c r="S256" s="169">
        <v>205</v>
      </c>
      <c r="T256" s="169">
        <v>290</v>
      </c>
      <c r="U256" s="169">
        <v>165</v>
      </c>
      <c r="V256" s="170">
        <v>99</v>
      </c>
      <c r="W256" s="169">
        <v>59</v>
      </c>
      <c r="X256" s="169">
        <v>13</v>
      </c>
      <c r="Y256" s="169">
        <v>79</v>
      </c>
      <c r="Z256" s="169">
        <v>1294</v>
      </c>
      <c r="AA256" s="169">
        <v>3</v>
      </c>
      <c r="AB256" s="169">
        <v>1</v>
      </c>
      <c r="AC256" s="168">
        <v>-2.2999999999999998</v>
      </c>
      <c r="AD256" s="168">
        <v>107.9</v>
      </c>
      <c r="AE256" s="168">
        <v>113.9</v>
      </c>
      <c r="AF256" s="168">
        <v>-6</v>
      </c>
      <c r="AG256" s="168">
        <v>18.100000000000001</v>
      </c>
      <c r="AH256" s="168">
        <v>1.69</v>
      </c>
      <c r="AI256" s="168">
        <v>21.1</v>
      </c>
      <c r="AJ256" s="168">
        <v>6</v>
      </c>
      <c r="AK256" s="168">
        <v>14.5</v>
      </c>
      <c r="AL256" s="168">
        <v>10.3</v>
      </c>
      <c r="AM256" s="168">
        <v>12.4</v>
      </c>
      <c r="AN256" s="168">
        <v>50.1</v>
      </c>
      <c r="AO256" s="168">
        <v>54.3</v>
      </c>
      <c r="AP256" s="168">
        <v>19.399999999999999</v>
      </c>
      <c r="AQ256" s="168">
        <v>99.18</v>
      </c>
      <c r="AR256" s="168">
        <v>9.8000000000000007</v>
      </c>
      <c r="AS256" s="168">
        <v>2835</v>
      </c>
      <c r="AT256" s="171">
        <f t="shared" si="75"/>
        <v>8.6060606060606055</v>
      </c>
      <c r="AU256" s="171">
        <f t="shared" si="76"/>
        <v>2.5</v>
      </c>
      <c r="AV256" s="172">
        <f t="shared" si="77"/>
        <v>4.3939393939393936</v>
      </c>
      <c r="AW256" s="172">
        <f t="shared" si="78"/>
        <v>1.303030303030303</v>
      </c>
      <c r="AX256" s="172">
        <f t="shared" si="79"/>
        <v>3.106060606060606</v>
      </c>
      <c r="AY256" s="172">
        <f t="shared" si="80"/>
        <v>0.89393939393939392</v>
      </c>
      <c r="AZ256" s="172">
        <f t="shared" si="81"/>
        <v>0.19696969696969696</v>
      </c>
      <c r="BA256" s="172">
        <f t="shared" si="82"/>
        <v>1.5</v>
      </c>
      <c r="BB256" s="173">
        <f t="shared" si="83"/>
        <v>0.4157517200995462</v>
      </c>
      <c r="BC256" s="173">
        <f t="shared" si="84"/>
        <v>1.6666666666666667</v>
      </c>
      <c r="BD256" s="173">
        <f t="shared" si="85"/>
        <v>4.3185477968086666E-2</v>
      </c>
      <c r="BE256" s="173">
        <f t="shared" si="86"/>
        <v>9.5154442980529934E-3</v>
      </c>
      <c r="BF256" s="173">
        <f t="shared" si="87"/>
        <v>6.2948323817889035E-2</v>
      </c>
      <c r="BG256" s="173">
        <f t="shared" si="88"/>
        <v>0.15005123700775874</v>
      </c>
      <c r="BH256" s="174" t="str">
        <f t="shared" si="89"/>
        <v>20–29 min</v>
      </c>
      <c r="BI256" s="174" t="str">
        <f t="shared" si="90"/>
        <v>23–27</v>
      </c>
      <c r="BJ256" s="175">
        <f t="shared" si="91"/>
        <v>0.501</v>
      </c>
      <c r="BK256" s="175">
        <f t="shared" si="92"/>
        <v>0.54299999999999993</v>
      </c>
      <c r="BL256" s="175">
        <f t="shared" si="93"/>
        <v>0.27881713940856973</v>
      </c>
      <c r="BM256" s="176" t="str">
        <f t="shared" si="94"/>
        <v>Écarter</v>
      </c>
      <c r="BN256" s="177">
        <f t="shared" si="95"/>
        <v>0.26320346320346322</v>
      </c>
      <c r="BO256" s="177">
        <f t="shared" si="96"/>
        <v>1366.2</v>
      </c>
      <c r="BP256" s="178">
        <f t="shared" si="97"/>
        <v>0.12077294685990338</v>
      </c>
      <c r="BQ256" s="178">
        <f t="shared" si="98"/>
        <v>1.6666666666666667</v>
      </c>
      <c r="BR256" s="179">
        <f t="shared" si="99"/>
        <v>0.2122676035719514</v>
      </c>
      <c r="BS256" s="182">
        <f>AVERAGE(Tableau1[[#This Row],[STL_pg/Min]],Tableau1[[#This Row],[BLK_pg/Min]],Tableau1[[#This Row],[REB_pg/Min]])</f>
        <v>8.832284194603035E-2</v>
      </c>
      <c r="BT256" s="180">
        <f>AVERAGE(Tableau1[FG%])</f>
        <v>44.61089630931459</v>
      </c>
      <c r="BU256" s="180">
        <f>AVERAGE(Tableau1[3P%])</f>
        <v>29.902460456941991</v>
      </c>
      <c r="BV256" s="180">
        <f>AVERAGE(Tableau1[FT%])</f>
        <v>72.024077328646754</v>
      </c>
    </row>
    <row r="257" spans="1:74">
      <c r="A257" s="181" t="s">
        <v>2020</v>
      </c>
      <c r="B257" s="167" t="s">
        <v>1817</v>
      </c>
      <c r="C257" s="168">
        <v>20</v>
      </c>
      <c r="D257" s="168">
        <v>80</v>
      </c>
      <c r="E257" s="168">
        <v>39</v>
      </c>
      <c r="F257" s="168">
        <v>41</v>
      </c>
      <c r="G257" s="168">
        <v>18.899999999999999</v>
      </c>
      <c r="H257" s="169">
        <v>688</v>
      </c>
      <c r="I257" s="169">
        <v>256</v>
      </c>
      <c r="J257" s="169">
        <v>552</v>
      </c>
      <c r="K257" s="169">
        <v>45.4</v>
      </c>
      <c r="L257" s="169">
        <v>96</v>
      </c>
      <c r="M257" s="169">
        <v>264</v>
      </c>
      <c r="N257" s="169">
        <v>36.1</v>
      </c>
      <c r="O257" s="169">
        <v>88</v>
      </c>
      <c r="P257" s="169">
        <v>112</v>
      </c>
      <c r="Q257" s="169">
        <v>81.5</v>
      </c>
      <c r="R257" s="169">
        <v>56</v>
      </c>
      <c r="S257" s="169">
        <v>224</v>
      </c>
      <c r="T257" s="169">
        <v>280</v>
      </c>
      <c r="U257" s="169">
        <v>80</v>
      </c>
      <c r="V257" s="170">
        <v>72</v>
      </c>
      <c r="W257" s="169">
        <v>32</v>
      </c>
      <c r="X257" s="169">
        <v>72</v>
      </c>
      <c r="Y257" s="169">
        <v>128</v>
      </c>
      <c r="Z257" s="169">
        <v>1376</v>
      </c>
      <c r="AA257" s="169">
        <v>1</v>
      </c>
      <c r="AB257" s="169">
        <v>0</v>
      </c>
      <c r="AC257" s="168">
        <v>-0.4</v>
      </c>
      <c r="AD257" s="168">
        <v>110.4</v>
      </c>
      <c r="AE257" s="168">
        <v>112.1</v>
      </c>
      <c r="AF257" s="168">
        <v>-1.7</v>
      </c>
      <c r="AG257" s="168">
        <v>7.2</v>
      </c>
      <c r="AH257" s="168">
        <v>1.07</v>
      </c>
      <c r="AI257" s="168">
        <v>10.4</v>
      </c>
      <c r="AJ257" s="168">
        <v>3.5</v>
      </c>
      <c r="AK257" s="168">
        <v>13.3</v>
      </c>
      <c r="AL257" s="168">
        <v>8.5</v>
      </c>
      <c r="AM257" s="168">
        <v>9.8000000000000007</v>
      </c>
      <c r="AN257" s="168">
        <v>54.1</v>
      </c>
      <c r="AO257" s="168">
        <v>57.1</v>
      </c>
      <c r="AP257" s="168">
        <v>18.100000000000001</v>
      </c>
      <c r="AQ257" s="168">
        <v>105.38</v>
      </c>
      <c r="AR257" s="168">
        <v>7.9</v>
      </c>
      <c r="AS257" s="168">
        <v>3328</v>
      </c>
      <c r="AT257" s="171">
        <f t="shared" si="75"/>
        <v>8.6</v>
      </c>
      <c r="AU257" s="171">
        <f t="shared" si="76"/>
        <v>1</v>
      </c>
      <c r="AV257" s="172">
        <f t="shared" si="77"/>
        <v>3.5</v>
      </c>
      <c r="AW257" s="172">
        <f t="shared" si="78"/>
        <v>0.7</v>
      </c>
      <c r="AX257" s="172">
        <f t="shared" si="79"/>
        <v>2.8</v>
      </c>
      <c r="AY257" s="172">
        <f t="shared" si="80"/>
        <v>0.4</v>
      </c>
      <c r="AZ257" s="172">
        <f t="shared" si="81"/>
        <v>0.9</v>
      </c>
      <c r="BA257" s="172">
        <f t="shared" si="82"/>
        <v>0.9</v>
      </c>
      <c r="BB257" s="173">
        <f t="shared" si="83"/>
        <v>0.45502645502645506</v>
      </c>
      <c r="BC257" s="173">
        <f t="shared" si="84"/>
        <v>1.1111111111111112</v>
      </c>
      <c r="BD257" s="173">
        <f t="shared" si="85"/>
        <v>2.1164021164021166E-2</v>
      </c>
      <c r="BE257" s="173">
        <f t="shared" si="86"/>
        <v>4.7619047619047623E-2</v>
      </c>
      <c r="BF257" s="173">
        <f t="shared" si="87"/>
        <v>3.7037037037037035E-2</v>
      </c>
      <c r="BG257" s="173">
        <f t="shared" si="88"/>
        <v>0.14814814814814814</v>
      </c>
      <c r="BH257" s="174" t="str">
        <f t="shared" si="89"/>
        <v>10–19 min</v>
      </c>
      <c r="BI257" s="174" t="str">
        <f t="shared" si="90"/>
        <v>18–22</v>
      </c>
      <c r="BJ257" s="175">
        <f t="shared" si="91"/>
        <v>0.54100000000000004</v>
      </c>
      <c r="BK257" s="175">
        <f t="shared" si="92"/>
        <v>0.57100000000000006</v>
      </c>
      <c r="BL257" s="175">
        <f t="shared" si="93"/>
        <v>0.3331321665660833</v>
      </c>
      <c r="BM257" s="176" t="str">
        <f t="shared" si="94"/>
        <v>Écarter</v>
      </c>
      <c r="BN257" s="177">
        <f t="shared" si="95"/>
        <v>0.2630181086519115</v>
      </c>
      <c r="BO257" s="177">
        <f t="shared" si="96"/>
        <v>1512</v>
      </c>
      <c r="BP257" s="178">
        <f t="shared" si="97"/>
        <v>5.2910052910052907E-2</v>
      </c>
      <c r="BQ257" s="178">
        <f t="shared" si="98"/>
        <v>1.1111111111111112</v>
      </c>
      <c r="BR257" s="179">
        <f t="shared" si="99"/>
        <v>0.1851851851851852</v>
      </c>
      <c r="BS257" s="182">
        <f>AVERAGE(Tableau1[[#This Row],[STL_pg/Min]],Tableau1[[#This Row],[BLK_pg/Min]],Tableau1[[#This Row],[REB_pg/Min]])</f>
        <v>8.4656084656084665E-2</v>
      </c>
      <c r="BT257" s="180">
        <f>AVERAGE(Tableau1[FG%])</f>
        <v>44.61089630931459</v>
      </c>
      <c r="BU257" s="180">
        <f>AVERAGE(Tableau1[3P%])</f>
        <v>29.902460456941991</v>
      </c>
      <c r="BV257" s="180">
        <f>AVERAGE(Tableau1[FT%])</f>
        <v>72.024077328646754</v>
      </c>
    </row>
    <row r="258" spans="1:74">
      <c r="A258" s="181" t="s">
        <v>2021</v>
      </c>
      <c r="B258" s="167" t="s">
        <v>1799</v>
      </c>
      <c r="C258" s="168">
        <v>20</v>
      </c>
      <c r="D258" s="168">
        <v>52</v>
      </c>
      <c r="E258" s="168">
        <v>19</v>
      </c>
      <c r="F258" s="168">
        <v>33</v>
      </c>
      <c r="G258" s="168">
        <v>21.2</v>
      </c>
      <c r="H258" s="169">
        <v>447</v>
      </c>
      <c r="I258" s="169">
        <v>161</v>
      </c>
      <c r="J258" s="169">
        <v>395</v>
      </c>
      <c r="K258" s="169">
        <v>40.5</v>
      </c>
      <c r="L258" s="169">
        <v>68</v>
      </c>
      <c r="M258" s="169">
        <v>187</v>
      </c>
      <c r="N258" s="169">
        <v>34.9</v>
      </c>
      <c r="O258" s="169">
        <v>68</v>
      </c>
      <c r="P258" s="169">
        <v>83</v>
      </c>
      <c r="Q258" s="169">
        <v>79.5</v>
      </c>
      <c r="R258" s="169">
        <v>57</v>
      </c>
      <c r="S258" s="169">
        <v>99</v>
      </c>
      <c r="T258" s="169">
        <v>161</v>
      </c>
      <c r="U258" s="169">
        <v>83</v>
      </c>
      <c r="V258" s="170">
        <v>52</v>
      </c>
      <c r="W258" s="169">
        <v>42</v>
      </c>
      <c r="X258" s="169">
        <v>10</v>
      </c>
      <c r="Y258" s="169">
        <v>94</v>
      </c>
      <c r="Z258" s="169">
        <v>874</v>
      </c>
      <c r="AA258" s="169">
        <v>1</v>
      </c>
      <c r="AB258" s="169">
        <v>0</v>
      </c>
      <c r="AC258" s="168">
        <v>-1.6</v>
      </c>
      <c r="AD258" s="168">
        <v>108.6</v>
      </c>
      <c r="AE258" s="168">
        <v>111.1</v>
      </c>
      <c r="AF258" s="168">
        <v>-2.4</v>
      </c>
      <c r="AG258" s="168">
        <v>10.5</v>
      </c>
      <c r="AH258" s="168">
        <v>1.62</v>
      </c>
      <c r="AI258" s="168">
        <v>14.5</v>
      </c>
      <c r="AJ258" s="168">
        <v>4.9000000000000004</v>
      </c>
      <c r="AK258" s="168">
        <v>9.1999999999999993</v>
      </c>
      <c r="AL258" s="168">
        <v>7</v>
      </c>
      <c r="AM258" s="168">
        <v>8.9</v>
      </c>
      <c r="AN258" s="168">
        <v>48.7</v>
      </c>
      <c r="AO258" s="168">
        <v>52.3</v>
      </c>
      <c r="AP258" s="168">
        <v>17.899999999999999</v>
      </c>
      <c r="AQ258" s="168">
        <v>101.29</v>
      </c>
      <c r="AR258" s="168">
        <v>6.8</v>
      </c>
      <c r="AS258" s="168">
        <v>2316</v>
      </c>
      <c r="AT258" s="171">
        <f t="shared" si="75"/>
        <v>8.5961538461538467</v>
      </c>
      <c r="AU258" s="171">
        <f t="shared" si="76"/>
        <v>1.5961538461538463</v>
      </c>
      <c r="AV258" s="172">
        <f t="shared" si="77"/>
        <v>3.0961538461538463</v>
      </c>
      <c r="AW258" s="172">
        <f t="shared" si="78"/>
        <v>1.0961538461538463</v>
      </c>
      <c r="AX258" s="172">
        <f t="shared" si="79"/>
        <v>1.9038461538461537</v>
      </c>
      <c r="AY258" s="172">
        <f t="shared" si="80"/>
        <v>0.80769230769230771</v>
      </c>
      <c r="AZ258" s="172">
        <f t="shared" si="81"/>
        <v>0.19230769230769232</v>
      </c>
      <c r="BA258" s="172">
        <f t="shared" si="82"/>
        <v>1</v>
      </c>
      <c r="BB258" s="173">
        <f t="shared" si="83"/>
        <v>0.40547895500725695</v>
      </c>
      <c r="BC258" s="173">
        <f t="shared" si="84"/>
        <v>1.5961538461538463</v>
      </c>
      <c r="BD258" s="173">
        <f t="shared" si="85"/>
        <v>3.8098693759071121E-2</v>
      </c>
      <c r="BE258" s="173">
        <f t="shared" si="86"/>
        <v>9.0711175616836007E-3</v>
      </c>
      <c r="BF258" s="173">
        <f t="shared" si="87"/>
        <v>5.1705370101596523E-2</v>
      </c>
      <c r="BG258" s="173">
        <f t="shared" si="88"/>
        <v>8.9804063860667638E-2</v>
      </c>
      <c r="BH258" s="174" t="str">
        <f t="shared" si="89"/>
        <v>20–29 min</v>
      </c>
      <c r="BI258" s="174" t="str">
        <f t="shared" si="90"/>
        <v>18–22</v>
      </c>
      <c r="BJ258" s="175">
        <f t="shared" si="91"/>
        <v>0.48700000000000004</v>
      </c>
      <c r="BK258" s="175">
        <f t="shared" si="92"/>
        <v>0.52300000000000002</v>
      </c>
      <c r="BL258" s="175">
        <f t="shared" si="93"/>
        <v>0.2383826191913096</v>
      </c>
      <c r="BM258" s="176" t="str">
        <f t="shared" si="94"/>
        <v>Écarter</v>
      </c>
      <c r="BN258" s="177">
        <f t="shared" si="95"/>
        <v>0.2629004798018883</v>
      </c>
      <c r="BO258" s="177">
        <f t="shared" si="96"/>
        <v>1102.3999999999999</v>
      </c>
      <c r="BP258" s="178">
        <f t="shared" si="97"/>
        <v>7.529027576197389E-2</v>
      </c>
      <c r="BQ258" s="178">
        <f t="shared" si="98"/>
        <v>1.5961538461538463</v>
      </c>
      <c r="BR258" s="179">
        <f t="shared" si="99"/>
        <v>0.14604499274310595</v>
      </c>
      <c r="BS258" s="182">
        <f>AVERAGE(Tableau1[[#This Row],[STL_pg/Min]],Tableau1[[#This Row],[BLK_pg/Min]],Tableau1[[#This Row],[REB_pg/Min]])</f>
        <v>6.4404934687953552E-2</v>
      </c>
      <c r="BT258" s="180">
        <f>AVERAGE(Tableau1[FG%])</f>
        <v>44.61089630931459</v>
      </c>
      <c r="BU258" s="180">
        <f>AVERAGE(Tableau1[3P%])</f>
        <v>29.902460456941991</v>
      </c>
      <c r="BV258" s="180">
        <f>AVERAGE(Tableau1[FT%])</f>
        <v>72.024077328646754</v>
      </c>
    </row>
    <row r="259" spans="1:74">
      <c r="A259" s="181" t="s">
        <v>2022</v>
      </c>
      <c r="B259" s="167" t="s">
        <v>1756</v>
      </c>
      <c r="C259" s="168">
        <v>27</v>
      </c>
      <c r="D259" s="168">
        <v>71</v>
      </c>
      <c r="E259" s="168">
        <v>52</v>
      </c>
      <c r="F259" s="168">
        <v>19</v>
      </c>
      <c r="G259" s="168">
        <v>21.7</v>
      </c>
      <c r="H259" s="169">
        <v>604</v>
      </c>
      <c r="I259" s="169">
        <v>213</v>
      </c>
      <c r="J259" s="169">
        <v>476</v>
      </c>
      <c r="K259" s="169">
        <v>45.1</v>
      </c>
      <c r="L259" s="169">
        <v>163</v>
      </c>
      <c r="M259" s="169">
        <v>398</v>
      </c>
      <c r="N259" s="169">
        <v>41.6</v>
      </c>
      <c r="O259" s="169">
        <v>14</v>
      </c>
      <c r="P259" s="169">
        <v>14</v>
      </c>
      <c r="Q259" s="169">
        <v>100</v>
      </c>
      <c r="R259" s="169">
        <v>43</v>
      </c>
      <c r="S259" s="169">
        <v>178</v>
      </c>
      <c r="T259" s="169">
        <v>227</v>
      </c>
      <c r="U259" s="169">
        <v>64</v>
      </c>
      <c r="V259" s="170">
        <v>21</v>
      </c>
      <c r="W259" s="169">
        <v>43</v>
      </c>
      <c r="X259" s="169">
        <v>14</v>
      </c>
      <c r="Y259" s="169">
        <v>85</v>
      </c>
      <c r="Z259" s="169">
        <v>1108</v>
      </c>
      <c r="AA259" s="169">
        <v>0</v>
      </c>
      <c r="AB259" s="169">
        <v>0</v>
      </c>
      <c r="AC259" s="168">
        <v>4.5999999999999996</v>
      </c>
      <c r="AD259" s="168">
        <v>119.8</v>
      </c>
      <c r="AE259" s="168">
        <v>109.8</v>
      </c>
      <c r="AF259" s="168">
        <v>10</v>
      </c>
      <c r="AG259" s="168">
        <v>5.7</v>
      </c>
      <c r="AH259" s="168">
        <v>2.78</v>
      </c>
      <c r="AI259" s="168">
        <v>11.3</v>
      </c>
      <c r="AJ259" s="168">
        <v>2.7</v>
      </c>
      <c r="AK259" s="168">
        <v>11.3</v>
      </c>
      <c r="AL259" s="168">
        <v>7</v>
      </c>
      <c r="AM259" s="168">
        <v>4.0999999999999996</v>
      </c>
      <c r="AN259" s="168">
        <v>62.7</v>
      </c>
      <c r="AO259" s="168">
        <v>63.2</v>
      </c>
      <c r="AP259" s="168">
        <v>14</v>
      </c>
      <c r="AQ259" s="168">
        <v>96.4</v>
      </c>
      <c r="AR259" s="168">
        <v>8.3000000000000007</v>
      </c>
      <c r="AS259" s="168">
        <v>3102</v>
      </c>
      <c r="AT259" s="171">
        <f t="shared" si="75"/>
        <v>8.5070422535211261</v>
      </c>
      <c r="AU259" s="171">
        <f t="shared" si="76"/>
        <v>0.90140845070422537</v>
      </c>
      <c r="AV259" s="172">
        <f t="shared" si="77"/>
        <v>3.1971830985915495</v>
      </c>
      <c r="AW259" s="172">
        <f t="shared" si="78"/>
        <v>0.60563380281690138</v>
      </c>
      <c r="AX259" s="172">
        <f t="shared" si="79"/>
        <v>2.507042253521127</v>
      </c>
      <c r="AY259" s="172">
        <f t="shared" si="80"/>
        <v>0.60563380281690138</v>
      </c>
      <c r="AZ259" s="172">
        <f t="shared" si="81"/>
        <v>0.19718309859154928</v>
      </c>
      <c r="BA259" s="172">
        <f t="shared" si="82"/>
        <v>0.29577464788732394</v>
      </c>
      <c r="BB259" s="173">
        <f t="shared" si="83"/>
        <v>0.39202959693645745</v>
      </c>
      <c r="BC259" s="173">
        <f t="shared" si="84"/>
        <v>3.0476190476190479</v>
      </c>
      <c r="BD259" s="173">
        <f t="shared" si="85"/>
        <v>2.790939183488025E-2</v>
      </c>
      <c r="BE259" s="173">
        <f t="shared" si="86"/>
        <v>9.0867787369377558E-3</v>
      </c>
      <c r="BF259" s="173">
        <f t="shared" si="87"/>
        <v>2.790939183488025E-2</v>
      </c>
      <c r="BG259" s="173">
        <f t="shared" si="88"/>
        <v>0.1155319010839229</v>
      </c>
      <c r="BH259" s="174" t="str">
        <f t="shared" si="89"/>
        <v>20–29 min</v>
      </c>
      <c r="BI259" s="174" t="str">
        <f t="shared" si="90"/>
        <v>23–27</v>
      </c>
      <c r="BJ259" s="175">
        <f t="shared" si="91"/>
        <v>0.627</v>
      </c>
      <c r="BK259" s="175">
        <f t="shared" si="92"/>
        <v>0.63200000000000001</v>
      </c>
      <c r="BL259" s="175">
        <f t="shared" si="93"/>
        <v>0.28726614363307179</v>
      </c>
      <c r="BM259" s="176" t="str">
        <f t="shared" si="94"/>
        <v>Écarter</v>
      </c>
      <c r="BN259" s="177">
        <f t="shared" si="95"/>
        <v>0.26017513531895597</v>
      </c>
      <c r="BO259" s="177">
        <f t="shared" si="96"/>
        <v>1540.7</v>
      </c>
      <c r="BP259" s="178">
        <f t="shared" si="97"/>
        <v>4.153955994028688E-2</v>
      </c>
      <c r="BQ259" s="178">
        <f t="shared" si="98"/>
        <v>3.0476190476190474</v>
      </c>
      <c r="BR259" s="179">
        <f t="shared" si="99"/>
        <v>0.14733562666320504</v>
      </c>
      <c r="BS259" s="182">
        <f>AVERAGE(Tableau1[[#This Row],[STL_pg/Min]],Tableau1[[#This Row],[BLK_pg/Min]],Tableau1[[#This Row],[REB_pg/Min]])</f>
        <v>6.1443932411674347E-2</v>
      </c>
      <c r="BT259" s="180">
        <f>AVERAGE(Tableau1[FG%])</f>
        <v>44.61089630931459</v>
      </c>
      <c r="BU259" s="180">
        <f>AVERAGE(Tableau1[3P%])</f>
        <v>29.902460456941991</v>
      </c>
      <c r="BV259" s="180">
        <f>AVERAGE(Tableau1[FT%])</f>
        <v>72.024077328646754</v>
      </c>
    </row>
    <row r="260" spans="1:74">
      <c r="A260" s="181" t="s">
        <v>2023</v>
      </c>
      <c r="B260" s="167" t="s">
        <v>1783</v>
      </c>
      <c r="C260" s="168">
        <v>32</v>
      </c>
      <c r="D260" s="168">
        <v>24</v>
      </c>
      <c r="E260" s="168">
        <v>10</v>
      </c>
      <c r="F260" s="168">
        <v>14</v>
      </c>
      <c r="G260" s="168">
        <v>19.3</v>
      </c>
      <c r="H260" s="169">
        <v>204</v>
      </c>
      <c r="I260" s="169">
        <v>79</v>
      </c>
      <c r="J260" s="169">
        <v>156</v>
      </c>
      <c r="K260" s="169">
        <v>51.6</v>
      </c>
      <c r="L260" s="169">
        <v>34</v>
      </c>
      <c r="M260" s="169">
        <v>77</v>
      </c>
      <c r="N260" s="169">
        <v>44.7</v>
      </c>
      <c r="O260" s="169">
        <v>10</v>
      </c>
      <c r="P260" s="169">
        <v>12</v>
      </c>
      <c r="Q260" s="169">
        <v>69.2</v>
      </c>
      <c r="R260" s="169">
        <v>24</v>
      </c>
      <c r="S260" s="169">
        <v>79</v>
      </c>
      <c r="T260" s="169">
        <v>103</v>
      </c>
      <c r="U260" s="169">
        <v>38</v>
      </c>
      <c r="V260" s="170">
        <v>17</v>
      </c>
      <c r="W260" s="169">
        <v>19</v>
      </c>
      <c r="X260" s="169">
        <v>12</v>
      </c>
      <c r="Y260" s="169">
        <v>36</v>
      </c>
      <c r="Z260" s="169">
        <v>466</v>
      </c>
      <c r="AA260" s="169">
        <v>3</v>
      </c>
      <c r="AB260" s="169">
        <v>0</v>
      </c>
      <c r="AC260" s="168">
        <v>-4</v>
      </c>
      <c r="AD260" s="168">
        <v>107.5</v>
      </c>
      <c r="AE260" s="168">
        <v>116.5</v>
      </c>
      <c r="AF260" s="168">
        <v>-9</v>
      </c>
      <c r="AG260" s="168">
        <v>12.5</v>
      </c>
      <c r="AH260" s="168">
        <v>2.38</v>
      </c>
      <c r="AI260" s="168">
        <v>17.7</v>
      </c>
      <c r="AJ260" s="168">
        <v>4.5999999999999996</v>
      </c>
      <c r="AK260" s="168">
        <v>17.399999999999999</v>
      </c>
      <c r="AL260" s="168">
        <v>10.8</v>
      </c>
      <c r="AM260" s="168">
        <v>7.4</v>
      </c>
      <c r="AN260" s="168">
        <v>62.6</v>
      </c>
      <c r="AO260" s="168">
        <v>63.2</v>
      </c>
      <c r="AP260" s="168">
        <v>15.5</v>
      </c>
      <c r="AQ260" s="168">
        <v>104.76</v>
      </c>
      <c r="AR260" s="168">
        <v>10.6</v>
      </c>
      <c r="AS260" s="168">
        <v>1009</v>
      </c>
      <c r="AT260" s="171">
        <f t="shared" si="75"/>
        <v>8.5</v>
      </c>
      <c r="AU260" s="171">
        <f t="shared" si="76"/>
        <v>1.5833333333333333</v>
      </c>
      <c r="AV260" s="172">
        <f t="shared" si="77"/>
        <v>4.291666666666667</v>
      </c>
      <c r="AW260" s="172">
        <f t="shared" si="78"/>
        <v>1</v>
      </c>
      <c r="AX260" s="172">
        <f t="shared" si="79"/>
        <v>3.2916666666666665</v>
      </c>
      <c r="AY260" s="172">
        <f t="shared" si="80"/>
        <v>0.79166666666666663</v>
      </c>
      <c r="AZ260" s="172">
        <f t="shared" si="81"/>
        <v>0.5</v>
      </c>
      <c r="BA260" s="172">
        <f t="shared" si="82"/>
        <v>0.70833333333333337</v>
      </c>
      <c r="BB260" s="173">
        <f t="shared" si="83"/>
        <v>0.44041450777202074</v>
      </c>
      <c r="BC260" s="173">
        <f t="shared" si="84"/>
        <v>2.2352941176470584</v>
      </c>
      <c r="BD260" s="173">
        <f t="shared" si="85"/>
        <v>4.1018998272884279E-2</v>
      </c>
      <c r="BE260" s="173">
        <f t="shared" si="86"/>
        <v>2.5906735751295335E-2</v>
      </c>
      <c r="BF260" s="173">
        <f t="shared" si="87"/>
        <v>5.181347150259067E-2</v>
      </c>
      <c r="BG260" s="173">
        <f t="shared" si="88"/>
        <v>0.17055267702936094</v>
      </c>
      <c r="BH260" s="174" t="str">
        <f t="shared" si="89"/>
        <v>10–19 min</v>
      </c>
      <c r="BI260" s="174" t="str">
        <f t="shared" si="90"/>
        <v>28–32</v>
      </c>
      <c r="BJ260" s="175">
        <f t="shared" si="91"/>
        <v>0.626</v>
      </c>
      <c r="BK260" s="175">
        <f t="shared" si="92"/>
        <v>0.63200000000000001</v>
      </c>
      <c r="BL260" s="175">
        <f t="shared" si="93"/>
        <v>9.4146047073023542E-2</v>
      </c>
      <c r="BM260" s="176" t="str">
        <f t="shared" si="94"/>
        <v>Écarter</v>
      </c>
      <c r="BN260" s="177">
        <f t="shared" si="95"/>
        <v>0.25995975855130787</v>
      </c>
      <c r="BO260" s="177">
        <f t="shared" si="96"/>
        <v>463.20000000000005</v>
      </c>
      <c r="BP260" s="178">
        <f t="shared" si="97"/>
        <v>8.2037996545768557E-2</v>
      </c>
      <c r="BQ260" s="178">
        <f t="shared" si="98"/>
        <v>2.2352941176470589</v>
      </c>
      <c r="BR260" s="179">
        <f t="shared" si="99"/>
        <v>0.22236614853195164</v>
      </c>
      <c r="BS260" s="182">
        <f>AVERAGE(Tableau1[[#This Row],[STL_pg/Min]],Tableau1[[#This Row],[BLK_pg/Min]],Tableau1[[#This Row],[REB_pg/Min]])</f>
        <v>9.6430627518710413E-2</v>
      </c>
      <c r="BT260" s="180">
        <f>AVERAGE(Tableau1[FG%])</f>
        <v>44.61089630931459</v>
      </c>
      <c r="BU260" s="180">
        <f>AVERAGE(Tableau1[3P%])</f>
        <v>29.902460456941991</v>
      </c>
      <c r="BV260" s="180">
        <f>AVERAGE(Tableau1[FT%])</f>
        <v>72.024077328646754</v>
      </c>
    </row>
    <row r="261" spans="1:74">
      <c r="A261" s="181" t="s">
        <v>2024</v>
      </c>
      <c r="B261" s="167" t="s">
        <v>1799</v>
      </c>
      <c r="C261" s="168">
        <v>25</v>
      </c>
      <c r="D261" s="168">
        <v>14</v>
      </c>
      <c r="E261" s="168">
        <v>8</v>
      </c>
      <c r="F261" s="168">
        <v>6</v>
      </c>
      <c r="G261" s="168">
        <v>16.2</v>
      </c>
      <c r="H261" s="169">
        <v>118</v>
      </c>
      <c r="I261" s="169">
        <v>42</v>
      </c>
      <c r="J261" s="169">
        <v>87</v>
      </c>
      <c r="K261" s="169">
        <v>48.3</v>
      </c>
      <c r="L261" s="169">
        <v>13</v>
      </c>
      <c r="M261" s="169">
        <v>39</v>
      </c>
      <c r="N261" s="169">
        <v>30.8</v>
      </c>
      <c r="O261" s="169">
        <v>22</v>
      </c>
      <c r="P261" s="169">
        <v>25</v>
      </c>
      <c r="Q261" s="169">
        <v>88</v>
      </c>
      <c r="R261" s="169">
        <v>14</v>
      </c>
      <c r="S261" s="169">
        <v>28</v>
      </c>
      <c r="T261" s="169">
        <v>42</v>
      </c>
      <c r="U261" s="169">
        <v>15</v>
      </c>
      <c r="V261" s="170">
        <v>8</v>
      </c>
      <c r="W261" s="169">
        <v>10</v>
      </c>
      <c r="X261" s="169">
        <v>1</v>
      </c>
      <c r="Y261" s="169">
        <v>20</v>
      </c>
      <c r="Z261" s="169">
        <v>220</v>
      </c>
      <c r="AA261" s="169">
        <v>1</v>
      </c>
      <c r="AB261" s="169">
        <v>0</v>
      </c>
      <c r="AC261" s="168">
        <v>4.5999999999999996</v>
      </c>
      <c r="AD261" s="168">
        <v>118.1</v>
      </c>
      <c r="AE261" s="168">
        <v>103.4</v>
      </c>
      <c r="AF261" s="168">
        <v>14.7</v>
      </c>
      <c r="AG261" s="168">
        <v>9.8000000000000007</v>
      </c>
      <c r="AH261" s="168">
        <v>1.78</v>
      </c>
      <c r="AI261" s="168">
        <v>12.9</v>
      </c>
      <c r="AJ261" s="168">
        <v>5.2</v>
      </c>
      <c r="AK261" s="168">
        <v>11.3</v>
      </c>
      <c r="AL261" s="168">
        <v>8.1999999999999993</v>
      </c>
      <c r="AM261" s="168">
        <v>7.3</v>
      </c>
      <c r="AN261" s="168">
        <v>55.2</v>
      </c>
      <c r="AO261" s="168">
        <v>60.2</v>
      </c>
      <c r="AP261" s="168">
        <v>18.3</v>
      </c>
      <c r="AQ261" s="168">
        <v>103.89</v>
      </c>
      <c r="AR261" s="168">
        <v>10.6</v>
      </c>
      <c r="AS261" s="168">
        <v>486</v>
      </c>
      <c r="AT261" s="171">
        <f t="shared" si="75"/>
        <v>8.4285714285714288</v>
      </c>
      <c r="AU261" s="171">
        <f t="shared" si="76"/>
        <v>1.0714285714285714</v>
      </c>
      <c r="AV261" s="172">
        <f t="shared" si="77"/>
        <v>3</v>
      </c>
      <c r="AW261" s="172">
        <f t="shared" si="78"/>
        <v>1</v>
      </c>
      <c r="AX261" s="172">
        <f t="shared" si="79"/>
        <v>2</v>
      </c>
      <c r="AY261" s="172">
        <f t="shared" si="80"/>
        <v>0.7142857142857143</v>
      </c>
      <c r="AZ261" s="172">
        <f t="shared" si="81"/>
        <v>7.1428571428571425E-2</v>
      </c>
      <c r="BA261" s="172">
        <f t="shared" si="82"/>
        <v>0.5714285714285714</v>
      </c>
      <c r="BB261" s="173">
        <f t="shared" si="83"/>
        <v>0.52028218694885364</v>
      </c>
      <c r="BC261" s="173">
        <f t="shared" si="84"/>
        <v>1.875</v>
      </c>
      <c r="BD261" s="173">
        <f t="shared" si="85"/>
        <v>4.409171075837743E-2</v>
      </c>
      <c r="BE261" s="173">
        <f t="shared" si="86"/>
        <v>4.4091710758377423E-3</v>
      </c>
      <c r="BF261" s="173">
        <f t="shared" si="87"/>
        <v>6.1728395061728399E-2</v>
      </c>
      <c r="BG261" s="173">
        <f t="shared" si="88"/>
        <v>0.1234567901234568</v>
      </c>
      <c r="BH261" s="174" t="str">
        <f t="shared" si="89"/>
        <v>10–19 min</v>
      </c>
      <c r="BI261" s="174" t="str">
        <f t="shared" si="90"/>
        <v>23–27</v>
      </c>
      <c r="BJ261" s="175">
        <f t="shared" si="91"/>
        <v>0.55200000000000005</v>
      </c>
      <c r="BK261" s="175">
        <f t="shared" si="92"/>
        <v>0.60199999999999998</v>
      </c>
      <c r="BL261" s="175">
        <f t="shared" si="93"/>
        <v>5.2504526252263123E-2</v>
      </c>
      <c r="BM261" s="176" t="str">
        <f t="shared" si="94"/>
        <v>Écarter</v>
      </c>
      <c r="BN261" s="177">
        <f t="shared" si="95"/>
        <v>0.2577752227651624</v>
      </c>
      <c r="BO261" s="177">
        <f t="shared" si="96"/>
        <v>226.79999999999998</v>
      </c>
      <c r="BP261" s="178">
        <f t="shared" si="97"/>
        <v>6.6137566137566148E-2</v>
      </c>
      <c r="BQ261" s="178">
        <f t="shared" si="98"/>
        <v>1.875</v>
      </c>
      <c r="BR261" s="179">
        <f t="shared" si="99"/>
        <v>0.1851851851851852</v>
      </c>
      <c r="BS261" s="182">
        <f>AVERAGE(Tableau1[[#This Row],[STL_pg/Min]],Tableau1[[#This Row],[BLK_pg/Min]],Tableau1[[#This Row],[REB_pg/Min]])</f>
        <v>7.7895355673133451E-2</v>
      </c>
      <c r="BT261" s="180">
        <f>AVERAGE(Tableau1[FG%])</f>
        <v>44.61089630931459</v>
      </c>
      <c r="BU261" s="180">
        <f>AVERAGE(Tableau1[3P%])</f>
        <v>29.902460456941991</v>
      </c>
      <c r="BV261" s="180">
        <f>AVERAGE(Tableau1[FT%])</f>
        <v>72.024077328646754</v>
      </c>
    </row>
    <row r="262" spans="1:74">
      <c r="A262" s="181" t="s">
        <v>2025</v>
      </c>
      <c r="B262" s="167" t="s">
        <v>1746</v>
      </c>
      <c r="C262" s="168">
        <v>21</v>
      </c>
      <c r="D262" s="168">
        <v>68</v>
      </c>
      <c r="E262" s="168">
        <v>55</v>
      </c>
      <c r="F262" s="168">
        <v>13</v>
      </c>
      <c r="G262" s="168">
        <v>27.6</v>
      </c>
      <c r="H262" s="169">
        <v>571</v>
      </c>
      <c r="I262" s="169">
        <v>231</v>
      </c>
      <c r="J262" s="169">
        <v>490</v>
      </c>
      <c r="K262" s="169">
        <v>47.4</v>
      </c>
      <c r="L262" s="169">
        <v>75</v>
      </c>
      <c r="M262" s="169">
        <v>211</v>
      </c>
      <c r="N262" s="169">
        <v>35.6</v>
      </c>
      <c r="O262" s="169">
        <v>27</v>
      </c>
      <c r="P262" s="169">
        <v>34</v>
      </c>
      <c r="Q262" s="169">
        <v>81.099999999999994</v>
      </c>
      <c r="R262" s="169">
        <v>68</v>
      </c>
      <c r="S262" s="169">
        <v>156</v>
      </c>
      <c r="T262" s="169">
        <v>231</v>
      </c>
      <c r="U262" s="169">
        <v>170</v>
      </c>
      <c r="V262" s="170">
        <v>61</v>
      </c>
      <c r="W262" s="169">
        <v>122</v>
      </c>
      <c r="X262" s="169">
        <v>34</v>
      </c>
      <c r="Y262" s="169">
        <v>143</v>
      </c>
      <c r="Z262" s="169">
        <v>1510</v>
      </c>
      <c r="AA262" s="169">
        <v>0</v>
      </c>
      <c r="AB262" s="169">
        <v>0</v>
      </c>
      <c r="AC262" s="168">
        <v>5.4</v>
      </c>
      <c r="AD262" s="168">
        <v>117.2</v>
      </c>
      <c r="AE262" s="168">
        <v>107.1</v>
      </c>
      <c r="AF262" s="168">
        <v>10.1</v>
      </c>
      <c r="AG262" s="168">
        <v>11.7</v>
      </c>
      <c r="AH262" s="168">
        <v>2.93</v>
      </c>
      <c r="AI262" s="168">
        <v>23.5</v>
      </c>
      <c r="AJ262" s="168">
        <v>3.6</v>
      </c>
      <c r="AK262" s="168">
        <v>7.9</v>
      </c>
      <c r="AL262" s="168">
        <v>5.7</v>
      </c>
      <c r="AM262" s="168">
        <v>8</v>
      </c>
      <c r="AN262" s="168">
        <v>55</v>
      </c>
      <c r="AO262" s="168">
        <v>56.2</v>
      </c>
      <c r="AP262" s="168">
        <v>12.4</v>
      </c>
      <c r="AQ262" s="168">
        <v>101.87</v>
      </c>
      <c r="AR262" s="168">
        <v>7.5</v>
      </c>
      <c r="AS262" s="168">
        <v>3967</v>
      </c>
      <c r="AT262" s="171">
        <f t="shared" si="75"/>
        <v>8.3970588235294112</v>
      </c>
      <c r="AU262" s="171">
        <f t="shared" si="76"/>
        <v>2.5</v>
      </c>
      <c r="AV262" s="172">
        <f t="shared" si="77"/>
        <v>3.3970588235294117</v>
      </c>
      <c r="AW262" s="172">
        <f t="shared" si="78"/>
        <v>1</v>
      </c>
      <c r="AX262" s="172">
        <f t="shared" si="79"/>
        <v>2.2941176470588234</v>
      </c>
      <c r="AY262" s="172">
        <f t="shared" si="80"/>
        <v>1.7941176470588236</v>
      </c>
      <c r="AZ262" s="172">
        <f t="shared" si="81"/>
        <v>0.5</v>
      </c>
      <c r="BA262" s="172">
        <f t="shared" si="82"/>
        <v>0.8970588235294118</v>
      </c>
      <c r="BB262" s="173">
        <f t="shared" si="83"/>
        <v>0.3042412617220801</v>
      </c>
      <c r="BC262" s="173">
        <f t="shared" si="84"/>
        <v>2.7868852459016393</v>
      </c>
      <c r="BD262" s="173">
        <f t="shared" si="85"/>
        <v>6.5004262574595059E-2</v>
      </c>
      <c r="BE262" s="173">
        <f t="shared" si="86"/>
        <v>1.8115942028985508E-2</v>
      </c>
      <c r="BF262" s="173">
        <f t="shared" si="87"/>
        <v>3.6231884057971016E-2</v>
      </c>
      <c r="BG262" s="173">
        <f t="shared" si="88"/>
        <v>8.312020460358055E-2</v>
      </c>
      <c r="BH262" s="174" t="str">
        <f t="shared" si="89"/>
        <v>20–29 min</v>
      </c>
      <c r="BI262" s="174" t="str">
        <f t="shared" si="90"/>
        <v>18–22</v>
      </c>
      <c r="BJ262" s="175">
        <f t="shared" si="91"/>
        <v>0.55000000000000004</v>
      </c>
      <c r="BK262" s="175">
        <f t="shared" si="92"/>
        <v>0.56200000000000006</v>
      </c>
      <c r="BL262" s="175">
        <f t="shared" si="93"/>
        <v>0.29571514785757391</v>
      </c>
      <c r="BM262" s="176" t="str">
        <f t="shared" si="94"/>
        <v>Écarter</v>
      </c>
      <c r="BN262" s="177">
        <f t="shared" si="95"/>
        <v>0.25681145697715707</v>
      </c>
      <c r="BO262" s="177">
        <f t="shared" si="96"/>
        <v>1876.8000000000002</v>
      </c>
      <c r="BP262" s="178">
        <f t="shared" si="97"/>
        <v>9.0579710144927522E-2</v>
      </c>
      <c r="BQ262" s="178">
        <f t="shared" si="98"/>
        <v>2.7868852459016393</v>
      </c>
      <c r="BR262" s="179">
        <f t="shared" si="99"/>
        <v>0.12308184143222506</v>
      </c>
      <c r="BS262" s="182">
        <f>AVERAGE(Tableau1[[#This Row],[STL_pg/Min]],Tableau1[[#This Row],[BLK_pg/Min]],Tableau1[[#This Row],[REB_pg/Min]])</f>
        <v>6.8734015345268532E-2</v>
      </c>
      <c r="BT262" s="180">
        <f>AVERAGE(Tableau1[FG%])</f>
        <v>44.61089630931459</v>
      </c>
      <c r="BU262" s="180">
        <f>AVERAGE(Tableau1[3P%])</f>
        <v>29.902460456941991</v>
      </c>
      <c r="BV262" s="180">
        <f>AVERAGE(Tableau1[FT%])</f>
        <v>72.024077328646754</v>
      </c>
    </row>
    <row r="263" spans="1:74">
      <c r="A263" s="181" t="s">
        <v>2026</v>
      </c>
      <c r="B263" s="167" t="s">
        <v>1774</v>
      </c>
      <c r="C263" s="168">
        <v>25</v>
      </c>
      <c r="D263" s="168">
        <v>8</v>
      </c>
      <c r="E263" s="168">
        <v>1</v>
      </c>
      <c r="F263" s="168">
        <v>7</v>
      </c>
      <c r="G263" s="168">
        <v>21</v>
      </c>
      <c r="H263" s="169">
        <v>67</v>
      </c>
      <c r="I263" s="169">
        <v>26</v>
      </c>
      <c r="J263" s="169">
        <v>73</v>
      </c>
      <c r="K263" s="169">
        <v>35.6</v>
      </c>
      <c r="L263" s="169">
        <v>8</v>
      </c>
      <c r="M263" s="169">
        <v>27</v>
      </c>
      <c r="N263" s="169">
        <v>29.6</v>
      </c>
      <c r="O263" s="169">
        <v>7</v>
      </c>
      <c r="P263" s="169">
        <v>11</v>
      </c>
      <c r="Q263" s="169">
        <v>63.6</v>
      </c>
      <c r="R263" s="169">
        <v>6</v>
      </c>
      <c r="S263" s="169">
        <v>14</v>
      </c>
      <c r="T263" s="169">
        <v>20</v>
      </c>
      <c r="U263" s="169">
        <v>18</v>
      </c>
      <c r="V263" s="170">
        <v>8</v>
      </c>
      <c r="W263" s="169">
        <v>1</v>
      </c>
      <c r="X263" s="169">
        <v>4</v>
      </c>
      <c r="Y263" s="169">
        <v>9</v>
      </c>
      <c r="Z263" s="169">
        <v>125</v>
      </c>
      <c r="AA263" s="169">
        <v>0</v>
      </c>
      <c r="AB263" s="169">
        <v>0</v>
      </c>
      <c r="AC263" s="168">
        <v>-5.3</v>
      </c>
      <c r="AD263" s="168">
        <v>100.9</v>
      </c>
      <c r="AE263" s="168">
        <v>114</v>
      </c>
      <c r="AF263" s="168">
        <v>-13.1</v>
      </c>
      <c r="AG263" s="168">
        <v>17.600000000000001</v>
      </c>
      <c r="AH263" s="168">
        <v>2.25</v>
      </c>
      <c r="AI263" s="168">
        <v>17.3</v>
      </c>
      <c r="AJ263" s="168">
        <v>3.2</v>
      </c>
      <c r="AK263" s="168">
        <v>8.6</v>
      </c>
      <c r="AL263" s="168">
        <v>5.8</v>
      </c>
      <c r="AM263" s="168">
        <v>7.7</v>
      </c>
      <c r="AN263" s="168">
        <v>41.1</v>
      </c>
      <c r="AO263" s="168">
        <v>43</v>
      </c>
      <c r="AP263" s="168">
        <v>21.5</v>
      </c>
      <c r="AQ263" s="168">
        <v>96.24</v>
      </c>
      <c r="AR263" s="168">
        <v>6</v>
      </c>
      <c r="AS263" s="168">
        <v>338</v>
      </c>
      <c r="AT263" s="171">
        <f t="shared" si="75"/>
        <v>8.375</v>
      </c>
      <c r="AU263" s="171">
        <f t="shared" si="76"/>
        <v>2.25</v>
      </c>
      <c r="AV263" s="172">
        <f t="shared" si="77"/>
        <v>2.5</v>
      </c>
      <c r="AW263" s="172">
        <f t="shared" si="78"/>
        <v>0.75</v>
      </c>
      <c r="AX263" s="172">
        <f t="shared" si="79"/>
        <v>1.75</v>
      </c>
      <c r="AY263" s="172">
        <f t="shared" si="80"/>
        <v>0.125</v>
      </c>
      <c r="AZ263" s="172">
        <f t="shared" si="81"/>
        <v>0.5</v>
      </c>
      <c r="BA263" s="172">
        <f t="shared" si="82"/>
        <v>1</v>
      </c>
      <c r="BB263" s="173">
        <f t="shared" si="83"/>
        <v>0.39880952380952384</v>
      </c>
      <c r="BC263" s="173">
        <f t="shared" si="84"/>
        <v>2.25</v>
      </c>
      <c r="BD263" s="173">
        <f t="shared" si="85"/>
        <v>5.9523809523809521E-3</v>
      </c>
      <c r="BE263" s="173">
        <f t="shared" si="86"/>
        <v>2.3809523809523808E-2</v>
      </c>
      <c r="BF263" s="173">
        <f t="shared" si="87"/>
        <v>3.5714285714285712E-2</v>
      </c>
      <c r="BG263" s="173">
        <f t="shared" si="88"/>
        <v>8.3333333333333329E-2</v>
      </c>
      <c r="BH263" s="174" t="str">
        <f t="shared" si="89"/>
        <v>20–29 min</v>
      </c>
      <c r="BI263" s="174" t="str">
        <f t="shared" si="90"/>
        <v>23–27</v>
      </c>
      <c r="BJ263" s="175">
        <f t="shared" si="91"/>
        <v>0.41100000000000003</v>
      </c>
      <c r="BK263" s="175">
        <f t="shared" si="92"/>
        <v>0.43</v>
      </c>
      <c r="BL263" s="175">
        <f t="shared" si="93"/>
        <v>4.4055522027761015E-2</v>
      </c>
      <c r="BM263" s="176" t="str">
        <f t="shared" si="94"/>
        <v>Écarter</v>
      </c>
      <c r="BN263" s="177">
        <f t="shared" si="95"/>
        <v>0.25613682092555334</v>
      </c>
      <c r="BO263" s="177">
        <f t="shared" si="96"/>
        <v>168</v>
      </c>
      <c r="BP263" s="178">
        <f t="shared" si="97"/>
        <v>0.10714285714285714</v>
      </c>
      <c r="BQ263" s="178">
        <f t="shared" si="98"/>
        <v>2.25</v>
      </c>
      <c r="BR263" s="179">
        <f t="shared" si="99"/>
        <v>0.11904761904761904</v>
      </c>
      <c r="BS263" s="182">
        <f>AVERAGE(Tableau1[[#This Row],[STL_pg/Min]],Tableau1[[#This Row],[BLK_pg/Min]],Tableau1[[#This Row],[REB_pg/Min]])</f>
        <v>4.96031746031746E-2</v>
      </c>
      <c r="BT263" s="180">
        <f>AVERAGE(Tableau1[FG%])</f>
        <v>44.61089630931459</v>
      </c>
      <c r="BU263" s="180">
        <f>AVERAGE(Tableau1[3P%])</f>
        <v>29.902460456941991</v>
      </c>
      <c r="BV263" s="180">
        <f>AVERAGE(Tableau1[FT%])</f>
        <v>72.024077328646754</v>
      </c>
    </row>
    <row r="264" spans="1:74">
      <c r="A264" s="181" t="s">
        <v>2027</v>
      </c>
      <c r="B264" s="167" t="s">
        <v>1771</v>
      </c>
      <c r="C264" s="168">
        <v>25</v>
      </c>
      <c r="D264" s="168">
        <v>33</v>
      </c>
      <c r="E264" s="168">
        <v>15</v>
      </c>
      <c r="F264" s="168">
        <v>18</v>
      </c>
      <c r="G264" s="168">
        <v>14.8</v>
      </c>
      <c r="H264" s="169">
        <v>274</v>
      </c>
      <c r="I264" s="169">
        <v>99</v>
      </c>
      <c r="J264" s="169">
        <v>188</v>
      </c>
      <c r="K264" s="169">
        <v>52.1</v>
      </c>
      <c r="L264" s="169">
        <v>23</v>
      </c>
      <c r="M264" s="169">
        <v>59</v>
      </c>
      <c r="N264" s="169">
        <v>40</v>
      </c>
      <c r="O264" s="169">
        <v>56</v>
      </c>
      <c r="P264" s="169">
        <v>66</v>
      </c>
      <c r="Q264" s="169">
        <v>83.3</v>
      </c>
      <c r="R264" s="169">
        <v>13</v>
      </c>
      <c r="S264" s="169">
        <v>46</v>
      </c>
      <c r="T264" s="169">
        <v>59</v>
      </c>
      <c r="U264" s="169">
        <v>76</v>
      </c>
      <c r="V264" s="170">
        <v>40</v>
      </c>
      <c r="W264" s="169">
        <v>23</v>
      </c>
      <c r="X264" s="169">
        <v>7</v>
      </c>
      <c r="Y264" s="169">
        <v>33</v>
      </c>
      <c r="Z264" s="169">
        <v>508</v>
      </c>
      <c r="AA264" s="169">
        <v>0</v>
      </c>
      <c r="AB264" s="169">
        <v>0</v>
      </c>
      <c r="AC264" s="168">
        <v>0.3</v>
      </c>
      <c r="AD264" s="168">
        <v>109.5</v>
      </c>
      <c r="AE264" s="168">
        <v>108.8</v>
      </c>
      <c r="AF264" s="168">
        <v>0.7</v>
      </c>
      <c r="AG264" s="168">
        <v>22.8</v>
      </c>
      <c r="AH264" s="168">
        <v>1.95</v>
      </c>
      <c r="AI264" s="168">
        <v>22.9</v>
      </c>
      <c r="AJ264" s="168">
        <v>2.5</v>
      </c>
      <c r="AK264" s="168">
        <v>9.1</v>
      </c>
      <c r="AL264" s="168">
        <v>5.9</v>
      </c>
      <c r="AM264" s="168">
        <v>11.7</v>
      </c>
      <c r="AN264" s="168">
        <v>58.5</v>
      </c>
      <c r="AO264" s="168">
        <v>63.4</v>
      </c>
      <c r="AP264" s="168">
        <v>21.8</v>
      </c>
      <c r="AQ264" s="168">
        <v>104.74</v>
      </c>
      <c r="AR264" s="168">
        <v>11.9</v>
      </c>
      <c r="AS264" s="168">
        <v>1064</v>
      </c>
      <c r="AT264" s="171">
        <f t="shared" si="75"/>
        <v>8.3030303030303028</v>
      </c>
      <c r="AU264" s="171">
        <f t="shared" si="76"/>
        <v>2.3030303030303032</v>
      </c>
      <c r="AV264" s="172">
        <f t="shared" si="77"/>
        <v>1.7878787878787878</v>
      </c>
      <c r="AW264" s="172">
        <f t="shared" si="78"/>
        <v>0.39393939393939392</v>
      </c>
      <c r="AX264" s="172">
        <f t="shared" si="79"/>
        <v>1.393939393939394</v>
      </c>
      <c r="AY264" s="172">
        <f t="shared" si="80"/>
        <v>0.69696969696969702</v>
      </c>
      <c r="AZ264" s="172">
        <f t="shared" si="81"/>
        <v>0.21212121212121213</v>
      </c>
      <c r="BA264" s="172">
        <f t="shared" si="82"/>
        <v>1.2121212121212122</v>
      </c>
      <c r="BB264" s="173">
        <f t="shared" si="83"/>
        <v>0.56101556101556094</v>
      </c>
      <c r="BC264" s="173">
        <f t="shared" si="84"/>
        <v>1.9000000000000001</v>
      </c>
      <c r="BD264" s="173">
        <f t="shared" si="85"/>
        <v>4.7092547092547093E-2</v>
      </c>
      <c r="BE264" s="173">
        <f t="shared" si="86"/>
        <v>1.4332514332514331E-2</v>
      </c>
      <c r="BF264" s="173">
        <f t="shared" si="87"/>
        <v>2.6617526617526616E-2</v>
      </c>
      <c r="BG264" s="173">
        <f t="shared" si="88"/>
        <v>9.4185094185094187E-2</v>
      </c>
      <c r="BH264" s="174" t="str">
        <f t="shared" si="89"/>
        <v>10–19 min</v>
      </c>
      <c r="BI264" s="174" t="str">
        <f t="shared" si="90"/>
        <v>23–27</v>
      </c>
      <c r="BJ264" s="175">
        <f t="shared" si="91"/>
        <v>0.58499999999999996</v>
      </c>
      <c r="BK264" s="175">
        <f t="shared" si="92"/>
        <v>0.63400000000000001</v>
      </c>
      <c r="BL264" s="175">
        <f t="shared" si="93"/>
        <v>0.11345805672902837</v>
      </c>
      <c r="BM264" s="176" t="str">
        <f t="shared" si="94"/>
        <v>Écarter</v>
      </c>
      <c r="BN264" s="177">
        <f t="shared" si="95"/>
        <v>0.25393573562587646</v>
      </c>
      <c r="BO264" s="177">
        <f t="shared" si="96"/>
        <v>488.40000000000003</v>
      </c>
      <c r="BP264" s="178">
        <f t="shared" si="97"/>
        <v>0.15561015561015559</v>
      </c>
      <c r="BQ264" s="178">
        <f t="shared" si="98"/>
        <v>1.9</v>
      </c>
      <c r="BR264" s="179">
        <f t="shared" si="99"/>
        <v>0.12080262080262079</v>
      </c>
      <c r="BS264" s="182">
        <f>AVERAGE(Tableau1[[#This Row],[STL_pg/Min]],Tableau1[[#This Row],[BLK_pg/Min]],Tableau1[[#This Row],[REB_pg/Min]])</f>
        <v>6.0742560742560736E-2</v>
      </c>
      <c r="BT264" s="180">
        <f>AVERAGE(Tableau1[FG%])</f>
        <v>44.61089630931459</v>
      </c>
      <c r="BU264" s="180">
        <f>AVERAGE(Tableau1[3P%])</f>
        <v>29.902460456941991</v>
      </c>
      <c r="BV264" s="180">
        <f>AVERAGE(Tableau1[FT%])</f>
        <v>72.024077328646754</v>
      </c>
    </row>
    <row r="265" spans="1:74">
      <c r="A265" s="181" t="s">
        <v>2028</v>
      </c>
      <c r="B265" s="167" t="s">
        <v>1793</v>
      </c>
      <c r="C265" s="168">
        <v>25</v>
      </c>
      <c r="D265" s="168">
        <v>80</v>
      </c>
      <c r="E265" s="168">
        <v>39</v>
      </c>
      <c r="F265" s="168">
        <v>41</v>
      </c>
      <c r="G265" s="168">
        <v>24.4</v>
      </c>
      <c r="H265" s="169">
        <v>664</v>
      </c>
      <c r="I265" s="169">
        <v>224</v>
      </c>
      <c r="J265" s="169">
        <v>464</v>
      </c>
      <c r="K265" s="169">
        <v>48.9</v>
      </c>
      <c r="L265" s="169">
        <v>136</v>
      </c>
      <c r="M265" s="169">
        <v>320</v>
      </c>
      <c r="N265" s="169">
        <v>43.3</v>
      </c>
      <c r="O265" s="169">
        <v>72</v>
      </c>
      <c r="P265" s="169">
        <v>88</v>
      </c>
      <c r="Q265" s="169">
        <v>84.9</v>
      </c>
      <c r="R265" s="169">
        <v>64</v>
      </c>
      <c r="S265" s="169">
        <v>152</v>
      </c>
      <c r="T265" s="169">
        <v>216</v>
      </c>
      <c r="U265" s="169">
        <v>120</v>
      </c>
      <c r="V265" s="170">
        <v>72</v>
      </c>
      <c r="W265" s="169">
        <v>120</v>
      </c>
      <c r="X265" s="169">
        <v>64</v>
      </c>
      <c r="Y265" s="169">
        <v>176</v>
      </c>
      <c r="Z265" s="169">
        <v>1584</v>
      </c>
      <c r="AA265" s="169">
        <v>0</v>
      </c>
      <c r="AB265" s="169">
        <v>0</v>
      </c>
      <c r="AC265" s="168">
        <v>0.8</v>
      </c>
      <c r="AD265" s="168">
        <v>116.1</v>
      </c>
      <c r="AE265" s="168">
        <v>113.2</v>
      </c>
      <c r="AF265" s="168">
        <v>3</v>
      </c>
      <c r="AG265" s="168">
        <v>8</v>
      </c>
      <c r="AH265" s="168">
        <v>1.69</v>
      </c>
      <c r="AI265" s="168">
        <v>17.399999999999999</v>
      </c>
      <c r="AJ265" s="168">
        <v>3.1</v>
      </c>
      <c r="AK265" s="168">
        <v>7.9</v>
      </c>
      <c r="AL265" s="168">
        <v>5.5</v>
      </c>
      <c r="AM265" s="168">
        <v>10.3</v>
      </c>
      <c r="AN265" s="168">
        <v>63.9</v>
      </c>
      <c r="AO265" s="168">
        <v>66.400000000000006</v>
      </c>
      <c r="AP265" s="168">
        <v>12.5</v>
      </c>
      <c r="AQ265" s="168">
        <v>99.07</v>
      </c>
      <c r="AR265" s="168">
        <v>7.3</v>
      </c>
      <c r="AS265" s="168">
        <v>3997</v>
      </c>
      <c r="AT265" s="171">
        <f t="shared" si="75"/>
        <v>8.3000000000000007</v>
      </c>
      <c r="AU265" s="171">
        <f t="shared" si="76"/>
        <v>1.5</v>
      </c>
      <c r="AV265" s="172">
        <f t="shared" si="77"/>
        <v>2.7</v>
      </c>
      <c r="AW265" s="172">
        <f t="shared" si="78"/>
        <v>0.8</v>
      </c>
      <c r="AX265" s="172">
        <f t="shared" si="79"/>
        <v>1.9</v>
      </c>
      <c r="AY265" s="172">
        <f t="shared" si="80"/>
        <v>1.5</v>
      </c>
      <c r="AZ265" s="172">
        <f t="shared" si="81"/>
        <v>0.8</v>
      </c>
      <c r="BA265" s="172">
        <f t="shared" si="82"/>
        <v>0.9</v>
      </c>
      <c r="BB265" s="173">
        <f t="shared" si="83"/>
        <v>0.34016393442622955</v>
      </c>
      <c r="BC265" s="173">
        <f t="shared" si="84"/>
        <v>1.6666666666666665</v>
      </c>
      <c r="BD265" s="173">
        <f t="shared" si="85"/>
        <v>6.147540983606558E-2</v>
      </c>
      <c r="BE265" s="173">
        <f t="shared" si="86"/>
        <v>3.2786885245901641E-2</v>
      </c>
      <c r="BF265" s="173">
        <f t="shared" si="87"/>
        <v>3.2786885245901641E-2</v>
      </c>
      <c r="BG265" s="173">
        <f t="shared" si="88"/>
        <v>7.7868852459016397E-2</v>
      </c>
      <c r="BH265" s="174" t="str">
        <f t="shared" si="89"/>
        <v>20–29 min</v>
      </c>
      <c r="BI265" s="174" t="str">
        <f t="shared" si="90"/>
        <v>23–27</v>
      </c>
      <c r="BJ265" s="175">
        <f t="shared" si="91"/>
        <v>0.63900000000000001</v>
      </c>
      <c r="BK265" s="175">
        <f t="shared" si="92"/>
        <v>0.66400000000000003</v>
      </c>
      <c r="BL265" s="175">
        <f t="shared" si="93"/>
        <v>0.28002414001206999</v>
      </c>
      <c r="BM265" s="176" t="str">
        <f t="shared" si="94"/>
        <v>Écarter</v>
      </c>
      <c r="BN265" s="177">
        <f t="shared" si="95"/>
        <v>0.25384305835010063</v>
      </c>
      <c r="BO265" s="177">
        <f t="shared" si="96"/>
        <v>1952</v>
      </c>
      <c r="BP265" s="178">
        <f t="shared" si="97"/>
        <v>6.1475409836065573E-2</v>
      </c>
      <c r="BQ265" s="178">
        <f t="shared" si="98"/>
        <v>1.6666666666666667</v>
      </c>
      <c r="BR265" s="179">
        <f t="shared" si="99"/>
        <v>0.11065573770491804</v>
      </c>
      <c r="BS265" s="182">
        <f>AVERAGE(Tableau1[[#This Row],[STL_pg/Min]],Tableau1[[#This Row],[BLK_pg/Min]],Tableau1[[#This Row],[REB_pg/Min]])</f>
        <v>6.8306010928961755E-2</v>
      </c>
      <c r="BT265" s="180">
        <f>AVERAGE(Tableau1[FG%])</f>
        <v>44.61089630931459</v>
      </c>
      <c r="BU265" s="180">
        <f>AVERAGE(Tableau1[3P%])</f>
        <v>29.902460456941991</v>
      </c>
      <c r="BV265" s="180">
        <f>AVERAGE(Tableau1[FT%])</f>
        <v>72.024077328646754</v>
      </c>
    </row>
    <row r="266" spans="1:74">
      <c r="A266" s="181" t="s">
        <v>2029</v>
      </c>
      <c r="B266" s="167" t="s">
        <v>1825</v>
      </c>
      <c r="C266" s="168">
        <v>25</v>
      </c>
      <c r="D266" s="168">
        <v>67</v>
      </c>
      <c r="E266" s="168">
        <v>28</v>
      </c>
      <c r="F266" s="168">
        <v>39</v>
      </c>
      <c r="G266" s="168">
        <v>16.7</v>
      </c>
      <c r="H266" s="169">
        <v>556</v>
      </c>
      <c r="I266" s="169">
        <v>201</v>
      </c>
      <c r="J266" s="169">
        <v>509</v>
      </c>
      <c r="K266" s="169">
        <v>39.1</v>
      </c>
      <c r="L266" s="169">
        <v>74</v>
      </c>
      <c r="M266" s="169">
        <v>221</v>
      </c>
      <c r="N266" s="169">
        <v>32.4</v>
      </c>
      <c r="O266" s="169">
        <v>94</v>
      </c>
      <c r="P266" s="169">
        <v>127</v>
      </c>
      <c r="Q266" s="169">
        <v>72.8</v>
      </c>
      <c r="R266" s="169">
        <v>27</v>
      </c>
      <c r="S266" s="169">
        <v>107</v>
      </c>
      <c r="T266" s="169">
        <v>134</v>
      </c>
      <c r="U266" s="169">
        <v>161</v>
      </c>
      <c r="V266" s="170">
        <v>87</v>
      </c>
      <c r="W266" s="169">
        <v>40</v>
      </c>
      <c r="X266" s="169">
        <v>34</v>
      </c>
      <c r="Y266" s="169">
        <v>60</v>
      </c>
      <c r="Z266" s="169">
        <v>1106</v>
      </c>
      <c r="AA266" s="169">
        <v>0</v>
      </c>
      <c r="AB266" s="169">
        <v>0</v>
      </c>
      <c r="AC266" s="168">
        <v>-0.8</v>
      </c>
      <c r="AD266" s="168">
        <v>110.2</v>
      </c>
      <c r="AE266" s="168">
        <v>111.8</v>
      </c>
      <c r="AF266" s="168">
        <v>-1.5</v>
      </c>
      <c r="AG266" s="168">
        <v>21.3</v>
      </c>
      <c r="AH266" s="168">
        <v>1.86</v>
      </c>
      <c r="AI266" s="168">
        <v>19.8</v>
      </c>
      <c r="AJ266" s="168">
        <v>2.5</v>
      </c>
      <c r="AK266" s="168">
        <v>8.8000000000000007</v>
      </c>
      <c r="AL266" s="168">
        <v>5.6</v>
      </c>
      <c r="AM266" s="168">
        <v>10.7</v>
      </c>
      <c r="AN266" s="168">
        <v>46.2</v>
      </c>
      <c r="AO266" s="168">
        <v>49.7</v>
      </c>
      <c r="AP266" s="168">
        <v>23.7</v>
      </c>
      <c r="AQ266" s="168">
        <v>101.21</v>
      </c>
      <c r="AR266" s="168">
        <v>8.9</v>
      </c>
      <c r="AS266" s="168">
        <v>2353</v>
      </c>
      <c r="AT266" s="171">
        <f t="shared" si="75"/>
        <v>8.2985074626865671</v>
      </c>
      <c r="AU266" s="171">
        <f t="shared" si="76"/>
        <v>2.4029850746268657</v>
      </c>
      <c r="AV266" s="172">
        <f t="shared" si="77"/>
        <v>2</v>
      </c>
      <c r="AW266" s="172">
        <f t="shared" si="78"/>
        <v>0.40298507462686567</v>
      </c>
      <c r="AX266" s="172">
        <f t="shared" si="79"/>
        <v>1.5970149253731343</v>
      </c>
      <c r="AY266" s="172">
        <f t="shared" si="80"/>
        <v>0.59701492537313428</v>
      </c>
      <c r="AZ266" s="172">
        <f t="shared" si="81"/>
        <v>0.5074626865671642</v>
      </c>
      <c r="BA266" s="172">
        <f t="shared" si="82"/>
        <v>1.2985074626865671</v>
      </c>
      <c r="BB266" s="173">
        <f t="shared" si="83"/>
        <v>0.49691661453212976</v>
      </c>
      <c r="BC266" s="173">
        <f t="shared" si="84"/>
        <v>1.8505747126436782</v>
      </c>
      <c r="BD266" s="173">
        <f t="shared" si="85"/>
        <v>3.5749396728930197E-2</v>
      </c>
      <c r="BE266" s="173">
        <f t="shared" si="86"/>
        <v>3.0386987219590673E-2</v>
      </c>
      <c r="BF266" s="173">
        <f t="shared" si="87"/>
        <v>2.4130842792027884E-2</v>
      </c>
      <c r="BG266" s="173">
        <f t="shared" si="88"/>
        <v>9.5629636249888281E-2</v>
      </c>
      <c r="BH266" s="174" t="str">
        <f t="shared" si="89"/>
        <v>10–19 min</v>
      </c>
      <c r="BI266" s="174" t="str">
        <f t="shared" si="90"/>
        <v>23–27</v>
      </c>
      <c r="BJ266" s="175">
        <f t="shared" si="91"/>
        <v>0.46200000000000002</v>
      </c>
      <c r="BK266" s="175">
        <f t="shared" si="92"/>
        <v>0.49700000000000005</v>
      </c>
      <c r="BL266" s="175">
        <f t="shared" si="93"/>
        <v>0.30718165359082678</v>
      </c>
      <c r="BM266" s="176" t="str">
        <f t="shared" si="94"/>
        <v>Écarter</v>
      </c>
      <c r="BN266" s="177">
        <f t="shared" si="95"/>
        <v>0.25379741133367367</v>
      </c>
      <c r="BO266" s="177">
        <f t="shared" si="96"/>
        <v>1118.8999999999999</v>
      </c>
      <c r="BP266" s="178">
        <f t="shared" si="97"/>
        <v>0.14389132183394407</v>
      </c>
      <c r="BQ266" s="178">
        <f t="shared" si="98"/>
        <v>1.8505747126436782</v>
      </c>
      <c r="BR266" s="179">
        <f t="shared" si="99"/>
        <v>0.11976047904191617</v>
      </c>
      <c r="BS266" s="182">
        <f>AVERAGE(Tableau1[[#This Row],[STL_pg/Min]],Tableau1[[#This Row],[BLK_pg/Min]],Tableau1[[#This Row],[REB_pg/Min]])</f>
        <v>6.1965620996812347E-2</v>
      </c>
      <c r="BT266" s="180">
        <f>AVERAGE(Tableau1[FG%])</f>
        <v>44.61089630931459</v>
      </c>
      <c r="BU266" s="180">
        <f>AVERAGE(Tableau1[3P%])</f>
        <v>29.902460456941991</v>
      </c>
      <c r="BV266" s="180">
        <f>AVERAGE(Tableau1[FT%])</f>
        <v>72.024077328646754</v>
      </c>
    </row>
    <row r="267" spans="1:74">
      <c r="A267" s="181" t="s">
        <v>2030</v>
      </c>
      <c r="B267" s="167" t="s">
        <v>1795</v>
      </c>
      <c r="C267" s="168">
        <v>28</v>
      </c>
      <c r="D267" s="168">
        <v>64</v>
      </c>
      <c r="E267" s="168">
        <v>40</v>
      </c>
      <c r="F267" s="168">
        <v>24</v>
      </c>
      <c r="G267" s="168">
        <v>18.899999999999999</v>
      </c>
      <c r="H267" s="169">
        <v>531</v>
      </c>
      <c r="I267" s="169">
        <v>237</v>
      </c>
      <c r="J267" s="169">
        <v>378</v>
      </c>
      <c r="K267" s="169">
        <v>62.1</v>
      </c>
      <c r="L267" s="169">
        <v>0</v>
      </c>
      <c r="M267" s="169">
        <v>19</v>
      </c>
      <c r="N267" s="169">
        <v>5.9</v>
      </c>
      <c r="O267" s="169">
        <v>64</v>
      </c>
      <c r="P267" s="169">
        <v>90</v>
      </c>
      <c r="Q267" s="169">
        <v>70.099999999999994</v>
      </c>
      <c r="R267" s="169">
        <v>128</v>
      </c>
      <c r="S267" s="169">
        <v>198</v>
      </c>
      <c r="T267" s="169">
        <v>326</v>
      </c>
      <c r="U267" s="169">
        <v>64</v>
      </c>
      <c r="V267" s="170">
        <v>38</v>
      </c>
      <c r="W267" s="169">
        <v>51</v>
      </c>
      <c r="X267" s="169">
        <v>38</v>
      </c>
      <c r="Y267" s="169">
        <v>147</v>
      </c>
      <c r="Z267" s="169">
        <v>1248</v>
      </c>
      <c r="AA267" s="169">
        <v>2</v>
      </c>
      <c r="AB267" s="169">
        <v>0</v>
      </c>
      <c r="AC267" s="168">
        <v>2.8</v>
      </c>
      <c r="AD267" s="168">
        <v>116.5</v>
      </c>
      <c r="AE267" s="168">
        <v>108.2</v>
      </c>
      <c r="AF267" s="168">
        <v>8.1999999999999993</v>
      </c>
      <c r="AG267" s="168">
        <v>7.2</v>
      </c>
      <c r="AH267" s="168">
        <v>1.61</v>
      </c>
      <c r="AI267" s="168">
        <v>12.7</v>
      </c>
      <c r="AJ267" s="168">
        <v>10.199999999999999</v>
      </c>
      <c r="AK267" s="168">
        <v>14.8</v>
      </c>
      <c r="AL267" s="168">
        <v>12.6</v>
      </c>
      <c r="AM267" s="168">
        <v>7.9</v>
      </c>
      <c r="AN267" s="168">
        <v>62.2</v>
      </c>
      <c r="AO267" s="168">
        <v>63.8</v>
      </c>
      <c r="AP267" s="168">
        <v>15</v>
      </c>
      <c r="AQ267" s="168">
        <v>105.54</v>
      </c>
      <c r="AR267" s="168">
        <v>10.8</v>
      </c>
      <c r="AS267" s="168">
        <v>2637</v>
      </c>
      <c r="AT267" s="171">
        <f t="shared" ref="AT267:AT330" si="100">H267/D267</f>
        <v>8.296875</v>
      </c>
      <c r="AU267" s="171">
        <f t="shared" ref="AU267:AU330" si="101">U267/D267</f>
        <v>1</v>
      </c>
      <c r="AV267" s="172">
        <f t="shared" ref="AV267:AV330" si="102">T267/D267</f>
        <v>5.09375</v>
      </c>
      <c r="AW267" s="172">
        <f t="shared" ref="AW267:AW330" si="103">R267/D267</f>
        <v>2</v>
      </c>
      <c r="AX267" s="172">
        <f t="shared" ref="AX267:AX330" si="104">S267/D267</f>
        <v>3.09375</v>
      </c>
      <c r="AY267" s="172">
        <f t="shared" ref="AY267:AY330" si="105">W267/D267</f>
        <v>0.796875</v>
      </c>
      <c r="AZ267" s="172">
        <f t="shared" ref="AZ267:AZ330" si="106">X267/D267</f>
        <v>0.59375</v>
      </c>
      <c r="BA267" s="172">
        <f t="shared" ref="BA267:BA330" si="107">V267/D267</f>
        <v>0.59375</v>
      </c>
      <c r="BB267" s="173">
        <f t="shared" ref="BB267:BB330" si="108">IF(G267&gt;0,AT267/G267,"")</f>
        <v>0.43898809523809529</v>
      </c>
      <c r="BC267" s="173">
        <f t="shared" ref="BC267:BC330" si="109">IF(BA267&gt;0,AU267/BA267,"")</f>
        <v>1.6842105263157894</v>
      </c>
      <c r="BD267" s="173">
        <f t="shared" ref="BD267:BD330" si="110">IF(G267&gt;0,AY267/G267,"")</f>
        <v>4.2162698412698416E-2</v>
      </c>
      <c r="BE267" s="173">
        <f t="shared" ref="BE267:BE330" si="111">IF(G267&gt;0,AZ267/G267,"")</f>
        <v>3.1415343915343917E-2</v>
      </c>
      <c r="BF267" s="173">
        <f t="shared" ref="BF267:BF330" si="112">IF(G267&gt;0,AW267/G267,"")</f>
        <v>0.10582010582010583</v>
      </c>
      <c r="BG267" s="173">
        <f t="shared" ref="BG267:BG330" si="113" xml:space="preserve"> IF(G267&gt;0,AX267/G267,"")</f>
        <v>0.16369047619047619</v>
      </c>
      <c r="BH267" s="174" t="str">
        <f t="shared" ref="BH267:BH330" si="114">IF(G267&lt;10,"&lt;10 min",IF(G267&lt;20,"10–19 min",IF(G267&lt;30,"20–29 min",IF(G267&lt;40,"30–39 min","40+ min"))))</f>
        <v>10–19 min</v>
      </c>
      <c r="BI267" s="174" t="str">
        <f t="shared" ref="BI267:BI330" si="115">IF(C267&lt;23,"18–22",IF(C267&lt;28,"23–27",IF(C267&lt;33,"28–32","33+")))</f>
        <v>28–32</v>
      </c>
      <c r="BJ267" s="175">
        <f t="shared" ref="BJ267:BJ330" si="116">AN267/100</f>
        <v>0.622</v>
      </c>
      <c r="BK267" s="175">
        <f t="shared" ref="BK267:BK330" si="117">AO267/100</f>
        <v>0.63800000000000001</v>
      </c>
      <c r="BL267" s="175">
        <f t="shared" ref="BL267:BL330" si="118">J267/(MAX($J$11:$J$579))</f>
        <v>0.22812311406155703</v>
      </c>
      <c r="BM267" s="176" t="str">
        <f t="shared" ref="BM267:BM330" si="119">IF(AND(G267&gt;=30,J267&gt;=500),"Conserver","Écarter")</f>
        <v>Écarter</v>
      </c>
      <c r="BN267" s="177">
        <f t="shared" ref="BN267:BN330" si="120">AT267/(MAX($AT$11:$AT$579))</f>
        <v>0.25374748490945676</v>
      </c>
      <c r="BO267" s="177">
        <f t="shared" ref="BO267:BO330" si="121">G267*D267</f>
        <v>1209.5999999999999</v>
      </c>
      <c r="BP267" s="178">
        <f t="shared" ref="BP267:BP330" si="122">IF(BO267&gt;0,U267/BO267,"")</f>
        <v>5.2910052910052914E-2</v>
      </c>
      <c r="BQ267" s="178">
        <f t="shared" ref="BQ267:BQ330" si="123">IF(V267&gt;0,U267/V267,0)</f>
        <v>1.6842105263157894</v>
      </c>
      <c r="BR267" s="179">
        <f t="shared" ref="BR267:BR330" si="124">IF(G267&gt;0,AV267/G267,"")</f>
        <v>0.26951058201058203</v>
      </c>
      <c r="BS267" s="182">
        <f>AVERAGE(Tableau1[[#This Row],[STL_pg/Min]],Tableau1[[#This Row],[BLK_pg/Min]],Tableau1[[#This Row],[REB_pg/Min]])</f>
        <v>0.11436287477954145</v>
      </c>
      <c r="BT267" s="180">
        <f>AVERAGE(Tableau1[FG%])</f>
        <v>44.61089630931459</v>
      </c>
      <c r="BU267" s="180">
        <f>AVERAGE(Tableau1[3P%])</f>
        <v>29.902460456941991</v>
      </c>
      <c r="BV267" s="180">
        <f>AVERAGE(Tableau1[FT%])</f>
        <v>72.024077328646754</v>
      </c>
    </row>
    <row r="268" spans="1:74">
      <c r="A268" s="181" t="s">
        <v>2031</v>
      </c>
      <c r="B268" s="167" t="s">
        <v>1774</v>
      </c>
      <c r="C268" s="168">
        <v>28</v>
      </c>
      <c r="D268" s="168">
        <v>41</v>
      </c>
      <c r="E268" s="168">
        <v>15</v>
      </c>
      <c r="F268" s="168">
        <v>26</v>
      </c>
      <c r="G268" s="168">
        <v>22.5</v>
      </c>
      <c r="H268" s="169">
        <v>340</v>
      </c>
      <c r="I268" s="169">
        <v>131</v>
      </c>
      <c r="J268" s="169">
        <v>308</v>
      </c>
      <c r="K268" s="169">
        <v>42.1</v>
      </c>
      <c r="L268" s="169">
        <v>29</v>
      </c>
      <c r="M268" s="169">
        <v>82</v>
      </c>
      <c r="N268" s="169">
        <v>33.299999999999997</v>
      </c>
      <c r="O268" s="169">
        <v>53</v>
      </c>
      <c r="P268" s="169">
        <v>66</v>
      </c>
      <c r="Q268" s="169">
        <v>81.5</v>
      </c>
      <c r="R268" s="169">
        <v>41</v>
      </c>
      <c r="S268" s="169">
        <v>123</v>
      </c>
      <c r="T268" s="169">
        <v>164</v>
      </c>
      <c r="U268" s="169">
        <v>82</v>
      </c>
      <c r="V268" s="170">
        <v>41</v>
      </c>
      <c r="W268" s="169">
        <v>33</v>
      </c>
      <c r="X268" s="169">
        <v>8</v>
      </c>
      <c r="Y268" s="169">
        <v>70</v>
      </c>
      <c r="Z268" s="169">
        <v>754</v>
      </c>
      <c r="AA268" s="169">
        <v>0</v>
      </c>
      <c r="AB268" s="169">
        <v>0</v>
      </c>
      <c r="AC268" s="168">
        <v>-5.5</v>
      </c>
      <c r="AD268" s="168">
        <v>104.8</v>
      </c>
      <c r="AE268" s="168">
        <v>116.8</v>
      </c>
      <c r="AF268" s="168">
        <v>-11.9</v>
      </c>
      <c r="AG268" s="168">
        <v>13.3</v>
      </c>
      <c r="AH268" s="168">
        <v>2.15</v>
      </c>
      <c r="AI268" s="168">
        <v>18.3</v>
      </c>
      <c r="AJ268" s="168">
        <v>4</v>
      </c>
      <c r="AK268" s="168">
        <v>13.4</v>
      </c>
      <c r="AL268" s="168">
        <v>8.5</v>
      </c>
      <c r="AM268" s="168">
        <v>8.5</v>
      </c>
      <c r="AN268" s="168">
        <v>46.4</v>
      </c>
      <c r="AO268" s="168">
        <v>50.4</v>
      </c>
      <c r="AP268" s="168">
        <v>16.899999999999999</v>
      </c>
      <c r="AQ268" s="168">
        <v>100.19</v>
      </c>
      <c r="AR268" s="168">
        <v>7.8</v>
      </c>
      <c r="AS268" s="168">
        <v>1925</v>
      </c>
      <c r="AT268" s="171">
        <f t="shared" si="100"/>
        <v>8.2926829268292686</v>
      </c>
      <c r="AU268" s="171">
        <f t="shared" si="101"/>
        <v>2</v>
      </c>
      <c r="AV268" s="172">
        <f t="shared" si="102"/>
        <v>4</v>
      </c>
      <c r="AW268" s="172">
        <f t="shared" si="103"/>
        <v>1</v>
      </c>
      <c r="AX268" s="172">
        <f t="shared" si="104"/>
        <v>3</v>
      </c>
      <c r="AY268" s="172">
        <f t="shared" si="105"/>
        <v>0.80487804878048785</v>
      </c>
      <c r="AZ268" s="172">
        <f t="shared" si="106"/>
        <v>0.1951219512195122</v>
      </c>
      <c r="BA268" s="172">
        <f t="shared" si="107"/>
        <v>1</v>
      </c>
      <c r="BB268" s="173">
        <f t="shared" si="108"/>
        <v>0.36856368563685638</v>
      </c>
      <c r="BC268" s="173">
        <f t="shared" si="109"/>
        <v>2</v>
      </c>
      <c r="BD268" s="173">
        <f t="shared" si="110"/>
        <v>3.5772357723577237E-2</v>
      </c>
      <c r="BE268" s="173">
        <f t="shared" si="111"/>
        <v>8.6720867208672087E-3</v>
      </c>
      <c r="BF268" s="173">
        <f t="shared" si="112"/>
        <v>4.4444444444444446E-2</v>
      </c>
      <c r="BG268" s="173">
        <f t="shared" si="113"/>
        <v>0.13333333333333333</v>
      </c>
      <c r="BH268" s="174" t="str">
        <f t="shared" si="114"/>
        <v>20–29 min</v>
      </c>
      <c r="BI268" s="174" t="str">
        <f t="shared" si="115"/>
        <v>28–32</v>
      </c>
      <c r="BJ268" s="175">
        <f t="shared" si="116"/>
        <v>0.46399999999999997</v>
      </c>
      <c r="BK268" s="175">
        <f t="shared" si="117"/>
        <v>0.504</v>
      </c>
      <c r="BL268" s="175">
        <f t="shared" si="118"/>
        <v>0.18587809293904647</v>
      </c>
      <c r="BM268" s="176" t="str">
        <f t="shared" si="119"/>
        <v>Écarter</v>
      </c>
      <c r="BN268" s="177">
        <f t="shared" si="120"/>
        <v>0.25361927663542233</v>
      </c>
      <c r="BO268" s="177">
        <f t="shared" si="121"/>
        <v>922.5</v>
      </c>
      <c r="BP268" s="178">
        <f t="shared" si="122"/>
        <v>8.8888888888888892E-2</v>
      </c>
      <c r="BQ268" s="178">
        <f t="shared" si="123"/>
        <v>2</v>
      </c>
      <c r="BR268" s="179">
        <f t="shared" si="124"/>
        <v>0.17777777777777778</v>
      </c>
      <c r="BS268" s="182">
        <f>AVERAGE(Tableau1[[#This Row],[STL_pg/Min]],Tableau1[[#This Row],[BLK_pg/Min]],Tableau1[[#This Row],[REB_pg/Min]])</f>
        <v>7.4074074074074084E-2</v>
      </c>
      <c r="BT268" s="180">
        <f>AVERAGE(Tableau1[FG%])</f>
        <v>44.61089630931459</v>
      </c>
      <c r="BU268" s="180">
        <f>AVERAGE(Tableau1[3P%])</f>
        <v>29.902460456941991</v>
      </c>
      <c r="BV268" s="180">
        <f>AVERAGE(Tableau1[FT%])</f>
        <v>72.024077328646754</v>
      </c>
    </row>
    <row r="269" spans="1:74">
      <c r="A269" s="181" t="s">
        <v>2032</v>
      </c>
      <c r="B269" s="167" t="s">
        <v>1817</v>
      </c>
      <c r="C269" s="168">
        <v>25</v>
      </c>
      <c r="D269" s="168">
        <v>64</v>
      </c>
      <c r="E269" s="168">
        <v>28</v>
      </c>
      <c r="F269" s="168">
        <v>36</v>
      </c>
      <c r="G269" s="168">
        <v>15</v>
      </c>
      <c r="H269" s="169">
        <v>525</v>
      </c>
      <c r="I269" s="169">
        <v>192</v>
      </c>
      <c r="J269" s="169">
        <v>410</v>
      </c>
      <c r="K269" s="169">
        <v>46.6</v>
      </c>
      <c r="L269" s="169">
        <v>70</v>
      </c>
      <c r="M269" s="169">
        <v>224</v>
      </c>
      <c r="N269" s="169">
        <v>32.4</v>
      </c>
      <c r="O269" s="169">
        <v>70</v>
      </c>
      <c r="P269" s="169">
        <v>90</v>
      </c>
      <c r="Q269" s="169">
        <v>80.900000000000006</v>
      </c>
      <c r="R269" s="169">
        <v>90</v>
      </c>
      <c r="S269" s="169">
        <v>269</v>
      </c>
      <c r="T269" s="169">
        <v>358</v>
      </c>
      <c r="U269" s="169">
        <v>64</v>
      </c>
      <c r="V269" s="170">
        <v>38</v>
      </c>
      <c r="W269" s="169">
        <v>19</v>
      </c>
      <c r="X269" s="169">
        <v>45</v>
      </c>
      <c r="Y269" s="169">
        <v>96</v>
      </c>
      <c r="Z269" s="169">
        <v>1197</v>
      </c>
      <c r="AA269" s="169">
        <v>4</v>
      </c>
      <c r="AB269" s="169">
        <v>0</v>
      </c>
      <c r="AC269" s="168">
        <v>-0.6</v>
      </c>
      <c r="AD269" s="168">
        <v>110.3</v>
      </c>
      <c r="AE269" s="168">
        <v>111.5</v>
      </c>
      <c r="AF269" s="168">
        <v>-1.2</v>
      </c>
      <c r="AG269" s="168">
        <v>10.1</v>
      </c>
      <c r="AH269" s="168">
        <v>1.76</v>
      </c>
      <c r="AI269" s="168">
        <v>11.9</v>
      </c>
      <c r="AJ269" s="168">
        <v>8.5</v>
      </c>
      <c r="AK269" s="168">
        <v>24.1</v>
      </c>
      <c r="AL269" s="168">
        <v>16.5</v>
      </c>
      <c r="AM269" s="168">
        <v>6.8</v>
      </c>
      <c r="AN269" s="168">
        <v>55.4</v>
      </c>
      <c r="AO269" s="168">
        <v>58.6</v>
      </c>
      <c r="AP269" s="168">
        <v>20.100000000000001</v>
      </c>
      <c r="AQ269" s="168">
        <v>106.06</v>
      </c>
      <c r="AR269" s="168">
        <v>13.3</v>
      </c>
      <c r="AS269" s="168">
        <v>2122</v>
      </c>
      <c r="AT269" s="171">
        <f t="shared" si="100"/>
        <v>8.203125</v>
      </c>
      <c r="AU269" s="171">
        <f t="shared" si="101"/>
        <v>1</v>
      </c>
      <c r="AV269" s="172">
        <f t="shared" si="102"/>
        <v>5.59375</v>
      </c>
      <c r="AW269" s="172">
        <f t="shared" si="103"/>
        <v>1.40625</v>
      </c>
      <c r="AX269" s="172">
        <f t="shared" si="104"/>
        <v>4.203125</v>
      </c>
      <c r="AY269" s="172">
        <f t="shared" si="105"/>
        <v>0.296875</v>
      </c>
      <c r="AZ269" s="172">
        <f t="shared" si="106"/>
        <v>0.703125</v>
      </c>
      <c r="BA269" s="172">
        <f t="shared" si="107"/>
        <v>0.59375</v>
      </c>
      <c r="BB269" s="173">
        <f t="shared" si="108"/>
        <v>0.546875</v>
      </c>
      <c r="BC269" s="173">
        <f t="shared" si="109"/>
        <v>1.6842105263157894</v>
      </c>
      <c r="BD269" s="173">
        <f t="shared" si="110"/>
        <v>1.9791666666666666E-2</v>
      </c>
      <c r="BE269" s="173">
        <f t="shared" si="111"/>
        <v>4.6875E-2</v>
      </c>
      <c r="BF269" s="173">
        <f t="shared" si="112"/>
        <v>9.375E-2</v>
      </c>
      <c r="BG269" s="173">
        <f t="shared" si="113"/>
        <v>0.28020833333333334</v>
      </c>
      <c r="BH269" s="174" t="str">
        <f t="shared" si="114"/>
        <v>10–19 min</v>
      </c>
      <c r="BI269" s="174" t="str">
        <f t="shared" si="115"/>
        <v>23–27</v>
      </c>
      <c r="BJ269" s="175">
        <f t="shared" si="116"/>
        <v>0.55399999999999994</v>
      </c>
      <c r="BK269" s="175">
        <f t="shared" si="117"/>
        <v>0.58599999999999997</v>
      </c>
      <c r="BL269" s="175">
        <f t="shared" si="118"/>
        <v>0.24743512371756185</v>
      </c>
      <c r="BM269" s="176" t="str">
        <f t="shared" si="119"/>
        <v>Écarter</v>
      </c>
      <c r="BN269" s="177">
        <f t="shared" si="120"/>
        <v>0.25088028169014087</v>
      </c>
      <c r="BO269" s="177">
        <f t="shared" si="121"/>
        <v>960</v>
      </c>
      <c r="BP269" s="178">
        <f t="shared" si="122"/>
        <v>6.6666666666666666E-2</v>
      </c>
      <c r="BQ269" s="178">
        <f t="shared" si="123"/>
        <v>1.6842105263157894</v>
      </c>
      <c r="BR269" s="179">
        <f t="shared" si="124"/>
        <v>0.37291666666666667</v>
      </c>
      <c r="BS269" s="182">
        <f>AVERAGE(Tableau1[[#This Row],[STL_pg/Min]],Tableau1[[#This Row],[BLK_pg/Min]],Tableau1[[#This Row],[REB_pg/Min]])</f>
        <v>0.14652777777777778</v>
      </c>
      <c r="BT269" s="180">
        <f>AVERAGE(Tableau1[FG%])</f>
        <v>44.61089630931459</v>
      </c>
      <c r="BU269" s="180">
        <f>AVERAGE(Tableau1[3P%])</f>
        <v>29.902460456941991</v>
      </c>
      <c r="BV269" s="180">
        <f>AVERAGE(Tableau1[FT%])</f>
        <v>72.024077328646754</v>
      </c>
    </row>
    <row r="270" spans="1:74">
      <c r="A270" s="181" t="s">
        <v>2033</v>
      </c>
      <c r="B270" s="167" t="s">
        <v>1748</v>
      </c>
      <c r="C270" s="168">
        <v>31</v>
      </c>
      <c r="D270" s="168">
        <v>80</v>
      </c>
      <c r="E270" s="168">
        <v>46</v>
      </c>
      <c r="F270" s="168">
        <v>34</v>
      </c>
      <c r="G270" s="168">
        <v>27.1</v>
      </c>
      <c r="H270" s="169">
        <v>656</v>
      </c>
      <c r="I270" s="169">
        <v>232</v>
      </c>
      <c r="J270" s="169">
        <v>512</v>
      </c>
      <c r="K270" s="169">
        <v>45.7</v>
      </c>
      <c r="L270" s="169">
        <v>144</v>
      </c>
      <c r="M270" s="169">
        <v>336</v>
      </c>
      <c r="N270" s="169">
        <v>43.9</v>
      </c>
      <c r="O270" s="169">
        <v>40</v>
      </c>
      <c r="P270" s="169">
        <v>48</v>
      </c>
      <c r="Q270" s="169">
        <v>81.3</v>
      </c>
      <c r="R270" s="169">
        <v>32</v>
      </c>
      <c r="S270" s="169">
        <v>256</v>
      </c>
      <c r="T270" s="169">
        <v>288</v>
      </c>
      <c r="U270" s="169">
        <v>152</v>
      </c>
      <c r="V270" s="170">
        <v>80</v>
      </c>
      <c r="W270" s="169">
        <v>80</v>
      </c>
      <c r="X270" s="169">
        <v>16</v>
      </c>
      <c r="Y270" s="169">
        <v>168</v>
      </c>
      <c r="Z270" s="169">
        <v>1424</v>
      </c>
      <c r="AA270" s="169">
        <v>1</v>
      </c>
      <c r="AB270" s="169">
        <v>0</v>
      </c>
      <c r="AC270" s="168">
        <v>-0.3</v>
      </c>
      <c r="AD270" s="168">
        <v>114</v>
      </c>
      <c r="AE270" s="168">
        <v>114.5</v>
      </c>
      <c r="AF270" s="168">
        <v>-0.4</v>
      </c>
      <c r="AG270" s="168">
        <v>9.3000000000000007</v>
      </c>
      <c r="AH270" s="168">
        <v>1.89</v>
      </c>
      <c r="AI270" s="168">
        <v>20.100000000000001</v>
      </c>
      <c r="AJ270" s="168">
        <v>1.6</v>
      </c>
      <c r="AK270" s="168">
        <v>11</v>
      </c>
      <c r="AL270" s="168">
        <v>6.5</v>
      </c>
      <c r="AM270" s="168">
        <v>10.6</v>
      </c>
      <c r="AN270" s="168">
        <v>60</v>
      </c>
      <c r="AO270" s="168">
        <v>61.3</v>
      </c>
      <c r="AP270" s="168">
        <v>12.3</v>
      </c>
      <c r="AQ270" s="168">
        <v>100.95</v>
      </c>
      <c r="AR270" s="168">
        <v>6.4</v>
      </c>
      <c r="AS270" s="168">
        <v>4554</v>
      </c>
      <c r="AT270" s="171">
        <f t="shared" si="100"/>
        <v>8.1999999999999993</v>
      </c>
      <c r="AU270" s="171">
        <f t="shared" si="101"/>
        <v>1.9</v>
      </c>
      <c r="AV270" s="172">
        <f t="shared" si="102"/>
        <v>3.6</v>
      </c>
      <c r="AW270" s="172">
        <f t="shared" si="103"/>
        <v>0.4</v>
      </c>
      <c r="AX270" s="172">
        <f t="shared" si="104"/>
        <v>3.2</v>
      </c>
      <c r="AY270" s="172">
        <f t="shared" si="105"/>
        <v>1</v>
      </c>
      <c r="AZ270" s="172">
        <f t="shared" si="106"/>
        <v>0.2</v>
      </c>
      <c r="BA270" s="172">
        <f t="shared" si="107"/>
        <v>1</v>
      </c>
      <c r="BB270" s="173">
        <f t="shared" si="108"/>
        <v>0.30258302583025826</v>
      </c>
      <c r="BC270" s="173">
        <f t="shared" si="109"/>
        <v>1.9</v>
      </c>
      <c r="BD270" s="173">
        <f t="shared" si="110"/>
        <v>3.6900369003690037E-2</v>
      </c>
      <c r="BE270" s="173">
        <f t="shared" si="111"/>
        <v>7.3800738007380072E-3</v>
      </c>
      <c r="BF270" s="173">
        <f t="shared" si="112"/>
        <v>1.4760147601476014E-2</v>
      </c>
      <c r="BG270" s="173">
        <f t="shared" si="113"/>
        <v>0.11808118081180811</v>
      </c>
      <c r="BH270" s="174" t="str">
        <f t="shared" si="114"/>
        <v>20–29 min</v>
      </c>
      <c r="BI270" s="174" t="str">
        <f t="shared" si="115"/>
        <v>28–32</v>
      </c>
      <c r="BJ270" s="175">
        <f t="shared" si="116"/>
        <v>0.6</v>
      </c>
      <c r="BK270" s="175">
        <f t="shared" si="117"/>
        <v>0.61299999999999999</v>
      </c>
      <c r="BL270" s="175">
        <f t="shared" si="118"/>
        <v>0.30899215449607725</v>
      </c>
      <c r="BM270" s="176" t="str">
        <f t="shared" si="119"/>
        <v>Écarter</v>
      </c>
      <c r="BN270" s="177">
        <f t="shared" si="120"/>
        <v>0.25078470824949695</v>
      </c>
      <c r="BO270" s="177">
        <f t="shared" si="121"/>
        <v>2168</v>
      </c>
      <c r="BP270" s="178">
        <f t="shared" si="122"/>
        <v>7.0110701107011064E-2</v>
      </c>
      <c r="BQ270" s="178">
        <f t="shared" si="123"/>
        <v>1.9</v>
      </c>
      <c r="BR270" s="179">
        <f t="shared" si="124"/>
        <v>0.13284132841328414</v>
      </c>
      <c r="BS270" s="182">
        <f>AVERAGE(Tableau1[[#This Row],[STL_pg/Min]],Tableau1[[#This Row],[BLK_pg/Min]],Tableau1[[#This Row],[REB_pg/Min]])</f>
        <v>5.9040590405904057E-2</v>
      </c>
      <c r="BT270" s="180">
        <f>AVERAGE(Tableau1[FG%])</f>
        <v>44.61089630931459</v>
      </c>
      <c r="BU270" s="180">
        <f>AVERAGE(Tableau1[3P%])</f>
        <v>29.902460456941991</v>
      </c>
      <c r="BV270" s="180">
        <f>AVERAGE(Tableau1[FT%])</f>
        <v>72.024077328646754</v>
      </c>
    </row>
    <row r="271" spans="1:74">
      <c r="A271" s="181" t="s">
        <v>2034</v>
      </c>
      <c r="B271" s="167" t="s">
        <v>1754</v>
      </c>
      <c r="C271" s="168">
        <v>37</v>
      </c>
      <c r="D271" s="168">
        <v>71</v>
      </c>
      <c r="E271" s="168">
        <v>44</v>
      </c>
      <c r="F271" s="168">
        <v>27</v>
      </c>
      <c r="G271" s="168">
        <v>24.7</v>
      </c>
      <c r="H271" s="169">
        <v>582</v>
      </c>
      <c r="I271" s="169">
        <v>185</v>
      </c>
      <c r="J271" s="169">
        <v>469</v>
      </c>
      <c r="K271" s="169">
        <v>40</v>
      </c>
      <c r="L271" s="169">
        <v>128</v>
      </c>
      <c r="M271" s="169">
        <v>312</v>
      </c>
      <c r="N271" s="169">
        <v>41</v>
      </c>
      <c r="O271" s="169">
        <v>78</v>
      </c>
      <c r="P271" s="169">
        <v>92</v>
      </c>
      <c r="Q271" s="169">
        <v>90</v>
      </c>
      <c r="R271" s="169">
        <v>36</v>
      </c>
      <c r="S271" s="169">
        <v>149</v>
      </c>
      <c r="T271" s="169">
        <v>185</v>
      </c>
      <c r="U271" s="169">
        <v>320</v>
      </c>
      <c r="V271" s="170">
        <v>78</v>
      </c>
      <c r="W271" s="169">
        <v>78</v>
      </c>
      <c r="X271" s="169">
        <v>14</v>
      </c>
      <c r="Y271" s="169">
        <v>114</v>
      </c>
      <c r="Z271" s="169">
        <v>1484</v>
      </c>
      <c r="AA271" s="169">
        <v>1</v>
      </c>
      <c r="AB271" s="169">
        <v>0</v>
      </c>
      <c r="AC271" s="168">
        <v>3.7</v>
      </c>
      <c r="AD271" s="168">
        <v>115.5</v>
      </c>
      <c r="AE271" s="168">
        <v>109</v>
      </c>
      <c r="AF271" s="168">
        <v>6.5</v>
      </c>
      <c r="AG271" s="168">
        <v>24.3</v>
      </c>
      <c r="AH271" s="168">
        <v>4.25</v>
      </c>
      <c r="AI271" s="168">
        <v>35.6</v>
      </c>
      <c r="AJ271" s="168">
        <v>1.8</v>
      </c>
      <c r="AK271" s="168">
        <v>8.5</v>
      </c>
      <c r="AL271" s="168">
        <v>5.2</v>
      </c>
      <c r="AM271" s="168">
        <v>8.4</v>
      </c>
      <c r="AN271" s="168">
        <v>53.5</v>
      </c>
      <c r="AO271" s="168">
        <v>57.3</v>
      </c>
      <c r="AP271" s="168">
        <v>14.1</v>
      </c>
      <c r="AQ271" s="168">
        <v>97.92</v>
      </c>
      <c r="AR271" s="168">
        <v>9.1999999999999993</v>
      </c>
      <c r="AS271" s="168">
        <v>3596</v>
      </c>
      <c r="AT271" s="171">
        <f t="shared" si="100"/>
        <v>8.1971830985915499</v>
      </c>
      <c r="AU271" s="171">
        <f t="shared" si="101"/>
        <v>4.507042253521127</v>
      </c>
      <c r="AV271" s="172">
        <f t="shared" si="102"/>
        <v>2.6056338028169015</v>
      </c>
      <c r="AW271" s="172">
        <f t="shared" si="103"/>
        <v>0.50704225352112675</v>
      </c>
      <c r="AX271" s="172">
        <f t="shared" si="104"/>
        <v>2.0985915492957745</v>
      </c>
      <c r="AY271" s="172">
        <f t="shared" si="105"/>
        <v>1.0985915492957747</v>
      </c>
      <c r="AZ271" s="172">
        <f t="shared" si="106"/>
        <v>0.19718309859154928</v>
      </c>
      <c r="BA271" s="172">
        <f t="shared" si="107"/>
        <v>1.0985915492957747</v>
      </c>
      <c r="BB271" s="173">
        <f t="shared" si="108"/>
        <v>0.331869761076581</v>
      </c>
      <c r="BC271" s="173">
        <f t="shared" si="109"/>
        <v>4.1025641025641022</v>
      </c>
      <c r="BD271" s="173">
        <f t="shared" si="110"/>
        <v>4.4477390659747963E-2</v>
      </c>
      <c r="BE271" s="173">
        <f t="shared" si="111"/>
        <v>7.983121400467582E-3</v>
      </c>
      <c r="BF271" s="173">
        <f t="shared" si="112"/>
        <v>2.0528026458345214E-2</v>
      </c>
      <c r="BG271" s="173">
        <f t="shared" si="113"/>
        <v>8.4963220619262134E-2</v>
      </c>
      <c r="BH271" s="174" t="str">
        <f t="shared" si="114"/>
        <v>20–29 min</v>
      </c>
      <c r="BI271" s="174" t="str">
        <f t="shared" si="115"/>
        <v>33+</v>
      </c>
      <c r="BJ271" s="175">
        <f t="shared" si="116"/>
        <v>0.53500000000000003</v>
      </c>
      <c r="BK271" s="175">
        <f t="shared" si="117"/>
        <v>0.57299999999999995</v>
      </c>
      <c r="BL271" s="175">
        <f t="shared" si="118"/>
        <v>0.28304164152082079</v>
      </c>
      <c r="BM271" s="176" t="str">
        <f t="shared" si="119"/>
        <v>Écarter</v>
      </c>
      <c r="BN271" s="177">
        <f t="shared" si="120"/>
        <v>0.25069855754243775</v>
      </c>
      <c r="BO271" s="177">
        <f t="shared" si="121"/>
        <v>1753.7</v>
      </c>
      <c r="BP271" s="178">
        <f t="shared" si="122"/>
        <v>0.18247134629640188</v>
      </c>
      <c r="BQ271" s="178">
        <f t="shared" si="123"/>
        <v>4.1025641025641022</v>
      </c>
      <c r="BR271" s="179">
        <f t="shared" si="124"/>
        <v>0.10549124707760735</v>
      </c>
      <c r="BS271" s="182">
        <f>AVERAGE(Tableau1[[#This Row],[STL_pg/Min]],Tableau1[[#This Row],[BLK_pg/Min]],Tableau1[[#This Row],[REB_pg/Min]])</f>
        <v>5.2650586379274299E-2</v>
      </c>
      <c r="BT271" s="180">
        <f>AVERAGE(Tableau1[FG%])</f>
        <v>44.61089630931459</v>
      </c>
      <c r="BU271" s="180">
        <f>AVERAGE(Tableau1[3P%])</f>
        <v>29.902460456941991</v>
      </c>
      <c r="BV271" s="180">
        <f>AVERAGE(Tableau1[FT%])</f>
        <v>72.024077328646754</v>
      </c>
    </row>
    <row r="272" spans="1:74">
      <c r="A272" s="181" t="s">
        <v>2035</v>
      </c>
      <c r="B272" s="167" t="s">
        <v>1750</v>
      </c>
      <c r="C272" s="168">
        <v>22</v>
      </c>
      <c r="D272" s="168">
        <v>68</v>
      </c>
      <c r="E272" s="168">
        <v>40</v>
      </c>
      <c r="F272" s="168">
        <v>28</v>
      </c>
      <c r="G272" s="168">
        <v>24.3</v>
      </c>
      <c r="H272" s="169">
        <v>551</v>
      </c>
      <c r="I272" s="169">
        <v>204</v>
      </c>
      <c r="J272" s="169">
        <v>428</v>
      </c>
      <c r="K272" s="169">
        <v>47.7</v>
      </c>
      <c r="L272" s="169">
        <v>48</v>
      </c>
      <c r="M272" s="169">
        <v>136</v>
      </c>
      <c r="N272" s="169">
        <v>35.299999999999997</v>
      </c>
      <c r="O272" s="169">
        <v>95</v>
      </c>
      <c r="P272" s="169">
        <v>136</v>
      </c>
      <c r="Q272" s="169">
        <v>69.3</v>
      </c>
      <c r="R272" s="169">
        <v>48</v>
      </c>
      <c r="S272" s="169">
        <v>184</v>
      </c>
      <c r="T272" s="169">
        <v>231</v>
      </c>
      <c r="U272" s="169">
        <v>95</v>
      </c>
      <c r="V272" s="170">
        <v>54</v>
      </c>
      <c r="W272" s="169">
        <v>48</v>
      </c>
      <c r="X272" s="169">
        <v>95</v>
      </c>
      <c r="Y272" s="169">
        <v>122</v>
      </c>
      <c r="Z272" s="169">
        <v>1340</v>
      </c>
      <c r="AA272" s="169">
        <v>0</v>
      </c>
      <c r="AB272" s="169">
        <v>0</v>
      </c>
      <c r="AC272" s="168">
        <v>-0.4</v>
      </c>
      <c r="AD272" s="168">
        <v>113.9</v>
      </c>
      <c r="AE272" s="168">
        <v>113.9</v>
      </c>
      <c r="AF272" s="168">
        <v>0</v>
      </c>
      <c r="AG272" s="168">
        <v>7.3</v>
      </c>
      <c r="AH272" s="168">
        <v>1.68</v>
      </c>
      <c r="AI272" s="168">
        <v>14.7</v>
      </c>
      <c r="AJ272" s="168">
        <v>3</v>
      </c>
      <c r="AK272" s="168">
        <v>10.3</v>
      </c>
      <c r="AL272" s="168">
        <v>6.9</v>
      </c>
      <c r="AM272" s="168">
        <v>8.8000000000000007</v>
      </c>
      <c r="AN272" s="168">
        <v>53.3</v>
      </c>
      <c r="AO272" s="168">
        <v>56.4</v>
      </c>
      <c r="AP272" s="168">
        <v>13.8</v>
      </c>
      <c r="AQ272" s="168">
        <v>101.83</v>
      </c>
      <c r="AR272" s="168">
        <v>6.6</v>
      </c>
      <c r="AS272" s="168">
        <v>3501</v>
      </c>
      <c r="AT272" s="171">
        <f t="shared" si="100"/>
        <v>8.1029411764705888</v>
      </c>
      <c r="AU272" s="171">
        <f t="shared" si="101"/>
        <v>1.3970588235294117</v>
      </c>
      <c r="AV272" s="172">
        <f t="shared" si="102"/>
        <v>3.3970588235294117</v>
      </c>
      <c r="AW272" s="172">
        <f t="shared" si="103"/>
        <v>0.70588235294117652</v>
      </c>
      <c r="AX272" s="172">
        <f t="shared" si="104"/>
        <v>2.7058823529411766</v>
      </c>
      <c r="AY272" s="172">
        <f t="shared" si="105"/>
        <v>0.70588235294117652</v>
      </c>
      <c r="AZ272" s="172">
        <f t="shared" si="106"/>
        <v>1.3970588235294117</v>
      </c>
      <c r="BA272" s="172">
        <f t="shared" si="107"/>
        <v>0.79411764705882348</v>
      </c>
      <c r="BB272" s="173">
        <f t="shared" si="108"/>
        <v>0.33345436940208184</v>
      </c>
      <c r="BC272" s="173">
        <f t="shared" si="109"/>
        <v>1.7592592592592593</v>
      </c>
      <c r="BD272" s="173">
        <f t="shared" si="110"/>
        <v>2.9048656499636893E-2</v>
      </c>
      <c r="BE272" s="173">
        <f t="shared" si="111"/>
        <v>5.7492132655531346E-2</v>
      </c>
      <c r="BF272" s="173">
        <f t="shared" si="112"/>
        <v>2.9048656499636893E-2</v>
      </c>
      <c r="BG272" s="173">
        <f t="shared" si="113"/>
        <v>0.11135318324860809</v>
      </c>
      <c r="BH272" s="174" t="str">
        <f t="shared" si="114"/>
        <v>20–29 min</v>
      </c>
      <c r="BI272" s="174" t="str">
        <f t="shared" si="115"/>
        <v>18–22</v>
      </c>
      <c r="BJ272" s="175">
        <f t="shared" si="116"/>
        <v>0.53299999999999992</v>
      </c>
      <c r="BK272" s="175">
        <f t="shared" si="117"/>
        <v>0.56399999999999995</v>
      </c>
      <c r="BL272" s="175">
        <f t="shared" si="118"/>
        <v>0.25829812914906458</v>
      </c>
      <c r="BM272" s="176" t="str">
        <f t="shared" si="119"/>
        <v>Écarter</v>
      </c>
      <c r="BN272" s="177">
        <f t="shared" si="120"/>
        <v>0.24781630962244056</v>
      </c>
      <c r="BO272" s="177">
        <f t="shared" si="121"/>
        <v>1652.4</v>
      </c>
      <c r="BP272" s="178">
        <f t="shared" si="122"/>
        <v>5.7492132655531346E-2</v>
      </c>
      <c r="BQ272" s="178">
        <f t="shared" si="123"/>
        <v>1.7592592592592593</v>
      </c>
      <c r="BR272" s="179">
        <f t="shared" si="124"/>
        <v>0.13979665940450253</v>
      </c>
      <c r="BS272" s="182">
        <f>AVERAGE(Tableau1[[#This Row],[STL_pg/Min]],Tableau1[[#This Row],[BLK_pg/Min]],Tableau1[[#This Row],[REB_pg/Min]])</f>
        <v>7.5445816186556922E-2</v>
      </c>
      <c r="BT272" s="180">
        <f>AVERAGE(Tableau1[FG%])</f>
        <v>44.61089630931459</v>
      </c>
      <c r="BU272" s="180">
        <f>AVERAGE(Tableau1[3P%])</f>
        <v>29.902460456941991</v>
      </c>
      <c r="BV272" s="180">
        <f>AVERAGE(Tableau1[FT%])</f>
        <v>72.024077328646754</v>
      </c>
    </row>
    <row r="273" spans="1:74">
      <c r="A273" s="181" t="s">
        <v>2036</v>
      </c>
      <c r="B273" s="167" t="s">
        <v>1776</v>
      </c>
      <c r="C273" s="168">
        <v>25</v>
      </c>
      <c r="D273" s="168">
        <v>42</v>
      </c>
      <c r="E273" s="168">
        <v>26</v>
      </c>
      <c r="F273" s="168">
        <v>16</v>
      </c>
      <c r="G273" s="168">
        <v>16.3</v>
      </c>
      <c r="H273" s="169">
        <v>340</v>
      </c>
      <c r="I273" s="169">
        <v>122</v>
      </c>
      <c r="J273" s="169">
        <v>273</v>
      </c>
      <c r="K273" s="169">
        <v>44.9</v>
      </c>
      <c r="L273" s="169">
        <v>71</v>
      </c>
      <c r="M273" s="169">
        <v>181</v>
      </c>
      <c r="N273" s="169">
        <v>40.799999999999997</v>
      </c>
      <c r="O273" s="169">
        <v>21</v>
      </c>
      <c r="P273" s="169">
        <v>25</v>
      </c>
      <c r="Q273" s="169">
        <v>77.8</v>
      </c>
      <c r="R273" s="169">
        <v>34</v>
      </c>
      <c r="S273" s="169">
        <v>113</v>
      </c>
      <c r="T273" s="169">
        <v>147</v>
      </c>
      <c r="U273" s="169">
        <v>55</v>
      </c>
      <c r="V273" s="170">
        <v>34</v>
      </c>
      <c r="W273" s="169">
        <v>17</v>
      </c>
      <c r="X273" s="169">
        <v>17</v>
      </c>
      <c r="Y273" s="169">
        <v>84</v>
      </c>
      <c r="Z273" s="169">
        <v>672</v>
      </c>
      <c r="AA273" s="169">
        <v>0</v>
      </c>
      <c r="AB273" s="169">
        <v>0</v>
      </c>
      <c r="AC273" s="168">
        <v>1</v>
      </c>
      <c r="AD273" s="168">
        <v>111.5</v>
      </c>
      <c r="AE273" s="168">
        <v>109.1</v>
      </c>
      <c r="AF273" s="168">
        <v>2.4</v>
      </c>
      <c r="AG273" s="168">
        <v>13.1</v>
      </c>
      <c r="AH273" s="168">
        <v>1.7</v>
      </c>
      <c r="AI273" s="168">
        <v>14.9</v>
      </c>
      <c r="AJ273" s="168">
        <v>4.9000000000000004</v>
      </c>
      <c r="AK273" s="168">
        <v>16.600000000000001</v>
      </c>
      <c r="AL273" s="168">
        <v>10.6</v>
      </c>
      <c r="AM273" s="168">
        <v>8.8000000000000007</v>
      </c>
      <c r="AN273" s="168">
        <v>58.2</v>
      </c>
      <c r="AO273" s="168">
        <v>59.5</v>
      </c>
      <c r="AP273" s="168">
        <v>19.7</v>
      </c>
      <c r="AQ273" s="168">
        <v>100.02</v>
      </c>
      <c r="AR273" s="168">
        <v>9.5</v>
      </c>
      <c r="AS273" s="168">
        <v>1433</v>
      </c>
      <c r="AT273" s="171">
        <f t="shared" si="100"/>
        <v>8.0952380952380949</v>
      </c>
      <c r="AU273" s="171">
        <f t="shared" si="101"/>
        <v>1.3095238095238095</v>
      </c>
      <c r="AV273" s="172">
        <f t="shared" si="102"/>
        <v>3.5</v>
      </c>
      <c r="AW273" s="172">
        <f t="shared" si="103"/>
        <v>0.80952380952380953</v>
      </c>
      <c r="AX273" s="172">
        <f t="shared" si="104"/>
        <v>2.6904761904761907</v>
      </c>
      <c r="AY273" s="172">
        <f t="shared" si="105"/>
        <v>0.40476190476190477</v>
      </c>
      <c r="AZ273" s="172">
        <f t="shared" si="106"/>
        <v>0.40476190476190477</v>
      </c>
      <c r="BA273" s="172">
        <f t="shared" si="107"/>
        <v>0.80952380952380953</v>
      </c>
      <c r="BB273" s="173">
        <f t="shared" si="108"/>
        <v>0.49664037394098742</v>
      </c>
      <c r="BC273" s="173">
        <f t="shared" si="109"/>
        <v>1.6176470588235294</v>
      </c>
      <c r="BD273" s="173">
        <f t="shared" si="110"/>
        <v>2.483201869704937E-2</v>
      </c>
      <c r="BE273" s="173">
        <f t="shared" si="111"/>
        <v>2.483201869704937E-2</v>
      </c>
      <c r="BF273" s="173">
        <f t="shared" si="112"/>
        <v>4.9664037394098741E-2</v>
      </c>
      <c r="BG273" s="173">
        <f t="shared" si="113"/>
        <v>0.16505988898626936</v>
      </c>
      <c r="BH273" s="174" t="str">
        <f t="shared" si="114"/>
        <v>10–19 min</v>
      </c>
      <c r="BI273" s="174" t="str">
        <f t="shared" si="115"/>
        <v>23–27</v>
      </c>
      <c r="BJ273" s="175">
        <f t="shared" si="116"/>
        <v>0.58200000000000007</v>
      </c>
      <c r="BK273" s="175">
        <f t="shared" si="117"/>
        <v>0.59499999999999997</v>
      </c>
      <c r="BL273" s="175">
        <f t="shared" si="118"/>
        <v>0.1647555823777912</v>
      </c>
      <c r="BM273" s="176" t="str">
        <f t="shared" si="119"/>
        <v>Écarter</v>
      </c>
      <c r="BN273" s="177">
        <f t="shared" si="120"/>
        <v>0.24758072242981699</v>
      </c>
      <c r="BO273" s="177">
        <f t="shared" si="121"/>
        <v>684.6</v>
      </c>
      <c r="BP273" s="178">
        <f t="shared" si="122"/>
        <v>8.0338884019865608E-2</v>
      </c>
      <c r="BQ273" s="178">
        <f t="shared" si="123"/>
        <v>1.6176470588235294</v>
      </c>
      <c r="BR273" s="179">
        <f t="shared" si="124"/>
        <v>0.21472392638036808</v>
      </c>
      <c r="BS273" s="182">
        <f>AVERAGE(Tableau1[[#This Row],[STL_pg/Min]],Tableau1[[#This Row],[BLK_pg/Min]],Tableau1[[#This Row],[REB_pg/Min]])</f>
        <v>8.8129321258155605E-2</v>
      </c>
      <c r="BT273" s="180">
        <f>AVERAGE(Tableau1[FG%])</f>
        <v>44.61089630931459</v>
      </c>
      <c r="BU273" s="180">
        <f>AVERAGE(Tableau1[3P%])</f>
        <v>29.902460456941991</v>
      </c>
      <c r="BV273" s="180">
        <f>AVERAGE(Tableau1[FT%])</f>
        <v>72.024077328646754</v>
      </c>
    </row>
    <row r="274" spans="1:74">
      <c r="A274" s="181" t="s">
        <v>2037</v>
      </c>
      <c r="B274" s="167" t="s">
        <v>1771</v>
      </c>
      <c r="C274" s="168">
        <v>29</v>
      </c>
      <c r="D274" s="168">
        <v>45</v>
      </c>
      <c r="E274" s="168">
        <v>17</v>
      </c>
      <c r="F274" s="168">
        <v>28</v>
      </c>
      <c r="G274" s="168">
        <v>27.1</v>
      </c>
      <c r="H274" s="169">
        <v>356</v>
      </c>
      <c r="I274" s="169">
        <v>131</v>
      </c>
      <c r="J274" s="169">
        <v>306</v>
      </c>
      <c r="K274" s="169">
        <v>42.4</v>
      </c>
      <c r="L274" s="169">
        <v>36</v>
      </c>
      <c r="M274" s="169">
        <v>104</v>
      </c>
      <c r="N274" s="169">
        <v>35.9</v>
      </c>
      <c r="O274" s="169">
        <v>63</v>
      </c>
      <c r="P274" s="169">
        <v>99</v>
      </c>
      <c r="Q274" s="169">
        <v>62.2</v>
      </c>
      <c r="R274" s="169">
        <v>54</v>
      </c>
      <c r="S274" s="169">
        <v>126</v>
      </c>
      <c r="T274" s="169">
        <v>176</v>
      </c>
      <c r="U274" s="169">
        <v>95</v>
      </c>
      <c r="V274" s="170">
        <v>54</v>
      </c>
      <c r="W274" s="169">
        <v>45</v>
      </c>
      <c r="X274" s="169">
        <v>23</v>
      </c>
      <c r="Y274" s="169">
        <v>86</v>
      </c>
      <c r="Z274" s="169">
        <v>864</v>
      </c>
      <c r="AA274" s="169">
        <v>1</v>
      </c>
      <c r="AB274" s="169">
        <v>0</v>
      </c>
      <c r="AC274" s="168">
        <v>-3.4</v>
      </c>
      <c r="AD274" s="168">
        <v>106.5</v>
      </c>
      <c r="AE274" s="168">
        <v>112.8</v>
      </c>
      <c r="AF274" s="168">
        <v>-6.3</v>
      </c>
      <c r="AG274" s="168">
        <v>11.6</v>
      </c>
      <c r="AH274" s="168">
        <v>1.7</v>
      </c>
      <c r="AI274" s="168">
        <v>19</v>
      </c>
      <c r="AJ274" s="168">
        <v>4.2</v>
      </c>
      <c r="AK274" s="168">
        <v>10.5</v>
      </c>
      <c r="AL274" s="168">
        <v>7.3</v>
      </c>
      <c r="AM274" s="168">
        <v>11.2</v>
      </c>
      <c r="AN274" s="168">
        <v>48.5</v>
      </c>
      <c r="AO274" s="168">
        <v>51.3</v>
      </c>
      <c r="AP274" s="168">
        <v>14.3</v>
      </c>
      <c r="AQ274" s="168">
        <v>98.64</v>
      </c>
      <c r="AR274" s="168">
        <v>6.3</v>
      </c>
      <c r="AS274" s="168">
        <v>2504</v>
      </c>
      <c r="AT274" s="171">
        <f t="shared" si="100"/>
        <v>7.9111111111111114</v>
      </c>
      <c r="AU274" s="171">
        <f t="shared" si="101"/>
        <v>2.1111111111111112</v>
      </c>
      <c r="AV274" s="172">
        <f t="shared" si="102"/>
        <v>3.911111111111111</v>
      </c>
      <c r="AW274" s="172">
        <f t="shared" si="103"/>
        <v>1.2</v>
      </c>
      <c r="AX274" s="172">
        <f t="shared" si="104"/>
        <v>2.8</v>
      </c>
      <c r="AY274" s="172">
        <f t="shared" si="105"/>
        <v>1</v>
      </c>
      <c r="AZ274" s="172">
        <f t="shared" si="106"/>
        <v>0.51111111111111107</v>
      </c>
      <c r="BA274" s="172">
        <f t="shared" si="107"/>
        <v>1.2</v>
      </c>
      <c r="BB274" s="173">
        <f t="shared" si="108"/>
        <v>0.29192291922919228</v>
      </c>
      <c r="BC274" s="173">
        <f t="shared" si="109"/>
        <v>1.7592592592592593</v>
      </c>
      <c r="BD274" s="173">
        <f t="shared" si="110"/>
        <v>3.6900369003690037E-2</v>
      </c>
      <c r="BE274" s="173">
        <f t="shared" si="111"/>
        <v>1.8860188601886017E-2</v>
      </c>
      <c r="BF274" s="173">
        <f t="shared" si="112"/>
        <v>4.4280442804428041E-2</v>
      </c>
      <c r="BG274" s="173">
        <f t="shared" si="113"/>
        <v>0.10332103321033209</v>
      </c>
      <c r="BH274" s="174" t="str">
        <f t="shared" si="114"/>
        <v>20–29 min</v>
      </c>
      <c r="BI274" s="174" t="str">
        <f t="shared" si="115"/>
        <v>28–32</v>
      </c>
      <c r="BJ274" s="175">
        <f t="shared" si="116"/>
        <v>0.48499999999999999</v>
      </c>
      <c r="BK274" s="175">
        <f t="shared" si="117"/>
        <v>0.51300000000000001</v>
      </c>
      <c r="BL274" s="175">
        <f t="shared" si="118"/>
        <v>0.18467109233554616</v>
      </c>
      <c r="BM274" s="176" t="str">
        <f t="shared" si="119"/>
        <v>Écarter</v>
      </c>
      <c r="BN274" s="177">
        <f t="shared" si="120"/>
        <v>0.24194947462553099</v>
      </c>
      <c r="BO274" s="177">
        <f t="shared" si="121"/>
        <v>1219.5</v>
      </c>
      <c r="BP274" s="178">
        <f t="shared" si="122"/>
        <v>7.7900779007790077E-2</v>
      </c>
      <c r="BQ274" s="178">
        <f t="shared" si="123"/>
        <v>1.7592592592592593</v>
      </c>
      <c r="BR274" s="179">
        <f t="shared" si="124"/>
        <v>0.14432144321443213</v>
      </c>
      <c r="BS274" s="182">
        <f>AVERAGE(Tableau1[[#This Row],[STL_pg/Min]],Tableau1[[#This Row],[BLK_pg/Min]],Tableau1[[#This Row],[REB_pg/Min]])</f>
        <v>6.6694000273336065E-2</v>
      </c>
      <c r="BT274" s="180">
        <f>AVERAGE(Tableau1[FG%])</f>
        <v>44.61089630931459</v>
      </c>
      <c r="BU274" s="180">
        <f>AVERAGE(Tableau1[3P%])</f>
        <v>29.902460456941991</v>
      </c>
      <c r="BV274" s="180">
        <f>AVERAGE(Tableau1[FT%])</f>
        <v>72.024077328646754</v>
      </c>
    </row>
    <row r="275" spans="1:74">
      <c r="A275" s="181" t="s">
        <v>2038</v>
      </c>
      <c r="B275" s="167" t="s">
        <v>1789</v>
      </c>
      <c r="C275" s="168">
        <v>26</v>
      </c>
      <c r="D275" s="168">
        <v>74</v>
      </c>
      <c r="E275" s="168">
        <v>25</v>
      </c>
      <c r="F275" s="168">
        <v>49</v>
      </c>
      <c r="G275" s="168">
        <v>27.4</v>
      </c>
      <c r="H275" s="169">
        <v>585</v>
      </c>
      <c r="I275" s="169">
        <v>222</v>
      </c>
      <c r="J275" s="169">
        <v>474</v>
      </c>
      <c r="K275" s="169">
        <v>46.8</v>
      </c>
      <c r="L275" s="169">
        <v>81</v>
      </c>
      <c r="M275" s="169">
        <v>215</v>
      </c>
      <c r="N275" s="169">
        <v>39.799999999999997</v>
      </c>
      <c r="O275" s="169">
        <v>59</v>
      </c>
      <c r="P275" s="169">
        <v>81</v>
      </c>
      <c r="Q275" s="169">
        <v>69</v>
      </c>
      <c r="R275" s="169">
        <v>37</v>
      </c>
      <c r="S275" s="169">
        <v>133</v>
      </c>
      <c r="T275" s="169">
        <v>170</v>
      </c>
      <c r="U275" s="169">
        <v>363</v>
      </c>
      <c r="V275" s="170">
        <v>126</v>
      </c>
      <c r="W275" s="169">
        <v>74</v>
      </c>
      <c r="X275" s="169">
        <v>15</v>
      </c>
      <c r="Y275" s="169">
        <v>185</v>
      </c>
      <c r="Z275" s="169">
        <v>1473</v>
      </c>
      <c r="AA275" s="169">
        <v>1</v>
      </c>
      <c r="AB275" s="169">
        <v>0</v>
      </c>
      <c r="AC275" s="168">
        <v>0</v>
      </c>
      <c r="AD275" s="168">
        <v>111</v>
      </c>
      <c r="AE275" s="168">
        <v>110.7</v>
      </c>
      <c r="AF275" s="168">
        <v>0.3</v>
      </c>
      <c r="AG275" s="168">
        <v>23.7</v>
      </c>
      <c r="AH275" s="168">
        <v>2.84</v>
      </c>
      <c r="AI275" s="168">
        <v>36.200000000000003</v>
      </c>
      <c r="AJ275" s="168">
        <v>1.7</v>
      </c>
      <c r="AK275" s="168">
        <v>6.3</v>
      </c>
      <c r="AL275" s="168">
        <v>4.0999999999999996</v>
      </c>
      <c r="AM275" s="168">
        <v>12.8</v>
      </c>
      <c r="AN275" s="168">
        <v>55.7</v>
      </c>
      <c r="AO275" s="168">
        <v>57.3</v>
      </c>
      <c r="AP275" s="168">
        <v>13.5</v>
      </c>
      <c r="AQ275" s="168">
        <v>98.76</v>
      </c>
      <c r="AR275" s="168">
        <v>6.9</v>
      </c>
      <c r="AS275" s="168">
        <v>4164</v>
      </c>
      <c r="AT275" s="171">
        <f t="shared" si="100"/>
        <v>7.9054054054054053</v>
      </c>
      <c r="AU275" s="171">
        <f t="shared" si="101"/>
        <v>4.9054054054054053</v>
      </c>
      <c r="AV275" s="172">
        <f t="shared" si="102"/>
        <v>2.2972972972972974</v>
      </c>
      <c r="AW275" s="172">
        <f t="shared" si="103"/>
        <v>0.5</v>
      </c>
      <c r="AX275" s="172">
        <f t="shared" si="104"/>
        <v>1.7972972972972974</v>
      </c>
      <c r="AY275" s="172">
        <f t="shared" si="105"/>
        <v>1</v>
      </c>
      <c r="AZ275" s="172">
        <f t="shared" si="106"/>
        <v>0.20270270270270271</v>
      </c>
      <c r="BA275" s="172">
        <f t="shared" si="107"/>
        <v>1.7027027027027026</v>
      </c>
      <c r="BB275" s="173">
        <f t="shared" si="108"/>
        <v>0.28851844545275201</v>
      </c>
      <c r="BC275" s="173">
        <f t="shared" si="109"/>
        <v>2.8809523809523809</v>
      </c>
      <c r="BD275" s="173">
        <f t="shared" si="110"/>
        <v>3.6496350364963508E-2</v>
      </c>
      <c r="BE275" s="173">
        <f t="shared" si="111"/>
        <v>7.3979088577628728E-3</v>
      </c>
      <c r="BF275" s="173">
        <f t="shared" si="112"/>
        <v>1.8248175182481754E-2</v>
      </c>
      <c r="BG275" s="173">
        <f t="shared" si="113"/>
        <v>6.5594791872164146E-2</v>
      </c>
      <c r="BH275" s="174" t="str">
        <f t="shared" si="114"/>
        <v>20–29 min</v>
      </c>
      <c r="BI275" s="174" t="str">
        <f t="shared" si="115"/>
        <v>23–27</v>
      </c>
      <c r="BJ275" s="175">
        <f t="shared" si="116"/>
        <v>0.55700000000000005</v>
      </c>
      <c r="BK275" s="175">
        <f t="shared" si="117"/>
        <v>0.57299999999999995</v>
      </c>
      <c r="BL275" s="175">
        <f t="shared" si="118"/>
        <v>0.28605914302957153</v>
      </c>
      <c r="BM275" s="176" t="str">
        <f t="shared" si="119"/>
        <v>Écarter</v>
      </c>
      <c r="BN275" s="177">
        <f t="shared" si="120"/>
        <v>0.24177497416934038</v>
      </c>
      <c r="BO275" s="177">
        <f t="shared" si="121"/>
        <v>2027.6</v>
      </c>
      <c r="BP275" s="178">
        <f t="shared" si="122"/>
        <v>0.17902939435786153</v>
      </c>
      <c r="BQ275" s="178">
        <f t="shared" si="123"/>
        <v>2.8809523809523809</v>
      </c>
      <c r="BR275" s="179">
        <f t="shared" si="124"/>
        <v>8.3842967054645889E-2</v>
      </c>
      <c r="BS275" s="182">
        <f>AVERAGE(Tableau1[[#This Row],[STL_pg/Min]],Tableau1[[#This Row],[BLK_pg/Min]],Tableau1[[#This Row],[REB_pg/Min]])</f>
        <v>4.2579075425790758E-2</v>
      </c>
      <c r="BT275" s="180">
        <f>AVERAGE(Tableau1[FG%])</f>
        <v>44.61089630931459</v>
      </c>
      <c r="BU275" s="180">
        <f>AVERAGE(Tableau1[3P%])</f>
        <v>29.902460456941991</v>
      </c>
      <c r="BV275" s="180">
        <f>AVERAGE(Tableau1[FT%])</f>
        <v>72.024077328646754</v>
      </c>
    </row>
    <row r="276" spans="1:74">
      <c r="A276" s="181" t="s">
        <v>2039</v>
      </c>
      <c r="B276" s="167" t="s">
        <v>1787</v>
      </c>
      <c r="C276" s="168">
        <v>23</v>
      </c>
      <c r="D276" s="168">
        <v>50</v>
      </c>
      <c r="E276" s="168">
        <v>14</v>
      </c>
      <c r="F276" s="168">
        <v>36</v>
      </c>
      <c r="G276" s="168">
        <v>18.100000000000001</v>
      </c>
      <c r="H276" s="169">
        <v>395</v>
      </c>
      <c r="I276" s="169">
        <v>165</v>
      </c>
      <c r="J276" s="169">
        <v>315</v>
      </c>
      <c r="K276" s="169">
        <v>52.1</v>
      </c>
      <c r="L276" s="169">
        <v>10</v>
      </c>
      <c r="M276" s="169">
        <v>45</v>
      </c>
      <c r="N276" s="169">
        <v>24.4</v>
      </c>
      <c r="O276" s="169">
        <v>55</v>
      </c>
      <c r="P276" s="169">
        <v>75</v>
      </c>
      <c r="Q276" s="169">
        <v>75.7</v>
      </c>
      <c r="R276" s="169">
        <v>150</v>
      </c>
      <c r="S276" s="169">
        <v>180</v>
      </c>
      <c r="T276" s="169">
        <v>330</v>
      </c>
      <c r="U276" s="169">
        <v>90</v>
      </c>
      <c r="V276" s="170">
        <v>65</v>
      </c>
      <c r="W276" s="169">
        <v>40</v>
      </c>
      <c r="X276" s="169">
        <v>40</v>
      </c>
      <c r="Y276" s="169">
        <v>115</v>
      </c>
      <c r="Z276" s="169">
        <v>1115</v>
      </c>
      <c r="AA276" s="169">
        <v>4</v>
      </c>
      <c r="AB276" s="169">
        <v>0</v>
      </c>
      <c r="AC276" s="168">
        <v>1.3</v>
      </c>
      <c r="AD276" s="168">
        <v>109.2</v>
      </c>
      <c r="AE276" s="168">
        <v>107.1</v>
      </c>
      <c r="AF276" s="168">
        <v>2.1</v>
      </c>
      <c r="AG276" s="168">
        <v>15.8</v>
      </c>
      <c r="AH276" s="168">
        <v>1.44</v>
      </c>
      <c r="AI276" s="168">
        <v>18.100000000000001</v>
      </c>
      <c r="AJ276" s="168">
        <v>14.9</v>
      </c>
      <c r="AK276" s="168">
        <v>20.2</v>
      </c>
      <c r="AL276" s="168">
        <v>17.399999999999999</v>
      </c>
      <c r="AM276" s="168">
        <v>12.5</v>
      </c>
      <c r="AN276" s="168">
        <v>53.8</v>
      </c>
      <c r="AO276" s="168">
        <v>56.8</v>
      </c>
      <c r="AP276" s="168">
        <v>18.600000000000001</v>
      </c>
      <c r="AQ276" s="168">
        <v>97.35</v>
      </c>
      <c r="AR276" s="168">
        <v>13.4</v>
      </c>
      <c r="AS276" s="168">
        <v>1852</v>
      </c>
      <c r="AT276" s="171">
        <f t="shared" si="100"/>
        <v>7.9</v>
      </c>
      <c r="AU276" s="171">
        <f t="shared" si="101"/>
        <v>1.8</v>
      </c>
      <c r="AV276" s="172">
        <f t="shared" si="102"/>
        <v>6.6</v>
      </c>
      <c r="AW276" s="172">
        <f t="shared" si="103"/>
        <v>3</v>
      </c>
      <c r="AX276" s="172">
        <f t="shared" si="104"/>
        <v>3.6</v>
      </c>
      <c r="AY276" s="172">
        <f t="shared" si="105"/>
        <v>0.8</v>
      </c>
      <c r="AZ276" s="172">
        <f t="shared" si="106"/>
        <v>0.8</v>
      </c>
      <c r="BA276" s="172">
        <f t="shared" si="107"/>
        <v>1.3</v>
      </c>
      <c r="BB276" s="173">
        <f t="shared" si="108"/>
        <v>0.43646408839779005</v>
      </c>
      <c r="BC276" s="173">
        <f t="shared" si="109"/>
        <v>1.3846153846153846</v>
      </c>
      <c r="BD276" s="173">
        <f t="shared" si="110"/>
        <v>4.4198895027624308E-2</v>
      </c>
      <c r="BE276" s="173">
        <f t="shared" si="111"/>
        <v>4.4198895027624308E-2</v>
      </c>
      <c r="BF276" s="173">
        <f t="shared" si="112"/>
        <v>0.16574585635359115</v>
      </c>
      <c r="BG276" s="173">
        <f t="shared" si="113"/>
        <v>0.19889502762430938</v>
      </c>
      <c r="BH276" s="174" t="str">
        <f t="shared" si="114"/>
        <v>10–19 min</v>
      </c>
      <c r="BI276" s="174" t="str">
        <f t="shared" si="115"/>
        <v>23–27</v>
      </c>
      <c r="BJ276" s="175">
        <f t="shared" si="116"/>
        <v>0.53799999999999992</v>
      </c>
      <c r="BK276" s="175">
        <f t="shared" si="117"/>
        <v>0.56799999999999995</v>
      </c>
      <c r="BL276" s="175">
        <f t="shared" si="118"/>
        <v>0.19010259505129753</v>
      </c>
      <c r="BM276" s="176" t="str">
        <f t="shared" si="119"/>
        <v>Écarter</v>
      </c>
      <c r="BN276" s="177">
        <f t="shared" si="120"/>
        <v>0.24160965794768613</v>
      </c>
      <c r="BO276" s="177">
        <f t="shared" si="121"/>
        <v>905.00000000000011</v>
      </c>
      <c r="BP276" s="178">
        <f t="shared" si="122"/>
        <v>9.9447513812154678E-2</v>
      </c>
      <c r="BQ276" s="178">
        <f t="shared" si="123"/>
        <v>1.3846153846153846</v>
      </c>
      <c r="BR276" s="179">
        <f t="shared" si="124"/>
        <v>0.36464088397790051</v>
      </c>
      <c r="BS276" s="182">
        <f>AVERAGE(Tableau1[[#This Row],[STL_pg/Min]],Tableau1[[#This Row],[BLK_pg/Min]],Tableau1[[#This Row],[REB_pg/Min]])</f>
        <v>0.15101289134438303</v>
      </c>
      <c r="BT276" s="180">
        <f>AVERAGE(Tableau1[FG%])</f>
        <v>44.61089630931459</v>
      </c>
      <c r="BU276" s="180">
        <f>AVERAGE(Tableau1[3P%])</f>
        <v>29.902460456941991</v>
      </c>
      <c r="BV276" s="180">
        <f>AVERAGE(Tableau1[FT%])</f>
        <v>72.024077328646754</v>
      </c>
    </row>
    <row r="277" spans="1:74">
      <c r="A277" s="181" t="s">
        <v>2040</v>
      </c>
      <c r="B277" s="167" t="s">
        <v>1787</v>
      </c>
      <c r="C277" s="168">
        <v>25</v>
      </c>
      <c r="D277" s="168">
        <v>7</v>
      </c>
      <c r="E277" s="168">
        <v>1</v>
      </c>
      <c r="F277" s="168">
        <v>6</v>
      </c>
      <c r="G277" s="168">
        <v>21.6</v>
      </c>
      <c r="H277" s="169">
        <v>55</v>
      </c>
      <c r="I277" s="169">
        <v>17</v>
      </c>
      <c r="J277" s="169">
        <v>52</v>
      </c>
      <c r="K277" s="169">
        <v>32.700000000000003</v>
      </c>
      <c r="L277" s="169">
        <v>13</v>
      </c>
      <c r="M277" s="169">
        <v>44</v>
      </c>
      <c r="N277" s="169">
        <v>29.5</v>
      </c>
      <c r="O277" s="169">
        <v>8</v>
      </c>
      <c r="P277" s="169">
        <v>10</v>
      </c>
      <c r="Q277" s="169">
        <v>80</v>
      </c>
      <c r="R277" s="169">
        <v>3</v>
      </c>
      <c r="S277" s="169">
        <v>6</v>
      </c>
      <c r="T277" s="169">
        <v>9</v>
      </c>
      <c r="U277" s="169">
        <v>12</v>
      </c>
      <c r="V277" s="170">
        <v>8</v>
      </c>
      <c r="W277" s="169">
        <v>3</v>
      </c>
      <c r="X277" s="169">
        <v>1</v>
      </c>
      <c r="Y277" s="169">
        <v>17</v>
      </c>
      <c r="Z277" s="169">
        <v>88</v>
      </c>
      <c r="AA277" s="169">
        <v>0</v>
      </c>
      <c r="AB277" s="169">
        <v>0</v>
      </c>
      <c r="AC277" s="168">
        <v>-10</v>
      </c>
      <c r="AD277" s="168">
        <v>98.8</v>
      </c>
      <c r="AE277" s="168">
        <v>119.3</v>
      </c>
      <c r="AF277" s="168">
        <v>-20.5</v>
      </c>
      <c r="AG277" s="168">
        <v>12.6</v>
      </c>
      <c r="AH277" s="168">
        <v>1.5</v>
      </c>
      <c r="AI277" s="168">
        <v>15.6</v>
      </c>
      <c r="AJ277" s="168">
        <v>1.8</v>
      </c>
      <c r="AK277" s="168">
        <v>4.5999999999999996</v>
      </c>
      <c r="AL277" s="168">
        <v>3</v>
      </c>
      <c r="AM277" s="168">
        <v>10.4</v>
      </c>
      <c r="AN277" s="168">
        <v>45.2</v>
      </c>
      <c r="AO277" s="168">
        <v>48.8</v>
      </c>
      <c r="AP277" s="168">
        <v>17.7</v>
      </c>
      <c r="AQ277" s="168">
        <v>105.16</v>
      </c>
      <c r="AR277" s="168">
        <v>2.4</v>
      </c>
      <c r="AS277" s="168">
        <v>330</v>
      </c>
      <c r="AT277" s="171">
        <f t="shared" si="100"/>
        <v>7.8571428571428568</v>
      </c>
      <c r="AU277" s="171">
        <f t="shared" si="101"/>
        <v>1.7142857142857142</v>
      </c>
      <c r="AV277" s="172">
        <f t="shared" si="102"/>
        <v>1.2857142857142858</v>
      </c>
      <c r="AW277" s="172">
        <f t="shared" si="103"/>
        <v>0.42857142857142855</v>
      </c>
      <c r="AX277" s="172">
        <f t="shared" si="104"/>
        <v>0.8571428571428571</v>
      </c>
      <c r="AY277" s="172">
        <f t="shared" si="105"/>
        <v>0.42857142857142855</v>
      </c>
      <c r="AZ277" s="172">
        <f t="shared" si="106"/>
        <v>0.14285714285714285</v>
      </c>
      <c r="BA277" s="172">
        <f t="shared" si="107"/>
        <v>1.1428571428571428</v>
      </c>
      <c r="BB277" s="173">
        <f t="shared" si="108"/>
        <v>0.36375661375661372</v>
      </c>
      <c r="BC277" s="173">
        <f t="shared" si="109"/>
        <v>1.5</v>
      </c>
      <c r="BD277" s="173">
        <f t="shared" si="110"/>
        <v>1.984126984126984E-2</v>
      </c>
      <c r="BE277" s="173">
        <f t="shared" si="111"/>
        <v>6.6137566137566125E-3</v>
      </c>
      <c r="BF277" s="173">
        <f t="shared" si="112"/>
        <v>1.984126984126984E-2</v>
      </c>
      <c r="BG277" s="173">
        <f t="shared" si="113"/>
        <v>3.968253968253968E-2</v>
      </c>
      <c r="BH277" s="174" t="str">
        <f t="shared" si="114"/>
        <v>20–29 min</v>
      </c>
      <c r="BI277" s="174" t="str">
        <f t="shared" si="115"/>
        <v>23–27</v>
      </c>
      <c r="BJ277" s="175">
        <f t="shared" si="116"/>
        <v>0.45200000000000001</v>
      </c>
      <c r="BK277" s="175">
        <f t="shared" si="117"/>
        <v>0.48799999999999999</v>
      </c>
      <c r="BL277" s="175">
        <f t="shared" si="118"/>
        <v>3.1382015691007847E-2</v>
      </c>
      <c r="BM277" s="176" t="str">
        <f t="shared" si="119"/>
        <v>Écarter</v>
      </c>
      <c r="BN277" s="177">
        <f t="shared" si="120"/>
        <v>0.24029893647599884</v>
      </c>
      <c r="BO277" s="177">
        <f t="shared" si="121"/>
        <v>151.20000000000002</v>
      </c>
      <c r="BP277" s="178">
        <f t="shared" si="122"/>
        <v>7.9365079365079361E-2</v>
      </c>
      <c r="BQ277" s="178">
        <f t="shared" si="123"/>
        <v>1.5</v>
      </c>
      <c r="BR277" s="179">
        <f t="shared" si="124"/>
        <v>5.9523809523809527E-2</v>
      </c>
      <c r="BS277" s="182">
        <f>AVERAGE(Tableau1[[#This Row],[STL_pg/Min]],Tableau1[[#This Row],[BLK_pg/Min]],Tableau1[[#This Row],[REB_pg/Min]])</f>
        <v>2.8659611992945328E-2</v>
      </c>
      <c r="BT277" s="180">
        <f>AVERAGE(Tableau1[FG%])</f>
        <v>44.61089630931459</v>
      </c>
      <c r="BU277" s="180">
        <f>AVERAGE(Tableau1[3P%])</f>
        <v>29.902460456941991</v>
      </c>
      <c r="BV277" s="180">
        <f>AVERAGE(Tableau1[FT%])</f>
        <v>72.024077328646754</v>
      </c>
    </row>
    <row r="278" spans="1:74">
      <c r="A278" s="181" t="s">
        <v>2041</v>
      </c>
      <c r="B278" s="167" t="s">
        <v>1768</v>
      </c>
      <c r="C278" s="168">
        <v>22</v>
      </c>
      <c r="D278" s="168">
        <v>36</v>
      </c>
      <c r="E278" s="168">
        <v>3</v>
      </c>
      <c r="F278" s="168">
        <v>33</v>
      </c>
      <c r="G278" s="168">
        <v>23.4</v>
      </c>
      <c r="H278" s="169">
        <v>281</v>
      </c>
      <c r="I278" s="169">
        <v>104</v>
      </c>
      <c r="J278" s="169">
        <v>302</v>
      </c>
      <c r="K278" s="169">
        <v>34.6</v>
      </c>
      <c r="L278" s="169">
        <v>32</v>
      </c>
      <c r="M278" s="169">
        <v>130</v>
      </c>
      <c r="N278" s="169">
        <v>25.4</v>
      </c>
      <c r="O278" s="169">
        <v>40</v>
      </c>
      <c r="P278" s="169">
        <v>50</v>
      </c>
      <c r="Q278" s="169">
        <v>82</v>
      </c>
      <c r="R278" s="169">
        <v>40</v>
      </c>
      <c r="S278" s="169">
        <v>68</v>
      </c>
      <c r="T278" s="169">
        <v>108</v>
      </c>
      <c r="U278" s="169">
        <v>112</v>
      </c>
      <c r="V278" s="170">
        <v>58</v>
      </c>
      <c r="W278" s="169">
        <v>32</v>
      </c>
      <c r="X278" s="169">
        <v>7</v>
      </c>
      <c r="Y278" s="169">
        <v>58</v>
      </c>
      <c r="Z278" s="169">
        <v>644</v>
      </c>
      <c r="AA278" s="169">
        <v>0</v>
      </c>
      <c r="AB278" s="169">
        <v>0</v>
      </c>
      <c r="AC278" s="168">
        <v>-7.7</v>
      </c>
      <c r="AD278" s="168">
        <v>101</v>
      </c>
      <c r="AE278" s="168">
        <v>116.4</v>
      </c>
      <c r="AF278" s="168">
        <v>-15.4</v>
      </c>
      <c r="AG278" s="168">
        <v>21</v>
      </c>
      <c r="AH278" s="168">
        <v>2</v>
      </c>
      <c r="AI278" s="168">
        <v>22.8</v>
      </c>
      <c r="AJ278" s="168">
        <v>4.2</v>
      </c>
      <c r="AK278" s="168">
        <v>8.1</v>
      </c>
      <c r="AL278" s="168">
        <v>6</v>
      </c>
      <c r="AM278" s="168">
        <v>11.4</v>
      </c>
      <c r="AN278" s="168">
        <v>40</v>
      </c>
      <c r="AO278" s="168">
        <v>43.7</v>
      </c>
      <c r="AP278" s="168">
        <v>18.8</v>
      </c>
      <c r="AQ278" s="168">
        <v>99.1</v>
      </c>
      <c r="AR278" s="168">
        <v>6</v>
      </c>
      <c r="AS278" s="168">
        <v>1734</v>
      </c>
      <c r="AT278" s="171">
        <f t="shared" si="100"/>
        <v>7.8055555555555554</v>
      </c>
      <c r="AU278" s="171">
        <f t="shared" si="101"/>
        <v>3.1111111111111112</v>
      </c>
      <c r="AV278" s="172">
        <f t="shared" si="102"/>
        <v>3</v>
      </c>
      <c r="AW278" s="172">
        <f t="shared" si="103"/>
        <v>1.1111111111111112</v>
      </c>
      <c r="AX278" s="172">
        <f t="shared" si="104"/>
        <v>1.8888888888888888</v>
      </c>
      <c r="AY278" s="172">
        <f t="shared" si="105"/>
        <v>0.88888888888888884</v>
      </c>
      <c r="AZ278" s="172">
        <f t="shared" si="106"/>
        <v>0.19444444444444445</v>
      </c>
      <c r="BA278" s="172">
        <f t="shared" si="107"/>
        <v>1.6111111111111112</v>
      </c>
      <c r="BB278" s="173">
        <f t="shared" si="108"/>
        <v>0.33357075023741689</v>
      </c>
      <c r="BC278" s="173">
        <f t="shared" si="109"/>
        <v>1.9310344827586206</v>
      </c>
      <c r="BD278" s="173">
        <f t="shared" si="110"/>
        <v>3.7986704653371318E-2</v>
      </c>
      <c r="BE278" s="173">
        <f t="shared" si="111"/>
        <v>8.309591642924977E-3</v>
      </c>
      <c r="BF278" s="173">
        <f t="shared" si="112"/>
        <v>4.7483380816714153E-2</v>
      </c>
      <c r="BG278" s="173">
        <f t="shared" si="113"/>
        <v>8.0721747388414061E-2</v>
      </c>
      <c r="BH278" s="174" t="str">
        <f t="shared" si="114"/>
        <v>20–29 min</v>
      </c>
      <c r="BI278" s="174" t="str">
        <f t="shared" si="115"/>
        <v>18–22</v>
      </c>
      <c r="BJ278" s="175">
        <f t="shared" si="116"/>
        <v>0.4</v>
      </c>
      <c r="BK278" s="175">
        <f t="shared" si="117"/>
        <v>0.43700000000000006</v>
      </c>
      <c r="BL278" s="175">
        <f t="shared" si="118"/>
        <v>0.18225709112854557</v>
      </c>
      <c r="BM278" s="176" t="str">
        <f t="shared" si="119"/>
        <v>Écarter</v>
      </c>
      <c r="BN278" s="177">
        <f t="shared" si="120"/>
        <v>0.23872121618600492</v>
      </c>
      <c r="BO278" s="177">
        <f t="shared" si="121"/>
        <v>842.4</v>
      </c>
      <c r="BP278" s="178">
        <f t="shared" si="122"/>
        <v>0.13295346628679963</v>
      </c>
      <c r="BQ278" s="178">
        <f t="shared" si="123"/>
        <v>1.9310344827586208</v>
      </c>
      <c r="BR278" s="179">
        <f t="shared" si="124"/>
        <v>0.12820512820512822</v>
      </c>
      <c r="BS278" s="182">
        <f>AVERAGE(Tableau1[[#This Row],[STL_pg/Min]],Tableau1[[#This Row],[BLK_pg/Min]],Tableau1[[#This Row],[REB_pg/Min]])</f>
        <v>5.8167141500474841E-2</v>
      </c>
      <c r="BT278" s="180">
        <f>AVERAGE(Tableau1[FG%])</f>
        <v>44.61089630931459</v>
      </c>
      <c r="BU278" s="180">
        <f>AVERAGE(Tableau1[3P%])</f>
        <v>29.902460456941991</v>
      </c>
      <c r="BV278" s="180">
        <f>AVERAGE(Tableau1[FT%])</f>
        <v>72.024077328646754</v>
      </c>
    </row>
    <row r="279" spans="1:74">
      <c r="A279" s="181" t="s">
        <v>2042</v>
      </c>
      <c r="B279" s="167" t="s">
        <v>1783</v>
      </c>
      <c r="C279" s="168">
        <v>28</v>
      </c>
      <c r="D279" s="168">
        <v>67</v>
      </c>
      <c r="E279" s="168">
        <v>37</v>
      </c>
      <c r="F279" s="168">
        <v>30</v>
      </c>
      <c r="G279" s="168">
        <v>21.1</v>
      </c>
      <c r="H279" s="169">
        <v>516</v>
      </c>
      <c r="I279" s="169">
        <v>208</v>
      </c>
      <c r="J279" s="169">
        <v>415</v>
      </c>
      <c r="K279" s="169">
        <v>49.6</v>
      </c>
      <c r="L279" s="169">
        <v>60</v>
      </c>
      <c r="M279" s="169">
        <v>161</v>
      </c>
      <c r="N279" s="169">
        <v>36.799999999999997</v>
      </c>
      <c r="O279" s="169">
        <v>47</v>
      </c>
      <c r="P279" s="169">
        <v>67</v>
      </c>
      <c r="Q279" s="169">
        <v>69.099999999999994</v>
      </c>
      <c r="R279" s="169">
        <v>67</v>
      </c>
      <c r="S279" s="169">
        <v>134</v>
      </c>
      <c r="T279" s="169">
        <v>201</v>
      </c>
      <c r="U279" s="169">
        <v>121</v>
      </c>
      <c r="V279" s="170">
        <v>47</v>
      </c>
      <c r="W279" s="169">
        <v>47</v>
      </c>
      <c r="X279" s="169">
        <v>13</v>
      </c>
      <c r="Y279" s="169">
        <v>127</v>
      </c>
      <c r="Z279" s="169">
        <v>1079</v>
      </c>
      <c r="AA279" s="169">
        <v>0</v>
      </c>
      <c r="AB279" s="169">
        <v>0</v>
      </c>
      <c r="AC279" s="168">
        <v>-1.4</v>
      </c>
      <c r="AD279" s="168">
        <v>112.9</v>
      </c>
      <c r="AE279" s="168">
        <v>115.2</v>
      </c>
      <c r="AF279" s="168">
        <v>-2.2999999999999998</v>
      </c>
      <c r="AG279" s="168">
        <v>11.8</v>
      </c>
      <c r="AH279" s="168">
        <v>2.57</v>
      </c>
      <c r="AI279" s="168">
        <v>19.8</v>
      </c>
      <c r="AJ279" s="168">
        <v>4.7</v>
      </c>
      <c r="AK279" s="168">
        <v>9.4</v>
      </c>
      <c r="AL279" s="168">
        <v>7</v>
      </c>
      <c r="AM279" s="168">
        <v>7.7</v>
      </c>
      <c r="AN279" s="168">
        <v>56.9</v>
      </c>
      <c r="AO279" s="168">
        <v>58.4</v>
      </c>
      <c r="AP279" s="168">
        <v>14.5</v>
      </c>
      <c r="AQ279" s="168">
        <v>100.43</v>
      </c>
      <c r="AR279" s="168">
        <v>7.4</v>
      </c>
      <c r="AS279" s="168">
        <v>2947</v>
      </c>
      <c r="AT279" s="171">
        <f t="shared" si="100"/>
        <v>7.7014925373134329</v>
      </c>
      <c r="AU279" s="171">
        <f t="shared" si="101"/>
        <v>1.8059701492537314</v>
      </c>
      <c r="AV279" s="172">
        <f t="shared" si="102"/>
        <v>3</v>
      </c>
      <c r="AW279" s="172">
        <f t="shared" si="103"/>
        <v>1</v>
      </c>
      <c r="AX279" s="172">
        <f t="shared" si="104"/>
        <v>2</v>
      </c>
      <c r="AY279" s="172">
        <f t="shared" si="105"/>
        <v>0.70149253731343286</v>
      </c>
      <c r="AZ279" s="172">
        <f t="shared" si="106"/>
        <v>0.19402985074626866</v>
      </c>
      <c r="BA279" s="172">
        <f t="shared" si="107"/>
        <v>0.70149253731343286</v>
      </c>
      <c r="BB279" s="173">
        <f t="shared" si="108"/>
        <v>0.36499964631817217</v>
      </c>
      <c r="BC279" s="173">
        <f t="shared" si="109"/>
        <v>2.5744680851063833</v>
      </c>
      <c r="BD279" s="173">
        <f t="shared" si="110"/>
        <v>3.32460918158025E-2</v>
      </c>
      <c r="BE279" s="173">
        <f t="shared" si="111"/>
        <v>9.1957275235198411E-3</v>
      </c>
      <c r="BF279" s="173">
        <f t="shared" si="112"/>
        <v>4.7393364928909949E-2</v>
      </c>
      <c r="BG279" s="173">
        <f t="shared" si="113"/>
        <v>9.4786729857819899E-2</v>
      </c>
      <c r="BH279" s="174" t="str">
        <f t="shared" si="114"/>
        <v>20–29 min</v>
      </c>
      <c r="BI279" s="174" t="str">
        <f t="shared" si="115"/>
        <v>28–32</v>
      </c>
      <c r="BJ279" s="175">
        <f t="shared" si="116"/>
        <v>0.56899999999999995</v>
      </c>
      <c r="BK279" s="175">
        <f t="shared" si="117"/>
        <v>0.58399999999999996</v>
      </c>
      <c r="BL279" s="175">
        <f t="shared" si="118"/>
        <v>0.25045262522631262</v>
      </c>
      <c r="BM279" s="176" t="str">
        <f t="shared" si="119"/>
        <v>Écarter</v>
      </c>
      <c r="BN279" s="177">
        <f t="shared" si="120"/>
        <v>0.23553860476290581</v>
      </c>
      <c r="BO279" s="177">
        <f t="shared" si="121"/>
        <v>1413.7</v>
      </c>
      <c r="BP279" s="178">
        <f t="shared" si="122"/>
        <v>8.5591002334300059E-2</v>
      </c>
      <c r="BQ279" s="178">
        <f t="shared" si="123"/>
        <v>2.5744680851063828</v>
      </c>
      <c r="BR279" s="179">
        <f t="shared" si="124"/>
        <v>0.14218009478672985</v>
      </c>
      <c r="BS279" s="182">
        <f>AVERAGE(Tableau1[[#This Row],[STL_pg/Min]],Tableau1[[#This Row],[BLK_pg/Min]],Tableau1[[#This Row],[REB_pg/Min]])</f>
        <v>6.1540638042017398E-2</v>
      </c>
      <c r="BT279" s="180">
        <f>AVERAGE(Tableau1[FG%])</f>
        <v>44.61089630931459</v>
      </c>
      <c r="BU279" s="180">
        <f>AVERAGE(Tableau1[3P%])</f>
        <v>29.902460456941991</v>
      </c>
      <c r="BV279" s="180">
        <f>AVERAGE(Tableau1[FT%])</f>
        <v>72.024077328646754</v>
      </c>
    </row>
    <row r="280" spans="1:74">
      <c r="A280" s="181" t="s">
        <v>2043</v>
      </c>
      <c r="B280" s="167" t="s">
        <v>1774</v>
      </c>
      <c r="C280" s="168">
        <v>24</v>
      </c>
      <c r="D280" s="168">
        <v>42</v>
      </c>
      <c r="E280" s="168">
        <v>12</v>
      </c>
      <c r="F280" s="168">
        <v>30</v>
      </c>
      <c r="G280" s="168">
        <v>18.8</v>
      </c>
      <c r="H280" s="169">
        <v>323</v>
      </c>
      <c r="I280" s="169">
        <v>134</v>
      </c>
      <c r="J280" s="169">
        <v>235</v>
      </c>
      <c r="K280" s="169">
        <v>57.4</v>
      </c>
      <c r="L280" s="169">
        <v>21</v>
      </c>
      <c r="M280" s="169">
        <v>67</v>
      </c>
      <c r="N280" s="169">
        <v>31.8</v>
      </c>
      <c r="O280" s="169">
        <v>34</v>
      </c>
      <c r="P280" s="169">
        <v>42</v>
      </c>
      <c r="Q280" s="169">
        <v>77.3</v>
      </c>
      <c r="R280" s="169">
        <v>63</v>
      </c>
      <c r="S280" s="169">
        <v>147</v>
      </c>
      <c r="T280" s="169">
        <v>210</v>
      </c>
      <c r="U280" s="169">
        <v>46</v>
      </c>
      <c r="V280" s="170">
        <v>42</v>
      </c>
      <c r="W280" s="169">
        <v>21</v>
      </c>
      <c r="X280" s="169">
        <v>42</v>
      </c>
      <c r="Y280" s="169">
        <v>105</v>
      </c>
      <c r="Z280" s="169">
        <v>790</v>
      </c>
      <c r="AA280" s="169">
        <v>4</v>
      </c>
      <c r="AB280" s="169">
        <v>0</v>
      </c>
      <c r="AC280" s="168">
        <v>-2.1</v>
      </c>
      <c r="AD280" s="168">
        <v>109.4</v>
      </c>
      <c r="AE280" s="168">
        <v>114.1</v>
      </c>
      <c r="AF280" s="168">
        <v>-4.7</v>
      </c>
      <c r="AG280" s="168">
        <v>8.3000000000000007</v>
      </c>
      <c r="AH280" s="168">
        <v>1.07</v>
      </c>
      <c r="AI280" s="168">
        <v>13.5</v>
      </c>
      <c r="AJ280" s="168">
        <v>7.9</v>
      </c>
      <c r="AK280" s="168">
        <v>17.7</v>
      </c>
      <c r="AL280" s="168">
        <v>12.9</v>
      </c>
      <c r="AM280" s="168">
        <v>12.6</v>
      </c>
      <c r="AN280" s="168">
        <v>61.9</v>
      </c>
      <c r="AO280" s="168">
        <v>63.9</v>
      </c>
      <c r="AP280" s="168">
        <v>15.5</v>
      </c>
      <c r="AQ280" s="168">
        <v>101.91</v>
      </c>
      <c r="AR280" s="168">
        <v>9.6</v>
      </c>
      <c r="AS280" s="168">
        <v>1674</v>
      </c>
      <c r="AT280" s="171">
        <f t="shared" si="100"/>
        <v>7.6904761904761907</v>
      </c>
      <c r="AU280" s="171">
        <f t="shared" si="101"/>
        <v>1.0952380952380953</v>
      </c>
      <c r="AV280" s="172">
        <f t="shared" si="102"/>
        <v>5</v>
      </c>
      <c r="AW280" s="172">
        <f t="shared" si="103"/>
        <v>1.5</v>
      </c>
      <c r="AX280" s="172">
        <f t="shared" si="104"/>
        <v>3.5</v>
      </c>
      <c r="AY280" s="172">
        <f t="shared" si="105"/>
        <v>0.5</v>
      </c>
      <c r="AZ280" s="172">
        <f t="shared" si="106"/>
        <v>1</v>
      </c>
      <c r="BA280" s="172">
        <f t="shared" si="107"/>
        <v>1</v>
      </c>
      <c r="BB280" s="173">
        <f t="shared" si="108"/>
        <v>0.40906788247213777</v>
      </c>
      <c r="BC280" s="173">
        <f t="shared" si="109"/>
        <v>1.0952380952380953</v>
      </c>
      <c r="BD280" s="173">
        <f t="shared" si="110"/>
        <v>2.6595744680851064E-2</v>
      </c>
      <c r="BE280" s="173">
        <f t="shared" si="111"/>
        <v>5.3191489361702128E-2</v>
      </c>
      <c r="BF280" s="173">
        <f t="shared" si="112"/>
        <v>7.9787234042553182E-2</v>
      </c>
      <c r="BG280" s="173">
        <f t="shared" si="113"/>
        <v>0.18617021276595744</v>
      </c>
      <c r="BH280" s="174" t="str">
        <f t="shared" si="114"/>
        <v>10–19 min</v>
      </c>
      <c r="BI280" s="174" t="str">
        <f t="shared" si="115"/>
        <v>23–27</v>
      </c>
      <c r="BJ280" s="175">
        <f t="shared" si="116"/>
        <v>0.61899999999999999</v>
      </c>
      <c r="BK280" s="175">
        <f t="shared" si="117"/>
        <v>0.63900000000000001</v>
      </c>
      <c r="BL280" s="175">
        <f t="shared" si="118"/>
        <v>0.14182257091128544</v>
      </c>
      <c r="BM280" s="176" t="str">
        <f t="shared" si="119"/>
        <v>Écarter</v>
      </c>
      <c r="BN280" s="177">
        <f t="shared" si="120"/>
        <v>0.23520168630832616</v>
      </c>
      <c r="BO280" s="177">
        <f t="shared" si="121"/>
        <v>789.6</v>
      </c>
      <c r="BP280" s="178">
        <f t="shared" si="122"/>
        <v>5.8257345491388043E-2</v>
      </c>
      <c r="BQ280" s="178">
        <f t="shared" si="123"/>
        <v>1.0952380952380953</v>
      </c>
      <c r="BR280" s="179">
        <f t="shared" si="124"/>
        <v>0.26595744680851063</v>
      </c>
      <c r="BS280" s="182">
        <f>AVERAGE(Tableau1[[#This Row],[STL_pg/Min]],Tableau1[[#This Row],[BLK_pg/Min]],Tableau1[[#This Row],[REB_pg/Min]])</f>
        <v>0.1152482269503546</v>
      </c>
      <c r="BT280" s="180">
        <f>AVERAGE(Tableau1[FG%])</f>
        <v>44.61089630931459</v>
      </c>
      <c r="BU280" s="180">
        <f>AVERAGE(Tableau1[3P%])</f>
        <v>29.902460456941991</v>
      </c>
      <c r="BV280" s="180">
        <f>AVERAGE(Tableau1[FT%])</f>
        <v>72.024077328646754</v>
      </c>
    </row>
    <row r="281" spans="1:74">
      <c r="A281" s="181" t="s">
        <v>2044</v>
      </c>
      <c r="B281" s="167" t="s">
        <v>1817</v>
      </c>
      <c r="C281" s="168">
        <v>27</v>
      </c>
      <c r="D281" s="168">
        <v>35</v>
      </c>
      <c r="E281" s="168">
        <v>16</v>
      </c>
      <c r="F281" s="168">
        <v>19</v>
      </c>
      <c r="G281" s="168">
        <v>22.2</v>
      </c>
      <c r="H281" s="169">
        <v>266</v>
      </c>
      <c r="I281" s="169">
        <v>88</v>
      </c>
      <c r="J281" s="169">
        <v>242</v>
      </c>
      <c r="K281" s="169">
        <v>36.6</v>
      </c>
      <c r="L281" s="169">
        <v>67</v>
      </c>
      <c r="M281" s="169">
        <v>196</v>
      </c>
      <c r="N281" s="169">
        <v>34.4</v>
      </c>
      <c r="O281" s="169">
        <v>21</v>
      </c>
      <c r="P281" s="169">
        <v>28</v>
      </c>
      <c r="Q281" s="169">
        <v>81.5</v>
      </c>
      <c r="R281" s="169">
        <v>25</v>
      </c>
      <c r="S281" s="169">
        <v>95</v>
      </c>
      <c r="T281" s="169">
        <v>119</v>
      </c>
      <c r="U281" s="169">
        <v>116</v>
      </c>
      <c r="V281" s="170">
        <v>42</v>
      </c>
      <c r="W281" s="169">
        <v>46</v>
      </c>
      <c r="X281" s="169">
        <v>18</v>
      </c>
      <c r="Y281" s="169">
        <v>56</v>
      </c>
      <c r="Z281" s="169">
        <v>732</v>
      </c>
      <c r="AA281" s="169">
        <v>0</v>
      </c>
      <c r="AB281" s="169">
        <v>0</v>
      </c>
      <c r="AC281" s="168">
        <v>2.9</v>
      </c>
      <c r="AD281" s="168">
        <v>113.5</v>
      </c>
      <c r="AE281" s="168">
        <v>108</v>
      </c>
      <c r="AF281" s="168">
        <v>5.5</v>
      </c>
      <c r="AG281" s="168">
        <v>18.7</v>
      </c>
      <c r="AH281" s="168">
        <v>2.8</v>
      </c>
      <c r="AI281" s="168">
        <v>28</v>
      </c>
      <c r="AJ281" s="168">
        <v>2.9</v>
      </c>
      <c r="AK281" s="168">
        <v>10.6</v>
      </c>
      <c r="AL281" s="168">
        <v>6.8</v>
      </c>
      <c r="AM281" s="168">
        <v>10</v>
      </c>
      <c r="AN281" s="168">
        <v>50.4</v>
      </c>
      <c r="AO281" s="168">
        <v>52.4</v>
      </c>
      <c r="AP281" s="168">
        <v>15.2</v>
      </c>
      <c r="AQ281" s="168">
        <v>105.6</v>
      </c>
      <c r="AR281" s="168">
        <v>7.8</v>
      </c>
      <c r="AS281" s="168">
        <v>1712</v>
      </c>
      <c r="AT281" s="171">
        <f t="shared" si="100"/>
        <v>7.6</v>
      </c>
      <c r="AU281" s="171">
        <f t="shared" si="101"/>
        <v>3.3142857142857145</v>
      </c>
      <c r="AV281" s="172">
        <f t="shared" si="102"/>
        <v>3.4</v>
      </c>
      <c r="AW281" s="172">
        <f t="shared" si="103"/>
        <v>0.7142857142857143</v>
      </c>
      <c r="AX281" s="172">
        <f t="shared" si="104"/>
        <v>2.7142857142857144</v>
      </c>
      <c r="AY281" s="172">
        <f t="shared" si="105"/>
        <v>1.3142857142857143</v>
      </c>
      <c r="AZ281" s="172">
        <f t="shared" si="106"/>
        <v>0.51428571428571423</v>
      </c>
      <c r="BA281" s="172">
        <f t="shared" si="107"/>
        <v>1.2</v>
      </c>
      <c r="BB281" s="173">
        <f t="shared" si="108"/>
        <v>0.34234234234234234</v>
      </c>
      <c r="BC281" s="173">
        <f t="shared" si="109"/>
        <v>2.7619047619047623</v>
      </c>
      <c r="BD281" s="173">
        <f t="shared" si="110"/>
        <v>5.9202059202059204E-2</v>
      </c>
      <c r="BE281" s="173">
        <f t="shared" si="111"/>
        <v>2.3166023166023165E-2</v>
      </c>
      <c r="BF281" s="173">
        <f t="shared" si="112"/>
        <v>3.2175032175032175E-2</v>
      </c>
      <c r="BG281" s="173">
        <f t="shared" si="113"/>
        <v>0.12226512226512228</v>
      </c>
      <c r="BH281" s="174" t="str">
        <f t="shared" si="114"/>
        <v>20–29 min</v>
      </c>
      <c r="BI281" s="174" t="str">
        <f t="shared" si="115"/>
        <v>23–27</v>
      </c>
      <c r="BJ281" s="175">
        <f t="shared" si="116"/>
        <v>0.504</v>
      </c>
      <c r="BK281" s="175">
        <f t="shared" si="117"/>
        <v>0.52400000000000002</v>
      </c>
      <c r="BL281" s="175">
        <f t="shared" si="118"/>
        <v>0.14604707302353651</v>
      </c>
      <c r="BM281" s="176" t="str">
        <f t="shared" si="119"/>
        <v>Écarter</v>
      </c>
      <c r="BN281" s="177">
        <f t="shared" si="120"/>
        <v>0.23243460764587526</v>
      </c>
      <c r="BO281" s="177">
        <f t="shared" si="121"/>
        <v>777</v>
      </c>
      <c r="BP281" s="178">
        <f t="shared" si="122"/>
        <v>0.14929214929214929</v>
      </c>
      <c r="BQ281" s="178">
        <f t="shared" si="123"/>
        <v>2.7619047619047619</v>
      </c>
      <c r="BR281" s="179">
        <f t="shared" si="124"/>
        <v>0.15315315315315314</v>
      </c>
      <c r="BS281" s="182">
        <f>AVERAGE(Tableau1[[#This Row],[STL_pg/Min]],Tableau1[[#This Row],[BLK_pg/Min]],Tableau1[[#This Row],[REB_pg/Min]])</f>
        <v>7.8507078507078498E-2</v>
      </c>
      <c r="BT281" s="180">
        <f>AVERAGE(Tableau1[FG%])</f>
        <v>44.61089630931459</v>
      </c>
      <c r="BU281" s="180">
        <f>AVERAGE(Tableau1[3P%])</f>
        <v>29.902460456941991</v>
      </c>
      <c r="BV281" s="180">
        <f>AVERAGE(Tableau1[FT%])</f>
        <v>72.024077328646754</v>
      </c>
    </row>
    <row r="282" spans="1:74">
      <c r="A282" s="181" t="s">
        <v>2045</v>
      </c>
      <c r="B282" s="167" t="s">
        <v>1815</v>
      </c>
      <c r="C282" s="168">
        <v>20</v>
      </c>
      <c r="D282" s="168">
        <v>29</v>
      </c>
      <c r="E282" s="168">
        <v>8</v>
      </c>
      <c r="F282" s="168">
        <v>21</v>
      </c>
      <c r="G282" s="168">
        <v>22</v>
      </c>
      <c r="H282" s="169">
        <v>220</v>
      </c>
      <c r="I282" s="169">
        <v>81</v>
      </c>
      <c r="J282" s="169">
        <v>212</v>
      </c>
      <c r="K282" s="169">
        <v>38.5</v>
      </c>
      <c r="L282" s="169">
        <v>23</v>
      </c>
      <c r="M282" s="169">
        <v>90</v>
      </c>
      <c r="N282" s="169">
        <v>26.7</v>
      </c>
      <c r="O282" s="169">
        <v>32</v>
      </c>
      <c r="P282" s="169">
        <v>38</v>
      </c>
      <c r="Q282" s="169">
        <v>86.5</v>
      </c>
      <c r="R282" s="169">
        <v>9</v>
      </c>
      <c r="S282" s="169">
        <v>52</v>
      </c>
      <c r="T282" s="169">
        <v>58</v>
      </c>
      <c r="U282" s="169">
        <v>75</v>
      </c>
      <c r="V282" s="170">
        <v>35</v>
      </c>
      <c r="W282" s="169">
        <v>12</v>
      </c>
      <c r="X282" s="169">
        <v>3</v>
      </c>
      <c r="Y282" s="169">
        <v>49</v>
      </c>
      <c r="Z282" s="169">
        <v>415</v>
      </c>
      <c r="AA282" s="169">
        <v>0</v>
      </c>
      <c r="AB282" s="169">
        <v>0</v>
      </c>
      <c r="AC282" s="168">
        <v>-5.2</v>
      </c>
      <c r="AD282" s="168">
        <v>104.1</v>
      </c>
      <c r="AE282" s="168">
        <v>115.6</v>
      </c>
      <c r="AF282" s="168">
        <v>-11.5</v>
      </c>
      <c r="AG282" s="168">
        <v>17.8</v>
      </c>
      <c r="AH282" s="168">
        <v>2.17</v>
      </c>
      <c r="AI282" s="168">
        <v>22.3</v>
      </c>
      <c r="AJ282" s="168">
        <v>1.1000000000000001</v>
      </c>
      <c r="AK282" s="168">
        <v>7.3</v>
      </c>
      <c r="AL282" s="168">
        <v>4.2</v>
      </c>
      <c r="AM282" s="168">
        <v>10.3</v>
      </c>
      <c r="AN282" s="168">
        <v>44.1</v>
      </c>
      <c r="AO282" s="168">
        <v>48</v>
      </c>
      <c r="AP282" s="168">
        <v>17.3</v>
      </c>
      <c r="AQ282" s="168">
        <v>100.83</v>
      </c>
      <c r="AR282" s="168">
        <v>5.3</v>
      </c>
      <c r="AS282" s="168">
        <v>1342</v>
      </c>
      <c r="AT282" s="171">
        <f t="shared" si="100"/>
        <v>7.5862068965517242</v>
      </c>
      <c r="AU282" s="171">
        <f t="shared" si="101"/>
        <v>2.5862068965517242</v>
      </c>
      <c r="AV282" s="172">
        <f t="shared" si="102"/>
        <v>2</v>
      </c>
      <c r="AW282" s="172">
        <f t="shared" si="103"/>
        <v>0.31034482758620691</v>
      </c>
      <c r="AX282" s="172">
        <f t="shared" si="104"/>
        <v>1.7931034482758621</v>
      </c>
      <c r="AY282" s="172">
        <f t="shared" si="105"/>
        <v>0.41379310344827586</v>
      </c>
      <c r="AZ282" s="172">
        <f t="shared" si="106"/>
        <v>0.10344827586206896</v>
      </c>
      <c r="BA282" s="172">
        <f t="shared" si="107"/>
        <v>1.2068965517241379</v>
      </c>
      <c r="BB282" s="173">
        <f t="shared" si="108"/>
        <v>0.34482758620689657</v>
      </c>
      <c r="BC282" s="173">
        <f t="shared" si="109"/>
        <v>2.1428571428571428</v>
      </c>
      <c r="BD282" s="173">
        <f t="shared" si="110"/>
        <v>1.8808777429467086E-2</v>
      </c>
      <c r="BE282" s="173">
        <f t="shared" si="111"/>
        <v>4.7021943573667714E-3</v>
      </c>
      <c r="BF282" s="173">
        <f t="shared" si="112"/>
        <v>1.4106583072100314E-2</v>
      </c>
      <c r="BG282" s="173">
        <f t="shared" si="113"/>
        <v>8.1504702194357362E-2</v>
      </c>
      <c r="BH282" s="174" t="str">
        <f t="shared" si="114"/>
        <v>20–29 min</v>
      </c>
      <c r="BI282" s="174" t="str">
        <f t="shared" si="115"/>
        <v>18–22</v>
      </c>
      <c r="BJ282" s="175">
        <f t="shared" si="116"/>
        <v>0.441</v>
      </c>
      <c r="BK282" s="175">
        <f t="shared" si="117"/>
        <v>0.48</v>
      </c>
      <c r="BL282" s="175">
        <f t="shared" si="118"/>
        <v>0.12794206397103197</v>
      </c>
      <c r="BM282" s="176" t="str">
        <f t="shared" si="119"/>
        <v>Écarter</v>
      </c>
      <c r="BN282" s="177">
        <f t="shared" si="120"/>
        <v>0.23201276625268855</v>
      </c>
      <c r="BO282" s="177">
        <f t="shared" si="121"/>
        <v>638</v>
      </c>
      <c r="BP282" s="178">
        <f t="shared" si="122"/>
        <v>0.11755485893416928</v>
      </c>
      <c r="BQ282" s="178">
        <f t="shared" si="123"/>
        <v>2.1428571428571428</v>
      </c>
      <c r="BR282" s="179">
        <f t="shared" si="124"/>
        <v>9.0909090909090912E-2</v>
      </c>
      <c r="BS282" s="182">
        <f>AVERAGE(Tableau1[[#This Row],[STL_pg/Min]],Tableau1[[#This Row],[BLK_pg/Min]],Tableau1[[#This Row],[REB_pg/Min]])</f>
        <v>3.8140020898641588E-2</v>
      </c>
      <c r="BT282" s="180">
        <f>AVERAGE(Tableau1[FG%])</f>
        <v>44.61089630931459</v>
      </c>
      <c r="BU282" s="180">
        <f>AVERAGE(Tableau1[3P%])</f>
        <v>29.902460456941991</v>
      </c>
      <c r="BV282" s="180">
        <f>AVERAGE(Tableau1[FT%])</f>
        <v>72.024077328646754</v>
      </c>
    </row>
    <row r="283" spans="1:74">
      <c r="A283" s="181" t="s">
        <v>2046</v>
      </c>
      <c r="B283" s="167" t="s">
        <v>1830</v>
      </c>
      <c r="C283" s="168">
        <v>25</v>
      </c>
      <c r="D283" s="168">
        <v>14</v>
      </c>
      <c r="E283" s="168">
        <v>3</v>
      </c>
      <c r="F283" s="168">
        <v>11</v>
      </c>
      <c r="G283" s="168">
        <v>18.2</v>
      </c>
      <c r="H283" s="169">
        <v>106</v>
      </c>
      <c r="I283" s="169">
        <v>42</v>
      </c>
      <c r="J283" s="169">
        <v>70</v>
      </c>
      <c r="K283" s="169">
        <v>60</v>
      </c>
      <c r="L283" s="169">
        <v>0</v>
      </c>
      <c r="M283" s="169">
        <v>0</v>
      </c>
      <c r="N283" s="169">
        <v>0</v>
      </c>
      <c r="O283" s="169">
        <v>22</v>
      </c>
      <c r="P283" s="169">
        <v>31</v>
      </c>
      <c r="Q283" s="169">
        <v>74.2</v>
      </c>
      <c r="R283" s="169">
        <v>46</v>
      </c>
      <c r="S283" s="169">
        <v>76</v>
      </c>
      <c r="T283" s="169">
        <v>122</v>
      </c>
      <c r="U283" s="169">
        <v>8</v>
      </c>
      <c r="V283" s="170">
        <v>10</v>
      </c>
      <c r="W283" s="169">
        <v>13</v>
      </c>
      <c r="X283" s="169">
        <v>1</v>
      </c>
      <c r="Y283" s="169">
        <v>24</v>
      </c>
      <c r="Z283" s="169">
        <v>300</v>
      </c>
      <c r="AA283" s="169">
        <v>4</v>
      </c>
      <c r="AB283" s="169">
        <v>0</v>
      </c>
      <c r="AC283" s="168">
        <v>-0.8</v>
      </c>
      <c r="AD283" s="168">
        <v>113.4</v>
      </c>
      <c r="AE283" s="168">
        <v>115.8</v>
      </c>
      <c r="AF283" s="168">
        <v>-2.5</v>
      </c>
      <c r="AG283" s="168">
        <v>5.0999999999999996</v>
      </c>
      <c r="AH283" s="168">
        <v>0.9</v>
      </c>
      <c r="AI283" s="168">
        <v>8.9</v>
      </c>
      <c r="AJ283" s="168">
        <v>16</v>
      </c>
      <c r="AK283" s="168">
        <v>28.6</v>
      </c>
      <c r="AL283" s="168">
        <v>22.1</v>
      </c>
      <c r="AM283" s="168">
        <v>9.9</v>
      </c>
      <c r="AN283" s="168">
        <v>60</v>
      </c>
      <c r="AO283" s="168">
        <v>64</v>
      </c>
      <c r="AP283" s="168">
        <v>14.4</v>
      </c>
      <c r="AQ283" s="168">
        <v>101.2</v>
      </c>
      <c r="AR283" s="168">
        <v>14</v>
      </c>
      <c r="AS283" s="168">
        <v>539</v>
      </c>
      <c r="AT283" s="171">
        <f t="shared" si="100"/>
        <v>7.5714285714285712</v>
      </c>
      <c r="AU283" s="171">
        <f t="shared" si="101"/>
        <v>0.5714285714285714</v>
      </c>
      <c r="AV283" s="172">
        <f t="shared" si="102"/>
        <v>8.7142857142857135</v>
      </c>
      <c r="AW283" s="172">
        <f t="shared" si="103"/>
        <v>3.2857142857142856</v>
      </c>
      <c r="AX283" s="172">
        <f t="shared" si="104"/>
        <v>5.4285714285714288</v>
      </c>
      <c r="AY283" s="172">
        <f t="shared" si="105"/>
        <v>0.9285714285714286</v>
      </c>
      <c r="AZ283" s="172">
        <f t="shared" si="106"/>
        <v>7.1428571428571425E-2</v>
      </c>
      <c r="BA283" s="172">
        <f t="shared" si="107"/>
        <v>0.7142857142857143</v>
      </c>
      <c r="BB283" s="173">
        <f t="shared" si="108"/>
        <v>0.41601255886970173</v>
      </c>
      <c r="BC283" s="173">
        <f t="shared" si="109"/>
        <v>0.79999999999999993</v>
      </c>
      <c r="BD283" s="173">
        <f t="shared" si="110"/>
        <v>5.1020408163265307E-2</v>
      </c>
      <c r="BE283" s="173">
        <f t="shared" si="111"/>
        <v>3.9246467817896386E-3</v>
      </c>
      <c r="BF283" s="173">
        <f t="shared" si="112"/>
        <v>0.18053375196232338</v>
      </c>
      <c r="BG283" s="173">
        <f t="shared" si="113"/>
        <v>0.29827315541601257</v>
      </c>
      <c r="BH283" s="174" t="str">
        <f t="shared" si="114"/>
        <v>10–19 min</v>
      </c>
      <c r="BI283" s="174" t="str">
        <f t="shared" si="115"/>
        <v>23–27</v>
      </c>
      <c r="BJ283" s="175">
        <f t="shared" si="116"/>
        <v>0.6</v>
      </c>
      <c r="BK283" s="175">
        <f t="shared" si="117"/>
        <v>0.64</v>
      </c>
      <c r="BL283" s="175">
        <f t="shared" si="118"/>
        <v>4.2245021122510558E-2</v>
      </c>
      <c r="BM283" s="176" t="str">
        <f t="shared" si="119"/>
        <v>Écarter</v>
      </c>
      <c r="BN283" s="177">
        <f t="shared" si="120"/>
        <v>0.23156079333141708</v>
      </c>
      <c r="BO283" s="177">
        <f t="shared" si="121"/>
        <v>254.79999999999998</v>
      </c>
      <c r="BP283" s="178">
        <f t="shared" si="122"/>
        <v>3.1397174254317116E-2</v>
      </c>
      <c r="BQ283" s="178">
        <f t="shared" si="123"/>
        <v>0.8</v>
      </c>
      <c r="BR283" s="179">
        <f t="shared" si="124"/>
        <v>0.47880690737833592</v>
      </c>
      <c r="BS283" s="182">
        <f>AVERAGE(Tableau1[[#This Row],[STL_pg/Min]],Tableau1[[#This Row],[BLK_pg/Min]],Tableau1[[#This Row],[REB_pg/Min]])</f>
        <v>0.17791732077446362</v>
      </c>
      <c r="BT283" s="180">
        <f>AVERAGE(Tableau1[FG%])</f>
        <v>44.61089630931459</v>
      </c>
      <c r="BU283" s="180">
        <f>AVERAGE(Tableau1[3P%])</f>
        <v>29.902460456941991</v>
      </c>
      <c r="BV283" s="180">
        <f>AVERAGE(Tableau1[FT%])</f>
        <v>72.024077328646754</v>
      </c>
    </row>
    <row r="284" spans="1:74">
      <c r="A284" s="181" t="s">
        <v>2047</v>
      </c>
      <c r="B284" s="167" t="s">
        <v>1825</v>
      </c>
      <c r="C284" s="168">
        <v>28</v>
      </c>
      <c r="D284" s="168">
        <v>15</v>
      </c>
      <c r="E284" s="168">
        <v>8</v>
      </c>
      <c r="F284" s="168">
        <v>7</v>
      </c>
      <c r="G284" s="168">
        <v>20.8</v>
      </c>
      <c r="H284" s="169">
        <v>113</v>
      </c>
      <c r="I284" s="169">
        <v>42</v>
      </c>
      <c r="J284" s="169">
        <v>89</v>
      </c>
      <c r="K284" s="169">
        <v>47.7</v>
      </c>
      <c r="L284" s="169">
        <v>21</v>
      </c>
      <c r="M284" s="169">
        <v>48</v>
      </c>
      <c r="N284" s="169">
        <v>43.8</v>
      </c>
      <c r="O284" s="169">
        <v>8</v>
      </c>
      <c r="P284" s="169">
        <v>15</v>
      </c>
      <c r="Q284" s="169">
        <v>46.7</v>
      </c>
      <c r="R284" s="169">
        <v>14</v>
      </c>
      <c r="S284" s="169">
        <v>38</v>
      </c>
      <c r="T284" s="169">
        <v>53</v>
      </c>
      <c r="U284" s="169">
        <v>29</v>
      </c>
      <c r="V284" s="170">
        <v>14</v>
      </c>
      <c r="W284" s="169">
        <v>33</v>
      </c>
      <c r="X284" s="169">
        <v>9</v>
      </c>
      <c r="Y284" s="169">
        <v>14</v>
      </c>
      <c r="Z284" s="169">
        <v>330</v>
      </c>
      <c r="AA284" s="169">
        <v>0</v>
      </c>
      <c r="AB284" s="169">
        <v>0</v>
      </c>
      <c r="AC284" s="168">
        <v>0.1</v>
      </c>
      <c r="AD284" s="168">
        <v>105.3</v>
      </c>
      <c r="AE284" s="168">
        <v>105.1</v>
      </c>
      <c r="AF284" s="168">
        <v>0.2</v>
      </c>
      <c r="AG284" s="168">
        <v>12.6</v>
      </c>
      <c r="AH284" s="168">
        <v>2.15</v>
      </c>
      <c r="AI284" s="168">
        <v>20.7</v>
      </c>
      <c r="AJ284" s="168">
        <v>3.8</v>
      </c>
      <c r="AK284" s="168">
        <v>12.2</v>
      </c>
      <c r="AL284" s="168">
        <v>7.6</v>
      </c>
      <c r="AM284" s="168">
        <v>9.6</v>
      </c>
      <c r="AN284" s="168">
        <v>59.7</v>
      </c>
      <c r="AO284" s="168">
        <v>59.2</v>
      </c>
      <c r="AP284" s="168">
        <v>13.5</v>
      </c>
      <c r="AQ284" s="168">
        <v>102.37</v>
      </c>
      <c r="AR284" s="168">
        <v>11.4</v>
      </c>
      <c r="AS284" s="168">
        <v>666</v>
      </c>
      <c r="AT284" s="171">
        <f t="shared" si="100"/>
        <v>7.5333333333333332</v>
      </c>
      <c r="AU284" s="171">
        <f t="shared" si="101"/>
        <v>1.9333333333333333</v>
      </c>
      <c r="AV284" s="172">
        <f t="shared" si="102"/>
        <v>3.5333333333333332</v>
      </c>
      <c r="AW284" s="172">
        <f t="shared" si="103"/>
        <v>0.93333333333333335</v>
      </c>
      <c r="AX284" s="172">
        <f t="shared" si="104"/>
        <v>2.5333333333333332</v>
      </c>
      <c r="AY284" s="172">
        <f t="shared" si="105"/>
        <v>2.2000000000000002</v>
      </c>
      <c r="AZ284" s="172">
        <f t="shared" si="106"/>
        <v>0.6</v>
      </c>
      <c r="BA284" s="172">
        <f t="shared" si="107"/>
        <v>0.93333333333333335</v>
      </c>
      <c r="BB284" s="173">
        <f t="shared" si="108"/>
        <v>0.36217948717948717</v>
      </c>
      <c r="BC284" s="173">
        <f t="shared" si="109"/>
        <v>2.0714285714285716</v>
      </c>
      <c r="BD284" s="173">
        <f t="shared" si="110"/>
        <v>0.10576923076923077</v>
      </c>
      <c r="BE284" s="173">
        <f t="shared" si="111"/>
        <v>2.8846153846153844E-2</v>
      </c>
      <c r="BF284" s="173">
        <f t="shared" si="112"/>
        <v>4.4871794871794872E-2</v>
      </c>
      <c r="BG284" s="173">
        <f t="shared" si="113"/>
        <v>0.12179487179487178</v>
      </c>
      <c r="BH284" s="174" t="str">
        <f t="shared" si="114"/>
        <v>20–29 min</v>
      </c>
      <c r="BI284" s="174" t="str">
        <f t="shared" si="115"/>
        <v>28–32</v>
      </c>
      <c r="BJ284" s="175">
        <f t="shared" si="116"/>
        <v>0.59699999999999998</v>
      </c>
      <c r="BK284" s="175">
        <f t="shared" si="117"/>
        <v>0.59200000000000008</v>
      </c>
      <c r="BL284" s="175">
        <f t="shared" si="118"/>
        <v>5.3711526855763428E-2</v>
      </c>
      <c r="BM284" s="176" t="str">
        <f t="shared" si="119"/>
        <v>Écarter</v>
      </c>
      <c r="BN284" s="177">
        <f t="shared" si="120"/>
        <v>0.23039570757880617</v>
      </c>
      <c r="BO284" s="177">
        <f t="shared" si="121"/>
        <v>312</v>
      </c>
      <c r="BP284" s="178">
        <f t="shared" si="122"/>
        <v>9.2948717948717952E-2</v>
      </c>
      <c r="BQ284" s="178">
        <f t="shared" si="123"/>
        <v>2.0714285714285716</v>
      </c>
      <c r="BR284" s="179">
        <f t="shared" si="124"/>
        <v>0.16987179487179485</v>
      </c>
      <c r="BS284" s="182">
        <f>AVERAGE(Tableau1[[#This Row],[STL_pg/Min]],Tableau1[[#This Row],[BLK_pg/Min]],Tableau1[[#This Row],[REB_pg/Min]])</f>
        <v>0.10149572649572648</v>
      </c>
      <c r="BT284" s="180">
        <f>AVERAGE(Tableau1[FG%])</f>
        <v>44.61089630931459</v>
      </c>
      <c r="BU284" s="180">
        <f>AVERAGE(Tableau1[3P%])</f>
        <v>29.902460456941991</v>
      </c>
      <c r="BV284" s="180">
        <f>AVERAGE(Tableau1[FT%])</f>
        <v>72.024077328646754</v>
      </c>
    </row>
    <row r="285" spans="1:74">
      <c r="A285" s="181" t="s">
        <v>2048</v>
      </c>
      <c r="B285" s="167" t="s">
        <v>1783</v>
      </c>
      <c r="C285" s="168">
        <v>28</v>
      </c>
      <c r="D285" s="168">
        <v>47</v>
      </c>
      <c r="E285" s="168">
        <v>21</v>
      </c>
      <c r="F285" s="168">
        <v>26</v>
      </c>
      <c r="G285" s="168">
        <v>17.600000000000001</v>
      </c>
      <c r="H285" s="169">
        <v>353</v>
      </c>
      <c r="I285" s="169">
        <v>103</v>
      </c>
      <c r="J285" s="169">
        <v>259</v>
      </c>
      <c r="K285" s="169">
        <v>39.700000000000003</v>
      </c>
      <c r="L285" s="169">
        <v>85</v>
      </c>
      <c r="M285" s="169">
        <v>216</v>
      </c>
      <c r="N285" s="169">
        <v>39</v>
      </c>
      <c r="O285" s="169">
        <v>66</v>
      </c>
      <c r="P285" s="169">
        <v>80</v>
      </c>
      <c r="Q285" s="169">
        <v>82.1</v>
      </c>
      <c r="R285" s="169">
        <v>14</v>
      </c>
      <c r="S285" s="169">
        <v>75</v>
      </c>
      <c r="T285" s="169">
        <v>89</v>
      </c>
      <c r="U285" s="169">
        <v>61</v>
      </c>
      <c r="V285" s="170">
        <v>33</v>
      </c>
      <c r="W285" s="169">
        <v>28</v>
      </c>
      <c r="X285" s="169">
        <v>14</v>
      </c>
      <c r="Y285" s="169">
        <v>80</v>
      </c>
      <c r="Z285" s="169">
        <v>639</v>
      </c>
      <c r="AA285" s="169">
        <v>0</v>
      </c>
      <c r="AB285" s="169">
        <v>0</v>
      </c>
      <c r="AC285" s="168">
        <v>-1.3</v>
      </c>
      <c r="AD285" s="168">
        <v>107.9</v>
      </c>
      <c r="AE285" s="168">
        <v>111.4</v>
      </c>
      <c r="AF285" s="168">
        <v>-3.5</v>
      </c>
      <c r="AG285" s="168">
        <v>10.199999999999999</v>
      </c>
      <c r="AH285" s="168">
        <v>1.94</v>
      </c>
      <c r="AI285" s="168">
        <v>16</v>
      </c>
      <c r="AJ285" s="168">
        <v>1.5</v>
      </c>
      <c r="AK285" s="168">
        <v>8.5</v>
      </c>
      <c r="AL285" s="168">
        <v>4.9000000000000004</v>
      </c>
      <c r="AM285" s="168">
        <v>8.1999999999999993</v>
      </c>
      <c r="AN285" s="168">
        <v>56.2</v>
      </c>
      <c r="AO285" s="168">
        <v>60.6</v>
      </c>
      <c r="AP285" s="168">
        <v>15.3</v>
      </c>
      <c r="AQ285" s="168">
        <v>105.43</v>
      </c>
      <c r="AR285" s="168">
        <v>6.8</v>
      </c>
      <c r="AS285" s="168">
        <v>1824</v>
      </c>
      <c r="AT285" s="171">
        <f t="shared" si="100"/>
        <v>7.5106382978723403</v>
      </c>
      <c r="AU285" s="171">
        <f t="shared" si="101"/>
        <v>1.2978723404255319</v>
      </c>
      <c r="AV285" s="172">
        <f t="shared" si="102"/>
        <v>1.8936170212765957</v>
      </c>
      <c r="AW285" s="172">
        <f t="shared" si="103"/>
        <v>0.2978723404255319</v>
      </c>
      <c r="AX285" s="172">
        <f t="shared" si="104"/>
        <v>1.5957446808510638</v>
      </c>
      <c r="AY285" s="172">
        <f t="shared" si="105"/>
        <v>0.5957446808510638</v>
      </c>
      <c r="AZ285" s="172">
        <f t="shared" si="106"/>
        <v>0.2978723404255319</v>
      </c>
      <c r="BA285" s="172">
        <f t="shared" si="107"/>
        <v>0.7021276595744681</v>
      </c>
      <c r="BB285" s="173">
        <f t="shared" si="108"/>
        <v>0.42674081237911021</v>
      </c>
      <c r="BC285" s="173">
        <f t="shared" si="109"/>
        <v>1.8484848484848484</v>
      </c>
      <c r="BD285" s="173">
        <f t="shared" si="110"/>
        <v>3.3849129593810444E-2</v>
      </c>
      <c r="BE285" s="173">
        <f t="shared" si="111"/>
        <v>1.6924564796905222E-2</v>
      </c>
      <c r="BF285" s="173">
        <f t="shared" si="112"/>
        <v>1.6924564796905222E-2</v>
      </c>
      <c r="BG285" s="173">
        <f t="shared" si="113"/>
        <v>9.066731141199226E-2</v>
      </c>
      <c r="BH285" s="174" t="str">
        <f t="shared" si="114"/>
        <v>10–19 min</v>
      </c>
      <c r="BI285" s="174" t="str">
        <f t="shared" si="115"/>
        <v>28–32</v>
      </c>
      <c r="BJ285" s="175">
        <f t="shared" si="116"/>
        <v>0.56200000000000006</v>
      </c>
      <c r="BK285" s="175">
        <f t="shared" si="117"/>
        <v>0.60599999999999998</v>
      </c>
      <c r="BL285" s="175">
        <f t="shared" si="118"/>
        <v>0.15630657815328908</v>
      </c>
      <c r="BM285" s="176" t="str">
        <f t="shared" si="119"/>
        <v>Écarter</v>
      </c>
      <c r="BN285" s="177">
        <f t="shared" si="120"/>
        <v>0.22970161393895286</v>
      </c>
      <c r="BO285" s="177">
        <f t="shared" si="121"/>
        <v>827.2</v>
      </c>
      <c r="BP285" s="178">
        <f t="shared" si="122"/>
        <v>7.3742746615087035E-2</v>
      </c>
      <c r="BQ285" s="178">
        <f t="shared" si="123"/>
        <v>1.8484848484848484</v>
      </c>
      <c r="BR285" s="179">
        <f t="shared" si="124"/>
        <v>0.10759187620889747</v>
      </c>
      <c r="BS285" s="182">
        <f>AVERAGE(Tableau1[[#This Row],[STL_pg/Min]],Tableau1[[#This Row],[BLK_pg/Min]],Tableau1[[#This Row],[REB_pg/Min]])</f>
        <v>5.278852353320438E-2</v>
      </c>
      <c r="BT285" s="180">
        <f>AVERAGE(Tableau1[FG%])</f>
        <v>44.61089630931459</v>
      </c>
      <c r="BU285" s="180">
        <f>AVERAGE(Tableau1[3P%])</f>
        <v>29.902460456941991</v>
      </c>
      <c r="BV285" s="180">
        <f>AVERAGE(Tableau1[FT%])</f>
        <v>72.024077328646754</v>
      </c>
    </row>
    <row r="286" spans="1:74">
      <c r="A286" s="181" t="s">
        <v>2049</v>
      </c>
      <c r="B286" s="167" t="s">
        <v>1748</v>
      </c>
      <c r="C286" s="168">
        <v>25</v>
      </c>
      <c r="D286" s="168">
        <v>73</v>
      </c>
      <c r="E286" s="168">
        <v>44</v>
      </c>
      <c r="F286" s="168">
        <v>29</v>
      </c>
      <c r="G286" s="168">
        <v>22.7</v>
      </c>
      <c r="H286" s="169">
        <v>540</v>
      </c>
      <c r="I286" s="169">
        <v>183</v>
      </c>
      <c r="J286" s="169">
        <v>423</v>
      </c>
      <c r="K286" s="169">
        <v>42.9</v>
      </c>
      <c r="L286" s="169">
        <v>153</v>
      </c>
      <c r="M286" s="169">
        <v>365</v>
      </c>
      <c r="N286" s="169">
        <v>42.7</v>
      </c>
      <c r="O286" s="169">
        <v>22</v>
      </c>
      <c r="P286" s="169">
        <v>29</v>
      </c>
      <c r="Q286" s="169">
        <v>81.5</v>
      </c>
      <c r="R286" s="169">
        <v>15</v>
      </c>
      <c r="S286" s="169">
        <v>153</v>
      </c>
      <c r="T286" s="169">
        <v>175</v>
      </c>
      <c r="U286" s="169">
        <v>110</v>
      </c>
      <c r="V286" s="170">
        <v>37</v>
      </c>
      <c r="W286" s="169">
        <v>37</v>
      </c>
      <c r="X286" s="169">
        <v>7</v>
      </c>
      <c r="Y286" s="169">
        <v>161</v>
      </c>
      <c r="Z286" s="169">
        <v>1007</v>
      </c>
      <c r="AA286" s="169">
        <v>0</v>
      </c>
      <c r="AB286" s="169">
        <v>0</v>
      </c>
      <c r="AC286" s="168">
        <v>3.1</v>
      </c>
      <c r="AD286" s="168">
        <v>114</v>
      </c>
      <c r="AE286" s="168">
        <v>107.6</v>
      </c>
      <c r="AF286" s="168">
        <v>6.4</v>
      </c>
      <c r="AG286" s="168">
        <v>8.6</v>
      </c>
      <c r="AH286" s="168">
        <v>2.7</v>
      </c>
      <c r="AI286" s="168">
        <v>18.600000000000001</v>
      </c>
      <c r="AJ286" s="168">
        <v>1.1000000000000001</v>
      </c>
      <c r="AK286" s="168">
        <v>8.6999999999999993</v>
      </c>
      <c r="AL286" s="168">
        <v>5.0999999999999996</v>
      </c>
      <c r="AM286" s="168">
        <v>6.9</v>
      </c>
      <c r="AN286" s="168">
        <v>61.2</v>
      </c>
      <c r="AO286" s="168">
        <v>62.1</v>
      </c>
      <c r="AP286" s="168">
        <v>12.3</v>
      </c>
      <c r="AQ286" s="168">
        <v>100.84</v>
      </c>
      <c r="AR286" s="168">
        <v>5.8</v>
      </c>
      <c r="AS286" s="168">
        <v>3487</v>
      </c>
      <c r="AT286" s="171">
        <f t="shared" si="100"/>
        <v>7.397260273972603</v>
      </c>
      <c r="AU286" s="171">
        <f t="shared" si="101"/>
        <v>1.5068493150684932</v>
      </c>
      <c r="AV286" s="172">
        <f t="shared" si="102"/>
        <v>2.3972602739726026</v>
      </c>
      <c r="AW286" s="172">
        <f t="shared" si="103"/>
        <v>0.20547945205479451</v>
      </c>
      <c r="AX286" s="172">
        <f t="shared" si="104"/>
        <v>2.095890410958904</v>
      </c>
      <c r="AY286" s="172">
        <f t="shared" si="105"/>
        <v>0.50684931506849318</v>
      </c>
      <c r="AZ286" s="172">
        <f t="shared" si="106"/>
        <v>9.5890410958904104E-2</v>
      </c>
      <c r="BA286" s="172">
        <f t="shared" si="107"/>
        <v>0.50684931506849318</v>
      </c>
      <c r="BB286" s="173">
        <f t="shared" si="108"/>
        <v>0.3258704966507755</v>
      </c>
      <c r="BC286" s="173">
        <f t="shared" si="109"/>
        <v>2.9729729729729728</v>
      </c>
      <c r="BD286" s="173">
        <f t="shared" si="110"/>
        <v>2.2328163659404987E-2</v>
      </c>
      <c r="BE286" s="173">
        <f t="shared" si="111"/>
        <v>4.2242471788063486E-3</v>
      </c>
      <c r="BF286" s="173">
        <f t="shared" si="112"/>
        <v>9.0519582402993175E-3</v>
      </c>
      <c r="BG286" s="173">
        <f t="shared" si="113"/>
        <v>9.2329974051053046E-2</v>
      </c>
      <c r="BH286" s="174" t="str">
        <f t="shared" si="114"/>
        <v>20–29 min</v>
      </c>
      <c r="BI286" s="174" t="str">
        <f t="shared" si="115"/>
        <v>23–27</v>
      </c>
      <c r="BJ286" s="175">
        <f t="shared" si="116"/>
        <v>0.61199999999999999</v>
      </c>
      <c r="BK286" s="175">
        <f t="shared" si="117"/>
        <v>0.621</v>
      </c>
      <c r="BL286" s="175">
        <f t="shared" si="118"/>
        <v>0.25528062764031384</v>
      </c>
      <c r="BM286" s="176" t="str">
        <f t="shared" si="119"/>
        <v>Écarter</v>
      </c>
      <c r="BN286" s="177">
        <f t="shared" si="120"/>
        <v>0.22623411703095286</v>
      </c>
      <c r="BO286" s="177">
        <f t="shared" si="121"/>
        <v>1657.1</v>
      </c>
      <c r="BP286" s="178">
        <f t="shared" si="122"/>
        <v>6.638102709552833E-2</v>
      </c>
      <c r="BQ286" s="178">
        <f t="shared" si="123"/>
        <v>2.9729729729729728</v>
      </c>
      <c r="BR286" s="179">
        <f t="shared" si="124"/>
        <v>0.10560617947015871</v>
      </c>
      <c r="BS286" s="182">
        <f>AVERAGE(Tableau1[[#This Row],[STL_pg/Min]],Tableau1[[#This Row],[BLK_pg/Min]],Tableau1[[#This Row],[REB_pg/Min]])</f>
        <v>4.405286343612335E-2</v>
      </c>
      <c r="BT286" s="180">
        <f>AVERAGE(Tableau1[FG%])</f>
        <v>44.61089630931459</v>
      </c>
      <c r="BU286" s="180">
        <f>AVERAGE(Tableau1[3P%])</f>
        <v>29.902460456941991</v>
      </c>
      <c r="BV286" s="180">
        <f>AVERAGE(Tableau1[FT%])</f>
        <v>72.024077328646754</v>
      </c>
    </row>
    <row r="287" spans="1:74">
      <c r="A287" s="181" t="s">
        <v>2050</v>
      </c>
      <c r="B287" s="167" t="s">
        <v>1768</v>
      </c>
      <c r="C287" s="168">
        <v>24</v>
      </c>
      <c r="D287" s="168">
        <v>68</v>
      </c>
      <c r="E287" s="168">
        <v>17</v>
      </c>
      <c r="F287" s="168">
        <v>51</v>
      </c>
      <c r="G287" s="168">
        <v>27.8</v>
      </c>
      <c r="H287" s="169">
        <v>503</v>
      </c>
      <c r="I287" s="169">
        <v>177</v>
      </c>
      <c r="J287" s="169">
        <v>422</v>
      </c>
      <c r="K287" s="169">
        <v>42.8</v>
      </c>
      <c r="L287" s="169">
        <v>95</v>
      </c>
      <c r="M287" s="169">
        <v>245</v>
      </c>
      <c r="N287" s="169">
        <v>39.1</v>
      </c>
      <c r="O287" s="169">
        <v>48</v>
      </c>
      <c r="P287" s="169">
        <v>75</v>
      </c>
      <c r="Q287" s="169">
        <v>68.099999999999994</v>
      </c>
      <c r="R287" s="169">
        <v>54</v>
      </c>
      <c r="S287" s="169">
        <v>116</v>
      </c>
      <c r="T287" s="169">
        <v>170</v>
      </c>
      <c r="U287" s="169">
        <v>109</v>
      </c>
      <c r="V287" s="170">
        <v>68</v>
      </c>
      <c r="W287" s="169">
        <v>75</v>
      </c>
      <c r="X287" s="169">
        <v>14</v>
      </c>
      <c r="Y287" s="169">
        <v>163</v>
      </c>
      <c r="Z287" s="169">
        <v>1074</v>
      </c>
      <c r="AA287" s="169">
        <v>0</v>
      </c>
      <c r="AB287" s="169">
        <v>0</v>
      </c>
      <c r="AC287" s="168">
        <v>-5.4</v>
      </c>
      <c r="AD287" s="168">
        <v>105.3</v>
      </c>
      <c r="AE287" s="168">
        <v>114.2</v>
      </c>
      <c r="AF287" s="168">
        <v>-8.9</v>
      </c>
      <c r="AG287" s="168">
        <v>8.1</v>
      </c>
      <c r="AH287" s="168">
        <v>1.54</v>
      </c>
      <c r="AI287" s="168">
        <v>17.100000000000001</v>
      </c>
      <c r="AJ287" s="168">
        <v>2.7</v>
      </c>
      <c r="AK287" s="168">
        <v>6</v>
      </c>
      <c r="AL287" s="168">
        <v>4.3</v>
      </c>
      <c r="AM287" s="168">
        <v>11.1</v>
      </c>
      <c r="AN287" s="168">
        <v>54.3</v>
      </c>
      <c r="AO287" s="168">
        <v>55.9</v>
      </c>
      <c r="AP287" s="168">
        <v>11.5</v>
      </c>
      <c r="AQ287" s="168">
        <v>100.08</v>
      </c>
      <c r="AR287" s="168">
        <v>4.3</v>
      </c>
      <c r="AS287" s="168">
        <v>3929</v>
      </c>
      <c r="AT287" s="171">
        <f t="shared" si="100"/>
        <v>7.3970588235294121</v>
      </c>
      <c r="AU287" s="171">
        <f t="shared" si="101"/>
        <v>1.6029411764705883</v>
      </c>
      <c r="AV287" s="172">
        <f t="shared" si="102"/>
        <v>2.5</v>
      </c>
      <c r="AW287" s="172">
        <f t="shared" si="103"/>
        <v>0.79411764705882348</v>
      </c>
      <c r="AX287" s="172">
        <f t="shared" si="104"/>
        <v>1.7058823529411764</v>
      </c>
      <c r="AY287" s="172">
        <f t="shared" si="105"/>
        <v>1.1029411764705883</v>
      </c>
      <c r="AZ287" s="172">
        <f t="shared" si="106"/>
        <v>0.20588235294117646</v>
      </c>
      <c r="BA287" s="172">
        <f t="shared" si="107"/>
        <v>1</v>
      </c>
      <c r="BB287" s="173">
        <f t="shared" si="108"/>
        <v>0.26608125264494287</v>
      </c>
      <c r="BC287" s="173">
        <f t="shared" si="109"/>
        <v>1.6029411764705883</v>
      </c>
      <c r="BD287" s="173">
        <f t="shared" si="110"/>
        <v>3.967414303851037E-2</v>
      </c>
      <c r="BE287" s="173">
        <f t="shared" si="111"/>
        <v>7.4058400338552679E-3</v>
      </c>
      <c r="BF287" s="173">
        <f t="shared" si="112"/>
        <v>2.8565382987727463E-2</v>
      </c>
      <c r="BG287" s="173">
        <f t="shared" si="113"/>
        <v>6.1362674566229368E-2</v>
      </c>
      <c r="BH287" s="174" t="str">
        <f t="shared" si="114"/>
        <v>20–29 min</v>
      </c>
      <c r="BI287" s="174" t="str">
        <f t="shared" si="115"/>
        <v>23–27</v>
      </c>
      <c r="BJ287" s="175">
        <f t="shared" si="116"/>
        <v>0.54299999999999993</v>
      </c>
      <c r="BK287" s="175">
        <f t="shared" si="117"/>
        <v>0.55899999999999994</v>
      </c>
      <c r="BL287" s="175">
        <f t="shared" si="118"/>
        <v>0.25467712733856368</v>
      </c>
      <c r="BM287" s="176" t="str">
        <f t="shared" si="119"/>
        <v>Écarter</v>
      </c>
      <c r="BN287" s="177">
        <f t="shared" si="120"/>
        <v>0.22622795597112086</v>
      </c>
      <c r="BO287" s="177">
        <f t="shared" si="121"/>
        <v>1890.4</v>
      </c>
      <c r="BP287" s="178">
        <f t="shared" si="122"/>
        <v>5.765975454930173E-2</v>
      </c>
      <c r="BQ287" s="178">
        <f t="shared" si="123"/>
        <v>1.6029411764705883</v>
      </c>
      <c r="BR287" s="179">
        <f t="shared" si="124"/>
        <v>8.9928057553956831E-2</v>
      </c>
      <c r="BS287" s="182">
        <f>AVERAGE(Tableau1[[#This Row],[STL_pg/Min]],Tableau1[[#This Row],[BLK_pg/Min]],Tableau1[[#This Row],[REB_pg/Min]])</f>
        <v>4.5669346875440824E-2</v>
      </c>
      <c r="BT287" s="180">
        <f>AVERAGE(Tableau1[FG%])</f>
        <v>44.61089630931459</v>
      </c>
      <c r="BU287" s="180">
        <f>AVERAGE(Tableau1[3P%])</f>
        <v>29.902460456941991</v>
      </c>
      <c r="BV287" s="180">
        <f>AVERAGE(Tableau1[FT%])</f>
        <v>72.024077328646754</v>
      </c>
    </row>
    <row r="288" spans="1:74">
      <c r="A288" s="181" t="s">
        <v>2051</v>
      </c>
      <c r="B288" s="167" t="s">
        <v>1815</v>
      </c>
      <c r="C288" s="168">
        <v>31</v>
      </c>
      <c r="D288" s="168">
        <v>31</v>
      </c>
      <c r="E288" s="168">
        <v>9</v>
      </c>
      <c r="F288" s="168">
        <v>22</v>
      </c>
      <c r="G288" s="168">
        <v>17.2</v>
      </c>
      <c r="H288" s="169">
        <v>229</v>
      </c>
      <c r="I288" s="169">
        <v>90</v>
      </c>
      <c r="J288" s="169">
        <v>140</v>
      </c>
      <c r="K288" s="169">
        <v>64.7</v>
      </c>
      <c r="L288" s="169">
        <v>0</v>
      </c>
      <c r="M288" s="169">
        <v>3</v>
      </c>
      <c r="N288" s="169">
        <v>0</v>
      </c>
      <c r="O288" s="169">
        <v>50</v>
      </c>
      <c r="P288" s="169">
        <v>59</v>
      </c>
      <c r="Q288" s="169">
        <v>83.3</v>
      </c>
      <c r="R288" s="169">
        <v>62</v>
      </c>
      <c r="S288" s="169">
        <v>115</v>
      </c>
      <c r="T288" s="169">
        <v>177</v>
      </c>
      <c r="U288" s="169">
        <v>43</v>
      </c>
      <c r="V288" s="170">
        <v>22</v>
      </c>
      <c r="W288" s="169">
        <v>9</v>
      </c>
      <c r="X288" s="169">
        <v>22</v>
      </c>
      <c r="Y288" s="169">
        <v>50</v>
      </c>
      <c r="Z288" s="169">
        <v>580</v>
      </c>
      <c r="AA288" s="169">
        <v>3</v>
      </c>
      <c r="AB288" s="169">
        <v>0</v>
      </c>
      <c r="AC288" s="168">
        <v>-1.2</v>
      </c>
      <c r="AD288" s="168">
        <v>110.2</v>
      </c>
      <c r="AE288" s="168">
        <v>114.5</v>
      </c>
      <c r="AF288" s="168">
        <v>-4.3</v>
      </c>
      <c r="AG288" s="168">
        <v>11.2</v>
      </c>
      <c r="AH288" s="168">
        <v>2</v>
      </c>
      <c r="AI288" s="168">
        <v>18.5</v>
      </c>
      <c r="AJ288" s="168">
        <v>11.3</v>
      </c>
      <c r="AK288" s="168">
        <v>20.8</v>
      </c>
      <c r="AL288" s="168">
        <v>16.100000000000001</v>
      </c>
      <c r="AM288" s="168">
        <v>9.3000000000000007</v>
      </c>
      <c r="AN288" s="168">
        <v>64.7</v>
      </c>
      <c r="AO288" s="168">
        <v>69.5</v>
      </c>
      <c r="AP288" s="168">
        <v>14.3</v>
      </c>
      <c r="AQ288" s="168">
        <v>100.78</v>
      </c>
      <c r="AR288" s="168">
        <v>13.5</v>
      </c>
      <c r="AS288" s="168">
        <v>1127</v>
      </c>
      <c r="AT288" s="171">
        <f t="shared" si="100"/>
        <v>7.387096774193548</v>
      </c>
      <c r="AU288" s="171">
        <f t="shared" si="101"/>
        <v>1.3870967741935485</v>
      </c>
      <c r="AV288" s="172">
        <f t="shared" si="102"/>
        <v>5.709677419354839</v>
      </c>
      <c r="AW288" s="172">
        <f t="shared" si="103"/>
        <v>2</v>
      </c>
      <c r="AX288" s="172">
        <f t="shared" si="104"/>
        <v>3.7096774193548385</v>
      </c>
      <c r="AY288" s="172">
        <f t="shared" si="105"/>
        <v>0.29032258064516131</v>
      </c>
      <c r="AZ288" s="172">
        <f t="shared" si="106"/>
        <v>0.70967741935483875</v>
      </c>
      <c r="BA288" s="172">
        <f t="shared" si="107"/>
        <v>0.70967741935483875</v>
      </c>
      <c r="BB288" s="173">
        <f t="shared" si="108"/>
        <v>0.42948237059264815</v>
      </c>
      <c r="BC288" s="173">
        <f t="shared" si="109"/>
        <v>1.9545454545454546</v>
      </c>
      <c r="BD288" s="173">
        <f t="shared" si="110"/>
        <v>1.6879219804951238E-2</v>
      </c>
      <c r="BE288" s="173">
        <f t="shared" si="111"/>
        <v>4.1260315078769698E-2</v>
      </c>
      <c r="BF288" s="173">
        <f t="shared" si="112"/>
        <v>0.11627906976744186</v>
      </c>
      <c r="BG288" s="173">
        <f t="shared" si="113"/>
        <v>0.21567891972993247</v>
      </c>
      <c r="BH288" s="174" t="str">
        <f t="shared" si="114"/>
        <v>10–19 min</v>
      </c>
      <c r="BI288" s="174" t="str">
        <f t="shared" si="115"/>
        <v>28–32</v>
      </c>
      <c r="BJ288" s="175">
        <f t="shared" si="116"/>
        <v>0.64700000000000002</v>
      </c>
      <c r="BK288" s="175">
        <f t="shared" si="117"/>
        <v>0.69499999999999995</v>
      </c>
      <c r="BL288" s="175">
        <f t="shared" si="118"/>
        <v>8.4490042245021116E-2</v>
      </c>
      <c r="BM288" s="176" t="str">
        <f t="shared" si="119"/>
        <v>Écarter</v>
      </c>
      <c r="BN288" s="177">
        <f t="shared" si="120"/>
        <v>0.22592328162523528</v>
      </c>
      <c r="BO288" s="177">
        <f t="shared" si="121"/>
        <v>533.19999999999993</v>
      </c>
      <c r="BP288" s="178">
        <f t="shared" si="122"/>
        <v>8.0645161290322592E-2</v>
      </c>
      <c r="BQ288" s="178">
        <f t="shared" si="123"/>
        <v>1.9545454545454546</v>
      </c>
      <c r="BR288" s="179">
        <f t="shared" si="124"/>
        <v>0.33195798949737437</v>
      </c>
      <c r="BS288" s="182">
        <f>AVERAGE(Tableau1[[#This Row],[STL_pg/Min]],Tableau1[[#This Row],[BLK_pg/Min]],Tableau1[[#This Row],[REB_pg/Min]])</f>
        <v>0.13003250812703177</v>
      </c>
      <c r="BT288" s="180">
        <f>AVERAGE(Tableau1[FG%])</f>
        <v>44.61089630931459</v>
      </c>
      <c r="BU288" s="180">
        <f>AVERAGE(Tableau1[3P%])</f>
        <v>29.902460456941991</v>
      </c>
      <c r="BV288" s="180">
        <f>AVERAGE(Tableau1[FT%])</f>
        <v>72.024077328646754</v>
      </c>
    </row>
    <row r="289" spans="1:74">
      <c r="A289" s="181" t="s">
        <v>2052</v>
      </c>
      <c r="B289" s="167" t="s">
        <v>1768</v>
      </c>
      <c r="C289" s="168">
        <v>24</v>
      </c>
      <c r="D289" s="168">
        <v>15</v>
      </c>
      <c r="E289" s="168">
        <v>1</v>
      </c>
      <c r="F289" s="168">
        <v>14</v>
      </c>
      <c r="G289" s="168">
        <v>24.7</v>
      </c>
      <c r="H289" s="169">
        <v>110</v>
      </c>
      <c r="I289" s="169">
        <v>42</v>
      </c>
      <c r="J289" s="169">
        <v>131</v>
      </c>
      <c r="K289" s="169">
        <v>32.299999999999997</v>
      </c>
      <c r="L289" s="169">
        <v>12</v>
      </c>
      <c r="M289" s="169">
        <v>56</v>
      </c>
      <c r="N289" s="169">
        <v>21.4</v>
      </c>
      <c r="O289" s="169">
        <v>14</v>
      </c>
      <c r="P289" s="169">
        <v>15</v>
      </c>
      <c r="Q289" s="169">
        <v>86.7</v>
      </c>
      <c r="R289" s="169">
        <v>14</v>
      </c>
      <c r="S289" s="169">
        <v>36</v>
      </c>
      <c r="T289" s="169">
        <v>50</v>
      </c>
      <c r="U289" s="169">
        <v>56</v>
      </c>
      <c r="V289" s="170">
        <v>32</v>
      </c>
      <c r="W289" s="169">
        <v>15</v>
      </c>
      <c r="X289" s="169">
        <v>2</v>
      </c>
      <c r="Y289" s="169">
        <v>23</v>
      </c>
      <c r="Z289" s="169">
        <v>273</v>
      </c>
      <c r="AA289" s="169">
        <v>0</v>
      </c>
      <c r="AB289" s="169">
        <v>0</v>
      </c>
      <c r="AC289" s="168">
        <v>-11.3</v>
      </c>
      <c r="AD289" s="168">
        <v>99.5</v>
      </c>
      <c r="AE289" s="168">
        <v>121.8</v>
      </c>
      <c r="AF289" s="168">
        <v>-22.3</v>
      </c>
      <c r="AG289" s="168">
        <v>23.5</v>
      </c>
      <c r="AH289" s="168">
        <v>1.81</v>
      </c>
      <c r="AI289" s="168">
        <v>25</v>
      </c>
      <c r="AJ289" s="168">
        <v>3.3</v>
      </c>
      <c r="AK289" s="168">
        <v>9.8000000000000007</v>
      </c>
      <c r="AL289" s="168">
        <v>6.4</v>
      </c>
      <c r="AM289" s="168">
        <v>13.8</v>
      </c>
      <c r="AN289" s="168">
        <v>36.9</v>
      </c>
      <c r="AO289" s="168">
        <v>39.9</v>
      </c>
      <c r="AP289" s="168">
        <v>18.600000000000001</v>
      </c>
      <c r="AQ289" s="168">
        <v>99.5</v>
      </c>
      <c r="AR289" s="168">
        <v>5.0999999999999996</v>
      </c>
      <c r="AS289" s="168">
        <v>769</v>
      </c>
      <c r="AT289" s="171">
        <f t="shared" si="100"/>
        <v>7.333333333333333</v>
      </c>
      <c r="AU289" s="171">
        <f t="shared" si="101"/>
        <v>3.7333333333333334</v>
      </c>
      <c r="AV289" s="172">
        <f t="shared" si="102"/>
        <v>3.3333333333333335</v>
      </c>
      <c r="AW289" s="172">
        <f t="shared" si="103"/>
        <v>0.93333333333333335</v>
      </c>
      <c r="AX289" s="172">
        <f t="shared" si="104"/>
        <v>2.4</v>
      </c>
      <c r="AY289" s="172">
        <f t="shared" si="105"/>
        <v>1</v>
      </c>
      <c r="AZ289" s="172">
        <f t="shared" si="106"/>
        <v>0.13333333333333333</v>
      </c>
      <c r="BA289" s="172">
        <f t="shared" si="107"/>
        <v>2.1333333333333333</v>
      </c>
      <c r="BB289" s="173">
        <f t="shared" si="108"/>
        <v>0.29689608636977055</v>
      </c>
      <c r="BC289" s="173">
        <f t="shared" si="109"/>
        <v>1.75</v>
      </c>
      <c r="BD289" s="173">
        <f t="shared" si="110"/>
        <v>4.048582995951417E-2</v>
      </c>
      <c r="BE289" s="173">
        <f t="shared" si="111"/>
        <v>5.3981106612685558E-3</v>
      </c>
      <c r="BF289" s="173">
        <f t="shared" si="112"/>
        <v>3.7786774628879895E-2</v>
      </c>
      <c r="BG289" s="173">
        <f t="shared" si="113"/>
        <v>9.7165991902834009E-2</v>
      </c>
      <c r="BH289" s="174" t="str">
        <f t="shared" si="114"/>
        <v>20–29 min</v>
      </c>
      <c r="BI289" s="174" t="str">
        <f t="shared" si="115"/>
        <v>23–27</v>
      </c>
      <c r="BJ289" s="175">
        <f t="shared" si="116"/>
        <v>0.36899999999999999</v>
      </c>
      <c r="BK289" s="175">
        <f t="shared" si="117"/>
        <v>0.39899999999999997</v>
      </c>
      <c r="BL289" s="175">
        <f t="shared" si="118"/>
        <v>7.9058539529269764E-2</v>
      </c>
      <c r="BM289" s="176" t="str">
        <f t="shared" si="119"/>
        <v>Écarter</v>
      </c>
      <c r="BN289" s="177">
        <f t="shared" si="120"/>
        <v>0.22427900737759893</v>
      </c>
      <c r="BO289" s="177">
        <f t="shared" si="121"/>
        <v>370.5</v>
      </c>
      <c r="BP289" s="178">
        <f t="shared" si="122"/>
        <v>0.15114709851551958</v>
      </c>
      <c r="BQ289" s="178">
        <f t="shared" si="123"/>
        <v>1.75</v>
      </c>
      <c r="BR289" s="179">
        <f t="shared" si="124"/>
        <v>0.1349527665317139</v>
      </c>
      <c r="BS289" s="182">
        <f>AVERAGE(Tableau1[[#This Row],[STL_pg/Min]],Tableau1[[#This Row],[BLK_pg/Min]],Tableau1[[#This Row],[REB_pg/Min]])</f>
        <v>6.0278902384165535E-2</v>
      </c>
      <c r="BT289" s="180">
        <f>AVERAGE(Tableau1[FG%])</f>
        <v>44.61089630931459</v>
      </c>
      <c r="BU289" s="180">
        <f>AVERAGE(Tableau1[3P%])</f>
        <v>29.902460456941991</v>
      </c>
      <c r="BV289" s="180">
        <f>AVERAGE(Tableau1[FT%])</f>
        <v>72.024077328646754</v>
      </c>
    </row>
    <row r="290" spans="1:74">
      <c r="A290" s="181" t="s">
        <v>2053</v>
      </c>
      <c r="B290" s="167" t="s">
        <v>1789</v>
      </c>
      <c r="C290" s="168">
        <v>33</v>
      </c>
      <c r="D290" s="168">
        <v>49</v>
      </c>
      <c r="E290" s="168">
        <v>26</v>
      </c>
      <c r="F290" s="168">
        <v>23</v>
      </c>
      <c r="G290" s="168">
        <v>17.600000000000001</v>
      </c>
      <c r="H290" s="169">
        <v>358</v>
      </c>
      <c r="I290" s="169">
        <v>113</v>
      </c>
      <c r="J290" s="169">
        <v>270</v>
      </c>
      <c r="K290" s="169">
        <v>42.4</v>
      </c>
      <c r="L290" s="169">
        <v>88</v>
      </c>
      <c r="M290" s="169">
        <v>206</v>
      </c>
      <c r="N290" s="169">
        <v>42.5</v>
      </c>
      <c r="O290" s="169">
        <v>39</v>
      </c>
      <c r="P290" s="169">
        <v>49</v>
      </c>
      <c r="Q290" s="169">
        <v>77.599999999999994</v>
      </c>
      <c r="R290" s="169">
        <v>15</v>
      </c>
      <c r="S290" s="169">
        <v>108</v>
      </c>
      <c r="T290" s="169">
        <v>123</v>
      </c>
      <c r="U290" s="169">
        <v>54</v>
      </c>
      <c r="V290" s="170">
        <v>29</v>
      </c>
      <c r="W290" s="169">
        <v>29</v>
      </c>
      <c r="X290" s="169">
        <v>5</v>
      </c>
      <c r="Y290" s="169">
        <v>39</v>
      </c>
      <c r="Z290" s="169">
        <v>662</v>
      </c>
      <c r="AA290" s="169">
        <v>0</v>
      </c>
      <c r="AB290" s="169">
        <v>0</v>
      </c>
      <c r="AC290" s="168">
        <v>2.2000000000000002</v>
      </c>
      <c r="AD290" s="168">
        <v>113.5</v>
      </c>
      <c r="AE290" s="168">
        <v>107.6</v>
      </c>
      <c r="AF290" s="168">
        <v>5.9</v>
      </c>
      <c r="AG290" s="168">
        <v>9</v>
      </c>
      <c r="AH290" s="168">
        <v>1.9</v>
      </c>
      <c r="AI290" s="168">
        <v>14.7</v>
      </c>
      <c r="AJ290" s="168">
        <v>1.8</v>
      </c>
      <c r="AK290" s="168">
        <v>11.9</v>
      </c>
      <c r="AL290" s="168">
        <v>7</v>
      </c>
      <c r="AM290" s="168">
        <v>7.8</v>
      </c>
      <c r="AN290" s="168">
        <v>58.7</v>
      </c>
      <c r="AO290" s="168">
        <v>60.8</v>
      </c>
      <c r="AP290" s="168">
        <v>16</v>
      </c>
      <c r="AQ290" s="168">
        <v>98.03</v>
      </c>
      <c r="AR290" s="168">
        <v>8.8000000000000007</v>
      </c>
      <c r="AS290" s="168">
        <v>1766</v>
      </c>
      <c r="AT290" s="171">
        <f t="shared" si="100"/>
        <v>7.3061224489795915</v>
      </c>
      <c r="AU290" s="171">
        <f t="shared" si="101"/>
        <v>1.1020408163265305</v>
      </c>
      <c r="AV290" s="172">
        <f t="shared" si="102"/>
        <v>2.510204081632653</v>
      </c>
      <c r="AW290" s="172">
        <f t="shared" si="103"/>
        <v>0.30612244897959184</v>
      </c>
      <c r="AX290" s="172">
        <f t="shared" si="104"/>
        <v>2.204081632653061</v>
      </c>
      <c r="AY290" s="172">
        <f t="shared" si="105"/>
        <v>0.59183673469387754</v>
      </c>
      <c r="AZ290" s="172">
        <f t="shared" si="106"/>
        <v>0.10204081632653061</v>
      </c>
      <c r="BA290" s="172">
        <f t="shared" si="107"/>
        <v>0.59183673469387754</v>
      </c>
      <c r="BB290" s="173">
        <f t="shared" si="108"/>
        <v>0.4151205936920222</v>
      </c>
      <c r="BC290" s="173">
        <f t="shared" si="109"/>
        <v>1.8620689655172413</v>
      </c>
      <c r="BD290" s="173">
        <f t="shared" si="110"/>
        <v>3.3627087198515766E-2</v>
      </c>
      <c r="BE290" s="173">
        <f t="shared" si="111"/>
        <v>5.7977736549165116E-3</v>
      </c>
      <c r="BF290" s="173">
        <f t="shared" si="112"/>
        <v>1.7393320964749534E-2</v>
      </c>
      <c r="BG290" s="173">
        <f t="shared" si="113"/>
        <v>0.12523191094619665</v>
      </c>
      <c r="BH290" s="174" t="str">
        <f t="shared" si="114"/>
        <v>10–19 min</v>
      </c>
      <c r="BI290" s="174" t="str">
        <f t="shared" si="115"/>
        <v>33+</v>
      </c>
      <c r="BJ290" s="175">
        <f t="shared" si="116"/>
        <v>0.58700000000000008</v>
      </c>
      <c r="BK290" s="175">
        <f t="shared" si="117"/>
        <v>0.60799999999999998</v>
      </c>
      <c r="BL290" s="175">
        <f t="shared" si="118"/>
        <v>0.16294508147254075</v>
      </c>
      <c r="BM290" s="176" t="str">
        <f t="shared" si="119"/>
        <v>Écarter</v>
      </c>
      <c r="BN290" s="177">
        <f t="shared" si="120"/>
        <v>0.22344680326859115</v>
      </c>
      <c r="BO290" s="177">
        <f t="shared" si="121"/>
        <v>862.40000000000009</v>
      </c>
      <c r="BP290" s="178">
        <f t="shared" si="122"/>
        <v>6.2615955473098325E-2</v>
      </c>
      <c r="BQ290" s="178">
        <f t="shared" si="123"/>
        <v>1.8620689655172413</v>
      </c>
      <c r="BR290" s="179">
        <f t="shared" si="124"/>
        <v>0.14262523191094617</v>
      </c>
      <c r="BS290" s="182">
        <f>AVERAGE(Tableau1[[#This Row],[STL_pg/Min]],Tableau1[[#This Row],[BLK_pg/Min]],Tableau1[[#This Row],[REB_pg/Min]])</f>
        <v>6.0683364254792815E-2</v>
      </c>
      <c r="BT290" s="180">
        <f>AVERAGE(Tableau1[FG%])</f>
        <v>44.61089630931459</v>
      </c>
      <c r="BU290" s="180">
        <f>AVERAGE(Tableau1[3P%])</f>
        <v>29.902460456941991</v>
      </c>
      <c r="BV290" s="180">
        <f>AVERAGE(Tableau1[FT%])</f>
        <v>72.024077328646754</v>
      </c>
    </row>
    <row r="291" spans="1:74">
      <c r="A291" s="181" t="s">
        <v>2054</v>
      </c>
      <c r="B291" s="167" t="s">
        <v>1760</v>
      </c>
      <c r="C291" s="168">
        <v>23</v>
      </c>
      <c r="D291" s="168">
        <v>73</v>
      </c>
      <c r="E291" s="168">
        <v>16</v>
      </c>
      <c r="F291" s="168">
        <v>57</v>
      </c>
      <c r="G291" s="168">
        <v>17.100000000000001</v>
      </c>
      <c r="H291" s="169">
        <v>533</v>
      </c>
      <c r="I291" s="169">
        <v>175</v>
      </c>
      <c r="J291" s="169">
        <v>460</v>
      </c>
      <c r="K291" s="169">
        <v>38.200000000000003</v>
      </c>
      <c r="L291" s="169">
        <v>58</v>
      </c>
      <c r="M291" s="169">
        <v>212</v>
      </c>
      <c r="N291" s="169">
        <v>25.8</v>
      </c>
      <c r="O291" s="169">
        <v>124</v>
      </c>
      <c r="P291" s="169">
        <v>153</v>
      </c>
      <c r="Q291" s="169">
        <v>80.400000000000006</v>
      </c>
      <c r="R291" s="169">
        <v>51</v>
      </c>
      <c r="S291" s="169">
        <v>161</v>
      </c>
      <c r="T291" s="169">
        <v>212</v>
      </c>
      <c r="U291" s="169">
        <v>95</v>
      </c>
      <c r="V291" s="170">
        <v>51</v>
      </c>
      <c r="W291" s="169">
        <v>29</v>
      </c>
      <c r="X291" s="169">
        <v>15</v>
      </c>
      <c r="Y291" s="169">
        <v>66</v>
      </c>
      <c r="Z291" s="169">
        <v>1015</v>
      </c>
      <c r="AA291" s="169">
        <v>3</v>
      </c>
      <c r="AB291" s="169">
        <v>0</v>
      </c>
      <c r="AC291" s="168">
        <v>-2.2000000000000002</v>
      </c>
      <c r="AD291" s="168">
        <v>109.9</v>
      </c>
      <c r="AE291" s="168">
        <v>116</v>
      </c>
      <c r="AF291" s="168">
        <v>-6.1</v>
      </c>
      <c r="AG291" s="168">
        <v>11.5</v>
      </c>
      <c r="AH291" s="168">
        <v>1.87</v>
      </c>
      <c r="AI291" s="168">
        <v>14.3</v>
      </c>
      <c r="AJ291" s="168">
        <v>3.9</v>
      </c>
      <c r="AK291" s="168">
        <v>13</v>
      </c>
      <c r="AL291" s="168">
        <v>8.4</v>
      </c>
      <c r="AM291" s="168">
        <v>7.7</v>
      </c>
      <c r="AN291" s="168">
        <v>44.2</v>
      </c>
      <c r="AO291" s="168">
        <v>50.2</v>
      </c>
      <c r="AP291" s="168">
        <v>19.600000000000001</v>
      </c>
      <c r="AQ291" s="168">
        <v>99.93</v>
      </c>
      <c r="AR291" s="168">
        <v>8</v>
      </c>
      <c r="AS291" s="168">
        <v>2602</v>
      </c>
      <c r="AT291" s="171">
        <f t="shared" si="100"/>
        <v>7.3013698630136989</v>
      </c>
      <c r="AU291" s="171">
        <f t="shared" si="101"/>
        <v>1.3013698630136987</v>
      </c>
      <c r="AV291" s="172">
        <f t="shared" si="102"/>
        <v>2.904109589041096</v>
      </c>
      <c r="AW291" s="172">
        <f t="shared" si="103"/>
        <v>0.69863013698630139</v>
      </c>
      <c r="AX291" s="172">
        <f t="shared" si="104"/>
        <v>2.2054794520547945</v>
      </c>
      <c r="AY291" s="172">
        <f t="shared" si="105"/>
        <v>0.39726027397260272</v>
      </c>
      <c r="AZ291" s="172">
        <f t="shared" si="106"/>
        <v>0.20547945205479451</v>
      </c>
      <c r="BA291" s="172">
        <f t="shared" si="107"/>
        <v>0.69863013698630139</v>
      </c>
      <c r="BB291" s="173">
        <f t="shared" si="108"/>
        <v>0.42698069374349112</v>
      </c>
      <c r="BC291" s="173">
        <f t="shared" si="109"/>
        <v>1.8627450980392157</v>
      </c>
      <c r="BD291" s="173">
        <f t="shared" si="110"/>
        <v>2.323159496915805E-2</v>
      </c>
      <c r="BE291" s="173">
        <f t="shared" si="111"/>
        <v>1.2016342225426578E-2</v>
      </c>
      <c r="BF291" s="173">
        <f t="shared" si="112"/>
        <v>4.085556356645037E-2</v>
      </c>
      <c r="BG291" s="173">
        <f t="shared" si="113"/>
        <v>0.12897540655291195</v>
      </c>
      <c r="BH291" s="174" t="str">
        <f t="shared" si="114"/>
        <v>10–19 min</v>
      </c>
      <c r="BI291" s="174" t="str">
        <f t="shared" si="115"/>
        <v>23–27</v>
      </c>
      <c r="BJ291" s="175">
        <f t="shared" si="116"/>
        <v>0.442</v>
      </c>
      <c r="BK291" s="175">
        <f t="shared" si="117"/>
        <v>0.502</v>
      </c>
      <c r="BL291" s="175">
        <f t="shared" si="118"/>
        <v>0.27761013880506941</v>
      </c>
      <c r="BM291" s="176" t="str">
        <f t="shared" si="119"/>
        <v>Écarter</v>
      </c>
      <c r="BN291" s="177">
        <f t="shared" si="120"/>
        <v>0.22330145255092199</v>
      </c>
      <c r="BO291" s="177">
        <f t="shared" si="121"/>
        <v>1248.3000000000002</v>
      </c>
      <c r="BP291" s="178">
        <f t="shared" si="122"/>
        <v>7.6103500761035003E-2</v>
      </c>
      <c r="BQ291" s="178">
        <f t="shared" si="123"/>
        <v>1.8627450980392157</v>
      </c>
      <c r="BR291" s="179">
        <f t="shared" si="124"/>
        <v>0.16983097011936232</v>
      </c>
      <c r="BS291" s="182">
        <f>AVERAGE(Tableau1[[#This Row],[STL_pg/Min]],Tableau1[[#This Row],[BLK_pg/Min]],Tableau1[[#This Row],[REB_pg/Min]])</f>
        <v>6.8359635771315652E-2</v>
      </c>
      <c r="BT291" s="180">
        <f>AVERAGE(Tableau1[FG%])</f>
        <v>44.61089630931459</v>
      </c>
      <c r="BU291" s="180">
        <f>AVERAGE(Tableau1[3P%])</f>
        <v>29.902460456941991</v>
      </c>
      <c r="BV291" s="180">
        <f>AVERAGE(Tableau1[FT%])</f>
        <v>72.024077328646754</v>
      </c>
    </row>
    <row r="292" spans="1:74">
      <c r="A292" s="181" t="s">
        <v>2055</v>
      </c>
      <c r="B292" s="167" t="s">
        <v>1760</v>
      </c>
      <c r="C292" s="168">
        <v>31</v>
      </c>
      <c r="D292" s="168">
        <v>40</v>
      </c>
      <c r="E292" s="168">
        <v>12</v>
      </c>
      <c r="F292" s="168">
        <v>28</v>
      </c>
      <c r="G292" s="168">
        <v>18.8</v>
      </c>
      <c r="H292" s="169">
        <v>292</v>
      </c>
      <c r="I292" s="169">
        <v>116</v>
      </c>
      <c r="J292" s="169">
        <v>236</v>
      </c>
      <c r="K292" s="169">
        <v>50</v>
      </c>
      <c r="L292" s="169">
        <v>4</v>
      </c>
      <c r="M292" s="169">
        <v>20</v>
      </c>
      <c r="N292" s="169">
        <v>15</v>
      </c>
      <c r="O292" s="169">
        <v>56</v>
      </c>
      <c r="P292" s="169">
        <v>92</v>
      </c>
      <c r="Q292" s="169">
        <v>62.2</v>
      </c>
      <c r="R292" s="169">
        <v>108</v>
      </c>
      <c r="S292" s="169">
        <v>200</v>
      </c>
      <c r="T292" s="169">
        <v>312</v>
      </c>
      <c r="U292" s="169">
        <v>36</v>
      </c>
      <c r="V292" s="170">
        <v>56</v>
      </c>
      <c r="W292" s="169">
        <v>40</v>
      </c>
      <c r="X292" s="169">
        <v>20</v>
      </c>
      <c r="Y292" s="169">
        <v>96</v>
      </c>
      <c r="Z292" s="169">
        <v>832</v>
      </c>
      <c r="AA292" s="169">
        <v>5</v>
      </c>
      <c r="AB292" s="169">
        <v>0</v>
      </c>
      <c r="AC292" s="168">
        <v>-6.1</v>
      </c>
      <c r="AD292" s="168">
        <v>103.4</v>
      </c>
      <c r="AE292" s="168">
        <v>118.9</v>
      </c>
      <c r="AF292" s="168">
        <v>-15.5</v>
      </c>
      <c r="AG292" s="168">
        <v>7</v>
      </c>
      <c r="AH292" s="168">
        <v>0.62</v>
      </c>
      <c r="AI292" s="168">
        <v>9.4</v>
      </c>
      <c r="AJ292" s="168">
        <v>13.4</v>
      </c>
      <c r="AK292" s="168">
        <v>28.8</v>
      </c>
      <c r="AL292" s="168">
        <v>20.5</v>
      </c>
      <c r="AM292" s="168">
        <v>15.2</v>
      </c>
      <c r="AN292" s="168">
        <v>50.6</v>
      </c>
      <c r="AO292" s="168">
        <v>53.5</v>
      </c>
      <c r="AP292" s="168">
        <v>18.3</v>
      </c>
      <c r="AQ292" s="168">
        <v>98.83</v>
      </c>
      <c r="AR292" s="168">
        <v>10.9</v>
      </c>
      <c r="AS292" s="168">
        <v>1543</v>
      </c>
      <c r="AT292" s="171">
        <f t="shared" si="100"/>
        <v>7.3</v>
      </c>
      <c r="AU292" s="171">
        <f t="shared" si="101"/>
        <v>0.9</v>
      </c>
      <c r="AV292" s="172">
        <f t="shared" si="102"/>
        <v>7.8</v>
      </c>
      <c r="AW292" s="172">
        <f t="shared" si="103"/>
        <v>2.7</v>
      </c>
      <c r="AX292" s="172">
        <f t="shared" si="104"/>
        <v>5</v>
      </c>
      <c r="AY292" s="172">
        <f t="shared" si="105"/>
        <v>1</v>
      </c>
      <c r="AZ292" s="172">
        <f t="shared" si="106"/>
        <v>0.5</v>
      </c>
      <c r="BA292" s="172">
        <f t="shared" si="107"/>
        <v>1.4</v>
      </c>
      <c r="BB292" s="173">
        <f t="shared" si="108"/>
        <v>0.38829787234042551</v>
      </c>
      <c r="BC292" s="173">
        <f t="shared" si="109"/>
        <v>0.6428571428571429</v>
      </c>
      <c r="BD292" s="173">
        <f t="shared" si="110"/>
        <v>5.3191489361702128E-2</v>
      </c>
      <c r="BE292" s="173">
        <f t="shared" si="111"/>
        <v>2.6595744680851064E-2</v>
      </c>
      <c r="BF292" s="173">
        <f t="shared" si="112"/>
        <v>0.14361702127659576</v>
      </c>
      <c r="BG292" s="173">
        <f t="shared" si="113"/>
        <v>0.26595744680851063</v>
      </c>
      <c r="BH292" s="174" t="str">
        <f t="shared" si="114"/>
        <v>10–19 min</v>
      </c>
      <c r="BI292" s="174" t="str">
        <f t="shared" si="115"/>
        <v>28–32</v>
      </c>
      <c r="BJ292" s="175">
        <f t="shared" si="116"/>
        <v>0.50600000000000001</v>
      </c>
      <c r="BK292" s="175">
        <f t="shared" si="117"/>
        <v>0.53500000000000003</v>
      </c>
      <c r="BL292" s="175">
        <f t="shared" si="118"/>
        <v>0.1424260712130356</v>
      </c>
      <c r="BM292" s="176" t="str">
        <f t="shared" si="119"/>
        <v>Écarter</v>
      </c>
      <c r="BN292" s="177">
        <f t="shared" si="120"/>
        <v>0.22325955734406439</v>
      </c>
      <c r="BO292" s="177">
        <f t="shared" si="121"/>
        <v>752</v>
      </c>
      <c r="BP292" s="178">
        <f t="shared" si="122"/>
        <v>4.7872340425531915E-2</v>
      </c>
      <c r="BQ292" s="178">
        <f t="shared" si="123"/>
        <v>0.6428571428571429</v>
      </c>
      <c r="BR292" s="179">
        <f t="shared" si="124"/>
        <v>0.41489361702127658</v>
      </c>
      <c r="BS292" s="182">
        <f>AVERAGE(Tableau1[[#This Row],[STL_pg/Min]],Tableau1[[#This Row],[BLK_pg/Min]],Tableau1[[#This Row],[REB_pg/Min]])</f>
        <v>0.16489361702127658</v>
      </c>
      <c r="BT292" s="180">
        <f>AVERAGE(Tableau1[FG%])</f>
        <v>44.61089630931459</v>
      </c>
      <c r="BU292" s="180">
        <f>AVERAGE(Tableau1[3P%])</f>
        <v>29.902460456941991</v>
      </c>
      <c r="BV292" s="180">
        <f>AVERAGE(Tableau1[FT%])</f>
        <v>72.024077328646754</v>
      </c>
    </row>
    <row r="293" spans="1:74">
      <c r="A293" s="181" t="s">
        <v>2056</v>
      </c>
      <c r="B293" s="167" t="s">
        <v>1795</v>
      </c>
      <c r="C293" s="168">
        <v>20</v>
      </c>
      <c r="D293" s="168">
        <v>29</v>
      </c>
      <c r="E293" s="168">
        <v>19</v>
      </c>
      <c r="F293" s="168">
        <v>10</v>
      </c>
      <c r="G293" s="168">
        <v>15.8</v>
      </c>
      <c r="H293" s="169">
        <v>209</v>
      </c>
      <c r="I293" s="169">
        <v>75</v>
      </c>
      <c r="J293" s="169">
        <v>200</v>
      </c>
      <c r="K293" s="169">
        <v>37.200000000000003</v>
      </c>
      <c r="L293" s="169">
        <v>32</v>
      </c>
      <c r="M293" s="169">
        <v>96</v>
      </c>
      <c r="N293" s="169">
        <v>33.700000000000003</v>
      </c>
      <c r="O293" s="169">
        <v>29</v>
      </c>
      <c r="P293" s="169">
        <v>41</v>
      </c>
      <c r="Q293" s="169">
        <v>72.5</v>
      </c>
      <c r="R293" s="169">
        <v>26</v>
      </c>
      <c r="S293" s="169">
        <v>64</v>
      </c>
      <c r="T293" s="169">
        <v>93</v>
      </c>
      <c r="U293" s="169">
        <v>29</v>
      </c>
      <c r="V293" s="170">
        <v>32</v>
      </c>
      <c r="W293" s="169">
        <v>12</v>
      </c>
      <c r="X293" s="169">
        <v>6</v>
      </c>
      <c r="Y293" s="169">
        <v>29</v>
      </c>
      <c r="Z293" s="169">
        <v>383</v>
      </c>
      <c r="AA293" s="169">
        <v>0</v>
      </c>
      <c r="AB293" s="169">
        <v>0</v>
      </c>
      <c r="AC293" s="168">
        <v>-2.2999999999999998</v>
      </c>
      <c r="AD293" s="168">
        <v>112.7</v>
      </c>
      <c r="AE293" s="168">
        <v>118.6</v>
      </c>
      <c r="AF293" s="168">
        <v>-5.9</v>
      </c>
      <c r="AG293" s="168">
        <v>8.5</v>
      </c>
      <c r="AH293" s="168">
        <v>0.94</v>
      </c>
      <c r="AI293" s="168">
        <v>10.5</v>
      </c>
      <c r="AJ293" s="168">
        <v>5.5</v>
      </c>
      <c r="AK293" s="168">
        <v>13</v>
      </c>
      <c r="AL293" s="168">
        <v>9.3000000000000007</v>
      </c>
      <c r="AM293" s="168">
        <v>11.2</v>
      </c>
      <c r="AN293" s="168">
        <v>45.2</v>
      </c>
      <c r="AO293" s="168">
        <v>48.2</v>
      </c>
      <c r="AP293" s="168">
        <v>21.9</v>
      </c>
      <c r="AQ293" s="168">
        <v>102.73</v>
      </c>
      <c r="AR293" s="168">
        <v>6.4</v>
      </c>
      <c r="AS293" s="168">
        <v>977</v>
      </c>
      <c r="AT293" s="171">
        <f t="shared" si="100"/>
        <v>7.2068965517241379</v>
      </c>
      <c r="AU293" s="171">
        <f t="shared" si="101"/>
        <v>1</v>
      </c>
      <c r="AV293" s="172">
        <f t="shared" si="102"/>
        <v>3.2068965517241379</v>
      </c>
      <c r="AW293" s="172">
        <f t="shared" si="103"/>
        <v>0.89655172413793105</v>
      </c>
      <c r="AX293" s="172">
        <f t="shared" si="104"/>
        <v>2.2068965517241379</v>
      </c>
      <c r="AY293" s="172">
        <f t="shared" si="105"/>
        <v>0.41379310344827586</v>
      </c>
      <c r="AZ293" s="172">
        <f t="shared" si="106"/>
        <v>0.20689655172413793</v>
      </c>
      <c r="BA293" s="172">
        <f t="shared" si="107"/>
        <v>1.103448275862069</v>
      </c>
      <c r="BB293" s="173">
        <f t="shared" si="108"/>
        <v>0.45613269314709731</v>
      </c>
      <c r="BC293" s="173">
        <f t="shared" si="109"/>
        <v>0.90625</v>
      </c>
      <c r="BD293" s="173">
        <f t="shared" si="110"/>
        <v>2.6189436927106065E-2</v>
      </c>
      <c r="BE293" s="173">
        <f t="shared" si="111"/>
        <v>1.3094718463553033E-2</v>
      </c>
      <c r="BF293" s="173">
        <f t="shared" si="112"/>
        <v>5.6743780008729809E-2</v>
      </c>
      <c r="BG293" s="173">
        <f t="shared" si="113"/>
        <v>0.13967699694456567</v>
      </c>
      <c r="BH293" s="174" t="str">
        <f t="shared" si="114"/>
        <v>10–19 min</v>
      </c>
      <c r="BI293" s="174" t="str">
        <f t="shared" si="115"/>
        <v>18–22</v>
      </c>
      <c r="BJ293" s="175">
        <f t="shared" si="116"/>
        <v>0.45200000000000001</v>
      </c>
      <c r="BK293" s="175">
        <f t="shared" si="117"/>
        <v>0.48200000000000004</v>
      </c>
      <c r="BL293" s="175">
        <f t="shared" si="118"/>
        <v>0.12070006035003017</v>
      </c>
      <c r="BM293" s="176" t="str">
        <f t="shared" si="119"/>
        <v>Écarter</v>
      </c>
      <c r="BN293" s="177">
        <f t="shared" si="120"/>
        <v>0.22041212794005413</v>
      </c>
      <c r="BO293" s="177">
        <f t="shared" si="121"/>
        <v>458.20000000000005</v>
      </c>
      <c r="BP293" s="178">
        <f t="shared" si="122"/>
        <v>6.3291139240506319E-2</v>
      </c>
      <c r="BQ293" s="178">
        <f t="shared" si="123"/>
        <v>0.90625</v>
      </c>
      <c r="BR293" s="179">
        <f t="shared" si="124"/>
        <v>0.20296813618507201</v>
      </c>
      <c r="BS293" s="182">
        <f>AVERAGE(Tableau1[[#This Row],[STL_pg/Min]],Tableau1[[#This Row],[BLK_pg/Min]],Tableau1[[#This Row],[REB_pg/Min]])</f>
        <v>8.0750763858577032E-2</v>
      </c>
      <c r="BT293" s="180">
        <f>AVERAGE(Tableau1[FG%])</f>
        <v>44.61089630931459</v>
      </c>
      <c r="BU293" s="180">
        <f>AVERAGE(Tableau1[3P%])</f>
        <v>29.902460456941991</v>
      </c>
      <c r="BV293" s="180">
        <f>AVERAGE(Tableau1[FT%])</f>
        <v>72.024077328646754</v>
      </c>
    </row>
    <row r="294" spans="1:74">
      <c r="A294" s="181" t="s">
        <v>2057</v>
      </c>
      <c r="B294" s="167" t="s">
        <v>1766</v>
      </c>
      <c r="C294" s="168">
        <v>24</v>
      </c>
      <c r="D294" s="168">
        <v>74</v>
      </c>
      <c r="E294" s="168">
        <v>35</v>
      </c>
      <c r="F294" s="168">
        <v>39</v>
      </c>
      <c r="G294" s="168">
        <v>22</v>
      </c>
      <c r="H294" s="169">
        <v>533</v>
      </c>
      <c r="I294" s="169">
        <v>200</v>
      </c>
      <c r="J294" s="169">
        <v>481</v>
      </c>
      <c r="K294" s="169">
        <v>41.2</v>
      </c>
      <c r="L294" s="169">
        <v>81</v>
      </c>
      <c r="M294" s="169">
        <v>237</v>
      </c>
      <c r="N294" s="169">
        <v>33.5</v>
      </c>
      <c r="O294" s="169">
        <v>52</v>
      </c>
      <c r="P294" s="169">
        <v>67</v>
      </c>
      <c r="Q294" s="169">
        <v>87.3</v>
      </c>
      <c r="R294" s="169">
        <v>74</v>
      </c>
      <c r="S294" s="169">
        <v>170</v>
      </c>
      <c r="T294" s="169">
        <v>244</v>
      </c>
      <c r="U294" s="169">
        <v>111</v>
      </c>
      <c r="V294" s="170">
        <v>59</v>
      </c>
      <c r="W294" s="169">
        <v>30</v>
      </c>
      <c r="X294" s="169">
        <v>15</v>
      </c>
      <c r="Y294" s="169">
        <v>96</v>
      </c>
      <c r="Z294" s="169">
        <v>1095</v>
      </c>
      <c r="AA294" s="169">
        <v>1</v>
      </c>
      <c r="AB294" s="169">
        <v>0</v>
      </c>
      <c r="AC294" s="168">
        <v>-1.7</v>
      </c>
      <c r="AD294" s="168">
        <v>106.1</v>
      </c>
      <c r="AE294" s="168">
        <v>110.3</v>
      </c>
      <c r="AF294" s="168">
        <v>-4.2</v>
      </c>
      <c r="AG294" s="168">
        <v>10.5</v>
      </c>
      <c r="AH294" s="168">
        <v>2.02</v>
      </c>
      <c r="AI294" s="168">
        <v>16.600000000000001</v>
      </c>
      <c r="AJ294" s="168">
        <v>4.2</v>
      </c>
      <c r="AK294" s="168">
        <v>11.4</v>
      </c>
      <c r="AL294" s="168">
        <v>7.6</v>
      </c>
      <c r="AM294" s="168">
        <v>8.1999999999999993</v>
      </c>
      <c r="AN294" s="168">
        <v>49.5</v>
      </c>
      <c r="AO294" s="168">
        <v>52.2</v>
      </c>
      <c r="AP294" s="168">
        <v>14.9</v>
      </c>
      <c r="AQ294" s="168">
        <v>96.97</v>
      </c>
      <c r="AR294" s="168">
        <v>7.4</v>
      </c>
      <c r="AS294" s="168">
        <v>3295</v>
      </c>
      <c r="AT294" s="171">
        <f t="shared" si="100"/>
        <v>7.2027027027027026</v>
      </c>
      <c r="AU294" s="171">
        <f t="shared" si="101"/>
        <v>1.5</v>
      </c>
      <c r="AV294" s="172">
        <f t="shared" si="102"/>
        <v>3.2972972972972974</v>
      </c>
      <c r="AW294" s="172">
        <f t="shared" si="103"/>
        <v>1</v>
      </c>
      <c r="AX294" s="172">
        <f t="shared" si="104"/>
        <v>2.2972972972972974</v>
      </c>
      <c r="AY294" s="172">
        <f t="shared" si="105"/>
        <v>0.40540540540540543</v>
      </c>
      <c r="AZ294" s="172">
        <f t="shared" si="106"/>
        <v>0.20270270270270271</v>
      </c>
      <c r="BA294" s="172">
        <f t="shared" si="107"/>
        <v>0.79729729729729726</v>
      </c>
      <c r="BB294" s="173">
        <f t="shared" si="108"/>
        <v>0.3273955773955774</v>
      </c>
      <c r="BC294" s="173">
        <f t="shared" si="109"/>
        <v>1.8813559322033899</v>
      </c>
      <c r="BD294" s="173">
        <f t="shared" si="110"/>
        <v>1.8427518427518427E-2</v>
      </c>
      <c r="BE294" s="173">
        <f t="shared" si="111"/>
        <v>9.2137592137592136E-3</v>
      </c>
      <c r="BF294" s="173">
        <f t="shared" si="112"/>
        <v>4.5454545454545456E-2</v>
      </c>
      <c r="BG294" s="173">
        <f t="shared" si="113"/>
        <v>0.10442260442260443</v>
      </c>
      <c r="BH294" s="174" t="str">
        <f t="shared" si="114"/>
        <v>20–29 min</v>
      </c>
      <c r="BI294" s="174" t="str">
        <f t="shared" si="115"/>
        <v>23–27</v>
      </c>
      <c r="BJ294" s="175">
        <f t="shared" si="116"/>
        <v>0.495</v>
      </c>
      <c r="BK294" s="175">
        <f t="shared" si="117"/>
        <v>0.52200000000000002</v>
      </c>
      <c r="BL294" s="175">
        <f t="shared" si="118"/>
        <v>0.29028364514182259</v>
      </c>
      <c r="BM294" s="176" t="str">
        <f t="shared" si="119"/>
        <v>Écarter</v>
      </c>
      <c r="BN294" s="177">
        <f t="shared" si="120"/>
        <v>0.2202838653542879</v>
      </c>
      <c r="BO294" s="177">
        <f t="shared" si="121"/>
        <v>1628</v>
      </c>
      <c r="BP294" s="178">
        <f t="shared" si="122"/>
        <v>6.8181818181818177E-2</v>
      </c>
      <c r="BQ294" s="178">
        <f t="shared" si="123"/>
        <v>1.8813559322033899</v>
      </c>
      <c r="BR294" s="179">
        <f t="shared" si="124"/>
        <v>0.14987714987714987</v>
      </c>
      <c r="BS294" s="182">
        <f>AVERAGE(Tableau1[[#This Row],[STL_pg/Min]],Tableau1[[#This Row],[BLK_pg/Min]],Tableau1[[#This Row],[REB_pg/Min]])</f>
        <v>5.917280917280917E-2</v>
      </c>
      <c r="BT294" s="180">
        <f>AVERAGE(Tableau1[FG%])</f>
        <v>44.61089630931459</v>
      </c>
      <c r="BU294" s="180">
        <f>AVERAGE(Tableau1[3P%])</f>
        <v>29.902460456941991</v>
      </c>
      <c r="BV294" s="180">
        <f>AVERAGE(Tableau1[FT%])</f>
        <v>72.024077328646754</v>
      </c>
    </row>
    <row r="295" spans="1:74">
      <c r="A295" s="181" t="s">
        <v>2058</v>
      </c>
      <c r="B295" s="167" t="s">
        <v>1766</v>
      </c>
      <c r="C295" s="168">
        <v>25</v>
      </c>
      <c r="D295" s="168">
        <v>70</v>
      </c>
      <c r="E295" s="168">
        <v>38</v>
      </c>
      <c r="F295" s="168">
        <v>32</v>
      </c>
      <c r="G295" s="168">
        <v>20.399999999999999</v>
      </c>
      <c r="H295" s="169">
        <v>504</v>
      </c>
      <c r="I295" s="169">
        <v>210</v>
      </c>
      <c r="J295" s="169">
        <v>336</v>
      </c>
      <c r="K295" s="169">
        <v>61.1</v>
      </c>
      <c r="L295" s="169">
        <v>0</v>
      </c>
      <c r="M295" s="169">
        <v>28</v>
      </c>
      <c r="N295" s="169">
        <v>10.7</v>
      </c>
      <c r="O295" s="169">
        <v>84</v>
      </c>
      <c r="P295" s="169">
        <v>133</v>
      </c>
      <c r="Q295" s="169">
        <v>63.9</v>
      </c>
      <c r="R295" s="169">
        <v>168</v>
      </c>
      <c r="S295" s="169">
        <v>294</v>
      </c>
      <c r="T295" s="169">
        <v>462</v>
      </c>
      <c r="U295" s="169">
        <v>140</v>
      </c>
      <c r="V295" s="170">
        <v>70</v>
      </c>
      <c r="W295" s="169">
        <v>49</v>
      </c>
      <c r="X295" s="169">
        <v>98</v>
      </c>
      <c r="Y295" s="169">
        <v>147</v>
      </c>
      <c r="Z295" s="169">
        <v>1631</v>
      </c>
      <c r="AA295" s="169">
        <v>15</v>
      </c>
      <c r="AB295" s="169">
        <v>0</v>
      </c>
      <c r="AC295" s="168">
        <v>1.1000000000000001</v>
      </c>
      <c r="AD295" s="168">
        <v>110.1</v>
      </c>
      <c r="AE295" s="168">
        <v>107.4</v>
      </c>
      <c r="AF295" s="168">
        <v>2.7</v>
      </c>
      <c r="AG295" s="168">
        <v>14.2</v>
      </c>
      <c r="AH295" s="168">
        <v>1.9</v>
      </c>
      <c r="AI295" s="168">
        <v>22.6</v>
      </c>
      <c r="AJ295" s="168">
        <v>11.6</v>
      </c>
      <c r="AK295" s="168">
        <v>22.7</v>
      </c>
      <c r="AL295" s="168">
        <v>16.899999999999999</v>
      </c>
      <c r="AM295" s="168">
        <v>11.9</v>
      </c>
      <c r="AN295" s="168">
        <v>61.5</v>
      </c>
      <c r="AO295" s="168">
        <v>63.1</v>
      </c>
      <c r="AP295" s="168">
        <v>14.2</v>
      </c>
      <c r="AQ295" s="168">
        <v>95.8</v>
      </c>
      <c r="AR295" s="168">
        <v>13.4</v>
      </c>
      <c r="AS295" s="168">
        <v>2855</v>
      </c>
      <c r="AT295" s="171">
        <f t="shared" si="100"/>
        <v>7.2</v>
      </c>
      <c r="AU295" s="171">
        <f t="shared" si="101"/>
        <v>2</v>
      </c>
      <c r="AV295" s="172">
        <f t="shared" si="102"/>
        <v>6.6</v>
      </c>
      <c r="AW295" s="172">
        <f t="shared" si="103"/>
        <v>2.4</v>
      </c>
      <c r="AX295" s="172">
        <f t="shared" si="104"/>
        <v>4.2</v>
      </c>
      <c r="AY295" s="172">
        <f t="shared" si="105"/>
        <v>0.7</v>
      </c>
      <c r="AZ295" s="172">
        <f t="shared" si="106"/>
        <v>1.4</v>
      </c>
      <c r="BA295" s="172">
        <f t="shared" si="107"/>
        <v>1</v>
      </c>
      <c r="BB295" s="173">
        <f t="shared" si="108"/>
        <v>0.35294117647058826</v>
      </c>
      <c r="BC295" s="173">
        <f t="shared" si="109"/>
        <v>2</v>
      </c>
      <c r="BD295" s="173">
        <f t="shared" si="110"/>
        <v>3.4313725490196081E-2</v>
      </c>
      <c r="BE295" s="173">
        <f t="shared" si="111"/>
        <v>6.8627450980392163E-2</v>
      </c>
      <c r="BF295" s="173">
        <f t="shared" si="112"/>
        <v>0.11764705882352941</v>
      </c>
      <c r="BG295" s="173">
        <f t="shared" si="113"/>
        <v>0.20588235294117649</v>
      </c>
      <c r="BH295" s="174" t="str">
        <f t="shared" si="114"/>
        <v>20–29 min</v>
      </c>
      <c r="BI295" s="174" t="str">
        <f t="shared" si="115"/>
        <v>23–27</v>
      </c>
      <c r="BJ295" s="175">
        <f t="shared" si="116"/>
        <v>0.61499999999999999</v>
      </c>
      <c r="BK295" s="175">
        <f t="shared" si="117"/>
        <v>0.63100000000000001</v>
      </c>
      <c r="BL295" s="175">
        <f t="shared" si="118"/>
        <v>0.20277610138805069</v>
      </c>
      <c r="BM295" s="176" t="str">
        <f t="shared" si="119"/>
        <v>Écarter</v>
      </c>
      <c r="BN295" s="177">
        <f t="shared" si="120"/>
        <v>0.22020120724346079</v>
      </c>
      <c r="BO295" s="177">
        <f t="shared" si="121"/>
        <v>1428</v>
      </c>
      <c r="BP295" s="178">
        <f t="shared" si="122"/>
        <v>9.8039215686274508E-2</v>
      </c>
      <c r="BQ295" s="178">
        <f t="shared" si="123"/>
        <v>2</v>
      </c>
      <c r="BR295" s="179">
        <f t="shared" si="124"/>
        <v>0.3235294117647059</v>
      </c>
      <c r="BS295" s="182">
        <f>AVERAGE(Tableau1[[#This Row],[STL_pg/Min]],Tableau1[[#This Row],[BLK_pg/Min]],Tableau1[[#This Row],[REB_pg/Min]])</f>
        <v>0.14215686274509806</v>
      </c>
      <c r="BT295" s="180">
        <f>AVERAGE(Tableau1[FG%])</f>
        <v>44.61089630931459</v>
      </c>
      <c r="BU295" s="180">
        <f>AVERAGE(Tableau1[3P%])</f>
        <v>29.902460456941991</v>
      </c>
      <c r="BV295" s="180">
        <f>AVERAGE(Tableau1[FT%])</f>
        <v>72.024077328646754</v>
      </c>
    </row>
    <row r="296" spans="1:74">
      <c r="A296" s="181" t="s">
        <v>2059</v>
      </c>
      <c r="B296" s="167" t="s">
        <v>1785</v>
      </c>
      <c r="C296" s="168">
        <v>24</v>
      </c>
      <c r="D296" s="168">
        <v>5</v>
      </c>
      <c r="E296" s="168">
        <v>4</v>
      </c>
      <c r="F296" s="168">
        <v>1</v>
      </c>
      <c r="G296" s="168">
        <v>12.7</v>
      </c>
      <c r="H296" s="169">
        <v>36</v>
      </c>
      <c r="I296" s="169">
        <v>13</v>
      </c>
      <c r="J296" s="169">
        <v>32</v>
      </c>
      <c r="K296" s="169">
        <v>40.6</v>
      </c>
      <c r="L296" s="169">
        <v>2</v>
      </c>
      <c r="M296" s="169">
        <v>10</v>
      </c>
      <c r="N296" s="169">
        <v>20</v>
      </c>
      <c r="O296" s="169">
        <v>8</v>
      </c>
      <c r="P296" s="169">
        <v>11</v>
      </c>
      <c r="Q296" s="169">
        <v>72.7</v>
      </c>
      <c r="R296" s="169">
        <v>9</v>
      </c>
      <c r="S296" s="169">
        <v>12</v>
      </c>
      <c r="T296" s="169">
        <v>21</v>
      </c>
      <c r="U296" s="169">
        <v>2</v>
      </c>
      <c r="V296" s="170">
        <v>2</v>
      </c>
      <c r="W296" s="169">
        <v>0</v>
      </c>
      <c r="X296" s="169">
        <v>1</v>
      </c>
      <c r="Y296" s="169">
        <v>9</v>
      </c>
      <c r="Z296" s="169">
        <v>65</v>
      </c>
      <c r="AA296" s="169">
        <v>1</v>
      </c>
      <c r="AB296" s="169">
        <v>0</v>
      </c>
      <c r="AC296" s="168">
        <v>1.4</v>
      </c>
      <c r="AD296" s="168">
        <v>96.4</v>
      </c>
      <c r="AE296" s="168">
        <v>92</v>
      </c>
      <c r="AF296" s="168">
        <v>4.4000000000000004</v>
      </c>
      <c r="AG296" s="168">
        <v>5.3</v>
      </c>
      <c r="AH296" s="168">
        <v>1</v>
      </c>
      <c r="AI296" s="168">
        <v>5</v>
      </c>
      <c r="AJ296" s="168">
        <v>11.7</v>
      </c>
      <c r="AK296" s="168">
        <v>14.5</v>
      </c>
      <c r="AL296" s="168">
        <v>13.1</v>
      </c>
      <c r="AM296" s="168">
        <v>5</v>
      </c>
      <c r="AN296" s="168">
        <v>43.8</v>
      </c>
      <c r="AO296" s="168">
        <v>48.9</v>
      </c>
      <c r="AP296" s="168">
        <v>23</v>
      </c>
      <c r="AQ296" s="168">
        <v>104.1</v>
      </c>
      <c r="AR296" s="168">
        <v>9.6</v>
      </c>
      <c r="AS296" s="168">
        <v>138</v>
      </c>
      <c r="AT296" s="171">
        <f t="shared" si="100"/>
        <v>7.2</v>
      </c>
      <c r="AU296" s="171">
        <f t="shared" si="101"/>
        <v>0.4</v>
      </c>
      <c r="AV296" s="172">
        <f t="shared" si="102"/>
        <v>4.2</v>
      </c>
      <c r="AW296" s="172">
        <f t="shared" si="103"/>
        <v>1.8</v>
      </c>
      <c r="AX296" s="172">
        <f t="shared" si="104"/>
        <v>2.4</v>
      </c>
      <c r="AY296" s="172">
        <f t="shared" si="105"/>
        <v>0</v>
      </c>
      <c r="AZ296" s="172">
        <f t="shared" si="106"/>
        <v>0.2</v>
      </c>
      <c r="BA296" s="172">
        <f t="shared" si="107"/>
        <v>0.4</v>
      </c>
      <c r="BB296" s="173">
        <f t="shared" si="108"/>
        <v>0.56692913385826771</v>
      </c>
      <c r="BC296" s="173">
        <f t="shared" si="109"/>
        <v>1</v>
      </c>
      <c r="BD296" s="173">
        <f t="shared" si="110"/>
        <v>0</v>
      </c>
      <c r="BE296" s="173">
        <f t="shared" si="111"/>
        <v>1.5748031496062995E-2</v>
      </c>
      <c r="BF296" s="173">
        <f t="shared" si="112"/>
        <v>0.14173228346456693</v>
      </c>
      <c r="BG296" s="173">
        <f t="shared" si="113"/>
        <v>0.1889763779527559</v>
      </c>
      <c r="BH296" s="174" t="str">
        <f t="shared" si="114"/>
        <v>10–19 min</v>
      </c>
      <c r="BI296" s="174" t="str">
        <f t="shared" si="115"/>
        <v>23–27</v>
      </c>
      <c r="BJ296" s="175">
        <f t="shared" si="116"/>
        <v>0.43799999999999994</v>
      </c>
      <c r="BK296" s="175">
        <f t="shared" si="117"/>
        <v>0.48899999999999999</v>
      </c>
      <c r="BL296" s="175">
        <f t="shared" si="118"/>
        <v>1.9312009656004828E-2</v>
      </c>
      <c r="BM296" s="176" t="str">
        <f t="shared" si="119"/>
        <v>Écarter</v>
      </c>
      <c r="BN296" s="177">
        <f t="shared" si="120"/>
        <v>0.22020120724346079</v>
      </c>
      <c r="BO296" s="177">
        <f t="shared" si="121"/>
        <v>63.5</v>
      </c>
      <c r="BP296" s="178">
        <f t="shared" si="122"/>
        <v>3.1496062992125984E-2</v>
      </c>
      <c r="BQ296" s="178">
        <f t="shared" si="123"/>
        <v>1</v>
      </c>
      <c r="BR296" s="179">
        <f t="shared" si="124"/>
        <v>0.33070866141732286</v>
      </c>
      <c r="BS296" s="182">
        <f>AVERAGE(Tableau1[[#This Row],[STL_pg/Min]],Tableau1[[#This Row],[BLK_pg/Min]],Tableau1[[#This Row],[REB_pg/Min]])</f>
        <v>0.11548556430446195</v>
      </c>
      <c r="BT296" s="180">
        <f>AVERAGE(Tableau1[FG%])</f>
        <v>44.61089630931459</v>
      </c>
      <c r="BU296" s="180">
        <f>AVERAGE(Tableau1[3P%])</f>
        <v>29.902460456941991</v>
      </c>
      <c r="BV296" s="180">
        <f>AVERAGE(Tableau1[FT%])</f>
        <v>72.024077328646754</v>
      </c>
    </row>
    <row r="297" spans="1:74">
      <c r="A297" s="181" t="s">
        <v>2060</v>
      </c>
      <c r="B297" s="167" t="s">
        <v>1785</v>
      </c>
      <c r="C297" s="168">
        <v>29</v>
      </c>
      <c r="D297" s="168">
        <v>71</v>
      </c>
      <c r="E297" s="168">
        <v>54</v>
      </c>
      <c r="F297" s="168">
        <v>17</v>
      </c>
      <c r="G297" s="168">
        <v>19.7</v>
      </c>
      <c r="H297" s="169">
        <v>511</v>
      </c>
      <c r="I297" s="169">
        <v>170</v>
      </c>
      <c r="J297" s="169">
        <v>426</v>
      </c>
      <c r="K297" s="169">
        <v>40.6</v>
      </c>
      <c r="L297" s="169">
        <v>135</v>
      </c>
      <c r="M297" s="169">
        <v>369</v>
      </c>
      <c r="N297" s="169">
        <v>37.200000000000003</v>
      </c>
      <c r="O297" s="169">
        <v>28</v>
      </c>
      <c r="P297" s="169">
        <v>28</v>
      </c>
      <c r="Q297" s="169">
        <v>96.6</v>
      </c>
      <c r="R297" s="169">
        <v>36</v>
      </c>
      <c r="S297" s="169">
        <v>121</v>
      </c>
      <c r="T297" s="169">
        <v>156</v>
      </c>
      <c r="U297" s="169">
        <v>107</v>
      </c>
      <c r="V297" s="170">
        <v>36</v>
      </c>
      <c r="W297" s="169">
        <v>50</v>
      </c>
      <c r="X297" s="169">
        <v>14</v>
      </c>
      <c r="Y297" s="169">
        <v>121</v>
      </c>
      <c r="Z297" s="169">
        <v>1022</v>
      </c>
      <c r="AA297" s="169">
        <v>0</v>
      </c>
      <c r="AB297" s="169">
        <v>0</v>
      </c>
      <c r="AC297" s="168">
        <v>4.5</v>
      </c>
      <c r="AD297" s="168">
        <v>117.4</v>
      </c>
      <c r="AE297" s="168">
        <v>107.1</v>
      </c>
      <c r="AF297" s="168">
        <v>10.3</v>
      </c>
      <c r="AG297" s="168">
        <v>9.9</v>
      </c>
      <c r="AH297" s="168">
        <v>3.09</v>
      </c>
      <c r="AI297" s="168">
        <v>18.7</v>
      </c>
      <c r="AJ297" s="168">
        <v>2.6</v>
      </c>
      <c r="AK297" s="168">
        <v>7.7</v>
      </c>
      <c r="AL297" s="168">
        <v>5.2</v>
      </c>
      <c r="AM297" s="168">
        <v>6</v>
      </c>
      <c r="AN297" s="168">
        <v>56.7</v>
      </c>
      <c r="AO297" s="168">
        <v>58.3</v>
      </c>
      <c r="AP297" s="168">
        <v>14</v>
      </c>
      <c r="AQ297" s="168">
        <v>101.26</v>
      </c>
      <c r="AR297" s="168">
        <v>6.9</v>
      </c>
      <c r="AS297" s="168">
        <v>2963</v>
      </c>
      <c r="AT297" s="171">
        <f t="shared" si="100"/>
        <v>7.197183098591549</v>
      </c>
      <c r="AU297" s="171">
        <f t="shared" si="101"/>
        <v>1.5070422535211268</v>
      </c>
      <c r="AV297" s="172">
        <f t="shared" si="102"/>
        <v>2.1971830985915495</v>
      </c>
      <c r="AW297" s="172">
        <f t="shared" si="103"/>
        <v>0.50704225352112675</v>
      </c>
      <c r="AX297" s="172">
        <f t="shared" si="104"/>
        <v>1.704225352112676</v>
      </c>
      <c r="AY297" s="172">
        <f t="shared" si="105"/>
        <v>0.70422535211267601</v>
      </c>
      <c r="AZ297" s="172">
        <f t="shared" si="106"/>
        <v>0.19718309859154928</v>
      </c>
      <c r="BA297" s="172">
        <f t="shared" si="107"/>
        <v>0.50704225352112675</v>
      </c>
      <c r="BB297" s="173">
        <f t="shared" si="108"/>
        <v>0.36533924358332737</v>
      </c>
      <c r="BC297" s="173">
        <f t="shared" si="109"/>
        <v>2.9722222222222223</v>
      </c>
      <c r="BD297" s="173">
        <f t="shared" si="110"/>
        <v>3.5747479802673912E-2</v>
      </c>
      <c r="BE297" s="173">
        <f t="shared" si="111"/>
        <v>1.0009294344748695E-2</v>
      </c>
      <c r="BF297" s="173">
        <f t="shared" si="112"/>
        <v>2.5738185457925215E-2</v>
      </c>
      <c r="BG297" s="173">
        <f t="shared" si="113"/>
        <v>8.6508901122470866E-2</v>
      </c>
      <c r="BH297" s="174" t="str">
        <f t="shared" si="114"/>
        <v>10–19 min</v>
      </c>
      <c r="BI297" s="174" t="str">
        <f t="shared" si="115"/>
        <v>28–32</v>
      </c>
      <c r="BJ297" s="175">
        <f t="shared" si="116"/>
        <v>0.56700000000000006</v>
      </c>
      <c r="BK297" s="175">
        <f t="shared" si="117"/>
        <v>0.58299999999999996</v>
      </c>
      <c r="BL297" s="175">
        <f t="shared" si="118"/>
        <v>0.25709112854556426</v>
      </c>
      <c r="BM297" s="176" t="str">
        <f t="shared" si="119"/>
        <v>Écarter</v>
      </c>
      <c r="BN297" s="177">
        <f t="shared" si="120"/>
        <v>0.22011505653640151</v>
      </c>
      <c r="BO297" s="177">
        <f t="shared" si="121"/>
        <v>1398.7</v>
      </c>
      <c r="BP297" s="178">
        <f t="shared" si="122"/>
        <v>7.6499606777722162E-2</v>
      </c>
      <c r="BQ297" s="178">
        <f t="shared" si="123"/>
        <v>2.9722222222222223</v>
      </c>
      <c r="BR297" s="179">
        <f t="shared" si="124"/>
        <v>0.11153213698434261</v>
      </c>
      <c r="BS297" s="182">
        <f>AVERAGE(Tableau1[[#This Row],[STL_pg/Min]],Tableau1[[#This Row],[BLK_pg/Min]],Tableau1[[#This Row],[REB_pg/Min]])</f>
        <v>5.2429637043921735E-2</v>
      </c>
      <c r="BT297" s="180">
        <f>AVERAGE(Tableau1[FG%])</f>
        <v>44.61089630931459</v>
      </c>
      <c r="BU297" s="180">
        <f>AVERAGE(Tableau1[3P%])</f>
        <v>29.902460456941991</v>
      </c>
      <c r="BV297" s="180">
        <f>AVERAGE(Tableau1[FT%])</f>
        <v>72.024077328646754</v>
      </c>
    </row>
    <row r="298" spans="1:74">
      <c r="A298" s="181" t="s">
        <v>2061</v>
      </c>
      <c r="B298" s="167" t="s">
        <v>1817</v>
      </c>
      <c r="C298" s="168">
        <v>25</v>
      </c>
      <c r="D298" s="168">
        <v>46</v>
      </c>
      <c r="E298" s="168">
        <v>21</v>
      </c>
      <c r="F298" s="168">
        <v>25</v>
      </c>
      <c r="G298" s="168">
        <v>19.7</v>
      </c>
      <c r="H298" s="169">
        <v>331</v>
      </c>
      <c r="I298" s="169">
        <v>129</v>
      </c>
      <c r="J298" s="169">
        <v>239</v>
      </c>
      <c r="K298" s="169">
        <v>53.8</v>
      </c>
      <c r="L298" s="169">
        <v>18</v>
      </c>
      <c r="M298" s="169">
        <v>46</v>
      </c>
      <c r="N298" s="169">
        <v>39.6</v>
      </c>
      <c r="O298" s="169">
        <v>55</v>
      </c>
      <c r="P298" s="169">
        <v>69</v>
      </c>
      <c r="Q298" s="169">
        <v>82.1</v>
      </c>
      <c r="R298" s="169">
        <v>32</v>
      </c>
      <c r="S298" s="169">
        <v>83</v>
      </c>
      <c r="T298" s="169">
        <v>115</v>
      </c>
      <c r="U298" s="169">
        <v>193</v>
      </c>
      <c r="V298" s="170">
        <v>37</v>
      </c>
      <c r="W298" s="169">
        <v>37</v>
      </c>
      <c r="X298" s="169">
        <v>9</v>
      </c>
      <c r="Y298" s="169">
        <v>55</v>
      </c>
      <c r="Z298" s="169">
        <v>865</v>
      </c>
      <c r="AA298" s="169">
        <v>1</v>
      </c>
      <c r="AB298" s="169">
        <v>0</v>
      </c>
      <c r="AC298" s="168">
        <v>-0.7</v>
      </c>
      <c r="AD298" s="168">
        <v>112</v>
      </c>
      <c r="AE298" s="168">
        <v>113.5</v>
      </c>
      <c r="AF298" s="168">
        <v>-1.5</v>
      </c>
      <c r="AG298" s="168">
        <v>28.9</v>
      </c>
      <c r="AH298" s="168">
        <v>5.49</v>
      </c>
      <c r="AI298" s="168">
        <v>38.9</v>
      </c>
      <c r="AJ298" s="168">
        <v>3.2</v>
      </c>
      <c r="AK298" s="168">
        <v>8.6</v>
      </c>
      <c r="AL298" s="168">
        <v>5.9</v>
      </c>
      <c r="AM298" s="168">
        <v>7.1</v>
      </c>
      <c r="AN298" s="168">
        <v>57.8</v>
      </c>
      <c r="AO298" s="168">
        <v>61.7</v>
      </c>
      <c r="AP298" s="168">
        <v>13.6</v>
      </c>
      <c r="AQ298" s="168">
        <v>103.35</v>
      </c>
      <c r="AR298" s="168">
        <v>11</v>
      </c>
      <c r="AS298" s="168">
        <v>1948</v>
      </c>
      <c r="AT298" s="171">
        <f t="shared" si="100"/>
        <v>7.1956521739130439</v>
      </c>
      <c r="AU298" s="171">
        <f t="shared" si="101"/>
        <v>4.1956521739130439</v>
      </c>
      <c r="AV298" s="172">
        <f t="shared" si="102"/>
        <v>2.5</v>
      </c>
      <c r="AW298" s="172">
        <f t="shared" si="103"/>
        <v>0.69565217391304346</v>
      </c>
      <c r="AX298" s="172">
        <f t="shared" si="104"/>
        <v>1.8043478260869565</v>
      </c>
      <c r="AY298" s="172">
        <f t="shared" si="105"/>
        <v>0.80434782608695654</v>
      </c>
      <c r="AZ298" s="172">
        <f t="shared" si="106"/>
        <v>0.19565217391304349</v>
      </c>
      <c r="BA298" s="172">
        <f t="shared" si="107"/>
        <v>0.80434782608695654</v>
      </c>
      <c r="BB298" s="173">
        <f t="shared" si="108"/>
        <v>0.3652615316707129</v>
      </c>
      <c r="BC298" s="173">
        <f t="shared" si="109"/>
        <v>5.2162162162162167</v>
      </c>
      <c r="BD298" s="173">
        <f t="shared" si="110"/>
        <v>4.082983888766277E-2</v>
      </c>
      <c r="BE298" s="173">
        <f t="shared" si="111"/>
        <v>9.9315824321341874E-3</v>
      </c>
      <c r="BF298" s="173">
        <f t="shared" si="112"/>
        <v>3.5312293092032661E-2</v>
      </c>
      <c r="BG298" s="173">
        <f t="shared" si="113"/>
        <v>9.1591260207459724E-2</v>
      </c>
      <c r="BH298" s="174" t="str">
        <f t="shared" si="114"/>
        <v>10–19 min</v>
      </c>
      <c r="BI298" s="174" t="str">
        <f t="shared" si="115"/>
        <v>23–27</v>
      </c>
      <c r="BJ298" s="175">
        <f t="shared" si="116"/>
        <v>0.57799999999999996</v>
      </c>
      <c r="BK298" s="175">
        <f t="shared" si="117"/>
        <v>0.61699999999999999</v>
      </c>
      <c r="BL298" s="175">
        <f t="shared" si="118"/>
        <v>0.14423657211828605</v>
      </c>
      <c r="BM298" s="176" t="str">
        <f t="shared" si="119"/>
        <v>Écarter</v>
      </c>
      <c r="BN298" s="177">
        <f t="shared" si="120"/>
        <v>0.22006823549995627</v>
      </c>
      <c r="BO298" s="177">
        <f t="shared" si="121"/>
        <v>906.19999999999993</v>
      </c>
      <c r="BP298" s="178">
        <f t="shared" si="122"/>
        <v>0.21297726771132203</v>
      </c>
      <c r="BQ298" s="178">
        <f t="shared" si="123"/>
        <v>5.2162162162162158</v>
      </c>
      <c r="BR298" s="179">
        <f t="shared" si="124"/>
        <v>0.12690355329949238</v>
      </c>
      <c r="BS298" s="182">
        <f>AVERAGE(Tableau1[[#This Row],[STL_pg/Min]],Tableau1[[#This Row],[BLK_pg/Min]],Tableau1[[#This Row],[REB_pg/Min]])</f>
        <v>5.9221658206429773E-2</v>
      </c>
      <c r="BT298" s="180">
        <f>AVERAGE(Tableau1[FG%])</f>
        <v>44.61089630931459</v>
      </c>
      <c r="BU298" s="180">
        <f>AVERAGE(Tableau1[3P%])</f>
        <v>29.902460456941991</v>
      </c>
      <c r="BV298" s="180">
        <f>AVERAGE(Tableau1[FT%])</f>
        <v>72.024077328646754</v>
      </c>
    </row>
    <row r="299" spans="1:74">
      <c r="A299" s="181" t="s">
        <v>2062</v>
      </c>
      <c r="B299" s="167" t="s">
        <v>1783</v>
      </c>
      <c r="C299" s="168">
        <v>24</v>
      </c>
      <c r="D299" s="168">
        <v>57</v>
      </c>
      <c r="E299" s="168">
        <v>28</v>
      </c>
      <c r="F299" s="168">
        <v>29</v>
      </c>
      <c r="G299" s="168">
        <v>20.2</v>
      </c>
      <c r="H299" s="169">
        <v>410</v>
      </c>
      <c r="I299" s="169">
        <v>143</v>
      </c>
      <c r="J299" s="169">
        <v>291</v>
      </c>
      <c r="K299" s="169">
        <v>49.7</v>
      </c>
      <c r="L299" s="169">
        <v>91</v>
      </c>
      <c r="M299" s="169">
        <v>205</v>
      </c>
      <c r="N299" s="169">
        <v>43.7</v>
      </c>
      <c r="O299" s="169">
        <v>34</v>
      </c>
      <c r="P299" s="169">
        <v>46</v>
      </c>
      <c r="Q299" s="169">
        <v>71.099999999999994</v>
      </c>
      <c r="R299" s="169">
        <v>23</v>
      </c>
      <c r="S299" s="169">
        <v>137</v>
      </c>
      <c r="T299" s="169">
        <v>154</v>
      </c>
      <c r="U299" s="169">
        <v>148</v>
      </c>
      <c r="V299" s="170">
        <v>51</v>
      </c>
      <c r="W299" s="169">
        <v>34</v>
      </c>
      <c r="X299" s="169">
        <v>29</v>
      </c>
      <c r="Y299" s="169">
        <v>103</v>
      </c>
      <c r="Z299" s="169">
        <v>958</v>
      </c>
      <c r="AA299" s="169">
        <v>1</v>
      </c>
      <c r="AB299" s="169">
        <v>0</v>
      </c>
      <c r="AC299" s="168">
        <v>-1.2</v>
      </c>
      <c r="AD299" s="168">
        <v>109.7</v>
      </c>
      <c r="AE299" s="168">
        <v>111.6</v>
      </c>
      <c r="AF299" s="168">
        <v>-1.9</v>
      </c>
      <c r="AG299" s="168">
        <v>17.5</v>
      </c>
      <c r="AH299" s="168">
        <v>2.94</v>
      </c>
      <c r="AI299" s="168">
        <v>28.9</v>
      </c>
      <c r="AJ299" s="168">
        <v>1.9</v>
      </c>
      <c r="AK299" s="168">
        <v>11.6</v>
      </c>
      <c r="AL299" s="168">
        <v>6.7</v>
      </c>
      <c r="AM299" s="168">
        <v>9.8000000000000007</v>
      </c>
      <c r="AN299" s="168">
        <v>65.099999999999994</v>
      </c>
      <c r="AO299" s="168">
        <v>66.099999999999994</v>
      </c>
      <c r="AP299" s="168">
        <v>13.1</v>
      </c>
      <c r="AQ299" s="168">
        <v>102.63</v>
      </c>
      <c r="AR299" s="168">
        <v>8.6</v>
      </c>
      <c r="AS299" s="168">
        <v>2456</v>
      </c>
      <c r="AT299" s="171">
        <f t="shared" si="100"/>
        <v>7.192982456140351</v>
      </c>
      <c r="AU299" s="171">
        <f t="shared" si="101"/>
        <v>2.5964912280701755</v>
      </c>
      <c r="AV299" s="172">
        <f t="shared" si="102"/>
        <v>2.7017543859649122</v>
      </c>
      <c r="AW299" s="172">
        <f t="shared" si="103"/>
        <v>0.40350877192982454</v>
      </c>
      <c r="AX299" s="172">
        <f t="shared" si="104"/>
        <v>2.4035087719298245</v>
      </c>
      <c r="AY299" s="172">
        <f t="shared" si="105"/>
        <v>0.59649122807017541</v>
      </c>
      <c r="AZ299" s="172">
        <f t="shared" si="106"/>
        <v>0.50877192982456143</v>
      </c>
      <c r="BA299" s="172">
        <f t="shared" si="107"/>
        <v>0.89473684210526316</v>
      </c>
      <c r="BB299" s="173">
        <f t="shared" si="108"/>
        <v>0.3560882404029877</v>
      </c>
      <c r="BC299" s="173">
        <f t="shared" si="109"/>
        <v>2.9019607843137254</v>
      </c>
      <c r="BD299" s="173">
        <f t="shared" si="110"/>
        <v>2.9529268716345317E-2</v>
      </c>
      <c r="BE299" s="173">
        <f t="shared" si="111"/>
        <v>2.5186729199235716E-2</v>
      </c>
      <c r="BF299" s="173">
        <f t="shared" si="112"/>
        <v>1.9975681778704187E-2</v>
      </c>
      <c r="BG299" s="173">
        <f t="shared" si="113"/>
        <v>0.11898558276880319</v>
      </c>
      <c r="BH299" s="174" t="str">
        <f t="shared" si="114"/>
        <v>20–29 min</v>
      </c>
      <c r="BI299" s="174" t="str">
        <f t="shared" si="115"/>
        <v>23–27</v>
      </c>
      <c r="BJ299" s="175">
        <f t="shared" si="116"/>
        <v>0.65099999999999991</v>
      </c>
      <c r="BK299" s="175">
        <f t="shared" si="117"/>
        <v>0.66099999999999992</v>
      </c>
      <c r="BL299" s="175">
        <f t="shared" si="118"/>
        <v>0.1756185878092939</v>
      </c>
      <c r="BM299" s="176" t="str">
        <f t="shared" si="119"/>
        <v>Écarter</v>
      </c>
      <c r="BN299" s="177">
        <f t="shared" si="120"/>
        <v>0.21998658618376929</v>
      </c>
      <c r="BO299" s="177">
        <f t="shared" si="121"/>
        <v>1151.3999999999999</v>
      </c>
      <c r="BP299" s="178">
        <f t="shared" si="122"/>
        <v>0.12853916970644436</v>
      </c>
      <c r="BQ299" s="178">
        <f t="shared" si="123"/>
        <v>2.9019607843137254</v>
      </c>
      <c r="BR299" s="179">
        <f t="shared" si="124"/>
        <v>0.13375021712697585</v>
      </c>
      <c r="BS299" s="182">
        <f>AVERAGE(Tableau1[[#This Row],[STL_pg/Min]],Tableau1[[#This Row],[BLK_pg/Min]],Tableau1[[#This Row],[REB_pg/Min]])</f>
        <v>6.2822071680852298E-2</v>
      </c>
      <c r="BT299" s="180">
        <f>AVERAGE(Tableau1[FG%])</f>
        <v>44.61089630931459</v>
      </c>
      <c r="BU299" s="180">
        <f>AVERAGE(Tableau1[3P%])</f>
        <v>29.902460456941991</v>
      </c>
      <c r="BV299" s="180">
        <f>AVERAGE(Tableau1[FT%])</f>
        <v>72.024077328646754</v>
      </c>
    </row>
    <row r="300" spans="1:74">
      <c r="A300" s="181" t="s">
        <v>2063</v>
      </c>
      <c r="B300" s="167" t="s">
        <v>1783</v>
      </c>
      <c r="C300" s="168">
        <v>26</v>
      </c>
      <c r="D300" s="168">
        <v>6</v>
      </c>
      <c r="E300" s="168">
        <v>3</v>
      </c>
      <c r="F300" s="168">
        <v>3</v>
      </c>
      <c r="G300" s="168">
        <v>11.9</v>
      </c>
      <c r="H300" s="169">
        <v>43</v>
      </c>
      <c r="I300" s="169">
        <v>16</v>
      </c>
      <c r="J300" s="169">
        <v>25</v>
      </c>
      <c r="K300" s="169">
        <v>64</v>
      </c>
      <c r="L300" s="169">
        <v>9</v>
      </c>
      <c r="M300" s="169">
        <v>17</v>
      </c>
      <c r="N300" s="169">
        <v>52.9</v>
      </c>
      <c r="O300" s="169">
        <v>2</v>
      </c>
      <c r="P300" s="169">
        <v>2</v>
      </c>
      <c r="Q300" s="169">
        <v>100</v>
      </c>
      <c r="R300" s="169">
        <v>4</v>
      </c>
      <c r="S300" s="169">
        <v>7</v>
      </c>
      <c r="T300" s="169">
        <v>11</v>
      </c>
      <c r="U300" s="169">
        <v>2</v>
      </c>
      <c r="V300" s="170">
        <v>4</v>
      </c>
      <c r="W300" s="169">
        <v>0</v>
      </c>
      <c r="X300" s="169">
        <v>0</v>
      </c>
      <c r="Y300" s="169">
        <v>10</v>
      </c>
      <c r="Z300" s="169">
        <v>55</v>
      </c>
      <c r="AA300" s="169">
        <v>0</v>
      </c>
      <c r="AB300" s="169">
        <v>0</v>
      </c>
      <c r="AC300" s="168">
        <v>4.8</v>
      </c>
      <c r="AD300" s="168">
        <v>104</v>
      </c>
      <c r="AE300" s="168">
        <v>84.2</v>
      </c>
      <c r="AF300" s="168">
        <v>19.8</v>
      </c>
      <c r="AG300" s="168">
        <v>4.7</v>
      </c>
      <c r="AH300" s="168">
        <v>0.5</v>
      </c>
      <c r="AI300" s="168">
        <v>6.3</v>
      </c>
      <c r="AJ300" s="168">
        <v>5.7</v>
      </c>
      <c r="AK300" s="168">
        <v>9.3000000000000007</v>
      </c>
      <c r="AL300" s="168">
        <v>7.6</v>
      </c>
      <c r="AM300" s="168">
        <v>12.5</v>
      </c>
      <c r="AN300" s="168">
        <v>82</v>
      </c>
      <c r="AO300" s="168">
        <v>83.1</v>
      </c>
      <c r="AP300" s="168">
        <v>18.100000000000001</v>
      </c>
      <c r="AQ300" s="168">
        <v>101.64</v>
      </c>
      <c r="AR300" s="168">
        <v>12.2</v>
      </c>
      <c r="AS300" s="168">
        <v>151</v>
      </c>
      <c r="AT300" s="171">
        <f t="shared" si="100"/>
        <v>7.166666666666667</v>
      </c>
      <c r="AU300" s="171">
        <f t="shared" si="101"/>
        <v>0.33333333333333331</v>
      </c>
      <c r="AV300" s="172">
        <f t="shared" si="102"/>
        <v>1.8333333333333333</v>
      </c>
      <c r="AW300" s="172">
        <f t="shared" si="103"/>
        <v>0.66666666666666663</v>
      </c>
      <c r="AX300" s="172">
        <f t="shared" si="104"/>
        <v>1.1666666666666667</v>
      </c>
      <c r="AY300" s="172">
        <f t="shared" si="105"/>
        <v>0</v>
      </c>
      <c r="AZ300" s="172">
        <f t="shared" si="106"/>
        <v>0</v>
      </c>
      <c r="BA300" s="172">
        <f t="shared" si="107"/>
        <v>0.66666666666666663</v>
      </c>
      <c r="BB300" s="173">
        <f t="shared" si="108"/>
        <v>0.60224089635854339</v>
      </c>
      <c r="BC300" s="173">
        <f t="shared" si="109"/>
        <v>0.5</v>
      </c>
      <c r="BD300" s="173">
        <f t="shared" si="110"/>
        <v>0</v>
      </c>
      <c r="BE300" s="173">
        <f t="shared" si="111"/>
        <v>0</v>
      </c>
      <c r="BF300" s="173">
        <f t="shared" si="112"/>
        <v>5.6022408963585429E-2</v>
      </c>
      <c r="BG300" s="173">
        <f t="shared" si="113"/>
        <v>9.8039215686274508E-2</v>
      </c>
      <c r="BH300" s="174" t="str">
        <f t="shared" si="114"/>
        <v>10–19 min</v>
      </c>
      <c r="BI300" s="174" t="str">
        <f t="shared" si="115"/>
        <v>23–27</v>
      </c>
      <c r="BJ300" s="175">
        <f t="shared" si="116"/>
        <v>0.82</v>
      </c>
      <c r="BK300" s="175">
        <f t="shared" si="117"/>
        <v>0.83099999999999996</v>
      </c>
      <c r="BL300" s="175">
        <f t="shared" si="118"/>
        <v>1.5087507543753771E-2</v>
      </c>
      <c r="BM300" s="176" t="str">
        <f t="shared" si="119"/>
        <v>Écarter</v>
      </c>
      <c r="BN300" s="177">
        <f t="shared" si="120"/>
        <v>0.21918175720992625</v>
      </c>
      <c r="BO300" s="177">
        <f t="shared" si="121"/>
        <v>71.400000000000006</v>
      </c>
      <c r="BP300" s="178">
        <f t="shared" si="122"/>
        <v>2.8011204481792715E-2</v>
      </c>
      <c r="BQ300" s="178">
        <f t="shared" si="123"/>
        <v>0.5</v>
      </c>
      <c r="BR300" s="179">
        <f t="shared" si="124"/>
        <v>0.15406162464985992</v>
      </c>
      <c r="BS300" s="182">
        <f>AVERAGE(Tableau1[[#This Row],[STL_pg/Min]],Tableau1[[#This Row],[BLK_pg/Min]],Tableau1[[#This Row],[REB_pg/Min]])</f>
        <v>5.1353874883286639E-2</v>
      </c>
      <c r="BT300" s="180">
        <f>AVERAGE(Tableau1[FG%])</f>
        <v>44.61089630931459</v>
      </c>
      <c r="BU300" s="180">
        <f>AVERAGE(Tableau1[3P%])</f>
        <v>29.902460456941991</v>
      </c>
      <c r="BV300" s="180">
        <f>AVERAGE(Tableau1[FT%])</f>
        <v>72.024077328646754</v>
      </c>
    </row>
    <row r="301" spans="1:74">
      <c r="A301" s="181" t="s">
        <v>2064</v>
      </c>
      <c r="B301" s="167" t="s">
        <v>1760</v>
      </c>
      <c r="C301" s="168">
        <v>21</v>
      </c>
      <c r="D301" s="168">
        <v>15</v>
      </c>
      <c r="E301" s="168">
        <v>3</v>
      </c>
      <c r="F301" s="168">
        <v>12</v>
      </c>
      <c r="G301" s="168">
        <v>21</v>
      </c>
      <c r="H301" s="169">
        <v>107</v>
      </c>
      <c r="I301" s="169">
        <v>38</v>
      </c>
      <c r="J301" s="169">
        <v>98</v>
      </c>
      <c r="K301" s="169">
        <v>37.799999999999997</v>
      </c>
      <c r="L301" s="169">
        <v>14</v>
      </c>
      <c r="M301" s="169">
        <v>47</v>
      </c>
      <c r="N301" s="169">
        <v>30.4</v>
      </c>
      <c r="O301" s="169">
        <v>18</v>
      </c>
      <c r="P301" s="169">
        <v>21</v>
      </c>
      <c r="Q301" s="169">
        <v>85.7</v>
      </c>
      <c r="R301" s="169">
        <v>3</v>
      </c>
      <c r="S301" s="169">
        <v>24</v>
      </c>
      <c r="T301" s="169">
        <v>27</v>
      </c>
      <c r="U301" s="169">
        <v>38</v>
      </c>
      <c r="V301" s="170">
        <v>18</v>
      </c>
      <c r="W301" s="169">
        <v>5</v>
      </c>
      <c r="X301" s="169">
        <v>8</v>
      </c>
      <c r="Y301" s="169">
        <v>26</v>
      </c>
      <c r="Z301" s="169">
        <v>212</v>
      </c>
      <c r="AA301" s="169">
        <v>0</v>
      </c>
      <c r="AB301" s="169">
        <v>0</v>
      </c>
      <c r="AC301" s="168">
        <v>-6.4</v>
      </c>
      <c r="AD301" s="168">
        <v>107.2</v>
      </c>
      <c r="AE301" s="168">
        <v>123.5</v>
      </c>
      <c r="AF301" s="168">
        <v>-16.399999999999999</v>
      </c>
      <c r="AG301" s="168">
        <v>16.5</v>
      </c>
      <c r="AH301" s="168">
        <v>2.06</v>
      </c>
      <c r="AI301" s="168">
        <v>22.7</v>
      </c>
      <c r="AJ301" s="168">
        <v>0.9</v>
      </c>
      <c r="AK301" s="168">
        <v>7.7</v>
      </c>
      <c r="AL301" s="168">
        <v>4.0999999999999996</v>
      </c>
      <c r="AM301" s="168">
        <v>11</v>
      </c>
      <c r="AN301" s="168">
        <v>44.9</v>
      </c>
      <c r="AO301" s="168">
        <v>49.4</v>
      </c>
      <c r="AP301" s="168">
        <v>16.399999999999999</v>
      </c>
      <c r="AQ301" s="168">
        <v>101.36</v>
      </c>
      <c r="AR301" s="168">
        <v>4.9000000000000004</v>
      </c>
      <c r="AS301" s="168">
        <v>670</v>
      </c>
      <c r="AT301" s="171">
        <f t="shared" si="100"/>
        <v>7.1333333333333337</v>
      </c>
      <c r="AU301" s="171">
        <f t="shared" si="101"/>
        <v>2.5333333333333332</v>
      </c>
      <c r="AV301" s="172">
        <f t="shared" si="102"/>
        <v>1.8</v>
      </c>
      <c r="AW301" s="172">
        <f t="shared" si="103"/>
        <v>0.2</v>
      </c>
      <c r="AX301" s="172">
        <f t="shared" si="104"/>
        <v>1.6</v>
      </c>
      <c r="AY301" s="172">
        <f t="shared" si="105"/>
        <v>0.33333333333333331</v>
      </c>
      <c r="AZ301" s="172">
        <f t="shared" si="106"/>
        <v>0.53333333333333333</v>
      </c>
      <c r="BA301" s="172">
        <f t="shared" si="107"/>
        <v>1.2</v>
      </c>
      <c r="BB301" s="173">
        <f t="shared" si="108"/>
        <v>0.3396825396825397</v>
      </c>
      <c r="BC301" s="173">
        <f t="shared" si="109"/>
        <v>2.1111111111111112</v>
      </c>
      <c r="BD301" s="173">
        <f t="shared" si="110"/>
        <v>1.5873015873015872E-2</v>
      </c>
      <c r="BE301" s="173">
        <f t="shared" si="111"/>
        <v>2.5396825396825397E-2</v>
      </c>
      <c r="BF301" s="173">
        <f t="shared" si="112"/>
        <v>9.5238095238095247E-3</v>
      </c>
      <c r="BG301" s="173">
        <f t="shared" si="113"/>
        <v>7.6190476190476197E-2</v>
      </c>
      <c r="BH301" s="174" t="str">
        <f t="shared" si="114"/>
        <v>20–29 min</v>
      </c>
      <c r="BI301" s="174" t="str">
        <f t="shared" si="115"/>
        <v>18–22</v>
      </c>
      <c r="BJ301" s="175">
        <f t="shared" si="116"/>
        <v>0.44900000000000001</v>
      </c>
      <c r="BK301" s="175">
        <f t="shared" si="117"/>
        <v>0.49399999999999999</v>
      </c>
      <c r="BL301" s="175">
        <f t="shared" si="118"/>
        <v>5.9143029571514787E-2</v>
      </c>
      <c r="BM301" s="176" t="str">
        <f t="shared" si="119"/>
        <v>Écarter</v>
      </c>
      <c r="BN301" s="177">
        <f t="shared" si="120"/>
        <v>0.21816230717639171</v>
      </c>
      <c r="BO301" s="177">
        <f t="shared" si="121"/>
        <v>315</v>
      </c>
      <c r="BP301" s="178">
        <f t="shared" si="122"/>
        <v>0.12063492063492064</v>
      </c>
      <c r="BQ301" s="178">
        <f t="shared" si="123"/>
        <v>2.1111111111111112</v>
      </c>
      <c r="BR301" s="179">
        <f t="shared" si="124"/>
        <v>8.5714285714285715E-2</v>
      </c>
      <c r="BS301" s="182">
        <f>AVERAGE(Tableau1[[#This Row],[STL_pg/Min]],Tableau1[[#This Row],[BLK_pg/Min]],Tableau1[[#This Row],[REB_pg/Min]])</f>
        <v>4.2328042328042326E-2</v>
      </c>
      <c r="BT301" s="180">
        <f>AVERAGE(Tableau1[FG%])</f>
        <v>44.61089630931459</v>
      </c>
      <c r="BU301" s="180">
        <f>AVERAGE(Tableau1[3P%])</f>
        <v>29.902460456941991</v>
      </c>
      <c r="BV301" s="180">
        <f>AVERAGE(Tableau1[FT%])</f>
        <v>72.024077328646754</v>
      </c>
    </row>
    <row r="302" spans="1:74">
      <c r="A302" s="181" t="s">
        <v>2065</v>
      </c>
      <c r="B302" s="167" t="s">
        <v>1799</v>
      </c>
      <c r="C302" s="168">
        <v>22</v>
      </c>
      <c r="D302" s="168">
        <v>75</v>
      </c>
      <c r="E302" s="168">
        <v>28</v>
      </c>
      <c r="F302" s="168">
        <v>47</v>
      </c>
      <c r="G302" s="168">
        <v>19.600000000000001</v>
      </c>
      <c r="H302" s="169">
        <v>533</v>
      </c>
      <c r="I302" s="169">
        <v>203</v>
      </c>
      <c r="J302" s="169">
        <v>503</v>
      </c>
      <c r="K302" s="169">
        <v>40.5</v>
      </c>
      <c r="L302" s="169">
        <v>75</v>
      </c>
      <c r="M302" s="169">
        <v>225</v>
      </c>
      <c r="N302" s="169">
        <v>32.299999999999997</v>
      </c>
      <c r="O302" s="169">
        <v>53</v>
      </c>
      <c r="P302" s="169">
        <v>68</v>
      </c>
      <c r="Q302" s="169">
        <v>76.8</v>
      </c>
      <c r="R302" s="169">
        <v>30</v>
      </c>
      <c r="S302" s="169">
        <v>83</v>
      </c>
      <c r="T302" s="169">
        <v>113</v>
      </c>
      <c r="U302" s="169">
        <v>315</v>
      </c>
      <c r="V302" s="170">
        <v>120</v>
      </c>
      <c r="W302" s="169">
        <v>60</v>
      </c>
      <c r="X302" s="169">
        <v>8</v>
      </c>
      <c r="Y302" s="169">
        <v>158</v>
      </c>
      <c r="Z302" s="169">
        <v>1230</v>
      </c>
      <c r="AA302" s="169">
        <v>1</v>
      </c>
      <c r="AB302" s="169">
        <v>0</v>
      </c>
      <c r="AC302" s="168">
        <v>-3.1</v>
      </c>
      <c r="AD302" s="168">
        <v>105.5</v>
      </c>
      <c r="AE302" s="168">
        <v>113.3</v>
      </c>
      <c r="AF302" s="168">
        <v>-7.8</v>
      </c>
      <c r="AG302" s="168">
        <v>30.7</v>
      </c>
      <c r="AH302" s="168">
        <v>2.7</v>
      </c>
      <c r="AI302" s="168">
        <v>32.799999999999997</v>
      </c>
      <c r="AJ302" s="168">
        <v>1.9</v>
      </c>
      <c r="AK302" s="168">
        <v>5.7</v>
      </c>
      <c r="AL302" s="168">
        <v>3.7</v>
      </c>
      <c r="AM302" s="168">
        <v>12.1</v>
      </c>
      <c r="AN302" s="168">
        <v>47.6</v>
      </c>
      <c r="AO302" s="168">
        <v>49.9</v>
      </c>
      <c r="AP302" s="168">
        <v>17.899999999999999</v>
      </c>
      <c r="AQ302" s="168">
        <v>102.18</v>
      </c>
      <c r="AR302" s="168">
        <v>7</v>
      </c>
      <c r="AS302" s="168">
        <v>3127</v>
      </c>
      <c r="AT302" s="171">
        <f t="shared" si="100"/>
        <v>7.1066666666666665</v>
      </c>
      <c r="AU302" s="171">
        <f t="shared" si="101"/>
        <v>4.2</v>
      </c>
      <c r="AV302" s="172">
        <f t="shared" si="102"/>
        <v>1.5066666666666666</v>
      </c>
      <c r="AW302" s="172">
        <f t="shared" si="103"/>
        <v>0.4</v>
      </c>
      <c r="AX302" s="172">
        <f t="shared" si="104"/>
        <v>1.1066666666666667</v>
      </c>
      <c r="AY302" s="172">
        <f t="shared" si="105"/>
        <v>0.8</v>
      </c>
      <c r="AZ302" s="172">
        <f t="shared" si="106"/>
        <v>0.10666666666666667</v>
      </c>
      <c r="BA302" s="172">
        <f t="shared" si="107"/>
        <v>1.6</v>
      </c>
      <c r="BB302" s="173">
        <f t="shared" si="108"/>
        <v>0.36258503401360542</v>
      </c>
      <c r="BC302" s="173">
        <f t="shared" si="109"/>
        <v>2.625</v>
      </c>
      <c r="BD302" s="173">
        <f t="shared" si="110"/>
        <v>4.0816326530612242E-2</v>
      </c>
      <c r="BE302" s="173">
        <f t="shared" si="111"/>
        <v>5.4421768707482989E-3</v>
      </c>
      <c r="BF302" s="173">
        <f t="shared" si="112"/>
        <v>2.0408163265306121E-2</v>
      </c>
      <c r="BG302" s="173">
        <f t="shared" si="113"/>
        <v>5.64625850340136E-2</v>
      </c>
      <c r="BH302" s="174" t="str">
        <f t="shared" si="114"/>
        <v>10–19 min</v>
      </c>
      <c r="BI302" s="174" t="str">
        <f t="shared" si="115"/>
        <v>18–22</v>
      </c>
      <c r="BJ302" s="175">
        <f t="shared" si="116"/>
        <v>0.47600000000000003</v>
      </c>
      <c r="BK302" s="175">
        <f t="shared" si="117"/>
        <v>0.499</v>
      </c>
      <c r="BL302" s="175">
        <f t="shared" si="118"/>
        <v>0.30356065178032587</v>
      </c>
      <c r="BM302" s="176" t="str">
        <f t="shared" si="119"/>
        <v>Écarter</v>
      </c>
      <c r="BN302" s="177">
        <f t="shared" si="120"/>
        <v>0.21734674714956406</v>
      </c>
      <c r="BO302" s="177">
        <f t="shared" si="121"/>
        <v>1470</v>
      </c>
      <c r="BP302" s="178">
        <f t="shared" si="122"/>
        <v>0.21428571428571427</v>
      </c>
      <c r="BQ302" s="178">
        <f t="shared" si="123"/>
        <v>2.625</v>
      </c>
      <c r="BR302" s="179">
        <f t="shared" si="124"/>
        <v>7.6870748299319724E-2</v>
      </c>
      <c r="BS302" s="182">
        <f>AVERAGE(Tableau1[[#This Row],[STL_pg/Min]],Tableau1[[#This Row],[BLK_pg/Min]],Tableau1[[#This Row],[REB_pg/Min]])</f>
        <v>4.1043083900226755E-2</v>
      </c>
      <c r="BT302" s="180">
        <f>AVERAGE(Tableau1[FG%])</f>
        <v>44.61089630931459</v>
      </c>
      <c r="BU302" s="180">
        <f>AVERAGE(Tableau1[3P%])</f>
        <v>29.902460456941991</v>
      </c>
      <c r="BV302" s="180">
        <f>AVERAGE(Tableau1[FT%])</f>
        <v>72.024077328646754</v>
      </c>
    </row>
    <row r="303" spans="1:74">
      <c r="A303" s="181" t="s">
        <v>2066</v>
      </c>
      <c r="B303" s="167" t="s">
        <v>1799</v>
      </c>
      <c r="C303" s="168">
        <v>24</v>
      </c>
      <c r="D303" s="168">
        <v>59</v>
      </c>
      <c r="E303" s="168">
        <v>21</v>
      </c>
      <c r="F303" s="168">
        <v>38</v>
      </c>
      <c r="G303" s="168">
        <v>17.7</v>
      </c>
      <c r="H303" s="169">
        <v>419</v>
      </c>
      <c r="I303" s="169">
        <v>148</v>
      </c>
      <c r="J303" s="169">
        <v>348</v>
      </c>
      <c r="K303" s="169">
        <v>42.9</v>
      </c>
      <c r="L303" s="169">
        <v>106</v>
      </c>
      <c r="M303" s="169">
        <v>260</v>
      </c>
      <c r="N303" s="169">
        <v>40.5</v>
      </c>
      <c r="O303" s="169">
        <v>18</v>
      </c>
      <c r="P303" s="169">
        <v>18</v>
      </c>
      <c r="Q303" s="169">
        <v>88.9</v>
      </c>
      <c r="R303" s="169">
        <v>35</v>
      </c>
      <c r="S303" s="169">
        <v>124</v>
      </c>
      <c r="T303" s="169">
        <v>159</v>
      </c>
      <c r="U303" s="169">
        <v>53</v>
      </c>
      <c r="V303" s="170">
        <v>30</v>
      </c>
      <c r="W303" s="169">
        <v>18</v>
      </c>
      <c r="X303" s="169">
        <v>12</v>
      </c>
      <c r="Y303" s="169">
        <v>94</v>
      </c>
      <c r="Z303" s="169">
        <v>743</v>
      </c>
      <c r="AA303" s="169">
        <v>0</v>
      </c>
      <c r="AB303" s="169">
        <v>0</v>
      </c>
      <c r="AC303" s="168">
        <v>-3.1</v>
      </c>
      <c r="AD303" s="168">
        <v>105</v>
      </c>
      <c r="AE303" s="168">
        <v>113.4</v>
      </c>
      <c r="AF303" s="168">
        <v>-8.4</v>
      </c>
      <c r="AG303" s="168">
        <v>7.3</v>
      </c>
      <c r="AH303" s="168">
        <v>1.96</v>
      </c>
      <c r="AI303" s="168">
        <v>12.2</v>
      </c>
      <c r="AJ303" s="168">
        <v>3.2</v>
      </c>
      <c r="AK303" s="168">
        <v>11.7</v>
      </c>
      <c r="AL303" s="168">
        <v>7.2</v>
      </c>
      <c r="AM303" s="168">
        <v>6.2</v>
      </c>
      <c r="AN303" s="168">
        <v>58.1</v>
      </c>
      <c r="AO303" s="168">
        <v>59</v>
      </c>
      <c r="AP303" s="168">
        <v>14.7</v>
      </c>
      <c r="AQ303" s="168">
        <v>102.32</v>
      </c>
      <c r="AR303" s="168">
        <v>7.2</v>
      </c>
      <c r="AS303" s="168">
        <v>2222</v>
      </c>
      <c r="AT303" s="171">
        <f t="shared" si="100"/>
        <v>7.101694915254237</v>
      </c>
      <c r="AU303" s="171">
        <f t="shared" si="101"/>
        <v>0.89830508474576276</v>
      </c>
      <c r="AV303" s="172">
        <f t="shared" si="102"/>
        <v>2.6949152542372881</v>
      </c>
      <c r="AW303" s="172">
        <f t="shared" si="103"/>
        <v>0.59322033898305082</v>
      </c>
      <c r="AX303" s="172">
        <f t="shared" si="104"/>
        <v>2.1016949152542375</v>
      </c>
      <c r="AY303" s="172">
        <f t="shared" si="105"/>
        <v>0.30508474576271188</v>
      </c>
      <c r="AZ303" s="172">
        <f t="shared" si="106"/>
        <v>0.20338983050847459</v>
      </c>
      <c r="BA303" s="172">
        <f t="shared" si="107"/>
        <v>0.50847457627118642</v>
      </c>
      <c r="BB303" s="173">
        <f t="shared" si="108"/>
        <v>0.40122570142679309</v>
      </c>
      <c r="BC303" s="173">
        <f t="shared" si="109"/>
        <v>1.7666666666666668</v>
      </c>
      <c r="BD303" s="173">
        <f t="shared" si="110"/>
        <v>1.7236426314277509E-2</v>
      </c>
      <c r="BE303" s="173">
        <f t="shared" si="111"/>
        <v>1.1490950876185006E-2</v>
      </c>
      <c r="BF303" s="173">
        <f t="shared" si="112"/>
        <v>3.3515273388872932E-2</v>
      </c>
      <c r="BG303" s="173">
        <f t="shared" si="113"/>
        <v>0.1187398257205784</v>
      </c>
      <c r="BH303" s="174" t="str">
        <f t="shared" si="114"/>
        <v>10–19 min</v>
      </c>
      <c r="BI303" s="174" t="str">
        <f t="shared" si="115"/>
        <v>23–27</v>
      </c>
      <c r="BJ303" s="175">
        <f t="shared" si="116"/>
        <v>0.58099999999999996</v>
      </c>
      <c r="BK303" s="175">
        <f t="shared" si="117"/>
        <v>0.59</v>
      </c>
      <c r="BL303" s="175">
        <f t="shared" si="118"/>
        <v>0.21001810500905249</v>
      </c>
      <c r="BM303" s="176" t="str">
        <f t="shared" si="119"/>
        <v>Écarter</v>
      </c>
      <c r="BN303" s="177">
        <f t="shared" si="120"/>
        <v>0.21719469358524027</v>
      </c>
      <c r="BO303" s="177">
        <f t="shared" si="121"/>
        <v>1044.3</v>
      </c>
      <c r="BP303" s="178">
        <f t="shared" si="122"/>
        <v>5.0751699703150438E-2</v>
      </c>
      <c r="BQ303" s="178">
        <f t="shared" si="123"/>
        <v>1.7666666666666666</v>
      </c>
      <c r="BR303" s="179">
        <f t="shared" si="124"/>
        <v>0.15225509910945131</v>
      </c>
      <c r="BS303" s="182">
        <f>AVERAGE(Tableau1[[#This Row],[STL_pg/Min]],Tableau1[[#This Row],[BLK_pg/Min]],Tableau1[[#This Row],[REB_pg/Min]])</f>
        <v>6.0327492099971271E-2</v>
      </c>
      <c r="BT303" s="180">
        <f>AVERAGE(Tableau1[FG%])</f>
        <v>44.61089630931459</v>
      </c>
      <c r="BU303" s="180">
        <f>AVERAGE(Tableau1[3P%])</f>
        <v>29.902460456941991</v>
      </c>
      <c r="BV303" s="180">
        <f>AVERAGE(Tableau1[FT%])</f>
        <v>72.024077328646754</v>
      </c>
    </row>
    <row r="304" spans="1:74">
      <c r="A304" s="181" t="s">
        <v>2067</v>
      </c>
      <c r="B304" s="167" t="s">
        <v>1768</v>
      </c>
      <c r="C304" s="168">
        <v>26</v>
      </c>
      <c r="D304" s="168">
        <v>40</v>
      </c>
      <c r="E304" s="168">
        <v>11</v>
      </c>
      <c r="F304" s="168">
        <v>29</v>
      </c>
      <c r="G304" s="168">
        <v>15.6</v>
      </c>
      <c r="H304" s="169">
        <v>284</v>
      </c>
      <c r="I304" s="169">
        <v>96</v>
      </c>
      <c r="J304" s="169">
        <v>212</v>
      </c>
      <c r="K304" s="169">
        <v>44.3</v>
      </c>
      <c r="L304" s="169">
        <v>32</v>
      </c>
      <c r="M304" s="169">
        <v>92</v>
      </c>
      <c r="N304" s="169">
        <v>34.799999999999997</v>
      </c>
      <c r="O304" s="169">
        <v>64</v>
      </c>
      <c r="P304" s="169">
        <v>84</v>
      </c>
      <c r="Q304" s="169">
        <v>74.099999999999994</v>
      </c>
      <c r="R304" s="169">
        <v>44</v>
      </c>
      <c r="S304" s="169">
        <v>68</v>
      </c>
      <c r="T304" s="169">
        <v>112</v>
      </c>
      <c r="U304" s="169">
        <v>32</v>
      </c>
      <c r="V304" s="170">
        <v>32</v>
      </c>
      <c r="W304" s="169">
        <v>48</v>
      </c>
      <c r="X304" s="169">
        <v>20</v>
      </c>
      <c r="Y304" s="169">
        <v>48</v>
      </c>
      <c r="Z304" s="169">
        <v>636</v>
      </c>
      <c r="AA304" s="169">
        <v>1</v>
      </c>
      <c r="AB304" s="169">
        <v>0</v>
      </c>
      <c r="AC304" s="168">
        <v>-0.3</v>
      </c>
      <c r="AD304" s="168">
        <v>108.8</v>
      </c>
      <c r="AE304" s="168">
        <v>109.3</v>
      </c>
      <c r="AF304" s="168">
        <v>-0.5</v>
      </c>
      <c r="AG304" s="168">
        <v>8.1999999999999993</v>
      </c>
      <c r="AH304" s="168">
        <v>1.06</v>
      </c>
      <c r="AI304" s="168">
        <v>10.5</v>
      </c>
      <c r="AJ304" s="168">
        <v>6.6</v>
      </c>
      <c r="AK304" s="168">
        <v>10.8</v>
      </c>
      <c r="AL304" s="168">
        <v>8.6</v>
      </c>
      <c r="AM304" s="168">
        <v>9.9</v>
      </c>
      <c r="AN304" s="168">
        <v>51.9</v>
      </c>
      <c r="AO304" s="168">
        <v>56.7</v>
      </c>
      <c r="AP304" s="168">
        <v>18.5</v>
      </c>
      <c r="AQ304" s="168">
        <v>98.69</v>
      </c>
      <c r="AR304" s="168">
        <v>10</v>
      </c>
      <c r="AS304" s="168">
        <v>1282</v>
      </c>
      <c r="AT304" s="171">
        <f t="shared" si="100"/>
        <v>7.1</v>
      </c>
      <c r="AU304" s="171">
        <f t="shared" si="101"/>
        <v>0.8</v>
      </c>
      <c r="AV304" s="172">
        <f t="shared" si="102"/>
        <v>2.8</v>
      </c>
      <c r="AW304" s="172">
        <f t="shared" si="103"/>
        <v>1.1000000000000001</v>
      </c>
      <c r="AX304" s="172">
        <f t="shared" si="104"/>
        <v>1.7</v>
      </c>
      <c r="AY304" s="172">
        <f t="shared" si="105"/>
        <v>1.2</v>
      </c>
      <c r="AZ304" s="172">
        <f t="shared" si="106"/>
        <v>0.5</v>
      </c>
      <c r="BA304" s="172">
        <f t="shared" si="107"/>
        <v>0.8</v>
      </c>
      <c r="BB304" s="173">
        <f t="shared" si="108"/>
        <v>0.45512820512820512</v>
      </c>
      <c r="BC304" s="173">
        <f t="shared" si="109"/>
        <v>1</v>
      </c>
      <c r="BD304" s="173">
        <f t="shared" si="110"/>
        <v>7.6923076923076927E-2</v>
      </c>
      <c r="BE304" s="173">
        <f t="shared" si="111"/>
        <v>3.2051282051282055E-2</v>
      </c>
      <c r="BF304" s="173">
        <f t="shared" si="112"/>
        <v>7.0512820512820526E-2</v>
      </c>
      <c r="BG304" s="173">
        <f t="shared" si="113"/>
        <v>0.10897435897435898</v>
      </c>
      <c r="BH304" s="174" t="str">
        <f t="shared" si="114"/>
        <v>10–19 min</v>
      </c>
      <c r="BI304" s="174" t="str">
        <f t="shared" si="115"/>
        <v>23–27</v>
      </c>
      <c r="BJ304" s="175">
        <f t="shared" si="116"/>
        <v>0.51900000000000002</v>
      </c>
      <c r="BK304" s="175">
        <f t="shared" si="117"/>
        <v>0.56700000000000006</v>
      </c>
      <c r="BL304" s="175">
        <f t="shared" si="118"/>
        <v>0.12794206397103197</v>
      </c>
      <c r="BM304" s="176" t="str">
        <f t="shared" si="119"/>
        <v>Écarter</v>
      </c>
      <c r="BN304" s="177">
        <f t="shared" si="120"/>
        <v>0.21714285714285714</v>
      </c>
      <c r="BO304" s="177">
        <f t="shared" si="121"/>
        <v>624</v>
      </c>
      <c r="BP304" s="178">
        <f t="shared" si="122"/>
        <v>5.128205128205128E-2</v>
      </c>
      <c r="BQ304" s="178">
        <f t="shared" si="123"/>
        <v>1</v>
      </c>
      <c r="BR304" s="179">
        <f t="shared" si="124"/>
        <v>0.17948717948717949</v>
      </c>
      <c r="BS304" s="182">
        <f>AVERAGE(Tableau1[[#This Row],[STL_pg/Min]],Tableau1[[#This Row],[BLK_pg/Min]],Tableau1[[#This Row],[REB_pg/Min]])</f>
        <v>9.6153846153846145E-2</v>
      </c>
      <c r="BT304" s="180">
        <f>AVERAGE(Tableau1[FG%])</f>
        <v>44.61089630931459</v>
      </c>
      <c r="BU304" s="180">
        <f>AVERAGE(Tableau1[3P%])</f>
        <v>29.902460456941991</v>
      </c>
      <c r="BV304" s="180">
        <f>AVERAGE(Tableau1[FT%])</f>
        <v>72.024077328646754</v>
      </c>
    </row>
    <row r="305" spans="1:74">
      <c r="A305" s="181" t="s">
        <v>2068</v>
      </c>
      <c r="B305" s="167" t="s">
        <v>1746</v>
      </c>
      <c r="C305" s="168">
        <v>31</v>
      </c>
      <c r="D305" s="168">
        <v>54</v>
      </c>
      <c r="E305" s="168">
        <v>44</v>
      </c>
      <c r="F305" s="168">
        <v>10</v>
      </c>
      <c r="G305" s="168">
        <v>19.3</v>
      </c>
      <c r="H305" s="169">
        <v>383</v>
      </c>
      <c r="I305" s="169">
        <v>140</v>
      </c>
      <c r="J305" s="169">
        <v>313</v>
      </c>
      <c r="K305" s="169">
        <v>44.6</v>
      </c>
      <c r="L305" s="169">
        <v>59</v>
      </c>
      <c r="M305" s="169">
        <v>167</v>
      </c>
      <c r="N305" s="169">
        <v>35.299999999999997</v>
      </c>
      <c r="O305" s="169">
        <v>43</v>
      </c>
      <c r="P305" s="169">
        <v>49</v>
      </c>
      <c r="Q305" s="169">
        <v>82.4</v>
      </c>
      <c r="R305" s="169">
        <v>38</v>
      </c>
      <c r="S305" s="169">
        <v>119</v>
      </c>
      <c r="T305" s="169">
        <v>157</v>
      </c>
      <c r="U305" s="169">
        <v>135</v>
      </c>
      <c r="V305" s="170">
        <v>38</v>
      </c>
      <c r="W305" s="169">
        <v>86</v>
      </c>
      <c r="X305" s="169">
        <v>32</v>
      </c>
      <c r="Y305" s="169">
        <v>103</v>
      </c>
      <c r="Z305" s="169">
        <v>1091</v>
      </c>
      <c r="AA305" s="169">
        <v>0</v>
      </c>
      <c r="AB305" s="169">
        <v>0</v>
      </c>
      <c r="AC305" s="168">
        <v>5.9</v>
      </c>
      <c r="AD305" s="168">
        <v>117.5</v>
      </c>
      <c r="AE305" s="168">
        <v>102.5</v>
      </c>
      <c r="AF305" s="168">
        <v>15</v>
      </c>
      <c r="AG305" s="168">
        <v>17.100000000000001</v>
      </c>
      <c r="AH305" s="168">
        <v>3.7</v>
      </c>
      <c r="AI305" s="168">
        <v>26.9</v>
      </c>
      <c r="AJ305" s="168">
        <v>3.5</v>
      </c>
      <c r="AK305" s="168">
        <v>10.8</v>
      </c>
      <c r="AL305" s="168">
        <v>7.2</v>
      </c>
      <c r="AM305" s="168">
        <v>7.3</v>
      </c>
      <c r="AN305" s="168">
        <v>54.1</v>
      </c>
      <c r="AO305" s="168">
        <v>56.8</v>
      </c>
      <c r="AP305" s="168">
        <v>14.7</v>
      </c>
      <c r="AQ305" s="168">
        <v>102.7</v>
      </c>
      <c r="AR305" s="168">
        <v>10.1</v>
      </c>
      <c r="AS305" s="168">
        <v>2221</v>
      </c>
      <c r="AT305" s="171">
        <f t="shared" si="100"/>
        <v>7.0925925925925926</v>
      </c>
      <c r="AU305" s="171">
        <f t="shared" si="101"/>
        <v>2.5</v>
      </c>
      <c r="AV305" s="172">
        <f t="shared" si="102"/>
        <v>2.9074074074074074</v>
      </c>
      <c r="AW305" s="172">
        <f t="shared" si="103"/>
        <v>0.70370370370370372</v>
      </c>
      <c r="AX305" s="172">
        <f t="shared" si="104"/>
        <v>2.2037037037037037</v>
      </c>
      <c r="AY305" s="172">
        <f t="shared" si="105"/>
        <v>1.5925925925925926</v>
      </c>
      <c r="AZ305" s="172">
        <f t="shared" si="106"/>
        <v>0.59259259259259256</v>
      </c>
      <c r="BA305" s="172">
        <f t="shared" si="107"/>
        <v>0.70370370370370372</v>
      </c>
      <c r="BB305" s="173">
        <f t="shared" si="108"/>
        <v>0.36749184417578201</v>
      </c>
      <c r="BC305" s="173">
        <f t="shared" si="109"/>
        <v>3.5526315789473681</v>
      </c>
      <c r="BD305" s="173">
        <f t="shared" si="110"/>
        <v>8.2517750911533294E-2</v>
      </c>
      <c r="BE305" s="173">
        <f t="shared" si="111"/>
        <v>3.0704279408942617E-2</v>
      </c>
      <c r="BF305" s="173">
        <f t="shared" si="112"/>
        <v>3.6461331798119362E-2</v>
      </c>
      <c r="BG305" s="173">
        <f t="shared" si="113"/>
        <v>0.11418153905200537</v>
      </c>
      <c r="BH305" s="174" t="str">
        <f t="shared" si="114"/>
        <v>10–19 min</v>
      </c>
      <c r="BI305" s="174" t="str">
        <f t="shared" si="115"/>
        <v>28–32</v>
      </c>
      <c r="BJ305" s="175">
        <f t="shared" si="116"/>
        <v>0.54100000000000004</v>
      </c>
      <c r="BK305" s="175">
        <f t="shared" si="117"/>
        <v>0.56799999999999995</v>
      </c>
      <c r="BL305" s="175">
        <f t="shared" si="118"/>
        <v>0.18889559444779722</v>
      </c>
      <c r="BM305" s="176" t="str">
        <f t="shared" si="119"/>
        <v>Écarter</v>
      </c>
      <c r="BN305" s="177">
        <f t="shared" si="120"/>
        <v>0.21691631269096059</v>
      </c>
      <c r="BO305" s="177">
        <f t="shared" si="121"/>
        <v>1042.2</v>
      </c>
      <c r="BP305" s="178">
        <f t="shared" si="122"/>
        <v>0.12953367875647667</v>
      </c>
      <c r="BQ305" s="178">
        <f t="shared" si="123"/>
        <v>3.5526315789473686</v>
      </c>
      <c r="BR305" s="179">
        <f t="shared" si="124"/>
        <v>0.15064287085012473</v>
      </c>
      <c r="BS305" s="182">
        <f>AVERAGE(Tableau1[[#This Row],[STL_pg/Min]],Tableau1[[#This Row],[BLK_pg/Min]],Tableau1[[#This Row],[REB_pg/Min]])</f>
        <v>8.7954967056866881E-2</v>
      </c>
      <c r="BT305" s="180">
        <f>AVERAGE(Tableau1[FG%])</f>
        <v>44.61089630931459</v>
      </c>
      <c r="BU305" s="180">
        <f>AVERAGE(Tableau1[3P%])</f>
        <v>29.902460456941991</v>
      </c>
      <c r="BV305" s="180">
        <f>AVERAGE(Tableau1[FT%])</f>
        <v>72.024077328646754</v>
      </c>
    </row>
    <row r="306" spans="1:74">
      <c r="A306" s="181" t="s">
        <v>2069</v>
      </c>
      <c r="B306" s="167" t="s">
        <v>1760</v>
      </c>
      <c r="C306" s="168">
        <v>28</v>
      </c>
      <c r="D306" s="168">
        <v>41</v>
      </c>
      <c r="E306" s="168">
        <v>10</v>
      </c>
      <c r="F306" s="168">
        <v>31</v>
      </c>
      <c r="G306" s="168">
        <v>15.1</v>
      </c>
      <c r="H306" s="169">
        <v>287</v>
      </c>
      <c r="I306" s="169">
        <v>111</v>
      </c>
      <c r="J306" s="169">
        <v>230</v>
      </c>
      <c r="K306" s="169">
        <v>48.7</v>
      </c>
      <c r="L306" s="169">
        <v>29</v>
      </c>
      <c r="M306" s="169">
        <v>70</v>
      </c>
      <c r="N306" s="169">
        <v>40</v>
      </c>
      <c r="O306" s="169">
        <v>33</v>
      </c>
      <c r="P306" s="169">
        <v>45</v>
      </c>
      <c r="Q306" s="169">
        <v>73.3</v>
      </c>
      <c r="R306" s="169">
        <v>12</v>
      </c>
      <c r="S306" s="169">
        <v>49</v>
      </c>
      <c r="T306" s="169">
        <v>62</v>
      </c>
      <c r="U306" s="169">
        <v>78</v>
      </c>
      <c r="V306" s="170">
        <v>16</v>
      </c>
      <c r="W306" s="169">
        <v>25</v>
      </c>
      <c r="X306" s="169">
        <v>12</v>
      </c>
      <c r="Y306" s="169">
        <v>29</v>
      </c>
      <c r="Z306" s="169">
        <v>566</v>
      </c>
      <c r="AA306" s="169">
        <v>0</v>
      </c>
      <c r="AB306" s="169">
        <v>0</v>
      </c>
      <c r="AC306" s="168">
        <v>-2.5</v>
      </c>
      <c r="AD306" s="168">
        <v>107.6</v>
      </c>
      <c r="AE306" s="168">
        <v>116.7</v>
      </c>
      <c r="AF306" s="168">
        <v>-9.1999999999999993</v>
      </c>
      <c r="AG306" s="168">
        <v>19.600000000000001</v>
      </c>
      <c r="AH306" s="168">
        <v>5.2</v>
      </c>
      <c r="AI306" s="168">
        <v>22.8</v>
      </c>
      <c r="AJ306" s="168">
        <v>1.8</v>
      </c>
      <c r="AK306" s="168">
        <v>7.9</v>
      </c>
      <c r="AL306" s="168">
        <v>4.7</v>
      </c>
      <c r="AM306" s="168">
        <v>4.4000000000000004</v>
      </c>
      <c r="AN306" s="168">
        <v>54.8</v>
      </c>
      <c r="AO306" s="168">
        <v>57</v>
      </c>
      <c r="AP306" s="168">
        <v>17.600000000000001</v>
      </c>
      <c r="AQ306" s="168">
        <v>99.32</v>
      </c>
      <c r="AR306" s="168">
        <v>10.6</v>
      </c>
      <c r="AS306" s="168">
        <v>1291</v>
      </c>
      <c r="AT306" s="171">
        <f t="shared" si="100"/>
        <v>7</v>
      </c>
      <c r="AU306" s="171">
        <f t="shared" si="101"/>
        <v>1.9024390243902438</v>
      </c>
      <c r="AV306" s="172">
        <f t="shared" si="102"/>
        <v>1.5121951219512195</v>
      </c>
      <c r="AW306" s="172">
        <f t="shared" si="103"/>
        <v>0.29268292682926828</v>
      </c>
      <c r="AX306" s="172">
        <f t="shared" si="104"/>
        <v>1.1951219512195121</v>
      </c>
      <c r="AY306" s="172">
        <f t="shared" si="105"/>
        <v>0.6097560975609756</v>
      </c>
      <c r="AZ306" s="172">
        <f t="shared" si="106"/>
        <v>0.29268292682926828</v>
      </c>
      <c r="BA306" s="172">
        <f t="shared" si="107"/>
        <v>0.3902439024390244</v>
      </c>
      <c r="BB306" s="173">
        <f t="shared" si="108"/>
        <v>0.46357615894039739</v>
      </c>
      <c r="BC306" s="173">
        <f t="shared" si="109"/>
        <v>4.875</v>
      </c>
      <c r="BD306" s="173">
        <f t="shared" si="110"/>
        <v>4.0381198513971893E-2</v>
      </c>
      <c r="BE306" s="173">
        <f t="shared" si="111"/>
        <v>1.9382975286706509E-2</v>
      </c>
      <c r="BF306" s="173">
        <f t="shared" si="112"/>
        <v>1.9382975286706509E-2</v>
      </c>
      <c r="BG306" s="173">
        <f t="shared" si="113"/>
        <v>7.9147149087384919E-2</v>
      </c>
      <c r="BH306" s="174" t="str">
        <f t="shared" si="114"/>
        <v>10–19 min</v>
      </c>
      <c r="BI306" s="174" t="str">
        <f t="shared" si="115"/>
        <v>28–32</v>
      </c>
      <c r="BJ306" s="175">
        <f t="shared" si="116"/>
        <v>0.54799999999999993</v>
      </c>
      <c r="BK306" s="175">
        <f t="shared" si="117"/>
        <v>0.56999999999999995</v>
      </c>
      <c r="BL306" s="175">
        <f t="shared" si="118"/>
        <v>0.1388050694025347</v>
      </c>
      <c r="BM306" s="176" t="str">
        <f t="shared" si="119"/>
        <v>Écarter</v>
      </c>
      <c r="BN306" s="177">
        <f t="shared" si="120"/>
        <v>0.21408450704225354</v>
      </c>
      <c r="BO306" s="177">
        <f t="shared" si="121"/>
        <v>619.1</v>
      </c>
      <c r="BP306" s="178">
        <f t="shared" si="122"/>
        <v>0.1259893393635923</v>
      </c>
      <c r="BQ306" s="178">
        <f t="shared" si="123"/>
        <v>4.875</v>
      </c>
      <c r="BR306" s="179">
        <f t="shared" si="124"/>
        <v>0.1001453723146503</v>
      </c>
      <c r="BS306" s="182">
        <f>AVERAGE(Tableau1[[#This Row],[STL_pg/Min]],Tableau1[[#This Row],[BLK_pg/Min]],Tableau1[[#This Row],[REB_pg/Min]])</f>
        <v>5.3303182038442899E-2</v>
      </c>
      <c r="BT306" s="180">
        <f>AVERAGE(Tableau1[FG%])</f>
        <v>44.61089630931459</v>
      </c>
      <c r="BU306" s="180">
        <f>AVERAGE(Tableau1[3P%])</f>
        <v>29.902460456941991</v>
      </c>
      <c r="BV306" s="180">
        <f>AVERAGE(Tableau1[FT%])</f>
        <v>72.024077328646754</v>
      </c>
    </row>
    <row r="307" spans="1:74">
      <c r="A307" s="181" t="s">
        <v>2070</v>
      </c>
      <c r="B307" s="167" t="s">
        <v>1768</v>
      </c>
      <c r="C307" s="168">
        <v>26</v>
      </c>
      <c r="D307" s="168">
        <v>6</v>
      </c>
      <c r="E307" s="168">
        <v>0</v>
      </c>
      <c r="F307" s="168">
        <v>6</v>
      </c>
      <c r="G307" s="168">
        <v>18.600000000000001</v>
      </c>
      <c r="H307" s="169">
        <v>42</v>
      </c>
      <c r="I307" s="169">
        <v>12</v>
      </c>
      <c r="J307" s="169">
        <v>28</v>
      </c>
      <c r="K307" s="169">
        <v>42.9</v>
      </c>
      <c r="L307" s="169">
        <v>6</v>
      </c>
      <c r="M307" s="169">
        <v>15</v>
      </c>
      <c r="N307" s="169">
        <v>40</v>
      </c>
      <c r="O307" s="169">
        <v>12</v>
      </c>
      <c r="P307" s="169">
        <v>15</v>
      </c>
      <c r="Q307" s="169">
        <v>80</v>
      </c>
      <c r="R307" s="169">
        <v>3</v>
      </c>
      <c r="S307" s="169">
        <v>3</v>
      </c>
      <c r="T307" s="169">
        <v>6</v>
      </c>
      <c r="U307" s="169">
        <v>12</v>
      </c>
      <c r="V307" s="170">
        <v>8</v>
      </c>
      <c r="W307" s="169">
        <v>3</v>
      </c>
      <c r="X307" s="169">
        <v>1</v>
      </c>
      <c r="Y307" s="169">
        <v>10</v>
      </c>
      <c r="Z307" s="169">
        <v>71</v>
      </c>
      <c r="AA307" s="169">
        <v>0</v>
      </c>
      <c r="AB307" s="169">
        <v>0</v>
      </c>
      <c r="AC307" s="168">
        <v>-7.8</v>
      </c>
      <c r="AD307" s="168">
        <v>100.4</v>
      </c>
      <c r="AE307" s="168">
        <v>120.4</v>
      </c>
      <c r="AF307" s="168">
        <v>-20</v>
      </c>
      <c r="AG307" s="168">
        <v>17.600000000000001</v>
      </c>
      <c r="AH307" s="168">
        <v>1.5</v>
      </c>
      <c r="AI307" s="168">
        <v>21.8</v>
      </c>
      <c r="AJ307" s="168">
        <v>2.5</v>
      </c>
      <c r="AK307" s="168">
        <v>2.5</v>
      </c>
      <c r="AL307" s="168">
        <v>2.5</v>
      </c>
      <c r="AM307" s="168">
        <v>14.5</v>
      </c>
      <c r="AN307" s="168">
        <v>53.6</v>
      </c>
      <c r="AO307" s="168">
        <v>60.7</v>
      </c>
      <c r="AP307" s="168">
        <v>15.9</v>
      </c>
      <c r="AQ307" s="168">
        <v>100.89</v>
      </c>
      <c r="AR307" s="168">
        <v>5.7</v>
      </c>
      <c r="AS307" s="168">
        <v>235</v>
      </c>
      <c r="AT307" s="171">
        <f t="shared" si="100"/>
        <v>7</v>
      </c>
      <c r="AU307" s="171">
        <f t="shared" si="101"/>
        <v>2</v>
      </c>
      <c r="AV307" s="172">
        <f t="shared" si="102"/>
        <v>1</v>
      </c>
      <c r="AW307" s="172">
        <f t="shared" si="103"/>
        <v>0.5</v>
      </c>
      <c r="AX307" s="172">
        <f t="shared" si="104"/>
        <v>0.5</v>
      </c>
      <c r="AY307" s="172">
        <f t="shared" si="105"/>
        <v>0.5</v>
      </c>
      <c r="AZ307" s="172">
        <f t="shared" si="106"/>
        <v>0.16666666666666666</v>
      </c>
      <c r="BA307" s="172">
        <f t="shared" si="107"/>
        <v>1.3333333333333333</v>
      </c>
      <c r="BB307" s="173">
        <f t="shared" si="108"/>
        <v>0.37634408602150538</v>
      </c>
      <c r="BC307" s="173">
        <f t="shared" si="109"/>
        <v>1.5</v>
      </c>
      <c r="BD307" s="173">
        <f t="shared" si="110"/>
        <v>2.6881720430107524E-2</v>
      </c>
      <c r="BE307" s="173">
        <f t="shared" si="111"/>
        <v>8.9605734767025085E-3</v>
      </c>
      <c r="BF307" s="173">
        <f t="shared" si="112"/>
        <v>2.6881720430107524E-2</v>
      </c>
      <c r="BG307" s="173">
        <f t="shared" si="113"/>
        <v>2.6881720430107524E-2</v>
      </c>
      <c r="BH307" s="174" t="str">
        <f t="shared" si="114"/>
        <v>10–19 min</v>
      </c>
      <c r="BI307" s="174" t="str">
        <f t="shared" si="115"/>
        <v>23–27</v>
      </c>
      <c r="BJ307" s="175">
        <f t="shared" si="116"/>
        <v>0.53600000000000003</v>
      </c>
      <c r="BK307" s="175">
        <f t="shared" si="117"/>
        <v>0.60699999999999998</v>
      </c>
      <c r="BL307" s="175">
        <f t="shared" si="118"/>
        <v>1.6898008449004225E-2</v>
      </c>
      <c r="BM307" s="176" t="str">
        <f t="shared" si="119"/>
        <v>Écarter</v>
      </c>
      <c r="BN307" s="177">
        <f t="shared" si="120"/>
        <v>0.21408450704225354</v>
      </c>
      <c r="BO307" s="177">
        <f t="shared" si="121"/>
        <v>111.60000000000001</v>
      </c>
      <c r="BP307" s="178">
        <f t="shared" si="122"/>
        <v>0.1075268817204301</v>
      </c>
      <c r="BQ307" s="178">
        <f t="shared" si="123"/>
        <v>1.5</v>
      </c>
      <c r="BR307" s="179">
        <f t="shared" si="124"/>
        <v>5.3763440860215048E-2</v>
      </c>
      <c r="BS307" s="182">
        <f>AVERAGE(Tableau1[[#This Row],[STL_pg/Min]],Tableau1[[#This Row],[BLK_pg/Min]],Tableau1[[#This Row],[REB_pg/Min]])</f>
        <v>2.9868578255675026E-2</v>
      </c>
      <c r="BT307" s="180">
        <f>AVERAGE(Tableau1[FG%])</f>
        <v>44.61089630931459</v>
      </c>
      <c r="BU307" s="180">
        <f>AVERAGE(Tableau1[3P%])</f>
        <v>29.902460456941991</v>
      </c>
      <c r="BV307" s="180">
        <f>AVERAGE(Tableau1[FT%])</f>
        <v>72.024077328646754</v>
      </c>
    </row>
    <row r="308" spans="1:74">
      <c r="A308" s="181" t="s">
        <v>2071</v>
      </c>
      <c r="B308" s="167" t="s">
        <v>1768</v>
      </c>
      <c r="C308" s="168">
        <v>26</v>
      </c>
      <c r="D308" s="168">
        <v>4</v>
      </c>
      <c r="E308" s="168">
        <v>1</v>
      </c>
      <c r="F308" s="168">
        <v>3</v>
      </c>
      <c r="G308" s="168">
        <v>19.8</v>
      </c>
      <c r="H308" s="169">
        <v>28</v>
      </c>
      <c r="I308" s="169">
        <v>11</v>
      </c>
      <c r="J308" s="169">
        <v>27</v>
      </c>
      <c r="K308" s="169">
        <v>40.700000000000003</v>
      </c>
      <c r="L308" s="169">
        <v>3</v>
      </c>
      <c r="M308" s="169">
        <v>8</v>
      </c>
      <c r="N308" s="169">
        <v>37.5</v>
      </c>
      <c r="O308" s="169">
        <v>3</v>
      </c>
      <c r="P308" s="169">
        <v>4</v>
      </c>
      <c r="Q308" s="169">
        <v>75</v>
      </c>
      <c r="R308" s="169">
        <v>1</v>
      </c>
      <c r="S308" s="169">
        <v>5</v>
      </c>
      <c r="T308" s="169">
        <v>6</v>
      </c>
      <c r="U308" s="169">
        <v>13</v>
      </c>
      <c r="V308" s="170">
        <v>6</v>
      </c>
      <c r="W308" s="169">
        <v>3</v>
      </c>
      <c r="X308" s="169">
        <v>2</v>
      </c>
      <c r="Y308" s="169">
        <v>10</v>
      </c>
      <c r="Z308" s="169">
        <v>64</v>
      </c>
      <c r="AA308" s="169">
        <v>0</v>
      </c>
      <c r="AB308" s="169">
        <v>0</v>
      </c>
      <c r="AC308" s="168">
        <v>-9.8000000000000007</v>
      </c>
      <c r="AD308" s="168">
        <v>95.6</v>
      </c>
      <c r="AE308" s="168">
        <v>119.3</v>
      </c>
      <c r="AF308" s="168">
        <v>-23.6</v>
      </c>
      <c r="AG308" s="168">
        <v>25.5</v>
      </c>
      <c r="AH308" s="168">
        <v>2.17</v>
      </c>
      <c r="AI308" s="168">
        <v>27.1</v>
      </c>
      <c r="AJ308" s="168">
        <v>1.3</v>
      </c>
      <c r="AK308" s="168">
        <v>5.7</v>
      </c>
      <c r="AL308" s="168">
        <v>3.6</v>
      </c>
      <c r="AM308" s="168">
        <v>12.5</v>
      </c>
      <c r="AN308" s="168">
        <v>46.3</v>
      </c>
      <c r="AO308" s="168">
        <v>48.7</v>
      </c>
      <c r="AP308" s="168">
        <v>19.3</v>
      </c>
      <c r="AQ308" s="168">
        <v>97.05</v>
      </c>
      <c r="AR308" s="168">
        <v>5.7</v>
      </c>
      <c r="AS308" s="168">
        <v>160</v>
      </c>
      <c r="AT308" s="171">
        <f t="shared" si="100"/>
        <v>7</v>
      </c>
      <c r="AU308" s="171">
        <f t="shared" si="101"/>
        <v>3.25</v>
      </c>
      <c r="AV308" s="172">
        <f t="shared" si="102"/>
        <v>1.5</v>
      </c>
      <c r="AW308" s="172">
        <f t="shared" si="103"/>
        <v>0.25</v>
      </c>
      <c r="AX308" s="172">
        <f t="shared" si="104"/>
        <v>1.25</v>
      </c>
      <c r="AY308" s="172">
        <f t="shared" si="105"/>
        <v>0.75</v>
      </c>
      <c r="AZ308" s="172">
        <f t="shared" si="106"/>
        <v>0.5</v>
      </c>
      <c r="BA308" s="172">
        <f t="shared" si="107"/>
        <v>1.5</v>
      </c>
      <c r="BB308" s="173">
        <f t="shared" si="108"/>
        <v>0.35353535353535354</v>
      </c>
      <c r="BC308" s="173">
        <f t="shared" si="109"/>
        <v>2.1666666666666665</v>
      </c>
      <c r="BD308" s="173">
        <f t="shared" si="110"/>
        <v>3.787878787878788E-2</v>
      </c>
      <c r="BE308" s="173">
        <f t="shared" si="111"/>
        <v>2.5252525252525252E-2</v>
      </c>
      <c r="BF308" s="173">
        <f t="shared" si="112"/>
        <v>1.2626262626262626E-2</v>
      </c>
      <c r="BG308" s="173">
        <f t="shared" si="113"/>
        <v>6.3131313131313135E-2</v>
      </c>
      <c r="BH308" s="174" t="str">
        <f t="shared" si="114"/>
        <v>10–19 min</v>
      </c>
      <c r="BI308" s="174" t="str">
        <f t="shared" si="115"/>
        <v>23–27</v>
      </c>
      <c r="BJ308" s="175">
        <f t="shared" si="116"/>
        <v>0.46299999999999997</v>
      </c>
      <c r="BK308" s="175">
        <f t="shared" si="117"/>
        <v>0.48700000000000004</v>
      </c>
      <c r="BL308" s="175">
        <f t="shared" si="118"/>
        <v>1.6294508147254073E-2</v>
      </c>
      <c r="BM308" s="176" t="str">
        <f t="shared" si="119"/>
        <v>Écarter</v>
      </c>
      <c r="BN308" s="177">
        <f t="shared" si="120"/>
        <v>0.21408450704225354</v>
      </c>
      <c r="BO308" s="177">
        <f t="shared" si="121"/>
        <v>79.2</v>
      </c>
      <c r="BP308" s="178">
        <f t="shared" si="122"/>
        <v>0.16414141414141414</v>
      </c>
      <c r="BQ308" s="178">
        <f t="shared" si="123"/>
        <v>2.1666666666666665</v>
      </c>
      <c r="BR308" s="179">
        <f t="shared" si="124"/>
        <v>7.575757575757576E-2</v>
      </c>
      <c r="BS308" s="182">
        <f>AVERAGE(Tableau1[[#This Row],[STL_pg/Min]],Tableau1[[#This Row],[BLK_pg/Min]],Tableau1[[#This Row],[REB_pg/Min]])</f>
        <v>4.6296296296296301E-2</v>
      </c>
      <c r="BT308" s="180">
        <f>AVERAGE(Tableau1[FG%])</f>
        <v>44.61089630931459</v>
      </c>
      <c r="BU308" s="180">
        <f>AVERAGE(Tableau1[3P%])</f>
        <v>29.902460456941991</v>
      </c>
      <c r="BV308" s="180">
        <f>AVERAGE(Tableau1[FT%])</f>
        <v>72.024077328646754</v>
      </c>
    </row>
    <row r="309" spans="1:74">
      <c r="A309" s="181" t="s">
        <v>2072</v>
      </c>
      <c r="B309" s="167" t="s">
        <v>1821</v>
      </c>
      <c r="C309" s="168">
        <v>23</v>
      </c>
      <c r="D309" s="168">
        <v>5</v>
      </c>
      <c r="E309" s="168">
        <v>1</v>
      </c>
      <c r="F309" s="168">
        <v>4</v>
      </c>
      <c r="G309" s="168">
        <v>16.8</v>
      </c>
      <c r="H309" s="169">
        <v>35</v>
      </c>
      <c r="I309" s="169">
        <v>14</v>
      </c>
      <c r="J309" s="169">
        <v>23</v>
      </c>
      <c r="K309" s="169">
        <v>60.9</v>
      </c>
      <c r="L309" s="169">
        <v>0</v>
      </c>
      <c r="M309" s="169">
        <v>0</v>
      </c>
      <c r="N309" s="169">
        <v>0</v>
      </c>
      <c r="O309" s="169">
        <v>7</v>
      </c>
      <c r="P309" s="169">
        <v>14</v>
      </c>
      <c r="Q309" s="169">
        <v>50</v>
      </c>
      <c r="R309" s="169">
        <v>11</v>
      </c>
      <c r="S309" s="169">
        <v>17</v>
      </c>
      <c r="T309" s="169">
        <v>28</v>
      </c>
      <c r="U309" s="169">
        <v>5</v>
      </c>
      <c r="V309" s="170">
        <v>5</v>
      </c>
      <c r="W309" s="169">
        <v>3</v>
      </c>
      <c r="X309" s="169">
        <v>8</v>
      </c>
      <c r="Y309" s="169">
        <v>14</v>
      </c>
      <c r="Z309" s="169">
        <v>104</v>
      </c>
      <c r="AA309" s="169">
        <v>0</v>
      </c>
      <c r="AB309" s="169">
        <v>0</v>
      </c>
      <c r="AC309" s="168">
        <v>2</v>
      </c>
      <c r="AD309" s="168">
        <v>112.5</v>
      </c>
      <c r="AE309" s="168">
        <v>107.1</v>
      </c>
      <c r="AF309" s="168">
        <v>5.4</v>
      </c>
      <c r="AG309" s="168">
        <v>7.9</v>
      </c>
      <c r="AH309" s="168">
        <v>1</v>
      </c>
      <c r="AI309" s="168">
        <v>12.5</v>
      </c>
      <c r="AJ309" s="168">
        <v>12.6</v>
      </c>
      <c r="AK309" s="168">
        <v>16.8</v>
      </c>
      <c r="AL309" s="168">
        <v>14.9</v>
      </c>
      <c r="AM309" s="168">
        <v>12.5</v>
      </c>
      <c r="AN309" s="168">
        <v>60.9</v>
      </c>
      <c r="AO309" s="168">
        <v>60</v>
      </c>
      <c r="AP309" s="168">
        <v>16.399999999999999</v>
      </c>
      <c r="AQ309" s="168">
        <v>105.29</v>
      </c>
      <c r="AR309" s="168">
        <v>9.5</v>
      </c>
      <c r="AS309" s="168">
        <v>184</v>
      </c>
      <c r="AT309" s="171">
        <f t="shared" si="100"/>
        <v>7</v>
      </c>
      <c r="AU309" s="171">
        <f t="shared" si="101"/>
        <v>1</v>
      </c>
      <c r="AV309" s="172">
        <f t="shared" si="102"/>
        <v>5.6</v>
      </c>
      <c r="AW309" s="172">
        <f t="shared" si="103"/>
        <v>2.2000000000000002</v>
      </c>
      <c r="AX309" s="172">
        <f t="shared" si="104"/>
        <v>3.4</v>
      </c>
      <c r="AY309" s="172">
        <f t="shared" si="105"/>
        <v>0.6</v>
      </c>
      <c r="AZ309" s="172">
        <f t="shared" si="106"/>
        <v>1.6</v>
      </c>
      <c r="BA309" s="172">
        <f t="shared" si="107"/>
        <v>1</v>
      </c>
      <c r="BB309" s="173">
        <f t="shared" si="108"/>
        <v>0.41666666666666663</v>
      </c>
      <c r="BC309" s="173">
        <f t="shared" si="109"/>
        <v>1</v>
      </c>
      <c r="BD309" s="173">
        <f t="shared" si="110"/>
        <v>3.5714285714285712E-2</v>
      </c>
      <c r="BE309" s="173">
        <f t="shared" si="111"/>
        <v>9.5238095238095233E-2</v>
      </c>
      <c r="BF309" s="173">
        <f t="shared" si="112"/>
        <v>0.13095238095238096</v>
      </c>
      <c r="BG309" s="173">
        <f t="shared" si="113"/>
        <v>0.20238095238095236</v>
      </c>
      <c r="BH309" s="174" t="str">
        <f t="shared" si="114"/>
        <v>10–19 min</v>
      </c>
      <c r="BI309" s="174" t="str">
        <f t="shared" si="115"/>
        <v>23–27</v>
      </c>
      <c r="BJ309" s="175">
        <f t="shared" si="116"/>
        <v>0.60899999999999999</v>
      </c>
      <c r="BK309" s="175">
        <f t="shared" si="117"/>
        <v>0.6</v>
      </c>
      <c r="BL309" s="175">
        <f t="shared" si="118"/>
        <v>1.388050694025347E-2</v>
      </c>
      <c r="BM309" s="176" t="str">
        <f t="shared" si="119"/>
        <v>Écarter</v>
      </c>
      <c r="BN309" s="177">
        <f t="shared" si="120"/>
        <v>0.21408450704225354</v>
      </c>
      <c r="BO309" s="177">
        <f t="shared" si="121"/>
        <v>84</v>
      </c>
      <c r="BP309" s="178">
        <f t="shared" si="122"/>
        <v>5.9523809523809521E-2</v>
      </c>
      <c r="BQ309" s="178">
        <f t="shared" si="123"/>
        <v>1</v>
      </c>
      <c r="BR309" s="179">
        <f t="shared" si="124"/>
        <v>0.33333333333333331</v>
      </c>
      <c r="BS309" s="182">
        <f>AVERAGE(Tableau1[[#This Row],[STL_pg/Min]],Tableau1[[#This Row],[BLK_pg/Min]],Tableau1[[#This Row],[REB_pg/Min]])</f>
        <v>0.15476190476190474</v>
      </c>
      <c r="BT309" s="180">
        <f>AVERAGE(Tableau1[FG%])</f>
        <v>44.61089630931459</v>
      </c>
      <c r="BU309" s="180">
        <f>AVERAGE(Tableau1[3P%])</f>
        <v>29.902460456941991</v>
      </c>
      <c r="BV309" s="180">
        <f>AVERAGE(Tableau1[FT%])</f>
        <v>72.024077328646754</v>
      </c>
    </row>
    <row r="310" spans="1:74">
      <c r="A310" s="181" t="s">
        <v>2073</v>
      </c>
      <c r="B310" s="167" t="s">
        <v>1799</v>
      </c>
      <c r="C310" s="168">
        <v>24</v>
      </c>
      <c r="D310" s="168">
        <v>44</v>
      </c>
      <c r="E310" s="168">
        <v>23</v>
      </c>
      <c r="F310" s="168">
        <v>21</v>
      </c>
      <c r="G310" s="168">
        <v>17.5</v>
      </c>
      <c r="H310" s="169">
        <v>304</v>
      </c>
      <c r="I310" s="169">
        <v>114</v>
      </c>
      <c r="J310" s="169">
        <v>260</v>
      </c>
      <c r="K310" s="169">
        <v>44.4</v>
      </c>
      <c r="L310" s="169">
        <v>18</v>
      </c>
      <c r="M310" s="169">
        <v>53</v>
      </c>
      <c r="N310" s="169">
        <v>32.700000000000003</v>
      </c>
      <c r="O310" s="169">
        <v>53</v>
      </c>
      <c r="P310" s="169">
        <v>70</v>
      </c>
      <c r="Q310" s="169">
        <v>77.099999999999994</v>
      </c>
      <c r="R310" s="169">
        <v>88</v>
      </c>
      <c r="S310" s="169">
        <v>132</v>
      </c>
      <c r="T310" s="169">
        <v>220</v>
      </c>
      <c r="U310" s="169">
        <v>79</v>
      </c>
      <c r="V310" s="170">
        <v>48</v>
      </c>
      <c r="W310" s="169">
        <v>18</v>
      </c>
      <c r="X310" s="169">
        <v>18</v>
      </c>
      <c r="Y310" s="169">
        <v>101</v>
      </c>
      <c r="Z310" s="169">
        <v>730</v>
      </c>
      <c r="AA310" s="169">
        <v>4</v>
      </c>
      <c r="AB310" s="169">
        <v>0</v>
      </c>
      <c r="AC310" s="168">
        <v>-2</v>
      </c>
      <c r="AD310" s="168">
        <v>104.5</v>
      </c>
      <c r="AE310" s="168">
        <v>109.2</v>
      </c>
      <c r="AF310" s="168">
        <v>-4.8</v>
      </c>
      <c r="AG310" s="168">
        <v>15.2</v>
      </c>
      <c r="AH310" s="168">
        <v>1.57</v>
      </c>
      <c r="AI310" s="168">
        <v>18.3</v>
      </c>
      <c r="AJ310" s="168">
        <v>9.6999999999999993</v>
      </c>
      <c r="AK310" s="168">
        <v>16.100000000000001</v>
      </c>
      <c r="AL310" s="168">
        <v>12.7</v>
      </c>
      <c r="AM310" s="168">
        <v>11.6</v>
      </c>
      <c r="AN310" s="168">
        <v>47.7</v>
      </c>
      <c r="AO310" s="168">
        <v>51.9</v>
      </c>
      <c r="AP310" s="168">
        <v>17.7</v>
      </c>
      <c r="AQ310" s="168">
        <v>102.45</v>
      </c>
      <c r="AR310" s="168">
        <v>8.8000000000000007</v>
      </c>
      <c r="AS310" s="168">
        <v>1639</v>
      </c>
      <c r="AT310" s="171">
        <f t="shared" si="100"/>
        <v>6.9090909090909092</v>
      </c>
      <c r="AU310" s="171">
        <f t="shared" si="101"/>
        <v>1.7954545454545454</v>
      </c>
      <c r="AV310" s="172">
        <f t="shared" si="102"/>
        <v>5</v>
      </c>
      <c r="AW310" s="172">
        <f t="shared" si="103"/>
        <v>2</v>
      </c>
      <c r="AX310" s="172">
        <f t="shared" si="104"/>
        <v>3</v>
      </c>
      <c r="AY310" s="172">
        <f t="shared" si="105"/>
        <v>0.40909090909090912</v>
      </c>
      <c r="AZ310" s="172">
        <f t="shared" si="106"/>
        <v>0.40909090909090912</v>
      </c>
      <c r="BA310" s="172">
        <f t="shared" si="107"/>
        <v>1.0909090909090908</v>
      </c>
      <c r="BB310" s="173">
        <f t="shared" si="108"/>
        <v>0.39480519480519483</v>
      </c>
      <c r="BC310" s="173">
        <f t="shared" si="109"/>
        <v>1.6458333333333335</v>
      </c>
      <c r="BD310" s="173">
        <f t="shared" si="110"/>
        <v>2.3376623376623377E-2</v>
      </c>
      <c r="BE310" s="173">
        <f t="shared" si="111"/>
        <v>2.3376623376623377E-2</v>
      </c>
      <c r="BF310" s="173">
        <f t="shared" si="112"/>
        <v>0.11428571428571428</v>
      </c>
      <c r="BG310" s="173">
        <f t="shared" si="113"/>
        <v>0.17142857142857143</v>
      </c>
      <c r="BH310" s="174" t="str">
        <f t="shared" si="114"/>
        <v>10–19 min</v>
      </c>
      <c r="BI310" s="174" t="str">
        <f t="shared" si="115"/>
        <v>23–27</v>
      </c>
      <c r="BJ310" s="175">
        <f t="shared" si="116"/>
        <v>0.47700000000000004</v>
      </c>
      <c r="BK310" s="175">
        <f t="shared" si="117"/>
        <v>0.51900000000000002</v>
      </c>
      <c r="BL310" s="175">
        <f t="shared" si="118"/>
        <v>0.15691007845503924</v>
      </c>
      <c r="BM310" s="176" t="str">
        <f t="shared" si="119"/>
        <v>Écarter</v>
      </c>
      <c r="BN310" s="177">
        <f t="shared" si="120"/>
        <v>0.21130418876897752</v>
      </c>
      <c r="BO310" s="177">
        <f t="shared" si="121"/>
        <v>770</v>
      </c>
      <c r="BP310" s="178">
        <f t="shared" si="122"/>
        <v>0.1025974025974026</v>
      </c>
      <c r="BQ310" s="178">
        <f t="shared" si="123"/>
        <v>1.6458333333333333</v>
      </c>
      <c r="BR310" s="179">
        <f t="shared" si="124"/>
        <v>0.2857142857142857</v>
      </c>
      <c r="BS310" s="182">
        <f>AVERAGE(Tableau1[[#This Row],[STL_pg/Min]],Tableau1[[#This Row],[BLK_pg/Min]],Tableau1[[#This Row],[REB_pg/Min]])</f>
        <v>0.11082251082251082</v>
      </c>
      <c r="BT310" s="180">
        <f>AVERAGE(Tableau1[FG%])</f>
        <v>44.61089630931459</v>
      </c>
      <c r="BU310" s="180">
        <f>AVERAGE(Tableau1[3P%])</f>
        <v>29.902460456941991</v>
      </c>
      <c r="BV310" s="180">
        <f>AVERAGE(Tableau1[FT%])</f>
        <v>72.024077328646754</v>
      </c>
    </row>
    <row r="311" spans="1:74">
      <c r="A311" s="181" t="s">
        <v>2074</v>
      </c>
      <c r="B311" s="167" t="s">
        <v>1774</v>
      </c>
      <c r="C311" s="168">
        <v>22</v>
      </c>
      <c r="D311" s="168">
        <v>44</v>
      </c>
      <c r="E311" s="168">
        <v>6</v>
      </c>
      <c r="F311" s="168">
        <v>38</v>
      </c>
      <c r="G311" s="168">
        <v>15</v>
      </c>
      <c r="H311" s="169">
        <v>304</v>
      </c>
      <c r="I311" s="169">
        <v>114</v>
      </c>
      <c r="J311" s="169">
        <v>246</v>
      </c>
      <c r="K311" s="169">
        <v>45.6</v>
      </c>
      <c r="L311" s="169">
        <v>53</v>
      </c>
      <c r="M311" s="169">
        <v>128</v>
      </c>
      <c r="N311" s="169">
        <v>39.5</v>
      </c>
      <c r="O311" s="169">
        <v>26</v>
      </c>
      <c r="P311" s="169">
        <v>35</v>
      </c>
      <c r="Q311" s="169">
        <v>80</v>
      </c>
      <c r="R311" s="169">
        <v>18</v>
      </c>
      <c r="S311" s="169">
        <v>44</v>
      </c>
      <c r="T311" s="169">
        <v>62</v>
      </c>
      <c r="U311" s="169">
        <v>40</v>
      </c>
      <c r="V311" s="170">
        <v>31</v>
      </c>
      <c r="W311" s="169">
        <v>22</v>
      </c>
      <c r="X311" s="169">
        <v>4</v>
      </c>
      <c r="Y311" s="169">
        <v>40</v>
      </c>
      <c r="Z311" s="169">
        <v>484</v>
      </c>
      <c r="AA311" s="169">
        <v>0</v>
      </c>
      <c r="AB311" s="169">
        <v>0</v>
      </c>
      <c r="AC311" s="168">
        <v>-3.4</v>
      </c>
      <c r="AD311" s="168">
        <v>107.3</v>
      </c>
      <c r="AE311" s="168">
        <v>117.5</v>
      </c>
      <c r="AF311" s="168">
        <v>-10.199999999999999</v>
      </c>
      <c r="AG311" s="168">
        <v>8.9</v>
      </c>
      <c r="AH311" s="168">
        <v>1.3</v>
      </c>
      <c r="AI311" s="168">
        <v>11.8</v>
      </c>
      <c r="AJ311" s="168">
        <v>2.6</v>
      </c>
      <c r="AK311" s="168">
        <v>7</v>
      </c>
      <c r="AL311" s="168">
        <v>4.7</v>
      </c>
      <c r="AM311" s="168">
        <v>9.1</v>
      </c>
      <c r="AN311" s="168">
        <v>55.8</v>
      </c>
      <c r="AO311" s="168">
        <v>57.9</v>
      </c>
      <c r="AP311" s="168">
        <v>18.3</v>
      </c>
      <c r="AQ311" s="168">
        <v>101.12</v>
      </c>
      <c r="AR311" s="168">
        <v>7.2</v>
      </c>
      <c r="AS311" s="168">
        <v>1386</v>
      </c>
      <c r="AT311" s="171">
        <f t="shared" si="100"/>
        <v>6.9090909090909092</v>
      </c>
      <c r="AU311" s="171">
        <f t="shared" si="101"/>
        <v>0.90909090909090906</v>
      </c>
      <c r="AV311" s="172">
        <f t="shared" si="102"/>
        <v>1.4090909090909092</v>
      </c>
      <c r="AW311" s="172">
        <f t="shared" si="103"/>
        <v>0.40909090909090912</v>
      </c>
      <c r="AX311" s="172">
        <f t="shared" si="104"/>
        <v>1</v>
      </c>
      <c r="AY311" s="172">
        <f t="shared" si="105"/>
        <v>0.5</v>
      </c>
      <c r="AZ311" s="172">
        <f t="shared" si="106"/>
        <v>9.0909090909090912E-2</v>
      </c>
      <c r="BA311" s="172">
        <f t="shared" si="107"/>
        <v>0.70454545454545459</v>
      </c>
      <c r="BB311" s="173">
        <f t="shared" si="108"/>
        <v>0.46060606060606063</v>
      </c>
      <c r="BC311" s="173">
        <f t="shared" si="109"/>
        <v>1.2903225806451613</v>
      </c>
      <c r="BD311" s="173">
        <f t="shared" si="110"/>
        <v>3.3333333333333333E-2</v>
      </c>
      <c r="BE311" s="173">
        <f t="shared" si="111"/>
        <v>6.0606060606060606E-3</v>
      </c>
      <c r="BF311" s="173">
        <f t="shared" si="112"/>
        <v>2.7272727272727275E-2</v>
      </c>
      <c r="BG311" s="173">
        <f t="shared" si="113"/>
        <v>6.6666666666666666E-2</v>
      </c>
      <c r="BH311" s="174" t="str">
        <f t="shared" si="114"/>
        <v>10–19 min</v>
      </c>
      <c r="BI311" s="174" t="str">
        <f t="shared" si="115"/>
        <v>18–22</v>
      </c>
      <c r="BJ311" s="175">
        <f t="shared" si="116"/>
        <v>0.55799999999999994</v>
      </c>
      <c r="BK311" s="175">
        <f t="shared" si="117"/>
        <v>0.57899999999999996</v>
      </c>
      <c r="BL311" s="175">
        <f t="shared" si="118"/>
        <v>0.14846107423053712</v>
      </c>
      <c r="BM311" s="176" t="str">
        <f t="shared" si="119"/>
        <v>Écarter</v>
      </c>
      <c r="BN311" s="177">
        <f t="shared" si="120"/>
        <v>0.21130418876897752</v>
      </c>
      <c r="BO311" s="177">
        <f t="shared" si="121"/>
        <v>660</v>
      </c>
      <c r="BP311" s="178">
        <f t="shared" si="122"/>
        <v>6.0606060606060608E-2</v>
      </c>
      <c r="BQ311" s="178">
        <f t="shared" si="123"/>
        <v>1.2903225806451613</v>
      </c>
      <c r="BR311" s="179">
        <f t="shared" si="124"/>
        <v>9.3939393939393948E-2</v>
      </c>
      <c r="BS311" s="182">
        <f>AVERAGE(Tableau1[[#This Row],[STL_pg/Min]],Tableau1[[#This Row],[BLK_pg/Min]],Tableau1[[#This Row],[REB_pg/Min]])</f>
        <v>4.4444444444444446E-2</v>
      </c>
      <c r="BT311" s="180">
        <f>AVERAGE(Tableau1[FG%])</f>
        <v>44.61089630931459</v>
      </c>
      <c r="BU311" s="180">
        <f>AVERAGE(Tableau1[3P%])</f>
        <v>29.902460456941991</v>
      </c>
      <c r="BV311" s="180">
        <f>AVERAGE(Tableau1[FT%])</f>
        <v>72.024077328646754</v>
      </c>
    </row>
    <row r="312" spans="1:74">
      <c r="A312" s="181" t="s">
        <v>2075</v>
      </c>
      <c r="B312" s="167" t="s">
        <v>1795</v>
      </c>
      <c r="C312" s="168">
        <v>27</v>
      </c>
      <c r="D312" s="168">
        <v>64</v>
      </c>
      <c r="E312" s="168">
        <v>37</v>
      </c>
      <c r="F312" s="168">
        <v>27</v>
      </c>
      <c r="G312" s="168">
        <v>11.7</v>
      </c>
      <c r="H312" s="169">
        <v>442</v>
      </c>
      <c r="I312" s="169">
        <v>160</v>
      </c>
      <c r="J312" s="169">
        <v>307</v>
      </c>
      <c r="K312" s="169">
        <v>51.5</v>
      </c>
      <c r="L312" s="169">
        <v>83</v>
      </c>
      <c r="M312" s="169">
        <v>198</v>
      </c>
      <c r="N312" s="169">
        <v>40.5</v>
      </c>
      <c r="O312" s="169">
        <v>45</v>
      </c>
      <c r="P312" s="169">
        <v>58</v>
      </c>
      <c r="Q312" s="169">
        <v>78.599999999999994</v>
      </c>
      <c r="R312" s="169">
        <v>32</v>
      </c>
      <c r="S312" s="169">
        <v>96</v>
      </c>
      <c r="T312" s="169">
        <v>128</v>
      </c>
      <c r="U312" s="169">
        <v>38</v>
      </c>
      <c r="V312" s="170">
        <v>32</v>
      </c>
      <c r="W312" s="169">
        <v>19</v>
      </c>
      <c r="X312" s="169">
        <v>58</v>
      </c>
      <c r="Y312" s="169">
        <v>77</v>
      </c>
      <c r="Z312" s="169">
        <v>832</v>
      </c>
      <c r="AA312" s="169">
        <v>0</v>
      </c>
      <c r="AB312" s="169">
        <v>0</v>
      </c>
      <c r="AC312" s="168">
        <v>0.4</v>
      </c>
      <c r="AD312" s="168">
        <v>111</v>
      </c>
      <c r="AE312" s="168">
        <v>110.1</v>
      </c>
      <c r="AF312" s="168">
        <v>0.8</v>
      </c>
      <c r="AG312" s="168">
        <v>7.7</v>
      </c>
      <c r="AH312" s="168">
        <v>1.1200000000000001</v>
      </c>
      <c r="AI312" s="168">
        <v>9.4</v>
      </c>
      <c r="AJ312" s="168">
        <v>3.9</v>
      </c>
      <c r="AK312" s="168">
        <v>12</v>
      </c>
      <c r="AL312" s="168">
        <v>8.1</v>
      </c>
      <c r="AM312" s="168">
        <v>8.4</v>
      </c>
      <c r="AN312" s="168">
        <v>64.8</v>
      </c>
      <c r="AO312" s="168">
        <v>66.599999999999994</v>
      </c>
      <c r="AP312" s="168">
        <v>19.399999999999999</v>
      </c>
      <c r="AQ312" s="168">
        <v>106.71</v>
      </c>
      <c r="AR312" s="168">
        <v>10.8</v>
      </c>
      <c r="AS312" s="168">
        <v>1668</v>
      </c>
      <c r="AT312" s="171">
        <f t="shared" si="100"/>
        <v>6.90625</v>
      </c>
      <c r="AU312" s="171">
        <f t="shared" si="101"/>
        <v>0.59375</v>
      </c>
      <c r="AV312" s="172">
        <f t="shared" si="102"/>
        <v>2</v>
      </c>
      <c r="AW312" s="172">
        <f t="shared" si="103"/>
        <v>0.5</v>
      </c>
      <c r="AX312" s="172">
        <f t="shared" si="104"/>
        <v>1.5</v>
      </c>
      <c r="AY312" s="172">
        <f t="shared" si="105"/>
        <v>0.296875</v>
      </c>
      <c r="AZ312" s="172">
        <f t="shared" si="106"/>
        <v>0.90625</v>
      </c>
      <c r="BA312" s="172">
        <f t="shared" si="107"/>
        <v>0.5</v>
      </c>
      <c r="BB312" s="173">
        <f t="shared" si="108"/>
        <v>0.59027777777777779</v>
      </c>
      <c r="BC312" s="173">
        <f t="shared" si="109"/>
        <v>1.1875</v>
      </c>
      <c r="BD312" s="173">
        <f t="shared" si="110"/>
        <v>2.5373931623931624E-2</v>
      </c>
      <c r="BE312" s="173">
        <f t="shared" si="111"/>
        <v>7.745726495726496E-2</v>
      </c>
      <c r="BF312" s="173">
        <f t="shared" si="112"/>
        <v>4.2735042735042736E-2</v>
      </c>
      <c r="BG312" s="173">
        <f t="shared" si="113"/>
        <v>0.12820512820512822</v>
      </c>
      <c r="BH312" s="174" t="str">
        <f t="shared" si="114"/>
        <v>10–19 min</v>
      </c>
      <c r="BI312" s="174" t="str">
        <f t="shared" si="115"/>
        <v>23–27</v>
      </c>
      <c r="BJ312" s="175">
        <f t="shared" si="116"/>
        <v>0.64800000000000002</v>
      </c>
      <c r="BK312" s="175">
        <f t="shared" si="117"/>
        <v>0.66599999999999993</v>
      </c>
      <c r="BL312" s="175">
        <f t="shared" si="118"/>
        <v>0.18527459263729631</v>
      </c>
      <c r="BM312" s="176" t="str">
        <f t="shared" si="119"/>
        <v>Écarter</v>
      </c>
      <c r="BN312" s="177">
        <f t="shared" si="120"/>
        <v>0.21121730382293763</v>
      </c>
      <c r="BO312" s="177">
        <f t="shared" si="121"/>
        <v>748.8</v>
      </c>
      <c r="BP312" s="178">
        <f t="shared" si="122"/>
        <v>5.0747863247863248E-2</v>
      </c>
      <c r="BQ312" s="178">
        <f t="shared" si="123"/>
        <v>1.1875</v>
      </c>
      <c r="BR312" s="179">
        <f t="shared" si="124"/>
        <v>0.17094017094017094</v>
      </c>
      <c r="BS312" s="182">
        <f>AVERAGE(Tableau1[[#This Row],[STL_pg/Min]],Tableau1[[#This Row],[BLK_pg/Min]],Tableau1[[#This Row],[REB_pg/Min]])</f>
        <v>9.1257122507122521E-2</v>
      </c>
      <c r="BT312" s="180">
        <f>AVERAGE(Tableau1[FG%])</f>
        <v>44.61089630931459</v>
      </c>
      <c r="BU312" s="180">
        <f>AVERAGE(Tableau1[3P%])</f>
        <v>29.902460456941991</v>
      </c>
      <c r="BV312" s="180">
        <f>AVERAGE(Tableau1[FT%])</f>
        <v>72.024077328646754</v>
      </c>
    </row>
    <row r="313" spans="1:74">
      <c r="A313" s="181" t="s">
        <v>2076</v>
      </c>
      <c r="B313" s="167" t="s">
        <v>1758</v>
      </c>
      <c r="C313" s="168">
        <v>22</v>
      </c>
      <c r="D313" s="168">
        <v>74</v>
      </c>
      <c r="E313" s="168">
        <v>32</v>
      </c>
      <c r="F313" s="168">
        <v>42</v>
      </c>
      <c r="G313" s="168">
        <v>19.100000000000001</v>
      </c>
      <c r="H313" s="169">
        <v>511</v>
      </c>
      <c r="I313" s="169">
        <v>207</v>
      </c>
      <c r="J313" s="169">
        <v>474</v>
      </c>
      <c r="K313" s="169">
        <v>43</v>
      </c>
      <c r="L313" s="169">
        <v>81</v>
      </c>
      <c r="M313" s="169">
        <v>266</v>
      </c>
      <c r="N313" s="169">
        <v>31.1</v>
      </c>
      <c r="O313" s="169">
        <v>22</v>
      </c>
      <c r="P313" s="169">
        <v>37</v>
      </c>
      <c r="Q313" s="169">
        <v>48.7</v>
      </c>
      <c r="R313" s="169">
        <v>89</v>
      </c>
      <c r="S313" s="169">
        <v>178</v>
      </c>
      <c r="T313" s="169">
        <v>266</v>
      </c>
      <c r="U313" s="169">
        <v>59</v>
      </c>
      <c r="V313" s="170">
        <v>37</v>
      </c>
      <c r="W313" s="169">
        <v>44</v>
      </c>
      <c r="X313" s="169">
        <v>37</v>
      </c>
      <c r="Y313" s="169">
        <v>163</v>
      </c>
      <c r="Z313" s="169">
        <v>1132</v>
      </c>
      <c r="AA313" s="169">
        <v>3</v>
      </c>
      <c r="AB313" s="169">
        <v>0</v>
      </c>
      <c r="AC313" s="168">
        <v>-2.2999999999999998</v>
      </c>
      <c r="AD313" s="168">
        <v>110.4</v>
      </c>
      <c r="AE313" s="168">
        <v>115.1</v>
      </c>
      <c r="AF313" s="168">
        <v>-4.7</v>
      </c>
      <c r="AG313" s="168">
        <v>5.9</v>
      </c>
      <c r="AH313" s="168">
        <v>1.43</v>
      </c>
      <c r="AI313" s="168">
        <v>9.6</v>
      </c>
      <c r="AJ313" s="168">
        <v>6.3</v>
      </c>
      <c r="AK313" s="168">
        <v>11.7</v>
      </c>
      <c r="AL313" s="168">
        <v>9</v>
      </c>
      <c r="AM313" s="168">
        <v>6.8</v>
      </c>
      <c r="AN313" s="168">
        <v>51.6</v>
      </c>
      <c r="AO313" s="168">
        <v>51.7</v>
      </c>
      <c r="AP313" s="168">
        <v>16.100000000000001</v>
      </c>
      <c r="AQ313" s="168">
        <v>98.59</v>
      </c>
      <c r="AR313" s="168">
        <v>5.9</v>
      </c>
      <c r="AS313" s="168">
        <v>2882</v>
      </c>
      <c r="AT313" s="171">
        <f t="shared" si="100"/>
        <v>6.9054054054054053</v>
      </c>
      <c r="AU313" s="171">
        <f t="shared" si="101"/>
        <v>0.79729729729729726</v>
      </c>
      <c r="AV313" s="172">
        <f t="shared" si="102"/>
        <v>3.5945945945945947</v>
      </c>
      <c r="AW313" s="172">
        <f t="shared" si="103"/>
        <v>1.2027027027027026</v>
      </c>
      <c r="AX313" s="172">
        <f t="shared" si="104"/>
        <v>2.4054054054054053</v>
      </c>
      <c r="AY313" s="172">
        <f t="shared" si="105"/>
        <v>0.59459459459459463</v>
      </c>
      <c r="AZ313" s="172">
        <f t="shared" si="106"/>
        <v>0.5</v>
      </c>
      <c r="BA313" s="172">
        <f t="shared" si="107"/>
        <v>0.5</v>
      </c>
      <c r="BB313" s="173">
        <f t="shared" si="108"/>
        <v>0.3615395500212254</v>
      </c>
      <c r="BC313" s="173">
        <f t="shared" si="109"/>
        <v>1.5945945945945945</v>
      </c>
      <c r="BD313" s="173">
        <f t="shared" si="110"/>
        <v>3.1130607046837414E-2</v>
      </c>
      <c r="BE313" s="173">
        <f t="shared" si="111"/>
        <v>2.6178010471204185E-2</v>
      </c>
      <c r="BF313" s="173">
        <f t="shared" si="112"/>
        <v>6.2968727890193851E-2</v>
      </c>
      <c r="BG313" s="173">
        <f t="shared" si="113"/>
        <v>0.1259374557803877</v>
      </c>
      <c r="BH313" s="174" t="str">
        <f t="shared" si="114"/>
        <v>10–19 min</v>
      </c>
      <c r="BI313" s="174" t="str">
        <f t="shared" si="115"/>
        <v>18–22</v>
      </c>
      <c r="BJ313" s="175">
        <f t="shared" si="116"/>
        <v>0.51600000000000001</v>
      </c>
      <c r="BK313" s="175">
        <f t="shared" si="117"/>
        <v>0.51700000000000002</v>
      </c>
      <c r="BL313" s="175">
        <f t="shared" si="118"/>
        <v>0.28605914302957153</v>
      </c>
      <c r="BM313" s="176" t="str">
        <f t="shared" si="119"/>
        <v>Écarter</v>
      </c>
      <c r="BN313" s="177">
        <f t="shared" si="120"/>
        <v>0.21119147316330417</v>
      </c>
      <c r="BO313" s="177">
        <f t="shared" si="121"/>
        <v>1413.4</v>
      </c>
      <c r="BP313" s="178">
        <f t="shared" si="122"/>
        <v>4.1743313994622895E-2</v>
      </c>
      <c r="BQ313" s="178">
        <f t="shared" si="123"/>
        <v>1.5945945945945945</v>
      </c>
      <c r="BR313" s="179">
        <f t="shared" si="124"/>
        <v>0.18819866987406253</v>
      </c>
      <c r="BS313" s="182">
        <f>AVERAGE(Tableau1[[#This Row],[STL_pg/Min]],Tableau1[[#This Row],[BLK_pg/Min]],Tableau1[[#This Row],[REB_pg/Min]])</f>
        <v>8.183576246403472E-2</v>
      </c>
      <c r="BT313" s="180">
        <f>AVERAGE(Tableau1[FG%])</f>
        <v>44.61089630931459</v>
      </c>
      <c r="BU313" s="180">
        <f>AVERAGE(Tableau1[3P%])</f>
        <v>29.902460456941991</v>
      </c>
      <c r="BV313" s="180">
        <f>AVERAGE(Tableau1[FT%])</f>
        <v>72.024077328646754</v>
      </c>
    </row>
    <row r="314" spans="1:74">
      <c r="A314" s="181" t="s">
        <v>2077</v>
      </c>
      <c r="B314" s="167" t="s">
        <v>1764</v>
      </c>
      <c r="C314" s="168">
        <v>30</v>
      </c>
      <c r="D314" s="168">
        <v>72</v>
      </c>
      <c r="E314" s="168">
        <v>46</v>
      </c>
      <c r="F314" s="168">
        <v>26</v>
      </c>
      <c r="G314" s="168">
        <v>15.1</v>
      </c>
      <c r="H314" s="169">
        <v>497</v>
      </c>
      <c r="I314" s="169">
        <v>180</v>
      </c>
      <c r="J314" s="169">
        <v>446</v>
      </c>
      <c r="K314" s="169">
        <v>40.1</v>
      </c>
      <c r="L314" s="169">
        <v>94</v>
      </c>
      <c r="M314" s="169">
        <v>259</v>
      </c>
      <c r="N314" s="169">
        <v>36.299999999999997</v>
      </c>
      <c r="O314" s="169">
        <v>50</v>
      </c>
      <c r="P314" s="169">
        <v>58</v>
      </c>
      <c r="Q314" s="169">
        <v>90.7</v>
      </c>
      <c r="R314" s="169">
        <v>14</v>
      </c>
      <c r="S314" s="169">
        <v>94</v>
      </c>
      <c r="T314" s="169">
        <v>101</v>
      </c>
      <c r="U314" s="169">
        <v>202</v>
      </c>
      <c r="V314" s="170">
        <v>50</v>
      </c>
      <c r="W314" s="169">
        <v>36</v>
      </c>
      <c r="X314" s="169">
        <v>14</v>
      </c>
      <c r="Y314" s="169">
        <v>108</v>
      </c>
      <c r="Z314" s="169">
        <v>1044</v>
      </c>
      <c r="AA314" s="169">
        <v>0</v>
      </c>
      <c r="AB314" s="169">
        <v>0</v>
      </c>
      <c r="AC314" s="168">
        <v>2.8</v>
      </c>
      <c r="AD314" s="168">
        <v>116.6</v>
      </c>
      <c r="AE314" s="168">
        <v>107.5</v>
      </c>
      <c r="AF314" s="168">
        <v>9.1</v>
      </c>
      <c r="AG314" s="168">
        <v>25.1</v>
      </c>
      <c r="AH314" s="168">
        <v>3.9</v>
      </c>
      <c r="AI314" s="168">
        <v>28.1</v>
      </c>
      <c r="AJ314" s="168">
        <v>1.3</v>
      </c>
      <c r="AK314" s="168">
        <v>8.1</v>
      </c>
      <c r="AL314" s="168">
        <v>4.7</v>
      </c>
      <c r="AM314" s="168">
        <v>7.2</v>
      </c>
      <c r="AN314" s="168">
        <v>50.6</v>
      </c>
      <c r="AO314" s="168">
        <v>53.2</v>
      </c>
      <c r="AP314" s="168">
        <v>20</v>
      </c>
      <c r="AQ314" s="168">
        <v>100.23</v>
      </c>
      <c r="AR314" s="168">
        <v>8.9</v>
      </c>
      <c r="AS314" s="168">
        <v>2275</v>
      </c>
      <c r="AT314" s="171">
        <f t="shared" si="100"/>
        <v>6.9027777777777777</v>
      </c>
      <c r="AU314" s="171">
        <f t="shared" si="101"/>
        <v>2.8055555555555554</v>
      </c>
      <c r="AV314" s="172">
        <f t="shared" si="102"/>
        <v>1.4027777777777777</v>
      </c>
      <c r="AW314" s="172">
        <f t="shared" si="103"/>
        <v>0.19444444444444445</v>
      </c>
      <c r="AX314" s="172">
        <f t="shared" si="104"/>
        <v>1.3055555555555556</v>
      </c>
      <c r="AY314" s="172">
        <f t="shared" si="105"/>
        <v>0.5</v>
      </c>
      <c r="AZ314" s="172">
        <f t="shared" si="106"/>
        <v>0.19444444444444445</v>
      </c>
      <c r="BA314" s="172">
        <f t="shared" si="107"/>
        <v>0.69444444444444442</v>
      </c>
      <c r="BB314" s="173">
        <f t="shared" si="108"/>
        <v>0.45713760117733626</v>
      </c>
      <c r="BC314" s="173">
        <f t="shared" si="109"/>
        <v>4.04</v>
      </c>
      <c r="BD314" s="173">
        <f t="shared" si="110"/>
        <v>3.3112582781456956E-2</v>
      </c>
      <c r="BE314" s="173">
        <f t="shared" si="111"/>
        <v>1.2877115526122149E-2</v>
      </c>
      <c r="BF314" s="173">
        <f t="shared" si="112"/>
        <v>1.2877115526122149E-2</v>
      </c>
      <c r="BG314" s="173">
        <f t="shared" si="113"/>
        <v>8.6460632818248714E-2</v>
      </c>
      <c r="BH314" s="174" t="str">
        <f t="shared" si="114"/>
        <v>10–19 min</v>
      </c>
      <c r="BI314" s="174" t="str">
        <f t="shared" si="115"/>
        <v>28–32</v>
      </c>
      <c r="BJ314" s="175">
        <f t="shared" si="116"/>
        <v>0.50600000000000001</v>
      </c>
      <c r="BK314" s="175">
        <f t="shared" si="117"/>
        <v>0.53200000000000003</v>
      </c>
      <c r="BL314" s="175">
        <f t="shared" si="118"/>
        <v>0.26916113458056729</v>
      </c>
      <c r="BM314" s="176" t="str">
        <f t="shared" si="119"/>
        <v>Écarter</v>
      </c>
      <c r="BN314" s="177">
        <f t="shared" si="120"/>
        <v>0.21111111111111111</v>
      </c>
      <c r="BO314" s="177">
        <f t="shared" si="121"/>
        <v>1087.2</v>
      </c>
      <c r="BP314" s="178">
        <f t="shared" si="122"/>
        <v>0.18579838116261957</v>
      </c>
      <c r="BQ314" s="178">
        <f t="shared" si="123"/>
        <v>4.04</v>
      </c>
      <c r="BR314" s="179">
        <f t="shared" si="124"/>
        <v>9.2899190581309785E-2</v>
      </c>
      <c r="BS314" s="182">
        <f>AVERAGE(Tableau1[[#This Row],[STL_pg/Min]],Tableau1[[#This Row],[BLK_pg/Min]],Tableau1[[#This Row],[REB_pg/Min]])</f>
        <v>4.6296296296296301E-2</v>
      </c>
      <c r="BT314" s="180">
        <f>AVERAGE(Tableau1[FG%])</f>
        <v>44.61089630931459</v>
      </c>
      <c r="BU314" s="180">
        <f>AVERAGE(Tableau1[3P%])</f>
        <v>29.902460456941991</v>
      </c>
      <c r="BV314" s="180">
        <f>AVERAGE(Tableau1[FT%])</f>
        <v>72.024077328646754</v>
      </c>
    </row>
    <row r="315" spans="1:74">
      <c r="A315" s="181" t="s">
        <v>2078</v>
      </c>
      <c r="B315" s="167" t="s">
        <v>1793</v>
      </c>
      <c r="C315" s="168">
        <v>23</v>
      </c>
      <c r="D315" s="168">
        <v>66</v>
      </c>
      <c r="E315" s="168">
        <v>40</v>
      </c>
      <c r="F315" s="168">
        <v>26</v>
      </c>
      <c r="G315" s="168">
        <v>20.399999999999999</v>
      </c>
      <c r="H315" s="169">
        <v>455</v>
      </c>
      <c r="I315" s="169">
        <v>158</v>
      </c>
      <c r="J315" s="169">
        <v>337</v>
      </c>
      <c r="K315" s="169">
        <v>47.5</v>
      </c>
      <c r="L315" s="169">
        <v>59</v>
      </c>
      <c r="M315" s="169">
        <v>145</v>
      </c>
      <c r="N315" s="169">
        <v>42.3</v>
      </c>
      <c r="O315" s="169">
        <v>79</v>
      </c>
      <c r="P315" s="169">
        <v>112</v>
      </c>
      <c r="Q315" s="169">
        <v>67.8</v>
      </c>
      <c r="R315" s="169">
        <v>92</v>
      </c>
      <c r="S315" s="169">
        <v>172</v>
      </c>
      <c r="T315" s="169">
        <v>257</v>
      </c>
      <c r="U315" s="169">
        <v>158</v>
      </c>
      <c r="V315" s="170">
        <v>86</v>
      </c>
      <c r="W315" s="169">
        <v>59</v>
      </c>
      <c r="X315" s="169">
        <v>20</v>
      </c>
      <c r="Y315" s="169">
        <v>132</v>
      </c>
      <c r="Z315" s="169">
        <v>1175</v>
      </c>
      <c r="AA315" s="169">
        <v>2</v>
      </c>
      <c r="AB315" s="169">
        <v>0</v>
      </c>
      <c r="AC315" s="168">
        <v>1.9</v>
      </c>
      <c r="AD315" s="168">
        <v>115</v>
      </c>
      <c r="AE315" s="168">
        <v>111.2</v>
      </c>
      <c r="AF315" s="168">
        <v>3.8</v>
      </c>
      <c r="AG315" s="168">
        <v>15</v>
      </c>
      <c r="AH315" s="168">
        <v>1.84</v>
      </c>
      <c r="AI315" s="168">
        <v>24.9</v>
      </c>
      <c r="AJ315" s="168">
        <v>6.3</v>
      </c>
      <c r="AK315" s="168">
        <v>12</v>
      </c>
      <c r="AL315" s="168">
        <v>9.1</v>
      </c>
      <c r="AM315" s="168">
        <v>13.5</v>
      </c>
      <c r="AN315" s="168">
        <v>56.4</v>
      </c>
      <c r="AO315" s="168">
        <v>59.1</v>
      </c>
      <c r="AP315" s="168">
        <v>14</v>
      </c>
      <c r="AQ315" s="168">
        <v>103.86</v>
      </c>
      <c r="AR315" s="168">
        <v>8.1</v>
      </c>
      <c r="AS315" s="168">
        <v>2926</v>
      </c>
      <c r="AT315" s="171">
        <f t="shared" si="100"/>
        <v>6.8939393939393936</v>
      </c>
      <c r="AU315" s="171">
        <f t="shared" si="101"/>
        <v>2.393939393939394</v>
      </c>
      <c r="AV315" s="172">
        <f t="shared" si="102"/>
        <v>3.893939393939394</v>
      </c>
      <c r="AW315" s="172">
        <f t="shared" si="103"/>
        <v>1.393939393939394</v>
      </c>
      <c r="AX315" s="172">
        <f t="shared" si="104"/>
        <v>2.606060606060606</v>
      </c>
      <c r="AY315" s="172">
        <f t="shared" si="105"/>
        <v>0.89393939393939392</v>
      </c>
      <c r="AZ315" s="172">
        <f t="shared" si="106"/>
        <v>0.30303030303030304</v>
      </c>
      <c r="BA315" s="172">
        <f t="shared" si="107"/>
        <v>1.303030303030303</v>
      </c>
      <c r="BB315" s="173">
        <f t="shared" si="108"/>
        <v>0.33793820558526444</v>
      </c>
      <c r="BC315" s="173">
        <f t="shared" si="109"/>
        <v>1.8372093023255816</v>
      </c>
      <c r="BD315" s="173">
        <f t="shared" si="110"/>
        <v>4.382055852644088E-2</v>
      </c>
      <c r="BE315" s="173">
        <f t="shared" si="111"/>
        <v>1.4854426619132503E-2</v>
      </c>
      <c r="BF315" s="173">
        <f t="shared" si="112"/>
        <v>6.833036244800951E-2</v>
      </c>
      <c r="BG315" s="173">
        <f t="shared" si="113"/>
        <v>0.12774806892453952</v>
      </c>
      <c r="BH315" s="174" t="str">
        <f t="shared" si="114"/>
        <v>20–29 min</v>
      </c>
      <c r="BI315" s="174" t="str">
        <f t="shared" si="115"/>
        <v>23–27</v>
      </c>
      <c r="BJ315" s="175">
        <f t="shared" si="116"/>
        <v>0.56399999999999995</v>
      </c>
      <c r="BK315" s="175">
        <f t="shared" si="117"/>
        <v>0.59099999999999997</v>
      </c>
      <c r="BL315" s="175">
        <f t="shared" si="118"/>
        <v>0.20337960168980085</v>
      </c>
      <c r="BM315" s="176" t="str">
        <f t="shared" si="119"/>
        <v>Écarter</v>
      </c>
      <c r="BN315" s="177">
        <f t="shared" si="120"/>
        <v>0.21084080239009817</v>
      </c>
      <c r="BO315" s="177">
        <f t="shared" si="121"/>
        <v>1346.3999999999999</v>
      </c>
      <c r="BP315" s="178">
        <f t="shared" si="122"/>
        <v>0.11734997029114677</v>
      </c>
      <c r="BQ315" s="178">
        <f t="shared" si="123"/>
        <v>1.8372093023255813</v>
      </c>
      <c r="BR315" s="179">
        <f t="shared" si="124"/>
        <v>0.19087938205585267</v>
      </c>
      <c r="BS315" s="182">
        <f>AVERAGE(Tableau1[[#This Row],[STL_pg/Min]],Tableau1[[#This Row],[BLK_pg/Min]],Tableau1[[#This Row],[REB_pg/Min]])</f>
        <v>8.3184789067142009E-2</v>
      </c>
      <c r="BT315" s="180">
        <f>AVERAGE(Tableau1[FG%])</f>
        <v>44.61089630931459</v>
      </c>
      <c r="BU315" s="180">
        <f>AVERAGE(Tableau1[3P%])</f>
        <v>29.902460456941991</v>
      </c>
      <c r="BV315" s="180">
        <f>AVERAGE(Tableau1[FT%])</f>
        <v>72.024077328646754</v>
      </c>
    </row>
    <row r="316" spans="1:74">
      <c r="A316" s="181" t="s">
        <v>2079</v>
      </c>
      <c r="B316" s="167" t="s">
        <v>1758</v>
      </c>
      <c r="C316" s="168">
        <v>25</v>
      </c>
      <c r="D316" s="168">
        <v>36</v>
      </c>
      <c r="E316" s="168">
        <v>10</v>
      </c>
      <c r="F316" s="168">
        <v>26</v>
      </c>
      <c r="G316" s="168">
        <v>12.5</v>
      </c>
      <c r="H316" s="169">
        <v>245</v>
      </c>
      <c r="I316" s="169">
        <v>97</v>
      </c>
      <c r="J316" s="169">
        <v>184</v>
      </c>
      <c r="K316" s="169">
        <v>52.5</v>
      </c>
      <c r="L316" s="169">
        <v>32</v>
      </c>
      <c r="M316" s="169">
        <v>94</v>
      </c>
      <c r="N316" s="169">
        <v>34.4</v>
      </c>
      <c r="O316" s="169">
        <v>22</v>
      </c>
      <c r="P316" s="169">
        <v>25</v>
      </c>
      <c r="Q316" s="169">
        <v>76.900000000000006</v>
      </c>
      <c r="R316" s="169">
        <v>22</v>
      </c>
      <c r="S316" s="169">
        <v>83</v>
      </c>
      <c r="T316" s="169">
        <v>104</v>
      </c>
      <c r="U316" s="169">
        <v>22</v>
      </c>
      <c r="V316" s="170">
        <v>22</v>
      </c>
      <c r="W316" s="169">
        <v>11</v>
      </c>
      <c r="X316" s="169">
        <v>25</v>
      </c>
      <c r="Y316" s="169">
        <v>22</v>
      </c>
      <c r="Z316" s="169">
        <v>482</v>
      </c>
      <c r="AA316" s="169">
        <v>1</v>
      </c>
      <c r="AB316" s="169">
        <v>0</v>
      </c>
      <c r="AC316" s="168">
        <v>-1</v>
      </c>
      <c r="AD316" s="168">
        <v>112.1</v>
      </c>
      <c r="AE316" s="168">
        <v>115.9</v>
      </c>
      <c r="AF316" s="168">
        <v>-3.9</v>
      </c>
      <c r="AG316" s="168">
        <v>7.1</v>
      </c>
      <c r="AH316" s="168">
        <v>1.1000000000000001</v>
      </c>
      <c r="AI316" s="168">
        <v>9.3000000000000007</v>
      </c>
      <c r="AJ316" s="168">
        <v>4.7</v>
      </c>
      <c r="AK316" s="168">
        <v>16.8</v>
      </c>
      <c r="AL316" s="168">
        <v>11.3</v>
      </c>
      <c r="AM316" s="168">
        <v>8.4</v>
      </c>
      <c r="AN316" s="168">
        <v>61.2</v>
      </c>
      <c r="AO316" s="168">
        <v>62.7</v>
      </c>
      <c r="AP316" s="168">
        <v>20.399999999999999</v>
      </c>
      <c r="AQ316" s="168">
        <v>102.75</v>
      </c>
      <c r="AR316" s="168">
        <v>11.4</v>
      </c>
      <c r="AS316" s="168">
        <v>960</v>
      </c>
      <c r="AT316" s="171">
        <f t="shared" si="100"/>
        <v>6.8055555555555554</v>
      </c>
      <c r="AU316" s="171">
        <f t="shared" si="101"/>
        <v>0.61111111111111116</v>
      </c>
      <c r="AV316" s="172">
        <f t="shared" si="102"/>
        <v>2.8888888888888888</v>
      </c>
      <c r="AW316" s="172">
        <f t="shared" si="103"/>
        <v>0.61111111111111116</v>
      </c>
      <c r="AX316" s="172">
        <f t="shared" si="104"/>
        <v>2.3055555555555554</v>
      </c>
      <c r="AY316" s="172">
        <f t="shared" si="105"/>
        <v>0.30555555555555558</v>
      </c>
      <c r="AZ316" s="172">
        <f t="shared" si="106"/>
        <v>0.69444444444444442</v>
      </c>
      <c r="BA316" s="172">
        <f t="shared" si="107"/>
        <v>0.61111111111111116</v>
      </c>
      <c r="BB316" s="173">
        <f t="shared" si="108"/>
        <v>0.5444444444444444</v>
      </c>
      <c r="BC316" s="173">
        <f t="shared" si="109"/>
        <v>1</v>
      </c>
      <c r="BD316" s="173">
        <f t="shared" si="110"/>
        <v>2.4444444444444446E-2</v>
      </c>
      <c r="BE316" s="173">
        <f t="shared" si="111"/>
        <v>5.5555555555555552E-2</v>
      </c>
      <c r="BF316" s="173">
        <f t="shared" si="112"/>
        <v>4.8888888888888891E-2</v>
      </c>
      <c r="BG316" s="173">
        <f t="shared" si="113"/>
        <v>0.18444444444444444</v>
      </c>
      <c r="BH316" s="174" t="str">
        <f t="shared" si="114"/>
        <v>10–19 min</v>
      </c>
      <c r="BI316" s="174" t="str">
        <f t="shared" si="115"/>
        <v>23–27</v>
      </c>
      <c r="BJ316" s="175">
        <f t="shared" si="116"/>
        <v>0.61199999999999999</v>
      </c>
      <c r="BK316" s="175">
        <f t="shared" si="117"/>
        <v>0.627</v>
      </c>
      <c r="BL316" s="175">
        <f t="shared" si="118"/>
        <v>0.11104405552202776</v>
      </c>
      <c r="BM316" s="176" t="str">
        <f t="shared" si="119"/>
        <v>Écarter</v>
      </c>
      <c r="BN316" s="177">
        <f t="shared" si="120"/>
        <v>0.20813771517996871</v>
      </c>
      <c r="BO316" s="177">
        <f t="shared" si="121"/>
        <v>450</v>
      </c>
      <c r="BP316" s="178">
        <f t="shared" si="122"/>
        <v>4.8888888888888891E-2</v>
      </c>
      <c r="BQ316" s="178">
        <f t="shared" si="123"/>
        <v>1</v>
      </c>
      <c r="BR316" s="179">
        <f t="shared" si="124"/>
        <v>0.2311111111111111</v>
      </c>
      <c r="BS316" s="182">
        <f>AVERAGE(Tableau1[[#This Row],[STL_pg/Min]],Tableau1[[#This Row],[BLK_pg/Min]],Tableau1[[#This Row],[REB_pg/Min]])</f>
        <v>0.1037037037037037</v>
      </c>
      <c r="BT316" s="180">
        <f>AVERAGE(Tableau1[FG%])</f>
        <v>44.61089630931459</v>
      </c>
      <c r="BU316" s="180">
        <f>AVERAGE(Tableau1[3P%])</f>
        <v>29.902460456941991</v>
      </c>
      <c r="BV316" s="180">
        <f>AVERAGE(Tableau1[FT%])</f>
        <v>72.024077328646754</v>
      </c>
    </row>
    <row r="317" spans="1:74">
      <c r="A317" s="181" t="s">
        <v>2080</v>
      </c>
      <c r="B317" s="167" t="s">
        <v>1752</v>
      </c>
      <c r="C317" s="168">
        <v>25</v>
      </c>
      <c r="D317" s="168">
        <v>56</v>
      </c>
      <c r="E317" s="168">
        <v>38</v>
      </c>
      <c r="F317" s="168">
        <v>18</v>
      </c>
      <c r="G317" s="168">
        <v>19.5</v>
      </c>
      <c r="H317" s="169">
        <v>381</v>
      </c>
      <c r="I317" s="169">
        <v>162</v>
      </c>
      <c r="J317" s="169">
        <v>224</v>
      </c>
      <c r="K317" s="169">
        <v>72.2</v>
      </c>
      <c r="L317" s="169">
        <v>0</v>
      </c>
      <c r="M317" s="169">
        <v>6</v>
      </c>
      <c r="N317" s="169">
        <v>0</v>
      </c>
      <c r="O317" s="169">
        <v>62</v>
      </c>
      <c r="P317" s="169">
        <v>101</v>
      </c>
      <c r="Q317" s="169">
        <v>62.2</v>
      </c>
      <c r="R317" s="169">
        <v>78</v>
      </c>
      <c r="S317" s="169">
        <v>190</v>
      </c>
      <c r="T317" s="169">
        <v>269</v>
      </c>
      <c r="U317" s="169">
        <v>56</v>
      </c>
      <c r="V317" s="170">
        <v>45</v>
      </c>
      <c r="W317" s="169">
        <v>34</v>
      </c>
      <c r="X317" s="169">
        <v>50</v>
      </c>
      <c r="Y317" s="169">
        <v>134</v>
      </c>
      <c r="Z317" s="169">
        <v>997</v>
      </c>
      <c r="AA317" s="169">
        <v>2</v>
      </c>
      <c r="AB317" s="169">
        <v>0</v>
      </c>
      <c r="AC317" s="168">
        <v>1.6</v>
      </c>
      <c r="AD317" s="168">
        <v>112.3</v>
      </c>
      <c r="AE317" s="168">
        <v>109.8</v>
      </c>
      <c r="AF317" s="168">
        <v>2.5</v>
      </c>
      <c r="AG317" s="168">
        <v>7.6</v>
      </c>
      <c r="AH317" s="168">
        <v>1.35</v>
      </c>
      <c r="AI317" s="168">
        <v>15.8</v>
      </c>
      <c r="AJ317" s="168">
        <v>7.4</v>
      </c>
      <c r="AK317" s="168">
        <v>16.3</v>
      </c>
      <c r="AL317" s="168">
        <v>12.1</v>
      </c>
      <c r="AM317" s="168">
        <v>11.7</v>
      </c>
      <c r="AN317" s="168">
        <v>72.2</v>
      </c>
      <c r="AO317" s="168">
        <v>72</v>
      </c>
      <c r="AP317" s="168">
        <v>12</v>
      </c>
      <c r="AQ317" s="168">
        <v>100.51</v>
      </c>
      <c r="AR317" s="168">
        <v>9.6999999999999993</v>
      </c>
      <c r="AS317" s="168">
        <v>2301</v>
      </c>
      <c r="AT317" s="171">
        <f t="shared" si="100"/>
        <v>6.8035714285714288</v>
      </c>
      <c r="AU317" s="171">
        <f t="shared" si="101"/>
        <v>1</v>
      </c>
      <c r="AV317" s="172">
        <f t="shared" si="102"/>
        <v>4.8035714285714288</v>
      </c>
      <c r="AW317" s="172">
        <f t="shared" si="103"/>
        <v>1.3928571428571428</v>
      </c>
      <c r="AX317" s="172">
        <f t="shared" si="104"/>
        <v>3.3928571428571428</v>
      </c>
      <c r="AY317" s="172">
        <f t="shared" si="105"/>
        <v>0.6071428571428571</v>
      </c>
      <c r="AZ317" s="172">
        <f t="shared" si="106"/>
        <v>0.8928571428571429</v>
      </c>
      <c r="BA317" s="172">
        <f t="shared" si="107"/>
        <v>0.8035714285714286</v>
      </c>
      <c r="BB317" s="173">
        <f t="shared" si="108"/>
        <v>0.34890109890109894</v>
      </c>
      <c r="BC317" s="173">
        <f t="shared" si="109"/>
        <v>1.2444444444444445</v>
      </c>
      <c r="BD317" s="173">
        <f t="shared" si="110"/>
        <v>3.1135531135531132E-2</v>
      </c>
      <c r="BE317" s="173">
        <f t="shared" si="111"/>
        <v>4.5787545787545791E-2</v>
      </c>
      <c r="BF317" s="173">
        <f t="shared" si="112"/>
        <v>7.1428571428571425E-2</v>
      </c>
      <c r="BG317" s="173">
        <f t="shared" si="113"/>
        <v>0.17399267399267399</v>
      </c>
      <c r="BH317" s="174" t="str">
        <f t="shared" si="114"/>
        <v>10–19 min</v>
      </c>
      <c r="BI317" s="174" t="str">
        <f t="shared" si="115"/>
        <v>23–27</v>
      </c>
      <c r="BJ317" s="175">
        <f t="shared" si="116"/>
        <v>0.72199999999999998</v>
      </c>
      <c r="BK317" s="175">
        <f t="shared" si="117"/>
        <v>0.72</v>
      </c>
      <c r="BL317" s="175">
        <f t="shared" si="118"/>
        <v>0.1351840675920338</v>
      </c>
      <c r="BM317" s="176" t="str">
        <f t="shared" si="119"/>
        <v>Écarter</v>
      </c>
      <c r="BN317" s="177">
        <f t="shared" si="120"/>
        <v>0.20807703363035357</v>
      </c>
      <c r="BO317" s="177">
        <f t="shared" si="121"/>
        <v>1092</v>
      </c>
      <c r="BP317" s="178">
        <f t="shared" si="122"/>
        <v>5.128205128205128E-2</v>
      </c>
      <c r="BQ317" s="178">
        <f t="shared" si="123"/>
        <v>1.2444444444444445</v>
      </c>
      <c r="BR317" s="179">
        <f t="shared" si="124"/>
        <v>0.24633699633699635</v>
      </c>
      <c r="BS317" s="182">
        <f>AVERAGE(Tableau1[[#This Row],[STL_pg/Min]],Tableau1[[#This Row],[BLK_pg/Min]],Tableau1[[#This Row],[REB_pg/Min]])</f>
        <v>0.10775335775335776</v>
      </c>
      <c r="BT317" s="180">
        <f>AVERAGE(Tableau1[FG%])</f>
        <v>44.61089630931459</v>
      </c>
      <c r="BU317" s="180">
        <f>AVERAGE(Tableau1[3P%])</f>
        <v>29.902460456941991</v>
      </c>
      <c r="BV317" s="180">
        <f>AVERAGE(Tableau1[FT%])</f>
        <v>72.024077328646754</v>
      </c>
    </row>
    <row r="318" spans="1:74">
      <c r="A318" s="181" t="s">
        <v>2081</v>
      </c>
      <c r="B318" s="167" t="s">
        <v>1760</v>
      </c>
      <c r="C318" s="168">
        <v>36</v>
      </c>
      <c r="D318" s="168">
        <v>39</v>
      </c>
      <c r="E318" s="168">
        <v>12</v>
      </c>
      <c r="F318" s="168">
        <v>27</v>
      </c>
      <c r="G318" s="168">
        <v>19.7</v>
      </c>
      <c r="H318" s="169">
        <v>265</v>
      </c>
      <c r="I318" s="169">
        <v>86</v>
      </c>
      <c r="J318" s="169">
        <v>203</v>
      </c>
      <c r="K318" s="169">
        <v>42.6</v>
      </c>
      <c r="L318" s="169">
        <v>55</v>
      </c>
      <c r="M318" s="169">
        <v>137</v>
      </c>
      <c r="N318" s="169">
        <v>40.9</v>
      </c>
      <c r="O318" s="169">
        <v>35</v>
      </c>
      <c r="P318" s="169">
        <v>47</v>
      </c>
      <c r="Q318" s="169">
        <v>75</v>
      </c>
      <c r="R318" s="169">
        <v>8</v>
      </c>
      <c r="S318" s="169">
        <v>39</v>
      </c>
      <c r="T318" s="169">
        <v>47</v>
      </c>
      <c r="U318" s="169">
        <v>66</v>
      </c>
      <c r="V318" s="170">
        <v>27</v>
      </c>
      <c r="W318" s="169">
        <v>27</v>
      </c>
      <c r="X318" s="169">
        <v>12</v>
      </c>
      <c r="Y318" s="169">
        <v>31</v>
      </c>
      <c r="Z318" s="169">
        <v>503</v>
      </c>
      <c r="AA318" s="169">
        <v>0</v>
      </c>
      <c r="AB318" s="169">
        <v>0</v>
      </c>
      <c r="AC318" s="168">
        <v>-1.8</v>
      </c>
      <c r="AD318" s="168">
        <v>111</v>
      </c>
      <c r="AE318" s="168">
        <v>116.4</v>
      </c>
      <c r="AF318" s="168">
        <v>-5.4</v>
      </c>
      <c r="AG318" s="168">
        <v>11.8</v>
      </c>
      <c r="AH318" s="168">
        <v>2.3199999999999998</v>
      </c>
      <c r="AI318" s="168">
        <v>20.5</v>
      </c>
      <c r="AJ318" s="168">
        <v>1.1000000000000001</v>
      </c>
      <c r="AK318" s="168">
        <v>5.2</v>
      </c>
      <c r="AL318" s="168">
        <v>3.1</v>
      </c>
      <c r="AM318" s="168">
        <v>8.8000000000000007</v>
      </c>
      <c r="AN318" s="168">
        <v>56.4</v>
      </c>
      <c r="AO318" s="168">
        <v>59.1</v>
      </c>
      <c r="AP318" s="168">
        <v>14</v>
      </c>
      <c r="AQ318" s="168">
        <v>99.62</v>
      </c>
      <c r="AR318" s="168">
        <v>6.7</v>
      </c>
      <c r="AS318" s="168">
        <v>1601</v>
      </c>
      <c r="AT318" s="171">
        <f t="shared" si="100"/>
        <v>6.7948717948717947</v>
      </c>
      <c r="AU318" s="171">
        <f t="shared" si="101"/>
        <v>1.6923076923076923</v>
      </c>
      <c r="AV318" s="172">
        <f t="shared" si="102"/>
        <v>1.2051282051282051</v>
      </c>
      <c r="AW318" s="172">
        <f t="shared" si="103"/>
        <v>0.20512820512820512</v>
      </c>
      <c r="AX318" s="172">
        <f t="shared" si="104"/>
        <v>1</v>
      </c>
      <c r="AY318" s="172">
        <f t="shared" si="105"/>
        <v>0.69230769230769229</v>
      </c>
      <c r="AZ318" s="172">
        <f t="shared" si="106"/>
        <v>0.30769230769230771</v>
      </c>
      <c r="BA318" s="172">
        <f t="shared" si="107"/>
        <v>0.69230769230769229</v>
      </c>
      <c r="BB318" s="173">
        <f t="shared" si="108"/>
        <v>0.34491734999349211</v>
      </c>
      <c r="BC318" s="173">
        <f t="shared" si="109"/>
        <v>2.4444444444444446</v>
      </c>
      <c r="BD318" s="173">
        <f t="shared" si="110"/>
        <v>3.5142522452167126E-2</v>
      </c>
      <c r="BE318" s="173">
        <f t="shared" si="111"/>
        <v>1.5618898867629833E-2</v>
      </c>
      <c r="BF318" s="173">
        <f t="shared" si="112"/>
        <v>1.0412599245086555E-2</v>
      </c>
      <c r="BG318" s="173">
        <f t="shared" si="113"/>
        <v>5.0761421319796954E-2</v>
      </c>
      <c r="BH318" s="174" t="str">
        <f t="shared" si="114"/>
        <v>10–19 min</v>
      </c>
      <c r="BI318" s="174" t="str">
        <f t="shared" si="115"/>
        <v>33+</v>
      </c>
      <c r="BJ318" s="175">
        <f t="shared" si="116"/>
        <v>0.56399999999999995</v>
      </c>
      <c r="BK318" s="175">
        <f t="shared" si="117"/>
        <v>0.59099999999999997</v>
      </c>
      <c r="BL318" s="175">
        <f t="shared" si="118"/>
        <v>0.12251056125528063</v>
      </c>
      <c r="BM318" s="176" t="str">
        <f t="shared" si="119"/>
        <v>Écarter</v>
      </c>
      <c r="BN318" s="177">
        <f t="shared" si="120"/>
        <v>0.20781096837434865</v>
      </c>
      <c r="BO318" s="177">
        <f t="shared" si="121"/>
        <v>768.3</v>
      </c>
      <c r="BP318" s="178">
        <f t="shared" si="122"/>
        <v>8.5903943771964086E-2</v>
      </c>
      <c r="BQ318" s="178">
        <f t="shared" si="123"/>
        <v>2.4444444444444446</v>
      </c>
      <c r="BR318" s="179">
        <f t="shared" si="124"/>
        <v>6.1174020564883511E-2</v>
      </c>
      <c r="BS318" s="182">
        <f>AVERAGE(Tableau1[[#This Row],[STL_pg/Min]],Tableau1[[#This Row],[BLK_pg/Min]],Tableau1[[#This Row],[REB_pg/Min]])</f>
        <v>3.7311813961560157E-2</v>
      </c>
      <c r="BT318" s="180">
        <f>AVERAGE(Tableau1[FG%])</f>
        <v>44.61089630931459</v>
      </c>
      <c r="BU318" s="180">
        <f>AVERAGE(Tableau1[3P%])</f>
        <v>29.902460456941991</v>
      </c>
      <c r="BV318" s="180">
        <f>AVERAGE(Tableau1[FT%])</f>
        <v>72.024077328646754</v>
      </c>
    </row>
    <row r="319" spans="1:74">
      <c r="A319" s="181" t="s">
        <v>2082</v>
      </c>
      <c r="B319" s="167" t="s">
        <v>1758</v>
      </c>
      <c r="C319" s="168">
        <v>29</v>
      </c>
      <c r="D319" s="168">
        <v>53</v>
      </c>
      <c r="E319" s="168">
        <v>16</v>
      </c>
      <c r="F319" s="168">
        <v>37</v>
      </c>
      <c r="G319" s="168">
        <v>22.1</v>
      </c>
      <c r="H319" s="169">
        <v>360</v>
      </c>
      <c r="I319" s="169">
        <v>138</v>
      </c>
      <c r="J319" s="169">
        <v>323</v>
      </c>
      <c r="K319" s="169">
        <v>41.8</v>
      </c>
      <c r="L319" s="169">
        <v>42</v>
      </c>
      <c r="M319" s="169">
        <v>148</v>
      </c>
      <c r="N319" s="169">
        <v>28.5</v>
      </c>
      <c r="O319" s="169">
        <v>42</v>
      </c>
      <c r="P319" s="169">
        <v>64</v>
      </c>
      <c r="Q319" s="169">
        <v>70.5</v>
      </c>
      <c r="R319" s="169">
        <v>53</v>
      </c>
      <c r="S319" s="169">
        <v>170</v>
      </c>
      <c r="T319" s="169">
        <v>223</v>
      </c>
      <c r="U319" s="169">
        <v>106</v>
      </c>
      <c r="V319" s="170">
        <v>53</v>
      </c>
      <c r="W319" s="169">
        <v>58</v>
      </c>
      <c r="X319" s="169">
        <v>32</v>
      </c>
      <c r="Y319" s="169">
        <v>95</v>
      </c>
      <c r="Z319" s="169">
        <v>996</v>
      </c>
      <c r="AA319" s="169">
        <v>0</v>
      </c>
      <c r="AB319" s="169">
        <v>0</v>
      </c>
      <c r="AC319" s="168">
        <v>-2</v>
      </c>
      <c r="AD319" s="168">
        <v>108.1</v>
      </c>
      <c r="AE319" s="168">
        <v>111.3</v>
      </c>
      <c r="AF319" s="168">
        <v>-3.2</v>
      </c>
      <c r="AG319" s="168">
        <v>12.8</v>
      </c>
      <c r="AH319" s="168">
        <v>2.06</v>
      </c>
      <c r="AI319" s="168">
        <v>20.6</v>
      </c>
      <c r="AJ319" s="168">
        <v>4.0999999999999996</v>
      </c>
      <c r="AK319" s="168">
        <v>13.6</v>
      </c>
      <c r="AL319" s="168">
        <v>8.8000000000000007</v>
      </c>
      <c r="AM319" s="168">
        <v>10</v>
      </c>
      <c r="AN319" s="168">
        <v>48.5</v>
      </c>
      <c r="AO319" s="168">
        <v>50.9</v>
      </c>
      <c r="AP319" s="168">
        <v>14.2</v>
      </c>
      <c r="AQ319" s="168">
        <v>101.2</v>
      </c>
      <c r="AR319" s="168">
        <v>8</v>
      </c>
      <c r="AS319" s="168">
        <v>2462</v>
      </c>
      <c r="AT319" s="171">
        <f t="shared" si="100"/>
        <v>6.7924528301886795</v>
      </c>
      <c r="AU319" s="171">
        <f t="shared" si="101"/>
        <v>2</v>
      </c>
      <c r="AV319" s="172">
        <f t="shared" si="102"/>
        <v>4.2075471698113205</v>
      </c>
      <c r="AW319" s="172">
        <f t="shared" si="103"/>
        <v>1</v>
      </c>
      <c r="AX319" s="172">
        <f t="shared" si="104"/>
        <v>3.2075471698113209</v>
      </c>
      <c r="AY319" s="172">
        <f t="shared" si="105"/>
        <v>1.0943396226415094</v>
      </c>
      <c r="AZ319" s="172">
        <f t="shared" si="106"/>
        <v>0.60377358490566035</v>
      </c>
      <c r="BA319" s="172">
        <f t="shared" si="107"/>
        <v>1</v>
      </c>
      <c r="BB319" s="173">
        <f t="shared" si="108"/>
        <v>0.30735080679586785</v>
      </c>
      <c r="BC319" s="173">
        <f t="shared" si="109"/>
        <v>2</v>
      </c>
      <c r="BD319" s="173">
        <f t="shared" si="110"/>
        <v>4.9517629983778705E-2</v>
      </c>
      <c r="BE319" s="173">
        <f t="shared" si="111"/>
        <v>2.732007171518825E-2</v>
      </c>
      <c r="BF319" s="173">
        <f t="shared" si="112"/>
        <v>4.5248868778280542E-2</v>
      </c>
      <c r="BG319" s="173">
        <f t="shared" si="113"/>
        <v>0.14513788098693758</v>
      </c>
      <c r="BH319" s="174" t="str">
        <f t="shared" si="114"/>
        <v>20–29 min</v>
      </c>
      <c r="BI319" s="174" t="str">
        <f t="shared" si="115"/>
        <v>28–32</v>
      </c>
      <c r="BJ319" s="175">
        <f t="shared" si="116"/>
        <v>0.48499999999999999</v>
      </c>
      <c r="BK319" s="175">
        <f t="shared" si="117"/>
        <v>0.50900000000000001</v>
      </c>
      <c r="BL319" s="175">
        <f t="shared" si="118"/>
        <v>0.19493059746529873</v>
      </c>
      <c r="BM319" s="176" t="str">
        <f t="shared" si="119"/>
        <v>Écarter</v>
      </c>
      <c r="BN319" s="177">
        <f t="shared" si="120"/>
        <v>0.20773698796552903</v>
      </c>
      <c r="BO319" s="177">
        <f t="shared" si="121"/>
        <v>1171.3000000000002</v>
      </c>
      <c r="BP319" s="178">
        <f t="shared" si="122"/>
        <v>9.049773755656107E-2</v>
      </c>
      <c r="BQ319" s="178">
        <f t="shared" si="123"/>
        <v>2</v>
      </c>
      <c r="BR319" s="179">
        <f t="shared" si="124"/>
        <v>0.19038674976521811</v>
      </c>
      <c r="BS319" s="182">
        <f>AVERAGE(Tableau1[[#This Row],[STL_pg/Min]],Tableau1[[#This Row],[BLK_pg/Min]],Tableau1[[#This Row],[REB_pg/Min]])</f>
        <v>8.9074817154728356E-2</v>
      </c>
      <c r="BT319" s="180">
        <f>AVERAGE(Tableau1[FG%])</f>
        <v>44.61089630931459</v>
      </c>
      <c r="BU319" s="180">
        <f>AVERAGE(Tableau1[3P%])</f>
        <v>29.902460456941991</v>
      </c>
      <c r="BV319" s="180">
        <f>AVERAGE(Tableau1[FT%])</f>
        <v>72.024077328646754</v>
      </c>
    </row>
    <row r="320" spans="1:74">
      <c r="A320" s="181" t="s">
        <v>2083</v>
      </c>
      <c r="B320" s="167" t="s">
        <v>1768</v>
      </c>
      <c r="C320" s="168">
        <v>27</v>
      </c>
      <c r="D320" s="168">
        <v>47</v>
      </c>
      <c r="E320" s="168">
        <v>9</v>
      </c>
      <c r="F320" s="168">
        <v>38</v>
      </c>
      <c r="G320" s="168">
        <v>22.8</v>
      </c>
      <c r="H320" s="169">
        <v>315</v>
      </c>
      <c r="I320" s="169">
        <v>118</v>
      </c>
      <c r="J320" s="169">
        <v>291</v>
      </c>
      <c r="K320" s="169">
        <v>40.5</v>
      </c>
      <c r="L320" s="169">
        <v>56</v>
      </c>
      <c r="M320" s="169">
        <v>165</v>
      </c>
      <c r="N320" s="169">
        <v>33.5</v>
      </c>
      <c r="O320" s="169">
        <v>24</v>
      </c>
      <c r="P320" s="169">
        <v>28</v>
      </c>
      <c r="Q320" s="169">
        <v>80</v>
      </c>
      <c r="R320" s="169">
        <v>38</v>
      </c>
      <c r="S320" s="169">
        <v>99</v>
      </c>
      <c r="T320" s="169">
        <v>136</v>
      </c>
      <c r="U320" s="169">
        <v>52</v>
      </c>
      <c r="V320" s="170">
        <v>33</v>
      </c>
      <c r="W320" s="169">
        <v>28</v>
      </c>
      <c r="X320" s="169">
        <v>24</v>
      </c>
      <c r="Y320" s="169">
        <v>99</v>
      </c>
      <c r="Z320" s="169">
        <v>677</v>
      </c>
      <c r="AA320" s="169">
        <v>0</v>
      </c>
      <c r="AB320" s="169">
        <v>0</v>
      </c>
      <c r="AC320" s="168">
        <v>-5.9</v>
      </c>
      <c r="AD320" s="168">
        <v>106.6</v>
      </c>
      <c r="AE320" s="168">
        <v>118.2</v>
      </c>
      <c r="AF320" s="168">
        <v>-11.6</v>
      </c>
      <c r="AG320" s="168">
        <v>7.3</v>
      </c>
      <c r="AH320" s="168">
        <v>1.51</v>
      </c>
      <c r="AI320" s="168">
        <v>13.5</v>
      </c>
      <c r="AJ320" s="168">
        <v>3.3</v>
      </c>
      <c r="AK320" s="168">
        <v>8.6999999999999993</v>
      </c>
      <c r="AL320" s="168">
        <v>6</v>
      </c>
      <c r="AM320" s="168">
        <v>8.9</v>
      </c>
      <c r="AN320" s="168">
        <v>50</v>
      </c>
      <c r="AO320" s="168">
        <v>51.8</v>
      </c>
      <c r="AP320" s="168">
        <v>13.6</v>
      </c>
      <c r="AQ320" s="168">
        <v>98.04</v>
      </c>
      <c r="AR320" s="168">
        <v>4.5999999999999996</v>
      </c>
      <c r="AS320" s="168">
        <v>2179</v>
      </c>
      <c r="AT320" s="171">
        <f t="shared" si="100"/>
        <v>6.7021276595744679</v>
      </c>
      <c r="AU320" s="171">
        <f t="shared" si="101"/>
        <v>1.1063829787234043</v>
      </c>
      <c r="AV320" s="172">
        <f t="shared" si="102"/>
        <v>2.8936170212765959</v>
      </c>
      <c r="AW320" s="172">
        <f t="shared" si="103"/>
        <v>0.80851063829787229</v>
      </c>
      <c r="AX320" s="172">
        <f t="shared" si="104"/>
        <v>2.1063829787234041</v>
      </c>
      <c r="AY320" s="172">
        <f t="shared" si="105"/>
        <v>0.5957446808510638</v>
      </c>
      <c r="AZ320" s="172">
        <f t="shared" si="106"/>
        <v>0.51063829787234039</v>
      </c>
      <c r="BA320" s="172">
        <f t="shared" si="107"/>
        <v>0.7021276595744681</v>
      </c>
      <c r="BB320" s="173">
        <f t="shared" si="108"/>
        <v>0.29395296752519595</v>
      </c>
      <c r="BC320" s="173">
        <f t="shared" si="109"/>
        <v>1.5757575757575757</v>
      </c>
      <c r="BD320" s="173">
        <f t="shared" si="110"/>
        <v>2.6129152668906305E-2</v>
      </c>
      <c r="BE320" s="173">
        <f t="shared" si="111"/>
        <v>2.2396416573348264E-2</v>
      </c>
      <c r="BF320" s="173">
        <f t="shared" si="112"/>
        <v>3.5460992907801414E-2</v>
      </c>
      <c r="BG320" s="173">
        <f t="shared" si="113"/>
        <v>9.2385218365061583E-2</v>
      </c>
      <c r="BH320" s="174" t="str">
        <f t="shared" si="114"/>
        <v>20–29 min</v>
      </c>
      <c r="BI320" s="174" t="str">
        <f t="shared" si="115"/>
        <v>23–27</v>
      </c>
      <c r="BJ320" s="175">
        <f t="shared" si="116"/>
        <v>0.5</v>
      </c>
      <c r="BK320" s="175">
        <f t="shared" si="117"/>
        <v>0.51800000000000002</v>
      </c>
      <c r="BL320" s="175">
        <f t="shared" si="118"/>
        <v>0.1756185878092939</v>
      </c>
      <c r="BM320" s="176" t="str">
        <f t="shared" si="119"/>
        <v>Écarter</v>
      </c>
      <c r="BN320" s="177">
        <f t="shared" si="120"/>
        <v>0.2049745280191789</v>
      </c>
      <c r="BO320" s="177">
        <f t="shared" si="121"/>
        <v>1071.6000000000001</v>
      </c>
      <c r="BP320" s="178">
        <f t="shared" si="122"/>
        <v>4.8525569242254568E-2</v>
      </c>
      <c r="BQ320" s="178">
        <f t="shared" si="123"/>
        <v>1.5757575757575757</v>
      </c>
      <c r="BR320" s="179">
        <f t="shared" si="124"/>
        <v>0.12691302724897349</v>
      </c>
      <c r="BS320" s="182">
        <f>AVERAGE(Tableau1[[#This Row],[STL_pg/Min]],Tableau1[[#This Row],[BLK_pg/Min]],Tableau1[[#This Row],[REB_pg/Min]])</f>
        <v>5.8479532163742687E-2</v>
      </c>
      <c r="BT320" s="180">
        <f>AVERAGE(Tableau1[FG%])</f>
        <v>44.61089630931459</v>
      </c>
      <c r="BU320" s="180">
        <f>AVERAGE(Tableau1[3P%])</f>
        <v>29.902460456941991</v>
      </c>
      <c r="BV320" s="180">
        <f>AVERAGE(Tableau1[FT%])</f>
        <v>72.024077328646754</v>
      </c>
    </row>
    <row r="321" spans="1:74">
      <c r="A321" s="181" t="s">
        <v>2084</v>
      </c>
      <c r="B321" s="167" t="s">
        <v>1760</v>
      </c>
      <c r="C321" s="168">
        <v>23</v>
      </c>
      <c r="D321" s="168">
        <v>10</v>
      </c>
      <c r="E321" s="168">
        <v>1</v>
      </c>
      <c r="F321" s="168">
        <v>9</v>
      </c>
      <c r="G321" s="168">
        <v>25.3</v>
      </c>
      <c r="H321" s="169">
        <v>67</v>
      </c>
      <c r="I321" s="169">
        <v>27</v>
      </c>
      <c r="J321" s="169">
        <v>69</v>
      </c>
      <c r="K321" s="169">
        <v>39.1</v>
      </c>
      <c r="L321" s="169">
        <v>5</v>
      </c>
      <c r="M321" s="169">
        <v>32</v>
      </c>
      <c r="N321" s="169">
        <v>15.6</v>
      </c>
      <c r="O321" s="169">
        <v>8</v>
      </c>
      <c r="P321" s="169">
        <v>10</v>
      </c>
      <c r="Q321" s="169">
        <v>80</v>
      </c>
      <c r="R321" s="169">
        <v>23</v>
      </c>
      <c r="S321" s="169">
        <v>47</v>
      </c>
      <c r="T321" s="169">
        <v>70</v>
      </c>
      <c r="U321" s="169">
        <v>10</v>
      </c>
      <c r="V321" s="170">
        <v>7</v>
      </c>
      <c r="W321" s="169">
        <v>9</v>
      </c>
      <c r="X321" s="169">
        <v>12</v>
      </c>
      <c r="Y321" s="169">
        <v>16</v>
      </c>
      <c r="Z321" s="169">
        <v>222</v>
      </c>
      <c r="AA321" s="169">
        <v>2</v>
      </c>
      <c r="AB321" s="169">
        <v>0</v>
      </c>
      <c r="AC321" s="168">
        <v>-8.4</v>
      </c>
      <c r="AD321" s="168">
        <v>101.1</v>
      </c>
      <c r="AE321" s="168">
        <v>117</v>
      </c>
      <c r="AF321" s="168">
        <v>-15.9</v>
      </c>
      <c r="AG321" s="168">
        <v>5.6</v>
      </c>
      <c r="AH321" s="168">
        <v>1.43</v>
      </c>
      <c r="AI321" s="168">
        <v>11</v>
      </c>
      <c r="AJ321" s="168">
        <v>7.8</v>
      </c>
      <c r="AK321" s="168">
        <v>17.5</v>
      </c>
      <c r="AL321" s="168">
        <v>12.4</v>
      </c>
      <c r="AM321" s="168">
        <v>7.7</v>
      </c>
      <c r="AN321" s="168">
        <v>42.8</v>
      </c>
      <c r="AO321" s="168">
        <v>45.6</v>
      </c>
      <c r="AP321" s="168">
        <v>12.8</v>
      </c>
      <c r="AQ321" s="168">
        <v>102.58</v>
      </c>
      <c r="AR321" s="168">
        <v>7.7</v>
      </c>
      <c r="AS321" s="168">
        <v>542</v>
      </c>
      <c r="AT321" s="171">
        <f t="shared" si="100"/>
        <v>6.7</v>
      </c>
      <c r="AU321" s="171">
        <f t="shared" si="101"/>
        <v>1</v>
      </c>
      <c r="AV321" s="172">
        <f t="shared" si="102"/>
        <v>7</v>
      </c>
      <c r="AW321" s="172">
        <f t="shared" si="103"/>
        <v>2.2999999999999998</v>
      </c>
      <c r="AX321" s="172">
        <f t="shared" si="104"/>
        <v>4.7</v>
      </c>
      <c r="AY321" s="172">
        <f t="shared" si="105"/>
        <v>0.9</v>
      </c>
      <c r="AZ321" s="172">
        <f t="shared" si="106"/>
        <v>1.2</v>
      </c>
      <c r="BA321" s="172">
        <f t="shared" si="107"/>
        <v>0.7</v>
      </c>
      <c r="BB321" s="173">
        <f t="shared" si="108"/>
        <v>0.2648221343873518</v>
      </c>
      <c r="BC321" s="173">
        <f t="shared" si="109"/>
        <v>1.4285714285714286</v>
      </c>
      <c r="BD321" s="173">
        <f t="shared" si="110"/>
        <v>3.5573122529644272E-2</v>
      </c>
      <c r="BE321" s="173">
        <f t="shared" si="111"/>
        <v>4.7430830039525688E-2</v>
      </c>
      <c r="BF321" s="173">
        <f t="shared" si="112"/>
        <v>9.0909090909090898E-2</v>
      </c>
      <c r="BG321" s="173">
        <f t="shared" si="113"/>
        <v>0.1857707509881423</v>
      </c>
      <c r="BH321" s="174" t="str">
        <f t="shared" si="114"/>
        <v>20–29 min</v>
      </c>
      <c r="BI321" s="174" t="str">
        <f t="shared" si="115"/>
        <v>23–27</v>
      </c>
      <c r="BJ321" s="175">
        <f t="shared" si="116"/>
        <v>0.42799999999999999</v>
      </c>
      <c r="BK321" s="175">
        <f t="shared" si="117"/>
        <v>0.45600000000000002</v>
      </c>
      <c r="BL321" s="175">
        <f t="shared" si="118"/>
        <v>4.1641520820760412E-2</v>
      </c>
      <c r="BM321" s="176" t="str">
        <f t="shared" si="119"/>
        <v>Écarter</v>
      </c>
      <c r="BN321" s="177">
        <f t="shared" si="120"/>
        <v>0.20490945674044267</v>
      </c>
      <c r="BO321" s="177">
        <f t="shared" si="121"/>
        <v>253</v>
      </c>
      <c r="BP321" s="178">
        <f t="shared" si="122"/>
        <v>3.9525691699604744E-2</v>
      </c>
      <c r="BQ321" s="178">
        <f t="shared" si="123"/>
        <v>1.4285714285714286</v>
      </c>
      <c r="BR321" s="179">
        <f t="shared" si="124"/>
        <v>0.27667984189723321</v>
      </c>
      <c r="BS321" s="182">
        <f>AVERAGE(Tableau1[[#This Row],[STL_pg/Min]],Tableau1[[#This Row],[BLK_pg/Min]],Tableau1[[#This Row],[REB_pg/Min]])</f>
        <v>0.11989459815546773</v>
      </c>
      <c r="BT321" s="180">
        <f>AVERAGE(Tableau1[FG%])</f>
        <v>44.61089630931459</v>
      </c>
      <c r="BU321" s="180">
        <f>AVERAGE(Tableau1[3P%])</f>
        <v>29.902460456941991</v>
      </c>
      <c r="BV321" s="180">
        <f>AVERAGE(Tableau1[FT%])</f>
        <v>72.024077328646754</v>
      </c>
    </row>
    <row r="322" spans="1:74">
      <c r="A322" s="181" t="s">
        <v>2085</v>
      </c>
      <c r="B322" s="167" t="s">
        <v>1774</v>
      </c>
      <c r="C322" s="168">
        <v>24</v>
      </c>
      <c r="D322" s="168">
        <v>13</v>
      </c>
      <c r="E322" s="168">
        <v>3</v>
      </c>
      <c r="F322" s="168">
        <v>10</v>
      </c>
      <c r="G322" s="168">
        <v>14.1</v>
      </c>
      <c r="H322" s="169">
        <v>86</v>
      </c>
      <c r="I322" s="169">
        <v>31</v>
      </c>
      <c r="J322" s="169">
        <v>78</v>
      </c>
      <c r="K322" s="169">
        <v>39.700000000000003</v>
      </c>
      <c r="L322" s="169">
        <v>13</v>
      </c>
      <c r="M322" s="169">
        <v>44</v>
      </c>
      <c r="N322" s="169">
        <v>29.5</v>
      </c>
      <c r="O322" s="169">
        <v>10</v>
      </c>
      <c r="P322" s="169">
        <v>13</v>
      </c>
      <c r="Q322" s="169">
        <v>84.6</v>
      </c>
      <c r="R322" s="169">
        <v>4</v>
      </c>
      <c r="S322" s="169">
        <v>16</v>
      </c>
      <c r="T322" s="169">
        <v>20</v>
      </c>
      <c r="U322" s="169">
        <v>23</v>
      </c>
      <c r="V322" s="170">
        <v>14</v>
      </c>
      <c r="W322" s="169">
        <v>3</v>
      </c>
      <c r="X322" s="169">
        <v>3</v>
      </c>
      <c r="Y322" s="169">
        <v>18</v>
      </c>
      <c r="Z322" s="169">
        <v>146</v>
      </c>
      <c r="AA322" s="169">
        <v>0</v>
      </c>
      <c r="AB322" s="169">
        <v>0</v>
      </c>
      <c r="AC322" s="168">
        <v>-2</v>
      </c>
      <c r="AD322" s="168">
        <v>104.5</v>
      </c>
      <c r="AE322" s="168">
        <v>110.4</v>
      </c>
      <c r="AF322" s="168">
        <v>-5.9</v>
      </c>
      <c r="AG322" s="168">
        <v>19.8</v>
      </c>
      <c r="AH322" s="168">
        <v>1.71</v>
      </c>
      <c r="AI322" s="168">
        <v>19.8</v>
      </c>
      <c r="AJ322" s="168">
        <v>2</v>
      </c>
      <c r="AK322" s="168">
        <v>7.6</v>
      </c>
      <c r="AL322" s="168">
        <v>4.8</v>
      </c>
      <c r="AM322" s="168">
        <v>11.6</v>
      </c>
      <c r="AN322" s="168">
        <v>48.1</v>
      </c>
      <c r="AO322" s="168">
        <v>51.4</v>
      </c>
      <c r="AP322" s="168">
        <v>21.3</v>
      </c>
      <c r="AQ322" s="168">
        <v>105.49</v>
      </c>
      <c r="AR322" s="168">
        <v>6.5</v>
      </c>
      <c r="AS322" s="168">
        <v>402</v>
      </c>
      <c r="AT322" s="171">
        <f t="shared" si="100"/>
        <v>6.615384615384615</v>
      </c>
      <c r="AU322" s="171">
        <f t="shared" si="101"/>
        <v>1.7692307692307692</v>
      </c>
      <c r="AV322" s="172">
        <f t="shared" si="102"/>
        <v>1.5384615384615385</v>
      </c>
      <c r="AW322" s="172">
        <f t="shared" si="103"/>
        <v>0.30769230769230771</v>
      </c>
      <c r="AX322" s="172">
        <f t="shared" si="104"/>
        <v>1.2307692307692308</v>
      </c>
      <c r="AY322" s="172">
        <f t="shared" si="105"/>
        <v>0.23076923076923078</v>
      </c>
      <c r="AZ322" s="172">
        <f t="shared" si="106"/>
        <v>0.23076923076923078</v>
      </c>
      <c r="BA322" s="172">
        <f t="shared" si="107"/>
        <v>1.0769230769230769</v>
      </c>
      <c r="BB322" s="173">
        <f t="shared" si="108"/>
        <v>0.46917621385706493</v>
      </c>
      <c r="BC322" s="173">
        <f t="shared" si="109"/>
        <v>1.6428571428571428</v>
      </c>
      <c r="BD322" s="173">
        <f t="shared" si="110"/>
        <v>1.6366612111292964E-2</v>
      </c>
      <c r="BE322" s="173">
        <f t="shared" si="111"/>
        <v>1.6366612111292964E-2</v>
      </c>
      <c r="BF322" s="173">
        <f t="shared" si="112"/>
        <v>2.1822149481723951E-2</v>
      </c>
      <c r="BG322" s="173">
        <f t="shared" si="113"/>
        <v>8.7288597926895806E-2</v>
      </c>
      <c r="BH322" s="174" t="str">
        <f t="shared" si="114"/>
        <v>10–19 min</v>
      </c>
      <c r="BI322" s="174" t="str">
        <f t="shared" si="115"/>
        <v>23–27</v>
      </c>
      <c r="BJ322" s="175">
        <f t="shared" si="116"/>
        <v>0.48100000000000004</v>
      </c>
      <c r="BK322" s="175">
        <f t="shared" si="117"/>
        <v>0.51400000000000001</v>
      </c>
      <c r="BL322" s="175">
        <f t="shared" si="118"/>
        <v>4.7073023536511771E-2</v>
      </c>
      <c r="BM322" s="176" t="str">
        <f t="shared" si="119"/>
        <v>Écarter</v>
      </c>
      <c r="BN322" s="177">
        <f t="shared" si="120"/>
        <v>0.2023216220399319</v>
      </c>
      <c r="BO322" s="177">
        <f t="shared" si="121"/>
        <v>183.29999999999998</v>
      </c>
      <c r="BP322" s="178">
        <f t="shared" si="122"/>
        <v>0.12547735951991273</v>
      </c>
      <c r="BQ322" s="178">
        <f t="shared" si="123"/>
        <v>1.6428571428571428</v>
      </c>
      <c r="BR322" s="179">
        <f t="shared" si="124"/>
        <v>0.10911074740861976</v>
      </c>
      <c r="BS322" s="182">
        <f>AVERAGE(Tableau1[[#This Row],[STL_pg/Min]],Tableau1[[#This Row],[BLK_pg/Min]],Tableau1[[#This Row],[REB_pg/Min]])</f>
        <v>4.7281323877068564E-2</v>
      </c>
      <c r="BT322" s="180">
        <f>AVERAGE(Tableau1[FG%])</f>
        <v>44.61089630931459</v>
      </c>
      <c r="BU322" s="180">
        <f>AVERAGE(Tableau1[3P%])</f>
        <v>29.902460456941991</v>
      </c>
      <c r="BV322" s="180">
        <f>AVERAGE(Tableau1[FT%])</f>
        <v>72.024077328646754</v>
      </c>
    </row>
    <row r="323" spans="1:74">
      <c r="A323" s="181" t="s">
        <v>2086</v>
      </c>
      <c r="B323" s="167" t="s">
        <v>1758</v>
      </c>
      <c r="C323" s="168">
        <v>31</v>
      </c>
      <c r="D323" s="168">
        <v>41</v>
      </c>
      <c r="E323" s="168">
        <v>8</v>
      </c>
      <c r="F323" s="168">
        <v>33</v>
      </c>
      <c r="G323" s="168">
        <v>19.100000000000001</v>
      </c>
      <c r="H323" s="169">
        <v>271</v>
      </c>
      <c r="I323" s="169">
        <v>94</v>
      </c>
      <c r="J323" s="169">
        <v>275</v>
      </c>
      <c r="K323" s="169">
        <v>34.799999999999997</v>
      </c>
      <c r="L323" s="169">
        <v>45</v>
      </c>
      <c r="M323" s="169">
        <v>123</v>
      </c>
      <c r="N323" s="169">
        <v>36</v>
      </c>
      <c r="O323" s="169">
        <v>33</v>
      </c>
      <c r="P323" s="169">
        <v>41</v>
      </c>
      <c r="Q323" s="169">
        <v>82.9</v>
      </c>
      <c r="R323" s="169">
        <v>21</v>
      </c>
      <c r="S323" s="169">
        <v>70</v>
      </c>
      <c r="T323" s="169">
        <v>90</v>
      </c>
      <c r="U323" s="169">
        <v>127</v>
      </c>
      <c r="V323" s="170">
        <v>78</v>
      </c>
      <c r="W323" s="169">
        <v>16</v>
      </c>
      <c r="X323" s="169">
        <v>0</v>
      </c>
      <c r="Y323" s="169">
        <v>45</v>
      </c>
      <c r="Z323" s="169">
        <v>537</v>
      </c>
      <c r="AA323" s="169">
        <v>1</v>
      </c>
      <c r="AB323" s="169">
        <v>0</v>
      </c>
      <c r="AC323" s="168">
        <v>-3</v>
      </c>
      <c r="AD323" s="168">
        <v>102.2</v>
      </c>
      <c r="AE323" s="168">
        <v>109.4</v>
      </c>
      <c r="AF323" s="168">
        <v>-7.2</v>
      </c>
      <c r="AG323" s="168">
        <v>25.8</v>
      </c>
      <c r="AH323" s="168">
        <v>1.66</v>
      </c>
      <c r="AI323" s="168">
        <v>25.9</v>
      </c>
      <c r="AJ323" s="168">
        <v>2.2999999999999998</v>
      </c>
      <c r="AK323" s="168">
        <v>8.5</v>
      </c>
      <c r="AL323" s="168">
        <v>5.3</v>
      </c>
      <c r="AM323" s="168">
        <v>15.6</v>
      </c>
      <c r="AN323" s="168">
        <v>43</v>
      </c>
      <c r="AO323" s="168">
        <v>46.2</v>
      </c>
      <c r="AP323" s="168">
        <v>19.899999999999999</v>
      </c>
      <c r="AQ323" s="168">
        <v>97.45</v>
      </c>
      <c r="AR323" s="168">
        <v>6.1</v>
      </c>
      <c r="AS323" s="168">
        <v>1590</v>
      </c>
      <c r="AT323" s="171">
        <f t="shared" si="100"/>
        <v>6.6097560975609753</v>
      </c>
      <c r="AU323" s="171">
        <f t="shared" si="101"/>
        <v>3.0975609756097562</v>
      </c>
      <c r="AV323" s="172">
        <f t="shared" si="102"/>
        <v>2.1951219512195124</v>
      </c>
      <c r="AW323" s="172">
        <f t="shared" si="103"/>
        <v>0.51219512195121952</v>
      </c>
      <c r="AX323" s="172">
        <f t="shared" si="104"/>
        <v>1.7073170731707317</v>
      </c>
      <c r="AY323" s="172">
        <f t="shared" si="105"/>
        <v>0.3902439024390244</v>
      </c>
      <c r="AZ323" s="172">
        <f t="shared" si="106"/>
        <v>0</v>
      </c>
      <c r="BA323" s="172">
        <f t="shared" si="107"/>
        <v>1.9024390243902438</v>
      </c>
      <c r="BB323" s="173">
        <f t="shared" si="108"/>
        <v>0.34606052866811388</v>
      </c>
      <c r="BC323" s="173">
        <f t="shared" si="109"/>
        <v>1.6282051282051284</v>
      </c>
      <c r="BD323" s="173">
        <f t="shared" si="110"/>
        <v>2.0431617928744733E-2</v>
      </c>
      <c r="BE323" s="173">
        <f t="shared" si="111"/>
        <v>0</v>
      </c>
      <c r="BF323" s="173">
        <f t="shared" si="112"/>
        <v>2.681649853147746E-2</v>
      </c>
      <c r="BG323" s="173">
        <f t="shared" si="113"/>
        <v>8.9388328438258197E-2</v>
      </c>
      <c r="BH323" s="174" t="str">
        <f t="shared" si="114"/>
        <v>10–19 min</v>
      </c>
      <c r="BI323" s="174" t="str">
        <f t="shared" si="115"/>
        <v>28–32</v>
      </c>
      <c r="BJ323" s="175">
        <f t="shared" si="116"/>
        <v>0.43</v>
      </c>
      <c r="BK323" s="175">
        <f t="shared" si="117"/>
        <v>0.46200000000000002</v>
      </c>
      <c r="BL323" s="175">
        <f t="shared" si="118"/>
        <v>0.16596258298129149</v>
      </c>
      <c r="BM323" s="176" t="str">
        <f t="shared" si="119"/>
        <v>Écarter</v>
      </c>
      <c r="BN323" s="177">
        <f t="shared" si="120"/>
        <v>0.20214948225941012</v>
      </c>
      <c r="BO323" s="177">
        <f t="shared" si="121"/>
        <v>783.1</v>
      </c>
      <c r="BP323" s="178">
        <f t="shared" si="122"/>
        <v>0.16217596730941131</v>
      </c>
      <c r="BQ323" s="178">
        <f t="shared" si="123"/>
        <v>1.6282051282051282</v>
      </c>
      <c r="BR323" s="179">
        <f t="shared" si="124"/>
        <v>0.11492785084918912</v>
      </c>
      <c r="BS323" s="182">
        <f>AVERAGE(Tableau1[[#This Row],[STL_pg/Min]],Tableau1[[#This Row],[BLK_pg/Min]],Tableau1[[#This Row],[REB_pg/Min]])</f>
        <v>4.5119822925977958E-2</v>
      </c>
      <c r="BT323" s="180">
        <f>AVERAGE(Tableau1[FG%])</f>
        <v>44.61089630931459</v>
      </c>
      <c r="BU323" s="180">
        <f>AVERAGE(Tableau1[3P%])</f>
        <v>29.902460456941991</v>
      </c>
      <c r="BV323" s="180">
        <f>AVERAGE(Tableau1[FT%])</f>
        <v>72.024077328646754</v>
      </c>
    </row>
    <row r="324" spans="1:74">
      <c r="A324" s="181" t="s">
        <v>2087</v>
      </c>
      <c r="B324" s="167" t="s">
        <v>1776</v>
      </c>
      <c r="C324" s="168">
        <v>25</v>
      </c>
      <c r="D324" s="168">
        <v>62</v>
      </c>
      <c r="E324" s="168">
        <v>33</v>
      </c>
      <c r="F324" s="168">
        <v>29</v>
      </c>
      <c r="G324" s="168">
        <v>15.6</v>
      </c>
      <c r="H324" s="169">
        <v>409</v>
      </c>
      <c r="I324" s="169">
        <v>174</v>
      </c>
      <c r="J324" s="169">
        <v>304</v>
      </c>
      <c r="K324" s="169">
        <v>57.6</v>
      </c>
      <c r="L324" s="169">
        <v>0</v>
      </c>
      <c r="M324" s="169">
        <v>0</v>
      </c>
      <c r="N324" s="169">
        <v>0</v>
      </c>
      <c r="O324" s="169">
        <v>62</v>
      </c>
      <c r="P324" s="169">
        <v>99</v>
      </c>
      <c r="Q324" s="169">
        <v>57.8</v>
      </c>
      <c r="R324" s="169">
        <v>124</v>
      </c>
      <c r="S324" s="169">
        <v>186</v>
      </c>
      <c r="T324" s="169">
        <v>310</v>
      </c>
      <c r="U324" s="169">
        <v>105</v>
      </c>
      <c r="V324" s="170">
        <v>43</v>
      </c>
      <c r="W324" s="169">
        <v>25</v>
      </c>
      <c r="X324" s="169">
        <v>37</v>
      </c>
      <c r="Y324" s="169">
        <v>74</v>
      </c>
      <c r="Z324" s="169">
        <v>1073</v>
      </c>
      <c r="AA324" s="169">
        <v>4</v>
      </c>
      <c r="AB324" s="169">
        <v>0</v>
      </c>
      <c r="AC324" s="168">
        <v>-1</v>
      </c>
      <c r="AD324" s="168">
        <v>107.8</v>
      </c>
      <c r="AE324" s="168">
        <v>111.3</v>
      </c>
      <c r="AF324" s="168">
        <v>-3.5</v>
      </c>
      <c r="AG324" s="168">
        <v>16.3</v>
      </c>
      <c r="AH324" s="168">
        <v>2.31</v>
      </c>
      <c r="AI324" s="168">
        <v>21.1</v>
      </c>
      <c r="AJ324" s="168">
        <v>11.5</v>
      </c>
      <c r="AK324" s="168">
        <v>19.2</v>
      </c>
      <c r="AL324" s="168">
        <v>15.2</v>
      </c>
      <c r="AM324" s="168">
        <v>9.1</v>
      </c>
      <c r="AN324" s="168">
        <v>57.6</v>
      </c>
      <c r="AO324" s="168">
        <v>58.7</v>
      </c>
      <c r="AP324" s="168">
        <v>16.399999999999999</v>
      </c>
      <c r="AQ324" s="168">
        <v>101.53</v>
      </c>
      <c r="AR324" s="168">
        <v>12</v>
      </c>
      <c r="AS324" s="168">
        <v>2050</v>
      </c>
      <c r="AT324" s="171">
        <f t="shared" si="100"/>
        <v>6.596774193548387</v>
      </c>
      <c r="AU324" s="171">
        <f t="shared" si="101"/>
        <v>1.6935483870967742</v>
      </c>
      <c r="AV324" s="172">
        <f t="shared" si="102"/>
        <v>5</v>
      </c>
      <c r="AW324" s="172">
        <f t="shared" si="103"/>
        <v>2</v>
      </c>
      <c r="AX324" s="172">
        <f t="shared" si="104"/>
        <v>3</v>
      </c>
      <c r="AY324" s="172">
        <f t="shared" si="105"/>
        <v>0.40322580645161288</v>
      </c>
      <c r="AZ324" s="172">
        <f t="shared" si="106"/>
        <v>0.59677419354838712</v>
      </c>
      <c r="BA324" s="172">
        <f t="shared" si="107"/>
        <v>0.69354838709677424</v>
      </c>
      <c r="BB324" s="173">
        <f t="shared" si="108"/>
        <v>0.42287014061207612</v>
      </c>
      <c r="BC324" s="173">
        <f t="shared" si="109"/>
        <v>2.441860465116279</v>
      </c>
      <c r="BD324" s="173">
        <f t="shared" si="110"/>
        <v>2.584780810587262E-2</v>
      </c>
      <c r="BE324" s="173">
        <f t="shared" si="111"/>
        <v>3.8254755996691481E-2</v>
      </c>
      <c r="BF324" s="173">
        <f t="shared" si="112"/>
        <v>0.12820512820512822</v>
      </c>
      <c r="BG324" s="173">
        <f t="shared" si="113"/>
        <v>0.19230769230769232</v>
      </c>
      <c r="BH324" s="174" t="str">
        <f t="shared" si="114"/>
        <v>10–19 min</v>
      </c>
      <c r="BI324" s="174" t="str">
        <f t="shared" si="115"/>
        <v>23–27</v>
      </c>
      <c r="BJ324" s="175">
        <f t="shared" si="116"/>
        <v>0.57600000000000007</v>
      </c>
      <c r="BK324" s="175">
        <f t="shared" si="117"/>
        <v>0.58700000000000008</v>
      </c>
      <c r="BL324" s="175">
        <f t="shared" si="118"/>
        <v>0.18346409173204586</v>
      </c>
      <c r="BM324" s="176" t="str">
        <f t="shared" si="119"/>
        <v>Écarter</v>
      </c>
      <c r="BN324" s="177">
        <f t="shared" si="120"/>
        <v>0.20175245018498086</v>
      </c>
      <c r="BO324" s="177">
        <f t="shared" si="121"/>
        <v>967.19999999999993</v>
      </c>
      <c r="BP324" s="178">
        <f t="shared" si="122"/>
        <v>0.10856079404466502</v>
      </c>
      <c r="BQ324" s="178">
        <f t="shared" si="123"/>
        <v>2.441860465116279</v>
      </c>
      <c r="BR324" s="179">
        <f t="shared" si="124"/>
        <v>0.32051282051282054</v>
      </c>
      <c r="BS324" s="182">
        <f>AVERAGE(Tableau1[[#This Row],[STL_pg/Min]],Tableau1[[#This Row],[BLK_pg/Min]],Tableau1[[#This Row],[REB_pg/Min]])</f>
        <v>0.12820512820512822</v>
      </c>
      <c r="BT324" s="180">
        <f>AVERAGE(Tableau1[FG%])</f>
        <v>44.61089630931459</v>
      </c>
      <c r="BU324" s="180">
        <f>AVERAGE(Tableau1[3P%])</f>
        <v>29.902460456941991</v>
      </c>
      <c r="BV324" s="180">
        <f>AVERAGE(Tableau1[FT%])</f>
        <v>72.024077328646754</v>
      </c>
    </row>
    <row r="325" spans="1:74">
      <c r="A325" s="181" t="s">
        <v>2088</v>
      </c>
      <c r="B325" s="167" t="s">
        <v>1764</v>
      </c>
      <c r="C325" s="168">
        <v>25</v>
      </c>
      <c r="D325" s="168">
        <v>57</v>
      </c>
      <c r="E325" s="168">
        <v>36</v>
      </c>
      <c r="F325" s="168">
        <v>21</v>
      </c>
      <c r="G325" s="168">
        <v>20.5</v>
      </c>
      <c r="H325" s="169">
        <v>376</v>
      </c>
      <c r="I325" s="169">
        <v>165</v>
      </c>
      <c r="J325" s="169">
        <v>325</v>
      </c>
      <c r="K325" s="169">
        <v>50.2</v>
      </c>
      <c r="L325" s="169">
        <v>11</v>
      </c>
      <c r="M325" s="169">
        <v>34</v>
      </c>
      <c r="N325" s="169">
        <v>27.8</v>
      </c>
      <c r="O325" s="169">
        <v>40</v>
      </c>
      <c r="P325" s="169">
        <v>68</v>
      </c>
      <c r="Q325" s="169">
        <v>59.4</v>
      </c>
      <c r="R325" s="169">
        <v>103</v>
      </c>
      <c r="S325" s="169">
        <v>217</v>
      </c>
      <c r="T325" s="169">
        <v>319</v>
      </c>
      <c r="U325" s="169">
        <v>57</v>
      </c>
      <c r="V325" s="170">
        <v>46</v>
      </c>
      <c r="W325" s="169">
        <v>46</v>
      </c>
      <c r="X325" s="169">
        <v>40</v>
      </c>
      <c r="Y325" s="169">
        <v>80</v>
      </c>
      <c r="Z325" s="169">
        <v>1066</v>
      </c>
      <c r="AA325" s="169">
        <v>3</v>
      </c>
      <c r="AB325" s="169">
        <v>0</v>
      </c>
      <c r="AC325" s="168">
        <v>-0.8</v>
      </c>
      <c r="AD325" s="168">
        <v>110.2</v>
      </c>
      <c r="AE325" s="168">
        <v>111.4</v>
      </c>
      <c r="AF325" s="168">
        <v>-1.2</v>
      </c>
      <c r="AG325" s="168">
        <v>6.5</v>
      </c>
      <c r="AH325" s="168">
        <v>1.22</v>
      </c>
      <c r="AI325" s="168">
        <v>12.1</v>
      </c>
      <c r="AJ325" s="168">
        <v>8.4</v>
      </c>
      <c r="AK325" s="168">
        <v>18.8</v>
      </c>
      <c r="AL325" s="168">
        <v>13.5</v>
      </c>
      <c r="AM325" s="168">
        <v>9.9</v>
      </c>
      <c r="AN325" s="168">
        <v>51.7</v>
      </c>
      <c r="AO325" s="168">
        <v>53</v>
      </c>
      <c r="AP325" s="168">
        <v>14.3</v>
      </c>
      <c r="AQ325" s="168">
        <v>100.16</v>
      </c>
      <c r="AR325" s="168">
        <v>9.1999999999999993</v>
      </c>
      <c r="AS325" s="168">
        <v>2432</v>
      </c>
      <c r="AT325" s="171">
        <f t="shared" si="100"/>
        <v>6.5964912280701755</v>
      </c>
      <c r="AU325" s="171">
        <f t="shared" si="101"/>
        <v>1</v>
      </c>
      <c r="AV325" s="172">
        <f t="shared" si="102"/>
        <v>5.5964912280701755</v>
      </c>
      <c r="AW325" s="172">
        <f t="shared" si="103"/>
        <v>1.8070175438596492</v>
      </c>
      <c r="AX325" s="172">
        <f t="shared" si="104"/>
        <v>3.807017543859649</v>
      </c>
      <c r="AY325" s="172">
        <f t="shared" si="105"/>
        <v>0.80701754385964908</v>
      </c>
      <c r="AZ325" s="172">
        <f t="shared" si="106"/>
        <v>0.70175438596491224</v>
      </c>
      <c r="BA325" s="172">
        <f t="shared" si="107"/>
        <v>0.80701754385964908</v>
      </c>
      <c r="BB325" s="173">
        <f t="shared" si="108"/>
        <v>0.32178005990586223</v>
      </c>
      <c r="BC325" s="173">
        <f t="shared" si="109"/>
        <v>1.2391304347826089</v>
      </c>
      <c r="BD325" s="173">
        <f t="shared" si="110"/>
        <v>3.9366709456568248E-2</v>
      </c>
      <c r="BE325" s="173">
        <f t="shared" si="111"/>
        <v>3.4231921266581082E-2</v>
      </c>
      <c r="BF325" s="173">
        <f t="shared" si="112"/>
        <v>8.8147197261446306E-2</v>
      </c>
      <c r="BG325" s="173">
        <f t="shared" si="113"/>
        <v>0.18570817287120239</v>
      </c>
      <c r="BH325" s="174" t="str">
        <f t="shared" si="114"/>
        <v>20–29 min</v>
      </c>
      <c r="BI325" s="174" t="str">
        <f t="shared" si="115"/>
        <v>23–27</v>
      </c>
      <c r="BJ325" s="175">
        <f t="shared" si="116"/>
        <v>0.51700000000000002</v>
      </c>
      <c r="BK325" s="175">
        <f t="shared" si="117"/>
        <v>0.53</v>
      </c>
      <c r="BL325" s="175">
        <f t="shared" si="118"/>
        <v>0.19613759806879905</v>
      </c>
      <c r="BM325" s="176" t="str">
        <f t="shared" si="119"/>
        <v>Écarter</v>
      </c>
      <c r="BN325" s="177">
        <f t="shared" si="120"/>
        <v>0.2017437961099933</v>
      </c>
      <c r="BO325" s="177">
        <f t="shared" si="121"/>
        <v>1168.5</v>
      </c>
      <c r="BP325" s="178">
        <f t="shared" si="122"/>
        <v>4.878048780487805E-2</v>
      </c>
      <c r="BQ325" s="178">
        <f t="shared" si="123"/>
        <v>1.2391304347826086</v>
      </c>
      <c r="BR325" s="179">
        <f t="shared" si="124"/>
        <v>0.27299957210098419</v>
      </c>
      <c r="BS325" s="182">
        <f>AVERAGE(Tableau1[[#This Row],[STL_pg/Min]],Tableau1[[#This Row],[BLK_pg/Min]],Tableau1[[#This Row],[REB_pg/Min]])</f>
        <v>0.11553273427471117</v>
      </c>
      <c r="BT325" s="180">
        <f>AVERAGE(Tableau1[FG%])</f>
        <v>44.61089630931459</v>
      </c>
      <c r="BU325" s="180">
        <f>AVERAGE(Tableau1[3P%])</f>
        <v>29.902460456941991</v>
      </c>
      <c r="BV325" s="180">
        <f>AVERAGE(Tableau1[FT%])</f>
        <v>72.024077328646754</v>
      </c>
    </row>
    <row r="326" spans="1:74">
      <c r="A326" s="181" t="s">
        <v>2089</v>
      </c>
      <c r="B326" s="167" t="s">
        <v>1762</v>
      </c>
      <c r="C326" s="168">
        <v>24</v>
      </c>
      <c r="D326" s="168">
        <v>57</v>
      </c>
      <c r="E326" s="168">
        <v>30</v>
      </c>
      <c r="F326" s="168">
        <v>27</v>
      </c>
      <c r="G326" s="168">
        <v>14.2</v>
      </c>
      <c r="H326" s="169">
        <v>376</v>
      </c>
      <c r="I326" s="169">
        <v>137</v>
      </c>
      <c r="J326" s="169">
        <v>296</v>
      </c>
      <c r="K326" s="169">
        <v>46.3</v>
      </c>
      <c r="L326" s="169">
        <v>57</v>
      </c>
      <c r="M326" s="169">
        <v>154</v>
      </c>
      <c r="N326" s="169">
        <v>38.200000000000003</v>
      </c>
      <c r="O326" s="169">
        <v>46</v>
      </c>
      <c r="P326" s="169">
        <v>51</v>
      </c>
      <c r="Q326" s="169">
        <v>84.3</v>
      </c>
      <c r="R326" s="169">
        <v>17</v>
      </c>
      <c r="S326" s="169">
        <v>51</v>
      </c>
      <c r="T326" s="169">
        <v>68</v>
      </c>
      <c r="U326" s="169">
        <v>131</v>
      </c>
      <c r="V326" s="170">
        <v>51</v>
      </c>
      <c r="W326" s="169">
        <v>34</v>
      </c>
      <c r="X326" s="169">
        <v>6</v>
      </c>
      <c r="Y326" s="169">
        <v>74</v>
      </c>
      <c r="Z326" s="169">
        <v>724</v>
      </c>
      <c r="AA326" s="169">
        <v>1</v>
      </c>
      <c r="AB326" s="169">
        <v>0</v>
      </c>
      <c r="AC326" s="168">
        <v>0.7</v>
      </c>
      <c r="AD326" s="168">
        <v>110.4</v>
      </c>
      <c r="AE326" s="168">
        <v>107.5</v>
      </c>
      <c r="AF326" s="168">
        <v>2.9</v>
      </c>
      <c r="AG326" s="168">
        <v>23.9</v>
      </c>
      <c r="AH326" s="168">
        <v>2.46</v>
      </c>
      <c r="AI326" s="168">
        <v>26.4</v>
      </c>
      <c r="AJ326" s="168">
        <v>2.1</v>
      </c>
      <c r="AK326" s="168">
        <v>6</v>
      </c>
      <c r="AL326" s="168">
        <v>4</v>
      </c>
      <c r="AM326" s="168">
        <v>10.7</v>
      </c>
      <c r="AN326" s="168">
        <v>56.1</v>
      </c>
      <c r="AO326" s="168">
        <v>58.9</v>
      </c>
      <c r="AP326" s="168">
        <v>18.7</v>
      </c>
      <c r="AQ326" s="168">
        <v>102</v>
      </c>
      <c r="AR326" s="168">
        <v>9.5</v>
      </c>
      <c r="AS326" s="168">
        <v>1719</v>
      </c>
      <c r="AT326" s="171">
        <f t="shared" si="100"/>
        <v>6.5964912280701755</v>
      </c>
      <c r="AU326" s="171">
        <f t="shared" si="101"/>
        <v>2.2982456140350878</v>
      </c>
      <c r="AV326" s="172">
        <f t="shared" si="102"/>
        <v>1.1929824561403508</v>
      </c>
      <c r="AW326" s="172">
        <f t="shared" si="103"/>
        <v>0.2982456140350877</v>
      </c>
      <c r="AX326" s="172">
        <f t="shared" si="104"/>
        <v>0.89473684210526316</v>
      </c>
      <c r="AY326" s="172">
        <f t="shared" si="105"/>
        <v>0.59649122807017541</v>
      </c>
      <c r="AZ326" s="172">
        <f t="shared" si="106"/>
        <v>0.10526315789473684</v>
      </c>
      <c r="BA326" s="172">
        <f t="shared" si="107"/>
        <v>0.89473684210526316</v>
      </c>
      <c r="BB326" s="173">
        <f t="shared" si="108"/>
        <v>0.46454163577958985</v>
      </c>
      <c r="BC326" s="173">
        <f t="shared" si="109"/>
        <v>2.5686274509803924</v>
      </c>
      <c r="BD326" s="173">
        <f t="shared" si="110"/>
        <v>4.2006424511984185E-2</v>
      </c>
      <c r="BE326" s="173">
        <f t="shared" si="111"/>
        <v>7.4128984432913266E-3</v>
      </c>
      <c r="BF326" s="173">
        <f t="shared" si="112"/>
        <v>2.1003212255992092E-2</v>
      </c>
      <c r="BG326" s="173">
        <f t="shared" si="113"/>
        <v>6.3009636767976288E-2</v>
      </c>
      <c r="BH326" s="174" t="str">
        <f t="shared" si="114"/>
        <v>10–19 min</v>
      </c>
      <c r="BI326" s="174" t="str">
        <f t="shared" si="115"/>
        <v>23–27</v>
      </c>
      <c r="BJ326" s="175">
        <f t="shared" si="116"/>
        <v>0.56100000000000005</v>
      </c>
      <c r="BK326" s="175">
        <f t="shared" si="117"/>
        <v>0.58899999999999997</v>
      </c>
      <c r="BL326" s="175">
        <f t="shared" si="118"/>
        <v>0.17863608931804467</v>
      </c>
      <c r="BM326" s="176" t="str">
        <f t="shared" si="119"/>
        <v>Écarter</v>
      </c>
      <c r="BN326" s="177">
        <f t="shared" si="120"/>
        <v>0.2017437961099933</v>
      </c>
      <c r="BO326" s="177">
        <f t="shared" si="121"/>
        <v>809.4</v>
      </c>
      <c r="BP326" s="178">
        <f t="shared" si="122"/>
        <v>0.1618482826785273</v>
      </c>
      <c r="BQ326" s="178">
        <f t="shared" si="123"/>
        <v>2.5686274509803924</v>
      </c>
      <c r="BR326" s="179">
        <f t="shared" si="124"/>
        <v>8.401284902396837E-2</v>
      </c>
      <c r="BS326" s="182">
        <f>AVERAGE(Tableau1[[#This Row],[STL_pg/Min]],Tableau1[[#This Row],[BLK_pg/Min]],Tableau1[[#This Row],[REB_pg/Min]])</f>
        <v>4.4477390659747963E-2</v>
      </c>
      <c r="BT326" s="180">
        <f>AVERAGE(Tableau1[FG%])</f>
        <v>44.61089630931459</v>
      </c>
      <c r="BU326" s="180">
        <f>AVERAGE(Tableau1[3P%])</f>
        <v>29.902460456941991</v>
      </c>
      <c r="BV326" s="180">
        <f>AVERAGE(Tableau1[FT%])</f>
        <v>72.024077328646754</v>
      </c>
    </row>
    <row r="327" spans="1:74">
      <c r="A327" s="181" t="s">
        <v>2090</v>
      </c>
      <c r="B327" s="167" t="s">
        <v>1795</v>
      </c>
      <c r="C327" s="168">
        <v>24</v>
      </c>
      <c r="D327" s="168">
        <v>27</v>
      </c>
      <c r="E327" s="168">
        <v>10</v>
      </c>
      <c r="F327" s="168">
        <v>17</v>
      </c>
      <c r="G327" s="168">
        <v>18.5</v>
      </c>
      <c r="H327" s="169">
        <v>178</v>
      </c>
      <c r="I327" s="169">
        <v>68</v>
      </c>
      <c r="J327" s="169">
        <v>167</v>
      </c>
      <c r="K327" s="169">
        <v>40.1</v>
      </c>
      <c r="L327" s="169">
        <v>27</v>
      </c>
      <c r="M327" s="169">
        <v>95</v>
      </c>
      <c r="N327" s="169">
        <v>27.4</v>
      </c>
      <c r="O327" s="169">
        <v>19</v>
      </c>
      <c r="P327" s="169">
        <v>24</v>
      </c>
      <c r="Q327" s="169">
        <v>79.2</v>
      </c>
      <c r="R327" s="169">
        <v>22</v>
      </c>
      <c r="S327" s="169">
        <v>76</v>
      </c>
      <c r="T327" s="169">
        <v>97</v>
      </c>
      <c r="U327" s="169">
        <v>54</v>
      </c>
      <c r="V327" s="170">
        <v>32</v>
      </c>
      <c r="W327" s="169">
        <v>11</v>
      </c>
      <c r="X327" s="169">
        <v>8</v>
      </c>
      <c r="Y327" s="169">
        <v>46</v>
      </c>
      <c r="Z327" s="169">
        <v>402</v>
      </c>
      <c r="AA327" s="169">
        <v>1</v>
      </c>
      <c r="AB327" s="169">
        <v>0</v>
      </c>
      <c r="AC327" s="168">
        <v>0.2</v>
      </c>
      <c r="AD327" s="168">
        <v>117.4</v>
      </c>
      <c r="AE327" s="168">
        <v>116.2</v>
      </c>
      <c r="AF327" s="168">
        <v>1.2</v>
      </c>
      <c r="AG327" s="168">
        <v>14</v>
      </c>
      <c r="AH327" s="168">
        <v>1.67</v>
      </c>
      <c r="AI327" s="168">
        <v>20.8</v>
      </c>
      <c r="AJ327" s="168">
        <v>4.2</v>
      </c>
      <c r="AK327" s="168">
        <v>15</v>
      </c>
      <c r="AL327" s="168">
        <v>9.6</v>
      </c>
      <c r="AM327" s="168">
        <v>12.5</v>
      </c>
      <c r="AN327" s="168">
        <v>47.9</v>
      </c>
      <c r="AO327" s="168">
        <v>50.4</v>
      </c>
      <c r="AP327" s="168">
        <v>16.600000000000001</v>
      </c>
      <c r="AQ327" s="168">
        <v>105.23</v>
      </c>
      <c r="AR327" s="168">
        <v>6.5</v>
      </c>
      <c r="AS327" s="168">
        <v>1090</v>
      </c>
      <c r="AT327" s="171">
        <f t="shared" si="100"/>
        <v>6.5925925925925926</v>
      </c>
      <c r="AU327" s="171">
        <f t="shared" si="101"/>
        <v>2</v>
      </c>
      <c r="AV327" s="172">
        <f t="shared" si="102"/>
        <v>3.5925925925925926</v>
      </c>
      <c r="AW327" s="172">
        <f t="shared" si="103"/>
        <v>0.81481481481481477</v>
      </c>
      <c r="AX327" s="172">
        <f t="shared" si="104"/>
        <v>2.8148148148148149</v>
      </c>
      <c r="AY327" s="172">
        <f t="shared" si="105"/>
        <v>0.40740740740740738</v>
      </c>
      <c r="AZ327" s="172">
        <f t="shared" si="106"/>
        <v>0.29629629629629628</v>
      </c>
      <c r="BA327" s="172">
        <f t="shared" si="107"/>
        <v>1.1851851851851851</v>
      </c>
      <c r="BB327" s="173">
        <f t="shared" si="108"/>
        <v>0.35635635635635637</v>
      </c>
      <c r="BC327" s="173">
        <f t="shared" si="109"/>
        <v>1.6875</v>
      </c>
      <c r="BD327" s="173">
        <f t="shared" si="110"/>
        <v>2.2022022022022022E-2</v>
      </c>
      <c r="BE327" s="173">
        <f t="shared" si="111"/>
        <v>1.6016016016016016E-2</v>
      </c>
      <c r="BF327" s="173">
        <f t="shared" si="112"/>
        <v>4.4044044044044044E-2</v>
      </c>
      <c r="BG327" s="173">
        <f t="shared" si="113"/>
        <v>0.15215215215215216</v>
      </c>
      <c r="BH327" s="174" t="str">
        <f t="shared" si="114"/>
        <v>10–19 min</v>
      </c>
      <c r="BI327" s="174" t="str">
        <f t="shared" si="115"/>
        <v>23–27</v>
      </c>
      <c r="BJ327" s="175">
        <f t="shared" si="116"/>
        <v>0.47899999999999998</v>
      </c>
      <c r="BK327" s="175">
        <f t="shared" si="117"/>
        <v>0.504</v>
      </c>
      <c r="BL327" s="175">
        <f t="shared" si="118"/>
        <v>0.1007845503922752</v>
      </c>
      <c r="BM327" s="176" t="str">
        <f t="shared" si="119"/>
        <v>Écarter</v>
      </c>
      <c r="BN327" s="177">
        <f t="shared" si="120"/>
        <v>0.20162456218794247</v>
      </c>
      <c r="BO327" s="177">
        <f t="shared" si="121"/>
        <v>499.5</v>
      </c>
      <c r="BP327" s="178">
        <f t="shared" si="122"/>
        <v>0.10810810810810811</v>
      </c>
      <c r="BQ327" s="178">
        <f t="shared" si="123"/>
        <v>1.6875</v>
      </c>
      <c r="BR327" s="179">
        <f t="shared" si="124"/>
        <v>0.1941941941941942</v>
      </c>
      <c r="BS327" s="182">
        <f>AVERAGE(Tableau1[[#This Row],[STL_pg/Min]],Tableau1[[#This Row],[BLK_pg/Min]],Tableau1[[#This Row],[REB_pg/Min]])</f>
        <v>7.7410744077410748E-2</v>
      </c>
      <c r="BT327" s="180">
        <f>AVERAGE(Tableau1[FG%])</f>
        <v>44.61089630931459</v>
      </c>
      <c r="BU327" s="180">
        <f>AVERAGE(Tableau1[3P%])</f>
        <v>29.902460456941991</v>
      </c>
      <c r="BV327" s="180">
        <f>AVERAGE(Tableau1[FT%])</f>
        <v>72.024077328646754</v>
      </c>
    </row>
    <row r="328" spans="1:74">
      <c r="A328" s="181" t="s">
        <v>2091</v>
      </c>
      <c r="B328" s="167" t="s">
        <v>1825</v>
      </c>
      <c r="C328" s="168">
        <v>21</v>
      </c>
      <c r="D328" s="168">
        <v>67</v>
      </c>
      <c r="E328" s="168">
        <v>29</v>
      </c>
      <c r="F328" s="168">
        <v>38</v>
      </c>
      <c r="G328" s="168">
        <v>19.8</v>
      </c>
      <c r="H328" s="169">
        <v>436</v>
      </c>
      <c r="I328" s="169">
        <v>181</v>
      </c>
      <c r="J328" s="169">
        <v>335</v>
      </c>
      <c r="K328" s="169">
        <v>53.9</v>
      </c>
      <c r="L328" s="169">
        <v>13</v>
      </c>
      <c r="M328" s="169">
        <v>47</v>
      </c>
      <c r="N328" s="169">
        <v>28.6</v>
      </c>
      <c r="O328" s="169">
        <v>60</v>
      </c>
      <c r="P328" s="169">
        <v>107</v>
      </c>
      <c r="Q328" s="169">
        <v>59.6</v>
      </c>
      <c r="R328" s="169">
        <v>214</v>
      </c>
      <c r="S328" s="169">
        <v>308</v>
      </c>
      <c r="T328" s="169">
        <v>529</v>
      </c>
      <c r="U328" s="169">
        <v>74</v>
      </c>
      <c r="V328" s="170">
        <v>74</v>
      </c>
      <c r="W328" s="169">
        <v>34</v>
      </c>
      <c r="X328" s="169">
        <v>107</v>
      </c>
      <c r="Y328" s="169">
        <v>188</v>
      </c>
      <c r="Z328" s="169">
        <v>1541</v>
      </c>
      <c r="AA328" s="169">
        <v>8</v>
      </c>
      <c r="AB328" s="169">
        <v>0</v>
      </c>
      <c r="AC328" s="168">
        <v>0</v>
      </c>
      <c r="AD328" s="168">
        <v>109.9</v>
      </c>
      <c r="AE328" s="168">
        <v>109.7</v>
      </c>
      <c r="AF328" s="168">
        <v>0.2</v>
      </c>
      <c r="AG328" s="168">
        <v>8.1</v>
      </c>
      <c r="AH328" s="168">
        <v>1.07</v>
      </c>
      <c r="AI328" s="168">
        <v>14.6</v>
      </c>
      <c r="AJ328" s="168">
        <v>14.4</v>
      </c>
      <c r="AK328" s="168">
        <v>21.8</v>
      </c>
      <c r="AL328" s="168">
        <v>17.899999999999999</v>
      </c>
      <c r="AM328" s="168">
        <v>13.7</v>
      </c>
      <c r="AN328" s="168">
        <v>56</v>
      </c>
      <c r="AO328" s="168">
        <v>57.4</v>
      </c>
      <c r="AP328" s="168">
        <v>13.5</v>
      </c>
      <c r="AQ328" s="168">
        <v>101.68</v>
      </c>
      <c r="AR328" s="168">
        <v>10.5</v>
      </c>
      <c r="AS328" s="168">
        <v>2801</v>
      </c>
      <c r="AT328" s="171">
        <f t="shared" si="100"/>
        <v>6.5074626865671643</v>
      </c>
      <c r="AU328" s="171">
        <f t="shared" si="101"/>
        <v>1.1044776119402986</v>
      </c>
      <c r="AV328" s="172">
        <f t="shared" si="102"/>
        <v>7.8955223880597014</v>
      </c>
      <c r="AW328" s="172">
        <f t="shared" si="103"/>
        <v>3.1940298507462686</v>
      </c>
      <c r="AX328" s="172">
        <f t="shared" si="104"/>
        <v>4.5970149253731343</v>
      </c>
      <c r="AY328" s="172">
        <f t="shared" si="105"/>
        <v>0.5074626865671642</v>
      </c>
      <c r="AZ328" s="172">
        <f t="shared" si="106"/>
        <v>1.5970149253731343</v>
      </c>
      <c r="BA328" s="172">
        <f t="shared" si="107"/>
        <v>1.1044776119402986</v>
      </c>
      <c r="BB328" s="173">
        <f t="shared" si="108"/>
        <v>0.32865973164480627</v>
      </c>
      <c r="BC328" s="173">
        <f t="shared" si="109"/>
        <v>1</v>
      </c>
      <c r="BD328" s="173">
        <f t="shared" si="110"/>
        <v>2.5629428614503243E-2</v>
      </c>
      <c r="BE328" s="173">
        <f t="shared" si="111"/>
        <v>8.0657319463289606E-2</v>
      </c>
      <c r="BF328" s="173">
        <f t="shared" si="112"/>
        <v>0.16131463892657921</v>
      </c>
      <c r="BG328" s="173">
        <f t="shared" si="113"/>
        <v>0.23217247097844113</v>
      </c>
      <c r="BH328" s="174" t="str">
        <f t="shared" si="114"/>
        <v>10–19 min</v>
      </c>
      <c r="BI328" s="174" t="str">
        <f t="shared" si="115"/>
        <v>18–22</v>
      </c>
      <c r="BJ328" s="175">
        <f t="shared" si="116"/>
        <v>0.56000000000000005</v>
      </c>
      <c r="BK328" s="175">
        <f t="shared" si="117"/>
        <v>0.57399999999999995</v>
      </c>
      <c r="BL328" s="175">
        <f t="shared" si="118"/>
        <v>0.20217260108630053</v>
      </c>
      <c r="BM328" s="176" t="str">
        <f t="shared" si="119"/>
        <v>Écarter</v>
      </c>
      <c r="BN328" s="177">
        <f t="shared" si="120"/>
        <v>0.19902099162137002</v>
      </c>
      <c r="BO328" s="177">
        <f t="shared" si="121"/>
        <v>1326.6000000000001</v>
      </c>
      <c r="BP328" s="178">
        <f t="shared" si="122"/>
        <v>5.5781697572742345E-2</v>
      </c>
      <c r="BQ328" s="178">
        <f t="shared" si="123"/>
        <v>1</v>
      </c>
      <c r="BR328" s="179">
        <f t="shared" si="124"/>
        <v>0.39876375697271216</v>
      </c>
      <c r="BS328" s="182">
        <f>AVERAGE(Tableau1[[#This Row],[STL_pg/Min]],Tableau1[[#This Row],[BLK_pg/Min]],Tableau1[[#This Row],[REB_pg/Min]])</f>
        <v>0.16835016835016833</v>
      </c>
      <c r="BT328" s="180">
        <f>AVERAGE(Tableau1[FG%])</f>
        <v>44.61089630931459</v>
      </c>
      <c r="BU328" s="180">
        <f>AVERAGE(Tableau1[3P%])</f>
        <v>29.902460456941991</v>
      </c>
      <c r="BV328" s="180">
        <f>AVERAGE(Tableau1[FT%])</f>
        <v>72.024077328646754</v>
      </c>
    </row>
    <row r="329" spans="1:74">
      <c r="A329" s="181" t="s">
        <v>2092</v>
      </c>
      <c r="B329" s="167" t="s">
        <v>1793</v>
      </c>
      <c r="C329" s="168">
        <v>29</v>
      </c>
      <c r="D329" s="168">
        <v>69</v>
      </c>
      <c r="E329" s="168">
        <v>34</v>
      </c>
      <c r="F329" s="168">
        <v>35</v>
      </c>
      <c r="G329" s="168">
        <v>19.600000000000001</v>
      </c>
      <c r="H329" s="169">
        <v>449</v>
      </c>
      <c r="I329" s="169">
        <v>159</v>
      </c>
      <c r="J329" s="169">
        <v>373</v>
      </c>
      <c r="K329" s="169">
        <v>42</v>
      </c>
      <c r="L329" s="169">
        <v>83</v>
      </c>
      <c r="M329" s="169">
        <v>235</v>
      </c>
      <c r="N329" s="169">
        <v>34</v>
      </c>
      <c r="O329" s="169">
        <v>55</v>
      </c>
      <c r="P329" s="169">
        <v>83</v>
      </c>
      <c r="Q329" s="169">
        <v>70</v>
      </c>
      <c r="R329" s="169">
        <v>83</v>
      </c>
      <c r="S329" s="169">
        <v>235</v>
      </c>
      <c r="T329" s="169">
        <v>317</v>
      </c>
      <c r="U329" s="169">
        <v>83</v>
      </c>
      <c r="V329" s="170">
        <v>41</v>
      </c>
      <c r="W329" s="169">
        <v>41</v>
      </c>
      <c r="X329" s="169">
        <v>21</v>
      </c>
      <c r="Y329" s="169">
        <v>83</v>
      </c>
      <c r="Z329" s="169">
        <v>1104</v>
      </c>
      <c r="AA329" s="169">
        <v>1</v>
      </c>
      <c r="AB329" s="169">
        <v>0</v>
      </c>
      <c r="AC329" s="168">
        <v>-1</v>
      </c>
      <c r="AD329" s="168">
        <v>111.8</v>
      </c>
      <c r="AE329" s="168">
        <v>113.8</v>
      </c>
      <c r="AF329" s="168">
        <v>-2</v>
      </c>
      <c r="AG329" s="168">
        <v>8.4</v>
      </c>
      <c r="AH329" s="168">
        <v>2.1</v>
      </c>
      <c r="AI329" s="168">
        <v>15.4</v>
      </c>
      <c r="AJ329" s="168">
        <v>5.6</v>
      </c>
      <c r="AK329" s="168">
        <v>17.7</v>
      </c>
      <c r="AL329" s="168">
        <v>11.4</v>
      </c>
      <c r="AM329" s="168">
        <v>7.3</v>
      </c>
      <c r="AN329" s="168">
        <v>52.8</v>
      </c>
      <c r="AO329" s="168">
        <v>55.1</v>
      </c>
      <c r="AP329" s="168">
        <v>13.9</v>
      </c>
      <c r="AQ329" s="168">
        <v>100.04</v>
      </c>
      <c r="AR329" s="168">
        <v>8.6999999999999993</v>
      </c>
      <c r="AS329" s="168">
        <v>2807</v>
      </c>
      <c r="AT329" s="171">
        <f t="shared" si="100"/>
        <v>6.5072463768115938</v>
      </c>
      <c r="AU329" s="171">
        <f t="shared" si="101"/>
        <v>1.2028985507246377</v>
      </c>
      <c r="AV329" s="172">
        <f t="shared" si="102"/>
        <v>4.5942028985507246</v>
      </c>
      <c r="AW329" s="172">
        <f t="shared" si="103"/>
        <v>1.2028985507246377</v>
      </c>
      <c r="AX329" s="172">
        <f t="shared" si="104"/>
        <v>3.4057971014492754</v>
      </c>
      <c r="AY329" s="172">
        <f t="shared" si="105"/>
        <v>0.59420289855072461</v>
      </c>
      <c r="AZ329" s="172">
        <f t="shared" si="106"/>
        <v>0.30434782608695654</v>
      </c>
      <c r="BA329" s="172">
        <f t="shared" si="107"/>
        <v>0.59420289855072461</v>
      </c>
      <c r="BB329" s="173">
        <f t="shared" si="108"/>
        <v>0.33200236616385681</v>
      </c>
      <c r="BC329" s="173">
        <f t="shared" si="109"/>
        <v>2.024390243902439</v>
      </c>
      <c r="BD329" s="173">
        <f t="shared" si="110"/>
        <v>3.0316474415853296E-2</v>
      </c>
      <c r="BE329" s="173">
        <f t="shared" si="111"/>
        <v>1.5527950310559006E-2</v>
      </c>
      <c r="BF329" s="173">
        <f t="shared" si="112"/>
        <v>6.1372375036971308E-2</v>
      </c>
      <c r="BG329" s="173">
        <f t="shared" si="113"/>
        <v>0.17376515823720792</v>
      </c>
      <c r="BH329" s="174" t="str">
        <f t="shared" si="114"/>
        <v>10–19 min</v>
      </c>
      <c r="BI329" s="174" t="str">
        <f t="shared" si="115"/>
        <v>28–32</v>
      </c>
      <c r="BJ329" s="175">
        <f t="shared" si="116"/>
        <v>0.52800000000000002</v>
      </c>
      <c r="BK329" s="175">
        <f t="shared" si="117"/>
        <v>0.55100000000000005</v>
      </c>
      <c r="BL329" s="175">
        <f t="shared" si="118"/>
        <v>0.22510561255280628</v>
      </c>
      <c r="BM329" s="176" t="str">
        <f t="shared" si="119"/>
        <v>Écarter</v>
      </c>
      <c r="BN329" s="177">
        <f t="shared" si="120"/>
        <v>0.19901437611174291</v>
      </c>
      <c r="BO329" s="177">
        <f t="shared" si="121"/>
        <v>1352.4</v>
      </c>
      <c r="BP329" s="178">
        <f t="shared" si="122"/>
        <v>6.1372375036971308E-2</v>
      </c>
      <c r="BQ329" s="178">
        <f t="shared" si="123"/>
        <v>2.024390243902439</v>
      </c>
      <c r="BR329" s="179">
        <f t="shared" si="124"/>
        <v>0.23439810706891451</v>
      </c>
      <c r="BS329" s="182">
        <f>AVERAGE(Tableau1[[#This Row],[STL_pg/Min]],Tableau1[[#This Row],[BLK_pg/Min]],Tableau1[[#This Row],[REB_pg/Min]])</f>
        <v>9.3414177265108936E-2</v>
      </c>
      <c r="BT329" s="180">
        <f>AVERAGE(Tableau1[FG%])</f>
        <v>44.61089630931459</v>
      </c>
      <c r="BU329" s="180">
        <f>AVERAGE(Tableau1[3P%])</f>
        <v>29.902460456941991</v>
      </c>
      <c r="BV329" s="180">
        <f>AVERAGE(Tableau1[FT%])</f>
        <v>72.024077328646754</v>
      </c>
    </row>
    <row r="330" spans="1:74">
      <c r="A330" s="181" t="s">
        <v>2093</v>
      </c>
      <c r="B330" s="167" t="s">
        <v>1789</v>
      </c>
      <c r="C330" s="168">
        <v>28</v>
      </c>
      <c r="D330" s="168">
        <v>74</v>
      </c>
      <c r="E330" s="168">
        <v>35</v>
      </c>
      <c r="F330" s="168">
        <v>39</v>
      </c>
      <c r="G330" s="168">
        <v>24.6</v>
      </c>
      <c r="H330" s="169">
        <v>481</v>
      </c>
      <c r="I330" s="169">
        <v>178</v>
      </c>
      <c r="J330" s="169">
        <v>392</v>
      </c>
      <c r="K330" s="169">
        <v>45.8</v>
      </c>
      <c r="L330" s="169">
        <v>89</v>
      </c>
      <c r="M330" s="169">
        <v>229</v>
      </c>
      <c r="N330" s="169">
        <v>38.200000000000003</v>
      </c>
      <c r="O330" s="169">
        <v>30</v>
      </c>
      <c r="P330" s="169">
        <v>44</v>
      </c>
      <c r="Q330" s="169">
        <v>72.099999999999994</v>
      </c>
      <c r="R330" s="169">
        <v>74</v>
      </c>
      <c r="S330" s="169">
        <v>178</v>
      </c>
      <c r="T330" s="169">
        <v>252</v>
      </c>
      <c r="U330" s="169">
        <v>111</v>
      </c>
      <c r="V330" s="170">
        <v>52</v>
      </c>
      <c r="W330" s="169">
        <v>67</v>
      </c>
      <c r="X330" s="169">
        <v>37</v>
      </c>
      <c r="Y330" s="169">
        <v>163</v>
      </c>
      <c r="Z330" s="169">
        <v>1206</v>
      </c>
      <c r="AA330" s="169">
        <v>0</v>
      </c>
      <c r="AB330" s="169">
        <v>0</v>
      </c>
      <c r="AC330" s="168">
        <v>0.8</v>
      </c>
      <c r="AD330" s="168">
        <v>111.8</v>
      </c>
      <c r="AE330" s="168">
        <v>110.4</v>
      </c>
      <c r="AF330" s="168">
        <v>1.4</v>
      </c>
      <c r="AG330" s="168">
        <v>8.4</v>
      </c>
      <c r="AH330" s="168">
        <v>2.0699999999999998</v>
      </c>
      <c r="AI330" s="168">
        <v>19.5</v>
      </c>
      <c r="AJ330" s="168">
        <v>4</v>
      </c>
      <c r="AK330" s="168">
        <v>9.8000000000000007</v>
      </c>
      <c r="AL330" s="168">
        <v>6.9</v>
      </c>
      <c r="AM330" s="168">
        <v>9.4</v>
      </c>
      <c r="AN330" s="168">
        <v>57.2</v>
      </c>
      <c r="AO330" s="168">
        <v>58.3</v>
      </c>
      <c r="AP330" s="168">
        <v>11.1</v>
      </c>
      <c r="AQ330" s="168">
        <v>97.33</v>
      </c>
      <c r="AR330" s="168">
        <v>5.7</v>
      </c>
      <c r="AS330" s="168">
        <v>3691</v>
      </c>
      <c r="AT330" s="171">
        <f t="shared" si="100"/>
        <v>6.5</v>
      </c>
      <c r="AU330" s="171">
        <f t="shared" si="101"/>
        <v>1.5</v>
      </c>
      <c r="AV330" s="172">
        <f t="shared" si="102"/>
        <v>3.4054054054054053</v>
      </c>
      <c r="AW330" s="172">
        <f t="shared" si="103"/>
        <v>1</v>
      </c>
      <c r="AX330" s="172">
        <f t="shared" si="104"/>
        <v>2.4054054054054053</v>
      </c>
      <c r="AY330" s="172">
        <f t="shared" si="105"/>
        <v>0.90540540540540537</v>
      </c>
      <c r="AZ330" s="172">
        <f t="shared" si="106"/>
        <v>0.5</v>
      </c>
      <c r="BA330" s="172">
        <f t="shared" si="107"/>
        <v>0.70270270270270274</v>
      </c>
      <c r="BB330" s="173">
        <f t="shared" si="108"/>
        <v>0.26422764227642276</v>
      </c>
      <c r="BC330" s="173">
        <f t="shared" si="109"/>
        <v>2.1346153846153846</v>
      </c>
      <c r="BD330" s="173">
        <f t="shared" si="110"/>
        <v>3.6805097780707535E-2</v>
      </c>
      <c r="BE330" s="173">
        <f t="shared" si="111"/>
        <v>2.032520325203252E-2</v>
      </c>
      <c r="BF330" s="173">
        <f t="shared" si="112"/>
        <v>4.065040650406504E-2</v>
      </c>
      <c r="BG330" s="173">
        <f t="shared" si="113"/>
        <v>9.7780707536805081E-2</v>
      </c>
      <c r="BH330" s="174" t="str">
        <f t="shared" si="114"/>
        <v>20–29 min</v>
      </c>
      <c r="BI330" s="174" t="str">
        <f t="shared" si="115"/>
        <v>28–32</v>
      </c>
      <c r="BJ330" s="175">
        <f t="shared" si="116"/>
        <v>0.57200000000000006</v>
      </c>
      <c r="BK330" s="175">
        <f t="shared" si="117"/>
        <v>0.58299999999999996</v>
      </c>
      <c r="BL330" s="175">
        <f t="shared" si="118"/>
        <v>0.23657211828605915</v>
      </c>
      <c r="BM330" s="176" t="str">
        <f t="shared" si="119"/>
        <v>Écarter</v>
      </c>
      <c r="BN330" s="177">
        <f t="shared" si="120"/>
        <v>0.19879275653923542</v>
      </c>
      <c r="BO330" s="177">
        <f t="shared" si="121"/>
        <v>1820.4</v>
      </c>
      <c r="BP330" s="178">
        <f t="shared" si="122"/>
        <v>6.097560975609756E-2</v>
      </c>
      <c r="BQ330" s="178">
        <f t="shared" si="123"/>
        <v>2.1346153846153846</v>
      </c>
      <c r="BR330" s="179">
        <f t="shared" si="124"/>
        <v>0.13843111404087013</v>
      </c>
      <c r="BS330" s="182">
        <f>AVERAGE(Tableau1[[#This Row],[STL_pg/Min]],Tableau1[[#This Row],[BLK_pg/Min]],Tableau1[[#This Row],[REB_pg/Min]])</f>
        <v>6.5187138357870059E-2</v>
      </c>
      <c r="BT330" s="180">
        <f>AVERAGE(Tableau1[FG%])</f>
        <v>44.61089630931459</v>
      </c>
      <c r="BU330" s="180">
        <f>AVERAGE(Tableau1[3P%])</f>
        <v>29.902460456941991</v>
      </c>
      <c r="BV330" s="180">
        <f>AVERAGE(Tableau1[FT%])</f>
        <v>72.024077328646754</v>
      </c>
    </row>
    <row r="331" spans="1:74">
      <c r="A331" s="181" t="s">
        <v>2094</v>
      </c>
      <c r="B331" s="167" t="s">
        <v>1768</v>
      </c>
      <c r="C331" s="168">
        <v>34</v>
      </c>
      <c r="D331" s="168">
        <v>68</v>
      </c>
      <c r="E331" s="168">
        <v>17</v>
      </c>
      <c r="F331" s="168">
        <v>51</v>
      </c>
      <c r="G331" s="168">
        <v>15.6</v>
      </c>
      <c r="H331" s="169">
        <v>442</v>
      </c>
      <c r="I331" s="169">
        <v>163</v>
      </c>
      <c r="J331" s="169">
        <v>340</v>
      </c>
      <c r="K331" s="169">
        <v>47.8</v>
      </c>
      <c r="L331" s="169">
        <v>82</v>
      </c>
      <c r="M331" s="169">
        <v>184</v>
      </c>
      <c r="N331" s="169">
        <v>45.6</v>
      </c>
      <c r="O331" s="169">
        <v>34</v>
      </c>
      <c r="P331" s="169">
        <v>41</v>
      </c>
      <c r="Q331" s="169">
        <v>84.6</v>
      </c>
      <c r="R331" s="169">
        <v>27</v>
      </c>
      <c r="S331" s="169">
        <v>88</v>
      </c>
      <c r="T331" s="169">
        <v>116</v>
      </c>
      <c r="U331" s="169">
        <v>61</v>
      </c>
      <c r="V331" s="170">
        <v>34</v>
      </c>
      <c r="W331" s="169">
        <v>27</v>
      </c>
      <c r="X331" s="169">
        <v>7</v>
      </c>
      <c r="Y331" s="169">
        <v>61</v>
      </c>
      <c r="Z331" s="169">
        <v>741</v>
      </c>
      <c r="AA331" s="169">
        <v>0</v>
      </c>
      <c r="AB331" s="169">
        <v>0</v>
      </c>
      <c r="AC331" s="168">
        <v>-2.5</v>
      </c>
      <c r="AD331" s="168">
        <v>106.2</v>
      </c>
      <c r="AE331" s="168">
        <v>114.1</v>
      </c>
      <c r="AF331" s="168">
        <v>-8</v>
      </c>
      <c r="AG331" s="168">
        <v>8.6999999999999993</v>
      </c>
      <c r="AH331" s="168">
        <v>1.88</v>
      </c>
      <c r="AI331" s="168">
        <v>13.4</v>
      </c>
      <c r="AJ331" s="168">
        <v>2</v>
      </c>
      <c r="AK331" s="168">
        <v>8.1</v>
      </c>
      <c r="AL331" s="168">
        <v>4.9000000000000004</v>
      </c>
      <c r="AM331" s="168">
        <v>7.1</v>
      </c>
      <c r="AN331" s="168">
        <v>59.9</v>
      </c>
      <c r="AO331" s="168">
        <v>61.6</v>
      </c>
      <c r="AP331" s="168">
        <v>15.1</v>
      </c>
      <c r="AQ331" s="168">
        <v>99.1</v>
      </c>
      <c r="AR331" s="168">
        <v>8.3000000000000007</v>
      </c>
      <c r="AS331" s="168">
        <v>2194</v>
      </c>
      <c r="AT331" s="171">
        <f t="shared" ref="AT331:AT394" si="125">H331/D331</f>
        <v>6.5</v>
      </c>
      <c r="AU331" s="171">
        <f t="shared" ref="AU331:AU394" si="126">U331/D331</f>
        <v>0.8970588235294118</v>
      </c>
      <c r="AV331" s="172">
        <f t="shared" ref="AV331:AV394" si="127">T331/D331</f>
        <v>1.7058823529411764</v>
      </c>
      <c r="AW331" s="172">
        <f t="shared" ref="AW331:AW394" si="128">R331/D331</f>
        <v>0.39705882352941174</v>
      </c>
      <c r="AX331" s="172">
        <f t="shared" ref="AX331:AX394" si="129">S331/D331</f>
        <v>1.2941176470588236</v>
      </c>
      <c r="AY331" s="172">
        <f t="shared" ref="AY331:AY394" si="130">W331/D331</f>
        <v>0.39705882352941174</v>
      </c>
      <c r="AZ331" s="172">
        <f t="shared" ref="AZ331:AZ394" si="131">X331/D331</f>
        <v>0.10294117647058823</v>
      </c>
      <c r="BA331" s="172">
        <f t="shared" ref="BA331:BA394" si="132">V331/D331</f>
        <v>0.5</v>
      </c>
      <c r="BB331" s="173">
        <f t="shared" ref="BB331:BB394" si="133">IF(G331&gt;0,AT331/G331,"")</f>
        <v>0.41666666666666669</v>
      </c>
      <c r="BC331" s="173">
        <f t="shared" ref="BC331:BC394" si="134">IF(BA331&gt;0,AU331/BA331,"")</f>
        <v>1.7941176470588236</v>
      </c>
      <c r="BD331" s="173">
        <f t="shared" ref="BD331:BD394" si="135">IF(G331&gt;0,AY331/G331,"")</f>
        <v>2.5452488687782805E-2</v>
      </c>
      <c r="BE331" s="173">
        <f t="shared" ref="BE331:BE394" si="136">IF(G331&gt;0,AZ331/G331,"")</f>
        <v>6.5987933634992458E-3</v>
      </c>
      <c r="BF331" s="173">
        <f t="shared" ref="BF331:BF394" si="137">IF(G331&gt;0,AW331/G331,"")</f>
        <v>2.5452488687782805E-2</v>
      </c>
      <c r="BG331" s="173">
        <f t="shared" ref="BG331:BG394" si="138" xml:space="preserve"> IF(G331&gt;0,AX331/G331,"")</f>
        <v>8.2956259426847673E-2</v>
      </c>
      <c r="BH331" s="174" t="str">
        <f t="shared" ref="BH331:BH394" si="139">IF(G331&lt;10,"&lt;10 min",IF(G331&lt;20,"10–19 min",IF(G331&lt;30,"20–29 min",IF(G331&lt;40,"30–39 min","40+ min"))))</f>
        <v>10–19 min</v>
      </c>
      <c r="BI331" s="174" t="str">
        <f t="shared" ref="BI331:BI394" si="140">IF(C331&lt;23,"18–22",IF(C331&lt;28,"23–27",IF(C331&lt;33,"28–32","33+")))</f>
        <v>33+</v>
      </c>
      <c r="BJ331" s="175">
        <f t="shared" ref="BJ331:BJ394" si="141">AN331/100</f>
        <v>0.59899999999999998</v>
      </c>
      <c r="BK331" s="175">
        <f t="shared" ref="BK331:BK394" si="142">AO331/100</f>
        <v>0.61599999999999999</v>
      </c>
      <c r="BL331" s="175">
        <f t="shared" ref="BL331:BL394" si="143">J331/(MAX($J$11:$J$579))</f>
        <v>0.2051901025950513</v>
      </c>
      <c r="BM331" s="176" t="str">
        <f t="shared" ref="BM331:BM394" si="144">IF(AND(G331&gt;=30,J331&gt;=500),"Conserver","Écarter")</f>
        <v>Écarter</v>
      </c>
      <c r="BN331" s="177">
        <f t="shared" ref="BN331:BN394" si="145">AT331/(MAX($AT$11:$AT$579))</f>
        <v>0.19879275653923542</v>
      </c>
      <c r="BO331" s="177">
        <f t="shared" ref="BO331:BO394" si="146">G331*D331</f>
        <v>1060.8</v>
      </c>
      <c r="BP331" s="178">
        <f t="shared" ref="BP331:BP394" si="147">IF(BO331&gt;0,U331/BO331,"")</f>
        <v>5.7503770739064861E-2</v>
      </c>
      <c r="BQ331" s="178">
        <f t="shared" ref="BQ331:BQ394" si="148">IF(V331&gt;0,U331/V331,0)</f>
        <v>1.7941176470588236</v>
      </c>
      <c r="BR331" s="179">
        <f t="shared" ref="BR331:BR394" si="149">IF(G331&gt;0,AV331/G331,"")</f>
        <v>0.10935143288084465</v>
      </c>
      <c r="BS331" s="182">
        <f>AVERAGE(Tableau1[[#This Row],[STL_pg/Min]],Tableau1[[#This Row],[BLK_pg/Min]],Tableau1[[#This Row],[REB_pg/Min]])</f>
        <v>4.7134238310708898E-2</v>
      </c>
      <c r="BT331" s="180">
        <f>AVERAGE(Tableau1[FG%])</f>
        <v>44.61089630931459</v>
      </c>
      <c r="BU331" s="180">
        <f>AVERAGE(Tableau1[3P%])</f>
        <v>29.902460456941991</v>
      </c>
      <c r="BV331" s="180">
        <f>AVERAGE(Tableau1[FT%])</f>
        <v>72.024077328646754</v>
      </c>
    </row>
    <row r="332" spans="1:74">
      <c r="A332" s="181" t="s">
        <v>2095</v>
      </c>
      <c r="B332" s="167" t="s">
        <v>1821</v>
      </c>
      <c r="C332" s="168">
        <v>27</v>
      </c>
      <c r="D332" s="168">
        <v>66</v>
      </c>
      <c r="E332" s="168">
        <v>44</v>
      </c>
      <c r="F332" s="168">
        <v>22</v>
      </c>
      <c r="G332" s="168">
        <v>14.6</v>
      </c>
      <c r="H332" s="169">
        <v>429</v>
      </c>
      <c r="I332" s="169">
        <v>165</v>
      </c>
      <c r="J332" s="169">
        <v>323</v>
      </c>
      <c r="K332" s="169">
        <v>50.8</v>
      </c>
      <c r="L332" s="169">
        <v>46</v>
      </c>
      <c r="M332" s="169">
        <v>145</v>
      </c>
      <c r="N332" s="169">
        <v>32.4</v>
      </c>
      <c r="O332" s="169">
        <v>53</v>
      </c>
      <c r="P332" s="169">
        <v>66</v>
      </c>
      <c r="Q332" s="169">
        <v>85.9</v>
      </c>
      <c r="R332" s="169">
        <v>86</v>
      </c>
      <c r="S332" s="169">
        <v>165</v>
      </c>
      <c r="T332" s="169">
        <v>251</v>
      </c>
      <c r="U332" s="169">
        <v>53</v>
      </c>
      <c r="V332" s="170">
        <v>33</v>
      </c>
      <c r="W332" s="169">
        <v>26</v>
      </c>
      <c r="X332" s="169">
        <v>40</v>
      </c>
      <c r="Y332" s="169">
        <v>79</v>
      </c>
      <c r="Z332" s="169">
        <v>990</v>
      </c>
      <c r="AA332" s="169">
        <v>1</v>
      </c>
      <c r="AB332" s="169">
        <v>0</v>
      </c>
      <c r="AC332" s="168">
        <v>-0.6</v>
      </c>
      <c r="AD332" s="168">
        <v>109.9</v>
      </c>
      <c r="AE332" s="168">
        <v>113.4</v>
      </c>
      <c r="AF332" s="168">
        <v>-3.5</v>
      </c>
      <c r="AG332" s="168">
        <v>7.8</v>
      </c>
      <c r="AH332" s="168">
        <v>1.77</v>
      </c>
      <c r="AI332" s="168">
        <v>12.4</v>
      </c>
      <c r="AJ332" s="168">
        <v>8.5</v>
      </c>
      <c r="AK332" s="168">
        <v>16.899999999999999</v>
      </c>
      <c r="AL332" s="168">
        <v>12.8</v>
      </c>
      <c r="AM332" s="168">
        <v>7</v>
      </c>
      <c r="AN332" s="168">
        <v>58.3</v>
      </c>
      <c r="AO332" s="168">
        <v>61.4</v>
      </c>
      <c r="AP332" s="168">
        <v>16.2</v>
      </c>
      <c r="AQ332" s="168">
        <v>102.45</v>
      </c>
      <c r="AR332" s="168">
        <v>11</v>
      </c>
      <c r="AS332" s="168">
        <v>2071</v>
      </c>
      <c r="AT332" s="171">
        <f t="shared" si="125"/>
        <v>6.5</v>
      </c>
      <c r="AU332" s="171">
        <f t="shared" si="126"/>
        <v>0.80303030303030298</v>
      </c>
      <c r="AV332" s="172">
        <f t="shared" si="127"/>
        <v>3.8030303030303032</v>
      </c>
      <c r="AW332" s="172">
        <f t="shared" si="128"/>
        <v>1.303030303030303</v>
      </c>
      <c r="AX332" s="172">
        <f t="shared" si="129"/>
        <v>2.5</v>
      </c>
      <c r="AY332" s="172">
        <f t="shared" si="130"/>
        <v>0.39393939393939392</v>
      </c>
      <c r="AZ332" s="172">
        <f t="shared" si="131"/>
        <v>0.60606060606060608</v>
      </c>
      <c r="BA332" s="172">
        <f t="shared" si="132"/>
        <v>0.5</v>
      </c>
      <c r="BB332" s="173">
        <f t="shared" si="133"/>
        <v>0.4452054794520548</v>
      </c>
      <c r="BC332" s="173">
        <f t="shared" si="134"/>
        <v>1.606060606060606</v>
      </c>
      <c r="BD332" s="173">
        <f t="shared" si="135"/>
        <v>2.6982150269821502E-2</v>
      </c>
      <c r="BE332" s="173">
        <f t="shared" si="136"/>
        <v>4.1511000415110008E-2</v>
      </c>
      <c r="BF332" s="173">
        <f t="shared" si="137"/>
        <v>8.9248650892486514E-2</v>
      </c>
      <c r="BG332" s="173">
        <f t="shared" si="138"/>
        <v>0.17123287671232876</v>
      </c>
      <c r="BH332" s="174" t="str">
        <f t="shared" si="139"/>
        <v>10–19 min</v>
      </c>
      <c r="BI332" s="174" t="str">
        <f t="shared" si="140"/>
        <v>23–27</v>
      </c>
      <c r="BJ332" s="175">
        <f t="shared" si="141"/>
        <v>0.58299999999999996</v>
      </c>
      <c r="BK332" s="175">
        <f t="shared" si="142"/>
        <v>0.61399999999999999</v>
      </c>
      <c r="BL332" s="175">
        <f t="shared" si="143"/>
        <v>0.19493059746529873</v>
      </c>
      <c r="BM332" s="176" t="str">
        <f t="shared" si="144"/>
        <v>Écarter</v>
      </c>
      <c r="BN332" s="177">
        <f t="shared" si="145"/>
        <v>0.19879275653923542</v>
      </c>
      <c r="BO332" s="177">
        <f t="shared" si="146"/>
        <v>963.6</v>
      </c>
      <c r="BP332" s="178">
        <f t="shared" si="147"/>
        <v>5.5002075550020756E-2</v>
      </c>
      <c r="BQ332" s="178">
        <f t="shared" si="148"/>
        <v>1.606060606060606</v>
      </c>
      <c r="BR332" s="179">
        <f t="shared" si="149"/>
        <v>0.2604815276048153</v>
      </c>
      <c r="BS332" s="182">
        <f>AVERAGE(Tableau1[[#This Row],[STL_pg/Min]],Tableau1[[#This Row],[BLK_pg/Min]],Tableau1[[#This Row],[REB_pg/Min]])</f>
        <v>0.10965822609658227</v>
      </c>
      <c r="BT332" s="180">
        <f>AVERAGE(Tableau1[FG%])</f>
        <v>44.61089630931459</v>
      </c>
      <c r="BU332" s="180">
        <f>AVERAGE(Tableau1[3P%])</f>
        <v>29.902460456941991</v>
      </c>
      <c r="BV332" s="180">
        <f>AVERAGE(Tableau1[FT%])</f>
        <v>72.024077328646754</v>
      </c>
    </row>
    <row r="333" spans="1:74">
      <c r="A333" s="181" t="s">
        <v>2096</v>
      </c>
      <c r="B333" s="167" t="s">
        <v>1776</v>
      </c>
      <c r="C333" s="168">
        <v>32</v>
      </c>
      <c r="D333" s="168">
        <v>62</v>
      </c>
      <c r="E333" s="168">
        <v>36</v>
      </c>
      <c r="F333" s="168">
        <v>26</v>
      </c>
      <c r="G333" s="168">
        <v>15</v>
      </c>
      <c r="H333" s="169">
        <v>403</v>
      </c>
      <c r="I333" s="169">
        <v>174</v>
      </c>
      <c r="J333" s="169">
        <v>298</v>
      </c>
      <c r="K333" s="169">
        <v>57.4</v>
      </c>
      <c r="L333" s="169">
        <v>31</v>
      </c>
      <c r="M333" s="169">
        <v>93</v>
      </c>
      <c r="N333" s="169">
        <v>32.6</v>
      </c>
      <c r="O333" s="169">
        <v>25</v>
      </c>
      <c r="P333" s="169">
        <v>37</v>
      </c>
      <c r="Q333" s="169">
        <v>71.099999999999994</v>
      </c>
      <c r="R333" s="169">
        <v>56</v>
      </c>
      <c r="S333" s="169">
        <v>130</v>
      </c>
      <c r="T333" s="169">
        <v>186</v>
      </c>
      <c r="U333" s="169">
        <v>81</v>
      </c>
      <c r="V333" s="170">
        <v>37</v>
      </c>
      <c r="W333" s="169">
        <v>50</v>
      </c>
      <c r="X333" s="169">
        <v>19</v>
      </c>
      <c r="Y333" s="169">
        <v>105</v>
      </c>
      <c r="Z333" s="169">
        <v>918</v>
      </c>
      <c r="AA333" s="169">
        <v>0</v>
      </c>
      <c r="AB333" s="169">
        <v>0</v>
      </c>
      <c r="AC333" s="168">
        <v>0.7</v>
      </c>
      <c r="AD333" s="168">
        <v>113.5</v>
      </c>
      <c r="AE333" s="168">
        <v>110.1</v>
      </c>
      <c r="AF333" s="168">
        <v>3.4</v>
      </c>
      <c r="AG333" s="168">
        <v>13.2</v>
      </c>
      <c r="AH333" s="168">
        <v>2.13</v>
      </c>
      <c r="AI333" s="168">
        <v>19.100000000000001</v>
      </c>
      <c r="AJ333" s="168">
        <v>5.6</v>
      </c>
      <c r="AK333" s="168">
        <v>13.4</v>
      </c>
      <c r="AL333" s="168">
        <v>9.6</v>
      </c>
      <c r="AM333" s="168">
        <v>9</v>
      </c>
      <c r="AN333" s="168">
        <v>62.6</v>
      </c>
      <c r="AO333" s="168">
        <v>63.5</v>
      </c>
      <c r="AP333" s="168">
        <v>15.6</v>
      </c>
      <c r="AQ333" s="168">
        <v>102.12</v>
      </c>
      <c r="AR333" s="168">
        <v>10.4</v>
      </c>
      <c r="AS333" s="168">
        <v>1963</v>
      </c>
      <c r="AT333" s="171">
        <f t="shared" si="125"/>
        <v>6.5</v>
      </c>
      <c r="AU333" s="171">
        <f t="shared" si="126"/>
        <v>1.3064516129032258</v>
      </c>
      <c r="AV333" s="172">
        <f t="shared" si="127"/>
        <v>3</v>
      </c>
      <c r="AW333" s="172">
        <f t="shared" si="128"/>
        <v>0.90322580645161288</v>
      </c>
      <c r="AX333" s="172">
        <f t="shared" si="129"/>
        <v>2.096774193548387</v>
      </c>
      <c r="AY333" s="172">
        <f t="shared" si="130"/>
        <v>0.80645161290322576</v>
      </c>
      <c r="AZ333" s="172">
        <f t="shared" si="131"/>
        <v>0.30645161290322581</v>
      </c>
      <c r="BA333" s="172">
        <f t="shared" si="132"/>
        <v>0.59677419354838712</v>
      </c>
      <c r="BB333" s="173">
        <f t="shared" si="133"/>
        <v>0.43333333333333335</v>
      </c>
      <c r="BC333" s="173">
        <f t="shared" si="134"/>
        <v>2.189189189189189</v>
      </c>
      <c r="BD333" s="173">
        <f t="shared" si="135"/>
        <v>5.3763440860215048E-2</v>
      </c>
      <c r="BE333" s="173">
        <f t="shared" si="136"/>
        <v>2.0430107526881722E-2</v>
      </c>
      <c r="BF333" s="173">
        <f t="shared" si="137"/>
        <v>6.0215053763440857E-2</v>
      </c>
      <c r="BG333" s="173">
        <f t="shared" si="138"/>
        <v>0.13978494623655913</v>
      </c>
      <c r="BH333" s="174" t="str">
        <f t="shared" si="139"/>
        <v>10–19 min</v>
      </c>
      <c r="BI333" s="174" t="str">
        <f t="shared" si="140"/>
        <v>28–32</v>
      </c>
      <c r="BJ333" s="175">
        <f t="shared" si="141"/>
        <v>0.626</v>
      </c>
      <c r="BK333" s="175">
        <f t="shared" si="142"/>
        <v>0.63500000000000001</v>
      </c>
      <c r="BL333" s="175">
        <f t="shared" si="143"/>
        <v>0.17984308992154496</v>
      </c>
      <c r="BM333" s="176" t="str">
        <f t="shared" si="144"/>
        <v>Écarter</v>
      </c>
      <c r="BN333" s="177">
        <f t="shared" si="145"/>
        <v>0.19879275653923542</v>
      </c>
      <c r="BO333" s="177">
        <f t="shared" si="146"/>
        <v>930</v>
      </c>
      <c r="BP333" s="178">
        <f t="shared" si="147"/>
        <v>8.7096774193548387E-2</v>
      </c>
      <c r="BQ333" s="178">
        <f t="shared" si="148"/>
        <v>2.189189189189189</v>
      </c>
      <c r="BR333" s="179">
        <f t="shared" si="149"/>
        <v>0.2</v>
      </c>
      <c r="BS333" s="182">
        <f>AVERAGE(Tableau1[[#This Row],[STL_pg/Min]],Tableau1[[#This Row],[BLK_pg/Min]],Tableau1[[#This Row],[REB_pg/Min]])</f>
        <v>9.139784946236558E-2</v>
      </c>
      <c r="BT333" s="180">
        <f>AVERAGE(Tableau1[FG%])</f>
        <v>44.61089630931459</v>
      </c>
      <c r="BU333" s="180">
        <f>AVERAGE(Tableau1[3P%])</f>
        <v>29.902460456941991</v>
      </c>
      <c r="BV333" s="180">
        <f>AVERAGE(Tableau1[FT%])</f>
        <v>72.024077328646754</v>
      </c>
    </row>
    <row r="334" spans="1:74">
      <c r="A334" s="181" t="s">
        <v>2097</v>
      </c>
      <c r="B334" s="167" t="s">
        <v>1817</v>
      </c>
      <c r="C334" s="168">
        <v>24</v>
      </c>
      <c r="D334" s="168">
        <v>58</v>
      </c>
      <c r="E334" s="168">
        <v>26</v>
      </c>
      <c r="F334" s="168">
        <v>32</v>
      </c>
      <c r="G334" s="168">
        <v>12.5</v>
      </c>
      <c r="H334" s="169">
        <v>377</v>
      </c>
      <c r="I334" s="169">
        <v>133</v>
      </c>
      <c r="J334" s="169">
        <v>290</v>
      </c>
      <c r="K334" s="169">
        <v>45.7</v>
      </c>
      <c r="L334" s="169">
        <v>41</v>
      </c>
      <c r="M334" s="169">
        <v>122</v>
      </c>
      <c r="N334" s="169">
        <v>33.6</v>
      </c>
      <c r="O334" s="169">
        <v>70</v>
      </c>
      <c r="P334" s="169">
        <v>99</v>
      </c>
      <c r="Q334" s="169">
        <v>73.5</v>
      </c>
      <c r="R334" s="169">
        <v>17</v>
      </c>
      <c r="S334" s="169">
        <v>81</v>
      </c>
      <c r="T334" s="169">
        <v>99</v>
      </c>
      <c r="U334" s="169">
        <v>81</v>
      </c>
      <c r="V334" s="170">
        <v>41</v>
      </c>
      <c r="W334" s="169">
        <v>23</v>
      </c>
      <c r="X334" s="169">
        <v>12</v>
      </c>
      <c r="Y334" s="169">
        <v>58</v>
      </c>
      <c r="Z334" s="169">
        <v>679</v>
      </c>
      <c r="AA334" s="169">
        <v>0</v>
      </c>
      <c r="AB334" s="169">
        <v>0</v>
      </c>
      <c r="AC334" s="168">
        <v>0.3</v>
      </c>
      <c r="AD334" s="168">
        <v>111.4</v>
      </c>
      <c r="AE334" s="168">
        <v>109.8</v>
      </c>
      <c r="AF334" s="168">
        <v>1.7</v>
      </c>
      <c r="AG334" s="168">
        <v>16.2</v>
      </c>
      <c r="AH334" s="168">
        <v>2.08</v>
      </c>
      <c r="AI334" s="168">
        <v>18.100000000000001</v>
      </c>
      <c r="AJ334" s="168">
        <v>2.5</v>
      </c>
      <c r="AK334" s="168">
        <v>9.6999999999999993</v>
      </c>
      <c r="AL334" s="168">
        <v>6.3</v>
      </c>
      <c r="AM334" s="168">
        <v>8.6999999999999993</v>
      </c>
      <c r="AN334" s="168">
        <v>52.7</v>
      </c>
      <c r="AO334" s="168">
        <v>56.7</v>
      </c>
      <c r="AP334" s="168">
        <v>20.8</v>
      </c>
      <c r="AQ334" s="168">
        <v>106.82</v>
      </c>
      <c r="AR334" s="168">
        <v>9</v>
      </c>
      <c r="AS334" s="168">
        <v>1607</v>
      </c>
      <c r="AT334" s="171">
        <f t="shared" si="125"/>
        <v>6.5</v>
      </c>
      <c r="AU334" s="171">
        <f t="shared" si="126"/>
        <v>1.396551724137931</v>
      </c>
      <c r="AV334" s="172">
        <f t="shared" si="127"/>
        <v>1.7068965517241379</v>
      </c>
      <c r="AW334" s="172">
        <f t="shared" si="128"/>
        <v>0.29310344827586204</v>
      </c>
      <c r="AX334" s="172">
        <f t="shared" si="129"/>
        <v>1.396551724137931</v>
      </c>
      <c r="AY334" s="172">
        <f t="shared" si="130"/>
        <v>0.39655172413793105</v>
      </c>
      <c r="AZ334" s="172">
        <f t="shared" si="131"/>
        <v>0.20689655172413793</v>
      </c>
      <c r="BA334" s="172">
        <f t="shared" si="132"/>
        <v>0.7068965517241379</v>
      </c>
      <c r="BB334" s="173">
        <f t="shared" si="133"/>
        <v>0.52</v>
      </c>
      <c r="BC334" s="173">
        <f t="shared" si="134"/>
        <v>1.9756097560975612</v>
      </c>
      <c r="BD334" s="173">
        <f t="shared" si="135"/>
        <v>3.1724137931034485E-2</v>
      </c>
      <c r="BE334" s="173">
        <f t="shared" si="136"/>
        <v>1.6551724137931035E-2</v>
      </c>
      <c r="BF334" s="173">
        <f t="shared" si="137"/>
        <v>2.3448275862068962E-2</v>
      </c>
      <c r="BG334" s="173">
        <f t="shared" si="138"/>
        <v>0.11172413793103449</v>
      </c>
      <c r="BH334" s="174" t="str">
        <f t="shared" si="139"/>
        <v>10–19 min</v>
      </c>
      <c r="BI334" s="174" t="str">
        <f t="shared" si="140"/>
        <v>23–27</v>
      </c>
      <c r="BJ334" s="175">
        <f t="shared" si="141"/>
        <v>0.52700000000000002</v>
      </c>
      <c r="BK334" s="175">
        <f t="shared" si="142"/>
        <v>0.56700000000000006</v>
      </c>
      <c r="BL334" s="175">
        <f t="shared" si="143"/>
        <v>0.17501508750754374</v>
      </c>
      <c r="BM334" s="176" t="str">
        <f t="shared" si="144"/>
        <v>Écarter</v>
      </c>
      <c r="BN334" s="177">
        <f t="shared" si="145"/>
        <v>0.19879275653923542</v>
      </c>
      <c r="BO334" s="177">
        <f t="shared" si="146"/>
        <v>725</v>
      </c>
      <c r="BP334" s="178">
        <f t="shared" si="147"/>
        <v>0.11172413793103449</v>
      </c>
      <c r="BQ334" s="178">
        <f t="shared" si="148"/>
        <v>1.975609756097561</v>
      </c>
      <c r="BR334" s="179">
        <f t="shared" si="149"/>
        <v>0.13655172413793104</v>
      </c>
      <c r="BS334" s="182">
        <f>AVERAGE(Tableau1[[#This Row],[STL_pg/Min]],Tableau1[[#This Row],[BLK_pg/Min]],Tableau1[[#This Row],[REB_pg/Min]])</f>
        <v>6.1609195402298846E-2</v>
      </c>
      <c r="BT334" s="180">
        <f>AVERAGE(Tableau1[FG%])</f>
        <v>44.61089630931459</v>
      </c>
      <c r="BU334" s="180">
        <f>AVERAGE(Tableau1[3P%])</f>
        <v>29.902460456941991</v>
      </c>
      <c r="BV334" s="180">
        <f>AVERAGE(Tableau1[FT%])</f>
        <v>72.024077328646754</v>
      </c>
    </row>
    <row r="335" spans="1:74">
      <c r="A335" s="181" t="s">
        <v>2098</v>
      </c>
      <c r="B335" s="167" t="s">
        <v>1746</v>
      </c>
      <c r="C335" s="168">
        <v>22</v>
      </c>
      <c r="D335" s="168">
        <v>36</v>
      </c>
      <c r="E335" s="168">
        <v>31</v>
      </c>
      <c r="F335" s="168">
        <v>5</v>
      </c>
      <c r="G335" s="168">
        <v>16.600000000000001</v>
      </c>
      <c r="H335" s="169">
        <v>234</v>
      </c>
      <c r="I335" s="169">
        <v>90</v>
      </c>
      <c r="J335" s="169">
        <v>184</v>
      </c>
      <c r="K335" s="169">
        <v>49.5</v>
      </c>
      <c r="L335" s="169">
        <v>22</v>
      </c>
      <c r="M335" s="169">
        <v>61</v>
      </c>
      <c r="N335" s="169">
        <v>38.299999999999997</v>
      </c>
      <c r="O335" s="169">
        <v>29</v>
      </c>
      <c r="P335" s="169">
        <v>36</v>
      </c>
      <c r="Q335" s="169">
        <v>82.9</v>
      </c>
      <c r="R335" s="169">
        <v>18</v>
      </c>
      <c r="S335" s="169">
        <v>50</v>
      </c>
      <c r="T335" s="169">
        <v>68</v>
      </c>
      <c r="U335" s="169">
        <v>65</v>
      </c>
      <c r="V335" s="170">
        <v>29</v>
      </c>
      <c r="W335" s="169">
        <v>25</v>
      </c>
      <c r="X335" s="169">
        <v>4</v>
      </c>
      <c r="Y335" s="169">
        <v>68</v>
      </c>
      <c r="Z335" s="169">
        <v>468</v>
      </c>
      <c r="AA335" s="169">
        <v>1</v>
      </c>
      <c r="AB335" s="169">
        <v>0</v>
      </c>
      <c r="AC335" s="168">
        <v>3.5</v>
      </c>
      <c r="AD335" s="168">
        <v>110</v>
      </c>
      <c r="AE335" s="168">
        <v>100.2</v>
      </c>
      <c r="AF335" s="168">
        <v>9.6999999999999993</v>
      </c>
      <c r="AG335" s="168">
        <v>15.3</v>
      </c>
      <c r="AH335" s="168">
        <v>2.21</v>
      </c>
      <c r="AI335" s="168">
        <v>22.1</v>
      </c>
      <c r="AJ335" s="168">
        <v>2.8</v>
      </c>
      <c r="AK335" s="168">
        <v>8</v>
      </c>
      <c r="AL335" s="168">
        <v>5.3</v>
      </c>
      <c r="AM335" s="168">
        <v>10</v>
      </c>
      <c r="AN335" s="168">
        <v>55.7</v>
      </c>
      <c r="AO335" s="168">
        <v>58.7</v>
      </c>
      <c r="AP335" s="168">
        <v>15.9</v>
      </c>
      <c r="AQ335" s="168">
        <v>100.63</v>
      </c>
      <c r="AR335" s="168">
        <v>8.1999999999999993</v>
      </c>
      <c r="AS335" s="168">
        <v>1254</v>
      </c>
      <c r="AT335" s="171">
        <f t="shared" si="125"/>
        <v>6.5</v>
      </c>
      <c r="AU335" s="171">
        <f t="shared" si="126"/>
        <v>1.8055555555555556</v>
      </c>
      <c r="AV335" s="172">
        <f t="shared" si="127"/>
        <v>1.8888888888888888</v>
      </c>
      <c r="AW335" s="172">
        <f t="shared" si="128"/>
        <v>0.5</v>
      </c>
      <c r="AX335" s="172">
        <f t="shared" si="129"/>
        <v>1.3888888888888888</v>
      </c>
      <c r="AY335" s="172">
        <f t="shared" si="130"/>
        <v>0.69444444444444442</v>
      </c>
      <c r="AZ335" s="172">
        <f t="shared" si="131"/>
        <v>0.1111111111111111</v>
      </c>
      <c r="BA335" s="172">
        <f t="shared" si="132"/>
        <v>0.80555555555555558</v>
      </c>
      <c r="BB335" s="173">
        <f t="shared" si="133"/>
        <v>0.39156626506024095</v>
      </c>
      <c r="BC335" s="173">
        <f t="shared" si="134"/>
        <v>2.2413793103448274</v>
      </c>
      <c r="BD335" s="173">
        <f t="shared" si="135"/>
        <v>4.1834002677376164E-2</v>
      </c>
      <c r="BE335" s="173">
        <f t="shared" si="136"/>
        <v>6.6934404283801865E-3</v>
      </c>
      <c r="BF335" s="173">
        <f t="shared" si="137"/>
        <v>3.012048192771084E-2</v>
      </c>
      <c r="BG335" s="173">
        <f t="shared" si="138"/>
        <v>8.3668005354752328E-2</v>
      </c>
      <c r="BH335" s="174" t="str">
        <f t="shared" si="139"/>
        <v>10–19 min</v>
      </c>
      <c r="BI335" s="174" t="str">
        <f t="shared" si="140"/>
        <v>18–22</v>
      </c>
      <c r="BJ335" s="175">
        <f t="shared" si="141"/>
        <v>0.55700000000000005</v>
      </c>
      <c r="BK335" s="175">
        <f t="shared" si="142"/>
        <v>0.58700000000000008</v>
      </c>
      <c r="BL335" s="175">
        <f t="shared" si="143"/>
        <v>0.11104405552202776</v>
      </c>
      <c r="BM335" s="176" t="str">
        <f t="shared" si="144"/>
        <v>Écarter</v>
      </c>
      <c r="BN335" s="177">
        <f t="shared" si="145"/>
        <v>0.19879275653923542</v>
      </c>
      <c r="BO335" s="177">
        <f t="shared" si="146"/>
        <v>597.6</v>
      </c>
      <c r="BP335" s="178">
        <f t="shared" si="147"/>
        <v>0.10876840696117804</v>
      </c>
      <c r="BQ335" s="178">
        <f t="shared" si="148"/>
        <v>2.2413793103448274</v>
      </c>
      <c r="BR335" s="179">
        <f t="shared" si="149"/>
        <v>0.11378848728246317</v>
      </c>
      <c r="BS335" s="182">
        <f>AVERAGE(Tableau1[[#This Row],[STL_pg/Min]],Tableau1[[#This Row],[BLK_pg/Min]],Tableau1[[#This Row],[REB_pg/Min]])</f>
        <v>5.4105310129406503E-2</v>
      </c>
      <c r="BT335" s="180">
        <f>AVERAGE(Tableau1[FG%])</f>
        <v>44.61089630931459</v>
      </c>
      <c r="BU335" s="180">
        <f>AVERAGE(Tableau1[3P%])</f>
        <v>29.902460456941991</v>
      </c>
      <c r="BV335" s="180">
        <f>AVERAGE(Tableau1[FT%])</f>
        <v>72.024077328646754</v>
      </c>
    </row>
    <row r="336" spans="1:74">
      <c r="A336" s="181" t="s">
        <v>2099</v>
      </c>
      <c r="B336" s="167" t="s">
        <v>1817</v>
      </c>
      <c r="C336" s="168">
        <v>27</v>
      </c>
      <c r="D336" s="168">
        <v>64</v>
      </c>
      <c r="E336" s="168">
        <v>34</v>
      </c>
      <c r="F336" s="168">
        <v>30</v>
      </c>
      <c r="G336" s="168">
        <v>15.3</v>
      </c>
      <c r="H336" s="169">
        <v>410</v>
      </c>
      <c r="I336" s="169">
        <v>154</v>
      </c>
      <c r="J336" s="169">
        <v>301</v>
      </c>
      <c r="K336" s="169">
        <v>50.7</v>
      </c>
      <c r="L336" s="169">
        <v>32</v>
      </c>
      <c r="M336" s="169">
        <v>109</v>
      </c>
      <c r="N336" s="169">
        <v>30.2</v>
      </c>
      <c r="O336" s="169">
        <v>70</v>
      </c>
      <c r="P336" s="169">
        <v>77</v>
      </c>
      <c r="Q336" s="169">
        <v>88.5</v>
      </c>
      <c r="R336" s="169">
        <v>102</v>
      </c>
      <c r="S336" s="169">
        <v>186</v>
      </c>
      <c r="T336" s="169">
        <v>288</v>
      </c>
      <c r="U336" s="169">
        <v>109</v>
      </c>
      <c r="V336" s="170">
        <v>58</v>
      </c>
      <c r="W336" s="169">
        <v>32</v>
      </c>
      <c r="X336" s="169">
        <v>32</v>
      </c>
      <c r="Y336" s="169">
        <v>134</v>
      </c>
      <c r="Z336" s="169">
        <v>1030</v>
      </c>
      <c r="AA336" s="169">
        <v>4</v>
      </c>
      <c r="AB336" s="169">
        <v>0</v>
      </c>
      <c r="AC336" s="168">
        <v>-0.5</v>
      </c>
      <c r="AD336" s="168">
        <v>109.4</v>
      </c>
      <c r="AE336" s="168">
        <v>109.9</v>
      </c>
      <c r="AF336" s="168">
        <v>-0.4</v>
      </c>
      <c r="AG336" s="168">
        <v>16.2</v>
      </c>
      <c r="AH336" s="168">
        <v>1.85</v>
      </c>
      <c r="AI336" s="168">
        <v>21.9</v>
      </c>
      <c r="AJ336" s="168">
        <v>9.6</v>
      </c>
      <c r="AK336" s="168">
        <v>17.7</v>
      </c>
      <c r="AL336" s="168">
        <v>13.6</v>
      </c>
      <c r="AM336" s="168">
        <v>11.8</v>
      </c>
      <c r="AN336" s="168">
        <v>56</v>
      </c>
      <c r="AO336" s="168">
        <v>60.5</v>
      </c>
      <c r="AP336" s="168">
        <v>16.600000000000001</v>
      </c>
      <c r="AQ336" s="168">
        <v>102.77</v>
      </c>
      <c r="AR336" s="168">
        <v>10.6</v>
      </c>
      <c r="AS336" s="168">
        <v>2083</v>
      </c>
      <c r="AT336" s="171">
        <f t="shared" si="125"/>
        <v>6.40625</v>
      </c>
      <c r="AU336" s="171">
        <f t="shared" si="126"/>
        <v>1.703125</v>
      </c>
      <c r="AV336" s="172">
        <f t="shared" si="127"/>
        <v>4.5</v>
      </c>
      <c r="AW336" s="172">
        <f t="shared" si="128"/>
        <v>1.59375</v>
      </c>
      <c r="AX336" s="172">
        <f t="shared" si="129"/>
        <v>2.90625</v>
      </c>
      <c r="AY336" s="172">
        <f t="shared" si="130"/>
        <v>0.5</v>
      </c>
      <c r="AZ336" s="172">
        <f t="shared" si="131"/>
        <v>0.5</v>
      </c>
      <c r="BA336" s="172">
        <f t="shared" si="132"/>
        <v>0.90625</v>
      </c>
      <c r="BB336" s="173">
        <f t="shared" si="133"/>
        <v>0.41870915032679734</v>
      </c>
      <c r="BC336" s="173">
        <f t="shared" si="134"/>
        <v>1.8793103448275863</v>
      </c>
      <c r="BD336" s="173">
        <f t="shared" si="135"/>
        <v>3.2679738562091505E-2</v>
      </c>
      <c r="BE336" s="173">
        <f t="shared" si="136"/>
        <v>3.2679738562091505E-2</v>
      </c>
      <c r="BF336" s="173">
        <f t="shared" si="137"/>
        <v>0.10416666666666666</v>
      </c>
      <c r="BG336" s="173">
        <f t="shared" si="138"/>
        <v>0.18995098039215685</v>
      </c>
      <c r="BH336" s="174" t="str">
        <f t="shared" si="139"/>
        <v>10–19 min</v>
      </c>
      <c r="BI336" s="174" t="str">
        <f t="shared" si="140"/>
        <v>23–27</v>
      </c>
      <c r="BJ336" s="175">
        <f t="shared" si="141"/>
        <v>0.56000000000000005</v>
      </c>
      <c r="BK336" s="175">
        <f t="shared" si="142"/>
        <v>0.60499999999999998</v>
      </c>
      <c r="BL336" s="175">
        <f t="shared" si="143"/>
        <v>0.18165359082679541</v>
      </c>
      <c r="BM336" s="176" t="str">
        <f t="shared" si="144"/>
        <v>Écarter</v>
      </c>
      <c r="BN336" s="177">
        <f t="shared" si="145"/>
        <v>0.19592555331991954</v>
      </c>
      <c r="BO336" s="177">
        <f t="shared" si="146"/>
        <v>979.2</v>
      </c>
      <c r="BP336" s="178">
        <f t="shared" si="147"/>
        <v>0.11131535947712418</v>
      </c>
      <c r="BQ336" s="178">
        <f t="shared" si="148"/>
        <v>1.8793103448275863</v>
      </c>
      <c r="BR336" s="179">
        <f t="shared" si="149"/>
        <v>0.29411764705882354</v>
      </c>
      <c r="BS336" s="182">
        <f>AVERAGE(Tableau1[[#This Row],[STL_pg/Min]],Tableau1[[#This Row],[BLK_pg/Min]],Tableau1[[#This Row],[REB_pg/Min]])</f>
        <v>0.11982570806100218</v>
      </c>
      <c r="BT336" s="180">
        <f>AVERAGE(Tableau1[FG%])</f>
        <v>44.61089630931459</v>
      </c>
      <c r="BU336" s="180">
        <f>AVERAGE(Tableau1[3P%])</f>
        <v>29.902460456941991</v>
      </c>
      <c r="BV336" s="180">
        <f>AVERAGE(Tableau1[FT%])</f>
        <v>72.024077328646754</v>
      </c>
    </row>
    <row r="337" spans="1:74">
      <c r="A337" s="181" t="s">
        <v>2100</v>
      </c>
      <c r="B337" s="167" t="s">
        <v>1797</v>
      </c>
      <c r="C337" s="168">
        <v>31</v>
      </c>
      <c r="D337" s="168">
        <v>74</v>
      </c>
      <c r="E337" s="168">
        <v>45</v>
      </c>
      <c r="F337" s="168">
        <v>29</v>
      </c>
      <c r="G337" s="168">
        <v>24.1</v>
      </c>
      <c r="H337" s="169">
        <v>474</v>
      </c>
      <c r="I337" s="169">
        <v>192</v>
      </c>
      <c r="J337" s="169">
        <v>437</v>
      </c>
      <c r="K337" s="169">
        <v>43.9</v>
      </c>
      <c r="L337" s="169">
        <v>74</v>
      </c>
      <c r="M337" s="169">
        <v>222</v>
      </c>
      <c r="N337" s="169">
        <v>33.5</v>
      </c>
      <c r="O337" s="169">
        <v>15</v>
      </c>
      <c r="P337" s="169">
        <v>22</v>
      </c>
      <c r="Q337" s="169">
        <v>68.2</v>
      </c>
      <c r="R337" s="169">
        <v>52</v>
      </c>
      <c r="S337" s="169">
        <v>200</v>
      </c>
      <c r="T337" s="169">
        <v>252</v>
      </c>
      <c r="U337" s="169">
        <v>207</v>
      </c>
      <c r="V337" s="170">
        <v>74</v>
      </c>
      <c r="W337" s="169">
        <v>126</v>
      </c>
      <c r="X337" s="169">
        <v>30</v>
      </c>
      <c r="Y337" s="169">
        <v>200</v>
      </c>
      <c r="Z337" s="169">
        <v>1480</v>
      </c>
      <c r="AA337" s="169">
        <v>0</v>
      </c>
      <c r="AB337" s="169">
        <v>0</v>
      </c>
      <c r="AC337" s="168">
        <v>3.5</v>
      </c>
      <c r="AD337" s="168">
        <v>113.8</v>
      </c>
      <c r="AE337" s="168">
        <v>106</v>
      </c>
      <c r="AF337" s="168">
        <v>7.8</v>
      </c>
      <c r="AG337" s="168">
        <v>15.3</v>
      </c>
      <c r="AH337" s="168">
        <v>2.84</v>
      </c>
      <c r="AI337" s="168">
        <v>28.7</v>
      </c>
      <c r="AJ337" s="168">
        <v>3.1</v>
      </c>
      <c r="AK337" s="168">
        <v>11.1</v>
      </c>
      <c r="AL337" s="168">
        <v>7.2</v>
      </c>
      <c r="AM337" s="168">
        <v>10.1</v>
      </c>
      <c r="AN337" s="168">
        <v>52.5</v>
      </c>
      <c r="AO337" s="168">
        <v>53.1</v>
      </c>
      <c r="AP337" s="168">
        <v>12.6</v>
      </c>
      <c r="AQ337" s="168">
        <v>99.24</v>
      </c>
      <c r="AR337" s="168">
        <v>7</v>
      </c>
      <c r="AS337" s="168">
        <v>3675</v>
      </c>
      <c r="AT337" s="171">
        <f t="shared" si="125"/>
        <v>6.4054054054054053</v>
      </c>
      <c r="AU337" s="171">
        <f t="shared" si="126"/>
        <v>2.7972972972972974</v>
      </c>
      <c r="AV337" s="172">
        <f t="shared" si="127"/>
        <v>3.4054054054054053</v>
      </c>
      <c r="AW337" s="172">
        <f t="shared" si="128"/>
        <v>0.70270270270270274</v>
      </c>
      <c r="AX337" s="172">
        <f t="shared" si="129"/>
        <v>2.7027027027027026</v>
      </c>
      <c r="AY337" s="172">
        <f t="shared" si="130"/>
        <v>1.7027027027027026</v>
      </c>
      <c r="AZ337" s="172">
        <f t="shared" si="131"/>
        <v>0.40540540540540543</v>
      </c>
      <c r="BA337" s="172">
        <f t="shared" si="132"/>
        <v>1</v>
      </c>
      <c r="BB337" s="173">
        <f t="shared" si="133"/>
        <v>0.26578445665582595</v>
      </c>
      <c r="BC337" s="173">
        <f t="shared" si="134"/>
        <v>2.7972972972972974</v>
      </c>
      <c r="BD337" s="173">
        <f t="shared" si="135"/>
        <v>7.0651564427498037E-2</v>
      </c>
      <c r="BE337" s="173">
        <f t="shared" si="136"/>
        <v>1.68218010541662E-2</v>
      </c>
      <c r="BF337" s="173">
        <f t="shared" si="137"/>
        <v>2.915778849388808E-2</v>
      </c>
      <c r="BG337" s="173">
        <f t="shared" si="138"/>
        <v>0.11214534036110799</v>
      </c>
      <c r="BH337" s="174" t="str">
        <f t="shared" si="139"/>
        <v>20–29 min</v>
      </c>
      <c r="BI337" s="174" t="str">
        <f t="shared" si="140"/>
        <v>28–32</v>
      </c>
      <c r="BJ337" s="175">
        <f t="shared" si="141"/>
        <v>0.52500000000000002</v>
      </c>
      <c r="BK337" s="175">
        <f t="shared" si="142"/>
        <v>0.53100000000000003</v>
      </c>
      <c r="BL337" s="175">
        <f t="shared" si="143"/>
        <v>0.26372963186481591</v>
      </c>
      <c r="BM337" s="176" t="str">
        <f t="shared" si="144"/>
        <v>Écarter</v>
      </c>
      <c r="BN337" s="177">
        <f t="shared" si="145"/>
        <v>0.19589972266028605</v>
      </c>
      <c r="BO337" s="177">
        <f t="shared" si="146"/>
        <v>1783.4</v>
      </c>
      <c r="BP337" s="178">
        <f t="shared" si="147"/>
        <v>0.11607042727374677</v>
      </c>
      <c r="BQ337" s="178">
        <f t="shared" si="148"/>
        <v>2.7972972972972974</v>
      </c>
      <c r="BR337" s="179">
        <f t="shared" si="149"/>
        <v>0.14130312885499607</v>
      </c>
      <c r="BS337" s="182">
        <f>AVERAGE(Tableau1[[#This Row],[STL_pg/Min]],Tableau1[[#This Row],[BLK_pg/Min]],Tableau1[[#This Row],[REB_pg/Min]])</f>
        <v>7.6258831445553441E-2</v>
      </c>
      <c r="BT337" s="180">
        <f>AVERAGE(Tableau1[FG%])</f>
        <v>44.61089630931459</v>
      </c>
      <c r="BU337" s="180">
        <f>AVERAGE(Tableau1[3P%])</f>
        <v>29.902460456941991</v>
      </c>
      <c r="BV337" s="180">
        <f>AVERAGE(Tableau1[FT%])</f>
        <v>72.024077328646754</v>
      </c>
    </row>
    <row r="338" spans="1:74">
      <c r="A338" s="181" t="s">
        <v>2101</v>
      </c>
      <c r="B338" s="167" t="s">
        <v>1752</v>
      </c>
      <c r="C338" s="168">
        <v>28</v>
      </c>
      <c r="D338" s="168">
        <v>72</v>
      </c>
      <c r="E338" s="168">
        <v>46</v>
      </c>
      <c r="F338" s="168">
        <v>26</v>
      </c>
      <c r="G338" s="168">
        <v>21.2</v>
      </c>
      <c r="H338" s="169">
        <v>461</v>
      </c>
      <c r="I338" s="169">
        <v>166</v>
      </c>
      <c r="J338" s="169">
        <v>418</v>
      </c>
      <c r="K338" s="169">
        <v>40</v>
      </c>
      <c r="L338" s="169">
        <v>108</v>
      </c>
      <c r="M338" s="169">
        <v>310</v>
      </c>
      <c r="N338" s="169">
        <v>35.299999999999997</v>
      </c>
      <c r="O338" s="169">
        <v>14</v>
      </c>
      <c r="P338" s="169">
        <v>22</v>
      </c>
      <c r="Q338" s="169">
        <v>71.400000000000006</v>
      </c>
      <c r="R338" s="169">
        <v>22</v>
      </c>
      <c r="S338" s="169">
        <v>72</v>
      </c>
      <c r="T338" s="169">
        <v>94</v>
      </c>
      <c r="U338" s="169">
        <v>101</v>
      </c>
      <c r="V338" s="170">
        <v>43</v>
      </c>
      <c r="W338" s="169">
        <v>50</v>
      </c>
      <c r="X338" s="169">
        <v>14</v>
      </c>
      <c r="Y338" s="169">
        <v>151</v>
      </c>
      <c r="Z338" s="169">
        <v>871</v>
      </c>
      <c r="AA338" s="169">
        <v>0</v>
      </c>
      <c r="AB338" s="169">
        <v>0</v>
      </c>
      <c r="AC338" s="168">
        <v>0.7</v>
      </c>
      <c r="AD338" s="168">
        <v>111.8</v>
      </c>
      <c r="AE338" s="168">
        <v>110.7</v>
      </c>
      <c r="AF338" s="168">
        <v>1.1000000000000001</v>
      </c>
      <c r="AG338" s="168">
        <v>9</v>
      </c>
      <c r="AH338" s="168">
        <v>2.39</v>
      </c>
      <c r="AI338" s="168">
        <v>17.2</v>
      </c>
      <c r="AJ338" s="168">
        <v>1.3</v>
      </c>
      <c r="AK338" s="168">
        <v>4.5</v>
      </c>
      <c r="AL338" s="168">
        <v>2.9</v>
      </c>
      <c r="AM338" s="168">
        <v>7.2</v>
      </c>
      <c r="AN338" s="168">
        <v>53</v>
      </c>
      <c r="AO338" s="168">
        <v>53.6</v>
      </c>
      <c r="AP338" s="168">
        <v>13.1</v>
      </c>
      <c r="AQ338" s="168">
        <v>100.07</v>
      </c>
      <c r="AR338" s="168">
        <v>3.9</v>
      </c>
      <c r="AS338" s="168">
        <v>3190</v>
      </c>
      <c r="AT338" s="171">
        <f t="shared" si="125"/>
        <v>6.4027777777777777</v>
      </c>
      <c r="AU338" s="171">
        <f t="shared" si="126"/>
        <v>1.4027777777777777</v>
      </c>
      <c r="AV338" s="172">
        <f t="shared" si="127"/>
        <v>1.3055555555555556</v>
      </c>
      <c r="AW338" s="172">
        <f t="shared" si="128"/>
        <v>0.30555555555555558</v>
      </c>
      <c r="AX338" s="172">
        <f t="shared" si="129"/>
        <v>1</v>
      </c>
      <c r="AY338" s="172">
        <f t="shared" si="130"/>
        <v>0.69444444444444442</v>
      </c>
      <c r="AZ338" s="172">
        <f t="shared" si="131"/>
        <v>0.19444444444444445</v>
      </c>
      <c r="BA338" s="172">
        <f t="shared" si="132"/>
        <v>0.59722222222222221</v>
      </c>
      <c r="BB338" s="173">
        <f t="shared" si="133"/>
        <v>0.30201781970649894</v>
      </c>
      <c r="BC338" s="173">
        <f t="shared" si="134"/>
        <v>2.3488372093023253</v>
      </c>
      <c r="BD338" s="173">
        <f t="shared" si="135"/>
        <v>3.2756813417190778E-2</v>
      </c>
      <c r="BE338" s="173">
        <f t="shared" si="136"/>
        <v>9.1719077568134175E-3</v>
      </c>
      <c r="BF338" s="173">
        <f t="shared" si="137"/>
        <v>1.4412997903563943E-2</v>
      </c>
      <c r="BG338" s="173">
        <f t="shared" si="138"/>
        <v>4.716981132075472E-2</v>
      </c>
      <c r="BH338" s="174" t="str">
        <f t="shared" si="139"/>
        <v>20–29 min</v>
      </c>
      <c r="BI338" s="174" t="str">
        <f t="shared" si="140"/>
        <v>28–32</v>
      </c>
      <c r="BJ338" s="175">
        <f t="shared" si="141"/>
        <v>0.53</v>
      </c>
      <c r="BK338" s="175">
        <f t="shared" si="142"/>
        <v>0.53600000000000003</v>
      </c>
      <c r="BL338" s="175">
        <f t="shared" si="143"/>
        <v>0.25226312613156304</v>
      </c>
      <c r="BM338" s="176" t="str">
        <f t="shared" si="144"/>
        <v>Écarter</v>
      </c>
      <c r="BN338" s="177">
        <f t="shared" si="145"/>
        <v>0.19581936060809302</v>
      </c>
      <c r="BO338" s="177">
        <f t="shared" si="146"/>
        <v>1526.3999999999999</v>
      </c>
      <c r="BP338" s="178">
        <f t="shared" si="147"/>
        <v>6.6168763102725375E-2</v>
      </c>
      <c r="BQ338" s="178">
        <f t="shared" si="148"/>
        <v>2.3488372093023258</v>
      </c>
      <c r="BR338" s="179">
        <f t="shared" si="149"/>
        <v>6.1582809224318663E-2</v>
      </c>
      <c r="BS338" s="182">
        <f>AVERAGE(Tableau1[[#This Row],[STL_pg/Min]],Tableau1[[#This Row],[BLK_pg/Min]],Tableau1[[#This Row],[REB_pg/Min]])</f>
        <v>3.4503843466107624E-2</v>
      </c>
      <c r="BT338" s="180">
        <f>AVERAGE(Tableau1[FG%])</f>
        <v>44.61089630931459</v>
      </c>
      <c r="BU338" s="180">
        <f>AVERAGE(Tableau1[3P%])</f>
        <v>29.902460456941991</v>
      </c>
      <c r="BV338" s="180">
        <f>AVERAGE(Tableau1[FT%])</f>
        <v>72.024077328646754</v>
      </c>
    </row>
    <row r="339" spans="1:74">
      <c r="A339" s="181" t="s">
        <v>2102</v>
      </c>
      <c r="B339" s="167" t="s">
        <v>1830</v>
      </c>
      <c r="C339" s="168">
        <v>24</v>
      </c>
      <c r="D339" s="168">
        <v>43</v>
      </c>
      <c r="E339" s="168">
        <v>11</v>
      </c>
      <c r="F339" s="168">
        <v>32</v>
      </c>
      <c r="G339" s="168">
        <v>21.2</v>
      </c>
      <c r="H339" s="169">
        <v>275</v>
      </c>
      <c r="I339" s="169">
        <v>112</v>
      </c>
      <c r="J339" s="169">
        <v>202</v>
      </c>
      <c r="K339" s="169">
        <v>55.2</v>
      </c>
      <c r="L339" s="169">
        <v>13</v>
      </c>
      <c r="M339" s="169">
        <v>56</v>
      </c>
      <c r="N339" s="169">
        <v>25.9</v>
      </c>
      <c r="O339" s="169">
        <v>39</v>
      </c>
      <c r="P339" s="169">
        <v>47</v>
      </c>
      <c r="Q339" s="169">
        <v>78.7</v>
      </c>
      <c r="R339" s="169">
        <v>30</v>
      </c>
      <c r="S339" s="169">
        <v>95</v>
      </c>
      <c r="T339" s="169">
        <v>125</v>
      </c>
      <c r="U339" s="169">
        <v>47</v>
      </c>
      <c r="V339" s="170">
        <v>26</v>
      </c>
      <c r="W339" s="169">
        <v>17</v>
      </c>
      <c r="X339" s="169">
        <v>22</v>
      </c>
      <c r="Y339" s="169">
        <v>99</v>
      </c>
      <c r="Z339" s="169">
        <v>589</v>
      </c>
      <c r="AA339" s="169">
        <v>0</v>
      </c>
      <c r="AB339" s="169">
        <v>0</v>
      </c>
      <c r="AC339" s="168">
        <v>-3.3</v>
      </c>
      <c r="AD339" s="168">
        <v>109.3</v>
      </c>
      <c r="AE339" s="168">
        <v>117.4</v>
      </c>
      <c r="AF339" s="168">
        <v>-8.1</v>
      </c>
      <c r="AG339" s="168">
        <v>7.4</v>
      </c>
      <c r="AH339" s="168">
        <v>2</v>
      </c>
      <c r="AI339" s="168">
        <v>16.399999999999999</v>
      </c>
      <c r="AJ339" s="168">
        <v>3.2</v>
      </c>
      <c r="AK339" s="168">
        <v>10.3</v>
      </c>
      <c r="AL339" s="168">
        <v>6.7</v>
      </c>
      <c r="AM339" s="168">
        <v>8.1999999999999993</v>
      </c>
      <c r="AN339" s="168">
        <v>59</v>
      </c>
      <c r="AO339" s="168">
        <v>61.8</v>
      </c>
      <c r="AP339" s="168">
        <v>11.2</v>
      </c>
      <c r="AQ339" s="168">
        <v>100.63</v>
      </c>
      <c r="AR339" s="168">
        <v>6.1</v>
      </c>
      <c r="AS339" s="168">
        <v>1917</v>
      </c>
      <c r="AT339" s="171">
        <f t="shared" si="125"/>
        <v>6.3953488372093021</v>
      </c>
      <c r="AU339" s="171">
        <f t="shared" si="126"/>
        <v>1.0930232558139534</v>
      </c>
      <c r="AV339" s="172">
        <f t="shared" si="127"/>
        <v>2.9069767441860463</v>
      </c>
      <c r="AW339" s="172">
        <f t="shared" si="128"/>
        <v>0.69767441860465118</v>
      </c>
      <c r="AX339" s="172">
        <f t="shared" si="129"/>
        <v>2.2093023255813953</v>
      </c>
      <c r="AY339" s="172">
        <f t="shared" si="130"/>
        <v>0.39534883720930231</v>
      </c>
      <c r="AZ339" s="172">
        <f t="shared" si="131"/>
        <v>0.51162790697674421</v>
      </c>
      <c r="BA339" s="172">
        <f t="shared" si="132"/>
        <v>0.60465116279069764</v>
      </c>
      <c r="BB339" s="173">
        <f t="shared" si="133"/>
        <v>0.30166739798157088</v>
      </c>
      <c r="BC339" s="173">
        <f t="shared" si="134"/>
        <v>1.8076923076923077</v>
      </c>
      <c r="BD339" s="173">
        <f t="shared" si="135"/>
        <v>1.8648530057042562E-2</v>
      </c>
      <c r="BE339" s="173">
        <f t="shared" si="136"/>
        <v>2.413339183852567E-2</v>
      </c>
      <c r="BF339" s="173">
        <f t="shared" si="137"/>
        <v>3.2909170688898641E-2</v>
      </c>
      <c r="BG339" s="173">
        <f t="shared" si="138"/>
        <v>0.10421237384817902</v>
      </c>
      <c r="BH339" s="174" t="str">
        <f t="shared" si="139"/>
        <v>20–29 min</v>
      </c>
      <c r="BI339" s="174" t="str">
        <f t="shared" si="140"/>
        <v>23–27</v>
      </c>
      <c r="BJ339" s="175">
        <f t="shared" si="141"/>
        <v>0.59</v>
      </c>
      <c r="BK339" s="175">
        <f t="shared" si="142"/>
        <v>0.61799999999999999</v>
      </c>
      <c r="BL339" s="175">
        <f t="shared" si="143"/>
        <v>0.12190706095353047</v>
      </c>
      <c r="BM339" s="176" t="str">
        <f t="shared" si="144"/>
        <v>Écarter</v>
      </c>
      <c r="BN339" s="177">
        <f t="shared" si="145"/>
        <v>0.19559215759674325</v>
      </c>
      <c r="BO339" s="177">
        <f t="shared" si="146"/>
        <v>911.6</v>
      </c>
      <c r="BP339" s="178">
        <f t="shared" si="147"/>
        <v>5.1557700745941203E-2</v>
      </c>
      <c r="BQ339" s="178">
        <f t="shared" si="148"/>
        <v>1.8076923076923077</v>
      </c>
      <c r="BR339" s="179">
        <f t="shared" si="149"/>
        <v>0.13712154453707767</v>
      </c>
      <c r="BS339" s="182">
        <f>AVERAGE(Tableau1[[#This Row],[STL_pg/Min]],Tableau1[[#This Row],[BLK_pg/Min]],Tableau1[[#This Row],[REB_pg/Min]])</f>
        <v>5.9967822144215303E-2</v>
      </c>
      <c r="BT339" s="180">
        <f>AVERAGE(Tableau1[FG%])</f>
        <v>44.61089630931459</v>
      </c>
      <c r="BU339" s="180">
        <f>AVERAGE(Tableau1[3P%])</f>
        <v>29.902460456941991</v>
      </c>
      <c r="BV339" s="180">
        <f>AVERAGE(Tableau1[FT%])</f>
        <v>72.024077328646754</v>
      </c>
    </row>
    <row r="340" spans="1:74">
      <c r="A340" s="181" t="s">
        <v>2103</v>
      </c>
      <c r="B340" s="167" t="s">
        <v>1762</v>
      </c>
      <c r="C340" s="168">
        <v>19</v>
      </c>
      <c r="D340" s="168">
        <v>81</v>
      </c>
      <c r="E340" s="168">
        <v>44</v>
      </c>
      <c r="F340" s="168">
        <v>37</v>
      </c>
      <c r="G340" s="168">
        <v>15.6</v>
      </c>
      <c r="H340" s="169">
        <v>518</v>
      </c>
      <c r="I340" s="169">
        <v>194</v>
      </c>
      <c r="J340" s="169">
        <v>413</v>
      </c>
      <c r="K340" s="169">
        <v>47.4</v>
      </c>
      <c r="L340" s="169">
        <v>32</v>
      </c>
      <c r="M340" s="169">
        <v>154</v>
      </c>
      <c r="N340" s="169">
        <v>23.8</v>
      </c>
      <c r="O340" s="169">
        <v>89</v>
      </c>
      <c r="P340" s="169">
        <v>122</v>
      </c>
      <c r="Q340" s="169">
        <v>75.400000000000006</v>
      </c>
      <c r="R340" s="169">
        <v>41</v>
      </c>
      <c r="S340" s="169">
        <v>178</v>
      </c>
      <c r="T340" s="169">
        <v>219</v>
      </c>
      <c r="U340" s="169">
        <v>81</v>
      </c>
      <c r="V340" s="170">
        <v>73</v>
      </c>
      <c r="W340" s="169">
        <v>49</v>
      </c>
      <c r="X340" s="169">
        <v>16</v>
      </c>
      <c r="Y340" s="169">
        <v>138</v>
      </c>
      <c r="Z340" s="169">
        <v>1029</v>
      </c>
      <c r="AA340" s="169">
        <v>0</v>
      </c>
      <c r="AB340" s="169">
        <v>0</v>
      </c>
      <c r="AC340" s="168">
        <v>-0.7</v>
      </c>
      <c r="AD340" s="168">
        <v>109.8</v>
      </c>
      <c r="AE340" s="168">
        <v>110.9</v>
      </c>
      <c r="AF340" s="168">
        <v>-1</v>
      </c>
      <c r="AG340" s="168">
        <v>9.5</v>
      </c>
      <c r="AH340" s="168">
        <v>1.1399999999999999</v>
      </c>
      <c r="AI340" s="168">
        <v>13.2</v>
      </c>
      <c r="AJ340" s="168">
        <v>3</v>
      </c>
      <c r="AK340" s="168">
        <v>13.6</v>
      </c>
      <c r="AL340" s="168">
        <v>8.3000000000000007</v>
      </c>
      <c r="AM340" s="168">
        <v>11.6</v>
      </c>
      <c r="AN340" s="168">
        <v>51.7</v>
      </c>
      <c r="AO340" s="168">
        <v>55.6</v>
      </c>
      <c r="AP340" s="168">
        <v>17.7</v>
      </c>
      <c r="AQ340" s="168">
        <v>101</v>
      </c>
      <c r="AR340" s="168">
        <v>7.8</v>
      </c>
      <c r="AS340" s="168">
        <v>2652</v>
      </c>
      <c r="AT340" s="171">
        <f t="shared" si="125"/>
        <v>6.3950617283950617</v>
      </c>
      <c r="AU340" s="171">
        <f t="shared" si="126"/>
        <v>1</v>
      </c>
      <c r="AV340" s="172">
        <f t="shared" si="127"/>
        <v>2.7037037037037037</v>
      </c>
      <c r="AW340" s="172">
        <f t="shared" si="128"/>
        <v>0.50617283950617287</v>
      </c>
      <c r="AX340" s="172">
        <f t="shared" si="129"/>
        <v>2.1975308641975309</v>
      </c>
      <c r="AY340" s="172">
        <f t="shared" si="130"/>
        <v>0.60493827160493829</v>
      </c>
      <c r="AZ340" s="172">
        <f t="shared" si="131"/>
        <v>0.19753086419753085</v>
      </c>
      <c r="BA340" s="172">
        <f t="shared" si="132"/>
        <v>0.90123456790123457</v>
      </c>
      <c r="BB340" s="173">
        <f t="shared" si="133"/>
        <v>0.40993985438429886</v>
      </c>
      <c r="BC340" s="173">
        <f t="shared" si="134"/>
        <v>1.1095890410958904</v>
      </c>
      <c r="BD340" s="173">
        <f t="shared" si="135"/>
        <v>3.8778094333649892E-2</v>
      </c>
      <c r="BE340" s="173">
        <f t="shared" si="136"/>
        <v>1.2662234884457106E-2</v>
      </c>
      <c r="BF340" s="173">
        <f t="shared" si="137"/>
        <v>3.2446976891421335E-2</v>
      </c>
      <c r="BG340" s="173">
        <f t="shared" si="138"/>
        <v>0.14086736308958531</v>
      </c>
      <c r="BH340" s="174" t="str">
        <f t="shared" si="139"/>
        <v>10–19 min</v>
      </c>
      <c r="BI340" s="174" t="str">
        <f t="shared" si="140"/>
        <v>18–22</v>
      </c>
      <c r="BJ340" s="175">
        <f t="shared" si="141"/>
        <v>0.51700000000000002</v>
      </c>
      <c r="BK340" s="175">
        <f t="shared" si="142"/>
        <v>0.55600000000000005</v>
      </c>
      <c r="BL340" s="175">
        <f t="shared" si="143"/>
        <v>0.2492456246228123</v>
      </c>
      <c r="BM340" s="176" t="str">
        <f t="shared" si="144"/>
        <v>Écarter</v>
      </c>
      <c r="BN340" s="177">
        <f t="shared" si="145"/>
        <v>0.19558337680403409</v>
      </c>
      <c r="BO340" s="177">
        <f t="shared" si="146"/>
        <v>1263.5999999999999</v>
      </c>
      <c r="BP340" s="178">
        <f t="shared" si="147"/>
        <v>6.4102564102564111E-2</v>
      </c>
      <c r="BQ340" s="178">
        <f t="shared" si="148"/>
        <v>1.1095890410958904</v>
      </c>
      <c r="BR340" s="179">
        <f t="shared" si="149"/>
        <v>0.17331433998100665</v>
      </c>
      <c r="BS340" s="182">
        <f>AVERAGE(Tableau1[[#This Row],[STL_pg/Min]],Tableau1[[#This Row],[BLK_pg/Min]],Tableau1[[#This Row],[REB_pg/Min]])</f>
        <v>7.4918223066371206E-2</v>
      </c>
      <c r="BT340" s="180">
        <f>AVERAGE(Tableau1[FG%])</f>
        <v>44.61089630931459</v>
      </c>
      <c r="BU340" s="180">
        <f>AVERAGE(Tableau1[3P%])</f>
        <v>29.902460456941991</v>
      </c>
      <c r="BV340" s="180">
        <f>AVERAGE(Tableau1[FT%])</f>
        <v>72.024077328646754</v>
      </c>
    </row>
    <row r="341" spans="1:74">
      <c r="A341" s="181" t="s">
        <v>2104</v>
      </c>
      <c r="B341" s="167" t="s">
        <v>1746</v>
      </c>
      <c r="C341" s="168">
        <v>30</v>
      </c>
      <c r="D341" s="168">
        <v>69</v>
      </c>
      <c r="E341" s="168">
        <v>58</v>
      </c>
      <c r="F341" s="168">
        <v>11</v>
      </c>
      <c r="G341" s="168">
        <v>16.399999999999999</v>
      </c>
      <c r="H341" s="169">
        <v>435</v>
      </c>
      <c r="I341" s="169">
        <v>173</v>
      </c>
      <c r="J341" s="169">
        <v>352</v>
      </c>
      <c r="K341" s="169">
        <v>48.3</v>
      </c>
      <c r="L341" s="169">
        <v>69</v>
      </c>
      <c r="M341" s="169">
        <v>173</v>
      </c>
      <c r="N341" s="169">
        <v>38.6</v>
      </c>
      <c r="O341" s="169">
        <v>28</v>
      </c>
      <c r="P341" s="169">
        <v>41</v>
      </c>
      <c r="Q341" s="169">
        <v>71.8</v>
      </c>
      <c r="R341" s="169">
        <v>62</v>
      </c>
      <c r="S341" s="169">
        <v>179</v>
      </c>
      <c r="T341" s="169">
        <v>242</v>
      </c>
      <c r="U341" s="169">
        <v>97</v>
      </c>
      <c r="V341" s="170">
        <v>41</v>
      </c>
      <c r="W341" s="169">
        <v>41</v>
      </c>
      <c r="X341" s="169">
        <v>7</v>
      </c>
      <c r="Y341" s="169">
        <v>110</v>
      </c>
      <c r="Z341" s="169">
        <v>994</v>
      </c>
      <c r="AA341" s="169">
        <v>2</v>
      </c>
      <c r="AB341" s="169">
        <v>0</v>
      </c>
      <c r="AC341" s="168">
        <v>4.8</v>
      </c>
      <c r="AD341" s="168">
        <v>118.7</v>
      </c>
      <c r="AE341" s="168">
        <v>104.1</v>
      </c>
      <c r="AF341" s="168">
        <v>14.5</v>
      </c>
      <c r="AG341" s="168">
        <v>11.1</v>
      </c>
      <c r="AH341" s="168">
        <v>2.4900000000000002</v>
      </c>
      <c r="AI341" s="168">
        <v>19.2</v>
      </c>
      <c r="AJ341" s="168">
        <v>5.6</v>
      </c>
      <c r="AK341" s="168">
        <v>14.8</v>
      </c>
      <c r="AL341" s="168">
        <v>10.199999999999999</v>
      </c>
      <c r="AM341" s="168">
        <v>7.7</v>
      </c>
      <c r="AN341" s="168">
        <v>57.6</v>
      </c>
      <c r="AO341" s="168">
        <v>58.7</v>
      </c>
      <c r="AP341" s="168">
        <v>15.1</v>
      </c>
      <c r="AQ341" s="168">
        <v>101.26</v>
      </c>
      <c r="AR341" s="168">
        <v>9.3000000000000007</v>
      </c>
      <c r="AS341" s="168">
        <v>2379</v>
      </c>
      <c r="AT341" s="171">
        <f t="shared" si="125"/>
        <v>6.3043478260869561</v>
      </c>
      <c r="AU341" s="171">
        <f t="shared" si="126"/>
        <v>1.4057971014492754</v>
      </c>
      <c r="AV341" s="172">
        <f t="shared" si="127"/>
        <v>3.5072463768115942</v>
      </c>
      <c r="AW341" s="172">
        <f t="shared" si="128"/>
        <v>0.89855072463768115</v>
      </c>
      <c r="AX341" s="172">
        <f t="shared" si="129"/>
        <v>2.5942028985507246</v>
      </c>
      <c r="AY341" s="172">
        <f t="shared" si="130"/>
        <v>0.59420289855072461</v>
      </c>
      <c r="AZ341" s="172">
        <f t="shared" si="131"/>
        <v>0.10144927536231885</v>
      </c>
      <c r="BA341" s="172">
        <f t="shared" si="132"/>
        <v>0.59420289855072461</v>
      </c>
      <c r="BB341" s="173">
        <f t="shared" si="133"/>
        <v>0.3844114528101803</v>
      </c>
      <c r="BC341" s="173">
        <f t="shared" si="134"/>
        <v>2.3658536585365857</v>
      </c>
      <c r="BD341" s="173">
        <f t="shared" si="135"/>
        <v>3.6231884057971016E-2</v>
      </c>
      <c r="BE341" s="173">
        <f t="shared" si="136"/>
        <v>6.1859314245316377E-3</v>
      </c>
      <c r="BF341" s="173">
        <f t="shared" si="137"/>
        <v>5.4789678331565929E-2</v>
      </c>
      <c r="BG341" s="173">
        <f t="shared" si="138"/>
        <v>0.15818310357016616</v>
      </c>
      <c r="BH341" s="174" t="str">
        <f t="shared" si="139"/>
        <v>10–19 min</v>
      </c>
      <c r="BI341" s="174" t="str">
        <f t="shared" si="140"/>
        <v>28–32</v>
      </c>
      <c r="BJ341" s="175">
        <f t="shared" si="141"/>
        <v>0.57600000000000007</v>
      </c>
      <c r="BK341" s="175">
        <f t="shared" si="142"/>
        <v>0.58700000000000008</v>
      </c>
      <c r="BL341" s="175">
        <f t="shared" si="143"/>
        <v>0.2124321062160531</v>
      </c>
      <c r="BM341" s="176" t="str">
        <f t="shared" si="144"/>
        <v>Écarter</v>
      </c>
      <c r="BN341" s="177">
        <f t="shared" si="145"/>
        <v>0.19280902808153266</v>
      </c>
      <c r="BO341" s="177">
        <f t="shared" si="146"/>
        <v>1131.5999999999999</v>
      </c>
      <c r="BP341" s="178">
        <f t="shared" si="147"/>
        <v>8.571933545422411E-2</v>
      </c>
      <c r="BQ341" s="178">
        <f t="shared" si="148"/>
        <v>2.3658536585365852</v>
      </c>
      <c r="BR341" s="179">
        <f t="shared" si="149"/>
        <v>0.2138564863909509</v>
      </c>
      <c r="BS341" s="182">
        <f>AVERAGE(Tableau1[[#This Row],[STL_pg/Min]],Tableau1[[#This Row],[BLK_pg/Min]],Tableau1[[#This Row],[REB_pg/Min]])</f>
        <v>8.5424767291151185E-2</v>
      </c>
      <c r="BT341" s="180">
        <f>AVERAGE(Tableau1[FG%])</f>
        <v>44.61089630931459</v>
      </c>
      <c r="BU341" s="180">
        <f>AVERAGE(Tableau1[3P%])</f>
        <v>29.902460456941991</v>
      </c>
      <c r="BV341" s="180">
        <f>AVERAGE(Tableau1[FT%])</f>
        <v>72.024077328646754</v>
      </c>
    </row>
    <row r="342" spans="1:74">
      <c r="A342" s="181" t="s">
        <v>2105</v>
      </c>
      <c r="B342" s="167" t="s">
        <v>1774</v>
      </c>
      <c r="C342" s="168">
        <v>24</v>
      </c>
      <c r="D342" s="168">
        <v>66</v>
      </c>
      <c r="E342" s="168">
        <v>17</v>
      </c>
      <c r="F342" s="168">
        <v>49</v>
      </c>
      <c r="G342" s="168">
        <v>18.8</v>
      </c>
      <c r="H342" s="169">
        <v>416</v>
      </c>
      <c r="I342" s="169">
        <v>158</v>
      </c>
      <c r="J342" s="169">
        <v>350</v>
      </c>
      <c r="K342" s="169">
        <v>45.5</v>
      </c>
      <c r="L342" s="169">
        <v>53</v>
      </c>
      <c r="M342" s="169">
        <v>165</v>
      </c>
      <c r="N342" s="169">
        <v>34.1</v>
      </c>
      <c r="O342" s="169">
        <v>46</v>
      </c>
      <c r="P342" s="169">
        <v>53</v>
      </c>
      <c r="Q342" s="169">
        <v>83.6</v>
      </c>
      <c r="R342" s="169">
        <v>112</v>
      </c>
      <c r="S342" s="169">
        <v>205</v>
      </c>
      <c r="T342" s="169">
        <v>317</v>
      </c>
      <c r="U342" s="169">
        <v>86</v>
      </c>
      <c r="V342" s="170">
        <v>53</v>
      </c>
      <c r="W342" s="169">
        <v>40</v>
      </c>
      <c r="X342" s="169">
        <v>7</v>
      </c>
      <c r="Y342" s="169">
        <v>79</v>
      </c>
      <c r="Z342" s="169">
        <v>1016</v>
      </c>
      <c r="AA342" s="169">
        <v>4</v>
      </c>
      <c r="AB342" s="169">
        <v>0</v>
      </c>
      <c r="AC342" s="168">
        <v>-5</v>
      </c>
      <c r="AD342" s="168">
        <v>107.2</v>
      </c>
      <c r="AE342" s="168">
        <v>119</v>
      </c>
      <c r="AF342" s="168">
        <v>-11.8</v>
      </c>
      <c r="AG342" s="168">
        <v>10.1</v>
      </c>
      <c r="AH342" s="168">
        <v>1.73</v>
      </c>
      <c r="AI342" s="168">
        <v>17.2</v>
      </c>
      <c r="AJ342" s="168">
        <v>8.1999999999999993</v>
      </c>
      <c r="AK342" s="168">
        <v>16.600000000000001</v>
      </c>
      <c r="AL342" s="168">
        <v>12.2</v>
      </c>
      <c r="AM342" s="168">
        <v>10</v>
      </c>
      <c r="AN342" s="168">
        <v>53.6</v>
      </c>
      <c r="AO342" s="168">
        <v>56.3</v>
      </c>
      <c r="AP342" s="168">
        <v>14</v>
      </c>
      <c r="AQ342" s="168">
        <v>100.95</v>
      </c>
      <c r="AR342" s="168">
        <v>8.6999999999999993</v>
      </c>
      <c r="AS342" s="168">
        <v>2595</v>
      </c>
      <c r="AT342" s="171">
        <f t="shared" si="125"/>
        <v>6.3030303030303028</v>
      </c>
      <c r="AU342" s="171">
        <f t="shared" si="126"/>
        <v>1.303030303030303</v>
      </c>
      <c r="AV342" s="172">
        <f t="shared" si="127"/>
        <v>4.8030303030303028</v>
      </c>
      <c r="AW342" s="172">
        <f t="shared" si="128"/>
        <v>1.696969696969697</v>
      </c>
      <c r="AX342" s="172">
        <f t="shared" si="129"/>
        <v>3.106060606060606</v>
      </c>
      <c r="AY342" s="172">
        <f t="shared" si="130"/>
        <v>0.60606060606060608</v>
      </c>
      <c r="AZ342" s="172">
        <f t="shared" si="131"/>
        <v>0.10606060606060606</v>
      </c>
      <c r="BA342" s="172">
        <f t="shared" si="132"/>
        <v>0.80303030303030298</v>
      </c>
      <c r="BB342" s="173">
        <f t="shared" si="133"/>
        <v>0.33526756931012247</v>
      </c>
      <c r="BC342" s="173">
        <f t="shared" si="134"/>
        <v>1.6226415094339623</v>
      </c>
      <c r="BD342" s="173">
        <f t="shared" si="135"/>
        <v>3.2237266279819474E-2</v>
      </c>
      <c r="BE342" s="173">
        <f t="shared" si="136"/>
        <v>5.641521598968407E-3</v>
      </c>
      <c r="BF342" s="173">
        <f t="shared" si="137"/>
        <v>9.0264345583494512E-2</v>
      </c>
      <c r="BG342" s="173">
        <f t="shared" si="138"/>
        <v>0.16521598968407478</v>
      </c>
      <c r="BH342" s="174" t="str">
        <f t="shared" si="139"/>
        <v>10–19 min</v>
      </c>
      <c r="BI342" s="174" t="str">
        <f t="shared" si="140"/>
        <v>23–27</v>
      </c>
      <c r="BJ342" s="175">
        <f t="shared" si="141"/>
        <v>0.53600000000000003</v>
      </c>
      <c r="BK342" s="175">
        <f t="shared" si="142"/>
        <v>0.56299999999999994</v>
      </c>
      <c r="BL342" s="175">
        <f t="shared" si="143"/>
        <v>0.21122510561255281</v>
      </c>
      <c r="BM342" s="176" t="str">
        <f t="shared" si="144"/>
        <v>Écarter</v>
      </c>
      <c r="BN342" s="177">
        <f t="shared" si="145"/>
        <v>0.19276873361380403</v>
      </c>
      <c r="BO342" s="177">
        <f t="shared" si="146"/>
        <v>1240.8</v>
      </c>
      <c r="BP342" s="178">
        <f t="shared" si="147"/>
        <v>6.9310122501611865E-2</v>
      </c>
      <c r="BQ342" s="178">
        <f t="shared" si="148"/>
        <v>1.6226415094339623</v>
      </c>
      <c r="BR342" s="179">
        <f t="shared" si="149"/>
        <v>0.2554803352675693</v>
      </c>
      <c r="BS342" s="182">
        <f>AVERAGE(Tableau1[[#This Row],[STL_pg/Min]],Tableau1[[#This Row],[BLK_pg/Min]],Tableau1[[#This Row],[REB_pg/Min]])</f>
        <v>9.7786374382119068E-2</v>
      </c>
      <c r="BT342" s="180">
        <f>AVERAGE(Tableau1[FG%])</f>
        <v>44.61089630931459</v>
      </c>
      <c r="BU342" s="180">
        <f>AVERAGE(Tableau1[3P%])</f>
        <v>29.902460456941991</v>
      </c>
      <c r="BV342" s="180">
        <f>AVERAGE(Tableau1[FT%])</f>
        <v>72.024077328646754</v>
      </c>
    </row>
    <row r="343" spans="1:74">
      <c r="A343" s="181" t="s">
        <v>2106</v>
      </c>
      <c r="B343" s="167" t="s">
        <v>1780</v>
      </c>
      <c r="C343" s="168">
        <v>26</v>
      </c>
      <c r="D343" s="168">
        <v>61</v>
      </c>
      <c r="E343" s="168">
        <v>23</v>
      </c>
      <c r="F343" s="168">
        <v>38</v>
      </c>
      <c r="G343" s="168">
        <v>11.2</v>
      </c>
      <c r="H343" s="169">
        <v>384</v>
      </c>
      <c r="I343" s="169">
        <v>140</v>
      </c>
      <c r="J343" s="169">
        <v>281</v>
      </c>
      <c r="K343" s="169">
        <v>50.2</v>
      </c>
      <c r="L343" s="169">
        <v>61</v>
      </c>
      <c r="M343" s="169">
        <v>159</v>
      </c>
      <c r="N343" s="169">
        <v>37.299999999999997</v>
      </c>
      <c r="O343" s="169">
        <v>43</v>
      </c>
      <c r="P343" s="169">
        <v>61</v>
      </c>
      <c r="Q343" s="169">
        <v>74.099999999999994</v>
      </c>
      <c r="R343" s="169">
        <v>61</v>
      </c>
      <c r="S343" s="169">
        <v>122</v>
      </c>
      <c r="T343" s="169">
        <v>189</v>
      </c>
      <c r="U343" s="169">
        <v>49</v>
      </c>
      <c r="V343" s="170">
        <v>24</v>
      </c>
      <c r="W343" s="169">
        <v>18</v>
      </c>
      <c r="X343" s="169">
        <v>18</v>
      </c>
      <c r="Y343" s="169">
        <v>61</v>
      </c>
      <c r="Z343" s="169">
        <v>769</v>
      </c>
      <c r="AA343" s="169">
        <v>2</v>
      </c>
      <c r="AB343" s="169">
        <v>0</v>
      </c>
      <c r="AC343" s="168">
        <v>-0.5</v>
      </c>
      <c r="AD343" s="168">
        <v>111.6</v>
      </c>
      <c r="AE343" s="168">
        <v>112.9</v>
      </c>
      <c r="AF343" s="168">
        <v>-1.4</v>
      </c>
      <c r="AG343" s="168">
        <v>10.8</v>
      </c>
      <c r="AH343" s="168">
        <v>1.85</v>
      </c>
      <c r="AI343" s="168">
        <v>12.6</v>
      </c>
      <c r="AJ343" s="168">
        <v>8.6</v>
      </c>
      <c r="AK343" s="168">
        <v>17.600000000000001</v>
      </c>
      <c r="AL343" s="168">
        <v>13.1</v>
      </c>
      <c r="AM343" s="168">
        <v>6.8</v>
      </c>
      <c r="AN343" s="168">
        <v>60.9</v>
      </c>
      <c r="AO343" s="168">
        <v>62.8</v>
      </c>
      <c r="AP343" s="168">
        <v>20.2</v>
      </c>
      <c r="AQ343" s="168">
        <v>102.07</v>
      </c>
      <c r="AR343" s="168">
        <v>12.4</v>
      </c>
      <c r="AS343" s="168">
        <v>1445</v>
      </c>
      <c r="AT343" s="171">
        <f t="shared" si="125"/>
        <v>6.2950819672131146</v>
      </c>
      <c r="AU343" s="171">
        <f t="shared" si="126"/>
        <v>0.80327868852459017</v>
      </c>
      <c r="AV343" s="172">
        <f t="shared" si="127"/>
        <v>3.098360655737705</v>
      </c>
      <c r="AW343" s="172">
        <f t="shared" si="128"/>
        <v>1</v>
      </c>
      <c r="AX343" s="172">
        <f t="shared" si="129"/>
        <v>2</v>
      </c>
      <c r="AY343" s="172">
        <f t="shared" si="130"/>
        <v>0.29508196721311475</v>
      </c>
      <c r="AZ343" s="172">
        <f t="shared" si="131"/>
        <v>0.29508196721311475</v>
      </c>
      <c r="BA343" s="172">
        <f t="shared" si="132"/>
        <v>0.39344262295081966</v>
      </c>
      <c r="BB343" s="173">
        <f t="shared" si="133"/>
        <v>0.56206088992974246</v>
      </c>
      <c r="BC343" s="173">
        <f t="shared" si="134"/>
        <v>2.0416666666666665</v>
      </c>
      <c r="BD343" s="173">
        <f t="shared" si="135"/>
        <v>2.6346604215456676E-2</v>
      </c>
      <c r="BE343" s="173">
        <f t="shared" si="136"/>
        <v>2.6346604215456676E-2</v>
      </c>
      <c r="BF343" s="173">
        <f t="shared" si="137"/>
        <v>8.9285714285714288E-2</v>
      </c>
      <c r="BG343" s="173">
        <f t="shared" si="138"/>
        <v>0.17857142857142858</v>
      </c>
      <c r="BH343" s="174" t="str">
        <f t="shared" si="139"/>
        <v>10–19 min</v>
      </c>
      <c r="BI343" s="174" t="str">
        <f t="shared" si="140"/>
        <v>23–27</v>
      </c>
      <c r="BJ343" s="175">
        <f t="shared" si="141"/>
        <v>0.60899999999999999</v>
      </c>
      <c r="BK343" s="175">
        <f t="shared" si="142"/>
        <v>0.628</v>
      </c>
      <c r="BL343" s="175">
        <f t="shared" si="143"/>
        <v>0.16958358479179239</v>
      </c>
      <c r="BM343" s="176" t="str">
        <f t="shared" si="144"/>
        <v>Écarter</v>
      </c>
      <c r="BN343" s="177">
        <f t="shared" si="145"/>
        <v>0.19252564567734276</v>
      </c>
      <c r="BO343" s="177">
        <f t="shared" si="146"/>
        <v>683.19999999999993</v>
      </c>
      <c r="BP343" s="178">
        <f t="shared" si="147"/>
        <v>7.1721311475409846E-2</v>
      </c>
      <c r="BQ343" s="178">
        <f t="shared" si="148"/>
        <v>2.0416666666666665</v>
      </c>
      <c r="BR343" s="179">
        <f t="shared" si="149"/>
        <v>0.27663934426229508</v>
      </c>
      <c r="BS343" s="182">
        <f>AVERAGE(Tableau1[[#This Row],[STL_pg/Min]],Tableau1[[#This Row],[BLK_pg/Min]],Tableau1[[#This Row],[REB_pg/Min]])</f>
        <v>0.10977751756440281</v>
      </c>
      <c r="BT343" s="180">
        <f>AVERAGE(Tableau1[FG%])</f>
        <v>44.61089630931459</v>
      </c>
      <c r="BU343" s="180">
        <f>AVERAGE(Tableau1[3P%])</f>
        <v>29.902460456941991</v>
      </c>
      <c r="BV343" s="180">
        <f>AVERAGE(Tableau1[FT%])</f>
        <v>72.024077328646754</v>
      </c>
    </row>
    <row r="344" spans="1:74">
      <c r="A344" s="181" t="s">
        <v>2107</v>
      </c>
      <c r="B344" s="167" t="s">
        <v>1789</v>
      </c>
      <c r="C344" s="168">
        <v>27</v>
      </c>
      <c r="D344" s="168">
        <v>14</v>
      </c>
      <c r="E344" s="168">
        <v>8</v>
      </c>
      <c r="F344" s="168">
        <v>6</v>
      </c>
      <c r="G344" s="168">
        <v>19.2</v>
      </c>
      <c r="H344" s="169">
        <v>87</v>
      </c>
      <c r="I344" s="169">
        <v>31</v>
      </c>
      <c r="J344" s="169">
        <v>62</v>
      </c>
      <c r="K344" s="169">
        <v>50.8</v>
      </c>
      <c r="L344" s="169">
        <v>15</v>
      </c>
      <c r="M344" s="169">
        <v>29</v>
      </c>
      <c r="N344" s="169">
        <v>53.3</v>
      </c>
      <c r="O344" s="169">
        <v>8</v>
      </c>
      <c r="P344" s="169">
        <v>13</v>
      </c>
      <c r="Q344" s="169">
        <v>75</v>
      </c>
      <c r="R344" s="169">
        <v>13</v>
      </c>
      <c r="S344" s="169">
        <v>24</v>
      </c>
      <c r="T344" s="169">
        <v>36</v>
      </c>
      <c r="U344" s="169">
        <v>22</v>
      </c>
      <c r="V344" s="170">
        <v>17</v>
      </c>
      <c r="W344" s="169">
        <v>21</v>
      </c>
      <c r="X344" s="169">
        <v>6</v>
      </c>
      <c r="Y344" s="169">
        <v>29</v>
      </c>
      <c r="Z344" s="169">
        <v>228</v>
      </c>
      <c r="AA344" s="169">
        <v>0</v>
      </c>
      <c r="AB344" s="169">
        <v>0</v>
      </c>
      <c r="AC344" s="168">
        <v>2.7</v>
      </c>
      <c r="AD344" s="168">
        <v>107.3</v>
      </c>
      <c r="AE344" s="168">
        <v>100.5</v>
      </c>
      <c r="AF344" s="168">
        <v>6.8</v>
      </c>
      <c r="AG344" s="168">
        <v>12.8</v>
      </c>
      <c r="AH344" s="168">
        <v>1.35</v>
      </c>
      <c r="AI344" s="168">
        <v>21.5</v>
      </c>
      <c r="AJ344" s="168">
        <v>4.2</v>
      </c>
      <c r="AK344" s="168">
        <v>8.6</v>
      </c>
      <c r="AL344" s="168">
        <v>6.4</v>
      </c>
      <c r="AM344" s="168">
        <v>15.9</v>
      </c>
      <c r="AN344" s="168">
        <v>63.9</v>
      </c>
      <c r="AO344" s="168">
        <v>65.599999999999994</v>
      </c>
      <c r="AP344" s="168">
        <v>13.1</v>
      </c>
      <c r="AQ344" s="168">
        <v>100.58</v>
      </c>
      <c r="AR344" s="168">
        <v>8.1999999999999993</v>
      </c>
      <c r="AS344" s="168">
        <v>562</v>
      </c>
      <c r="AT344" s="171">
        <f t="shared" si="125"/>
        <v>6.2142857142857144</v>
      </c>
      <c r="AU344" s="171">
        <f t="shared" si="126"/>
        <v>1.5714285714285714</v>
      </c>
      <c r="AV344" s="172">
        <f t="shared" si="127"/>
        <v>2.5714285714285716</v>
      </c>
      <c r="AW344" s="172">
        <f t="shared" si="128"/>
        <v>0.9285714285714286</v>
      </c>
      <c r="AX344" s="172">
        <f t="shared" si="129"/>
        <v>1.7142857142857142</v>
      </c>
      <c r="AY344" s="172">
        <f t="shared" si="130"/>
        <v>1.5</v>
      </c>
      <c r="AZ344" s="172">
        <f t="shared" si="131"/>
        <v>0.42857142857142855</v>
      </c>
      <c r="BA344" s="172">
        <f t="shared" si="132"/>
        <v>1.2142857142857142</v>
      </c>
      <c r="BB344" s="173">
        <f t="shared" si="133"/>
        <v>0.3236607142857143</v>
      </c>
      <c r="BC344" s="173">
        <f t="shared" si="134"/>
        <v>1.2941176470588236</v>
      </c>
      <c r="BD344" s="173">
        <f t="shared" si="135"/>
        <v>7.8125E-2</v>
      </c>
      <c r="BE344" s="173">
        <f t="shared" si="136"/>
        <v>2.2321428571428572E-2</v>
      </c>
      <c r="BF344" s="173">
        <f t="shared" si="137"/>
        <v>4.836309523809524E-2</v>
      </c>
      <c r="BG344" s="173">
        <f t="shared" si="138"/>
        <v>8.9285714285714288E-2</v>
      </c>
      <c r="BH344" s="174" t="str">
        <f t="shared" si="139"/>
        <v>10–19 min</v>
      </c>
      <c r="BI344" s="174" t="str">
        <f t="shared" si="140"/>
        <v>23–27</v>
      </c>
      <c r="BJ344" s="175">
        <f t="shared" si="141"/>
        <v>0.63900000000000001</v>
      </c>
      <c r="BK344" s="175">
        <f t="shared" si="142"/>
        <v>0.65599999999999992</v>
      </c>
      <c r="BL344" s="175">
        <f t="shared" si="143"/>
        <v>3.7417018708509352E-2</v>
      </c>
      <c r="BM344" s="176" t="str">
        <f t="shared" si="144"/>
        <v>Écarter</v>
      </c>
      <c r="BN344" s="177">
        <f t="shared" si="145"/>
        <v>0.19005461339465365</v>
      </c>
      <c r="BO344" s="177">
        <f t="shared" si="146"/>
        <v>268.8</v>
      </c>
      <c r="BP344" s="178">
        <f t="shared" si="147"/>
        <v>8.1845238095238096E-2</v>
      </c>
      <c r="BQ344" s="178">
        <f t="shared" si="148"/>
        <v>1.2941176470588236</v>
      </c>
      <c r="BR344" s="179">
        <f t="shared" si="149"/>
        <v>0.13392857142857145</v>
      </c>
      <c r="BS344" s="182">
        <f>AVERAGE(Tableau1[[#This Row],[STL_pg/Min]],Tableau1[[#This Row],[BLK_pg/Min]],Tableau1[[#This Row],[REB_pg/Min]])</f>
        <v>7.8125000000000014E-2</v>
      </c>
      <c r="BT344" s="180">
        <f>AVERAGE(Tableau1[FG%])</f>
        <v>44.61089630931459</v>
      </c>
      <c r="BU344" s="180">
        <f>AVERAGE(Tableau1[3P%])</f>
        <v>29.902460456941991</v>
      </c>
      <c r="BV344" s="180">
        <f>AVERAGE(Tableau1[FT%])</f>
        <v>72.024077328646754</v>
      </c>
    </row>
    <row r="345" spans="1:74">
      <c r="A345" s="181" t="s">
        <v>2108</v>
      </c>
      <c r="B345" s="167" t="s">
        <v>1754</v>
      </c>
      <c r="C345" s="168">
        <v>24</v>
      </c>
      <c r="D345" s="168">
        <v>24</v>
      </c>
      <c r="E345" s="168">
        <v>11</v>
      </c>
      <c r="F345" s="168">
        <v>13</v>
      </c>
      <c r="G345" s="168">
        <v>9.9</v>
      </c>
      <c r="H345" s="169">
        <v>149</v>
      </c>
      <c r="I345" s="169">
        <v>48</v>
      </c>
      <c r="J345" s="169">
        <v>118</v>
      </c>
      <c r="K345" s="169">
        <v>39.799999999999997</v>
      </c>
      <c r="L345" s="169">
        <v>31</v>
      </c>
      <c r="M345" s="169">
        <v>82</v>
      </c>
      <c r="N345" s="169">
        <v>39</v>
      </c>
      <c r="O345" s="169">
        <v>24</v>
      </c>
      <c r="P345" s="169">
        <v>26</v>
      </c>
      <c r="Q345" s="169">
        <v>88.5</v>
      </c>
      <c r="R345" s="169">
        <v>5</v>
      </c>
      <c r="S345" s="169">
        <v>19</v>
      </c>
      <c r="T345" s="169">
        <v>24</v>
      </c>
      <c r="U345" s="169">
        <v>31</v>
      </c>
      <c r="V345" s="170">
        <v>24</v>
      </c>
      <c r="W345" s="169">
        <v>19</v>
      </c>
      <c r="X345" s="169">
        <v>5</v>
      </c>
      <c r="Y345" s="169">
        <v>29</v>
      </c>
      <c r="Z345" s="169">
        <v>269</v>
      </c>
      <c r="AA345" s="169">
        <v>0</v>
      </c>
      <c r="AB345" s="169">
        <v>0</v>
      </c>
      <c r="AC345" s="168">
        <v>-1.3</v>
      </c>
      <c r="AD345" s="168">
        <v>102</v>
      </c>
      <c r="AE345" s="168">
        <v>108.1</v>
      </c>
      <c r="AF345" s="168">
        <v>-6.1</v>
      </c>
      <c r="AG345" s="168">
        <v>24.6</v>
      </c>
      <c r="AH345" s="168">
        <v>1.28</v>
      </c>
      <c r="AI345" s="168">
        <v>17.3</v>
      </c>
      <c r="AJ345" s="168">
        <v>2</v>
      </c>
      <c r="AK345" s="168">
        <v>8.3000000000000007</v>
      </c>
      <c r="AL345" s="168">
        <v>5.0999999999999996</v>
      </c>
      <c r="AM345" s="168">
        <v>13.5</v>
      </c>
      <c r="AN345" s="168">
        <v>53.4</v>
      </c>
      <c r="AO345" s="168">
        <v>57.6</v>
      </c>
      <c r="AP345" s="168">
        <v>27.4</v>
      </c>
      <c r="AQ345" s="168">
        <v>98.61</v>
      </c>
      <c r="AR345" s="168">
        <v>10.8</v>
      </c>
      <c r="AS345" s="168">
        <v>490</v>
      </c>
      <c r="AT345" s="171">
        <f t="shared" si="125"/>
        <v>6.208333333333333</v>
      </c>
      <c r="AU345" s="171">
        <f t="shared" si="126"/>
        <v>1.2916666666666667</v>
      </c>
      <c r="AV345" s="172">
        <f t="shared" si="127"/>
        <v>1</v>
      </c>
      <c r="AW345" s="172">
        <f t="shared" si="128"/>
        <v>0.20833333333333334</v>
      </c>
      <c r="AX345" s="172">
        <f t="shared" si="129"/>
        <v>0.79166666666666663</v>
      </c>
      <c r="AY345" s="172">
        <f t="shared" si="130"/>
        <v>0.79166666666666663</v>
      </c>
      <c r="AZ345" s="172">
        <f t="shared" si="131"/>
        <v>0.20833333333333334</v>
      </c>
      <c r="BA345" s="172">
        <f t="shared" si="132"/>
        <v>1</v>
      </c>
      <c r="BB345" s="173">
        <f t="shared" si="133"/>
        <v>0.62710437710437705</v>
      </c>
      <c r="BC345" s="173">
        <f t="shared" si="134"/>
        <v>1.2916666666666667</v>
      </c>
      <c r="BD345" s="173">
        <f t="shared" si="135"/>
        <v>7.9966329966329963E-2</v>
      </c>
      <c r="BE345" s="173">
        <f t="shared" si="136"/>
        <v>2.1043771043771045E-2</v>
      </c>
      <c r="BF345" s="173">
        <f t="shared" si="137"/>
        <v>2.1043771043771045E-2</v>
      </c>
      <c r="BG345" s="173">
        <f t="shared" si="138"/>
        <v>7.9966329966329963E-2</v>
      </c>
      <c r="BH345" s="174" t="str">
        <f t="shared" si="139"/>
        <v>&lt;10 min</v>
      </c>
      <c r="BI345" s="174" t="str">
        <f t="shared" si="140"/>
        <v>23–27</v>
      </c>
      <c r="BJ345" s="175">
        <f t="shared" si="141"/>
        <v>0.53400000000000003</v>
      </c>
      <c r="BK345" s="175">
        <f t="shared" si="142"/>
        <v>0.57600000000000007</v>
      </c>
      <c r="BL345" s="175">
        <f t="shared" si="143"/>
        <v>7.1213035606517802E-2</v>
      </c>
      <c r="BM345" s="176" t="str">
        <f t="shared" si="144"/>
        <v>Écarter</v>
      </c>
      <c r="BN345" s="177">
        <f t="shared" si="145"/>
        <v>0.18987256874580818</v>
      </c>
      <c r="BO345" s="177">
        <f t="shared" si="146"/>
        <v>237.60000000000002</v>
      </c>
      <c r="BP345" s="178">
        <f t="shared" si="147"/>
        <v>0.13047138047138046</v>
      </c>
      <c r="BQ345" s="178">
        <f t="shared" si="148"/>
        <v>1.2916666666666667</v>
      </c>
      <c r="BR345" s="179">
        <f t="shared" si="149"/>
        <v>0.10101010101010101</v>
      </c>
      <c r="BS345" s="182">
        <f>AVERAGE(Tableau1[[#This Row],[STL_pg/Min]],Tableau1[[#This Row],[BLK_pg/Min]],Tableau1[[#This Row],[REB_pg/Min]])</f>
        <v>6.7340067340067339E-2</v>
      </c>
      <c r="BT345" s="180">
        <f>AVERAGE(Tableau1[FG%])</f>
        <v>44.61089630931459</v>
      </c>
      <c r="BU345" s="180">
        <f>AVERAGE(Tableau1[3P%])</f>
        <v>29.902460456941991</v>
      </c>
      <c r="BV345" s="180">
        <f>AVERAGE(Tableau1[FT%])</f>
        <v>72.024077328646754</v>
      </c>
    </row>
    <row r="346" spans="1:74">
      <c r="A346" s="181" t="s">
        <v>2109</v>
      </c>
      <c r="B346" s="167" t="s">
        <v>1799</v>
      </c>
      <c r="C346" s="168">
        <v>23</v>
      </c>
      <c r="D346" s="168">
        <v>63</v>
      </c>
      <c r="E346" s="168">
        <v>18</v>
      </c>
      <c r="F346" s="168">
        <v>45</v>
      </c>
      <c r="G346" s="168">
        <v>20.399999999999999</v>
      </c>
      <c r="H346" s="169">
        <v>391</v>
      </c>
      <c r="I346" s="169">
        <v>158</v>
      </c>
      <c r="J346" s="169">
        <v>359</v>
      </c>
      <c r="K346" s="169">
        <v>43.8</v>
      </c>
      <c r="L346" s="169">
        <v>19</v>
      </c>
      <c r="M346" s="169">
        <v>69</v>
      </c>
      <c r="N346" s="169">
        <v>24.3</v>
      </c>
      <c r="O346" s="169">
        <v>63</v>
      </c>
      <c r="P346" s="169">
        <v>82</v>
      </c>
      <c r="Q346" s="169">
        <v>73.2</v>
      </c>
      <c r="R346" s="169">
        <v>107</v>
      </c>
      <c r="S346" s="169">
        <v>202</v>
      </c>
      <c r="T346" s="169">
        <v>309</v>
      </c>
      <c r="U346" s="169">
        <v>145</v>
      </c>
      <c r="V346" s="170">
        <v>69</v>
      </c>
      <c r="W346" s="169">
        <v>57</v>
      </c>
      <c r="X346" s="169">
        <v>32</v>
      </c>
      <c r="Y346" s="169">
        <v>139</v>
      </c>
      <c r="Z346" s="169">
        <v>1178</v>
      </c>
      <c r="AA346" s="169">
        <v>3</v>
      </c>
      <c r="AB346" s="169">
        <v>1</v>
      </c>
      <c r="AC346" s="168">
        <v>-3.8</v>
      </c>
      <c r="AD346" s="168">
        <v>103.7</v>
      </c>
      <c r="AE346" s="168">
        <v>111.9</v>
      </c>
      <c r="AF346" s="168">
        <v>-8.1999999999999993</v>
      </c>
      <c r="AG346" s="168">
        <v>16</v>
      </c>
      <c r="AH346" s="168">
        <v>2.09</v>
      </c>
      <c r="AI346" s="168">
        <v>24.1</v>
      </c>
      <c r="AJ346" s="168">
        <v>7.6</v>
      </c>
      <c r="AK346" s="168">
        <v>15.7</v>
      </c>
      <c r="AL346" s="168">
        <v>11.4</v>
      </c>
      <c r="AM346" s="168">
        <v>11.5</v>
      </c>
      <c r="AN346" s="168">
        <v>46.2</v>
      </c>
      <c r="AO346" s="168">
        <v>49.6</v>
      </c>
      <c r="AP346" s="168">
        <v>14.5</v>
      </c>
      <c r="AQ346" s="168">
        <v>102.69</v>
      </c>
      <c r="AR346" s="168">
        <v>8.3000000000000007</v>
      </c>
      <c r="AS346" s="168">
        <v>2743</v>
      </c>
      <c r="AT346" s="171">
        <f t="shared" si="125"/>
        <v>6.2063492063492065</v>
      </c>
      <c r="AU346" s="171">
        <f t="shared" si="126"/>
        <v>2.3015873015873014</v>
      </c>
      <c r="AV346" s="172">
        <f t="shared" si="127"/>
        <v>4.9047619047619051</v>
      </c>
      <c r="AW346" s="172">
        <f t="shared" si="128"/>
        <v>1.6984126984126984</v>
      </c>
      <c r="AX346" s="172">
        <f t="shared" si="129"/>
        <v>3.2063492063492065</v>
      </c>
      <c r="AY346" s="172">
        <f t="shared" si="130"/>
        <v>0.90476190476190477</v>
      </c>
      <c r="AZ346" s="172">
        <f t="shared" si="131"/>
        <v>0.50793650793650791</v>
      </c>
      <c r="BA346" s="172">
        <f t="shared" si="132"/>
        <v>1.0952380952380953</v>
      </c>
      <c r="BB346" s="173">
        <f t="shared" si="133"/>
        <v>0.30423280423280424</v>
      </c>
      <c r="BC346" s="173">
        <f t="shared" si="134"/>
        <v>2.1014492753623184</v>
      </c>
      <c r="BD346" s="173">
        <f t="shared" si="135"/>
        <v>4.4351073762838471E-2</v>
      </c>
      <c r="BE346" s="173">
        <f t="shared" si="136"/>
        <v>2.4898848428260192E-2</v>
      </c>
      <c r="BF346" s="173">
        <f t="shared" si="137"/>
        <v>8.3255524431995021E-2</v>
      </c>
      <c r="BG346" s="173">
        <f t="shared" si="138"/>
        <v>0.15717398070339247</v>
      </c>
      <c r="BH346" s="174" t="str">
        <f t="shared" si="139"/>
        <v>20–29 min</v>
      </c>
      <c r="BI346" s="174" t="str">
        <f t="shared" si="140"/>
        <v>23–27</v>
      </c>
      <c r="BJ346" s="175">
        <f t="shared" si="141"/>
        <v>0.46200000000000002</v>
      </c>
      <c r="BK346" s="175">
        <f t="shared" si="142"/>
        <v>0.496</v>
      </c>
      <c r="BL346" s="175">
        <f t="shared" si="143"/>
        <v>0.21665660832830416</v>
      </c>
      <c r="BM346" s="176" t="str">
        <f t="shared" si="144"/>
        <v>Écarter</v>
      </c>
      <c r="BN346" s="177">
        <f t="shared" si="145"/>
        <v>0.18981188719619305</v>
      </c>
      <c r="BO346" s="177">
        <f t="shared" si="146"/>
        <v>1285.1999999999998</v>
      </c>
      <c r="BP346" s="178">
        <f t="shared" si="147"/>
        <v>0.11282290694055401</v>
      </c>
      <c r="BQ346" s="178">
        <f t="shared" si="148"/>
        <v>2.1014492753623188</v>
      </c>
      <c r="BR346" s="179">
        <f t="shared" si="149"/>
        <v>0.24042950513538752</v>
      </c>
      <c r="BS346" s="182">
        <f>AVERAGE(Tableau1[[#This Row],[STL_pg/Min]],Tableau1[[#This Row],[BLK_pg/Min]],Tableau1[[#This Row],[REB_pg/Min]])</f>
        <v>0.10322647577549539</v>
      </c>
      <c r="BT346" s="180">
        <f>AVERAGE(Tableau1[FG%])</f>
        <v>44.61089630931459</v>
      </c>
      <c r="BU346" s="180">
        <f>AVERAGE(Tableau1[3P%])</f>
        <v>29.902460456941991</v>
      </c>
      <c r="BV346" s="180">
        <f>AVERAGE(Tableau1[FT%])</f>
        <v>72.024077328646754</v>
      </c>
    </row>
    <row r="347" spans="1:74">
      <c r="A347" s="181" t="s">
        <v>2110</v>
      </c>
      <c r="B347" s="167" t="s">
        <v>1748</v>
      </c>
      <c r="C347" s="168">
        <v>22</v>
      </c>
      <c r="D347" s="168">
        <v>56</v>
      </c>
      <c r="E347" s="168">
        <v>30</v>
      </c>
      <c r="F347" s="168">
        <v>26</v>
      </c>
      <c r="G347" s="168">
        <v>14.6</v>
      </c>
      <c r="H347" s="169">
        <v>347</v>
      </c>
      <c r="I347" s="169">
        <v>134</v>
      </c>
      <c r="J347" s="169">
        <v>269</v>
      </c>
      <c r="K347" s="169">
        <v>48.7</v>
      </c>
      <c r="L347" s="169">
        <v>50</v>
      </c>
      <c r="M347" s="169">
        <v>118</v>
      </c>
      <c r="N347" s="169">
        <v>40.799999999999997</v>
      </c>
      <c r="O347" s="169">
        <v>34</v>
      </c>
      <c r="P347" s="169">
        <v>45</v>
      </c>
      <c r="Q347" s="169">
        <v>80</v>
      </c>
      <c r="R347" s="169">
        <v>22</v>
      </c>
      <c r="S347" s="169">
        <v>90</v>
      </c>
      <c r="T347" s="169">
        <v>106</v>
      </c>
      <c r="U347" s="169">
        <v>106</v>
      </c>
      <c r="V347" s="170">
        <v>50</v>
      </c>
      <c r="W347" s="169">
        <v>45</v>
      </c>
      <c r="X347" s="169">
        <v>17</v>
      </c>
      <c r="Y347" s="169">
        <v>90</v>
      </c>
      <c r="Z347" s="169">
        <v>756</v>
      </c>
      <c r="AA347" s="169">
        <v>1</v>
      </c>
      <c r="AB347" s="169">
        <v>0</v>
      </c>
      <c r="AC347" s="168">
        <v>1.5</v>
      </c>
      <c r="AD347" s="168">
        <v>114</v>
      </c>
      <c r="AE347" s="168">
        <v>108.6</v>
      </c>
      <c r="AF347" s="168">
        <v>5.4</v>
      </c>
      <c r="AG347" s="168">
        <v>17.3</v>
      </c>
      <c r="AH347" s="168">
        <v>1.96</v>
      </c>
      <c r="AI347" s="168">
        <v>23.3</v>
      </c>
      <c r="AJ347" s="168">
        <v>2.7</v>
      </c>
      <c r="AK347" s="168">
        <v>9.8000000000000007</v>
      </c>
      <c r="AL347" s="168">
        <v>6.5</v>
      </c>
      <c r="AM347" s="168">
        <v>11.9</v>
      </c>
      <c r="AN347" s="168">
        <v>57.7</v>
      </c>
      <c r="AO347" s="168">
        <v>60</v>
      </c>
      <c r="AP347" s="168">
        <v>17.899999999999999</v>
      </c>
      <c r="AQ347" s="168">
        <v>101.74</v>
      </c>
      <c r="AR347" s="168">
        <v>8.8000000000000007</v>
      </c>
      <c r="AS347" s="168">
        <v>1732</v>
      </c>
      <c r="AT347" s="171">
        <f t="shared" si="125"/>
        <v>6.1964285714285712</v>
      </c>
      <c r="AU347" s="171">
        <f t="shared" si="126"/>
        <v>1.8928571428571428</v>
      </c>
      <c r="AV347" s="172">
        <f t="shared" si="127"/>
        <v>1.8928571428571428</v>
      </c>
      <c r="AW347" s="172">
        <f t="shared" si="128"/>
        <v>0.39285714285714285</v>
      </c>
      <c r="AX347" s="172">
        <f t="shared" si="129"/>
        <v>1.6071428571428572</v>
      </c>
      <c r="AY347" s="172">
        <f t="shared" si="130"/>
        <v>0.8035714285714286</v>
      </c>
      <c r="AZ347" s="172">
        <f t="shared" si="131"/>
        <v>0.30357142857142855</v>
      </c>
      <c r="BA347" s="172">
        <f t="shared" si="132"/>
        <v>0.8928571428571429</v>
      </c>
      <c r="BB347" s="173">
        <f t="shared" si="133"/>
        <v>0.424412915851272</v>
      </c>
      <c r="BC347" s="173">
        <f t="shared" si="134"/>
        <v>2.1199999999999997</v>
      </c>
      <c r="BD347" s="173">
        <f t="shared" si="135"/>
        <v>5.5039138943248536E-2</v>
      </c>
      <c r="BE347" s="173">
        <f t="shared" si="136"/>
        <v>2.0792563600782778E-2</v>
      </c>
      <c r="BF347" s="173">
        <f t="shared" si="137"/>
        <v>2.6908023483365948E-2</v>
      </c>
      <c r="BG347" s="173">
        <f t="shared" si="138"/>
        <v>0.11007827788649707</v>
      </c>
      <c r="BH347" s="174" t="str">
        <f t="shared" si="139"/>
        <v>10–19 min</v>
      </c>
      <c r="BI347" s="174" t="str">
        <f t="shared" si="140"/>
        <v>18–22</v>
      </c>
      <c r="BJ347" s="175">
        <f t="shared" si="141"/>
        <v>0.57700000000000007</v>
      </c>
      <c r="BK347" s="175">
        <f t="shared" si="142"/>
        <v>0.6</v>
      </c>
      <c r="BL347" s="175">
        <f t="shared" si="143"/>
        <v>0.16234158117079059</v>
      </c>
      <c r="BM347" s="176" t="str">
        <f t="shared" si="144"/>
        <v>Écarter</v>
      </c>
      <c r="BN347" s="177">
        <f t="shared" si="145"/>
        <v>0.18950847944811727</v>
      </c>
      <c r="BO347" s="177">
        <f t="shared" si="146"/>
        <v>817.6</v>
      </c>
      <c r="BP347" s="178">
        <f t="shared" si="147"/>
        <v>0.12964774951076322</v>
      </c>
      <c r="BQ347" s="178">
        <f t="shared" si="148"/>
        <v>2.12</v>
      </c>
      <c r="BR347" s="179">
        <f t="shared" si="149"/>
        <v>0.12964774951076322</v>
      </c>
      <c r="BS347" s="182">
        <f>AVERAGE(Tableau1[[#This Row],[STL_pg/Min]],Tableau1[[#This Row],[BLK_pg/Min]],Tableau1[[#This Row],[REB_pg/Min]])</f>
        <v>6.8493150684931517E-2</v>
      </c>
      <c r="BT347" s="180">
        <f>AVERAGE(Tableau1[FG%])</f>
        <v>44.61089630931459</v>
      </c>
      <c r="BU347" s="180">
        <f>AVERAGE(Tableau1[3P%])</f>
        <v>29.902460456941991</v>
      </c>
      <c r="BV347" s="180">
        <f>AVERAGE(Tableau1[FT%])</f>
        <v>72.024077328646754</v>
      </c>
    </row>
    <row r="348" spans="1:74">
      <c r="A348" s="181" t="s">
        <v>2111</v>
      </c>
      <c r="B348" s="167" t="s">
        <v>1785</v>
      </c>
      <c r="C348" s="168">
        <v>24</v>
      </c>
      <c r="D348" s="168">
        <v>55</v>
      </c>
      <c r="E348" s="168">
        <v>44</v>
      </c>
      <c r="F348" s="168">
        <v>11</v>
      </c>
      <c r="G348" s="168">
        <v>19.100000000000001</v>
      </c>
      <c r="H348" s="169">
        <v>336</v>
      </c>
      <c r="I348" s="169">
        <v>127</v>
      </c>
      <c r="J348" s="169">
        <v>270</v>
      </c>
      <c r="K348" s="169">
        <v>46.4</v>
      </c>
      <c r="L348" s="169">
        <v>55</v>
      </c>
      <c r="M348" s="169">
        <v>149</v>
      </c>
      <c r="N348" s="169">
        <v>37.1</v>
      </c>
      <c r="O348" s="169">
        <v>33</v>
      </c>
      <c r="P348" s="169">
        <v>44</v>
      </c>
      <c r="Q348" s="169">
        <v>71.7</v>
      </c>
      <c r="R348" s="169">
        <v>50</v>
      </c>
      <c r="S348" s="169">
        <v>83</v>
      </c>
      <c r="T348" s="169">
        <v>132</v>
      </c>
      <c r="U348" s="169">
        <v>66</v>
      </c>
      <c r="V348" s="170">
        <v>22</v>
      </c>
      <c r="W348" s="169">
        <v>33</v>
      </c>
      <c r="X348" s="169">
        <v>17</v>
      </c>
      <c r="Y348" s="169">
        <v>105</v>
      </c>
      <c r="Z348" s="169">
        <v>715</v>
      </c>
      <c r="AA348" s="169">
        <v>0</v>
      </c>
      <c r="AB348" s="169">
        <v>0</v>
      </c>
      <c r="AC348" s="168">
        <v>4.5999999999999996</v>
      </c>
      <c r="AD348" s="168">
        <v>122.1</v>
      </c>
      <c r="AE348" s="168">
        <v>109.7</v>
      </c>
      <c r="AF348" s="168">
        <v>12.5</v>
      </c>
      <c r="AG348" s="168">
        <v>7.8</v>
      </c>
      <c r="AH348" s="168">
        <v>2.96</v>
      </c>
      <c r="AI348" s="168">
        <v>17.899999999999999</v>
      </c>
      <c r="AJ348" s="168">
        <v>4.7</v>
      </c>
      <c r="AK348" s="168">
        <v>7.2</v>
      </c>
      <c r="AL348" s="168">
        <v>6</v>
      </c>
      <c r="AM348" s="168">
        <v>6.1</v>
      </c>
      <c r="AN348" s="168">
        <v>56.9</v>
      </c>
      <c r="AO348" s="168">
        <v>58.7</v>
      </c>
      <c r="AP348" s="168">
        <v>12.4</v>
      </c>
      <c r="AQ348" s="168">
        <v>100.08</v>
      </c>
      <c r="AR348" s="168">
        <v>5.7</v>
      </c>
      <c r="AS348" s="168">
        <v>2187</v>
      </c>
      <c r="AT348" s="171">
        <f t="shared" si="125"/>
        <v>6.1090909090909093</v>
      </c>
      <c r="AU348" s="171">
        <f t="shared" si="126"/>
        <v>1.2</v>
      </c>
      <c r="AV348" s="172">
        <f t="shared" si="127"/>
        <v>2.4</v>
      </c>
      <c r="AW348" s="172">
        <f t="shared" si="128"/>
        <v>0.90909090909090906</v>
      </c>
      <c r="AX348" s="172">
        <f t="shared" si="129"/>
        <v>1.509090909090909</v>
      </c>
      <c r="AY348" s="172">
        <f t="shared" si="130"/>
        <v>0.6</v>
      </c>
      <c r="AZ348" s="172">
        <f t="shared" si="131"/>
        <v>0.30909090909090908</v>
      </c>
      <c r="BA348" s="172">
        <f t="shared" si="132"/>
        <v>0.4</v>
      </c>
      <c r="BB348" s="173">
        <f t="shared" si="133"/>
        <v>0.31984769157544024</v>
      </c>
      <c r="BC348" s="173">
        <f t="shared" si="134"/>
        <v>2.9999999999999996</v>
      </c>
      <c r="BD348" s="173">
        <f t="shared" si="135"/>
        <v>3.1413612565445025E-2</v>
      </c>
      <c r="BE348" s="173">
        <f t="shared" si="136"/>
        <v>1.6182770109471677E-2</v>
      </c>
      <c r="BF348" s="173">
        <f t="shared" si="137"/>
        <v>4.7596382674916698E-2</v>
      </c>
      <c r="BG348" s="173">
        <f t="shared" si="138"/>
        <v>7.900999524036173E-2</v>
      </c>
      <c r="BH348" s="174" t="str">
        <f t="shared" si="139"/>
        <v>10–19 min</v>
      </c>
      <c r="BI348" s="174" t="str">
        <f t="shared" si="140"/>
        <v>23–27</v>
      </c>
      <c r="BJ348" s="175">
        <f t="shared" si="141"/>
        <v>0.56899999999999995</v>
      </c>
      <c r="BK348" s="175">
        <f t="shared" si="142"/>
        <v>0.58700000000000008</v>
      </c>
      <c r="BL348" s="175">
        <f t="shared" si="143"/>
        <v>0.16294508147254075</v>
      </c>
      <c r="BM348" s="176" t="str">
        <f t="shared" si="144"/>
        <v>Écarter</v>
      </c>
      <c r="BN348" s="177">
        <f t="shared" si="145"/>
        <v>0.18683738796414853</v>
      </c>
      <c r="BO348" s="177">
        <f t="shared" si="146"/>
        <v>1050.5</v>
      </c>
      <c r="BP348" s="178">
        <f t="shared" si="147"/>
        <v>6.2827225130890049E-2</v>
      </c>
      <c r="BQ348" s="178">
        <f t="shared" si="148"/>
        <v>3</v>
      </c>
      <c r="BR348" s="179">
        <f t="shared" si="149"/>
        <v>0.1256544502617801</v>
      </c>
      <c r="BS348" s="182">
        <f>AVERAGE(Tableau1[[#This Row],[STL_pg/Min]],Tableau1[[#This Row],[BLK_pg/Min]],Tableau1[[#This Row],[REB_pg/Min]])</f>
        <v>5.7750277645565597E-2</v>
      </c>
      <c r="BT348" s="180">
        <f>AVERAGE(Tableau1[FG%])</f>
        <v>44.61089630931459</v>
      </c>
      <c r="BU348" s="180">
        <f>AVERAGE(Tableau1[3P%])</f>
        <v>29.902460456941991</v>
      </c>
      <c r="BV348" s="180">
        <f>AVERAGE(Tableau1[FT%])</f>
        <v>72.024077328646754</v>
      </c>
    </row>
    <row r="349" spans="1:74">
      <c r="A349" s="181" t="s">
        <v>2112</v>
      </c>
      <c r="B349" s="167" t="s">
        <v>1821</v>
      </c>
      <c r="C349" s="168">
        <v>21</v>
      </c>
      <c r="D349" s="168">
        <v>75</v>
      </c>
      <c r="E349" s="168">
        <v>45</v>
      </c>
      <c r="F349" s="168">
        <v>30</v>
      </c>
      <c r="G349" s="168">
        <v>15.8</v>
      </c>
      <c r="H349" s="169">
        <v>458</v>
      </c>
      <c r="I349" s="169">
        <v>173</v>
      </c>
      <c r="J349" s="169">
        <v>360</v>
      </c>
      <c r="K349" s="169">
        <v>47.2</v>
      </c>
      <c r="L349" s="169">
        <v>75</v>
      </c>
      <c r="M349" s="169">
        <v>188</v>
      </c>
      <c r="N349" s="169">
        <v>40.5</v>
      </c>
      <c r="O349" s="169">
        <v>45</v>
      </c>
      <c r="P349" s="169">
        <v>68</v>
      </c>
      <c r="Q349" s="169">
        <v>66.7</v>
      </c>
      <c r="R349" s="169">
        <v>23</v>
      </c>
      <c r="S349" s="169">
        <v>203</v>
      </c>
      <c r="T349" s="169">
        <v>233</v>
      </c>
      <c r="U349" s="169">
        <v>113</v>
      </c>
      <c r="V349" s="170">
        <v>75</v>
      </c>
      <c r="W349" s="169">
        <v>53</v>
      </c>
      <c r="X349" s="169">
        <v>23</v>
      </c>
      <c r="Y349" s="169">
        <v>113</v>
      </c>
      <c r="Z349" s="169">
        <v>1058</v>
      </c>
      <c r="AA349" s="169">
        <v>0</v>
      </c>
      <c r="AB349" s="169">
        <v>0</v>
      </c>
      <c r="AC349" s="168">
        <v>-1.9</v>
      </c>
      <c r="AD349" s="168">
        <v>107</v>
      </c>
      <c r="AE349" s="168">
        <v>112.1</v>
      </c>
      <c r="AF349" s="168">
        <v>-5</v>
      </c>
      <c r="AG349" s="168">
        <v>12.9</v>
      </c>
      <c r="AH349" s="168">
        <v>1.41</v>
      </c>
      <c r="AI349" s="168">
        <v>19.100000000000001</v>
      </c>
      <c r="AJ349" s="168">
        <v>2.1</v>
      </c>
      <c r="AK349" s="168">
        <v>17.8</v>
      </c>
      <c r="AL349" s="168">
        <v>9.8000000000000007</v>
      </c>
      <c r="AM349" s="168">
        <v>13.5</v>
      </c>
      <c r="AN349" s="168">
        <v>57.6</v>
      </c>
      <c r="AO349" s="168">
        <v>59</v>
      </c>
      <c r="AP349" s="168">
        <v>16.5</v>
      </c>
      <c r="AQ349" s="168">
        <v>103.23</v>
      </c>
      <c r="AR349" s="168">
        <v>8.6999999999999993</v>
      </c>
      <c r="AS349" s="168">
        <v>2544</v>
      </c>
      <c r="AT349" s="171">
        <f t="shared" si="125"/>
        <v>6.1066666666666665</v>
      </c>
      <c r="AU349" s="171">
        <f t="shared" si="126"/>
        <v>1.5066666666666666</v>
      </c>
      <c r="AV349" s="172">
        <f t="shared" si="127"/>
        <v>3.1066666666666665</v>
      </c>
      <c r="AW349" s="172">
        <f t="shared" si="128"/>
        <v>0.30666666666666664</v>
      </c>
      <c r="AX349" s="172">
        <f t="shared" si="129"/>
        <v>2.7066666666666666</v>
      </c>
      <c r="AY349" s="172">
        <f t="shared" si="130"/>
        <v>0.70666666666666667</v>
      </c>
      <c r="AZ349" s="172">
        <f t="shared" si="131"/>
        <v>0.30666666666666664</v>
      </c>
      <c r="BA349" s="172">
        <f t="shared" si="132"/>
        <v>1</v>
      </c>
      <c r="BB349" s="173">
        <f t="shared" si="133"/>
        <v>0.38649789029535864</v>
      </c>
      <c r="BC349" s="173">
        <f t="shared" si="134"/>
        <v>1.5066666666666666</v>
      </c>
      <c r="BD349" s="173">
        <f t="shared" si="135"/>
        <v>4.472573839662447E-2</v>
      </c>
      <c r="BE349" s="173">
        <f t="shared" si="136"/>
        <v>1.9409282700421939E-2</v>
      </c>
      <c r="BF349" s="173">
        <f t="shared" si="137"/>
        <v>1.9409282700421939E-2</v>
      </c>
      <c r="BG349" s="173">
        <f t="shared" si="138"/>
        <v>0.17130801687763711</v>
      </c>
      <c r="BH349" s="174" t="str">
        <f t="shared" si="139"/>
        <v>10–19 min</v>
      </c>
      <c r="BI349" s="174" t="str">
        <f t="shared" si="140"/>
        <v>18–22</v>
      </c>
      <c r="BJ349" s="175">
        <f t="shared" si="141"/>
        <v>0.57600000000000007</v>
      </c>
      <c r="BK349" s="175">
        <f t="shared" si="142"/>
        <v>0.59</v>
      </c>
      <c r="BL349" s="175">
        <f t="shared" si="143"/>
        <v>0.21726010863005432</v>
      </c>
      <c r="BM349" s="176" t="str">
        <f t="shared" si="144"/>
        <v>Écarter</v>
      </c>
      <c r="BN349" s="177">
        <f t="shared" si="145"/>
        <v>0.18676324614352782</v>
      </c>
      <c r="BO349" s="177">
        <f t="shared" si="146"/>
        <v>1185</v>
      </c>
      <c r="BP349" s="178">
        <f t="shared" si="147"/>
        <v>9.535864978902954E-2</v>
      </c>
      <c r="BQ349" s="178">
        <f t="shared" si="148"/>
        <v>1.5066666666666666</v>
      </c>
      <c r="BR349" s="179">
        <f t="shared" si="149"/>
        <v>0.19662447257383964</v>
      </c>
      <c r="BS349" s="182">
        <f>AVERAGE(Tableau1[[#This Row],[STL_pg/Min]],Tableau1[[#This Row],[BLK_pg/Min]],Tableau1[[#This Row],[REB_pg/Min]])</f>
        <v>8.6919831223628674E-2</v>
      </c>
      <c r="BT349" s="180">
        <f>AVERAGE(Tableau1[FG%])</f>
        <v>44.61089630931459</v>
      </c>
      <c r="BU349" s="180">
        <f>AVERAGE(Tableau1[3P%])</f>
        <v>29.902460456941991</v>
      </c>
      <c r="BV349" s="180">
        <f>AVERAGE(Tableau1[FT%])</f>
        <v>72.024077328646754</v>
      </c>
    </row>
    <row r="350" spans="1:74">
      <c r="A350" s="181" t="s">
        <v>2113</v>
      </c>
      <c r="B350" s="167" t="s">
        <v>1762</v>
      </c>
      <c r="C350" s="168">
        <v>24</v>
      </c>
      <c r="D350" s="168">
        <v>72</v>
      </c>
      <c r="E350" s="168">
        <v>38</v>
      </c>
      <c r="F350" s="168">
        <v>34</v>
      </c>
      <c r="G350" s="168">
        <v>19.899999999999999</v>
      </c>
      <c r="H350" s="169">
        <v>432</v>
      </c>
      <c r="I350" s="169">
        <v>173</v>
      </c>
      <c r="J350" s="169">
        <v>317</v>
      </c>
      <c r="K350" s="169">
        <v>55.9</v>
      </c>
      <c r="L350" s="169">
        <v>14</v>
      </c>
      <c r="M350" s="169">
        <v>50</v>
      </c>
      <c r="N350" s="169">
        <v>32.1</v>
      </c>
      <c r="O350" s="169">
        <v>65</v>
      </c>
      <c r="P350" s="169">
        <v>86</v>
      </c>
      <c r="Q350" s="169">
        <v>75.900000000000006</v>
      </c>
      <c r="R350" s="169">
        <v>130</v>
      </c>
      <c r="S350" s="169">
        <v>266</v>
      </c>
      <c r="T350" s="169">
        <v>396</v>
      </c>
      <c r="U350" s="169">
        <v>122</v>
      </c>
      <c r="V350" s="170">
        <v>65</v>
      </c>
      <c r="W350" s="169">
        <v>29</v>
      </c>
      <c r="X350" s="169">
        <v>101</v>
      </c>
      <c r="Y350" s="169">
        <v>180</v>
      </c>
      <c r="Z350" s="169">
        <v>1418</v>
      </c>
      <c r="AA350" s="169">
        <v>2</v>
      </c>
      <c r="AB350" s="169">
        <v>0</v>
      </c>
      <c r="AC350" s="168">
        <v>0.1</v>
      </c>
      <c r="AD350" s="168">
        <v>109.1</v>
      </c>
      <c r="AE350" s="168">
        <v>108.6</v>
      </c>
      <c r="AF350" s="168">
        <v>0.5</v>
      </c>
      <c r="AG350" s="168">
        <v>12</v>
      </c>
      <c r="AH350" s="168">
        <v>1.81</v>
      </c>
      <c r="AI350" s="168">
        <v>22.7</v>
      </c>
      <c r="AJ350" s="168">
        <v>8.6</v>
      </c>
      <c r="AK350" s="168">
        <v>17</v>
      </c>
      <c r="AL350" s="168">
        <v>12.9</v>
      </c>
      <c r="AM350" s="168">
        <v>12.5</v>
      </c>
      <c r="AN350" s="168">
        <v>58.6</v>
      </c>
      <c r="AO350" s="168">
        <v>61.6</v>
      </c>
      <c r="AP350" s="168">
        <v>12.1</v>
      </c>
      <c r="AQ350" s="168">
        <v>101.75</v>
      </c>
      <c r="AR350" s="168">
        <v>9.6</v>
      </c>
      <c r="AS350" s="168">
        <v>3036</v>
      </c>
      <c r="AT350" s="171">
        <f t="shared" si="125"/>
        <v>6</v>
      </c>
      <c r="AU350" s="171">
        <f t="shared" si="126"/>
        <v>1.6944444444444444</v>
      </c>
      <c r="AV350" s="172">
        <f t="shared" si="127"/>
        <v>5.5</v>
      </c>
      <c r="AW350" s="172">
        <f t="shared" si="128"/>
        <v>1.8055555555555556</v>
      </c>
      <c r="AX350" s="172">
        <f t="shared" si="129"/>
        <v>3.6944444444444446</v>
      </c>
      <c r="AY350" s="172">
        <f t="shared" si="130"/>
        <v>0.40277777777777779</v>
      </c>
      <c r="AZ350" s="172">
        <f t="shared" si="131"/>
        <v>1.4027777777777777</v>
      </c>
      <c r="BA350" s="172">
        <f t="shared" si="132"/>
        <v>0.90277777777777779</v>
      </c>
      <c r="BB350" s="173">
        <f t="shared" si="133"/>
        <v>0.30150753768844224</v>
      </c>
      <c r="BC350" s="173">
        <f t="shared" si="134"/>
        <v>1.8769230769230769</v>
      </c>
      <c r="BD350" s="173">
        <f t="shared" si="135"/>
        <v>2.0240089335566723E-2</v>
      </c>
      <c r="BE350" s="173">
        <f t="shared" si="136"/>
        <v>7.0491345616973761E-2</v>
      </c>
      <c r="BF350" s="173">
        <f t="shared" si="137"/>
        <v>9.0731434952540491E-2</v>
      </c>
      <c r="BG350" s="173">
        <f t="shared" si="138"/>
        <v>0.18565047459519823</v>
      </c>
      <c r="BH350" s="174" t="str">
        <f t="shared" si="139"/>
        <v>10–19 min</v>
      </c>
      <c r="BI350" s="174" t="str">
        <f t="shared" si="140"/>
        <v>23–27</v>
      </c>
      <c r="BJ350" s="175">
        <f t="shared" si="141"/>
        <v>0.58599999999999997</v>
      </c>
      <c r="BK350" s="175">
        <f t="shared" si="142"/>
        <v>0.61599999999999999</v>
      </c>
      <c r="BL350" s="175">
        <f t="shared" si="143"/>
        <v>0.19130959565479783</v>
      </c>
      <c r="BM350" s="176" t="str">
        <f t="shared" si="144"/>
        <v>Écarter</v>
      </c>
      <c r="BN350" s="177">
        <f t="shared" si="145"/>
        <v>0.1835010060362173</v>
      </c>
      <c r="BO350" s="177">
        <f t="shared" si="146"/>
        <v>1432.8</v>
      </c>
      <c r="BP350" s="178">
        <f t="shared" si="147"/>
        <v>8.5147962032384145E-2</v>
      </c>
      <c r="BQ350" s="178">
        <f t="shared" si="148"/>
        <v>1.8769230769230769</v>
      </c>
      <c r="BR350" s="179">
        <f t="shared" si="149"/>
        <v>0.27638190954773872</v>
      </c>
      <c r="BS350" s="182">
        <f>AVERAGE(Tableau1[[#This Row],[STL_pg/Min]],Tableau1[[#This Row],[BLK_pg/Min]],Tableau1[[#This Row],[REB_pg/Min]])</f>
        <v>0.1223711148334264</v>
      </c>
      <c r="BT350" s="180">
        <f>AVERAGE(Tableau1[FG%])</f>
        <v>44.61089630931459</v>
      </c>
      <c r="BU350" s="180">
        <f>AVERAGE(Tableau1[3P%])</f>
        <v>29.902460456941991</v>
      </c>
      <c r="BV350" s="180">
        <f>AVERAGE(Tableau1[FT%])</f>
        <v>72.024077328646754</v>
      </c>
    </row>
    <row r="351" spans="1:74">
      <c r="A351" s="181" t="s">
        <v>2114</v>
      </c>
      <c r="B351" s="167" t="s">
        <v>1756</v>
      </c>
      <c r="C351" s="168">
        <v>29</v>
      </c>
      <c r="D351" s="168">
        <v>73</v>
      </c>
      <c r="E351" s="168">
        <v>53</v>
      </c>
      <c r="F351" s="168">
        <v>20</v>
      </c>
      <c r="G351" s="168">
        <v>18.600000000000001</v>
      </c>
      <c r="H351" s="169">
        <v>438</v>
      </c>
      <c r="I351" s="169">
        <v>190</v>
      </c>
      <c r="J351" s="169">
        <v>277</v>
      </c>
      <c r="K351" s="169">
        <v>66.8</v>
      </c>
      <c r="L351" s="169">
        <v>0</v>
      </c>
      <c r="M351" s="169">
        <v>0</v>
      </c>
      <c r="N351" s="169">
        <v>0</v>
      </c>
      <c r="O351" s="169">
        <v>66</v>
      </c>
      <c r="P351" s="169">
        <v>95</v>
      </c>
      <c r="Q351" s="169">
        <v>69.099999999999994</v>
      </c>
      <c r="R351" s="169">
        <v>190</v>
      </c>
      <c r="S351" s="169">
        <v>197</v>
      </c>
      <c r="T351" s="169">
        <v>387</v>
      </c>
      <c r="U351" s="169">
        <v>117</v>
      </c>
      <c r="V351" s="170">
        <v>29</v>
      </c>
      <c r="W351" s="169">
        <v>37</v>
      </c>
      <c r="X351" s="169">
        <v>73</v>
      </c>
      <c r="Y351" s="169">
        <v>117</v>
      </c>
      <c r="Z351" s="169">
        <v>1372</v>
      </c>
      <c r="AA351" s="169">
        <v>3</v>
      </c>
      <c r="AB351" s="169">
        <v>0</v>
      </c>
      <c r="AC351" s="168">
        <v>5.5</v>
      </c>
      <c r="AD351" s="168">
        <v>121.2</v>
      </c>
      <c r="AE351" s="168">
        <v>106.3</v>
      </c>
      <c r="AF351" s="168">
        <v>14.9</v>
      </c>
      <c r="AG351" s="168">
        <v>11.5</v>
      </c>
      <c r="AH351" s="168">
        <v>3.77</v>
      </c>
      <c r="AI351" s="168">
        <v>24.8</v>
      </c>
      <c r="AJ351" s="168">
        <v>13.4</v>
      </c>
      <c r="AK351" s="168">
        <v>13.9</v>
      </c>
      <c r="AL351" s="168">
        <v>13.6</v>
      </c>
      <c r="AM351" s="168">
        <v>6.6</v>
      </c>
      <c r="AN351" s="168">
        <v>66.8</v>
      </c>
      <c r="AO351" s="168">
        <v>68.3</v>
      </c>
      <c r="AP351" s="168">
        <v>11.1</v>
      </c>
      <c r="AQ351" s="168">
        <v>95.87</v>
      </c>
      <c r="AR351" s="168">
        <v>11.4</v>
      </c>
      <c r="AS351" s="168">
        <v>2717</v>
      </c>
      <c r="AT351" s="171">
        <f t="shared" si="125"/>
        <v>6</v>
      </c>
      <c r="AU351" s="171">
        <f t="shared" si="126"/>
        <v>1.6027397260273972</v>
      </c>
      <c r="AV351" s="172">
        <f t="shared" si="127"/>
        <v>5.3013698630136989</v>
      </c>
      <c r="AW351" s="172">
        <f t="shared" si="128"/>
        <v>2.6027397260273974</v>
      </c>
      <c r="AX351" s="172">
        <f t="shared" si="129"/>
        <v>2.6986301369863015</v>
      </c>
      <c r="AY351" s="172">
        <f t="shared" si="130"/>
        <v>0.50684931506849318</v>
      </c>
      <c r="AZ351" s="172">
        <f t="shared" si="131"/>
        <v>1</v>
      </c>
      <c r="BA351" s="172">
        <f t="shared" si="132"/>
        <v>0.39726027397260272</v>
      </c>
      <c r="BB351" s="173">
        <f t="shared" si="133"/>
        <v>0.32258064516129031</v>
      </c>
      <c r="BC351" s="173">
        <f t="shared" si="134"/>
        <v>4.0344827586206895</v>
      </c>
      <c r="BD351" s="173">
        <f t="shared" si="135"/>
        <v>2.7249963175725436E-2</v>
      </c>
      <c r="BE351" s="173">
        <f t="shared" si="136"/>
        <v>5.3763440860215048E-2</v>
      </c>
      <c r="BF351" s="173">
        <f t="shared" si="137"/>
        <v>0.13993224333480631</v>
      </c>
      <c r="BG351" s="173">
        <f t="shared" si="138"/>
        <v>0.14508764177345707</v>
      </c>
      <c r="BH351" s="174" t="str">
        <f t="shared" si="139"/>
        <v>10–19 min</v>
      </c>
      <c r="BI351" s="174" t="str">
        <f t="shared" si="140"/>
        <v>28–32</v>
      </c>
      <c r="BJ351" s="175">
        <f t="shared" si="141"/>
        <v>0.66799999999999993</v>
      </c>
      <c r="BK351" s="175">
        <f t="shared" si="142"/>
        <v>0.68299999999999994</v>
      </c>
      <c r="BL351" s="175">
        <f t="shared" si="143"/>
        <v>0.16716958358479178</v>
      </c>
      <c r="BM351" s="176" t="str">
        <f t="shared" si="144"/>
        <v>Écarter</v>
      </c>
      <c r="BN351" s="177">
        <f t="shared" si="145"/>
        <v>0.1835010060362173</v>
      </c>
      <c r="BO351" s="177">
        <f t="shared" si="146"/>
        <v>1357.8000000000002</v>
      </c>
      <c r="BP351" s="178">
        <f t="shared" si="147"/>
        <v>8.6168802474591244E-2</v>
      </c>
      <c r="BQ351" s="178">
        <f t="shared" si="148"/>
        <v>4.0344827586206895</v>
      </c>
      <c r="BR351" s="179">
        <f t="shared" si="149"/>
        <v>0.28501988510826337</v>
      </c>
      <c r="BS351" s="182">
        <f>AVERAGE(Tableau1[[#This Row],[STL_pg/Min]],Tableau1[[#This Row],[BLK_pg/Min]],Tableau1[[#This Row],[REB_pg/Min]])</f>
        <v>0.12201109638140128</v>
      </c>
      <c r="BT351" s="180">
        <f>AVERAGE(Tableau1[FG%])</f>
        <v>44.61089630931459</v>
      </c>
      <c r="BU351" s="180">
        <f>AVERAGE(Tableau1[3P%])</f>
        <v>29.902460456941991</v>
      </c>
      <c r="BV351" s="180">
        <f>AVERAGE(Tableau1[FT%])</f>
        <v>72.024077328646754</v>
      </c>
    </row>
    <row r="352" spans="1:74">
      <c r="A352" s="181" t="s">
        <v>2115</v>
      </c>
      <c r="B352" s="167" t="s">
        <v>1783</v>
      </c>
      <c r="C352" s="168">
        <v>22</v>
      </c>
      <c r="D352" s="168">
        <v>33</v>
      </c>
      <c r="E352" s="168">
        <v>15</v>
      </c>
      <c r="F352" s="168">
        <v>18</v>
      </c>
      <c r="G352" s="168">
        <v>16.100000000000001</v>
      </c>
      <c r="H352" s="169">
        <v>198</v>
      </c>
      <c r="I352" s="169">
        <v>73</v>
      </c>
      <c r="J352" s="169">
        <v>172</v>
      </c>
      <c r="K352" s="169">
        <v>42.1</v>
      </c>
      <c r="L352" s="169">
        <v>20</v>
      </c>
      <c r="M352" s="169">
        <v>83</v>
      </c>
      <c r="N352" s="169">
        <v>25.9</v>
      </c>
      <c r="O352" s="169">
        <v>33</v>
      </c>
      <c r="P352" s="169">
        <v>43</v>
      </c>
      <c r="Q352" s="169">
        <v>76.2</v>
      </c>
      <c r="R352" s="169">
        <v>43</v>
      </c>
      <c r="S352" s="169">
        <v>96</v>
      </c>
      <c r="T352" s="169">
        <v>139</v>
      </c>
      <c r="U352" s="169">
        <v>26</v>
      </c>
      <c r="V352" s="170">
        <v>17</v>
      </c>
      <c r="W352" s="169">
        <v>26</v>
      </c>
      <c r="X352" s="169">
        <v>33</v>
      </c>
      <c r="Y352" s="169">
        <v>56</v>
      </c>
      <c r="Z352" s="169">
        <v>571</v>
      </c>
      <c r="AA352" s="169">
        <v>2</v>
      </c>
      <c r="AB352" s="169">
        <v>0</v>
      </c>
      <c r="AC352" s="168">
        <v>2.6</v>
      </c>
      <c r="AD352" s="168">
        <v>113.4</v>
      </c>
      <c r="AE352" s="168">
        <v>104.7</v>
      </c>
      <c r="AF352" s="168">
        <v>8.8000000000000007</v>
      </c>
      <c r="AG352" s="168">
        <v>6.4</v>
      </c>
      <c r="AH352" s="168">
        <v>1.8</v>
      </c>
      <c r="AI352" s="168">
        <v>11.7</v>
      </c>
      <c r="AJ352" s="168">
        <v>7.8</v>
      </c>
      <c r="AK352" s="168">
        <v>17.899999999999999</v>
      </c>
      <c r="AL352" s="168">
        <v>12.7</v>
      </c>
      <c r="AM352" s="168">
        <v>6.5</v>
      </c>
      <c r="AN352" s="168">
        <v>48.2</v>
      </c>
      <c r="AO352" s="168">
        <v>52</v>
      </c>
      <c r="AP352" s="168">
        <v>15.5</v>
      </c>
      <c r="AQ352" s="168">
        <v>103.84</v>
      </c>
      <c r="AR352" s="168">
        <v>8.5</v>
      </c>
      <c r="AS352" s="168">
        <v>1146</v>
      </c>
      <c r="AT352" s="171">
        <f t="shared" si="125"/>
        <v>6</v>
      </c>
      <c r="AU352" s="171">
        <f t="shared" si="126"/>
        <v>0.78787878787878785</v>
      </c>
      <c r="AV352" s="172">
        <f t="shared" si="127"/>
        <v>4.2121212121212119</v>
      </c>
      <c r="AW352" s="172">
        <f t="shared" si="128"/>
        <v>1.303030303030303</v>
      </c>
      <c r="AX352" s="172">
        <f t="shared" si="129"/>
        <v>2.9090909090909092</v>
      </c>
      <c r="AY352" s="172">
        <f t="shared" si="130"/>
        <v>0.78787878787878785</v>
      </c>
      <c r="AZ352" s="172">
        <f t="shared" si="131"/>
        <v>1</v>
      </c>
      <c r="BA352" s="172">
        <f t="shared" si="132"/>
        <v>0.51515151515151514</v>
      </c>
      <c r="BB352" s="173">
        <f t="shared" si="133"/>
        <v>0.37267080745341613</v>
      </c>
      <c r="BC352" s="173">
        <f t="shared" si="134"/>
        <v>1.5294117647058822</v>
      </c>
      <c r="BD352" s="173">
        <f t="shared" si="135"/>
        <v>4.8936570675701105E-2</v>
      </c>
      <c r="BE352" s="173">
        <f t="shared" si="136"/>
        <v>6.2111801242236017E-2</v>
      </c>
      <c r="BF352" s="173">
        <f t="shared" si="137"/>
        <v>8.0933559194428753E-2</v>
      </c>
      <c r="BG352" s="173">
        <f t="shared" si="138"/>
        <v>0.18068887634105024</v>
      </c>
      <c r="BH352" s="174" t="str">
        <f t="shared" si="139"/>
        <v>10–19 min</v>
      </c>
      <c r="BI352" s="174" t="str">
        <f t="shared" si="140"/>
        <v>18–22</v>
      </c>
      <c r="BJ352" s="175">
        <f t="shared" si="141"/>
        <v>0.48200000000000004</v>
      </c>
      <c r="BK352" s="175">
        <f t="shared" si="142"/>
        <v>0.52</v>
      </c>
      <c r="BL352" s="175">
        <f t="shared" si="143"/>
        <v>0.10380205190102595</v>
      </c>
      <c r="BM352" s="176" t="str">
        <f t="shared" si="144"/>
        <v>Écarter</v>
      </c>
      <c r="BN352" s="177">
        <f t="shared" si="145"/>
        <v>0.1835010060362173</v>
      </c>
      <c r="BO352" s="177">
        <f t="shared" si="146"/>
        <v>531.30000000000007</v>
      </c>
      <c r="BP352" s="178">
        <f t="shared" si="147"/>
        <v>4.8936570675701105E-2</v>
      </c>
      <c r="BQ352" s="178">
        <f t="shared" si="148"/>
        <v>1.5294117647058822</v>
      </c>
      <c r="BR352" s="179">
        <f t="shared" si="149"/>
        <v>0.26162243553547898</v>
      </c>
      <c r="BS352" s="182">
        <f>AVERAGE(Tableau1[[#This Row],[STL_pg/Min]],Tableau1[[#This Row],[BLK_pg/Min]],Tableau1[[#This Row],[REB_pg/Min]])</f>
        <v>0.12422360248447202</v>
      </c>
      <c r="BT352" s="180">
        <f>AVERAGE(Tableau1[FG%])</f>
        <v>44.61089630931459</v>
      </c>
      <c r="BU352" s="180">
        <f>AVERAGE(Tableau1[3P%])</f>
        <v>29.902460456941991</v>
      </c>
      <c r="BV352" s="180">
        <f>AVERAGE(Tableau1[FT%])</f>
        <v>72.024077328646754</v>
      </c>
    </row>
    <row r="353" spans="1:74">
      <c r="A353" s="181" t="s">
        <v>2116</v>
      </c>
      <c r="B353" s="167" t="s">
        <v>1768</v>
      </c>
      <c r="C353" s="168">
        <v>24</v>
      </c>
      <c r="D353" s="168">
        <v>20</v>
      </c>
      <c r="E353" s="168">
        <v>2</v>
      </c>
      <c r="F353" s="168">
        <v>18</v>
      </c>
      <c r="G353" s="168">
        <v>13.3</v>
      </c>
      <c r="H353" s="169">
        <v>120</v>
      </c>
      <c r="I353" s="169">
        <v>42</v>
      </c>
      <c r="J353" s="169">
        <v>106</v>
      </c>
      <c r="K353" s="169">
        <v>39</v>
      </c>
      <c r="L353" s="169">
        <v>14</v>
      </c>
      <c r="M353" s="169">
        <v>34</v>
      </c>
      <c r="N353" s="169">
        <v>39.4</v>
      </c>
      <c r="O353" s="169">
        <v>26</v>
      </c>
      <c r="P353" s="169">
        <v>34</v>
      </c>
      <c r="Q353" s="169">
        <v>73.5</v>
      </c>
      <c r="R353" s="169">
        <v>14</v>
      </c>
      <c r="S353" s="169">
        <v>18</v>
      </c>
      <c r="T353" s="169">
        <v>32</v>
      </c>
      <c r="U353" s="169">
        <v>28</v>
      </c>
      <c r="V353" s="170">
        <v>18</v>
      </c>
      <c r="W353" s="169">
        <v>12</v>
      </c>
      <c r="X353" s="169">
        <v>0</v>
      </c>
      <c r="Y353" s="169">
        <v>22</v>
      </c>
      <c r="Z353" s="169">
        <v>216</v>
      </c>
      <c r="AA353" s="169">
        <v>0</v>
      </c>
      <c r="AB353" s="169">
        <v>0</v>
      </c>
      <c r="AC353" s="168">
        <v>-0.3</v>
      </c>
      <c r="AD353" s="168">
        <v>100</v>
      </c>
      <c r="AE353" s="168">
        <v>102.6</v>
      </c>
      <c r="AF353" s="168">
        <v>-2.6</v>
      </c>
      <c r="AG353" s="168">
        <v>18.7</v>
      </c>
      <c r="AH353" s="168">
        <v>1.56</v>
      </c>
      <c r="AI353" s="168">
        <v>16.8</v>
      </c>
      <c r="AJ353" s="168">
        <v>5.0999999999999996</v>
      </c>
      <c r="AK353" s="168">
        <v>7.1</v>
      </c>
      <c r="AL353" s="168">
        <v>6</v>
      </c>
      <c r="AM353" s="168">
        <v>10.8</v>
      </c>
      <c r="AN353" s="168">
        <v>45.2</v>
      </c>
      <c r="AO353" s="168">
        <v>50</v>
      </c>
      <c r="AP353" s="168">
        <v>22</v>
      </c>
      <c r="AQ353" s="168">
        <v>98.35</v>
      </c>
      <c r="AR353" s="168">
        <v>7.7</v>
      </c>
      <c r="AS353" s="168">
        <v>548</v>
      </c>
      <c r="AT353" s="171">
        <f t="shared" si="125"/>
        <v>6</v>
      </c>
      <c r="AU353" s="171">
        <f t="shared" si="126"/>
        <v>1.4</v>
      </c>
      <c r="AV353" s="172">
        <f t="shared" si="127"/>
        <v>1.6</v>
      </c>
      <c r="AW353" s="172">
        <f t="shared" si="128"/>
        <v>0.7</v>
      </c>
      <c r="AX353" s="172">
        <f t="shared" si="129"/>
        <v>0.9</v>
      </c>
      <c r="AY353" s="172">
        <f t="shared" si="130"/>
        <v>0.6</v>
      </c>
      <c r="AZ353" s="172">
        <f t="shared" si="131"/>
        <v>0</v>
      </c>
      <c r="BA353" s="172">
        <f t="shared" si="132"/>
        <v>0.9</v>
      </c>
      <c r="BB353" s="173">
        <f t="shared" si="133"/>
        <v>0.45112781954887216</v>
      </c>
      <c r="BC353" s="173">
        <f t="shared" si="134"/>
        <v>1.5555555555555554</v>
      </c>
      <c r="BD353" s="173">
        <f t="shared" si="135"/>
        <v>4.5112781954887216E-2</v>
      </c>
      <c r="BE353" s="173">
        <f t="shared" si="136"/>
        <v>0</v>
      </c>
      <c r="BF353" s="173">
        <f t="shared" si="137"/>
        <v>5.2631578947368418E-2</v>
      </c>
      <c r="BG353" s="173">
        <f t="shared" si="138"/>
        <v>6.7669172932330823E-2</v>
      </c>
      <c r="BH353" s="174" t="str">
        <f t="shared" si="139"/>
        <v>10–19 min</v>
      </c>
      <c r="BI353" s="174" t="str">
        <f t="shared" si="140"/>
        <v>23–27</v>
      </c>
      <c r="BJ353" s="175">
        <f t="shared" si="141"/>
        <v>0.45200000000000001</v>
      </c>
      <c r="BK353" s="175">
        <f t="shared" si="142"/>
        <v>0.5</v>
      </c>
      <c r="BL353" s="175">
        <f t="shared" si="143"/>
        <v>6.3971031985515986E-2</v>
      </c>
      <c r="BM353" s="176" t="str">
        <f t="shared" si="144"/>
        <v>Écarter</v>
      </c>
      <c r="BN353" s="177">
        <f t="shared" si="145"/>
        <v>0.1835010060362173</v>
      </c>
      <c r="BO353" s="177">
        <f t="shared" si="146"/>
        <v>266</v>
      </c>
      <c r="BP353" s="178">
        <f t="shared" si="147"/>
        <v>0.10526315789473684</v>
      </c>
      <c r="BQ353" s="178">
        <f t="shared" si="148"/>
        <v>1.5555555555555556</v>
      </c>
      <c r="BR353" s="179">
        <f t="shared" si="149"/>
        <v>0.12030075187969924</v>
      </c>
      <c r="BS353" s="182">
        <f>AVERAGE(Tableau1[[#This Row],[STL_pg/Min]],Tableau1[[#This Row],[BLK_pg/Min]],Tableau1[[#This Row],[REB_pg/Min]])</f>
        <v>5.5137844611528819E-2</v>
      </c>
      <c r="BT353" s="180">
        <f>AVERAGE(Tableau1[FG%])</f>
        <v>44.61089630931459</v>
      </c>
      <c r="BU353" s="180">
        <f>AVERAGE(Tableau1[3P%])</f>
        <v>29.902460456941991</v>
      </c>
      <c r="BV353" s="180">
        <f>AVERAGE(Tableau1[FT%])</f>
        <v>72.024077328646754</v>
      </c>
    </row>
    <row r="354" spans="1:74">
      <c r="A354" s="181" t="s">
        <v>2117</v>
      </c>
      <c r="B354" s="167" t="s">
        <v>1811</v>
      </c>
      <c r="C354" s="168">
        <v>23</v>
      </c>
      <c r="D354" s="168">
        <v>4</v>
      </c>
      <c r="E354" s="168">
        <v>0</v>
      </c>
      <c r="F354" s="168">
        <v>4</v>
      </c>
      <c r="G354" s="168">
        <v>12.7</v>
      </c>
      <c r="H354" s="169">
        <v>24</v>
      </c>
      <c r="I354" s="169">
        <v>10</v>
      </c>
      <c r="J354" s="169">
        <v>13</v>
      </c>
      <c r="K354" s="169">
        <v>76.900000000000006</v>
      </c>
      <c r="L354" s="169">
        <v>0</v>
      </c>
      <c r="M354" s="169">
        <v>0</v>
      </c>
      <c r="N354" s="169">
        <v>0</v>
      </c>
      <c r="O354" s="169">
        <v>4</v>
      </c>
      <c r="P354" s="169">
        <v>5</v>
      </c>
      <c r="Q354" s="169">
        <v>80</v>
      </c>
      <c r="R354" s="169">
        <v>6</v>
      </c>
      <c r="S354" s="169">
        <v>15</v>
      </c>
      <c r="T354" s="169">
        <v>21</v>
      </c>
      <c r="U354" s="169">
        <v>2</v>
      </c>
      <c r="V354" s="170">
        <v>2</v>
      </c>
      <c r="W354" s="169">
        <v>1</v>
      </c>
      <c r="X354" s="169">
        <v>5</v>
      </c>
      <c r="Y354" s="169">
        <v>9</v>
      </c>
      <c r="Z354" s="169">
        <v>68</v>
      </c>
      <c r="AA354" s="169">
        <v>0</v>
      </c>
      <c r="AB354" s="169">
        <v>0</v>
      </c>
      <c r="AC354" s="168">
        <v>-2.8</v>
      </c>
      <c r="AD354" s="168">
        <v>114.9</v>
      </c>
      <c r="AE354" s="168">
        <v>123.5</v>
      </c>
      <c r="AF354" s="168">
        <v>-8.6</v>
      </c>
      <c r="AG354" s="168">
        <v>5</v>
      </c>
      <c r="AH354" s="168">
        <v>1</v>
      </c>
      <c r="AI354" s="168">
        <v>10.5</v>
      </c>
      <c r="AJ354" s="168">
        <v>12.2</v>
      </c>
      <c r="AK354" s="168">
        <v>26.8</v>
      </c>
      <c r="AL354" s="168">
        <v>20</v>
      </c>
      <c r="AM354" s="168">
        <v>10.5</v>
      </c>
      <c r="AN354" s="168">
        <v>76.900000000000006</v>
      </c>
      <c r="AO354" s="168">
        <v>78.900000000000006</v>
      </c>
      <c r="AP354" s="168">
        <v>13.3</v>
      </c>
      <c r="AQ354" s="168">
        <v>108.58</v>
      </c>
      <c r="AR354" s="168">
        <v>12.5</v>
      </c>
      <c r="AS354" s="168">
        <v>114</v>
      </c>
      <c r="AT354" s="171">
        <f t="shared" si="125"/>
        <v>6</v>
      </c>
      <c r="AU354" s="171">
        <f t="shared" si="126"/>
        <v>0.5</v>
      </c>
      <c r="AV354" s="172">
        <f t="shared" si="127"/>
        <v>5.25</v>
      </c>
      <c r="AW354" s="172">
        <f t="shared" si="128"/>
        <v>1.5</v>
      </c>
      <c r="AX354" s="172">
        <f t="shared" si="129"/>
        <v>3.75</v>
      </c>
      <c r="AY354" s="172">
        <f t="shared" si="130"/>
        <v>0.25</v>
      </c>
      <c r="AZ354" s="172">
        <f t="shared" si="131"/>
        <v>1.25</v>
      </c>
      <c r="BA354" s="172">
        <f t="shared" si="132"/>
        <v>0.5</v>
      </c>
      <c r="BB354" s="173">
        <f t="shared" si="133"/>
        <v>0.47244094488188981</v>
      </c>
      <c r="BC354" s="173">
        <f t="shared" si="134"/>
        <v>1</v>
      </c>
      <c r="BD354" s="173">
        <f t="shared" si="135"/>
        <v>1.968503937007874E-2</v>
      </c>
      <c r="BE354" s="173">
        <f t="shared" si="136"/>
        <v>9.8425196850393706E-2</v>
      </c>
      <c r="BF354" s="173">
        <f t="shared" si="137"/>
        <v>0.11811023622047245</v>
      </c>
      <c r="BG354" s="173">
        <f t="shared" si="138"/>
        <v>0.29527559055118113</v>
      </c>
      <c r="BH354" s="174" t="str">
        <f t="shared" si="139"/>
        <v>10–19 min</v>
      </c>
      <c r="BI354" s="174" t="str">
        <f t="shared" si="140"/>
        <v>23–27</v>
      </c>
      <c r="BJ354" s="175">
        <f t="shared" si="141"/>
        <v>0.76900000000000002</v>
      </c>
      <c r="BK354" s="175">
        <f t="shared" si="142"/>
        <v>0.78900000000000003</v>
      </c>
      <c r="BL354" s="175">
        <f t="shared" si="143"/>
        <v>7.8455039227519618E-3</v>
      </c>
      <c r="BM354" s="176" t="str">
        <f t="shared" si="144"/>
        <v>Écarter</v>
      </c>
      <c r="BN354" s="177">
        <f t="shared" si="145"/>
        <v>0.1835010060362173</v>
      </c>
      <c r="BO354" s="177">
        <f t="shared" si="146"/>
        <v>50.8</v>
      </c>
      <c r="BP354" s="178">
        <f t="shared" si="147"/>
        <v>3.937007874015748E-2</v>
      </c>
      <c r="BQ354" s="178">
        <f t="shared" si="148"/>
        <v>1</v>
      </c>
      <c r="BR354" s="179">
        <f t="shared" si="149"/>
        <v>0.41338582677165359</v>
      </c>
      <c r="BS354" s="182">
        <f>AVERAGE(Tableau1[[#This Row],[STL_pg/Min]],Tableau1[[#This Row],[BLK_pg/Min]],Tableau1[[#This Row],[REB_pg/Min]])</f>
        <v>0.17716535433070868</v>
      </c>
      <c r="BT354" s="180">
        <f>AVERAGE(Tableau1[FG%])</f>
        <v>44.61089630931459</v>
      </c>
      <c r="BU354" s="180">
        <f>AVERAGE(Tableau1[3P%])</f>
        <v>29.902460456941991</v>
      </c>
      <c r="BV354" s="180">
        <f>AVERAGE(Tableau1[FT%])</f>
        <v>72.024077328646754</v>
      </c>
    </row>
    <row r="355" spans="1:74">
      <c r="A355" s="181" t="s">
        <v>2118</v>
      </c>
      <c r="B355" s="167" t="s">
        <v>1760</v>
      </c>
      <c r="C355" s="168">
        <v>25</v>
      </c>
      <c r="D355" s="168">
        <v>1</v>
      </c>
      <c r="E355" s="168">
        <v>0</v>
      </c>
      <c r="F355" s="168">
        <v>1</v>
      </c>
      <c r="G355" s="168">
        <v>17.399999999999999</v>
      </c>
      <c r="H355" s="169">
        <v>6</v>
      </c>
      <c r="I355" s="169">
        <v>2</v>
      </c>
      <c r="J355" s="169">
        <v>7</v>
      </c>
      <c r="K355" s="169">
        <v>28.6</v>
      </c>
      <c r="L355" s="169">
        <v>1</v>
      </c>
      <c r="M355" s="169">
        <v>3</v>
      </c>
      <c r="N355" s="169">
        <v>33.299999999999997</v>
      </c>
      <c r="O355" s="169">
        <v>1</v>
      </c>
      <c r="P355" s="169">
        <v>2</v>
      </c>
      <c r="Q355" s="169">
        <v>50</v>
      </c>
      <c r="R355" s="169">
        <v>1</v>
      </c>
      <c r="S355" s="169">
        <v>3</v>
      </c>
      <c r="T355" s="169">
        <v>4</v>
      </c>
      <c r="U355" s="169">
        <v>5</v>
      </c>
      <c r="V355" s="170">
        <v>0</v>
      </c>
      <c r="W355" s="169">
        <v>1</v>
      </c>
      <c r="X355" s="169">
        <v>1</v>
      </c>
      <c r="Y355" s="169">
        <v>3</v>
      </c>
      <c r="Z355" s="169">
        <v>24</v>
      </c>
      <c r="AA355" s="169">
        <v>0</v>
      </c>
      <c r="AB355" s="169">
        <v>0</v>
      </c>
      <c r="AC355" s="168">
        <v>-6</v>
      </c>
      <c r="AD355" s="168">
        <v>92.7</v>
      </c>
      <c r="AE355" s="168">
        <v>110</v>
      </c>
      <c r="AF355" s="168">
        <v>-17.3</v>
      </c>
      <c r="AG355" s="168">
        <v>55.6</v>
      </c>
      <c r="AH355" s="168">
        <v>0</v>
      </c>
      <c r="AI355" s="168">
        <v>38.5</v>
      </c>
      <c r="AJ355" s="168">
        <v>4</v>
      </c>
      <c r="AK355" s="168">
        <v>15.8</v>
      </c>
      <c r="AL355" s="168">
        <v>9.1</v>
      </c>
      <c r="AM355" s="168">
        <v>0</v>
      </c>
      <c r="AN355" s="168">
        <v>35.700000000000003</v>
      </c>
      <c r="AO355" s="168">
        <v>38.1</v>
      </c>
      <c r="AP355" s="168">
        <v>17</v>
      </c>
      <c r="AQ355" s="168">
        <v>111.94</v>
      </c>
      <c r="AR355" s="168">
        <v>9.9</v>
      </c>
      <c r="AS355" s="168">
        <v>41</v>
      </c>
      <c r="AT355" s="171">
        <f t="shared" si="125"/>
        <v>6</v>
      </c>
      <c r="AU355" s="171">
        <f t="shared" si="126"/>
        <v>5</v>
      </c>
      <c r="AV355" s="172">
        <f t="shared" si="127"/>
        <v>4</v>
      </c>
      <c r="AW355" s="172">
        <f t="shared" si="128"/>
        <v>1</v>
      </c>
      <c r="AX355" s="172">
        <f t="shared" si="129"/>
        <v>3</v>
      </c>
      <c r="AY355" s="172">
        <f t="shared" si="130"/>
        <v>1</v>
      </c>
      <c r="AZ355" s="172">
        <f t="shared" si="131"/>
        <v>1</v>
      </c>
      <c r="BA355" s="172">
        <f t="shared" si="132"/>
        <v>0</v>
      </c>
      <c r="BB355" s="173">
        <f t="shared" si="133"/>
        <v>0.34482758620689657</v>
      </c>
      <c r="BC355" s="173" t="str">
        <f t="shared" si="134"/>
        <v/>
      </c>
      <c r="BD355" s="173">
        <f t="shared" si="135"/>
        <v>5.7471264367816098E-2</v>
      </c>
      <c r="BE355" s="173">
        <f t="shared" si="136"/>
        <v>5.7471264367816098E-2</v>
      </c>
      <c r="BF355" s="173">
        <f t="shared" si="137"/>
        <v>5.7471264367816098E-2</v>
      </c>
      <c r="BG355" s="173">
        <f t="shared" si="138"/>
        <v>0.17241379310344829</v>
      </c>
      <c r="BH355" s="174" t="str">
        <f t="shared" si="139"/>
        <v>10–19 min</v>
      </c>
      <c r="BI355" s="174" t="str">
        <f t="shared" si="140"/>
        <v>23–27</v>
      </c>
      <c r="BJ355" s="175">
        <f t="shared" si="141"/>
        <v>0.35700000000000004</v>
      </c>
      <c r="BK355" s="175">
        <f t="shared" si="142"/>
        <v>0.38100000000000001</v>
      </c>
      <c r="BL355" s="175">
        <f t="shared" si="143"/>
        <v>4.2245021122510563E-3</v>
      </c>
      <c r="BM355" s="176" t="str">
        <f t="shared" si="144"/>
        <v>Écarter</v>
      </c>
      <c r="BN355" s="177">
        <f t="shared" si="145"/>
        <v>0.1835010060362173</v>
      </c>
      <c r="BO355" s="177">
        <f t="shared" si="146"/>
        <v>17.399999999999999</v>
      </c>
      <c r="BP355" s="178">
        <f t="shared" si="147"/>
        <v>0.2873563218390805</v>
      </c>
      <c r="BQ355" s="178">
        <f t="shared" si="148"/>
        <v>0</v>
      </c>
      <c r="BR355" s="179">
        <f t="shared" si="149"/>
        <v>0.22988505747126439</v>
      </c>
      <c r="BS355" s="182">
        <f>AVERAGE(Tableau1[[#This Row],[STL_pg/Min]],Tableau1[[#This Row],[BLK_pg/Min]],Tableau1[[#This Row],[REB_pg/Min]])</f>
        <v>0.1149425287356322</v>
      </c>
      <c r="BT355" s="180">
        <f>AVERAGE(Tableau1[FG%])</f>
        <v>44.61089630931459</v>
      </c>
      <c r="BU355" s="180">
        <f>AVERAGE(Tableau1[3P%])</f>
        <v>29.902460456941991</v>
      </c>
      <c r="BV355" s="180">
        <f>AVERAGE(Tableau1[FT%])</f>
        <v>72.024077328646754</v>
      </c>
    </row>
    <row r="356" spans="1:74">
      <c r="A356" s="181" t="s">
        <v>2119</v>
      </c>
      <c r="B356" s="167" t="s">
        <v>1821</v>
      </c>
      <c r="C356" s="168">
        <v>24</v>
      </c>
      <c r="D356" s="168">
        <v>1</v>
      </c>
      <c r="E356" s="168">
        <v>1</v>
      </c>
      <c r="F356" s="168">
        <v>0</v>
      </c>
      <c r="G356" s="168">
        <v>4.5999999999999996</v>
      </c>
      <c r="H356" s="169">
        <v>6</v>
      </c>
      <c r="I356" s="169">
        <v>2</v>
      </c>
      <c r="J356" s="169">
        <v>4</v>
      </c>
      <c r="K356" s="169">
        <v>50</v>
      </c>
      <c r="L356" s="169">
        <v>0</v>
      </c>
      <c r="M356" s="169">
        <v>1</v>
      </c>
      <c r="N356" s="169">
        <v>0</v>
      </c>
      <c r="O356" s="169">
        <v>2</v>
      </c>
      <c r="P356" s="169">
        <v>2</v>
      </c>
      <c r="Q356" s="169">
        <v>100</v>
      </c>
      <c r="R356" s="169">
        <v>0</v>
      </c>
      <c r="S356" s="169">
        <v>1</v>
      </c>
      <c r="T356" s="169">
        <v>1</v>
      </c>
      <c r="U356" s="169">
        <v>0</v>
      </c>
      <c r="V356" s="170">
        <v>0</v>
      </c>
      <c r="W356" s="169">
        <v>0</v>
      </c>
      <c r="X356" s="169">
        <v>0</v>
      </c>
      <c r="Y356" s="169">
        <v>0</v>
      </c>
      <c r="Z356" s="169">
        <v>7</v>
      </c>
      <c r="AA356" s="169">
        <v>0</v>
      </c>
      <c r="AB356" s="169">
        <v>0</v>
      </c>
      <c r="AC356" s="168">
        <v>-4</v>
      </c>
      <c r="AD356" s="168">
        <v>118.2</v>
      </c>
      <c r="AE356" s="168">
        <v>141.69999999999999</v>
      </c>
      <c r="AF356" s="168">
        <v>-23.5</v>
      </c>
      <c r="AG356" s="168">
        <v>0</v>
      </c>
      <c r="AH356" s="168">
        <v>0</v>
      </c>
      <c r="AI356" s="168">
        <v>0</v>
      </c>
      <c r="AJ356" s="168">
        <v>0</v>
      </c>
      <c r="AK356" s="168">
        <v>25</v>
      </c>
      <c r="AL356" s="168">
        <v>12.5</v>
      </c>
      <c r="AM356" s="168">
        <v>0</v>
      </c>
      <c r="AN356" s="168">
        <v>50</v>
      </c>
      <c r="AO356" s="168">
        <v>61.5</v>
      </c>
      <c r="AP356" s="168">
        <v>45.5</v>
      </c>
      <c r="AQ356" s="168">
        <v>119.14</v>
      </c>
      <c r="AR356" s="168">
        <v>15.6</v>
      </c>
      <c r="AS356" s="168">
        <v>11</v>
      </c>
      <c r="AT356" s="171">
        <f t="shared" si="125"/>
        <v>6</v>
      </c>
      <c r="AU356" s="171">
        <f t="shared" si="126"/>
        <v>0</v>
      </c>
      <c r="AV356" s="172">
        <f t="shared" si="127"/>
        <v>1</v>
      </c>
      <c r="AW356" s="172">
        <f t="shared" si="128"/>
        <v>0</v>
      </c>
      <c r="AX356" s="172">
        <f t="shared" si="129"/>
        <v>1</v>
      </c>
      <c r="AY356" s="172">
        <f t="shared" si="130"/>
        <v>0</v>
      </c>
      <c r="AZ356" s="172">
        <f t="shared" si="131"/>
        <v>0</v>
      </c>
      <c r="BA356" s="172">
        <f t="shared" si="132"/>
        <v>0</v>
      </c>
      <c r="BB356" s="173">
        <f t="shared" si="133"/>
        <v>1.3043478260869565</v>
      </c>
      <c r="BC356" s="173" t="str">
        <f t="shared" si="134"/>
        <v/>
      </c>
      <c r="BD356" s="173">
        <f t="shared" si="135"/>
        <v>0</v>
      </c>
      <c r="BE356" s="173">
        <f t="shared" si="136"/>
        <v>0</v>
      </c>
      <c r="BF356" s="173">
        <f t="shared" si="137"/>
        <v>0</v>
      </c>
      <c r="BG356" s="173">
        <f t="shared" si="138"/>
        <v>0.21739130434782611</v>
      </c>
      <c r="BH356" s="174" t="str">
        <f t="shared" si="139"/>
        <v>&lt;10 min</v>
      </c>
      <c r="BI356" s="174" t="str">
        <f t="shared" si="140"/>
        <v>23–27</v>
      </c>
      <c r="BJ356" s="175">
        <f t="shared" si="141"/>
        <v>0.5</v>
      </c>
      <c r="BK356" s="175">
        <f t="shared" si="142"/>
        <v>0.61499999999999999</v>
      </c>
      <c r="BL356" s="175">
        <f t="shared" si="143"/>
        <v>2.4140012070006035E-3</v>
      </c>
      <c r="BM356" s="176" t="str">
        <f t="shared" si="144"/>
        <v>Écarter</v>
      </c>
      <c r="BN356" s="177">
        <f t="shared" si="145"/>
        <v>0.1835010060362173</v>
      </c>
      <c r="BO356" s="177">
        <f t="shared" si="146"/>
        <v>4.5999999999999996</v>
      </c>
      <c r="BP356" s="178">
        <f t="shared" si="147"/>
        <v>0</v>
      </c>
      <c r="BQ356" s="178">
        <f t="shared" si="148"/>
        <v>0</v>
      </c>
      <c r="BR356" s="179">
        <f t="shared" si="149"/>
        <v>0.21739130434782611</v>
      </c>
      <c r="BS356" s="182">
        <f>AVERAGE(Tableau1[[#This Row],[STL_pg/Min]],Tableau1[[#This Row],[BLK_pg/Min]],Tableau1[[#This Row],[REB_pg/Min]])</f>
        <v>7.2463768115942032E-2</v>
      </c>
      <c r="BT356" s="180">
        <f>AVERAGE(Tableau1[FG%])</f>
        <v>44.61089630931459</v>
      </c>
      <c r="BU356" s="180">
        <f>AVERAGE(Tableau1[3P%])</f>
        <v>29.902460456941991</v>
      </c>
      <c r="BV356" s="180">
        <f>AVERAGE(Tableau1[FT%])</f>
        <v>72.024077328646754</v>
      </c>
    </row>
    <row r="357" spans="1:74">
      <c r="A357" s="181" t="s">
        <v>2120</v>
      </c>
      <c r="B357" s="167" t="s">
        <v>1758</v>
      </c>
      <c r="C357" s="168">
        <v>25</v>
      </c>
      <c r="D357" s="168">
        <v>33</v>
      </c>
      <c r="E357" s="168">
        <v>12</v>
      </c>
      <c r="F357" s="168">
        <v>21</v>
      </c>
      <c r="G357" s="168">
        <v>14</v>
      </c>
      <c r="H357" s="169">
        <v>195</v>
      </c>
      <c r="I357" s="169">
        <v>69</v>
      </c>
      <c r="J357" s="169">
        <v>158</v>
      </c>
      <c r="K357" s="169">
        <v>43</v>
      </c>
      <c r="L357" s="169">
        <v>40</v>
      </c>
      <c r="M357" s="169">
        <v>89</v>
      </c>
      <c r="N357" s="169">
        <v>43.3</v>
      </c>
      <c r="O357" s="169">
        <v>20</v>
      </c>
      <c r="P357" s="169">
        <v>23</v>
      </c>
      <c r="Q357" s="169">
        <v>86.4</v>
      </c>
      <c r="R357" s="169">
        <v>23</v>
      </c>
      <c r="S357" s="169">
        <v>56</v>
      </c>
      <c r="T357" s="169">
        <v>79</v>
      </c>
      <c r="U357" s="169">
        <v>79</v>
      </c>
      <c r="V357" s="170">
        <v>17</v>
      </c>
      <c r="W357" s="169">
        <v>20</v>
      </c>
      <c r="X357" s="169">
        <v>7</v>
      </c>
      <c r="Y357" s="169">
        <v>30</v>
      </c>
      <c r="Z357" s="169">
        <v>465</v>
      </c>
      <c r="AA357" s="169">
        <v>1</v>
      </c>
      <c r="AB357" s="169">
        <v>0</v>
      </c>
      <c r="AC357" s="168">
        <v>-0.9</v>
      </c>
      <c r="AD357" s="168">
        <v>115.6</v>
      </c>
      <c r="AE357" s="168">
        <v>118.4</v>
      </c>
      <c r="AF357" s="168">
        <v>-2.8</v>
      </c>
      <c r="AG357" s="168">
        <v>23.5</v>
      </c>
      <c r="AH357" s="168">
        <v>4.59</v>
      </c>
      <c r="AI357" s="168">
        <v>29.7</v>
      </c>
      <c r="AJ357" s="168">
        <v>4.8</v>
      </c>
      <c r="AK357" s="168">
        <v>12.4</v>
      </c>
      <c r="AL357" s="168">
        <v>8.6</v>
      </c>
      <c r="AM357" s="168">
        <v>6.5</v>
      </c>
      <c r="AN357" s="168">
        <v>55.4</v>
      </c>
      <c r="AO357" s="168">
        <v>57.8</v>
      </c>
      <c r="AP357" s="168">
        <v>17</v>
      </c>
      <c r="AQ357" s="168">
        <v>98.66</v>
      </c>
      <c r="AR357" s="168">
        <v>10.5</v>
      </c>
      <c r="AS357" s="168">
        <v>947</v>
      </c>
      <c r="AT357" s="171">
        <f t="shared" si="125"/>
        <v>5.9090909090909092</v>
      </c>
      <c r="AU357" s="171">
        <f t="shared" si="126"/>
        <v>2.393939393939394</v>
      </c>
      <c r="AV357" s="172">
        <f t="shared" si="127"/>
        <v>2.393939393939394</v>
      </c>
      <c r="AW357" s="172">
        <f t="shared" si="128"/>
        <v>0.69696969696969702</v>
      </c>
      <c r="AX357" s="172">
        <f t="shared" si="129"/>
        <v>1.696969696969697</v>
      </c>
      <c r="AY357" s="172">
        <f t="shared" si="130"/>
        <v>0.60606060606060608</v>
      </c>
      <c r="AZ357" s="172">
        <f t="shared" si="131"/>
        <v>0.21212121212121213</v>
      </c>
      <c r="BA357" s="172">
        <f t="shared" si="132"/>
        <v>0.51515151515151514</v>
      </c>
      <c r="BB357" s="173">
        <f t="shared" si="133"/>
        <v>0.42207792207792211</v>
      </c>
      <c r="BC357" s="173">
        <f t="shared" si="134"/>
        <v>4.6470588235294121</v>
      </c>
      <c r="BD357" s="173">
        <f t="shared" si="135"/>
        <v>4.3290043290043288E-2</v>
      </c>
      <c r="BE357" s="173">
        <f t="shared" si="136"/>
        <v>1.5151515151515152E-2</v>
      </c>
      <c r="BF357" s="173">
        <f t="shared" si="137"/>
        <v>4.9783549783549784E-2</v>
      </c>
      <c r="BG357" s="173">
        <f t="shared" si="138"/>
        <v>0.12121212121212122</v>
      </c>
      <c r="BH357" s="174" t="str">
        <f t="shared" si="139"/>
        <v>10–19 min</v>
      </c>
      <c r="BI357" s="174" t="str">
        <f t="shared" si="140"/>
        <v>23–27</v>
      </c>
      <c r="BJ357" s="175">
        <f t="shared" si="141"/>
        <v>0.55399999999999994</v>
      </c>
      <c r="BK357" s="175">
        <f t="shared" si="142"/>
        <v>0.57799999999999996</v>
      </c>
      <c r="BL357" s="175">
        <f t="shared" si="143"/>
        <v>9.5353047676523833E-2</v>
      </c>
      <c r="BM357" s="176" t="str">
        <f t="shared" si="144"/>
        <v>Écarter</v>
      </c>
      <c r="BN357" s="177">
        <f t="shared" si="145"/>
        <v>0.18072068776294128</v>
      </c>
      <c r="BO357" s="177">
        <f t="shared" si="146"/>
        <v>462</v>
      </c>
      <c r="BP357" s="178">
        <f t="shared" si="147"/>
        <v>0.17099567099567101</v>
      </c>
      <c r="BQ357" s="178">
        <f t="shared" si="148"/>
        <v>4.6470588235294121</v>
      </c>
      <c r="BR357" s="179">
        <f t="shared" si="149"/>
        <v>0.17099567099567101</v>
      </c>
      <c r="BS357" s="182">
        <f>AVERAGE(Tableau1[[#This Row],[STL_pg/Min]],Tableau1[[#This Row],[BLK_pg/Min]],Tableau1[[#This Row],[REB_pg/Min]])</f>
        <v>7.647907647907648E-2</v>
      </c>
      <c r="BT357" s="180">
        <f>AVERAGE(Tableau1[FG%])</f>
        <v>44.61089630931459</v>
      </c>
      <c r="BU357" s="180">
        <f>AVERAGE(Tableau1[3P%])</f>
        <v>29.902460456941991</v>
      </c>
      <c r="BV357" s="180">
        <f>AVERAGE(Tableau1[FT%])</f>
        <v>72.024077328646754</v>
      </c>
    </row>
    <row r="358" spans="1:74">
      <c r="A358" s="181" t="s">
        <v>2121</v>
      </c>
      <c r="B358" s="167" t="s">
        <v>1762</v>
      </c>
      <c r="C358" s="168">
        <v>29</v>
      </c>
      <c r="D358" s="168">
        <v>75</v>
      </c>
      <c r="E358" s="168">
        <v>38</v>
      </c>
      <c r="F358" s="168">
        <v>37</v>
      </c>
      <c r="G358" s="168">
        <v>16.5</v>
      </c>
      <c r="H358" s="169">
        <v>443</v>
      </c>
      <c r="I358" s="169">
        <v>150</v>
      </c>
      <c r="J358" s="169">
        <v>375</v>
      </c>
      <c r="K358" s="169">
        <v>40.200000000000003</v>
      </c>
      <c r="L358" s="169">
        <v>75</v>
      </c>
      <c r="M358" s="169">
        <v>225</v>
      </c>
      <c r="N358" s="169">
        <v>33.5</v>
      </c>
      <c r="O358" s="169">
        <v>68</v>
      </c>
      <c r="P358" s="169">
        <v>83</v>
      </c>
      <c r="Q358" s="169">
        <v>83.3</v>
      </c>
      <c r="R358" s="169">
        <v>53</v>
      </c>
      <c r="S358" s="169">
        <v>165</v>
      </c>
      <c r="T358" s="169">
        <v>218</v>
      </c>
      <c r="U358" s="169">
        <v>68</v>
      </c>
      <c r="V358" s="170">
        <v>53</v>
      </c>
      <c r="W358" s="169">
        <v>30</v>
      </c>
      <c r="X358" s="169">
        <v>15</v>
      </c>
      <c r="Y358" s="169">
        <v>98</v>
      </c>
      <c r="Z358" s="169">
        <v>878</v>
      </c>
      <c r="AA358" s="169">
        <v>0</v>
      </c>
      <c r="AB358" s="169">
        <v>0</v>
      </c>
      <c r="AC358" s="168">
        <v>0.2</v>
      </c>
      <c r="AD358" s="168">
        <v>110.7</v>
      </c>
      <c r="AE358" s="168">
        <v>109.5</v>
      </c>
      <c r="AF358" s="168">
        <v>1.2</v>
      </c>
      <c r="AG358" s="168">
        <v>7.1</v>
      </c>
      <c r="AH358" s="168">
        <v>1.23</v>
      </c>
      <c r="AI358" s="168">
        <v>12.3</v>
      </c>
      <c r="AJ358" s="168">
        <v>4</v>
      </c>
      <c r="AK358" s="168">
        <v>12.7</v>
      </c>
      <c r="AL358" s="168">
        <v>8.3000000000000007</v>
      </c>
      <c r="AM358" s="168">
        <v>10.1</v>
      </c>
      <c r="AN358" s="168">
        <v>50.4</v>
      </c>
      <c r="AO358" s="168">
        <v>54.4</v>
      </c>
      <c r="AP358" s="168">
        <v>15.2</v>
      </c>
      <c r="AQ358" s="168">
        <v>103.26</v>
      </c>
      <c r="AR358" s="168">
        <v>6.8</v>
      </c>
      <c r="AS358" s="168">
        <v>2653</v>
      </c>
      <c r="AT358" s="171">
        <f t="shared" si="125"/>
        <v>5.9066666666666663</v>
      </c>
      <c r="AU358" s="171">
        <f t="shared" si="126"/>
        <v>0.90666666666666662</v>
      </c>
      <c r="AV358" s="172">
        <f t="shared" si="127"/>
        <v>2.9066666666666667</v>
      </c>
      <c r="AW358" s="172">
        <f t="shared" si="128"/>
        <v>0.70666666666666667</v>
      </c>
      <c r="AX358" s="172">
        <f t="shared" si="129"/>
        <v>2.2000000000000002</v>
      </c>
      <c r="AY358" s="172">
        <f t="shared" si="130"/>
        <v>0.4</v>
      </c>
      <c r="AZ358" s="172">
        <f t="shared" si="131"/>
        <v>0.2</v>
      </c>
      <c r="BA358" s="172">
        <f t="shared" si="132"/>
        <v>0.70666666666666667</v>
      </c>
      <c r="BB358" s="173">
        <f t="shared" si="133"/>
        <v>0.35797979797979795</v>
      </c>
      <c r="BC358" s="173">
        <f t="shared" si="134"/>
        <v>1.2830188679245282</v>
      </c>
      <c r="BD358" s="173">
        <f t="shared" si="135"/>
        <v>2.4242424242424242E-2</v>
      </c>
      <c r="BE358" s="173">
        <f t="shared" si="136"/>
        <v>1.2121212121212121E-2</v>
      </c>
      <c r="BF358" s="173">
        <f t="shared" si="137"/>
        <v>4.2828282828282827E-2</v>
      </c>
      <c r="BG358" s="173">
        <f t="shared" si="138"/>
        <v>0.13333333333333333</v>
      </c>
      <c r="BH358" s="174" t="str">
        <f t="shared" si="139"/>
        <v>10–19 min</v>
      </c>
      <c r="BI358" s="174" t="str">
        <f t="shared" si="140"/>
        <v>28–32</v>
      </c>
      <c r="BJ358" s="175">
        <f t="shared" si="141"/>
        <v>0.504</v>
      </c>
      <c r="BK358" s="175">
        <f t="shared" si="142"/>
        <v>0.54400000000000004</v>
      </c>
      <c r="BL358" s="175">
        <f t="shared" si="143"/>
        <v>0.22631261315630657</v>
      </c>
      <c r="BM358" s="176" t="str">
        <f t="shared" si="144"/>
        <v>Écarter</v>
      </c>
      <c r="BN358" s="177">
        <f t="shared" si="145"/>
        <v>0.18064654594232057</v>
      </c>
      <c r="BO358" s="177">
        <f t="shared" si="146"/>
        <v>1237.5</v>
      </c>
      <c r="BP358" s="178">
        <f t="shared" si="147"/>
        <v>5.4949494949494949E-2</v>
      </c>
      <c r="BQ358" s="178">
        <f t="shared" si="148"/>
        <v>1.2830188679245282</v>
      </c>
      <c r="BR358" s="179">
        <f t="shared" si="149"/>
        <v>0.17616161616161616</v>
      </c>
      <c r="BS358" s="182">
        <f>AVERAGE(Tableau1[[#This Row],[STL_pg/Min]],Tableau1[[#This Row],[BLK_pg/Min]],Tableau1[[#This Row],[REB_pg/Min]])</f>
        <v>7.0841750841750831E-2</v>
      </c>
      <c r="BT358" s="180">
        <f>AVERAGE(Tableau1[FG%])</f>
        <v>44.61089630931459</v>
      </c>
      <c r="BU358" s="180">
        <f>AVERAGE(Tableau1[3P%])</f>
        <v>29.902460456941991</v>
      </c>
      <c r="BV358" s="180">
        <f>AVERAGE(Tableau1[FT%])</f>
        <v>72.024077328646754</v>
      </c>
    </row>
    <row r="359" spans="1:74">
      <c r="A359" s="181" t="s">
        <v>2122</v>
      </c>
      <c r="B359" s="167" t="s">
        <v>1789</v>
      </c>
      <c r="C359" s="168">
        <v>31</v>
      </c>
      <c r="D359" s="168">
        <v>61</v>
      </c>
      <c r="E359" s="168">
        <v>30</v>
      </c>
      <c r="F359" s="168">
        <v>31</v>
      </c>
      <c r="G359" s="168">
        <v>16.399999999999999</v>
      </c>
      <c r="H359" s="169">
        <v>360</v>
      </c>
      <c r="I359" s="169">
        <v>140</v>
      </c>
      <c r="J359" s="169">
        <v>305</v>
      </c>
      <c r="K359" s="169">
        <v>46.9</v>
      </c>
      <c r="L359" s="169">
        <v>24</v>
      </c>
      <c r="M359" s="169">
        <v>67</v>
      </c>
      <c r="N359" s="169">
        <v>35.700000000000003</v>
      </c>
      <c r="O359" s="169">
        <v>49</v>
      </c>
      <c r="P359" s="169">
        <v>67</v>
      </c>
      <c r="Q359" s="169">
        <v>73.8</v>
      </c>
      <c r="R359" s="169">
        <v>55</v>
      </c>
      <c r="S359" s="169">
        <v>153</v>
      </c>
      <c r="T359" s="169">
        <v>207</v>
      </c>
      <c r="U359" s="169">
        <v>146</v>
      </c>
      <c r="V359" s="170">
        <v>37</v>
      </c>
      <c r="W359" s="169">
        <v>43</v>
      </c>
      <c r="X359" s="169">
        <v>31</v>
      </c>
      <c r="Y359" s="169">
        <v>79</v>
      </c>
      <c r="Z359" s="169">
        <v>1007</v>
      </c>
      <c r="AA359" s="169">
        <v>2</v>
      </c>
      <c r="AB359" s="169">
        <v>0</v>
      </c>
      <c r="AC359" s="168">
        <v>-0.4</v>
      </c>
      <c r="AD359" s="168">
        <v>106.1</v>
      </c>
      <c r="AE359" s="168">
        <v>107.6</v>
      </c>
      <c r="AF359" s="168">
        <v>-1.5</v>
      </c>
      <c r="AG359" s="168">
        <v>21.1</v>
      </c>
      <c r="AH359" s="168">
        <v>3.92</v>
      </c>
      <c r="AI359" s="168">
        <v>28.3</v>
      </c>
      <c r="AJ359" s="168">
        <v>4.9000000000000004</v>
      </c>
      <c r="AK359" s="168">
        <v>14.8</v>
      </c>
      <c r="AL359" s="168">
        <v>9.6999999999999993</v>
      </c>
      <c r="AM359" s="168">
        <v>7.2</v>
      </c>
      <c r="AN359" s="168">
        <v>51</v>
      </c>
      <c r="AO359" s="168">
        <v>53.8</v>
      </c>
      <c r="AP359" s="168">
        <v>15.2</v>
      </c>
      <c r="AQ359" s="168">
        <v>100.06</v>
      </c>
      <c r="AR359" s="168">
        <v>10.8</v>
      </c>
      <c r="AS359" s="168">
        <v>2093</v>
      </c>
      <c r="AT359" s="171">
        <f t="shared" si="125"/>
        <v>5.9016393442622954</v>
      </c>
      <c r="AU359" s="171">
        <f t="shared" si="126"/>
        <v>2.3934426229508197</v>
      </c>
      <c r="AV359" s="172">
        <f t="shared" si="127"/>
        <v>3.3934426229508197</v>
      </c>
      <c r="AW359" s="172">
        <f t="shared" si="128"/>
        <v>0.90163934426229508</v>
      </c>
      <c r="AX359" s="172">
        <f t="shared" si="129"/>
        <v>2.5081967213114753</v>
      </c>
      <c r="AY359" s="172">
        <f t="shared" si="130"/>
        <v>0.70491803278688525</v>
      </c>
      <c r="AZ359" s="172">
        <f t="shared" si="131"/>
        <v>0.50819672131147542</v>
      </c>
      <c r="BA359" s="172">
        <f t="shared" si="132"/>
        <v>0.60655737704918034</v>
      </c>
      <c r="BB359" s="173">
        <f t="shared" si="133"/>
        <v>0.35985605757696926</v>
      </c>
      <c r="BC359" s="173">
        <f t="shared" si="134"/>
        <v>3.9459459459459461</v>
      </c>
      <c r="BD359" s="173">
        <f t="shared" si="135"/>
        <v>4.2982806877249105E-2</v>
      </c>
      <c r="BE359" s="173">
        <f t="shared" si="136"/>
        <v>3.0987604958016796E-2</v>
      </c>
      <c r="BF359" s="173">
        <f t="shared" si="137"/>
        <v>5.497800879648141E-2</v>
      </c>
      <c r="BG359" s="173">
        <f t="shared" si="138"/>
        <v>0.15293882447021193</v>
      </c>
      <c r="BH359" s="174" t="str">
        <f t="shared" si="139"/>
        <v>10–19 min</v>
      </c>
      <c r="BI359" s="174" t="str">
        <f t="shared" si="140"/>
        <v>28–32</v>
      </c>
      <c r="BJ359" s="175">
        <f t="shared" si="141"/>
        <v>0.51</v>
      </c>
      <c r="BK359" s="175">
        <f t="shared" si="142"/>
        <v>0.53799999999999992</v>
      </c>
      <c r="BL359" s="175">
        <f t="shared" si="143"/>
        <v>0.18406759203379602</v>
      </c>
      <c r="BM359" s="176" t="str">
        <f t="shared" si="144"/>
        <v>Écarter</v>
      </c>
      <c r="BN359" s="177">
        <f t="shared" si="145"/>
        <v>0.18049279282250885</v>
      </c>
      <c r="BO359" s="177">
        <f t="shared" si="146"/>
        <v>1000.3999999999999</v>
      </c>
      <c r="BP359" s="178">
        <f t="shared" si="147"/>
        <v>0.14594162335065974</v>
      </c>
      <c r="BQ359" s="178">
        <f t="shared" si="148"/>
        <v>3.9459459459459461</v>
      </c>
      <c r="BR359" s="179">
        <f t="shared" si="149"/>
        <v>0.2069172331067573</v>
      </c>
      <c r="BS359" s="182">
        <f>AVERAGE(Tableau1[[#This Row],[STL_pg/Min]],Tableau1[[#This Row],[BLK_pg/Min]],Tableau1[[#This Row],[REB_pg/Min]])</f>
        <v>9.3629214980674405E-2</v>
      </c>
      <c r="BT359" s="180">
        <f>AVERAGE(Tableau1[FG%])</f>
        <v>44.61089630931459</v>
      </c>
      <c r="BU359" s="180">
        <f>AVERAGE(Tableau1[3P%])</f>
        <v>29.902460456941991</v>
      </c>
      <c r="BV359" s="180">
        <f>AVERAGE(Tableau1[FT%])</f>
        <v>72.024077328646754</v>
      </c>
    </row>
    <row r="360" spans="1:74">
      <c r="A360" s="181" t="s">
        <v>2123</v>
      </c>
      <c r="B360" s="167" t="s">
        <v>1768</v>
      </c>
      <c r="C360" s="168">
        <v>19</v>
      </c>
      <c r="D360" s="168">
        <v>60</v>
      </c>
      <c r="E360" s="168">
        <v>12</v>
      </c>
      <c r="F360" s="168">
        <v>48</v>
      </c>
      <c r="G360" s="168">
        <v>20.7</v>
      </c>
      <c r="H360" s="169">
        <v>354</v>
      </c>
      <c r="I360" s="169">
        <v>114</v>
      </c>
      <c r="J360" s="169">
        <v>348</v>
      </c>
      <c r="K360" s="169">
        <v>33</v>
      </c>
      <c r="L360" s="169">
        <v>60</v>
      </c>
      <c r="M360" s="169">
        <v>204</v>
      </c>
      <c r="N360" s="169">
        <v>28.3</v>
      </c>
      <c r="O360" s="169">
        <v>66</v>
      </c>
      <c r="P360" s="169">
        <v>96</v>
      </c>
      <c r="Q360" s="169">
        <v>71.3</v>
      </c>
      <c r="R360" s="169">
        <v>72</v>
      </c>
      <c r="S360" s="169">
        <v>210</v>
      </c>
      <c r="T360" s="169">
        <v>282</v>
      </c>
      <c r="U360" s="169">
        <v>72</v>
      </c>
      <c r="V360" s="170">
        <v>60</v>
      </c>
      <c r="W360" s="169">
        <v>30</v>
      </c>
      <c r="X360" s="169">
        <v>12</v>
      </c>
      <c r="Y360" s="169">
        <v>84</v>
      </c>
      <c r="Z360" s="169">
        <v>870</v>
      </c>
      <c r="AA360" s="169">
        <v>2</v>
      </c>
      <c r="AB360" s="169">
        <v>0</v>
      </c>
      <c r="AC360" s="168">
        <v>-5.4</v>
      </c>
      <c r="AD360" s="168">
        <v>99.4</v>
      </c>
      <c r="AE360" s="168">
        <v>111.2</v>
      </c>
      <c r="AF360" s="168">
        <v>-11.9</v>
      </c>
      <c r="AG360" s="168">
        <v>9.1999999999999993</v>
      </c>
      <c r="AH360" s="168">
        <v>1.28</v>
      </c>
      <c r="AI360" s="168">
        <v>14.2</v>
      </c>
      <c r="AJ360" s="168">
        <v>5</v>
      </c>
      <c r="AK360" s="168">
        <v>16.8</v>
      </c>
      <c r="AL360" s="168">
        <v>10.6</v>
      </c>
      <c r="AM360" s="168">
        <v>11.2</v>
      </c>
      <c r="AN360" s="168">
        <v>41.4</v>
      </c>
      <c r="AO360" s="168">
        <v>45.7</v>
      </c>
      <c r="AP360" s="168">
        <v>15</v>
      </c>
      <c r="AQ360" s="168">
        <v>98.5</v>
      </c>
      <c r="AR360" s="168">
        <v>6.5</v>
      </c>
      <c r="AS360" s="168">
        <v>2545</v>
      </c>
      <c r="AT360" s="171">
        <f t="shared" si="125"/>
        <v>5.9</v>
      </c>
      <c r="AU360" s="171">
        <f t="shared" si="126"/>
        <v>1.2</v>
      </c>
      <c r="AV360" s="172">
        <f t="shared" si="127"/>
        <v>4.7</v>
      </c>
      <c r="AW360" s="172">
        <f t="shared" si="128"/>
        <v>1.2</v>
      </c>
      <c r="AX360" s="172">
        <f t="shared" si="129"/>
        <v>3.5</v>
      </c>
      <c r="AY360" s="172">
        <f t="shared" si="130"/>
        <v>0.5</v>
      </c>
      <c r="AZ360" s="172">
        <f t="shared" si="131"/>
        <v>0.2</v>
      </c>
      <c r="BA360" s="172">
        <f t="shared" si="132"/>
        <v>1</v>
      </c>
      <c r="BB360" s="173">
        <f t="shared" si="133"/>
        <v>0.28502415458937203</v>
      </c>
      <c r="BC360" s="173">
        <f t="shared" si="134"/>
        <v>1.2</v>
      </c>
      <c r="BD360" s="173">
        <f t="shared" si="135"/>
        <v>2.4154589371980676E-2</v>
      </c>
      <c r="BE360" s="173">
        <f t="shared" si="136"/>
        <v>9.6618357487922718E-3</v>
      </c>
      <c r="BF360" s="173">
        <f t="shared" si="137"/>
        <v>5.7971014492753624E-2</v>
      </c>
      <c r="BG360" s="173">
        <f t="shared" si="138"/>
        <v>0.16908212560386474</v>
      </c>
      <c r="BH360" s="174" t="str">
        <f t="shared" si="139"/>
        <v>20–29 min</v>
      </c>
      <c r="BI360" s="174" t="str">
        <f t="shared" si="140"/>
        <v>18–22</v>
      </c>
      <c r="BJ360" s="175">
        <f t="shared" si="141"/>
        <v>0.41399999999999998</v>
      </c>
      <c r="BK360" s="175">
        <f t="shared" si="142"/>
        <v>0.45700000000000002</v>
      </c>
      <c r="BL360" s="175">
        <f t="shared" si="143"/>
        <v>0.21001810500905249</v>
      </c>
      <c r="BM360" s="176" t="str">
        <f t="shared" si="144"/>
        <v>Écarter</v>
      </c>
      <c r="BN360" s="177">
        <f t="shared" si="145"/>
        <v>0.1804426559356137</v>
      </c>
      <c r="BO360" s="177">
        <f t="shared" si="146"/>
        <v>1242</v>
      </c>
      <c r="BP360" s="178">
        <f t="shared" si="147"/>
        <v>5.7971014492753624E-2</v>
      </c>
      <c r="BQ360" s="178">
        <f t="shared" si="148"/>
        <v>1.2</v>
      </c>
      <c r="BR360" s="179">
        <f t="shared" si="149"/>
        <v>0.22705314009661837</v>
      </c>
      <c r="BS360" s="182">
        <f>AVERAGE(Tableau1[[#This Row],[STL_pg/Min]],Tableau1[[#This Row],[BLK_pg/Min]],Tableau1[[#This Row],[REB_pg/Min]])</f>
        <v>8.6956521739130432E-2</v>
      </c>
      <c r="BT360" s="180">
        <f>AVERAGE(Tableau1[FG%])</f>
        <v>44.61089630931459</v>
      </c>
      <c r="BU360" s="180">
        <f>AVERAGE(Tableau1[3P%])</f>
        <v>29.902460456941991</v>
      </c>
      <c r="BV360" s="180">
        <f>AVERAGE(Tableau1[FT%])</f>
        <v>72.024077328646754</v>
      </c>
    </row>
    <row r="361" spans="1:74">
      <c r="A361" s="181" t="s">
        <v>2124</v>
      </c>
      <c r="B361" s="167" t="s">
        <v>1799</v>
      </c>
      <c r="C361" s="168">
        <v>26</v>
      </c>
      <c r="D361" s="168">
        <v>10</v>
      </c>
      <c r="E361" s="168">
        <v>5</v>
      </c>
      <c r="F361" s="168">
        <v>5</v>
      </c>
      <c r="G361" s="168">
        <v>17</v>
      </c>
      <c r="H361" s="169">
        <v>59</v>
      </c>
      <c r="I361" s="169">
        <v>22</v>
      </c>
      <c r="J361" s="169">
        <v>63</v>
      </c>
      <c r="K361" s="169">
        <v>34.9</v>
      </c>
      <c r="L361" s="169">
        <v>15</v>
      </c>
      <c r="M361" s="169">
        <v>47</v>
      </c>
      <c r="N361" s="169">
        <v>31.9</v>
      </c>
      <c r="O361" s="169">
        <v>0</v>
      </c>
      <c r="P361" s="169">
        <v>1</v>
      </c>
      <c r="Q361" s="169">
        <v>0</v>
      </c>
      <c r="R361" s="169">
        <v>5</v>
      </c>
      <c r="S361" s="169">
        <v>22</v>
      </c>
      <c r="T361" s="169">
        <v>27</v>
      </c>
      <c r="U361" s="169">
        <v>3</v>
      </c>
      <c r="V361" s="170">
        <v>4</v>
      </c>
      <c r="W361" s="169">
        <v>4</v>
      </c>
      <c r="X361" s="169">
        <v>2</v>
      </c>
      <c r="Y361" s="169">
        <v>12</v>
      </c>
      <c r="Z361" s="169">
        <v>110</v>
      </c>
      <c r="AA361" s="169">
        <v>0</v>
      </c>
      <c r="AB361" s="169">
        <v>0</v>
      </c>
      <c r="AC361" s="168">
        <v>5.4</v>
      </c>
      <c r="AD361" s="168">
        <v>114.2</v>
      </c>
      <c r="AE361" s="168">
        <v>100.5</v>
      </c>
      <c r="AF361" s="168">
        <v>13.7</v>
      </c>
      <c r="AG361" s="168">
        <v>2.2000000000000002</v>
      </c>
      <c r="AH361" s="168">
        <v>0.75</v>
      </c>
      <c r="AI361" s="168">
        <v>4.3</v>
      </c>
      <c r="AJ361" s="168">
        <v>2.6</v>
      </c>
      <c r="AK361" s="168">
        <v>11.9</v>
      </c>
      <c r="AL361" s="168">
        <v>7.2</v>
      </c>
      <c r="AM361" s="168">
        <v>5.7</v>
      </c>
      <c r="AN361" s="168">
        <v>46.8</v>
      </c>
      <c r="AO361" s="168">
        <v>46.5</v>
      </c>
      <c r="AP361" s="168">
        <v>15.5</v>
      </c>
      <c r="AQ361" s="168">
        <v>104.92</v>
      </c>
      <c r="AR361" s="168">
        <v>4.5999999999999996</v>
      </c>
      <c r="AS361" s="168">
        <v>372</v>
      </c>
      <c r="AT361" s="171">
        <f t="shared" si="125"/>
        <v>5.9</v>
      </c>
      <c r="AU361" s="171">
        <f t="shared" si="126"/>
        <v>0.3</v>
      </c>
      <c r="AV361" s="172">
        <f t="shared" si="127"/>
        <v>2.7</v>
      </c>
      <c r="AW361" s="172">
        <f t="shared" si="128"/>
        <v>0.5</v>
      </c>
      <c r="AX361" s="172">
        <f t="shared" si="129"/>
        <v>2.2000000000000002</v>
      </c>
      <c r="AY361" s="172">
        <f t="shared" si="130"/>
        <v>0.4</v>
      </c>
      <c r="AZ361" s="172">
        <f t="shared" si="131"/>
        <v>0.2</v>
      </c>
      <c r="BA361" s="172">
        <f t="shared" si="132"/>
        <v>0.4</v>
      </c>
      <c r="BB361" s="173">
        <f t="shared" si="133"/>
        <v>0.34705882352941181</v>
      </c>
      <c r="BC361" s="173">
        <f t="shared" si="134"/>
        <v>0.74999999999999989</v>
      </c>
      <c r="BD361" s="173">
        <f t="shared" si="135"/>
        <v>2.3529411764705882E-2</v>
      </c>
      <c r="BE361" s="173">
        <f t="shared" si="136"/>
        <v>1.1764705882352941E-2</v>
      </c>
      <c r="BF361" s="173">
        <f t="shared" si="137"/>
        <v>2.9411764705882353E-2</v>
      </c>
      <c r="BG361" s="173">
        <f t="shared" si="138"/>
        <v>0.12941176470588237</v>
      </c>
      <c r="BH361" s="174" t="str">
        <f t="shared" si="139"/>
        <v>10–19 min</v>
      </c>
      <c r="BI361" s="174" t="str">
        <f t="shared" si="140"/>
        <v>23–27</v>
      </c>
      <c r="BJ361" s="175">
        <f t="shared" si="141"/>
        <v>0.46799999999999997</v>
      </c>
      <c r="BK361" s="175">
        <f t="shared" si="142"/>
        <v>0.46500000000000002</v>
      </c>
      <c r="BL361" s="175">
        <f t="shared" si="143"/>
        <v>3.8020519010259504E-2</v>
      </c>
      <c r="BM361" s="176" t="str">
        <f t="shared" si="144"/>
        <v>Écarter</v>
      </c>
      <c r="BN361" s="177">
        <f t="shared" si="145"/>
        <v>0.1804426559356137</v>
      </c>
      <c r="BO361" s="177">
        <f t="shared" si="146"/>
        <v>170</v>
      </c>
      <c r="BP361" s="178">
        <f t="shared" si="147"/>
        <v>1.7647058823529412E-2</v>
      </c>
      <c r="BQ361" s="178">
        <f t="shared" si="148"/>
        <v>0.75</v>
      </c>
      <c r="BR361" s="179">
        <f t="shared" si="149"/>
        <v>0.15882352941176472</v>
      </c>
      <c r="BS361" s="182">
        <f>AVERAGE(Tableau1[[#This Row],[STL_pg/Min]],Tableau1[[#This Row],[BLK_pg/Min]],Tableau1[[#This Row],[REB_pg/Min]])</f>
        <v>6.4705882352941183E-2</v>
      </c>
      <c r="BT361" s="180">
        <f>AVERAGE(Tableau1[FG%])</f>
        <v>44.61089630931459</v>
      </c>
      <c r="BU361" s="180">
        <f>AVERAGE(Tableau1[3P%])</f>
        <v>29.902460456941991</v>
      </c>
      <c r="BV361" s="180">
        <f>AVERAGE(Tableau1[FT%])</f>
        <v>72.024077328646754</v>
      </c>
    </row>
    <row r="362" spans="1:74">
      <c r="A362" s="181" t="s">
        <v>2125</v>
      </c>
      <c r="B362" s="167" t="s">
        <v>1746</v>
      </c>
      <c r="C362" s="168">
        <v>22</v>
      </c>
      <c r="D362" s="168">
        <v>47</v>
      </c>
      <c r="E362" s="168">
        <v>40</v>
      </c>
      <c r="F362" s="168">
        <v>7</v>
      </c>
      <c r="G362" s="168">
        <v>16.7</v>
      </c>
      <c r="H362" s="169">
        <v>277</v>
      </c>
      <c r="I362" s="169">
        <v>99</v>
      </c>
      <c r="J362" s="169">
        <v>221</v>
      </c>
      <c r="K362" s="169">
        <v>43.9</v>
      </c>
      <c r="L362" s="169">
        <v>61</v>
      </c>
      <c r="M362" s="169">
        <v>155</v>
      </c>
      <c r="N362" s="169">
        <v>39.9</v>
      </c>
      <c r="O362" s="169">
        <v>24</v>
      </c>
      <c r="P362" s="169">
        <v>28</v>
      </c>
      <c r="Q362" s="169">
        <v>76.7</v>
      </c>
      <c r="R362" s="169">
        <v>47</v>
      </c>
      <c r="S362" s="169">
        <v>216</v>
      </c>
      <c r="T362" s="169">
        <v>263</v>
      </c>
      <c r="U362" s="169">
        <v>122</v>
      </c>
      <c r="V362" s="170">
        <v>33</v>
      </c>
      <c r="W362" s="169">
        <v>24</v>
      </c>
      <c r="X362" s="169">
        <v>28</v>
      </c>
      <c r="Y362" s="169">
        <v>80</v>
      </c>
      <c r="Z362" s="169">
        <v>888</v>
      </c>
      <c r="AA362" s="169">
        <v>4</v>
      </c>
      <c r="AB362" s="169">
        <v>3</v>
      </c>
      <c r="AC362" s="168">
        <v>6.4</v>
      </c>
      <c r="AD362" s="168">
        <v>121</v>
      </c>
      <c r="AE362" s="168">
        <v>103</v>
      </c>
      <c r="AF362" s="168">
        <v>17.899999999999999</v>
      </c>
      <c r="AG362" s="168">
        <v>19</v>
      </c>
      <c r="AH362" s="168">
        <v>3.43</v>
      </c>
      <c r="AI362" s="168">
        <v>30.9</v>
      </c>
      <c r="AJ362" s="168">
        <v>5.9</v>
      </c>
      <c r="AK362" s="168">
        <v>25.1</v>
      </c>
      <c r="AL362" s="168">
        <v>15.8</v>
      </c>
      <c r="AM362" s="168">
        <v>9</v>
      </c>
      <c r="AN362" s="168">
        <v>57.7</v>
      </c>
      <c r="AO362" s="168">
        <v>59.4</v>
      </c>
      <c r="AP362" s="168">
        <v>14.1</v>
      </c>
      <c r="AQ362" s="168">
        <v>102.7</v>
      </c>
      <c r="AR362" s="168">
        <v>12.4</v>
      </c>
      <c r="AS362" s="168">
        <v>1678</v>
      </c>
      <c r="AT362" s="171">
        <f t="shared" si="125"/>
        <v>5.8936170212765955</v>
      </c>
      <c r="AU362" s="171">
        <f t="shared" si="126"/>
        <v>2.5957446808510638</v>
      </c>
      <c r="AV362" s="172">
        <f t="shared" si="127"/>
        <v>5.5957446808510642</v>
      </c>
      <c r="AW362" s="172">
        <f t="shared" si="128"/>
        <v>1</v>
      </c>
      <c r="AX362" s="172">
        <f t="shared" si="129"/>
        <v>4.5957446808510642</v>
      </c>
      <c r="AY362" s="172">
        <f t="shared" si="130"/>
        <v>0.51063829787234039</v>
      </c>
      <c r="AZ362" s="172">
        <f t="shared" si="131"/>
        <v>0.5957446808510638</v>
      </c>
      <c r="BA362" s="172">
        <f t="shared" si="132"/>
        <v>0.7021276595744681</v>
      </c>
      <c r="BB362" s="173">
        <f t="shared" si="133"/>
        <v>0.35291119887883809</v>
      </c>
      <c r="BC362" s="173">
        <f t="shared" si="134"/>
        <v>3.6969696969696968</v>
      </c>
      <c r="BD362" s="173">
        <f t="shared" si="135"/>
        <v>3.0577143585170084E-2</v>
      </c>
      <c r="BE362" s="173">
        <f t="shared" si="136"/>
        <v>3.5673334182698434E-2</v>
      </c>
      <c r="BF362" s="173">
        <f t="shared" si="137"/>
        <v>5.9880239520958084E-2</v>
      </c>
      <c r="BG362" s="173">
        <f t="shared" si="138"/>
        <v>0.2751942922665308</v>
      </c>
      <c r="BH362" s="174" t="str">
        <f t="shared" si="139"/>
        <v>10–19 min</v>
      </c>
      <c r="BI362" s="174" t="str">
        <f t="shared" si="140"/>
        <v>18–22</v>
      </c>
      <c r="BJ362" s="175">
        <f t="shared" si="141"/>
        <v>0.57700000000000007</v>
      </c>
      <c r="BK362" s="175">
        <f t="shared" si="142"/>
        <v>0.59399999999999997</v>
      </c>
      <c r="BL362" s="175">
        <f t="shared" si="143"/>
        <v>0.13337356668678335</v>
      </c>
      <c r="BM362" s="176" t="str">
        <f t="shared" si="144"/>
        <v>Écarter</v>
      </c>
      <c r="BN362" s="177">
        <f t="shared" si="145"/>
        <v>0.18024744209940494</v>
      </c>
      <c r="BO362" s="177">
        <f t="shared" si="146"/>
        <v>784.9</v>
      </c>
      <c r="BP362" s="178">
        <f t="shared" si="147"/>
        <v>0.15543381322461461</v>
      </c>
      <c r="BQ362" s="178">
        <f t="shared" si="148"/>
        <v>3.6969696969696968</v>
      </c>
      <c r="BR362" s="179">
        <f t="shared" si="149"/>
        <v>0.33507453178748892</v>
      </c>
      <c r="BS362" s="182">
        <f>AVERAGE(Tableau1[[#This Row],[STL_pg/Min]],Tableau1[[#This Row],[BLK_pg/Min]],Tableau1[[#This Row],[REB_pg/Min]])</f>
        <v>0.13377500318511915</v>
      </c>
      <c r="BT362" s="180">
        <f>AVERAGE(Tableau1[FG%])</f>
        <v>44.61089630931459</v>
      </c>
      <c r="BU362" s="180">
        <f>AVERAGE(Tableau1[3P%])</f>
        <v>29.902460456941991</v>
      </c>
      <c r="BV362" s="180">
        <f>AVERAGE(Tableau1[FT%])</f>
        <v>72.024077328646754</v>
      </c>
    </row>
    <row r="363" spans="1:74">
      <c r="A363" s="181" t="s">
        <v>2126</v>
      </c>
      <c r="B363" s="167" t="s">
        <v>1785</v>
      </c>
      <c r="C363" s="168">
        <v>26</v>
      </c>
      <c r="D363" s="168">
        <v>9</v>
      </c>
      <c r="E363" s="168">
        <v>2</v>
      </c>
      <c r="F363" s="168">
        <v>7</v>
      </c>
      <c r="G363" s="168">
        <v>21.9</v>
      </c>
      <c r="H363" s="169">
        <v>53</v>
      </c>
      <c r="I363" s="169">
        <v>20</v>
      </c>
      <c r="J363" s="169">
        <v>40</v>
      </c>
      <c r="K363" s="169">
        <v>50</v>
      </c>
      <c r="L363" s="169">
        <v>11</v>
      </c>
      <c r="M363" s="169">
        <v>28</v>
      </c>
      <c r="N363" s="169">
        <v>39.299999999999997</v>
      </c>
      <c r="O363" s="169">
        <v>2</v>
      </c>
      <c r="P363" s="169">
        <v>3</v>
      </c>
      <c r="Q363" s="169">
        <v>66.7</v>
      </c>
      <c r="R363" s="169">
        <v>21</v>
      </c>
      <c r="S363" s="169">
        <v>26</v>
      </c>
      <c r="T363" s="169">
        <v>47</v>
      </c>
      <c r="U363" s="169">
        <v>15</v>
      </c>
      <c r="V363" s="170">
        <v>3</v>
      </c>
      <c r="W363" s="169">
        <v>5</v>
      </c>
      <c r="X363" s="169">
        <v>4</v>
      </c>
      <c r="Y363" s="169">
        <v>5</v>
      </c>
      <c r="Z363" s="169">
        <v>156</v>
      </c>
      <c r="AA363" s="169">
        <v>1</v>
      </c>
      <c r="AB363" s="169">
        <v>0</v>
      </c>
      <c r="AC363" s="168">
        <v>-3.1</v>
      </c>
      <c r="AD363" s="168">
        <v>115.8</v>
      </c>
      <c r="AE363" s="168">
        <v>122.1</v>
      </c>
      <c r="AF363" s="168">
        <v>-6.3</v>
      </c>
      <c r="AG363" s="168">
        <v>10.1</v>
      </c>
      <c r="AH363" s="168">
        <v>5</v>
      </c>
      <c r="AI363" s="168">
        <v>25.4</v>
      </c>
      <c r="AJ363" s="168">
        <v>9.9</v>
      </c>
      <c r="AK363" s="168">
        <v>14.1</v>
      </c>
      <c r="AL363" s="168">
        <v>11.8</v>
      </c>
      <c r="AM363" s="168">
        <v>5.0999999999999996</v>
      </c>
      <c r="AN363" s="168">
        <v>63.8</v>
      </c>
      <c r="AO363" s="168">
        <v>64.099999999999994</v>
      </c>
      <c r="AP363" s="168">
        <v>9.3000000000000007</v>
      </c>
      <c r="AQ363" s="168">
        <v>99.08</v>
      </c>
      <c r="AR363" s="168">
        <v>8.9</v>
      </c>
      <c r="AS363" s="168">
        <v>405</v>
      </c>
      <c r="AT363" s="171">
        <f t="shared" si="125"/>
        <v>5.8888888888888893</v>
      </c>
      <c r="AU363" s="171">
        <f t="shared" si="126"/>
        <v>1.6666666666666667</v>
      </c>
      <c r="AV363" s="172">
        <f t="shared" si="127"/>
        <v>5.2222222222222223</v>
      </c>
      <c r="AW363" s="172">
        <f t="shared" si="128"/>
        <v>2.3333333333333335</v>
      </c>
      <c r="AX363" s="172">
        <f t="shared" si="129"/>
        <v>2.8888888888888888</v>
      </c>
      <c r="AY363" s="172">
        <f t="shared" si="130"/>
        <v>0.55555555555555558</v>
      </c>
      <c r="AZ363" s="172">
        <f t="shared" si="131"/>
        <v>0.44444444444444442</v>
      </c>
      <c r="BA363" s="172">
        <f t="shared" si="132"/>
        <v>0.33333333333333331</v>
      </c>
      <c r="BB363" s="173">
        <f t="shared" si="133"/>
        <v>0.26889903602232373</v>
      </c>
      <c r="BC363" s="173">
        <f t="shared" si="134"/>
        <v>5.0000000000000009</v>
      </c>
      <c r="BD363" s="173">
        <f t="shared" si="135"/>
        <v>2.5367833587011671E-2</v>
      </c>
      <c r="BE363" s="173">
        <f t="shared" si="136"/>
        <v>2.0294266869609334E-2</v>
      </c>
      <c r="BF363" s="173">
        <f t="shared" si="137"/>
        <v>0.10654490106544902</v>
      </c>
      <c r="BG363" s="173">
        <f t="shared" si="138"/>
        <v>0.13191273465246067</v>
      </c>
      <c r="BH363" s="174" t="str">
        <f t="shared" si="139"/>
        <v>20–29 min</v>
      </c>
      <c r="BI363" s="174" t="str">
        <f t="shared" si="140"/>
        <v>23–27</v>
      </c>
      <c r="BJ363" s="175">
        <f t="shared" si="141"/>
        <v>0.63800000000000001</v>
      </c>
      <c r="BK363" s="175">
        <f t="shared" si="142"/>
        <v>0.6409999999999999</v>
      </c>
      <c r="BL363" s="175">
        <f t="shared" si="143"/>
        <v>2.4140012070006035E-2</v>
      </c>
      <c r="BM363" s="176" t="str">
        <f t="shared" si="144"/>
        <v>Écarter</v>
      </c>
      <c r="BN363" s="177">
        <f t="shared" si="145"/>
        <v>0.18010283925776885</v>
      </c>
      <c r="BO363" s="177">
        <f t="shared" si="146"/>
        <v>197.1</v>
      </c>
      <c r="BP363" s="178">
        <f t="shared" si="147"/>
        <v>7.6103500761035003E-2</v>
      </c>
      <c r="BQ363" s="178">
        <f t="shared" si="148"/>
        <v>5</v>
      </c>
      <c r="BR363" s="179">
        <f t="shared" si="149"/>
        <v>0.23845763571790971</v>
      </c>
      <c r="BS363" s="182">
        <f>AVERAGE(Tableau1[[#This Row],[STL_pg/Min]],Tableau1[[#This Row],[BLK_pg/Min]],Tableau1[[#This Row],[REB_pg/Min]])</f>
        <v>9.470657872484356E-2</v>
      </c>
      <c r="BT363" s="180">
        <f>AVERAGE(Tableau1[FG%])</f>
        <v>44.61089630931459</v>
      </c>
      <c r="BU363" s="180">
        <f>AVERAGE(Tableau1[3P%])</f>
        <v>29.902460456941991</v>
      </c>
      <c r="BV363" s="180">
        <f>AVERAGE(Tableau1[FT%])</f>
        <v>72.024077328646754</v>
      </c>
    </row>
    <row r="364" spans="1:74">
      <c r="A364" s="181" t="s">
        <v>2127</v>
      </c>
      <c r="B364" s="167" t="s">
        <v>1825</v>
      </c>
      <c r="C364" s="168">
        <v>27</v>
      </c>
      <c r="D364" s="168">
        <v>20</v>
      </c>
      <c r="E364" s="168">
        <v>7</v>
      </c>
      <c r="F364" s="168">
        <v>13</v>
      </c>
      <c r="G364" s="168">
        <v>17.600000000000001</v>
      </c>
      <c r="H364" s="169">
        <v>116</v>
      </c>
      <c r="I364" s="169">
        <v>50</v>
      </c>
      <c r="J364" s="169">
        <v>78</v>
      </c>
      <c r="K364" s="169">
        <v>64.099999999999994</v>
      </c>
      <c r="L364" s="169">
        <v>2</v>
      </c>
      <c r="M364" s="169">
        <v>4</v>
      </c>
      <c r="N364" s="169">
        <v>33.299999999999997</v>
      </c>
      <c r="O364" s="169">
        <v>16</v>
      </c>
      <c r="P364" s="169">
        <v>18</v>
      </c>
      <c r="Q364" s="169">
        <v>88.2</v>
      </c>
      <c r="R364" s="169">
        <v>36</v>
      </c>
      <c r="S364" s="169">
        <v>84</v>
      </c>
      <c r="T364" s="169">
        <v>118</v>
      </c>
      <c r="U364" s="169">
        <v>22</v>
      </c>
      <c r="V364" s="170">
        <v>18</v>
      </c>
      <c r="W364" s="169">
        <v>14</v>
      </c>
      <c r="X364" s="169">
        <v>34</v>
      </c>
      <c r="Y364" s="169">
        <v>32</v>
      </c>
      <c r="Z364" s="169">
        <v>410</v>
      </c>
      <c r="AA364" s="169">
        <v>0</v>
      </c>
      <c r="AB364" s="169">
        <v>0</v>
      </c>
      <c r="AC364" s="168">
        <v>-0.9</v>
      </c>
      <c r="AD364" s="168">
        <v>106.3</v>
      </c>
      <c r="AE364" s="168">
        <v>108.3</v>
      </c>
      <c r="AF364" s="168">
        <v>-2</v>
      </c>
      <c r="AG364" s="168">
        <v>9</v>
      </c>
      <c r="AH364" s="168">
        <v>1.24</v>
      </c>
      <c r="AI364" s="168">
        <v>17.100000000000001</v>
      </c>
      <c r="AJ364" s="168">
        <v>9.6999999999999993</v>
      </c>
      <c r="AK364" s="168">
        <v>21.7</v>
      </c>
      <c r="AL364" s="168">
        <v>15.9</v>
      </c>
      <c r="AM364" s="168">
        <v>13.8</v>
      </c>
      <c r="AN364" s="168">
        <v>64.7</v>
      </c>
      <c r="AO364" s="168">
        <v>67.900000000000006</v>
      </c>
      <c r="AP364" s="168">
        <v>12</v>
      </c>
      <c r="AQ364" s="168">
        <v>100.69</v>
      </c>
      <c r="AR364" s="168">
        <v>13.7</v>
      </c>
      <c r="AS364" s="168">
        <v>736</v>
      </c>
      <c r="AT364" s="171">
        <f t="shared" si="125"/>
        <v>5.8</v>
      </c>
      <c r="AU364" s="171">
        <f t="shared" si="126"/>
        <v>1.1000000000000001</v>
      </c>
      <c r="AV364" s="172">
        <f t="shared" si="127"/>
        <v>5.9</v>
      </c>
      <c r="AW364" s="172">
        <f t="shared" si="128"/>
        <v>1.8</v>
      </c>
      <c r="AX364" s="172">
        <f t="shared" si="129"/>
        <v>4.2</v>
      </c>
      <c r="AY364" s="172">
        <f t="shared" si="130"/>
        <v>0.7</v>
      </c>
      <c r="AZ364" s="172">
        <f t="shared" si="131"/>
        <v>1.7</v>
      </c>
      <c r="BA364" s="172">
        <f t="shared" si="132"/>
        <v>0.9</v>
      </c>
      <c r="BB364" s="173">
        <f t="shared" si="133"/>
        <v>0.32954545454545453</v>
      </c>
      <c r="BC364" s="173">
        <f t="shared" si="134"/>
        <v>1.2222222222222223</v>
      </c>
      <c r="BD364" s="173">
        <f t="shared" si="135"/>
        <v>3.9772727272727265E-2</v>
      </c>
      <c r="BE364" s="173">
        <f t="shared" si="136"/>
        <v>9.6590909090909075E-2</v>
      </c>
      <c r="BF364" s="173">
        <f t="shared" si="137"/>
        <v>0.10227272727272727</v>
      </c>
      <c r="BG364" s="173">
        <f t="shared" si="138"/>
        <v>0.23863636363636362</v>
      </c>
      <c r="BH364" s="174" t="str">
        <f t="shared" si="139"/>
        <v>10–19 min</v>
      </c>
      <c r="BI364" s="174" t="str">
        <f t="shared" si="140"/>
        <v>23–27</v>
      </c>
      <c r="BJ364" s="175">
        <f t="shared" si="141"/>
        <v>0.64700000000000002</v>
      </c>
      <c r="BK364" s="175">
        <f t="shared" si="142"/>
        <v>0.67900000000000005</v>
      </c>
      <c r="BL364" s="175">
        <f t="shared" si="143"/>
        <v>4.7073023536511771E-2</v>
      </c>
      <c r="BM364" s="176" t="str">
        <f t="shared" si="144"/>
        <v>Écarter</v>
      </c>
      <c r="BN364" s="177">
        <f t="shared" si="145"/>
        <v>0.17738430583501005</v>
      </c>
      <c r="BO364" s="177">
        <f t="shared" si="146"/>
        <v>352</v>
      </c>
      <c r="BP364" s="178">
        <f t="shared" si="147"/>
        <v>6.25E-2</v>
      </c>
      <c r="BQ364" s="178">
        <f t="shared" si="148"/>
        <v>1.2222222222222223</v>
      </c>
      <c r="BR364" s="179">
        <f t="shared" si="149"/>
        <v>0.33522727272727271</v>
      </c>
      <c r="BS364" s="182">
        <f>AVERAGE(Tableau1[[#This Row],[STL_pg/Min]],Tableau1[[#This Row],[BLK_pg/Min]],Tableau1[[#This Row],[REB_pg/Min]])</f>
        <v>0.1571969696969697</v>
      </c>
      <c r="BT364" s="180">
        <f>AVERAGE(Tableau1[FG%])</f>
        <v>44.61089630931459</v>
      </c>
      <c r="BU364" s="180">
        <f>AVERAGE(Tableau1[3P%])</f>
        <v>29.902460456941991</v>
      </c>
      <c r="BV364" s="180">
        <f>AVERAGE(Tableau1[FT%])</f>
        <v>72.024077328646754</v>
      </c>
    </row>
    <row r="365" spans="1:74">
      <c r="A365" s="181" t="s">
        <v>2128</v>
      </c>
      <c r="B365" s="167" t="s">
        <v>1760</v>
      </c>
      <c r="C365" s="168">
        <v>22</v>
      </c>
      <c r="D365" s="168">
        <v>58</v>
      </c>
      <c r="E365" s="168">
        <v>12</v>
      </c>
      <c r="F365" s="168">
        <v>46</v>
      </c>
      <c r="G365" s="168">
        <v>15.6</v>
      </c>
      <c r="H365" s="169">
        <v>336</v>
      </c>
      <c r="I365" s="169">
        <v>133</v>
      </c>
      <c r="J365" s="169">
        <v>191</v>
      </c>
      <c r="K365" s="169">
        <v>70.3</v>
      </c>
      <c r="L365" s="169">
        <v>0</v>
      </c>
      <c r="M365" s="169">
        <v>0</v>
      </c>
      <c r="N365" s="169">
        <v>0</v>
      </c>
      <c r="O365" s="169">
        <v>70</v>
      </c>
      <c r="P365" s="169">
        <v>99</v>
      </c>
      <c r="Q365" s="169">
        <v>67</v>
      </c>
      <c r="R365" s="169">
        <v>93</v>
      </c>
      <c r="S365" s="169">
        <v>151</v>
      </c>
      <c r="T365" s="169">
        <v>244</v>
      </c>
      <c r="U365" s="169">
        <v>29</v>
      </c>
      <c r="V365" s="170">
        <v>64</v>
      </c>
      <c r="W365" s="169">
        <v>23</v>
      </c>
      <c r="X365" s="169">
        <v>70</v>
      </c>
      <c r="Y365" s="169">
        <v>128</v>
      </c>
      <c r="Z365" s="169">
        <v>893</v>
      </c>
      <c r="AA365" s="169">
        <v>3</v>
      </c>
      <c r="AB365" s="169">
        <v>0</v>
      </c>
      <c r="AC365" s="168">
        <v>-1.9</v>
      </c>
      <c r="AD365" s="168">
        <v>107.4</v>
      </c>
      <c r="AE365" s="168">
        <v>114</v>
      </c>
      <c r="AF365" s="168">
        <v>-6.6</v>
      </c>
      <c r="AG365" s="168">
        <v>4.3</v>
      </c>
      <c r="AH365" s="168">
        <v>0.44</v>
      </c>
      <c r="AI365" s="168">
        <v>8.4</v>
      </c>
      <c r="AJ365" s="168">
        <v>9.6999999999999993</v>
      </c>
      <c r="AK365" s="168">
        <v>16.399999999999999</v>
      </c>
      <c r="AL365" s="168">
        <v>13</v>
      </c>
      <c r="AM365" s="168">
        <v>18.899999999999999</v>
      </c>
      <c r="AN365" s="168">
        <v>70.3</v>
      </c>
      <c r="AO365" s="168">
        <v>71.400000000000006</v>
      </c>
      <c r="AP365" s="168">
        <v>13.5</v>
      </c>
      <c r="AQ365" s="168">
        <v>100.51</v>
      </c>
      <c r="AR365" s="168">
        <v>9.3000000000000007</v>
      </c>
      <c r="AS365" s="168">
        <v>1900</v>
      </c>
      <c r="AT365" s="171">
        <f t="shared" si="125"/>
        <v>5.7931034482758621</v>
      </c>
      <c r="AU365" s="171">
        <f t="shared" si="126"/>
        <v>0.5</v>
      </c>
      <c r="AV365" s="172">
        <f t="shared" si="127"/>
        <v>4.2068965517241379</v>
      </c>
      <c r="AW365" s="172">
        <f t="shared" si="128"/>
        <v>1.603448275862069</v>
      </c>
      <c r="AX365" s="172">
        <f t="shared" si="129"/>
        <v>2.603448275862069</v>
      </c>
      <c r="AY365" s="172">
        <f t="shared" si="130"/>
        <v>0.39655172413793105</v>
      </c>
      <c r="AZ365" s="172">
        <f t="shared" si="131"/>
        <v>1.2068965517241379</v>
      </c>
      <c r="BA365" s="172">
        <f t="shared" si="132"/>
        <v>1.103448275862069</v>
      </c>
      <c r="BB365" s="173">
        <f t="shared" si="133"/>
        <v>0.3713527851458886</v>
      </c>
      <c r="BC365" s="173">
        <f t="shared" si="134"/>
        <v>0.453125</v>
      </c>
      <c r="BD365" s="173">
        <f t="shared" si="135"/>
        <v>2.5419982316534043E-2</v>
      </c>
      <c r="BE365" s="173">
        <f t="shared" si="136"/>
        <v>7.7365163572060122E-2</v>
      </c>
      <c r="BF365" s="173">
        <f t="shared" si="137"/>
        <v>0.10278514588859416</v>
      </c>
      <c r="BG365" s="173">
        <f t="shared" si="138"/>
        <v>0.16688770999115826</v>
      </c>
      <c r="BH365" s="174" t="str">
        <f t="shared" si="139"/>
        <v>10–19 min</v>
      </c>
      <c r="BI365" s="174" t="str">
        <f t="shared" si="140"/>
        <v>18–22</v>
      </c>
      <c r="BJ365" s="175">
        <f t="shared" si="141"/>
        <v>0.70299999999999996</v>
      </c>
      <c r="BK365" s="175">
        <f t="shared" si="142"/>
        <v>0.71400000000000008</v>
      </c>
      <c r="BL365" s="175">
        <f t="shared" si="143"/>
        <v>0.11526855763427882</v>
      </c>
      <c r="BM365" s="176" t="str">
        <f t="shared" si="144"/>
        <v>Écarter</v>
      </c>
      <c r="BN365" s="177">
        <f t="shared" si="145"/>
        <v>0.17717338513841671</v>
      </c>
      <c r="BO365" s="177">
        <f t="shared" si="146"/>
        <v>904.8</v>
      </c>
      <c r="BP365" s="178">
        <f t="shared" si="147"/>
        <v>3.2051282051282055E-2</v>
      </c>
      <c r="BQ365" s="178">
        <f t="shared" si="148"/>
        <v>0.453125</v>
      </c>
      <c r="BR365" s="179">
        <f t="shared" si="149"/>
        <v>0.26967285587975243</v>
      </c>
      <c r="BS365" s="182">
        <f>AVERAGE(Tableau1[[#This Row],[STL_pg/Min]],Tableau1[[#This Row],[BLK_pg/Min]],Tableau1[[#This Row],[REB_pg/Min]])</f>
        <v>0.12415266725611553</v>
      </c>
      <c r="BT365" s="180">
        <f>AVERAGE(Tableau1[FG%])</f>
        <v>44.61089630931459</v>
      </c>
      <c r="BU365" s="180">
        <f>AVERAGE(Tableau1[3P%])</f>
        <v>29.902460456941991</v>
      </c>
      <c r="BV365" s="180">
        <f>AVERAGE(Tableau1[FT%])</f>
        <v>72.024077328646754</v>
      </c>
    </row>
    <row r="366" spans="1:74">
      <c r="A366" s="181" t="s">
        <v>2129</v>
      </c>
      <c r="B366" s="167" t="s">
        <v>1821</v>
      </c>
      <c r="C366" s="168">
        <v>26</v>
      </c>
      <c r="D366" s="168">
        <v>28</v>
      </c>
      <c r="E366" s="168">
        <v>14</v>
      </c>
      <c r="F366" s="168">
        <v>14</v>
      </c>
      <c r="G366" s="168">
        <v>13.6</v>
      </c>
      <c r="H366" s="169">
        <v>162</v>
      </c>
      <c r="I366" s="169">
        <v>59</v>
      </c>
      <c r="J366" s="169">
        <v>123</v>
      </c>
      <c r="K366" s="169">
        <v>47.5</v>
      </c>
      <c r="L366" s="169">
        <v>14</v>
      </c>
      <c r="M366" s="169">
        <v>39</v>
      </c>
      <c r="N366" s="169">
        <v>37.5</v>
      </c>
      <c r="O366" s="169">
        <v>31</v>
      </c>
      <c r="P366" s="169">
        <v>39</v>
      </c>
      <c r="Q366" s="169">
        <v>77.5</v>
      </c>
      <c r="R366" s="169">
        <v>14</v>
      </c>
      <c r="S366" s="169">
        <v>31</v>
      </c>
      <c r="T366" s="169">
        <v>45</v>
      </c>
      <c r="U366" s="169">
        <v>53</v>
      </c>
      <c r="V366" s="170">
        <v>17</v>
      </c>
      <c r="W366" s="169">
        <v>22</v>
      </c>
      <c r="X366" s="169">
        <v>6</v>
      </c>
      <c r="Y366" s="169">
        <v>42</v>
      </c>
      <c r="Z366" s="169">
        <v>356</v>
      </c>
      <c r="AA366" s="169">
        <v>0</v>
      </c>
      <c r="AB366" s="169">
        <v>0</v>
      </c>
      <c r="AC366" s="168">
        <v>0</v>
      </c>
      <c r="AD366" s="168">
        <v>110.9</v>
      </c>
      <c r="AE366" s="168">
        <v>110.1</v>
      </c>
      <c r="AF366" s="168">
        <v>0.8</v>
      </c>
      <c r="AG366" s="168">
        <v>19.3</v>
      </c>
      <c r="AH366" s="168">
        <v>3.31</v>
      </c>
      <c r="AI366" s="168">
        <v>25.4</v>
      </c>
      <c r="AJ366" s="168">
        <v>3.5</v>
      </c>
      <c r="AK366" s="168">
        <v>7.9</v>
      </c>
      <c r="AL366" s="168">
        <v>5.7</v>
      </c>
      <c r="AM366" s="168">
        <v>7.7</v>
      </c>
      <c r="AN366" s="168">
        <v>53.7</v>
      </c>
      <c r="AO366" s="168">
        <v>58</v>
      </c>
      <c r="AP366" s="168">
        <v>16.7</v>
      </c>
      <c r="AQ366" s="168">
        <v>104.12</v>
      </c>
      <c r="AR366" s="168">
        <v>8.9</v>
      </c>
      <c r="AS366" s="168">
        <v>823</v>
      </c>
      <c r="AT366" s="171">
        <f t="shared" si="125"/>
        <v>5.7857142857142856</v>
      </c>
      <c r="AU366" s="171">
        <f t="shared" si="126"/>
        <v>1.8928571428571428</v>
      </c>
      <c r="AV366" s="172">
        <f t="shared" si="127"/>
        <v>1.6071428571428572</v>
      </c>
      <c r="AW366" s="172">
        <f t="shared" si="128"/>
        <v>0.5</v>
      </c>
      <c r="AX366" s="172">
        <f t="shared" si="129"/>
        <v>1.1071428571428572</v>
      </c>
      <c r="AY366" s="172">
        <f t="shared" si="130"/>
        <v>0.7857142857142857</v>
      </c>
      <c r="AZ366" s="172">
        <f t="shared" si="131"/>
        <v>0.21428571428571427</v>
      </c>
      <c r="BA366" s="172">
        <f t="shared" si="132"/>
        <v>0.6071428571428571</v>
      </c>
      <c r="BB366" s="173">
        <f t="shared" si="133"/>
        <v>0.42542016806722688</v>
      </c>
      <c r="BC366" s="173">
        <f t="shared" si="134"/>
        <v>3.1176470588235294</v>
      </c>
      <c r="BD366" s="173">
        <f t="shared" si="135"/>
        <v>5.7773109243697482E-2</v>
      </c>
      <c r="BE366" s="173">
        <f t="shared" si="136"/>
        <v>1.5756302521008403E-2</v>
      </c>
      <c r="BF366" s="173">
        <f t="shared" si="137"/>
        <v>3.6764705882352942E-2</v>
      </c>
      <c r="BG366" s="173">
        <f t="shared" si="138"/>
        <v>8.1407563025210086E-2</v>
      </c>
      <c r="BH366" s="174" t="str">
        <f t="shared" si="139"/>
        <v>10–19 min</v>
      </c>
      <c r="BI366" s="174" t="str">
        <f t="shared" si="140"/>
        <v>23–27</v>
      </c>
      <c r="BJ366" s="175">
        <f t="shared" si="141"/>
        <v>0.53700000000000003</v>
      </c>
      <c r="BK366" s="175">
        <f t="shared" si="142"/>
        <v>0.57999999999999996</v>
      </c>
      <c r="BL366" s="175">
        <f t="shared" si="143"/>
        <v>7.4230537115268558E-2</v>
      </c>
      <c r="BM366" s="176" t="str">
        <f t="shared" si="144"/>
        <v>Écarter</v>
      </c>
      <c r="BN366" s="177">
        <f t="shared" si="145"/>
        <v>0.17694739867778098</v>
      </c>
      <c r="BO366" s="177">
        <f t="shared" si="146"/>
        <v>380.8</v>
      </c>
      <c r="BP366" s="178">
        <f t="shared" si="147"/>
        <v>0.13918067226890757</v>
      </c>
      <c r="BQ366" s="178">
        <f t="shared" si="148"/>
        <v>3.1176470588235294</v>
      </c>
      <c r="BR366" s="179">
        <f t="shared" si="149"/>
        <v>0.11817226890756304</v>
      </c>
      <c r="BS366" s="182">
        <f>AVERAGE(Tableau1[[#This Row],[STL_pg/Min]],Tableau1[[#This Row],[BLK_pg/Min]],Tableau1[[#This Row],[REB_pg/Min]])</f>
        <v>6.3900560224089645E-2</v>
      </c>
      <c r="BT366" s="180">
        <f>AVERAGE(Tableau1[FG%])</f>
        <v>44.61089630931459</v>
      </c>
      <c r="BU366" s="180">
        <f>AVERAGE(Tableau1[3P%])</f>
        <v>29.902460456941991</v>
      </c>
      <c r="BV366" s="180">
        <f>AVERAGE(Tableau1[FT%])</f>
        <v>72.024077328646754</v>
      </c>
    </row>
    <row r="367" spans="1:74">
      <c r="A367" s="181" t="s">
        <v>2130</v>
      </c>
      <c r="B367" s="167" t="s">
        <v>1771</v>
      </c>
      <c r="C367" s="168">
        <v>25</v>
      </c>
      <c r="D367" s="168">
        <v>13</v>
      </c>
      <c r="E367" s="168">
        <v>5</v>
      </c>
      <c r="F367" s="168">
        <v>8</v>
      </c>
      <c r="G367" s="168">
        <v>9.1</v>
      </c>
      <c r="H367" s="169">
        <v>75</v>
      </c>
      <c r="I367" s="169">
        <v>34</v>
      </c>
      <c r="J367" s="169">
        <v>49</v>
      </c>
      <c r="K367" s="169">
        <v>69.400000000000006</v>
      </c>
      <c r="L367" s="169">
        <v>0</v>
      </c>
      <c r="M367" s="169">
        <v>0</v>
      </c>
      <c r="N367" s="169">
        <v>0</v>
      </c>
      <c r="O367" s="169">
        <v>8</v>
      </c>
      <c r="P367" s="169">
        <v>10</v>
      </c>
      <c r="Q367" s="169">
        <v>72.7</v>
      </c>
      <c r="R367" s="169">
        <v>12</v>
      </c>
      <c r="S367" s="169">
        <v>33</v>
      </c>
      <c r="T367" s="169">
        <v>44</v>
      </c>
      <c r="U367" s="169">
        <v>3</v>
      </c>
      <c r="V367" s="170">
        <v>10</v>
      </c>
      <c r="W367" s="169">
        <v>7</v>
      </c>
      <c r="X367" s="169">
        <v>4</v>
      </c>
      <c r="Y367" s="169">
        <v>17</v>
      </c>
      <c r="Z367" s="169">
        <v>151</v>
      </c>
      <c r="AA367" s="169">
        <v>1</v>
      </c>
      <c r="AB367" s="169">
        <v>0</v>
      </c>
      <c r="AC367" s="168">
        <v>-1.1000000000000001</v>
      </c>
      <c r="AD367" s="168">
        <v>101.5</v>
      </c>
      <c r="AE367" s="168">
        <v>105.9</v>
      </c>
      <c r="AF367" s="168">
        <v>-4.4000000000000004</v>
      </c>
      <c r="AG367" s="168">
        <v>2.9</v>
      </c>
      <c r="AH367" s="168">
        <v>0.18</v>
      </c>
      <c r="AI367" s="168">
        <v>3</v>
      </c>
      <c r="AJ367" s="168">
        <v>9.8000000000000007</v>
      </c>
      <c r="AK367" s="168">
        <v>22.4</v>
      </c>
      <c r="AL367" s="168">
        <v>16.5</v>
      </c>
      <c r="AM367" s="168">
        <v>16.7</v>
      </c>
      <c r="AN367" s="168">
        <v>69.400000000000006</v>
      </c>
      <c r="AO367" s="168">
        <v>70.599999999999994</v>
      </c>
      <c r="AP367" s="168">
        <v>21.6</v>
      </c>
      <c r="AQ367" s="168">
        <v>108.49</v>
      </c>
      <c r="AR367" s="168">
        <v>15.4</v>
      </c>
      <c r="AS367" s="168">
        <v>267</v>
      </c>
      <c r="AT367" s="171">
        <f t="shared" si="125"/>
        <v>5.7692307692307692</v>
      </c>
      <c r="AU367" s="171">
        <f t="shared" si="126"/>
        <v>0.23076923076923078</v>
      </c>
      <c r="AV367" s="172">
        <f t="shared" si="127"/>
        <v>3.3846153846153846</v>
      </c>
      <c r="AW367" s="172">
        <f t="shared" si="128"/>
        <v>0.92307692307692313</v>
      </c>
      <c r="AX367" s="172">
        <f t="shared" si="129"/>
        <v>2.5384615384615383</v>
      </c>
      <c r="AY367" s="172">
        <f t="shared" si="130"/>
        <v>0.53846153846153844</v>
      </c>
      <c r="AZ367" s="172">
        <f t="shared" si="131"/>
        <v>0.30769230769230771</v>
      </c>
      <c r="BA367" s="172">
        <f t="shared" si="132"/>
        <v>0.76923076923076927</v>
      </c>
      <c r="BB367" s="173">
        <f t="shared" si="133"/>
        <v>0.63398140321217245</v>
      </c>
      <c r="BC367" s="173">
        <f t="shared" si="134"/>
        <v>0.3</v>
      </c>
      <c r="BD367" s="173">
        <f t="shared" si="135"/>
        <v>5.9171597633136092E-2</v>
      </c>
      <c r="BE367" s="173">
        <f t="shared" si="136"/>
        <v>3.38123415046492E-2</v>
      </c>
      <c r="BF367" s="173">
        <f t="shared" si="137"/>
        <v>0.10143702451394761</v>
      </c>
      <c r="BG367" s="173">
        <f t="shared" si="138"/>
        <v>0.2789518174133559</v>
      </c>
      <c r="BH367" s="174" t="str">
        <f t="shared" si="139"/>
        <v>&lt;10 min</v>
      </c>
      <c r="BI367" s="174" t="str">
        <f t="shared" si="140"/>
        <v>23–27</v>
      </c>
      <c r="BJ367" s="175">
        <f t="shared" si="141"/>
        <v>0.69400000000000006</v>
      </c>
      <c r="BK367" s="175">
        <f t="shared" si="142"/>
        <v>0.70599999999999996</v>
      </c>
      <c r="BL367" s="175">
        <f t="shared" si="143"/>
        <v>2.9571514785757393E-2</v>
      </c>
      <c r="BM367" s="176" t="str">
        <f t="shared" si="144"/>
        <v>Écarter</v>
      </c>
      <c r="BN367" s="177">
        <f t="shared" si="145"/>
        <v>0.17644327503482435</v>
      </c>
      <c r="BO367" s="177">
        <f t="shared" si="146"/>
        <v>118.3</v>
      </c>
      <c r="BP367" s="178">
        <f t="shared" si="147"/>
        <v>2.5359256128486898E-2</v>
      </c>
      <c r="BQ367" s="178">
        <f t="shared" si="148"/>
        <v>0.3</v>
      </c>
      <c r="BR367" s="179">
        <f t="shared" si="149"/>
        <v>0.37193575655114119</v>
      </c>
      <c r="BS367" s="182">
        <f>AVERAGE(Tableau1[[#This Row],[STL_pg/Min]],Tableau1[[#This Row],[BLK_pg/Min]],Tableau1[[#This Row],[REB_pg/Min]])</f>
        <v>0.15497323189630882</v>
      </c>
      <c r="BT367" s="180">
        <f>AVERAGE(Tableau1[FG%])</f>
        <v>44.61089630931459</v>
      </c>
      <c r="BU367" s="180">
        <f>AVERAGE(Tableau1[3P%])</f>
        <v>29.902460456941991</v>
      </c>
      <c r="BV367" s="180">
        <f>AVERAGE(Tableau1[FT%])</f>
        <v>72.024077328646754</v>
      </c>
    </row>
    <row r="368" spans="1:74">
      <c r="A368" s="181" t="s">
        <v>2131</v>
      </c>
      <c r="B368" s="167" t="s">
        <v>1768</v>
      </c>
      <c r="C368" s="168">
        <v>23</v>
      </c>
      <c r="D368" s="168">
        <v>71</v>
      </c>
      <c r="E368" s="168">
        <v>15</v>
      </c>
      <c r="F368" s="168">
        <v>56</v>
      </c>
      <c r="G368" s="168">
        <v>17.5</v>
      </c>
      <c r="H368" s="169">
        <v>405</v>
      </c>
      <c r="I368" s="169">
        <v>170</v>
      </c>
      <c r="J368" s="169">
        <v>277</v>
      </c>
      <c r="K368" s="169">
        <v>59.6</v>
      </c>
      <c r="L368" s="169">
        <v>0</v>
      </c>
      <c r="M368" s="169">
        <v>7</v>
      </c>
      <c r="N368" s="169">
        <v>0</v>
      </c>
      <c r="O368" s="169">
        <v>71</v>
      </c>
      <c r="P368" s="169">
        <v>114</v>
      </c>
      <c r="Q368" s="169">
        <v>59.5</v>
      </c>
      <c r="R368" s="169">
        <v>185</v>
      </c>
      <c r="S368" s="169">
        <v>249</v>
      </c>
      <c r="T368" s="169">
        <v>440</v>
      </c>
      <c r="U368" s="169">
        <v>57</v>
      </c>
      <c r="V368" s="170">
        <v>64</v>
      </c>
      <c r="W368" s="169">
        <v>43</v>
      </c>
      <c r="X368" s="169">
        <v>43</v>
      </c>
      <c r="Y368" s="169">
        <v>107</v>
      </c>
      <c r="Z368" s="169">
        <v>1207</v>
      </c>
      <c r="AA368" s="169">
        <v>7</v>
      </c>
      <c r="AB368" s="169">
        <v>0</v>
      </c>
      <c r="AC368" s="168">
        <v>-1.7</v>
      </c>
      <c r="AD368" s="168">
        <v>106.9</v>
      </c>
      <c r="AE368" s="168">
        <v>110.3</v>
      </c>
      <c r="AF368" s="168">
        <v>-3.4</v>
      </c>
      <c r="AG368" s="168">
        <v>6.9</v>
      </c>
      <c r="AH368" s="168">
        <v>0.92</v>
      </c>
      <c r="AI368" s="168">
        <v>12.5</v>
      </c>
      <c r="AJ368" s="168">
        <v>13.5</v>
      </c>
      <c r="AK368" s="168">
        <v>20.9</v>
      </c>
      <c r="AL368" s="168">
        <v>16.899999999999999</v>
      </c>
      <c r="AM368" s="168">
        <v>13.6</v>
      </c>
      <c r="AN368" s="168">
        <v>59.6</v>
      </c>
      <c r="AO368" s="168">
        <v>60.9</v>
      </c>
      <c r="AP368" s="168">
        <v>13</v>
      </c>
      <c r="AQ368" s="168">
        <v>97.32</v>
      </c>
      <c r="AR368" s="168">
        <v>11.5</v>
      </c>
      <c r="AS368" s="168">
        <v>2498</v>
      </c>
      <c r="AT368" s="171">
        <f t="shared" si="125"/>
        <v>5.704225352112676</v>
      </c>
      <c r="AU368" s="171">
        <f t="shared" si="126"/>
        <v>0.80281690140845074</v>
      </c>
      <c r="AV368" s="172">
        <f t="shared" si="127"/>
        <v>6.197183098591549</v>
      </c>
      <c r="AW368" s="172">
        <f t="shared" si="128"/>
        <v>2.6056338028169015</v>
      </c>
      <c r="AX368" s="172">
        <f t="shared" si="129"/>
        <v>3.507042253521127</v>
      </c>
      <c r="AY368" s="172">
        <f t="shared" si="130"/>
        <v>0.60563380281690138</v>
      </c>
      <c r="AZ368" s="172">
        <f t="shared" si="131"/>
        <v>0.60563380281690138</v>
      </c>
      <c r="BA368" s="172">
        <f t="shared" si="132"/>
        <v>0.90140845070422537</v>
      </c>
      <c r="BB368" s="173">
        <f t="shared" si="133"/>
        <v>0.3259557344064386</v>
      </c>
      <c r="BC368" s="173">
        <f t="shared" si="134"/>
        <v>0.890625</v>
      </c>
      <c r="BD368" s="173">
        <f t="shared" si="135"/>
        <v>3.460764587525151E-2</v>
      </c>
      <c r="BE368" s="173">
        <f t="shared" si="136"/>
        <v>3.460764587525151E-2</v>
      </c>
      <c r="BF368" s="173">
        <f t="shared" si="137"/>
        <v>0.1488933601609658</v>
      </c>
      <c r="BG368" s="173">
        <f t="shared" si="138"/>
        <v>0.20040241448692153</v>
      </c>
      <c r="BH368" s="174" t="str">
        <f t="shared" si="139"/>
        <v>10–19 min</v>
      </c>
      <c r="BI368" s="174" t="str">
        <f t="shared" si="140"/>
        <v>23–27</v>
      </c>
      <c r="BJ368" s="175">
        <f t="shared" si="141"/>
        <v>0.59599999999999997</v>
      </c>
      <c r="BK368" s="175">
        <f t="shared" si="142"/>
        <v>0.60899999999999999</v>
      </c>
      <c r="BL368" s="175">
        <f t="shared" si="143"/>
        <v>0.16716958358479178</v>
      </c>
      <c r="BM368" s="176" t="str">
        <f t="shared" si="144"/>
        <v>Écarter</v>
      </c>
      <c r="BN368" s="177">
        <f t="shared" si="145"/>
        <v>0.17445518179499533</v>
      </c>
      <c r="BO368" s="177">
        <f t="shared" si="146"/>
        <v>1242.5</v>
      </c>
      <c r="BP368" s="178">
        <f t="shared" si="147"/>
        <v>4.5875251509054325E-2</v>
      </c>
      <c r="BQ368" s="178">
        <f t="shared" si="148"/>
        <v>0.890625</v>
      </c>
      <c r="BR368" s="179">
        <f t="shared" si="149"/>
        <v>0.35412474849094566</v>
      </c>
      <c r="BS368" s="182">
        <f>AVERAGE(Tableau1[[#This Row],[STL_pg/Min]],Tableau1[[#This Row],[BLK_pg/Min]],Tableau1[[#This Row],[REB_pg/Min]])</f>
        <v>0.14111334674714957</v>
      </c>
      <c r="BT368" s="180">
        <f>AVERAGE(Tableau1[FG%])</f>
        <v>44.61089630931459</v>
      </c>
      <c r="BU368" s="180">
        <f>AVERAGE(Tableau1[3P%])</f>
        <v>29.902460456941991</v>
      </c>
      <c r="BV368" s="180">
        <f>AVERAGE(Tableau1[FT%])</f>
        <v>72.024077328646754</v>
      </c>
    </row>
    <row r="369" spans="1:74">
      <c r="A369" s="181" t="s">
        <v>2132</v>
      </c>
      <c r="B369" s="167" t="s">
        <v>1764</v>
      </c>
      <c r="C369" s="168">
        <v>28</v>
      </c>
      <c r="D369" s="168">
        <v>50</v>
      </c>
      <c r="E369" s="168">
        <v>30</v>
      </c>
      <c r="F369" s="168">
        <v>20</v>
      </c>
      <c r="G369" s="168">
        <v>15.2</v>
      </c>
      <c r="H369" s="169">
        <v>285</v>
      </c>
      <c r="I369" s="169">
        <v>105</v>
      </c>
      <c r="J369" s="169">
        <v>230</v>
      </c>
      <c r="K369" s="169">
        <v>46.1</v>
      </c>
      <c r="L369" s="169">
        <v>60</v>
      </c>
      <c r="M369" s="169">
        <v>155</v>
      </c>
      <c r="N369" s="169">
        <v>39.700000000000003</v>
      </c>
      <c r="O369" s="169">
        <v>10</v>
      </c>
      <c r="P369" s="169">
        <v>20</v>
      </c>
      <c r="Q369" s="169">
        <v>66.7</v>
      </c>
      <c r="R369" s="169">
        <v>10</v>
      </c>
      <c r="S369" s="169">
        <v>50</v>
      </c>
      <c r="T369" s="169">
        <v>60</v>
      </c>
      <c r="U369" s="169">
        <v>25</v>
      </c>
      <c r="V369" s="170">
        <v>20</v>
      </c>
      <c r="W369" s="169">
        <v>25</v>
      </c>
      <c r="X369" s="169">
        <v>0</v>
      </c>
      <c r="Y369" s="169">
        <v>50</v>
      </c>
      <c r="Z369" s="169">
        <v>455</v>
      </c>
      <c r="AA369" s="169">
        <v>0</v>
      </c>
      <c r="AB369" s="169">
        <v>0</v>
      </c>
      <c r="AC369" s="168">
        <v>1.8</v>
      </c>
      <c r="AD369" s="168">
        <v>111.6</v>
      </c>
      <c r="AE369" s="168">
        <v>106.5</v>
      </c>
      <c r="AF369" s="168">
        <v>5.0999999999999996</v>
      </c>
      <c r="AG369" s="168">
        <v>4.9000000000000004</v>
      </c>
      <c r="AH369" s="168">
        <v>1.23</v>
      </c>
      <c r="AI369" s="168">
        <v>9.4</v>
      </c>
      <c r="AJ369" s="168">
        <v>1.4</v>
      </c>
      <c r="AK369" s="168">
        <v>6.4</v>
      </c>
      <c r="AL369" s="168">
        <v>3.9</v>
      </c>
      <c r="AM369" s="168">
        <v>7.7</v>
      </c>
      <c r="AN369" s="168">
        <v>59.6</v>
      </c>
      <c r="AO369" s="168">
        <v>60.1</v>
      </c>
      <c r="AP369" s="168">
        <v>14.3</v>
      </c>
      <c r="AQ369" s="168">
        <v>99.55</v>
      </c>
      <c r="AR369" s="168">
        <v>6.2</v>
      </c>
      <c r="AS369" s="168">
        <v>1583</v>
      </c>
      <c r="AT369" s="171">
        <f t="shared" si="125"/>
        <v>5.7</v>
      </c>
      <c r="AU369" s="171">
        <f t="shared" si="126"/>
        <v>0.5</v>
      </c>
      <c r="AV369" s="172">
        <f t="shared" si="127"/>
        <v>1.2</v>
      </c>
      <c r="AW369" s="172">
        <f t="shared" si="128"/>
        <v>0.2</v>
      </c>
      <c r="AX369" s="172">
        <f t="shared" si="129"/>
        <v>1</v>
      </c>
      <c r="AY369" s="172">
        <f t="shared" si="130"/>
        <v>0.5</v>
      </c>
      <c r="AZ369" s="172">
        <f t="shared" si="131"/>
        <v>0</v>
      </c>
      <c r="BA369" s="172">
        <f t="shared" si="132"/>
        <v>0.4</v>
      </c>
      <c r="BB369" s="173">
        <f t="shared" si="133"/>
        <v>0.37500000000000006</v>
      </c>
      <c r="BC369" s="173">
        <f t="shared" si="134"/>
        <v>1.25</v>
      </c>
      <c r="BD369" s="173">
        <f t="shared" si="135"/>
        <v>3.2894736842105261E-2</v>
      </c>
      <c r="BE369" s="173">
        <f t="shared" si="136"/>
        <v>0</v>
      </c>
      <c r="BF369" s="173">
        <f t="shared" si="137"/>
        <v>1.3157894736842106E-2</v>
      </c>
      <c r="BG369" s="173">
        <f t="shared" si="138"/>
        <v>6.5789473684210523E-2</v>
      </c>
      <c r="BH369" s="174" t="str">
        <f t="shared" si="139"/>
        <v>10–19 min</v>
      </c>
      <c r="BI369" s="174" t="str">
        <f t="shared" si="140"/>
        <v>28–32</v>
      </c>
      <c r="BJ369" s="175">
        <f t="shared" si="141"/>
        <v>0.59599999999999997</v>
      </c>
      <c r="BK369" s="175">
        <f t="shared" si="142"/>
        <v>0.60099999999999998</v>
      </c>
      <c r="BL369" s="175">
        <f t="shared" si="143"/>
        <v>0.1388050694025347</v>
      </c>
      <c r="BM369" s="176" t="str">
        <f t="shared" si="144"/>
        <v>Écarter</v>
      </c>
      <c r="BN369" s="177">
        <f t="shared" si="145"/>
        <v>0.17432595573440646</v>
      </c>
      <c r="BO369" s="177">
        <f t="shared" si="146"/>
        <v>760</v>
      </c>
      <c r="BP369" s="178">
        <f t="shared" si="147"/>
        <v>3.2894736842105261E-2</v>
      </c>
      <c r="BQ369" s="178">
        <f t="shared" si="148"/>
        <v>1.25</v>
      </c>
      <c r="BR369" s="179">
        <f t="shared" si="149"/>
        <v>7.8947368421052627E-2</v>
      </c>
      <c r="BS369" s="182">
        <f>AVERAGE(Tableau1[[#This Row],[STL_pg/Min]],Tableau1[[#This Row],[BLK_pg/Min]],Tableau1[[#This Row],[REB_pg/Min]])</f>
        <v>3.7280701754385963E-2</v>
      </c>
      <c r="BT369" s="180">
        <f>AVERAGE(Tableau1[FG%])</f>
        <v>44.61089630931459</v>
      </c>
      <c r="BU369" s="180">
        <f>AVERAGE(Tableau1[3P%])</f>
        <v>29.902460456941991</v>
      </c>
      <c r="BV369" s="180">
        <f>AVERAGE(Tableau1[FT%])</f>
        <v>72.024077328646754</v>
      </c>
    </row>
    <row r="370" spans="1:74">
      <c r="A370" s="181" t="s">
        <v>2133</v>
      </c>
      <c r="B370" s="167" t="s">
        <v>1787</v>
      </c>
      <c r="C370" s="168">
        <v>20</v>
      </c>
      <c r="D370" s="168">
        <v>20</v>
      </c>
      <c r="E370" s="168">
        <v>6</v>
      </c>
      <c r="F370" s="168">
        <v>14</v>
      </c>
      <c r="G370" s="168">
        <v>12.3</v>
      </c>
      <c r="H370" s="169">
        <v>114</v>
      </c>
      <c r="I370" s="169">
        <v>40</v>
      </c>
      <c r="J370" s="169">
        <v>96</v>
      </c>
      <c r="K370" s="169">
        <v>40.6</v>
      </c>
      <c r="L370" s="169">
        <v>34</v>
      </c>
      <c r="M370" s="169">
        <v>74</v>
      </c>
      <c r="N370" s="169">
        <v>44.6</v>
      </c>
      <c r="O370" s="169">
        <v>4</v>
      </c>
      <c r="P370" s="169">
        <v>6</v>
      </c>
      <c r="Q370" s="169">
        <v>60</v>
      </c>
      <c r="R370" s="169">
        <v>4</v>
      </c>
      <c r="S370" s="169">
        <v>26</v>
      </c>
      <c r="T370" s="169">
        <v>30</v>
      </c>
      <c r="U370" s="169">
        <v>12</v>
      </c>
      <c r="V370" s="170">
        <v>16</v>
      </c>
      <c r="W370" s="169">
        <v>6</v>
      </c>
      <c r="X370" s="169">
        <v>2</v>
      </c>
      <c r="Y370" s="169">
        <v>22</v>
      </c>
      <c r="Z370" s="169">
        <v>172</v>
      </c>
      <c r="AA370" s="169">
        <v>0</v>
      </c>
      <c r="AB370" s="169">
        <v>0</v>
      </c>
      <c r="AC370" s="168">
        <v>-3.2</v>
      </c>
      <c r="AD370" s="168">
        <v>98.7</v>
      </c>
      <c r="AE370" s="168">
        <v>109.7</v>
      </c>
      <c r="AF370" s="168">
        <v>-11.1</v>
      </c>
      <c r="AG370" s="168">
        <v>7.8</v>
      </c>
      <c r="AH370" s="168">
        <v>0.8</v>
      </c>
      <c r="AI370" s="168">
        <v>9.6</v>
      </c>
      <c r="AJ370" s="168">
        <v>1.5</v>
      </c>
      <c r="AK370" s="168">
        <v>10.5</v>
      </c>
      <c r="AL370" s="168">
        <v>5.6</v>
      </c>
      <c r="AM370" s="168">
        <v>12</v>
      </c>
      <c r="AN370" s="168">
        <v>57.8</v>
      </c>
      <c r="AO370" s="168">
        <v>58</v>
      </c>
      <c r="AP370" s="168">
        <v>18.899999999999999</v>
      </c>
      <c r="AQ370" s="168">
        <v>103.67</v>
      </c>
      <c r="AR370" s="168">
        <v>6.5</v>
      </c>
      <c r="AS370" s="168">
        <v>529</v>
      </c>
      <c r="AT370" s="171">
        <f t="shared" si="125"/>
        <v>5.7</v>
      </c>
      <c r="AU370" s="171">
        <f t="shared" si="126"/>
        <v>0.6</v>
      </c>
      <c r="AV370" s="172">
        <f t="shared" si="127"/>
        <v>1.5</v>
      </c>
      <c r="AW370" s="172">
        <f t="shared" si="128"/>
        <v>0.2</v>
      </c>
      <c r="AX370" s="172">
        <f t="shared" si="129"/>
        <v>1.3</v>
      </c>
      <c r="AY370" s="172">
        <f t="shared" si="130"/>
        <v>0.3</v>
      </c>
      <c r="AZ370" s="172">
        <f t="shared" si="131"/>
        <v>0.1</v>
      </c>
      <c r="BA370" s="172">
        <f t="shared" si="132"/>
        <v>0.8</v>
      </c>
      <c r="BB370" s="173">
        <f t="shared" si="133"/>
        <v>0.46341463414634143</v>
      </c>
      <c r="BC370" s="173">
        <f t="shared" si="134"/>
        <v>0.74999999999999989</v>
      </c>
      <c r="BD370" s="173">
        <f t="shared" si="135"/>
        <v>2.4390243902439022E-2</v>
      </c>
      <c r="BE370" s="173">
        <f t="shared" si="136"/>
        <v>8.1300813008130073E-3</v>
      </c>
      <c r="BF370" s="173">
        <f t="shared" si="137"/>
        <v>1.6260162601626015E-2</v>
      </c>
      <c r="BG370" s="173">
        <f t="shared" si="138"/>
        <v>0.1056910569105691</v>
      </c>
      <c r="BH370" s="174" t="str">
        <f t="shared" si="139"/>
        <v>10–19 min</v>
      </c>
      <c r="BI370" s="174" t="str">
        <f t="shared" si="140"/>
        <v>18–22</v>
      </c>
      <c r="BJ370" s="175">
        <f t="shared" si="141"/>
        <v>0.57799999999999996</v>
      </c>
      <c r="BK370" s="175">
        <f t="shared" si="142"/>
        <v>0.57999999999999996</v>
      </c>
      <c r="BL370" s="175">
        <f t="shared" si="143"/>
        <v>5.7936028968014482E-2</v>
      </c>
      <c r="BM370" s="176" t="str">
        <f t="shared" si="144"/>
        <v>Écarter</v>
      </c>
      <c r="BN370" s="177">
        <f t="shared" si="145"/>
        <v>0.17432595573440646</v>
      </c>
      <c r="BO370" s="177">
        <f t="shared" si="146"/>
        <v>246</v>
      </c>
      <c r="BP370" s="178">
        <f t="shared" si="147"/>
        <v>4.878048780487805E-2</v>
      </c>
      <c r="BQ370" s="178">
        <f t="shared" si="148"/>
        <v>0.75</v>
      </c>
      <c r="BR370" s="179">
        <f t="shared" si="149"/>
        <v>0.12195121951219512</v>
      </c>
      <c r="BS370" s="182">
        <f>AVERAGE(Tableau1[[#This Row],[STL_pg/Min]],Tableau1[[#This Row],[BLK_pg/Min]],Tableau1[[#This Row],[REB_pg/Min]])</f>
        <v>5.1490514905149054E-2</v>
      </c>
      <c r="BT370" s="180">
        <f>AVERAGE(Tableau1[FG%])</f>
        <v>44.61089630931459</v>
      </c>
      <c r="BU370" s="180">
        <f>AVERAGE(Tableau1[3P%])</f>
        <v>29.902460456941991</v>
      </c>
      <c r="BV370" s="180">
        <f>AVERAGE(Tableau1[FT%])</f>
        <v>72.024077328646754</v>
      </c>
    </row>
    <row r="371" spans="1:74">
      <c r="A371" s="181" t="s">
        <v>2134</v>
      </c>
      <c r="B371" s="167" t="s">
        <v>1752</v>
      </c>
      <c r="C371" s="168">
        <v>26</v>
      </c>
      <c r="D371" s="168">
        <v>29</v>
      </c>
      <c r="E371" s="168">
        <v>17</v>
      </c>
      <c r="F371" s="168">
        <v>12</v>
      </c>
      <c r="G371" s="168">
        <v>18.7</v>
      </c>
      <c r="H371" s="169">
        <v>162</v>
      </c>
      <c r="I371" s="169">
        <v>64</v>
      </c>
      <c r="J371" s="169">
        <v>145</v>
      </c>
      <c r="K371" s="169">
        <v>43.8</v>
      </c>
      <c r="L371" s="169">
        <v>26</v>
      </c>
      <c r="M371" s="169">
        <v>67</v>
      </c>
      <c r="N371" s="169">
        <v>38.200000000000003</v>
      </c>
      <c r="O371" s="169">
        <v>9</v>
      </c>
      <c r="P371" s="169">
        <v>12</v>
      </c>
      <c r="Q371" s="169">
        <v>81.8</v>
      </c>
      <c r="R371" s="169">
        <v>38</v>
      </c>
      <c r="S371" s="169">
        <v>75</v>
      </c>
      <c r="T371" s="169">
        <v>113</v>
      </c>
      <c r="U371" s="169">
        <v>41</v>
      </c>
      <c r="V371" s="170">
        <v>26</v>
      </c>
      <c r="W371" s="169">
        <v>29</v>
      </c>
      <c r="X371" s="169">
        <v>12</v>
      </c>
      <c r="Y371" s="169">
        <v>44</v>
      </c>
      <c r="Z371" s="169">
        <v>455</v>
      </c>
      <c r="AA371" s="169">
        <v>0</v>
      </c>
      <c r="AB371" s="169">
        <v>0</v>
      </c>
      <c r="AC371" s="168">
        <v>-0.4</v>
      </c>
      <c r="AD371" s="168">
        <v>111.2</v>
      </c>
      <c r="AE371" s="168">
        <v>112.4</v>
      </c>
      <c r="AF371" s="168">
        <v>-1.2</v>
      </c>
      <c r="AG371" s="168">
        <v>10.8</v>
      </c>
      <c r="AH371" s="168">
        <v>1.62</v>
      </c>
      <c r="AI371" s="168">
        <v>19.399999999999999</v>
      </c>
      <c r="AJ371" s="168">
        <v>6.8</v>
      </c>
      <c r="AK371" s="168">
        <v>13.5</v>
      </c>
      <c r="AL371" s="168">
        <v>10.1</v>
      </c>
      <c r="AM371" s="168">
        <v>12</v>
      </c>
      <c r="AN371" s="168">
        <v>52.8</v>
      </c>
      <c r="AO371" s="168">
        <v>54.1</v>
      </c>
      <c r="AP371" s="168">
        <v>13.4</v>
      </c>
      <c r="AQ371" s="168">
        <v>99.53</v>
      </c>
      <c r="AR371" s="168">
        <v>8</v>
      </c>
      <c r="AS371" s="168">
        <v>1126</v>
      </c>
      <c r="AT371" s="171">
        <f t="shared" si="125"/>
        <v>5.5862068965517242</v>
      </c>
      <c r="AU371" s="171">
        <f t="shared" si="126"/>
        <v>1.4137931034482758</v>
      </c>
      <c r="AV371" s="172">
        <f t="shared" si="127"/>
        <v>3.896551724137931</v>
      </c>
      <c r="AW371" s="172">
        <f t="shared" si="128"/>
        <v>1.3103448275862069</v>
      </c>
      <c r="AX371" s="172">
        <f t="shared" si="129"/>
        <v>2.5862068965517242</v>
      </c>
      <c r="AY371" s="172">
        <f t="shared" si="130"/>
        <v>1</v>
      </c>
      <c r="AZ371" s="172">
        <f t="shared" si="131"/>
        <v>0.41379310344827586</v>
      </c>
      <c r="BA371" s="172">
        <f t="shared" si="132"/>
        <v>0.89655172413793105</v>
      </c>
      <c r="BB371" s="173">
        <f t="shared" si="133"/>
        <v>0.29872764152683018</v>
      </c>
      <c r="BC371" s="173">
        <f t="shared" si="134"/>
        <v>1.5769230769230769</v>
      </c>
      <c r="BD371" s="173">
        <f t="shared" si="135"/>
        <v>5.3475935828877004E-2</v>
      </c>
      <c r="BE371" s="173">
        <f t="shared" si="136"/>
        <v>2.2127973446431866E-2</v>
      </c>
      <c r="BF371" s="173">
        <f t="shared" si="137"/>
        <v>7.0071915913700905E-2</v>
      </c>
      <c r="BG371" s="173">
        <f t="shared" si="138"/>
        <v>0.13829983404019916</v>
      </c>
      <c r="BH371" s="174" t="str">
        <f t="shared" si="139"/>
        <v>10–19 min</v>
      </c>
      <c r="BI371" s="174" t="str">
        <f t="shared" si="140"/>
        <v>23–27</v>
      </c>
      <c r="BJ371" s="175">
        <f t="shared" si="141"/>
        <v>0.52800000000000002</v>
      </c>
      <c r="BK371" s="175">
        <f t="shared" si="142"/>
        <v>0.54100000000000004</v>
      </c>
      <c r="BL371" s="175">
        <f t="shared" si="143"/>
        <v>8.7507543753771871E-2</v>
      </c>
      <c r="BM371" s="176" t="str">
        <f t="shared" si="144"/>
        <v>Écarter</v>
      </c>
      <c r="BN371" s="177">
        <f t="shared" si="145"/>
        <v>0.17084576424061612</v>
      </c>
      <c r="BO371" s="177">
        <f t="shared" si="146"/>
        <v>542.29999999999995</v>
      </c>
      <c r="BP371" s="178">
        <f t="shared" si="147"/>
        <v>7.560390927530887E-2</v>
      </c>
      <c r="BQ371" s="178">
        <f t="shared" si="148"/>
        <v>1.5769230769230769</v>
      </c>
      <c r="BR371" s="179">
        <f t="shared" si="149"/>
        <v>0.20837174995390007</v>
      </c>
      <c r="BS371" s="182">
        <f>AVERAGE(Tableau1[[#This Row],[STL_pg/Min]],Tableau1[[#This Row],[BLK_pg/Min]],Tableau1[[#This Row],[REB_pg/Min]])</f>
        <v>9.4658553076402974E-2</v>
      </c>
      <c r="BT371" s="180">
        <f>AVERAGE(Tableau1[FG%])</f>
        <v>44.61089630931459</v>
      </c>
      <c r="BU371" s="180">
        <f>AVERAGE(Tableau1[3P%])</f>
        <v>29.902460456941991</v>
      </c>
      <c r="BV371" s="180">
        <f>AVERAGE(Tableau1[FT%])</f>
        <v>72.024077328646754</v>
      </c>
    </row>
    <row r="372" spans="1:74">
      <c r="A372" s="181" t="s">
        <v>2135</v>
      </c>
      <c r="B372" s="167" t="s">
        <v>1752</v>
      </c>
      <c r="C372" s="168">
        <v>28</v>
      </c>
      <c r="D372" s="168">
        <v>57</v>
      </c>
      <c r="E372" s="168">
        <v>29</v>
      </c>
      <c r="F372" s="168">
        <v>28</v>
      </c>
      <c r="G372" s="168">
        <v>14.7</v>
      </c>
      <c r="H372" s="169">
        <v>314</v>
      </c>
      <c r="I372" s="169">
        <v>114</v>
      </c>
      <c r="J372" s="169">
        <v>257</v>
      </c>
      <c r="K372" s="169">
        <v>45.3</v>
      </c>
      <c r="L372" s="169">
        <v>40</v>
      </c>
      <c r="M372" s="169">
        <v>108</v>
      </c>
      <c r="N372" s="169">
        <v>35.799999999999997</v>
      </c>
      <c r="O372" s="169">
        <v>46</v>
      </c>
      <c r="P372" s="169">
        <v>57</v>
      </c>
      <c r="Q372" s="169">
        <v>79.7</v>
      </c>
      <c r="R372" s="169">
        <v>29</v>
      </c>
      <c r="S372" s="169">
        <v>74</v>
      </c>
      <c r="T372" s="169">
        <v>103</v>
      </c>
      <c r="U372" s="169">
        <v>103</v>
      </c>
      <c r="V372" s="170">
        <v>40</v>
      </c>
      <c r="W372" s="169">
        <v>23</v>
      </c>
      <c r="X372" s="169">
        <v>6</v>
      </c>
      <c r="Y372" s="169">
        <v>68</v>
      </c>
      <c r="Z372" s="169">
        <v>638</v>
      </c>
      <c r="AA372" s="169">
        <v>1</v>
      </c>
      <c r="AB372" s="169">
        <v>0</v>
      </c>
      <c r="AC372" s="168">
        <v>-2.1</v>
      </c>
      <c r="AD372" s="168">
        <v>106.2</v>
      </c>
      <c r="AE372" s="168">
        <v>113.1</v>
      </c>
      <c r="AF372" s="168">
        <v>-6.9</v>
      </c>
      <c r="AG372" s="168">
        <v>18.399999999999999</v>
      </c>
      <c r="AH372" s="168">
        <v>2.5499999999999998</v>
      </c>
      <c r="AI372" s="168">
        <v>24.2</v>
      </c>
      <c r="AJ372" s="168">
        <v>3.6</v>
      </c>
      <c r="AK372" s="168">
        <v>8.6</v>
      </c>
      <c r="AL372" s="168">
        <v>6.1</v>
      </c>
      <c r="AM372" s="168">
        <v>9.5</v>
      </c>
      <c r="AN372" s="168">
        <v>52.8</v>
      </c>
      <c r="AO372" s="168">
        <v>56.3</v>
      </c>
      <c r="AP372" s="168">
        <v>16.2</v>
      </c>
      <c r="AQ372" s="168">
        <v>98.81</v>
      </c>
      <c r="AR372" s="168">
        <v>8.1</v>
      </c>
      <c r="AS372" s="168">
        <v>1722</v>
      </c>
      <c r="AT372" s="171">
        <f t="shared" si="125"/>
        <v>5.5087719298245617</v>
      </c>
      <c r="AU372" s="171">
        <f t="shared" si="126"/>
        <v>1.8070175438596492</v>
      </c>
      <c r="AV372" s="172">
        <f t="shared" si="127"/>
        <v>1.8070175438596492</v>
      </c>
      <c r="AW372" s="172">
        <f t="shared" si="128"/>
        <v>0.50877192982456143</v>
      </c>
      <c r="AX372" s="172">
        <f t="shared" si="129"/>
        <v>1.2982456140350878</v>
      </c>
      <c r="AY372" s="172">
        <f t="shared" si="130"/>
        <v>0.40350877192982454</v>
      </c>
      <c r="AZ372" s="172">
        <f t="shared" si="131"/>
        <v>0.10526315789473684</v>
      </c>
      <c r="BA372" s="172">
        <f t="shared" si="132"/>
        <v>0.70175438596491224</v>
      </c>
      <c r="BB372" s="173">
        <f t="shared" si="133"/>
        <v>0.37474638978398378</v>
      </c>
      <c r="BC372" s="173">
        <f t="shared" si="134"/>
        <v>2.5750000000000002</v>
      </c>
      <c r="BD372" s="173">
        <f t="shared" si="135"/>
        <v>2.7449576321756774E-2</v>
      </c>
      <c r="BE372" s="173">
        <f t="shared" si="136"/>
        <v>7.1607590404582887E-3</v>
      </c>
      <c r="BF372" s="173">
        <f t="shared" si="137"/>
        <v>3.4610335362215063E-2</v>
      </c>
      <c r="BG372" s="173">
        <f t="shared" si="138"/>
        <v>8.8316028165652233E-2</v>
      </c>
      <c r="BH372" s="174" t="str">
        <f t="shared" si="139"/>
        <v>10–19 min</v>
      </c>
      <c r="BI372" s="174" t="str">
        <f t="shared" si="140"/>
        <v>28–32</v>
      </c>
      <c r="BJ372" s="175">
        <f t="shared" si="141"/>
        <v>0.52800000000000002</v>
      </c>
      <c r="BK372" s="175">
        <f t="shared" si="142"/>
        <v>0.56299999999999994</v>
      </c>
      <c r="BL372" s="175">
        <f t="shared" si="143"/>
        <v>0.15509957754978879</v>
      </c>
      <c r="BM372" s="176" t="str">
        <f t="shared" si="144"/>
        <v>Écarter</v>
      </c>
      <c r="BN372" s="177">
        <f t="shared" si="145"/>
        <v>0.16847753185781356</v>
      </c>
      <c r="BO372" s="177">
        <f t="shared" si="146"/>
        <v>837.9</v>
      </c>
      <c r="BP372" s="178">
        <f t="shared" si="147"/>
        <v>0.12292636352786729</v>
      </c>
      <c r="BQ372" s="178">
        <f t="shared" si="148"/>
        <v>2.5750000000000002</v>
      </c>
      <c r="BR372" s="179">
        <f t="shared" si="149"/>
        <v>0.1229263635278673</v>
      </c>
      <c r="BS372" s="182">
        <f>AVERAGE(Tableau1[[#This Row],[STL_pg/Min]],Tableau1[[#This Row],[BLK_pg/Min]],Tableau1[[#This Row],[REB_pg/Min]])</f>
        <v>5.2512232963360793E-2</v>
      </c>
      <c r="BT372" s="180">
        <f>AVERAGE(Tableau1[FG%])</f>
        <v>44.61089630931459</v>
      </c>
      <c r="BU372" s="180">
        <f>AVERAGE(Tableau1[3P%])</f>
        <v>29.902460456941991</v>
      </c>
      <c r="BV372" s="180">
        <f>AVERAGE(Tableau1[FT%])</f>
        <v>72.024077328646754</v>
      </c>
    </row>
    <row r="373" spans="1:74">
      <c r="A373" s="181" t="s">
        <v>2136</v>
      </c>
      <c r="B373" s="167" t="s">
        <v>1811</v>
      </c>
      <c r="C373" s="168">
        <v>28</v>
      </c>
      <c r="D373" s="168">
        <v>62</v>
      </c>
      <c r="E373" s="168">
        <v>39</v>
      </c>
      <c r="F373" s="168">
        <v>23</v>
      </c>
      <c r="G373" s="168">
        <v>12.8</v>
      </c>
      <c r="H373" s="169">
        <v>341</v>
      </c>
      <c r="I373" s="169">
        <v>118</v>
      </c>
      <c r="J373" s="169">
        <v>267</v>
      </c>
      <c r="K373" s="169">
        <v>43.7</v>
      </c>
      <c r="L373" s="169">
        <v>74</v>
      </c>
      <c r="M373" s="169">
        <v>180</v>
      </c>
      <c r="N373" s="169">
        <v>39.799999999999997</v>
      </c>
      <c r="O373" s="169">
        <v>31</v>
      </c>
      <c r="P373" s="169">
        <v>43</v>
      </c>
      <c r="Q373" s="169">
        <v>82.9</v>
      </c>
      <c r="R373" s="169">
        <v>12</v>
      </c>
      <c r="S373" s="169">
        <v>62</v>
      </c>
      <c r="T373" s="169">
        <v>81</v>
      </c>
      <c r="U373" s="169">
        <v>81</v>
      </c>
      <c r="V373" s="170">
        <v>37</v>
      </c>
      <c r="W373" s="169">
        <v>19</v>
      </c>
      <c r="X373" s="169">
        <v>12</v>
      </c>
      <c r="Y373" s="169">
        <v>62</v>
      </c>
      <c r="Z373" s="169">
        <v>614</v>
      </c>
      <c r="AA373" s="169">
        <v>0</v>
      </c>
      <c r="AB373" s="169">
        <v>0</v>
      </c>
      <c r="AC373" s="168">
        <v>1.4</v>
      </c>
      <c r="AD373" s="168">
        <v>110.3</v>
      </c>
      <c r="AE373" s="168">
        <v>103.6</v>
      </c>
      <c r="AF373" s="168">
        <v>6.7</v>
      </c>
      <c r="AG373" s="168">
        <v>14.2</v>
      </c>
      <c r="AH373" s="168">
        <v>2.2400000000000002</v>
      </c>
      <c r="AI373" s="168">
        <v>20.5</v>
      </c>
      <c r="AJ373" s="168">
        <v>1.5</v>
      </c>
      <c r="AK373" s="168">
        <v>7.3</v>
      </c>
      <c r="AL373" s="168">
        <v>4.4000000000000004</v>
      </c>
      <c r="AM373" s="168">
        <v>9.1</v>
      </c>
      <c r="AN373" s="168">
        <v>57.1</v>
      </c>
      <c r="AO373" s="168">
        <v>59.4</v>
      </c>
      <c r="AP373" s="168">
        <v>16.2</v>
      </c>
      <c r="AQ373" s="168">
        <v>103.09</v>
      </c>
      <c r="AR373" s="168">
        <v>8.1999999999999993</v>
      </c>
      <c r="AS373" s="168">
        <v>1689</v>
      </c>
      <c r="AT373" s="171">
        <f t="shared" si="125"/>
        <v>5.5</v>
      </c>
      <c r="AU373" s="171">
        <f t="shared" si="126"/>
        <v>1.3064516129032258</v>
      </c>
      <c r="AV373" s="172">
        <f t="shared" si="127"/>
        <v>1.3064516129032258</v>
      </c>
      <c r="AW373" s="172">
        <f t="shared" si="128"/>
        <v>0.19354838709677419</v>
      </c>
      <c r="AX373" s="172">
        <f t="shared" si="129"/>
        <v>1</v>
      </c>
      <c r="AY373" s="172">
        <f t="shared" si="130"/>
        <v>0.30645161290322581</v>
      </c>
      <c r="AZ373" s="172">
        <f t="shared" si="131"/>
        <v>0.19354838709677419</v>
      </c>
      <c r="BA373" s="172">
        <f t="shared" si="132"/>
        <v>0.59677419354838712</v>
      </c>
      <c r="BB373" s="173">
        <f t="shared" si="133"/>
        <v>0.4296875</v>
      </c>
      <c r="BC373" s="173">
        <f t="shared" si="134"/>
        <v>2.189189189189189</v>
      </c>
      <c r="BD373" s="173">
        <f t="shared" si="135"/>
        <v>2.3941532258064516E-2</v>
      </c>
      <c r="BE373" s="173">
        <f t="shared" si="136"/>
        <v>1.5120967741935483E-2</v>
      </c>
      <c r="BF373" s="173">
        <f t="shared" si="137"/>
        <v>1.5120967741935483E-2</v>
      </c>
      <c r="BG373" s="173">
        <f t="shared" si="138"/>
        <v>7.8125E-2</v>
      </c>
      <c r="BH373" s="174" t="str">
        <f t="shared" si="139"/>
        <v>10–19 min</v>
      </c>
      <c r="BI373" s="174" t="str">
        <f t="shared" si="140"/>
        <v>28–32</v>
      </c>
      <c r="BJ373" s="175">
        <f t="shared" si="141"/>
        <v>0.57100000000000006</v>
      </c>
      <c r="BK373" s="175">
        <f t="shared" si="142"/>
        <v>0.59399999999999997</v>
      </c>
      <c r="BL373" s="175">
        <f t="shared" si="143"/>
        <v>0.16113458056729027</v>
      </c>
      <c r="BM373" s="176" t="str">
        <f t="shared" si="144"/>
        <v>Écarter</v>
      </c>
      <c r="BN373" s="177">
        <f t="shared" si="145"/>
        <v>0.16820925553319921</v>
      </c>
      <c r="BO373" s="177">
        <f t="shared" si="146"/>
        <v>793.6</v>
      </c>
      <c r="BP373" s="178">
        <f t="shared" si="147"/>
        <v>0.10206653225806452</v>
      </c>
      <c r="BQ373" s="178">
        <f t="shared" si="148"/>
        <v>2.189189189189189</v>
      </c>
      <c r="BR373" s="179">
        <f t="shared" si="149"/>
        <v>0.1020665322580645</v>
      </c>
      <c r="BS373" s="182">
        <f>AVERAGE(Tableau1[[#This Row],[STL_pg/Min]],Tableau1[[#This Row],[BLK_pg/Min]],Tableau1[[#This Row],[REB_pg/Min]])</f>
        <v>4.7043010752688165E-2</v>
      </c>
      <c r="BT373" s="180">
        <f>AVERAGE(Tableau1[FG%])</f>
        <v>44.61089630931459</v>
      </c>
      <c r="BU373" s="180">
        <f>AVERAGE(Tableau1[3P%])</f>
        <v>29.902460456941991</v>
      </c>
      <c r="BV373" s="180">
        <f>AVERAGE(Tableau1[FT%])</f>
        <v>72.024077328646754</v>
      </c>
    </row>
    <row r="374" spans="1:74">
      <c r="A374" s="181" t="s">
        <v>2137</v>
      </c>
      <c r="B374" s="167" t="s">
        <v>1785</v>
      </c>
      <c r="C374" s="168">
        <v>28</v>
      </c>
      <c r="D374" s="168">
        <v>59</v>
      </c>
      <c r="E374" s="168">
        <v>47</v>
      </c>
      <c r="F374" s="168">
        <v>12</v>
      </c>
      <c r="G374" s="168">
        <v>21.2</v>
      </c>
      <c r="H374" s="169">
        <v>319</v>
      </c>
      <c r="I374" s="169">
        <v>112</v>
      </c>
      <c r="J374" s="169">
        <v>271</v>
      </c>
      <c r="K374" s="169">
        <v>41.3</v>
      </c>
      <c r="L374" s="169">
        <v>83</v>
      </c>
      <c r="M374" s="169">
        <v>224</v>
      </c>
      <c r="N374" s="169">
        <v>36</v>
      </c>
      <c r="O374" s="169">
        <v>18</v>
      </c>
      <c r="P374" s="169">
        <v>30</v>
      </c>
      <c r="Q374" s="169">
        <v>53.3</v>
      </c>
      <c r="R374" s="169">
        <v>53</v>
      </c>
      <c r="S374" s="169">
        <v>201</v>
      </c>
      <c r="T374" s="169">
        <v>248</v>
      </c>
      <c r="U374" s="169">
        <v>77</v>
      </c>
      <c r="V374" s="170">
        <v>24</v>
      </c>
      <c r="W374" s="169">
        <v>41</v>
      </c>
      <c r="X374" s="169">
        <v>18</v>
      </c>
      <c r="Y374" s="169">
        <v>100</v>
      </c>
      <c r="Z374" s="169">
        <v>897</v>
      </c>
      <c r="AA374" s="169">
        <v>1</v>
      </c>
      <c r="AB374" s="169">
        <v>0</v>
      </c>
      <c r="AC374" s="168">
        <v>4.8</v>
      </c>
      <c r="AD374" s="168">
        <v>120</v>
      </c>
      <c r="AE374" s="168">
        <v>109.4</v>
      </c>
      <c r="AF374" s="168">
        <v>10.7</v>
      </c>
      <c r="AG374" s="168">
        <v>7.3</v>
      </c>
      <c r="AH374" s="168">
        <v>3.45</v>
      </c>
      <c r="AI374" s="168">
        <v>20.100000000000001</v>
      </c>
      <c r="AJ374" s="168">
        <v>4.0999999999999996</v>
      </c>
      <c r="AK374" s="168">
        <v>15</v>
      </c>
      <c r="AL374" s="168">
        <v>9.6999999999999993</v>
      </c>
      <c r="AM374" s="168">
        <v>5.8</v>
      </c>
      <c r="AN374" s="168">
        <v>56.1</v>
      </c>
      <c r="AO374" s="168">
        <v>56.3</v>
      </c>
      <c r="AP374" s="168">
        <v>10.1</v>
      </c>
      <c r="AQ374" s="168">
        <v>101.1</v>
      </c>
      <c r="AR374" s="168">
        <v>6.7</v>
      </c>
      <c r="AS374" s="168">
        <v>2639</v>
      </c>
      <c r="AT374" s="171">
        <f t="shared" si="125"/>
        <v>5.406779661016949</v>
      </c>
      <c r="AU374" s="171">
        <f t="shared" si="126"/>
        <v>1.3050847457627119</v>
      </c>
      <c r="AV374" s="172">
        <f t="shared" si="127"/>
        <v>4.2033898305084749</v>
      </c>
      <c r="AW374" s="172">
        <f t="shared" si="128"/>
        <v>0.89830508474576276</v>
      </c>
      <c r="AX374" s="172">
        <f t="shared" si="129"/>
        <v>3.406779661016949</v>
      </c>
      <c r="AY374" s="172">
        <f t="shared" si="130"/>
        <v>0.69491525423728817</v>
      </c>
      <c r="AZ374" s="172">
        <f t="shared" si="131"/>
        <v>0.30508474576271188</v>
      </c>
      <c r="BA374" s="172">
        <f t="shared" si="132"/>
        <v>0.40677966101694918</v>
      </c>
      <c r="BB374" s="173">
        <f t="shared" si="133"/>
        <v>0.25503677646306366</v>
      </c>
      <c r="BC374" s="173">
        <f t="shared" si="134"/>
        <v>3.2083333333333335</v>
      </c>
      <c r="BD374" s="173">
        <f t="shared" si="135"/>
        <v>3.2779021426287178E-2</v>
      </c>
      <c r="BE374" s="173">
        <f t="shared" si="136"/>
        <v>1.4390789894467543E-2</v>
      </c>
      <c r="BF374" s="173">
        <f t="shared" si="137"/>
        <v>4.2372881355932208E-2</v>
      </c>
      <c r="BG374" s="173">
        <f t="shared" si="138"/>
        <v>0.1606971538215542</v>
      </c>
      <c r="BH374" s="174" t="str">
        <f t="shared" si="139"/>
        <v>20–29 min</v>
      </c>
      <c r="BI374" s="174" t="str">
        <f t="shared" si="140"/>
        <v>28–32</v>
      </c>
      <c r="BJ374" s="175">
        <f t="shared" si="141"/>
        <v>0.56100000000000005</v>
      </c>
      <c r="BK374" s="175">
        <f t="shared" si="142"/>
        <v>0.56299999999999994</v>
      </c>
      <c r="BL374" s="175">
        <f t="shared" si="143"/>
        <v>0.16354858177429088</v>
      </c>
      <c r="BM374" s="176" t="str">
        <f t="shared" si="144"/>
        <v>Écarter</v>
      </c>
      <c r="BN374" s="177">
        <f t="shared" si="145"/>
        <v>0.16535825120212802</v>
      </c>
      <c r="BO374" s="177">
        <f t="shared" si="146"/>
        <v>1250.8</v>
      </c>
      <c r="BP374" s="178">
        <f t="shared" si="147"/>
        <v>6.1560601215222263E-2</v>
      </c>
      <c r="BQ374" s="178">
        <f t="shared" si="148"/>
        <v>3.2083333333333335</v>
      </c>
      <c r="BR374" s="179">
        <f t="shared" si="149"/>
        <v>0.19827310521266392</v>
      </c>
      <c r="BS374" s="182">
        <f>AVERAGE(Tableau1[[#This Row],[STL_pg/Min]],Tableau1[[#This Row],[BLK_pg/Min]],Tableau1[[#This Row],[REB_pg/Min]])</f>
        <v>8.1814305511139551E-2</v>
      </c>
      <c r="BT374" s="180">
        <f>AVERAGE(Tableau1[FG%])</f>
        <v>44.61089630931459</v>
      </c>
      <c r="BU374" s="180">
        <f>AVERAGE(Tableau1[3P%])</f>
        <v>29.902460456941991</v>
      </c>
      <c r="BV374" s="180">
        <f>AVERAGE(Tableau1[FT%])</f>
        <v>72.024077328646754</v>
      </c>
    </row>
    <row r="375" spans="1:74">
      <c r="A375" s="181" t="s">
        <v>2138</v>
      </c>
      <c r="B375" s="167" t="s">
        <v>1811</v>
      </c>
      <c r="C375" s="168">
        <v>38</v>
      </c>
      <c r="D375" s="168">
        <v>32</v>
      </c>
      <c r="E375" s="168">
        <v>20</v>
      </c>
      <c r="F375" s="168">
        <v>12</v>
      </c>
      <c r="G375" s="168">
        <v>12.4</v>
      </c>
      <c r="H375" s="169">
        <v>173</v>
      </c>
      <c r="I375" s="169">
        <v>61</v>
      </c>
      <c r="J375" s="169">
        <v>122</v>
      </c>
      <c r="K375" s="169">
        <v>50.4</v>
      </c>
      <c r="L375" s="169">
        <v>29</v>
      </c>
      <c r="M375" s="169">
        <v>80</v>
      </c>
      <c r="N375" s="169">
        <v>36.700000000000003</v>
      </c>
      <c r="O375" s="169">
        <v>22</v>
      </c>
      <c r="P375" s="169">
        <v>26</v>
      </c>
      <c r="Q375" s="169">
        <v>80.8</v>
      </c>
      <c r="R375" s="169">
        <v>10</v>
      </c>
      <c r="S375" s="169">
        <v>48</v>
      </c>
      <c r="T375" s="169">
        <v>58</v>
      </c>
      <c r="U375" s="169">
        <v>19</v>
      </c>
      <c r="V375" s="170">
        <v>10</v>
      </c>
      <c r="W375" s="169">
        <v>6</v>
      </c>
      <c r="X375" s="169">
        <v>3</v>
      </c>
      <c r="Y375" s="169">
        <v>32</v>
      </c>
      <c r="Z375" s="169">
        <v>291</v>
      </c>
      <c r="AA375" s="169">
        <v>0</v>
      </c>
      <c r="AB375" s="169">
        <v>0</v>
      </c>
      <c r="AC375" s="168">
        <v>-1.2</v>
      </c>
      <c r="AD375" s="168">
        <v>112.2</v>
      </c>
      <c r="AE375" s="168">
        <v>116.1</v>
      </c>
      <c r="AF375" s="168">
        <v>-3.9</v>
      </c>
      <c r="AG375" s="168">
        <v>6.8</v>
      </c>
      <c r="AH375" s="168">
        <v>2.2200000000000002</v>
      </c>
      <c r="AI375" s="168">
        <v>12.4</v>
      </c>
      <c r="AJ375" s="168">
        <v>2.4</v>
      </c>
      <c r="AK375" s="168">
        <v>10.8</v>
      </c>
      <c r="AL375" s="168">
        <v>6.5</v>
      </c>
      <c r="AM375" s="168">
        <v>5.6</v>
      </c>
      <c r="AN375" s="168">
        <v>62.4</v>
      </c>
      <c r="AO375" s="168">
        <v>64.900000000000006</v>
      </c>
      <c r="AP375" s="168">
        <v>14.4</v>
      </c>
      <c r="AQ375" s="168">
        <v>100.43</v>
      </c>
      <c r="AR375" s="168">
        <v>8.5</v>
      </c>
      <c r="AS375" s="168">
        <v>827</v>
      </c>
      <c r="AT375" s="171">
        <f t="shared" si="125"/>
        <v>5.40625</v>
      </c>
      <c r="AU375" s="171">
        <f t="shared" si="126"/>
        <v>0.59375</v>
      </c>
      <c r="AV375" s="172">
        <f t="shared" si="127"/>
        <v>1.8125</v>
      </c>
      <c r="AW375" s="172">
        <f t="shared" si="128"/>
        <v>0.3125</v>
      </c>
      <c r="AX375" s="172">
        <f t="shared" si="129"/>
        <v>1.5</v>
      </c>
      <c r="AY375" s="172">
        <f t="shared" si="130"/>
        <v>0.1875</v>
      </c>
      <c r="AZ375" s="172">
        <f t="shared" si="131"/>
        <v>9.375E-2</v>
      </c>
      <c r="BA375" s="172">
        <f t="shared" si="132"/>
        <v>0.3125</v>
      </c>
      <c r="BB375" s="173">
        <f t="shared" si="133"/>
        <v>0.43598790322580644</v>
      </c>
      <c r="BC375" s="173">
        <f t="shared" si="134"/>
        <v>1.9</v>
      </c>
      <c r="BD375" s="173">
        <f t="shared" si="135"/>
        <v>1.5120967741935483E-2</v>
      </c>
      <c r="BE375" s="173">
        <f t="shared" si="136"/>
        <v>7.5604838709677413E-3</v>
      </c>
      <c r="BF375" s="173">
        <f t="shared" si="137"/>
        <v>2.5201612903225805E-2</v>
      </c>
      <c r="BG375" s="173">
        <f t="shared" si="138"/>
        <v>0.12096774193548386</v>
      </c>
      <c r="BH375" s="174" t="str">
        <f t="shared" si="139"/>
        <v>10–19 min</v>
      </c>
      <c r="BI375" s="174" t="str">
        <f t="shared" si="140"/>
        <v>33+</v>
      </c>
      <c r="BJ375" s="175">
        <f t="shared" si="141"/>
        <v>0.624</v>
      </c>
      <c r="BK375" s="175">
        <f t="shared" si="142"/>
        <v>0.64900000000000002</v>
      </c>
      <c r="BL375" s="175">
        <f t="shared" si="143"/>
        <v>7.3627036813518412E-2</v>
      </c>
      <c r="BM375" s="176" t="str">
        <f t="shared" si="144"/>
        <v>Écarter</v>
      </c>
      <c r="BN375" s="177">
        <f t="shared" si="145"/>
        <v>0.1653420523138833</v>
      </c>
      <c r="BO375" s="177">
        <f t="shared" si="146"/>
        <v>396.8</v>
      </c>
      <c r="BP375" s="178">
        <f t="shared" si="147"/>
        <v>4.7883064516129031E-2</v>
      </c>
      <c r="BQ375" s="178">
        <f t="shared" si="148"/>
        <v>1.9</v>
      </c>
      <c r="BR375" s="179">
        <f t="shared" si="149"/>
        <v>0.14616935483870969</v>
      </c>
      <c r="BS375" s="182">
        <f>AVERAGE(Tableau1[[#This Row],[STL_pg/Min]],Tableau1[[#This Row],[BLK_pg/Min]],Tableau1[[#This Row],[REB_pg/Min]])</f>
        <v>5.6283602150537633E-2</v>
      </c>
      <c r="BT375" s="180">
        <f>AVERAGE(Tableau1[FG%])</f>
        <v>44.61089630931459</v>
      </c>
      <c r="BU375" s="180">
        <f>AVERAGE(Tableau1[3P%])</f>
        <v>29.902460456941991</v>
      </c>
      <c r="BV375" s="180">
        <f>AVERAGE(Tableau1[FT%])</f>
        <v>72.024077328646754</v>
      </c>
    </row>
    <row r="376" spans="1:74">
      <c r="A376" s="181" t="s">
        <v>2139</v>
      </c>
      <c r="B376" s="167" t="s">
        <v>1766</v>
      </c>
      <c r="C376" s="168">
        <v>27</v>
      </c>
      <c r="D376" s="168">
        <v>71</v>
      </c>
      <c r="E376" s="168">
        <v>35</v>
      </c>
      <c r="F376" s="168">
        <v>36</v>
      </c>
      <c r="G376" s="168">
        <v>15.4</v>
      </c>
      <c r="H376" s="169">
        <v>383</v>
      </c>
      <c r="I376" s="169">
        <v>135</v>
      </c>
      <c r="J376" s="169">
        <v>327</v>
      </c>
      <c r="K376" s="169">
        <v>41.4</v>
      </c>
      <c r="L376" s="169">
        <v>36</v>
      </c>
      <c r="M376" s="169">
        <v>149</v>
      </c>
      <c r="N376" s="169">
        <v>25.8</v>
      </c>
      <c r="O376" s="169">
        <v>71</v>
      </c>
      <c r="P376" s="169">
        <v>107</v>
      </c>
      <c r="Q376" s="169">
        <v>68.2</v>
      </c>
      <c r="R376" s="169">
        <v>121</v>
      </c>
      <c r="S376" s="169">
        <v>192</v>
      </c>
      <c r="T376" s="169">
        <v>312</v>
      </c>
      <c r="U376" s="169">
        <v>43</v>
      </c>
      <c r="V376" s="170">
        <v>36</v>
      </c>
      <c r="W376" s="169">
        <v>64</v>
      </c>
      <c r="X376" s="169">
        <v>78</v>
      </c>
      <c r="Y376" s="169">
        <v>92</v>
      </c>
      <c r="Z376" s="169">
        <v>1207</v>
      </c>
      <c r="AA376" s="169">
        <v>2</v>
      </c>
      <c r="AB376" s="169">
        <v>0</v>
      </c>
      <c r="AC376" s="168">
        <v>-0.5</v>
      </c>
      <c r="AD376" s="168">
        <v>105.9</v>
      </c>
      <c r="AE376" s="168">
        <v>106.6</v>
      </c>
      <c r="AF376" s="168">
        <v>-0.7</v>
      </c>
      <c r="AG376" s="168">
        <v>5.6</v>
      </c>
      <c r="AH376" s="168">
        <v>1.21</v>
      </c>
      <c r="AI376" s="168">
        <v>9</v>
      </c>
      <c r="AJ376" s="168">
        <v>10</v>
      </c>
      <c r="AK376" s="168">
        <v>18.8</v>
      </c>
      <c r="AL376" s="168">
        <v>14.1</v>
      </c>
      <c r="AM376" s="168">
        <v>7.4</v>
      </c>
      <c r="AN376" s="168">
        <v>47.4</v>
      </c>
      <c r="AO376" s="168">
        <v>51.2</v>
      </c>
      <c r="AP376" s="168">
        <v>15.5</v>
      </c>
      <c r="AQ376" s="168">
        <v>98.62</v>
      </c>
      <c r="AR376" s="168">
        <v>10.8</v>
      </c>
      <c r="AS376" s="168">
        <v>2229</v>
      </c>
      <c r="AT376" s="171">
        <f t="shared" si="125"/>
        <v>5.394366197183099</v>
      </c>
      <c r="AU376" s="171">
        <f t="shared" si="126"/>
        <v>0.60563380281690138</v>
      </c>
      <c r="AV376" s="172">
        <f t="shared" si="127"/>
        <v>4.394366197183099</v>
      </c>
      <c r="AW376" s="172">
        <f t="shared" si="128"/>
        <v>1.704225352112676</v>
      </c>
      <c r="AX376" s="172">
        <f t="shared" si="129"/>
        <v>2.704225352112676</v>
      </c>
      <c r="AY376" s="172">
        <f t="shared" si="130"/>
        <v>0.90140845070422537</v>
      </c>
      <c r="AZ376" s="172">
        <f t="shared" si="131"/>
        <v>1.0985915492957747</v>
      </c>
      <c r="BA376" s="172">
        <f t="shared" si="132"/>
        <v>0.50704225352112675</v>
      </c>
      <c r="BB376" s="173">
        <f t="shared" si="133"/>
        <v>0.35028351929760382</v>
      </c>
      <c r="BC376" s="173">
        <f t="shared" si="134"/>
        <v>1.1944444444444444</v>
      </c>
      <c r="BD376" s="173">
        <f t="shared" si="135"/>
        <v>5.8533016279495149E-2</v>
      </c>
      <c r="BE376" s="173">
        <f t="shared" si="136"/>
        <v>7.1337113590634715E-2</v>
      </c>
      <c r="BF376" s="173">
        <f t="shared" si="137"/>
        <v>0.11066398390342051</v>
      </c>
      <c r="BG376" s="173">
        <f t="shared" si="138"/>
        <v>0.17559904883848546</v>
      </c>
      <c r="BH376" s="174" t="str">
        <f t="shared" si="139"/>
        <v>10–19 min</v>
      </c>
      <c r="BI376" s="174" t="str">
        <f t="shared" si="140"/>
        <v>23–27</v>
      </c>
      <c r="BJ376" s="175">
        <f t="shared" si="141"/>
        <v>0.47399999999999998</v>
      </c>
      <c r="BK376" s="175">
        <f t="shared" si="142"/>
        <v>0.51200000000000001</v>
      </c>
      <c r="BL376" s="175">
        <f t="shared" si="143"/>
        <v>0.19734459867229934</v>
      </c>
      <c r="BM376" s="176" t="str">
        <f t="shared" si="144"/>
        <v>Écarter</v>
      </c>
      <c r="BN376" s="177">
        <f t="shared" si="145"/>
        <v>0.16497860401847708</v>
      </c>
      <c r="BO376" s="177">
        <f t="shared" si="146"/>
        <v>1093.4000000000001</v>
      </c>
      <c r="BP376" s="178">
        <f t="shared" si="147"/>
        <v>3.9326870312785804E-2</v>
      </c>
      <c r="BQ376" s="178">
        <f t="shared" si="148"/>
        <v>1.1944444444444444</v>
      </c>
      <c r="BR376" s="179">
        <f t="shared" si="149"/>
        <v>0.28534845436253886</v>
      </c>
      <c r="BS376" s="182">
        <f>AVERAGE(Tableau1[[#This Row],[STL_pg/Min]],Tableau1[[#This Row],[BLK_pg/Min]],Tableau1[[#This Row],[REB_pg/Min]])</f>
        <v>0.13840619474422292</v>
      </c>
      <c r="BT376" s="180">
        <f>AVERAGE(Tableau1[FG%])</f>
        <v>44.61089630931459</v>
      </c>
      <c r="BU376" s="180">
        <f>AVERAGE(Tableau1[3P%])</f>
        <v>29.902460456941991</v>
      </c>
      <c r="BV376" s="180">
        <f>AVERAGE(Tableau1[FT%])</f>
        <v>72.024077328646754</v>
      </c>
    </row>
    <row r="377" spans="1:74">
      <c r="A377" s="181" t="s">
        <v>2140</v>
      </c>
      <c r="B377" s="167" t="s">
        <v>1783</v>
      </c>
      <c r="C377" s="168">
        <v>26</v>
      </c>
      <c r="D377" s="168">
        <v>31</v>
      </c>
      <c r="E377" s="168">
        <v>15</v>
      </c>
      <c r="F377" s="168">
        <v>16</v>
      </c>
      <c r="G377" s="168">
        <v>16.2</v>
      </c>
      <c r="H377" s="169">
        <v>167</v>
      </c>
      <c r="I377" s="169">
        <v>65</v>
      </c>
      <c r="J377" s="169">
        <v>161</v>
      </c>
      <c r="K377" s="169">
        <v>40.1</v>
      </c>
      <c r="L377" s="169">
        <v>28</v>
      </c>
      <c r="M377" s="169">
        <v>81</v>
      </c>
      <c r="N377" s="169">
        <v>32.9</v>
      </c>
      <c r="O377" s="169">
        <v>12</v>
      </c>
      <c r="P377" s="169">
        <v>12</v>
      </c>
      <c r="Q377" s="169">
        <v>100</v>
      </c>
      <c r="R377" s="169">
        <v>6</v>
      </c>
      <c r="S377" s="169">
        <v>43</v>
      </c>
      <c r="T377" s="169">
        <v>50</v>
      </c>
      <c r="U377" s="169">
        <v>81</v>
      </c>
      <c r="V377" s="170">
        <v>34</v>
      </c>
      <c r="W377" s="169">
        <v>28</v>
      </c>
      <c r="X377" s="169">
        <v>9</v>
      </c>
      <c r="Y377" s="169">
        <v>40</v>
      </c>
      <c r="Z377" s="169">
        <v>428</v>
      </c>
      <c r="AA377" s="169">
        <v>1</v>
      </c>
      <c r="AB377" s="169">
        <v>1</v>
      </c>
      <c r="AC377" s="168">
        <v>-0.6</v>
      </c>
      <c r="AD377" s="168">
        <v>106.2</v>
      </c>
      <c r="AE377" s="168">
        <v>108.4</v>
      </c>
      <c r="AF377" s="168">
        <v>-2.2000000000000002</v>
      </c>
      <c r="AG377" s="168">
        <v>22.4</v>
      </c>
      <c r="AH377" s="168">
        <v>2.4500000000000002</v>
      </c>
      <c r="AI377" s="168">
        <v>28.8</v>
      </c>
      <c r="AJ377" s="168">
        <v>1.3</v>
      </c>
      <c r="AK377" s="168">
        <v>8</v>
      </c>
      <c r="AL377" s="168">
        <v>4.7</v>
      </c>
      <c r="AM377" s="168">
        <v>11.7</v>
      </c>
      <c r="AN377" s="168">
        <v>48.5</v>
      </c>
      <c r="AO377" s="168">
        <v>50.3</v>
      </c>
      <c r="AP377" s="168">
        <v>16.399999999999999</v>
      </c>
      <c r="AQ377" s="168">
        <v>102.77</v>
      </c>
      <c r="AR377" s="168">
        <v>7.4</v>
      </c>
      <c r="AS377" s="168">
        <v>1075</v>
      </c>
      <c r="AT377" s="171">
        <f t="shared" si="125"/>
        <v>5.387096774193548</v>
      </c>
      <c r="AU377" s="171">
        <f t="shared" si="126"/>
        <v>2.6129032258064515</v>
      </c>
      <c r="AV377" s="172">
        <f t="shared" si="127"/>
        <v>1.6129032258064515</v>
      </c>
      <c r="AW377" s="172">
        <f t="shared" si="128"/>
        <v>0.19354838709677419</v>
      </c>
      <c r="AX377" s="172">
        <f t="shared" si="129"/>
        <v>1.3870967741935485</v>
      </c>
      <c r="AY377" s="172">
        <f t="shared" si="130"/>
        <v>0.90322580645161288</v>
      </c>
      <c r="AZ377" s="172">
        <f t="shared" si="131"/>
        <v>0.29032258064516131</v>
      </c>
      <c r="BA377" s="172">
        <f t="shared" si="132"/>
        <v>1.096774193548387</v>
      </c>
      <c r="BB377" s="173">
        <f t="shared" si="133"/>
        <v>0.332536837913182</v>
      </c>
      <c r="BC377" s="173">
        <f t="shared" si="134"/>
        <v>2.3823529411764706</v>
      </c>
      <c r="BD377" s="173">
        <f t="shared" si="135"/>
        <v>5.5754679410593387E-2</v>
      </c>
      <c r="BE377" s="173">
        <f t="shared" si="136"/>
        <v>1.7921146953405021E-2</v>
      </c>
      <c r="BF377" s="173">
        <f t="shared" si="137"/>
        <v>1.1947431302270013E-2</v>
      </c>
      <c r="BG377" s="173">
        <f t="shared" si="138"/>
        <v>8.5623257666268424E-2</v>
      </c>
      <c r="BH377" s="174" t="str">
        <f t="shared" si="139"/>
        <v>10–19 min</v>
      </c>
      <c r="BI377" s="174" t="str">
        <f t="shared" si="140"/>
        <v>23–27</v>
      </c>
      <c r="BJ377" s="175">
        <f t="shared" si="141"/>
        <v>0.48499999999999999</v>
      </c>
      <c r="BK377" s="175">
        <f t="shared" si="142"/>
        <v>0.503</v>
      </c>
      <c r="BL377" s="175">
        <f t="shared" si="143"/>
        <v>9.7163548581774298E-2</v>
      </c>
      <c r="BM377" s="176" t="str">
        <f t="shared" si="144"/>
        <v>Écarter</v>
      </c>
      <c r="BN377" s="177">
        <f t="shared" si="145"/>
        <v>0.16475627961316283</v>
      </c>
      <c r="BO377" s="177">
        <f t="shared" si="146"/>
        <v>502.2</v>
      </c>
      <c r="BP377" s="178">
        <f t="shared" si="147"/>
        <v>0.16129032258064516</v>
      </c>
      <c r="BQ377" s="178">
        <f t="shared" si="148"/>
        <v>2.3823529411764706</v>
      </c>
      <c r="BR377" s="179">
        <f t="shared" si="149"/>
        <v>9.9561927518916765E-2</v>
      </c>
      <c r="BS377" s="182">
        <f>AVERAGE(Tableau1[[#This Row],[STL_pg/Min]],Tableau1[[#This Row],[BLK_pg/Min]],Tableau1[[#This Row],[REB_pg/Min]])</f>
        <v>5.7745917960971727E-2</v>
      </c>
      <c r="BT377" s="180">
        <f>AVERAGE(Tableau1[FG%])</f>
        <v>44.61089630931459</v>
      </c>
      <c r="BU377" s="180">
        <f>AVERAGE(Tableau1[3P%])</f>
        <v>29.902460456941991</v>
      </c>
      <c r="BV377" s="180">
        <f>AVERAGE(Tableau1[FT%])</f>
        <v>72.024077328646754</v>
      </c>
    </row>
    <row r="378" spans="1:74">
      <c r="A378" s="181" t="s">
        <v>2141</v>
      </c>
      <c r="B378" s="167" t="s">
        <v>1789</v>
      </c>
      <c r="C378" s="168">
        <v>36</v>
      </c>
      <c r="D378" s="168">
        <v>23</v>
      </c>
      <c r="E378" s="168">
        <v>13</v>
      </c>
      <c r="F378" s="168">
        <v>10</v>
      </c>
      <c r="G378" s="168">
        <v>10.9</v>
      </c>
      <c r="H378" s="169">
        <v>122</v>
      </c>
      <c r="I378" s="169">
        <v>41</v>
      </c>
      <c r="J378" s="169">
        <v>115</v>
      </c>
      <c r="K378" s="169">
        <v>35.700000000000003</v>
      </c>
      <c r="L378" s="169">
        <v>23</v>
      </c>
      <c r="M378" s="169">
        <v>67</v>
      </c>
      <c r="N378" s="169">
        <v>35.799999999999997</v>
      </c>
      <c r="O378" s="169">
        <v>16</v>
      </c>
      <c r="P378" s="169">
        <v>23</v>
      </c>
      <c r="Q378" s="169">
        <v>69.599999999999994</v>
      </c>
      <c r="R378" s="169">
        <v>23</v>
      </c>
      <c r="S378" s="169">
        <v>71</v>
      </c>
      <c r="T378" s="169">
        <v>94</v>
      </c>
      <c r="U378" s="169">
        <v>23</v>
      </c>
      <c r="V378" s="170">
        <v>14</v>
      </c>
      <c r="W378" s="169">
        <v>16</v>
      </c>
      <c r="X378" s="169">
        <v>5</v>
      </c>
      <c r="Y378" s="169">
        <v>21</v>
      </c>
      <c r="Z378" s="169">
        <v>311</v>
      </c>
      <c r="AA378" s="169">
        <v>0</v>
      </c>
      <c r="AB378" s="169">
        <v>0</v>
      </c>
      <c r="AC378" s="168">
        <v>-1.1000000000000001</v>
      </c>
      <c r="AD378" s="168">
        <v>108.7</v>
      </c>
      <c r="AE378" s="168">
        <v>112.3</v>
      </c>
      <c r="AF378" s="168">
        <v>-3.6</v>
      </c>
      <c r="AG378" s="168">
        <v>13.4</v>
      </c>
      <c r="AH378" s="168">
        <v>1.57</v>
      </c>
      <c r="AI378" s="168">
        <v>13.6</v>
      </c>
      <c r="AJ378" s="168">
        <v>8</v>
      </c>
      <c r="AK378" s="168">
        <v>28.2</v>
      </c>
      <c r="AL378" s="168">
        <v>17.7</v>
      </c>
      <c r="AM378" s="168">
        <v>8.6</v>
      </c>
      <c r="AN378" s="168">
        <v>46.1</v>
      </c>
      <c r="AO378" s="168">
        <v>48.8</v>
      </c>
      <c r="AP378" s="168">
        <v>23</v>
      </c>
      <c r="AQ378" s="168">
        <v>103.56</v>
      </c>
      <c r="AR378" s="168">
        <v>10.9</v>
      </c>
      <c r="AS378" s="168">
        <v>540</v>
      </c>
      <c r="AT378" s="171">
        <f t="shared" si="125"/>
        <v>5.3043478260869561</v>
      </c>
      <c r="AU378" s="171">
        <f t="shared" si="126"/>
        <v>1</v>
      </c>
      <c r="AV378" s="172">
        <f t="shared" si="127"/>
        <v>4.0869565217391308</v>
      </c>
      <c r="AW378" s="172">
        <f t="shared" si="128"/>
        <v>1</v>
      </c>
      <c r="AX378" s="172">
        <f t="shared" si="129"/>
        <v>3.0869565217391304</v>
      </c>
      <c r="AY378" s="172">
        <f t="shared" si="130"/>
        <v>0.69565217391304346</v>
      </c>
      <c r="AZ378" s="172">
        <f t="shared" si="131"/>
        <v>0.21739130434782608</v>
      </c>
      <c r="BA378" s="172">
        <f t="shared" si="132"/>
        <v>0.60869565217391308</v>
      </c>
      <c r="BB378" s="173">
        <f t="shared" si="133"/>
        <v>0.48663741523733539</v>
      </c>
      <c r="BC378" s="173">
        <f t="shared" si="134"/>
        <v>1.6428571428571428</v>
      </c>
      <c r="BD378" s="173">
        <f t="shared" si="135"/>
        <v>6.3821300358994817E-2</v>
      </c>
      <c r="BE378" s="173">
        <f t="shared" si="136"/>
        <v>1.994415636218588E-2</v>
      </c>
      <c r="BF378" s="173">
        <f t="shared" si="137"/>
        <v>9.1743119266055037E-2</v>
      </c>
      <c r="BG378" s="173">
        <f t="shared" si="138"/>
        <v>0.28320702034303946</v>
      </c>
      <c r="BH378" s="174" t="str">
        <f t="shared" si="139"/>
        <v>10–19 min</v>
      </c>
      <c r="BI378" s="174" t="str">
        <f t="shared" si="140"/>
        <v>33+</v>
      </c>
      <c r="BJ378" s="175">
        <f t="shared" si="141"/>
        <v>0.46100000000000002</v>
      </c>
      <c r="BK378" s="175">
        <f t="shared" si="142"/>
        <v>0.48799999999999999</v>
      </c>
      <c r="BL378" s="175">
        <f t="shared" si="143"/>
        <v>6.9402534701267352E-2</v>
      </c>
      <c r="BM378" s="176" t="str">
        <f t="shared" si="144"/>
        <v>Écarter</v>
      </c>
      <c r="BN378" s="177">
        <f t="shared" si="145"/>
        <v>0.16222552707549645</v>
      </c>
      <c r="BO378" s="177">
        <f t="shared" si="146"/>
        <v>250.70000000000002</v>
      </c>
      <c r="BP378" s="178">
        <f t="shared" si="147"/>
        <v>9.1743119266055037E-2</v>
      </c>
      <c r="BQ378" s="178">
        <f t="shared" si="148"/>
        <v>1.6428571428571428</v>
      </c>
      <c r="BR378" s="179">
        <f t="shared" si="149"/>
        <v>0.37495013960909457</v>
      </c>
      <c r="BS378" s="182">
        <f>AVERAGE(Tableau1[[#This Row],[STL_pg/Min]],Tableau1[[#This Row],[BLK_pg/Min]],Tableau1[[#This Row],[REB_pg/Min]])</f>
        <v>0.15290519877675843</v>
      </c>
      <c r="BT378" s="180">
        <f>AVERAGE(Tableau1[FG%])</f>
        <v>44.61089630931459</v>
      </c>
      <c r="BU378" s="180">
        <f>AVERAGE(Tableau1[3P%])</f>
        <v>29.902460456941991</v>
      </c>
      <c r="BV378" s="180">
        <f>AVERAGE(Tableau1[FT%])</f>
        <v>72.024077328646754</v>
      </c>
    </row>
    <row r="379" spans="1:74">
      <c r="A379" s="181" t="s">
        <v>2142</v>
      </c>
      <c r="B379" s="167" t="s">
        <v>1821</v>
      </c>
      <c r="C379" s="168">
        <v>23</v>
      </c>
      <c r="D379" s="168">
        <v>63</v>
      </c>
      <c r="E379" s="168">
        <v>40</v>
      </c>
      <c r="F379" s="168">
        <v>23</v>
      </c>
      <c r="G379" s="168">
        <v>19.5</v>
      </c>
      <c r="H379" s="169">
        <v>334</v>
      </c>
      <c r="I379" s="169">
        <v>120</v>
      </c>
      <c r="J379" s="169">
        <v>290</v>
      </c>
      <c r="K379" s="169">
        <v>41.8</v>
      </c>
      <c r="L379" s="169">
        <v>69</v>
      </c>
      <c r="M379" s="169">
        <v>202</v>
      </c>
      <c r="N379" s="169">
        <v>34.200000000000003</v>
      </c>
      <c r="O379" s="169">
        <v>25</v>
      </c>
      <c r="P379" s="169">
        <v>25</v>
      </c>
      <c r="Q379" s="169">
        <v>88.9</v>
      </c>
      <c r="R379" s="169">
        <v>44</v>
      </c>
      <c r="S379" s="169">
        <v>132</v>
      </c>
      <c r="T379" s="169">
        <v>176</v>
      </c>
      <c r="U379" s="169">
        <v>82</v>
      </c>
      <c r="V379" s="170">
        <v>19</v>
      </c>
      <c r="W379" s="169">
        <v>38</v>
      </c>
      <c r="X379" s="169">
        <v>13</v>
      </c>
      <c r="Y379" s="169">
        <v>126</v>
      </c>
      <c r="Z379" s="169">
        <v>806</v>
      </c>
      <c r="AA379" s="169">
        <v>0</v>
      </c>
      <c r="AB379" s="169">
        <v>0</v>
      </c>
      <c r="AC379" s="168">
        <v>-0.9</v>
      </c>
      <c r="AD379" s="168">
        <v>111.2</v>
      </c>
      <c r="AE379" s="168">
        <v>113.4</v>
      </c>
      <c r="AF379" s="168">
        <v>-2.2000000000000002</v>
      </c>
      <c r="AG379" s="168">
        <v>8.6999999999999993</v>
      </c>
      <c r="AH379" s="168">
        <v>3.86</v>
      </c>
      <c r="AI379" s="168">
        <v>21</v>
      </c>
      <c r="AJ379" s="168">
        <v>3.5</v>
      </c>
      <c r="AK379" s="168">
        <v>10.6</v>
      </c>
      <c r="AL379" s="168">
        <v>7</v>
      </c>
      <c r="AM379" s="168">
        <v>5.4</v>
      </c>
      <c r="AN379" s="168">
        <v>53.7</v>
      </c>
      <c r="AO379" s="168">
        <v>55.5</v>
      </c>
      <c r="AP379" s="168">
        <v>10.8</v>
      </c>
      <c r="AQ379" s="168">
        <v>102.92</v>
      </c>
      <c r="AR379" s="168">
        <v>5.5</v>
      </c>
      <c r="AS379" s="168">
        <v>2636</v>
      </c>
      <c r="AT379" s="171">
        <f t="shared" si="125"/>
        <v>5.3015873015873014</v>
      </c>
      <c r="AU379" s="171">
        <f t="shared" si="126"/>
        <v>1.3015873015873016</v>
      </c>
      <c r="AV379" s="172">
        <f t="shared" si="127"/>
        <v>2.7936507936507935</v>
      </c>
      <c r="AW379" s="172">
        <f t="shared" si="128"/>
        <v>0.69841269841269837</v>
      </c>
      <c r="AX379" s="172">
        <f t="shared" si="129"/>
        <v>2.0952380952380953</v>
      </c>
      <c r="AY379" s="172">
        <f t="shared" si="130"/>
        <v>0.60317460317460314</v>
      </c>
      <c r="AZ379" s="172">
        <f t="shared" si="131"/>
        <v>0.20634920634920634</v>
      </c>
      <c r="BA379" s="172">
        <f t="shared" si="132"/>
        <v>0.30158730158730157</v>
      </c>
      <c r="BB379" s="173">
        <f t="shared" si="133"/>
        <v>0.27187627187627189</v>
      </c>
      <c r="BC379" s="173">
        <f t="shared" si="134"/>
        <v>4.3157894736842106</v>
      </c>
      <c r="BD379" s="173">
        <f t="shared" si="135"/>
        <v>3.0932030932030931E-2</v>
      </c>
      <c r="BE379" s="173">
        <f t="shared" si="136"/>
        <v>1.0582010582010581E-2</v>
      </c>
      <c r="BF379" s="173">
        <f t="shared" si="137"/>
        <v>3.5816035816035811E-2</v>
      </c>
      <c r="BG379" s="173">
        <f t="shared" si="138"/>
        <v>0.10744810744810745</v>
      </c>
      <c r="BH379" s="174" t="str">
        <f t="shared" si="139"/>
        <v>10–19 min</v>
      </c>
      <c r="BI379" s="174" t="str">
        <f t="shared" si="140"/>
        <v>23–27</v>
      </c>
      <c r="BJ379" s="175">
        <f t="shared" si="141"/>
        <v>0.53700000000000003</v>
      </c>
      <c r="BK379" s="175">
        <f t="shared" si="142"/>
        <v>0.55500000000000005</v>
      </c>
      <c r="BL379" s="175">
        <f t="shared" si="143"/>
        <v>0.17501508750754374</v>
      </c>
      <c r="BM379" s="176" t="str">
        <f t="shared" si="144"/>
        <v>Écarter</v>
      </c>
      <c r="BN379" s="177">
        <f t="shared" si="145"/>
        <v>0.16214110057168407</v>
      </c>
      <c r="BO379" s="177">
        <f t="shared" si="146"/>
        <v>1228.5</v>
      </c>
      <c r="BP379" s="178">
        <f t="shared" si="147"/>
        <v>6.6748066748066742E-2</v>
      </c>
      <c r="BQ379" s="178">
        <f t="shared" si="148"/>
        <v>4.3157894736842106</v>
      </c>
      <c r="BR379" s="179">
        <f t="shared" si="149"/>
        <v>0.14326414326414325</v>
      </c>
      <c r="BS379" s="182">
        <f>AVERAGE(Tableau1[[#This Row],[STL_pg/Min]],Tableau1[[#This Row],[BLK_pg/Min]],Tableau1[[#This Row],[REB_pg/Min]])</f>
        <v>6.1592728259394915E-2</v>
      </c>
      <c r="BT379" s="180">
        <f>AVERAGE(Tableau1[FG%])</f>
        <v>44.61089630931459</v>
      </c>
      <c r="BU379" s="180">
        <f>AVERAGE(Tableau1[3P%])</f>
        <v>29.902460456941991</v>
      </c>
      <c r="BV379" s="180">
        <f>AVERAGE(Tableau1[FT%])</f>
        <v>72.024077328646754</v>
      </c>
    </row>
    <row r="380" spans="1:74">
      <c r="A380" s="181" t="s">
        <v>2143</v>
      </c>
      <c r="B380" s="167" t="s">
        <v>1783</v>
      </c>
      <c r="C380" s="168">
        <v>21</v>
      </c>
      <c r="D380" s="168">
        <v>10</v>
      </c>
      <c r="E380" s="168">
        <v>6</v>
      </c>
      <c r="F380" s="168">
        <v>4</v>
      </c>
      <c r="G380" s="168">
        <v>12.4</v>
      </c>
      <c r="H380" s="169">
        <v>53</v>
      </c>
      <c r="I380" s="169">
        <v>18</v>
      </c>
      <c r="J380" s="169">
        <v>47</v>
      </c>
      <c r="K380" s="169">
        <v>38.299999999999997</v>
      </c>
      <c r="L380" s="169">
        <v>4</v>
      </c>
      <c r="M380" s="169">
        <v>19</v>
      </c>
      <c r="N380" s="169">
        <v>21.1</v>
      </c>
      <c r="O380" s="169">
        <v>13</v>
      </c>
      <c r="P380" s="169">
        <v>18</v>
      </c>
      <c r="Q380" s="169">
        <v>72.2</v>
      </c>
      <c r="R380" s="169">
        <v>5</v>
      </c>
      <c r="S380" s="169">
        <v>16</v>
      </c>
      <c r="T380" s="169">
        <v>21</v>
      </c>
      <c r="U380" s="169">
        <v>17</v>
      </c>
      <c r="V380" s="170">
        <v>8</v>
      </c>
      <c r="W380" s="169">
        <v>3</v>
      </c>
      <c r="X380" s="169">
        <v>2</v>
      </c>
      <c r="Y380" s="169">
        <v>9</v>
      </c>
      <c r="Z380" s="169">
        <v>111</v>
      </c>
      <c r="AA380" s="169">
        <v>0</v>
      </c>
      <c r="AB380" s="169">
        <v>0</v>
      </c>
      <c r="AC380" s="168">
        <v>-2.2999999999999998</v>
      </c>
      <c r="AD380" s="168">
        <v>95.3</v>
      </c>
      <c r="AE380" s="168">
        <v>103.3</v>
      </c>
      <c r="AF380" s="168">
        <v>-8</v>
      </c>
      <c r="AG380" s="168">
        <v>21.3</v>
      </c>
      <c r="AH380" s="168">
        <v>2.13</v>
      </c>
      <c r="AI380" s="168">
        <v>21.3</v>
      </c>
      <c r="AJ380" s="168">
        <v>3.5</v>
      </c>
      <c r="AK380" s="168">
        <v>12.3</v>
      </c>
      <c r="AL380" s="168">
        <v>7.7</v>
      </c>
      <c r="AM380" s="168">
        <v>10</v>
      </c>
      <c r="AN380" s="168">
        <v>42.6</v>
      </c>
      <c r="AO380" s="168">
        <v>48.3</v>
      </c>
      <c r="AP380" s="168">
        <v>20.3</v>
      </c>
      <c r="AQ380" s="168">
        <v>106.96</v>
      </c>
      <c r="AR380" s="168">
        <v>8.6</v>
      </c>
      <c r="AS380" s="168">
        <v>275</v>
      </c>
      <c r="AT380" s="171">
        <f t="shared" si="125"/>
        <v>5.3</v>
      </c>
      <c r="AU380" s="171">
        <f t="shared" si="126"/>
        <v>1.7</v>
      </c>
      <c r="AV380" s="172">
        <f t="shared" si="127"/>
        <v>2.1</v>
      </c>
      <c r="AW380" s="172">
        <f t="shared" si="128"/>
        <v>0.5</v>
      </c>
      <c r="AX380" s="172">
        <f t="shared" si="129"/>
        <v>1.6</v>
      </c>
      <c r="AY380" s="172">
        <f t="shared" si="130"/>
        <v>0.3</v>
      </c>
      <c r="AZ380" s="172">
        <f t="shared" si="131"/>
        <v>0.2</v>
      </c>
      <c r="BA380" s="172">
        <f t="shared" si="132"/>
        <v>0.8</v>
      </c>
      <c r="BB380" s="173">
        <f t="shared" si="133"/>
        <v>0.42741935483870963</v>
      </c>
      <c r="BC380" s="173">
        <f t="shared" si="134"/>
        <v>2.125</v>
      </c>
      <c r="BD380" s="173">
        <f t="shared" si="135"/>
        <v>2.4193548387096774E-2</v>
      </c>
      <c r="BE380" s="173">
        <f t="shared" si="136"/>
        <v>1.6129032258064516E-2</v>
      </c>
      <c r="BF380" s="173">
        <f t="shared" si="137"/>
        <v>4.0322580645161289E-2</v>
      </c>
      <c r="BG380" s="173">
        <f t="shared" si="138"/>
        <v>0.12903225806451613</v>
      </c>
      <c r="BH380" s="174" t="str">
        <f t="shared" si="139"/>
        <v>10–19 min</v>
      </c>
      <c r="BI380" s="174" t="str">
        <f t="shared" si="140"/>
        <v>18–22</v>
      </c>
      <c r="BJ380" s="175">
        <f t="shared" si="141"/>
        <v>0.42599999999999999</v>
      </c>
      <c r="BK380" s="175">
        <f t="shared" si="142"/>
        <v>0.48299999999999998</v>
      </c>
      <c r="BL380" s="175">
        <f t="shared" si="143"/>
        <v>2.8364514182257092E-2</v>
      </c>
      <c r="BM380" s="176" t="str">
        <f t="shared" si="144"/>
        <v>Écarter</v>
      </c>
      <c r="BN380" s="177">
        <f t="shared" si="145"/>
        <v>0.16209255533199196</v>
      </c>
      <c r="BO380" s="177">
        <f t="shared" si="146"/>
        <v>124</v>
      </c>
      <c r="BP380" s="178">
        <f t="shared" si="147"/>
        <v>0.13709677419354838</v>
      </c>
      <c r="BQ380" s="178">
        <f t="shared" si="148"/>
        <v>2.125</v>
      </c>
      <c r="BR380" s="179">
        <f t="shared" si="149"/>
        <v>0.16935483870967744</v>
      </c>
      <c r="BS380" s="182">
        <f>AVERAGE(Tableau1[[#This Row],[STL_pg/Min]],Tableau1[[#This Row],[BLK_pg/Min]],Tableau1[[#This Row],[REB_pg/Min]])</f>
        <v>6.9892473118279577E-2</v>
      </c>
      <c r="BT380" s="180">
        <f>AVERAGE(Tableau1[FG%])</f>
        <v>44.61089630931459</v>
      </c>
      <c r="BU380" s="180">
        <f>AVERAGE(Tableau1[3P%])</f>
        <v>29.902460456941991</v>
      </c>
      <c r="BV380" s="180">
        <f>AVERAGE(Tableau1[FT%])</f>
        <v>72.024077328646754</v>
      </c>
    </row>
    <row r="381" spans="1:74">
      <c r="A381" s="181" t="s">
        <v>2144</v>
      </c>
      <c r="B381" s="167" t="s">
        <v>1774</v>
      </c>
      <c r="C381" s="168">
        <v>26</v>
      </c>
      <c r="D381" s="168">
        <v>37</v>
      </c>
      <c r="E381" s="168">
        <v>6</v>
      </c>
      <c r="F381" s="168">
        <v>31</v>
      </c>
      <c r="G381" s="168">
        <v>13.6</v>
      </c>
      <c r="H381" s="169">
        <v>196</v>
      </c>
      <c r="I381" s="169">
        <v>67</v>
      </c>
      <c r="J381" s="169">
        <v>159</v>
      </c>
      <c r="K381" s="169">
        <v>43</v>
      </c>
      <c r="L381" s="169">
        <v>26</v>
      </c>
      <c r="M381" s="169">
        <v>81</v>
      </c>
      <c r="N381" s="169">
        <v>32.5</v>
      </c>
      <c r="O381" s="169">
        <v>33</v>
      </c>
      <c r="P381" s="169">
        <v>52</v>
      </c>
      <c r="Q381" s="169">
        <v>68</v>
      </c>
      <c r="R381" s="169">
        <v>26</v>
      </c>
      <c r="S381" s="169">
        <v>59</v>
      </c>
      <c r="T381" s="169">
        <v>85</v>
      </c>
      <c r="U381" s="169">
        <v>22</v>
      </c>
      <c r="V381" s="170">
        <v>22</v>
      </c>
      <c r="W381" s="169">
        <v>22</v>
      </c>
      <c r="X381" s="169">
        <v>7</v>
      </c>
      <c r="Y381" s="169">
        <v>44</v>
      </c>
      <c r="Z381" s="169">
        <v>403</v>
      </c>
      <c r="AA381" s="169">
        <v>0</v>
      </c>
      <c r="AB381" s="169">
        <v>0</v>
      </c>
      <c r="AC381" s="168">
        <v>-3.6</v>
      </c>
      <c r="AD381" s="168">
        <v>106.4</v>
      </c>
      <c r="AE381" s="168">
        <v>119.3</v>
      </c>
      <c r="AF381" s="168">
        <v>-12.9</v>
      </c>
      <c r="AG381" s="168">
        <v>6.5</v>
      </c>
      <c r="AH381" s="168">
        <v>1</v>
      </c>
      <c r="AI381" s="168">
        <v>9.8000000000000007</v>
      </c>
      <c r="AJ381" s="168">
        <v>5</v>
      </c>
      <c r="AK381" s="168">
        <v>11.7</v>
      </c>
      <c r="AL381" s="168">
        <v>8.1999999999999993</v>
      </c>
      <c r="AM381" s="168">
        <v>9.8000000000000007</v>
      </c>
      <c r="AN381" s="168">
        <v>51.3</v>
      </c>
      <c r="AO381" s="168">
        <v>54.4</v>
      </c>
      <c r="AP381" s="168">
        <v>16.7</v>
      </c>
      <c r="AQ381" s="168">
        <v>100.49</v>
      </c>
      <c r="AR381" s="168">
        <v>6.7</v>
      </c>
      <c r="AS381" s="168">
        <v>1052</v>
      </c>
      <c r="AT381" s="171">
        <f t="shared" si="125"/>
        <v>5.2972972972972974</v>
      </c>
      <c r="AU381" s="171">
        <f t="shared" si="126"/>
        <v>0.59459459459459463</v>
      </c>
      <c r="AV381" s="172">
        <f t="shared" si="127"/>
        <v>2.2972972972972974</v>
      </c>
      <c r="AW381" s="172">
        <f t="shared" si="128"/>
        <v>0.70270270270270274</v>
      </c>
      <c r="AX381" s="172">
        <f t="shared" si="129"/>
        <v>1.5945945945945945</v>
      </c>
      <c r="AY381" s="172">
        <f t="shared" si="130"/>
        <v>0.59459459459459463</v>
      </c>
      <c r="AZ381" s="172">
        <f t="shared" si="131"/>
        <v>0.1891891891891892</v>
      </c>
      <c r="BA381" s="172">
        <f t="shared" si="132"/>
        <v>0.59459459459459463</v>
      </c>
      <c r="BB381" s="173">
        <f t="shared" si="133"/>
        <v>0.38950715421303655</v>
      </c>
      <c r="BC381" s="173">
        <f t="shared" si="134"/>
        <v>1</v>
      </c>
      <c r="BD381" s="173">
        <f t="shared" si="135"/>
        <v>4.372019077901431E-2</v>
      </c>
      <c r="BE381" s="173">
        <f t="shared" si="136"/>
        <v>1.3910969793322736E-2</v>
      </c>
      <c r="BF381" s="173">
        <f t="shared" si="137"/>
        <v>5.1669316375198733E-2</v>
      </c>
      <c r="BG381" s="173">
        <f t="shared" si="138"/>
        <v>0.11724960254372019</v>
      </c>
      <c r="BH381" s="174" t="str">
        <f t="shared" si="139"/>
        <v>10–19 min</v>
      </c>
      <c r="BI381" s="174" t="str">
        <f t="shared" si="140"/>
        <v>23–27</v>
      </c>
      <c r="BJ381" s="175">
        <f t="shared" si="141"/>
        <v>0.51300000000000001</v>
      </c>
      <c r="BK381" s="175">
        <f t="shared" si="142"/>
        <v>0.54400000000000004</v>
      </c>
      <c r="BL381" s="175">
        <f t="shared" si="143"/>
        <v>9.5956547978273993E-2</v>
      </c>
      <c r="BM381" s="176" t="str">
        <f t="shared" si="144"/>
        <v>Écarter</v>
      </c>
      <c r="BN381" s="177">
        <f t="shared" si="145"/>
        <v>0.16200989722116485</v>
      </c>
      <c r="BO381" s="177">
        <f t="shared" si="146"/>
        <v>503.2</v>
      </c>
      <c r="BP381" s="178">
        <f t="shared" si="147"/>
        <v>4.372019077901431E-2</v>
      </c>
      <c r="BQ381" s="178">
        <f t="shared" si="148"/>
        <v>1</v>
      </c>
      <c r="BR381" s="179">
        <f t="shared" si="149"/>
        <v>0.16891891891891894</v>
      </c>
      <c r="BS381" s="182">
        <f>AVERAGE(Tableau1[[#This Row],[STL_pg/Min]],Tableau1[[#This Row],[BLK_pg/Min]],Tableau1[[#This Row],[REB_pg/Min]])</f>
        <v>7.5516693163751994E-2</v>
      </c>
      <c r="BT381" s="180">
        <f>AVERAGE(Tableau1[FG%])</f>
        <v>44.61089630931459</v>
      </c>
      <c r="BU381" s="180">
        <f>AVERAGE(Tableau1[3P%])</f>
        <v>29.902460456941991</v>
      </c>
      <c r="BV381" s="180">
        <f>AVERAGE(Tableau1[FT%])</f>
        <v>72.024077328646754</v>
      </c>
    </row>
    <row r="382" spans="1:74">
      <c r="A382" s="181" t="s">
        <v>2145</v>
      </c>
      <c r="B382" s="167" t="s">
        <v>1748</v>
      </c>
      <c r="C382" s="168">
        <v>32</v>
      </c>
      <c r="D382" s="168">
        <v>41</v>
      </c>
      <c r="E382" s="168">
        <v>19</v>
      </c>
      <c r="F382" s="168">
        <v>22</v>
      </c>
      <c r="G382" s="168">
        <v>14.7</v>
      </c>
      <c r="H382" s="169">
        <v>217</v>
      </c>
      <c r="I382" s="169">
        <v>82</v>
      </c>
      <c r="J382" s="169">
        <v>176</v>
      </c>
      <c r="K382" s="169">
        <v>46.9</v>
      </c>
      <c r="L382" s="169">
        <v>25</v>
      </c>
      <c r="M382" s="169">
        <v>82</v>
      </c>
      <c r="N382" s="169">
        <v>32.1</v>
      </c>
      <c r="O382" s="169">
        <v>25</v>
      </c>
      <c r="P382" s="169">
        <v>33</v>
      </c>
      <c r="Q382" s="169">
        <v>77.400000000000006</v>
      </c>
      <c r="R382" s="169">
        <v>21</v>
      </c>
      <c r="S382" s="169">
        <v>90</v>
      </c>
      <c r="T382" s="169">
        <v>111</v>
      </c>
      <c r="U382" s="169">
        <v>70</v>
      </c>
      <c r="V382" s="170">
        <v>25</v>
      </c>
      <c r="W382" s="169">
        <v>8</v>
      </c>
      <c r="X382" s="169">
        <v>12</v>
      </c>
      <c r="Y382" s="169">
        <v>45</v>
      </c>
      <c r="Z382" s="169">
        <v>488</v>
      </c>
      <c r="AA382" s="169">
        <v>1</v>
      </c>
      <c r="AB382" s="169">
        <v>0</v>
      </c>
      <c r="AC382" s="168">
        <v>-0.3</v>
      </c>
      <c r="AD382" s="168">
        <v>111.7</v>
      </c>
      <c r="AE382" s="168">
        <v>114.6</v>
      </c>
      <c r="AF382" s="168">
        <v>-2.9</v>
      </c>
      <c r="AG382" s="168">
        <v>15.9</v>
      </c>
      <c r="AH382" s="168">
        <v>2.92</v>
      </c>
      <c r="AI382" s="168">
        <v>24.7</v>
      </c>
      <c r="AJ382" s="168">
        <v>3.2</v>
      </c>
      <c r="AK382" s="168">
        <v>14</v>
      </c>
      <c r="AL382" s="168">
        <v>8.8000000000000007</v>
      </c>
      <c r="AM382" s="168">
        <v>8.5</v>
      </c>
      <c r="AN382" s="168">
        <v>54.2</v>
      </c>
      <c r="AO382" s="168">
        <v>56.7</v>
      </c>
      <c r="AP382" s="168">
        <v>15.1</v>
      </c>
      <c r="AQ382" s="168">
        <v>99.41</v>
      </c>
      <c r="AR382" s="168">
        <v>8.8000000000000007</v>
      </c>
      <c r="AS382" s="168">
        <v>1259</v>
      </c>
      <c r="AT382" s="171">
        <f t="shared" si="125"/>
        <v>5.2926829268292686</v>
      </c>
      <c r="AU382" s="171">
        <f t="shared" si="126"/>
        <v>1.7073170731707317</v>
      </c>
      <c r="AV382" s="172">
        <f t="shared" si="127"/>
        <v>2.7073170731707319</v>
      </c>
      <c r="AW382" s="172">
        <f t="shared" si="128"/>
        <v>0.51219512195121952</v>
      </c>
      <c r="AX382" s="172">
        <f t="shared" si="129"/>
        <v>2.1951219512195124</v>
      </c>
      <c r="AY382" s="172">
        <f t="shared" si="130"/>
        <v>0.1951219512195122</v>
      </c>
      <c r="AZ382" s="172">
        <f t="shared" si="131"/>
        <v>0.29268292682926828</v>
      </c>
      <c r="BA382" s="172">
        <f t="shared" si="132"/>
        <v>0.6097560975609756</v>
      </c>
      <c r="BB382" s="173">
        <f t="shared" si="133"/>
        <v>0.36004645760743326</v>
      </c>
      <c r="BC382" s="173">
        <f t="shared" si="134"/>
        <v>2.8</v>
      </c>
      <c r="BD382" s="173">
        <f t="shared" si="135"/>
        <v>1.3273602123776341E-2</v>
      </c>
      <c r="BE382" s="173">
        <f t="shared" si="136"/>
        <v>1.9910403185664508E-2</v>
      </c>
      <c r="BF382" s="173">
        <f t="shared" si="137"/>
        <v>3.4843205574912897E-2</v>
      </c>
      <c r="BG382" s="173">
        <f t="shared" si="138"/>
        <v>0.14932802389248384</v>
      </c>
      <c r="BH382" s="174" t="str">
        <f t="shared" si="139"/>
        <v>10–19 min</v>
      </c>
      <c r="BI382" s="174" t="str">
        <f t="shared" si="140"/>
        <v>28–32</v>
      </c>
      <c r="BJ382" s="175">
        <f t="shared" si="141"/>
        <v>0.54200000000000004</v>
      </c>
      <c r="BK382" s="175">
        <f t="shared" si="142"/>
        <v>0.56700000000000006</v>
      </c>
      <c r="BL382" s="175">
        <f t="shared" si="143"/>
        <v>0.10621605310802655</v>
      </c>
      <c r="BM382" s="176" t="str">
        <f t="shared" si="144"/>
        <v>Écarter</v>
      </c>
      <c r="BN382" s="177">
        <f t="shared" si="145"/>
        <v>0.16186877361731367</v>
      </c>
      <c r="BO382" s="177">
        <f t="shared" si="146"/>
        <v>602.69999999999993</v>
      </c>
      <c r="BP382" s="178">
        <f t="shared" si="147"/>
        <v>0.11614401858304299</v>
      </c>
      <c r="BQ382" s="178">
        <f t="shared" si="148"/>
        <v>2.8</v>
      </c>
      <c r="BR382" s="179">
        <f t="shared" si="149"/>
        <v>0.18417122946739672</v>
      </c>
      <c r="BS382" s="182">
        <f>AVERAGE(Tableau1[[#This Row],[STL_pg/Min]],Tableau1[[#This Row],[BLK_pg/Min]],Tableau1[[#This Row],[REB_pg/Min]])</f>
        <v>7.245174492561253E-2</v>
      </c>
      <c r="BT382" s="180">
        <f>AVERAGE(Tableau1[FG%])</f>
        <v>44.61089630931459</v>
      </c>
      <c r="BU382" s="180">
        <f>AVERAGE(Tableau1[3P%])</f>
        <v>29.902460456941991</v>
      </c>
      <c r="BV382" s="180">
        <f>AVERAGE(Tableau1[FT%])</f>
        <v>72.024077328646754</v>
      </c>
    </row>
    <row r="383" spans="1:74">
      <c r="A383" s="181" t="s">
        <v>2146</v>
      </c>
      <c r="B383" s="167" t="s">
        <v>1825</v>
      </c>
      <c r="C383" s="168">
        <v>22</v>
      </c>
      <c r="D383" s="168">
        <v>60</v>
      </c>
      <c r="E383" s="168">
        <v>23</v>
      </c>
      <c r="F383" s="168">
        <v>37</v>
      </c>
      <c r="G383" s="168">
        <v>12.5</v>
      </c>
      <c r="H383" s="169">
        <v>312</v>
      </c>
      <c r="I383" s="169">
        <v>120</v>
      </c>
      <c r="J383" s="169">
        <v>228</v>
      </c>
      <c r="K383" s="169">
        <v>51.5</v>
      </c>
      <c r="L383" s="169">
        <v>30</v>
      </c>
      <c r="M383" s="169">
        <v>72</v>
      </c>
      <c r="N383" s="169">
        <v>38.9</v>
      </c>
      <c r="O383" s="169">
        <v>48</v>
      </c>
      <c r="P383" s="169">
        <v>72</v>
      </c>
      <c r="Q383" s="169">
        <v>69</v>
      </c>
      <c r="R383" s="169">
        <v>60</v>
      </c>
      <c r="S383" s="169">
        <v>150</v>
      </c>
      <c r="T383" s="169">
        <v>210</v>
      </c>
      <c r="U383" s="169">
        <v>36</v>
      </c>
      <c r="V383" s="170">
        <v>36</v>
      </c>
      <c r="W383" s="169">
        <v>36</v>
      </c>
      <c r="X383" s="169">
        <v>6</v>
      </c>
      <c r="Y383" s="169">
        <v>90</v>
      </c>
      <c r="Z383" s="169">
        <v>702</v>
      </c>
      <c r="AA383" s="169">
        <v>1</v>
      </c>
      <c r="AB383" s="169">
        <v>0</v>
      </c>
      <c r="AC383" s="168">
        <v>0.3</v>
      </c>
      <c r="AD383" s="168">
        <v>108.1</v>
      </c>
      <c r="AE383" s="168">
        <v>107.6</v>
      </c>
      <c r="AF383" s="168">
        <v>0.5</v>
      </c>
      <c r="AG383" s="168">
        <v>7.1</v>
      </c>
      <c r="AH383" s="168">
        <v>1.0900000000000001</v>
      </c>
      <c r="AI383" s="168">
        <v>11.2</v>
      </c>
      <c r="AJ383" s="168">
        <v>7.2</v>
      </c>
      <c r="AK383" s="168">
        <v>19.8</v>
      </c>
      <c r="AL383" s="168">
        <v>13.3</v>
      </c>
      <c r="AM383" s="168">
        <v>10.3</v>
      </c>
      <c r="AN383" s="168">
        <v>57.6</v>
      </c>
      <c r="AO383" s="168">
        <v>60.1</v>
      </c>
      <c r="AP383" s="168">
        <v>15.6</v>
      </c>
      <c r="AQ383" s="168">
        <v>103.86</v>
      </c>
      <c r="AR383" s="168">
        <v>10.7</v>
      </c>
      <c r="AS383" s="168">
        <v>1624</v>
      </c>
      <c r="AT383" s="171">
        <f t="shared" si="125"/>
        <v>5.2</v>
      </c>
      <c r="AU383" s="171">
        <f t="shared" si="126"/>
        <v>0.6</v>
      </c>
      <c r="AV383" s="172">
        <f t="shared" si="127"/>
        <v>3.5</v>
      </c>
      <c r="AW383" s="172">
        <f t="shared" si="128"/>
        <v>1</v>
      </c>
      <c r="AX383" s="172">
        <f t="shared" si="129"/>
        <v>2.5</v>
      </c>
      <c r="AY383" s="172">
        <f t="shared" si="130"/>
        <v>0.6</v>
      </c>
      <c r="AZ383" s="172">
        <f t="shared" si="131"/>
        <v>0.1</v>
      </c>
      <c r="BA383" s="172">
        <f t="shared" si="132"/>
        <v>0.6</v>
      </c>
      <c r="BB383" s="173">
        <f t="shared" si="133"/>
        <v>0.41600000000000004</v>
      </c>
      <c r="BC383" s="173">
        <f t="shared" si="134"/>
        <v>1</v>
      </c>
      <c r="BD383" s="173">
        <f t="shared" si="135"/>
        <v>4.8000000000000001E-2</v>
      </c>
      <c r="BE383" s="173">
        <f t="shared" si="136"/>
        <v>8.0000000000000002E-3</v>
      </c>
      <c r="BF383" s="173">
        <f t="shared" si="137"/>
        <v>0.08</v>
      </c>
      <c r="BG383" s="173">
        <f t="shared" si="138"/>
        <v>0.2</v>
      </c>
      <c r="BH383" s="174" t="str">
        <f t="shared" si="139"/>
        <v>10–19 min</v>
      </c>
      <c r="BI383" s="174" t="str">
        <f t="shared" si="140"/>
        <v>18–22</v>
      </c>
      <c r="BJ383" s="175">
        <f t="shared" si="141"/>
        <v>0.57600000000000007</v>
      </c>
      <c r="BK383" s="175">
        <f t="shared" si="142"/>
        <v>0.60099999999999998</v>
      </c>
      <c r="BL383" s="175">
        <f t="shared" si="143"/>
        <v>0.13759806879903441</v>
      </c>
      <c r="BM383" s="176" t="str">
        <f t="shared" si="144"/>
        <v>Écarter</v>
      </c>
      <c r="BN383" s="177">
        <f t="shared" si="145"/>
        <v>0.15903420523138834</v>
      </c>
      <c r="BO383" s="177">
        <f t="shared" si="146"/>
        <v>750</v>
      </c>
      <c r="BP383" s="178">
        <f t="shared" si="147"/>
        <v>4.8000000000000001E-2</v>
      </c>
      <c r="BQ383" s="178">
        <f t="shared" si="148"/>
        <v>1</v>
      </c>
      <c r="BR383" s="179">
        <f t="shared" si="149"/>
        <v>0.28000000000000003</v>
      </c>
      <c r="BS383" s="182">
        <f>AVERAGE(Tableau1[[#This Row],[STL_pg/Min]],Tableau1[[#This Row],[BLK_pg/Min]],Tableau1[[#This Row],[REB_pg/Min]])</f>
        <v>0.112</v>
      </c>
      <c r="BT383" s="180">
        <f>AVERAGE(Tableau1[FG%])</f>
        <v>44.61089630931459</v>
      </c>
      <c r="BU383" s="180">
        <f>AVERAGE(Tableau1[3P%])</f>
        <v>29.902460456941991</v>
      </c>
      <c r="BV383" s="180">
        <f>AVERAGE(Tableau1[FT%])</f>
        <v>72.024077328646754</v>
      </c>
    </row>
    <row r="384" spans="1:74">
      <c r="A384" s="181" t="s">
        <v>2147</v>
      </c>
      <c r="B384" s="167" t="s">
        <v>1758</v>
      </c>
      <c r="C384" s="168">
        <v>29</v>
      </c>
      <c r="D384" s="168">
        <v>45</v>
      </c>
      <c r="E384" s="168">
        <v>21</v>
      </c>
      <c r="F384" s="168">
        <v>24</v>
      </c>
      <c r="G384" s="168">
        <v>12.7</v>
      </c>
      <c r="H384" s="169">
        <v>234</v>
      </c>
      <c r="I384" s="169">
        <v>81</v>
      </c>
      <c r="J384" s="169">
        <v>194</v>
      </c>
      <c r="K384" s="169">
        <v>42.6</v>
      </c>
      <c r="L384" s="169">
        <v>32</v>
      </c>
      <c r="M384" s="169">
        <v>86</v>
      </c>
      <c r="N384" s="169">
        <v>36</v>
      </c>
      <c r="O384" s="169">
        <v>36</v>
      </c>
      <c r="P384" s="169">
        <v>41</v>
      </c>
      <c r="Q384" s="169">
        <v>85.7</v>
      </c>
      <c r="R384" s="169">
        <v>14</v>
      </c>
      <c r="S384" s="169">
        <v>54</v>
      </c>
      <c r="T384" s="169">
        <v>68</v>
      </c>
      <c r="U384" s="169">
        <v>72</v>
      </c>
      <c r="V384" s="170">
        <v>23</v>
      </c>
      <c r="W384" s="169">
        <v>18</v>
      </c>
      <c r="X384" s="169">
        <v>5</v>
      </c>
      <c r="Y384" s="169">
        <v>23</v>
      </c>
      <c r="Z384" s="169">
        <v>473</v>
      </c>
      <c r="AA384" s="169">
        <v>0</v>
      </c>
      <c r="AB384" s="169">
        <v>0</v>
      </c>
      <c r="AC384" s="168">
        <v>1</v>
      </c>
      <c r="AD384" s="168">
        <v>111.1</v>
      </c>
      <c r="AE384" s="168">
        <v>108.3</v>
      </c>
      <c r="AF384" s="168">
        <v>2.8</v>
      </c>
      <c r="AG384" s="168">
        <v>18.8</v>
      </c>
      <c r="AH384" s="168">
        <v>3.48</v>
      </c>
      <c r="AI384" s="168">
        <v>23.6</v>
      </c>
      <c r="AJ384" s="168">
        <v>2.1</v>
      </c>
      <c r="AK384" s="168">
        <v>8.8000000000000007</v>
      </c>
      <c r="AL384" s="168">
        <v>5.6</v>
      </c>
      <c r="AM384" s="168">
        <v>6.8</v>
      </c>
      <c r="AN384" s="168">
        <v>50.5</v>
      </c>
      <c r="AO384" s="168">
        <v>54.6</v>
      </c>
      <c r="AP384" s="168">
        <v>17.3</v>
      </c>
      <c r="AQ384" s="168">
        <v>99.99</v>
      </c>
      <c r="AR384" s="168">
        <v>9.6</v>
      </c>
      <c r="AS384" s="168">
        <v>1195</v>
      </c>
      <c r="AT384" s="171">
        <f t="shared" si="125"/>
        <v>5.2</v>
      </c>
      <c r="AU384" s="171">
        <f t="shared" si="126"/>
        <v>1.6</v>
      </c>
      <c r="AV384" s="172">
        <f t="shared" si="127"/>
        <v>1.5111111111111111</v>
      </c>
      <c r="AW384" s="172">
        <f t="shared" si="128"/>
        <v>0.31111111111111112</v>
      </c>
      <c r="AX384" s="172">
        <f t="shared" si="129"/>
        <v>1.2</v>
      </c>
      <c r="AY384" s="172">
        <f t="shared" si="130"/>
        <v>0.4</v>
      </c>
      <c r="AZ384" s="172">
        <f t="shared" si="131"/>
        <v>0.1111111111111111</v>
      </c>
      <c r="BA384" s="172">
        <f t="shared" si="132"/>
        <v>0.51111111111111107</v>
      </c>
      <c r="BB384" s="173">
        <f t="shared" si="133"/>
        <v>0.40944881889763785</v>
      </c>
      <c r="BC384" s="173">
        <f t="shared" si="134"/>
        <v>3.1304347826086962</v>
      </c>
      <c r="BD384" s="173">
        <f t="shared" si="135"/>
        <v>3.1496062992125991E-2</v>
      </c>
      <c r="BE384" s="173">
        <f t="shared" si="136"/>
        <v>8.7489063867016627E-3</v>
      </c>
      <c r="BF384" s="173">
        <f t="shared" si="137"/>
        <v>2.4496937882764656E-2</v>
      </c>
      <c r="BG384" s="173">
        <f t="shared" si="138"/>
        <v>9.4488188976377951E-2</v>
      </c>
      <c r="BH384" s="174" t="str">
        <f t="shared" si="139"/>
        <v>10–19 min</v>
      </c>
      <c r="BI384" s="174" t="str">
        <f t="shared" si="140"/>
        <v>28–32</v>
      </c>
      <c r="BJ384" s="175">
        <f t="shared" si="141"/>
        <v>0.505</v>
      </c>
      <c r="BK384" s="175">
        <f t="shared" si="142"/>
        <v>0.54600000000000004</v>
      </c>
      <c r="BL384" s="175">
        <f t="shared" si="143"/>
        <v>0.11707905853952927</v>
      </c>
      <c r="BM384" s="176" t="str">
        <f t="shared" si="144"/>
        <v>Écarter</v>
      </c>
      <c r="BN384" s="177">
        <f t="shared" si="145"/>
        <v>0.15903420523138834</v>
      </c>
      <c r="BO384" s="177">
        <f t="shared" si="146"/>
        <v>571.5</v>
      </c>
      <c r="BP384" s="178">
        <f t="shared" si="147"/>
        <v>0.12598425196850394</v>
      </c>
      <c r="BQ384" s="178">
        <f t="shared" si="148"/>
        <v>3.1304347826086958</v>
      </c>
      <c r="BR384" s="179">
        <f t="shared" si="149"/>
        <v>0.11898512685914261</v>
      </c>
      <c r="BS384" s="182">
        <f>AVERAGE(Tableau1[[#This Row],[STL_pg/Min]],Tableau1[[#This Row],[BLK_pg/Min]],Tableau1[[#This Row],[REB_pg/Min]])</f>
        <v>5.3076698745990088E-2</v>
      </c>
      <c r="BT384" s="180">
        <f>AVERAGE(Tableau1[FG%])</f>
        <v>44.61089630931459</v>
      </c>
      <c r="BU384" s="180">
        <f>AVERAGE(Tableau1[3P%])</f>
        <v>29.902460456941991</v>
      </c>
      <c r="BV384" s="180">
        <f>AVERAGE(Tableau1[FT%])</f>
        <v>72.024077328646754</v>
      </c>
    </row>
    <row r="385" spans="1:74">
      <c r="A385" s="181" t="s">
        <v>2148</v>
      </c>
      <c r="B385" s="167" t="s">
        <v>1760</v>
      </c>
      <c r="C385" s="168">
        <v>26</v>
      </c>
      <c r="D385" s="168">
        <v>15</v>
      </c>
      <c r="E385" s="168">
        <v>4</v>
      </c>
      <c r="F385" s="168">
        <v>11</v>
      </c>
      <c r="G385" s="168">
        <v>14.4</v>
      </c>
      <c r="H385" s="169">
        <v>77</v>
      </c>
      <c r="I385" s="169">
        <v>26</v>
      </c>
      <c r="J385" s="169">
        <v>54</v>
      </c>
      <c r="K385" s="169">
        <v>48.1</v>
      </c>
      <c r="L385" s="169">
        <v>15</v>
      </c>
      <c r="M385" s="169">
        <v>41</v>
      </c>
      <c r="N385" s="169">
        <v>36.6</v>
      </c>
      <c r="O385" s="169">
        <v>9</v>
      </c>
      <c r="P385" s="169">
        <v>12</v>
      </c>
      <c r="Q385" s="169">
        <v>75</v>
      </c>
      <c r="R385" s="169">
        <v>9</v>
      </c>
      <c r="S385" s="169">
        <v>38</v>
      </c>
      <c r="T385" s="169">
        <v>47</v>
      </c>
      <c r="U385" s="169">
        <v>5</v>
      </c>
      <c r="V385" s="170">
        <v>6</v>
      </c>
      <c r="W385" s="169">
        <v>11</v>
      </c>
      <c r="X385" s="169">
        <v>11</v>
      </c>
      <c r="Y385" s="169">
        <v>21</v>
      </c>
      <c r="Z385" s="169">
        <v>192</v>
      </c>
      <c r="AA385" s="169">
        <v>0</v>
      </c>
      <c r="AB385" s="169">
        <v>0</v>
      </c>
      <c r="AC385" s="168">
        <v>1.3</v>
      </c>
      <c r="AD385" s="168">
        <v>117.3</v>
      </c>
      <c r="AE385" s="168">
        <v>111.8</v>
      </c>
      <c r="AF385" s="168">
        <v>5.5</v>
      </c>
      <c r="AG385" s="168">
        <v>2.2999999999999998</v>
      </c>
      <c r="AH385" s="168">
        <v>0.67</v>
      </c>
      <c r="AI385" s="168">
        <v>5.8</v>
      </c>
      <c r="AJ385" s="168">
        <v>4.0999999999999996</v>
      </c>
      <c r="AK385" s="168">
        <v>16.100000000000001</v>
      </c>
      <c r="AL385" s="168">
        <v>10.3</v>
      </c>
      <c r="AM385" s="168">
        <v>8.6999999999999993</v>
      </c>
      <c r="AN385" s="168">
        <v>62</v>
      </c>
      <c r="AO385" s="168">
        <v>64.099999999999994</v>
      </c>
      <c r="AP385" s="168">
        <v>12.3</v>
      </c>
      <c r="AQ385" s="168">
        <v>104.64</v>
      </c>
      <c r="AR385" s="168">
        <v>7.9</v>
      </c>
      <c r="AS385" s="168">
        <v>468</v>
      </c>
      <c r="AT385" s="171">
        <f t="shared" si="125"/>
        <v>5.1333333333333337</v>
      </c>
      <c r="AU385" s="171">
        <f t="shared" si="126"/>
        <v>0.33333333333333331</v>
      </c>
      <c r="AV385" s="172">
        <f t="shared" si="127"/>
        <v>3.1333333333333333</v>
      </c>
      <c r="AW385" s="172">
        <f t="shared" si="128"/>
        <v>0.6</v>
      </c>
      <c r="AX385" s="172">
        <f t="shared" si="129"/>
        <v>2.5333333333333332</v>
      </c>
      <c r="AY385" s="172">
        <f t="shared" si="130"/>
        <v>0.73333333333333328</v>
      </c>
      <c r="AZ385" s="172">
        <f t="shared" si="131"/>
        <v>0.73333333333333328</v>
      </c>
      <c r="BA385" s="172">
        <f t="shared" si="132"/>
        <v>0.4</v>
      </c>
      <c r="BB385" s="173">
        <f t="shared" si="133"/>
        <v>0.35648148148148151</v>
      </c>
      <c r="BC385" s="173">
        <f t="shared" si="134"/>
        <v>0.83333333333333326</v>
      </c>
      <c r="BD385" s="173">
        <f t="shared" si="135"/>
        <v>5.0925925925925923E-2</v>
      </c>
      <c r="BE385" s="173">
        <f t="shared" si="136"/>
        <v>5.0925925925925923E-2</v>
      </c>
      <c r="BF385" s="173">
        <f t="shared" si="137"/>
        <v>4.1666666666666664E-2</v>
      </c>
      <c r="BG385" s="173">
        <f t="shared" si="138"/>
        <v>0.1759259259259259</v>
      </c>
      <c r="BH385" s="174" t="str">
        <f t="shared" si="139"/>
        <v>10–19 min</v>
      </c>
      <c r="BI385" s="174" t="str">
        <f t="shared" si="140"/>
        <v>23–27</v>
      </c>
      <c r="BJ385" s="175">
        <f t="shared" si="141"/>
        <v>0.62</v>
      </c>
      <c r="BK385" s="175">
        <f t="shared" si="142"/>
        <v>0.6409999999999999</v>
      </c>
      <c r="BL385" s="175">
        <f t="shared" si="143"/>
        <v>3.2589016294508145E-2</v>
      </c>
      <c r="BM385" s="176" t="str">
        <f t="shared" si="144"/>
        <v>Écarter</v>
      </c>
      <c r="BN385" s="177">
        <f t="shared" si="145"/>
        <v>0.15699530516431928</v>
      </c>
      <c r="BO385" s="177">
        <f t="shared" si="146"/>
        <v>216</v>
      </c>
      <c r="BP385" s="178">
        <f t="shared" si="147"/>
        <v>2.3148148148148147E-2</v>
      </c>
      <c r="BQ385" s="178">
        <f t="shared" si="148"/>
        <v>0.83333333333333337</v>
      </c>
      <c r="BR385" s="179">
        <f t="shared" si="149"/>
        <v>0.21759259259259259</v>
      </c>
      <c r="BS385" s="182">
        <f>AVERAGE(Tableau1[[#This Row],[STL_pg/Min]],Tableau1[[#This Row],[BLK_pg/Min]],Tableau1[[#This Row],[REB_pg/Min]])</f>
        <v>0.10648148148148147</v>
      </c>
      <c r="BT385" s="180">
        <f>AVERAGE(Tableau1[FG%])</f>
        <v>44.61089630931459</v>
      </c>
      <c r="BU385" s="180">
        <f>AVERAGE(Tableau1[3P%])</f>
        <v>29.902460456941991</v>
      </c>
      <c r="BV385" s="180">
        <f>AVERAGE(Tableau1[FT%])</f>
        <v>72.024077328646754</v>
      </c>
    </row>
    <row r="386" spans="1:74">
      <c r="A386" s="181" t="s">
        <v>2149</v>
      </c>
      <c r="B386" s="167" t="s">
        <v>1764</v>
      </c>
      <c r="C386" s="168">
        <v>27</v>
      </c>
      <c r="D386" s="168">
        <v>17</v>
      </c>
      <c r="E386" s="168">
        <v>10</v>
      </c>
      <c r="F386" s="168">
        <v>7</v>
      </c>
      <c r="G386" s="168">
        <v>17.100000000000001</v>
      </c>
      <c r="H386" s="169">
        <v>87</v>
      </c>
      <c r="I386" s="169">
        <v>37</v>
      </c>
      <c r="J386" s="169">
        <v>56</v>
      </c>
      <c r="K386" s="169">
        <v>66.099999999999994</v>
      </c>
      <c r="L386" s="169">
        <v>0</v>
      </c>
      <c r="M386" s="169">
        <v>0</v>
      </c>
      <c r="N386" s="169">
        <v>0</v>
      </c>
      <c r="O386" s="169">
        <v>14</v>
      </c>
      <c r="P386" s="169">
        <v>19</v>
      </c>
      <c r="Q386" s="169">
        <v>68.400000000000006</v>
      </c>
      <c r="R386" s="169">
        <v>53</v>
      </c>
      <c r="S386" s="169">
        <v>49</v>
      </c>
      <c r="T386" s="169">
        <v>100</v>
      </c>
      <c r="U386" s="169">
        <v>14</v>
      </c>
      <c r="V386" s="170">
        <v>10</v>
      </c>
      <c r="W386" s="169">
        <v>15</v>
      </c>
      <c r="X386" s="169">
        <v>19</v>
      </c>
      <c r="Y386" s="169">
        <v>26</v>
      </c>
      <c r="Z386" s="169">
        <v>320</v>
      </c>
      <c r="AA386" s="169">
        <v>2</v>
      </c>
      <c r="AB386" s="169">
        <v>0</v>
      </c>
      <c r="AC386" s="168">
        <v>1.4</v>
      </c>
      <c r="AD386" s="168">
        <v>113.8</v>
      </c>
      <c r="AE386" s="168">
        <v>108.2</v>
      </c>
      <c r="AF386" s="168">
        <v>5.7</v>
      </c>
      <c r="AG386" s="168">
        <v>6.2</v>
      </c>
      <c r="AH386" s="168">
        <v>1.3</v>
      </c>
      <c r="AI386" s="168">
        <v>14.8</v>
      </c>
      <c r="AJ386" s="168">
        <v>17.399999999999999</v>
      </c>
      <c r="AK386" s="168">
        <v>17.600000000000001</v>
      </c>
      <c r="AL386" s="168">
        <v>17.5</v>
      </c>
      <c r="AM386" s="168">
        <v>11.4</v>
      </c>
      <c r="AN386" s="168">
        <v>66.099999999999994</v>
      </c>
      <c r="AO386" s="168">
        <v>67.599999999999994</v>
      </c>
      <c r="AP386" s="168">
        <v>10.9</v>
      </c>
      <c r="AQ386" s="168">
        <v>96.37</v>
      </c>
      <c r="AR386" s="168">
        <v>12.2</v>
      </c>
      <c r="AS386" s="168">
        <v>578</v>
      </c>
      <c r="AT386" s="171">
        <f t="shared" si="125"/>
        <v>5.117647058823529</v>
      </c>
      <c r="AU386" s="171">
        <f t="shared" si="126"/>
        <v>0.82352941176470584</v>
      </c>
      <c r="AV386" s="172">
        <f t="shared" si="127"/>
        <v>5.882352941176471</v>
      </c>
      <c r="AW386" s="172">
        <f t="shared" si="128"/>
        <v>3.1176470588235294</v>
      </c>
      <c r="AX386" s="172">
        <f t="shared" si="129"/>
        <v>2.8823529411764706</v>
      </c>
      <c r="AY386" s="172">
        <f t="shared" si="130"/>
        <v>0.88235294117647056</v>
      </c>
      <c r="AZ386" s="172">
        <f t="shared" si="131"/>
        <v>1.1176470588235294</v>
      </c>
      <c r="BA386" s="172">
        <f t="shared" si="132"/>
        <v>0.58823529411764708</v>
      </c>
      <c r="BB386" s="173">
        <f t="shared" si="133"/>
        <v>0.29927760577915374</v>
      </c>
      <c r="BC386" s="173">
        <f t="shared" si="134"/>
        <v>1.4</v>
      </c>
      <c r="BD386" s="173">
        <f t="shared" si="135"/>
        <v>5.159958720330237E-2</v>
      </c>
      <c r="BE386" s="173">
        <f t="shared" si="136"/>
        <v>6.5359477124182996E-2</v>
      </c>
      <c r="BF386" s="173">
        <f t="shared" si="137"/>
        <v>0.18231854145166837</v>
      </c>
      <c r="BG386" s="173">
        <f t="shared" si="138"/>
        <v>0.16855865153078775</v>
      </c>
      <c r="BH386" s="174" t="str">
        <f t="shared" si="139"/>
        <v>10–19 min</v>
      </c>
      <c r="BI386" s="174" t="str">
        <f t="shared" si="140"/>
        <v>23–27</v>
      </c>
      <c r="BJ386" s="175">
        <f t="shared" si="141"/>
        <v>0.66099999999999992</v>
      </c>
      <c r="BK386" s="175">
        <f t="shared" si="142"/>
        <v>0.67599999999999993</v>
      </c>
      <c r="BL386" s="175">
        <f t="shared" si="143"/>
        <v>3.379601689800845E-2</v>
      </c>
      <c r="BM386" s="176" t="str">
        <f t="shared" si="144"/>
        <v>Écarter</v>
      </c>
      <c r="BN386" s="177">
        <f t="shared" si="145"/>
        <v>0.1565155639720677</v>
      </c>
      <c r="BO386" s="177">
        <f t="shared" si="146"/>
        <v>290.70000000000005</v>
      </c>
      <c r="BP386" s="178">
        <f t="shared" si="147"/>
        <v>4.8159614723082209E-2</v>
      </c>
      <c r="BQ386" s="178">
        <f t="shared" si="148"/>
        <v>1.4</v>
      </c>
      <c r="BR386" s="179">
        <f t="shared" si="149"/>
        <v>0.34399724802201581</v>
      </c>
      <c r="BS386" s="182">
        <f>AVERAGE(Tableau1[[#This Row],[STL_pg/Min]],Tableau1[[#This Row],[BLK_pg/Min]],Tableau1[[#This Row],[REB_pg/Min]])</f>
        <v>0.1536521041165004</v>
      </c>
      <c r="BT386" s="180">
        <f>AVERAGE(Tableau1[FG%])</f>
        <v>44.61089630931459</v>
      </c>
      <c r="BU386" s="180">
        <f>AVERAGE(Tableau1[3P%])</f>
        <v>29.902460456941991</v>
      </c>
      <c r="BV386" s="180">
        <f>AVERAGE(Tableau1[FT%])</f>
        <v>72.024077328646754</v>
      </c>
    </row>
    <row r="387" spans="1:74">
      <c r="A387" s="181" t="s">
        <v>2150</v>
      </c>
      <c r="B387" s="167" t="s">
        <v>1780</v>
      </c>
      <c r="C387" s="168">
        <v>32</v>
      </c>
      <c r="D387" s="168">
        <v>28</v>
      </c>
      <c r="E387" s="168">
        <v>10</v>
      </c>
      <c r="F387" s="168">
        <v>18</v>
      </c>
      <c r="G387" s="168">
        <v>18.8</v>
      </c>
      <c r="H387" s="169">
        <v>143</v>
      </c>
      <c r="I387" s="169">
        <v>67</v>
      </c>
      <c r="J387" s="169">
        <v>115</v>
      </c>
      <c r="K387" s="169">
        <v>58.8</v>
      </c>
      <c r="L387" s="169">
        <v>0</v>
      </c>
      <c r="M387" s="169">
        <v>0</v>
      </c>
      <c r="N387" s="169">
        <v>0</v>
      </c>
      <c r="O387" s="169">
        <v>11</v>
      </c>
      <c r="P387" s="169">
        <v>25</v>
      </c>
      <c r="Q387" s="169">
        <v>40</v>
      </c>
      <c r="R387" s="169">
        <v>42</v>
      </c>
      <c r="S387" s="169">
        <v>115</v>
      </c>
      <c r="T387" s="169">
        <v>157</v>
      </c>
      <c r="U387" s="169">
        <v>31</v>
      </c>
      <c r="V387" s="170">
        <v>28</v>
      </c>
      <c r="W387" s="169">
        <v>17</v>
      </c>
      <c r="X387" s="169">
        <v>22</v>
      </c>
      <c r="Y387" s="169">
        <v>53</v>
      </c>
      <c r="Z387" s="169">
        <v>470</v>
      </c>
      <c r="AA387" s="169">
        <v>3</v>
      </c>
      <c r="AB387" s="169">
        <v>0</v>
      </c>
      <c r="AC387" s="168">
        <v>-3.6</v>
      </c>
      <c r="AD387" s="168">
        <v>108.7</v>
      </c>
      <c r="AE387" s="168">
        <v>117.9</v>
      </c>
      <c r="AF387" s="168">
        <v>-9.1999999999999993</v>
      </c>
      <c r="AG387" s="168">
        <v>7.9</v>
      </c>
      <c r="AH387" s="168">
        <v>1.1499999999999999</v>
      </c>
      <c r="AI387" s="168">
        <v>16.899999999999999</v>
      </c>
      <c r="AJ387" s="168">
        <v>8</v>
      </c>
      <c r="AK387" s="168">
        <v>20.7</v>
      </c>
      <c r="AL387" s="168">
        <v>14.4</v>
      </c>
      <c r="AM387" s="168">
        <v>14.8</v>
      </c>
      <c r="AN387" s="168">
        <v>58.8</v>
      </c>
      <c r="AO387" s="168">
        <v>57.6</v>
      </c>
      <c r="AP387" s="168">
        <v>12.4</v>
      </c>
      <c r="AQ387" s="168">
        <v>100.23</v>
      </c>
      <c r="AR387" s="168">
        <v>8</v>
      </c>
      <c r="AS387" s="168">
        <v>1102</v>
      </c>
      <c r="AT387" s="171">
        <f t="shared" si="125"/>
        <v>5.1071428571428568</v>
      </c>
      <c r="AU387" s="171">
        <f t="shared" si="126"/>
        <v>1.1071428571428572</v>
      </c>
      <c r="AV387" s="172">
        <f t="shared" si="127"/>
        <v>5.6071428571428568</v>
      </c>
      <c r="AW387" s="172">
        <f t="shared" si="128"/>
        <v>1.5</v>
      </c>
      <c r="AX387" s="172">
        <f t="shared" si="129"/>
        <v>4.1071428571428568</v>
      </c>
      <c r="AY387" s="172">
        <f t="shared" si="130"/>
        <v>0.6071428571428571</v>
      </c>
      <c r="AZ387" s="172">
        <f t="shared" si="131"/>
        <v>0.7857142857142857</v>
      </c>
      <c r="BA387" s="172">
        <f t="shared" si="132"/>
        <v>1</v>
      </c>
      <c r="BB387" s="173">
        <f t="shared" si="133"/>
        <v>0.27165653495440728</v>
      </c>
      <c r="BC387" s="173">
        <f t="shared" si="134"/>
        <v>1.1071428571428572</v>
      </c>
      <c r="BD387" s="173">
        <f t="shared" si="135"/>
        <v>3.2294832826747714E-2</v>
      </c>
      <c r="BE387" s="173">
        <f t="shared" si="136"/>
        <v>4.1793313069908813E-2</v>
      </c>
      <c r="BF387" s="173">
        <f t="shared" si="137"/>
        <v>7.9787234042553182E-2</v>
      </c>
      <c r="BG387" s="173">
        <f t="shared" si="138"/>
        <v>0.21846504559270513</v>
      </c>
      <c r="BH387" s="174" t="str">
        <f t="shared" si="139"/>
        <v>10–19 min</v>
      </c>
      <c r="BI387" s="174" t="str">
        <f t="shared" si="140"/>
        <v>28–32</v>
      </c>
      <c r="BJ387" s="175">
        <f t="shared" si="141"/>
        <v>0.58799999999999997</v>
      </c>
      <c r="BK387" s="175">
        <f t="shared" si="142"/>
        <v>0.57600000000000007</v>
      </c>
      <c r="BL387" s="175">
        <f t="shared" si="143"/>
        <v>6.9402534701267352E-2</v>
      </c>
      <c r="BM387" s="176" t="str">
        <f t="shared" si="144"/>
        <v>Écarter</v>
      </c>
      <c r="BN387" s="177">
        <f t="shared" si="145"/>
        <v>0.15619430870939924</v>
      </c>
      <c r="BO387" s="177">
        <f t="shared" si="146"/>
        <v>526.4</v>
      </c>
      <c r="BP387" s="178">
        <f t="shared" si="147"/>
        <v>5.8890577507598789E-2</v>
      </c>
      <c r="BQ387" s="178">
        <f t="shared" si="148"/>
        <v>1.1071428571428572</v>
      </c>
      <c r="BR387" s="179">
        <f t="shared" si="149"/>
        <v>0.2982522796352583</v>
      </c>
      <c r="BS387" s="182">
        <f>AVERAGE(Tableau1[[#This Row],[STL_pg/Min]],Tableau1[[#This Row],[BLK_pg/Min]],Tableau1[[#This Row],[REB_pg/Min]])</f>
        <v>0.12411347517730494</v>
      </c>
      <c r="BT387" s="180">
        <f>AVERAGE(Tableau1[FG%])</f>
        <v>44.61089630931459</v>
      </c>
      <c r="BU387" s="180">
        <f>AVERAGE(Tableau1[3P%])</f>
        <v>29.902460456941991</v>
      </c>
      <c r="BV387" s="180">
        <f>AVERAGE(Tableau1[FT%])</f>
        <v>72.024077328646754</v>
      </c>
    </row>
    <row r="388" spans="1:74">
      <c r="A388" s="181" t="s">
        <v>2151</v>
      </c>
      <c r="B388" s="167" t="s">
        <v>1785</v>
      </c>
      <c r="C388" s="168">
        <v>31</v>
      </c>
      <c r="D388" s="168">
        <v>68</v>
      </c>
      <c r="E388" s="168">
        <v>24</v>
      </c>
      <c r="F388" s="168">
        <v>44</v>
      </c>
      <c r="G388" s="168">
        <v>18.5</v>
      </c>
      <c r="H388" s="169">
        <v>347</v>
      </c>
      <c r="I388" s="169">
        <v>122</v>
      </c>
      <c r="J388" s="169">
        <v>286</v>
      </c>
      <c r="K388" s="169">
        <v>42.9</v>
      </c>
      <c r="L388" s="169">
        <v>48</v>
      </c>
      <c r="M388" s="169">
        <v>143</v>
      </c>
      <c r="N388" s="169">
        <v>32.6</v>
      </c>
      <c r="O388" s="169">
        <v>54</v>
      </c>
      <c r="P388" s="169">
        <v>75</v>
      </c>
      <c r="Q388" s="169">
        <v>72.400000000000006</v>
      </c>
      <c r="R388" s="169">
        <v>61</v>
      </c>
      <c r="S388" s="169">
        <v>156</v>
      </c>
      <c r="T388" s="169">
        <v>218</v>
      </c>
      <c r="U388" s="169">
        <v>54</v>
      </c>
      <c r="V388" s="170">
        <v>34</v>
      </c>
      <c r="W388" s="169">
        <v>68</v>
      </c>
      <c r="X388" s="169">
        <v>34</v>
      </c>
      <c r="Y388" s="169">
        <v>95</v>
      </c>
      <c r="Z388" s="169">
        <v>952</v>
      </c>
      <c r="AA388" s="169">
        <v>0</v>
      </c>
      <c r="AB388" s="169">
        <v>0</v>
      </c>
      <c r="AC388" s="168">
        <v>-3.1</v>
      </c>
      <c r="AD388" s="168">
        <v>109.1</v>
      </c>
      <c r="AE388" s="168">
        <v>117</v>
      </c>
      <c r="AF388" s="168">
        <v>-7.8</v>
      </c>
      <c r="AG388" s="168">
        <v>5.9</v>
      </c>
      <c r="AH388" s="168">
        <v>1.75</v>
      </c>
      <c r="AI388" s="168">
        <v>13.8</v>
      </c>
      <c r="AJ388" s="168">
        <v>4.2</v>
      </c>
      <c r="AK388" s="168">
        <v>12.2</v>
      </c>
      <c r="AL388" s="168">
        <v>8.1</v>
      </c>
      <c r="AM388" s="168">
        <v>7.9</v>
      </c>
      <c r="AN388" s="168">
        <v>50.9</v>
      </c>
      <c r="AO388" s="168">
        <v>54.1</v>
      </c>
      <c r="AP388" s="168">
        <v>11.3</v>
      </c>
      <c r="AQ388" s="168">
        <v>101.97</v>
      </c>
      <c r="AR388" s="168">
        <v>6.4</v>
      </c>
      <c r="AS388" s="168">
        <v>2671</v>
      </c>
      <c r="AT388" s="171">
        <f t="shared" si="125"/>
        <v>5.1029411764705879</v>
      </c>
      <c r="AU388" s="171">
        <f t="shared" si="126"/>
        <v>0.79411764705882348</v>
      </c>
      <c r="AV388" s="172">
        <f t="shared" si="127"/>
        <v>3.2058823529411766</v>
      </c>
      <c r="AW388" s="172">
        <f t="shared" si="128"/>
        <v>0.8970588235294118</v>
      </c>
      <c r="AX388" s="172">
        <f t="shared" si="129"/>
        <v>2.2941176470588234</v>
      </c>
      <c r="AY388" s="172">
        <f t="shared" si="130"/>
        <v>1</v>
      </c>
      <c r="AZ388" s="172">
        <f t="shared" si="131"/>
        <v>0.5</v>
      </c>
      <c r="BA388" s="172">
        <f t="shared" si="132"/>
        <v>0.5</v>
      </c>
      <c r="BB388" s="173">
        <f t="shared" si="133"/>
        <v>0.27583465818759934</v>
      </c>
      <c r="BC388" s="173">
        <f t="shared" si="134"/>
        <v>1.588235294117647</v>
      </c>
      <c r="BD388" s="173">
        <f t="shared" si="135"/>
        <v>5.4054054054054057E-2</v>
      </c>
      <c r="BE388" s="173">
        <f t="shared" si="136"/>
        <v>2.7027027027027029E-2</v>
      </c>
      <c r="BF388" s="173">
        <f t="shared" si="137"/>
        <v>4.8489666136724965E-2</v>
      </c>
      <c r="BG388" s="173">
        <f t="shared" si="138"/>
        <v>0.12400635930047695</v>
      </c>
      <c r="BH388" s="174" t="str">
        <f t="shared" si="139"/>
        <v>10–19 min</v>
      </c>
      <c r="BI388" s="174" t="str">
        <f t="shared" si="140"/>
        <v>28–32</v>
      </c>
      <c r="BJ388" s="175">
        <f t="shared" si="141"/>
        <v>0.50900000000000001</v>
      </c>
      <c r="BK388" s="175">
        <f t="shared" si="142"/>
        <v>0.54100000000000004</v>
      </c>
      <c r="BL388" s="175">
        <f t="shared" si="143"/>
        <v>0.17260108630054316</v>
      </c>
      <c r="BM388" s="176" t="str">
        <f t="shared" si="144"/>
        <v>Écarter</v>
      </c>
      <c r="BN388" s="177">
        <f t="shared" si="145"/>
        <v>0.15606580660433186</v>
      </c>
      <c r="BO388" s="177">
        <f t="shared" si="146"/>
        <v>1258</v>
      </c>
      <c r="BP388" s="178">
        <f t="shared" si="147"/>
        <v>4.2925278219395867E-2</v>
      </c>
      <c r="BQ388" s="178">
        <f t="shared" si="148"/>
        <v>1.588235294117647</v>
      </c>
      <c r="BR388" s="179">
        <f t="shared" si="149"/>
        <v>0.17329093799682035</v>
      </c>
      <c r="BS388" s="182">
        <f>AVERAGE(Tableau1[[#This Row],[STL_pg/Min]],Tableau1[[#This Row],[BLK_pg/Min]],Tableau1[[#This Row],[REB_pg/Min]])</f>
        <v>8.4790673025967142E-2</v>
      </c>
      <c r="BT388" s="180">
        <f>AVERAGE(Tableau1[FG%])</f>
        <v>44.61089630931459</v>
      </c>
      <c r="BU388" s="180">
        <f>AVERAGE(Tableau1[3P%])</f>
        <v>29.902460456941991</v>
      </c>
      <c r="BV388" s="180">
        <f>AVERAGE(Tableau1[FT%])</f>
        <v>72.024077328646754</v>
      </c>
    </row>
    <row r="389" spans="1:74">
      <c r="A389" s="181" t="s">
        <v>2152</v>
      </c>
      <c r="B389" s="167" t="s">
        <v>1797</v>
      </c>
      <c r="C389" s="168">
        <v>28</v>
      </c>
      <c r="D389" s="168">
        <v>51</v>
      </c>
      <c r="E389" s="168">
        <v>26</v>
      </c>
      <c r="F389" s="168">
        <v>25</v>
      </c>
      <c r="G389" s="168">
        <v>22</v>
      </c>
      <c r="H389" s="169">
        <v>255</v>
      </c>
      <c r="I389" s="169">
        <v>117</v>
      </c>
      <c r="J389" s="169">
        <v>224</v>
      </c>
      <c r="K389" s="169">
        <v>52</v>
      </c>
      <c r="L389" s="169">
        <v>0</v>
      </c>
      <c r="M389" s="169">
        <v>0</v>
      </c>
      <c r="N389" s="169">
        <v>0</v>
      </c>
      <c r="O389" s="169">
        <v>26</v>
      </c>
      <c r="P389" s="169">
        <v>31</v>
      </c>
      <c r="Q389" s="169">
        <v>72.7</v>
      </c>
      <c r="R389" s="169">
        <v>46</v>
      </c>
      <c r="S389" s="169">
        <v>194</v>
      </c>
      <c r="T389" s="169">
        <v>240</v>
      </c>
      <c r="U389" s="169">
        <v>286</v>
      </c>
      <c r="V389" s="170">
        <v>102</v>
      </c>
      <c r="W389" s="169">
        <v>36</v>
      </c>
      <c r="X389" s="169">
        <v>26</v>
      </c>
      <c r="Y389" s="169">
        <v>107</v>
      </c>
      <c r="Z389" s="169">
        <v>1056</v>
      </c>
      <c r="AA389" s="169">
        <v>1</v>
      </c>
      <c r="AB389" s="169">
        <v>0</v>
      </c>
      <c r="AC389" s="168">
        <v>-1.1000000000000001</v>
      </c>
      <c r="AD389" s="168">
        <v>111.7</v>
      </c>
      <c r="AE389" s="168">
        <v>113.5</v>
      </c>
      <c r="AF389" s="168">
        <v>-1.8</v>
      </c>
      <c r="AG389" s="168">
        <v>35.799999999999997</v>
      </c>
      <c r="AH389" s="168">
        <v>2.79</v>
      </c>
      <c r="AI389" s="168">
        <v>45.7</v>
      </c>
      <c r="AJ389" s="168">
        <v>4.3</v>
      </c>
      <c r="AK389" s="168">
        <v>18.399999999999999</v>
      </c>
      <c r="AL389" s="168">
        <v>11.3</v>
      </c>
      <c r="AM389" s="168">
        <v>16.3</v>
      </c>
      <c r="AN389" s="168">
        <v>52</v>
      </c>
      <c r="AO389" s="168">
        <v>53.9</v>
      </c>
      <c r="AP389" s="168">
        <v>13.3</v>
      </c>
      <c r="AQ389" s="168">
        <v>98.17</v>
      </c>
      <c r="AR389" s="168">
        <v>10.3</v>
      </c>
      <c r="AS389" s="168">
        <v>2283</v>
      </c>
      <c r="AT389" s="171">
        <f t="shared" si="125"/>
        <v>5</v>
      </c>
      <c r="AU389" s="171">
        <f t="shared" si="126"/>
        <v>5.6078431372549016</v>
      </c>
      <c r="AV389" s="172">
        <f t="shared" si="127"/>
        <v>4.7058823529411766</v>
      </c>
      <c r="AW389" s="172">
        <f t="shared" si="128"/>
        <v>0.90196078431372551</v>
      </c>
      <c r="AX389" s="172">
        <f t="shared" si="129"/>
        <v>3.8039215686274508</v>
      </c>
      <c r="AY389" s="172">
        <f t="shared" si="130"/>
        <v>0.70588235294117652</v>
      </c>
      <c r="AZ389" s="172">
        <f t="shared" si="131"/>
        <v>0.50980392156862742</v>
      </c>
      <c r="BA389" s="172">
        <f t="shared" si="132"/>
        <v>2</v>
      </c>
      <c r="BB389" s="173">
        <f t="shared" si="133"/>
        <v>0.22727272727272727</v>
      </c>
      <c r="BC389" s="173">
        <f t="shared" si="134"/>
        <v>2.8039215686274508</v>
      </c>
      <c r="BD389" s="173">
        <f t="shared" si="135"/>
        <v>3.2085561497326207E-2</v>
      </c>
      <c r="BE389" s="173">
        <f t="shared" si="136"/>
        <v>2.31729055258467E-2</v>
      </c>
      <c r="BF389" s="173">
        <f t="shared" si="137"/>
        <v>4.0998217468805706E-2</v>
      </c>
      <c r="BG389" s="173">
        <f t="shared" si="138"/>
        <v>0.1729055258467023</v>
      </c>
      <c r="BH389" s="174" t="str">
        <f t="shared" si="139"/>
        <v>20–29 min</v>
      </c>
      <c r="BI389" s="174" t="str">
        <f t="shared" si="140"/>
        <v>28–32</v>
      </c>
      <c r="BJ389" s="175">
        <f t="shared" si="141"/>
        <v>0.52</v>
      </c>
      <c r="BK389" s="175">
        <f t="shared" si="142"/>
        <v>0.53900000000000003</v>
      </c>
      <c r="BL389" s="175">
        <f t="shared" si="143"/>
        <v>0.1351840675920338</v>
      </c>
      <c r="BM389" s="176" t="str">
        <f t="shared" si="144"/>
        <v>Écarter</v>
      </c>
      <c r="BN389" s="177">
        <f t="shared" si="145"/>
        <v>0.15291750503018109</v>
      </c>
      <c r="BO389" s="177">
        <f t="shared" si="146"/>
        <v>1122</v>
      </c>
      <c r="BP389" s="178">
        <f t="shared" si="147"/>
        <v>0.25490196078431371</v>
      </c>
      <c r="BQ389" s="178">
        <f t="shared" si="148"/>
        <v>2.8039215686274508</v>
      </c>
      <c r="BR389" s="179">
        <f t="shared" si="149"/>
        <v>0.21390374331550802</v>
      </c>
      <c r="BS389" s="182">
        <f>AVERAGE(Tableau1[[#This Row],[STL_pg/Min]],Tableau1[[#This Row],[BLK_pg/Min]],Tableau1[[#This Row],[REB_pg/Min]])</f>
        <v>8.9720736779560314E-2</v>
      </c>
      <c r="BT389" s="180">
        <f>AVERAGE(Tableau1[FG%])</f>
        <v>44.61089630931459</v>
      </c>
      <c r="BU389" s="180">
        <f>AVERAGE(Tableau1[3P%])</f>
        <v>29.902460456941991</v>
      </c>
      <c r="BV389" s="180">
        <f>AVERAGE(Tableau1[FT%])</f>
        <v>72.024077328646754</v>
      </c>
    </row>
    <row r="390" spans="1:74">
      <c r="A390" s="181" t="s">
        <v>2153</v>
      </c>
      <c r="B390" s="167" t="s">
        <v>1756</v>
      </c>
      <c r="C390" s="168">
        <v>25</v>
      </c>
      <c r="D390" s="168">
        <v>62</v>
      </c>
      <c r="E390" s="168">
        <v>46</v>
      </c>
      <c r="F390" s="168">
        <v>16</v>
      </c>
      <c r="G390" s="168">
        <v>13.9</v>
      </c>
      <c r="H390" s="169">
        <v>310</v>
      </c>
      <c r="I390" s="169">
        <v>130</v>
      </c>
      <c r="J390" s="169">
        <v>205</v>
      </c>
      <c r="K390" s="169">
        <v>65</v>
      </c>
      <c r="L390" s="169">
        <v>0</v>
      </c>
      <c r="M390" s="169">
        <v>0</v>
      </c>
      <c r="N390" s="169">
        <v>0</v>
      </c>
      <c r="O390" s="169">
        <v>43</v>
      </c>
      <c r="P390" s="169">
        <v>62</v>
      </c>
      <c r="Q390" s="169">
        <v>75.400000000000006</v>
      </c>
      <c r="R390" s="169">
        <v>87</v>
      </c>
      <c r="S390" s="169">
        <v>149</v>
      </c>
      <c r="T390" s="169">
        <v>236</v>
      </c>
      <c r="U390" s="169">
        <v>43</v>
      </c>
      <c r="V390" s="170">
        <v>37</v>
      </c>
      <c r="W390" s="169">
        <v>19</v>
      </c>
      <c r="X390" s="169">
        <v>43</v>
      </c>
      <c r="Y390" s="169">
        <v>105</v>
      </c>
      <c r="Z390" s="169">
        <v>800</v>
      </c>
      <c r="AA390" s="169">
        <v>0</v>
      </c>
      <c r="AB390" s="169">
        <v>0</v>
      </c>
      <c r="AC390" s="168">
        <v>2.5</v>
      </c>
      <c r="AD390" s="168">
        <v>117.4</v>
      </c>
      <c r="AE390" s="168">
        <v>108.3</v>
      </c>
      <c r="AF390" s="168">
        <v>9.1</v>
      </c>
      <c r="AG390" s="168">
        <v>7.6</v>
      </c>
      <c r="AH390" s="168">
        <v>1.1299999999999999</v>
      </c>
      <c r="AI390" s="168">
        <v>14.2</v>
      </c>
      <c r="AJ390" s="168">
        <v>10.5</v>
      </c>
      <c r="AK390" s="168">
        <v>16.8</v>
      </c>
      <c r="AL390" s="168">
        <v>13.7</v>
      </c>
      <c r="AM390" s="168">
        <v>12.7</v>
      </c>
      <c r="AN390" s="168">
        <v>65</v>
      </c>
      <c r="AO390" s="168">
        <v>67.400000000000006</v>
      </c>
      <c r="AP390" s="168">
        <v>13.6</v>
      </c>
      <c r="AQ390" s="168">
        <v>95.52</v>
      </c>
      <c r="AR390" s="168">
        <v>10.199999999999999</v>
      </c>
      <c r="AS390" s="168">
        <v>1717</v>
      </c>
      <c r="AT390" s="171">
        <f t="shared" si="125"/>
        <v>5</v>
      </c>
      <c r="AU390" s="171">
        <f t="shared" si="126"/>
        <v>0.69354838709677424</v>
      </c>
      <c r="AV390" s="172">
        <f t="shared" si="127"/>
        <v>3.806451612903226</v>
      </c>
      <c r="AW390" s="172">
        <f t="shared" si="128"/>
        <v>1.403225806451613</v>
      </c>
      <c r="AX390" s="172">
        <f t="shared" si="129"/>
        <v>2.403225806451613</v>
      </c>
      <c r="AY390" s="172">
        <f t="shared" si="130"/>
        <v>0.30645161290322581</v>
      </c>
      <c r="AZ390" s="172">
        <f t="shared" si="131"/>
        <v>0.69354838709677424</v>
      </c>
      <c r="BA390" s="172">
        <f t="shared" si="132"/>
        <v>0.59677419354838712</v>
      </c>
      <c r="BB390" s="173">
        <f t="shared" si="133"/>
        <v>0.35971223021582732</v>
      </c>
      <c r="BC390" s="173">
        <f t="shared" si="134"/>
        <v>1.1621621621621623</v>
      </c>
      <c r="BD390" s="173">
        <f t="shared" si="135"/>
        <v>2.2046878626131354E-2</v>
      </c>
      <c r="BE390" s="173">
        <f t="shared" si="136"/>
        <v>4.9895567417034117E-2</v>
      </c>
      <c r="BF390" s="173">
        <f t="shared" si="137"/>
        <v>0.10095149686702251</v>
      </c>
      <c r="BG390" s="173">
        <f t="shared" si="138"/>
        <v>0.17289394291018798</v>
      </c>
      <c r="BH390" s="174" t="str">
        <f t="shared" si="139"/>
        <v>10–19 min</v>
      </c>
      <c r="BI390" s="174" t="str">
        <f t="shared" si="140"/>
        <v>23–27</v>
      </c>
      <c r="BJ390" s="175">
        <f t="shared" si="141"/>
        <v>0.65</v>
      </c>
      <c r="BK390" s="175">
        <f t="shared" si="142"/>
        <v>0.67400000000000004</v>
      </c>
      <c r="BL390" s="175">
        <f t="shared" si="143"/>
        <v>0.12371756185878093</v>
      </c>
      <c r="BM390" s="176" t="str">
        <f t="shared" si="144"/>
        <v>Écarter</v>
      </c>
      <c r="BN390" s="177">
        <f t="shared" si="145"/>
        <v>0.15291750503018109</v>
      </c>
      <c r="BO390" s="177">
        <f t="shared" si="146"/>
        <v>861.80000000000007</v>
      </c>
      <c r="BP390" s="178">
        <f t="shared" si="147"/>
        <v>4.989556741703411E-2</v>
      </c>
      <c r="BQ390" s="178">
        <f t="shared" si="148"/>
        <v>1.1621621621621621</v>
      </c>
      <c r="BR390" s="179">
        <f t="shared" si="149"/>
        <v>0.27384543977721049</v>
      </c>
      <c r="BS390" s="182">
        <f>AVERAGE(Tableau1[[#This Row],[STL_pg/Min]],Tableau1[[#This Row],[BLK_pg/Min]],Tableau1[[#This Row],[REB_pg/Min]])</f>
        <v>0.11526262860679198</v>
      </c>
      <c r="BT390" s="180">
        <f>AVERAGE(Tableau1[FG%])</f>
        <v>44.61089630931459</v>
      </c>
      <c r="BU390" s="180">
        <f>AVERAGE(Tableau1[3P%])</f>
        <v>29.902460456941991</v>
      </c>
      <c r="BV390" s="180">
        <f>AVERAGE(Tableau1[FT%])</f>
        <v>72.024077328646754</v>
      </c>
    </row>
    <row r="391" spans="1:74">
      <c r="A391" s="181" t="s">
        <v>2154</v>
      </c>
      <c r="B391" s="167" t="s">
        <v>1780</v>
      </c>
      <c r="C391" s="168">
        <v>22</v>
      </c>
      <c r="D391" s="168">
        <v>47</v>
      </c>
      <c r="E391" s="168">
        <v>18</v>
      </c>
      <c r="F391" s="168">
        <v>29</v>
      </c>
      <c r="G391" s="168">
        <v>9.1</v>
      </c>
      <c r="H391" s="169">
        <v>235</v>
      </c>
      <c r="I391" s="169">
        <v>89</v>
      </c>
      <c r="J391" s="169">
        <v>188</v>
      </c>
      <c r="K391" s="169">
        <v>45.8</v>
      </c>
      <c r="L391" s="169">
        <v>33</v>
      </c>
      <c r="M391" s="169">
        <v>85</v>
      </c>
      <c r="N391" s="169">
        <v>40.5</v>
      </c>
      <c r="O391" s="169">
        <v>28</v>
      </c>
      <c r="P391" s="169">
        <v>33</v>
      </c>
      <c r="Q391" s="169">
        <v>81.8</v>
      </c>
      <c r="R391" s="169">
        <v>5</v>
      </c>
      <c r="S391" s="169">
        <v>42</v>
      </c>
      <c r="T391" s="169">
        <v>52</v>
      </c>
      <c r="U391" s="169">
        <v>38</v>
      </c>
      <c r="V391" s="170">
        <v>33</v>
      </c>
      <c r="W391" s="169">
        <v>9</v>
      </c>
      <c r="X391" s="169">
        <v>0</v>
      </c>
      <c r="Y391" s="169">
        <v>28</v>
      </c>
      <c r="Z391" s="169">
        <v>357</v>
      </c>
      <c r="AA391" s="169">
        <v>0</v>
      </c>
      <c r="AB391" s="169">
        <v>0</v>
      </c>
      <c r="AC391" s="168">
        <v>-0.7</v>
      </c>
      <c r="AD391" s="168">
        <v>106.1</v>
      </c>
      <c r="AE391" s="168">
        <v>109.8</v>
      </c>
      <c r="AF391" s="168">
        <v>-3.7</v>
      </c>
      <c r="AG391" s="168">
        <v>13.9</v>
      </c>
      <c r="AH391" s="168">
        <v>1.1200000000000001</v>
      </c>
      <c r="AI391" s="168">
        <v>13.7</v>
      </c>
      <c r="AJ391" s="168">
        <v>1.6</v>
      </c>
      <c r="AK391" s="168">
        <v>9.3000000000000007</v>
      </c>
      <c r="AL391" s="168">
        <v>5.7</v>
      </c>
      <c r="AM391" s="168">
        <v>12.3</v>
      </c>
      <c r="AN391" s="168">
        <v>54.7</v>
      </c>
      <c r="AO391" s="168">
        <v>57.5</v>
      </c>
      <c r="AP391" s="168">
        <v>23.3</v>
      </c>
      <c r="AQ391" s="168">
        <v>103.25</v>
      </c>
      <c r="AR391" s="168">
        <v>8.6999999999999993</v>
      </c>
      <c r="AS391" s="168">
        <v>918</v>
      </c>
      <c r="AT391" s="171">
        <f t="shared" si="125"/>
        <v>5</v>
      </c>
      <c r="AU391" s="171">
        <f t="shared" si="126"/>
        <v>0.80851063829787229</v>
      </c>
      <c r="AV391" s="172">
        <f t="shared" si="127"/>
        <v>1.1063829787234043</v>
      </c>
      <c r="AW391" s="172">
        <f t="shared" si="128"/>
        <v>0.10638297872340426</v>
      </c>
      <c r="AX391" s="172">
        <f t="shared" si="129"/>
        <v>0.8936170212765957</v>
      </c>
      <c r="AY391" s="172">
        <f t="shared" si="130"/>
        <v>0.19148936170212766</v>
      </c>
      <c r="AZ391" s="172">
        <f t="shared" si="131"/>
        <v>0</v>
      </c>
      <c r="BA391" s="172">
        <f t="shared" si="132"/>
        <v>0.7021276595744681</v>
      </c>
      <c r="BB391" s="173">
        <f t="shared" si="133"/>
        <v>0.5494505494505495</v>
      </c>
      <c r="BC391" s="173">
        <f t="shared" si="134"/>
        <v>1.1515151515151514</v>
      </c>
      <c r="BD391" s="173">
        <f t="shared" si="135"/>
        <v>2.104278700023381E-2</v>
      </c>
      <c r="BE391" s="173">
        <f t="shared" si="136"/>
        <v>0</v>
      </c>
      <c r="BF391" s="173">
        <f t="shared" si="137"/>
        <v>1.1690437222352117E-2</v>
      </c>
      <c r="BG391" s="173">
        <f t="shared" si="138"/>
        <v>9.8199672667757767E-2</v>
      </c>
      <c r="BH391" s="174" t="str">
        <f t="shared" si="139"/>
        <v>&lt;10 min</v>
      </c>
      <c r="BI391" s="174" t="str">
        <f t="shared" si="140"/>
        <v>18–22</v>
      </c>
      <c r="BJ391" s="175">
        <f t="shared" si="141"/>
        <v>0.54700000000000004</v>
      </c>
      <c r="BK391" s="175">
        <f t="shared" si="142"/>
        <v>0.57499999999999996</v>
      </c>
      <c r="BL391" s="175">
        <f t="shared" si="143"/>
        <v>0.11345805672902837</v>
      </c>
      <c r="BM391" s="176" t="str">
        <f t="shared" si="144"/>
        <v>Écarter</v>
      </c>
      <c r="BN391" s="177">
        <f t="shared" si="145"/>
        <v>0.15291750503018109</v>
      </c>
      <c r="BO391" s="177">
        <f t="shared" si="146"/>
        <v>427.7</v>
      </c>
      <c r="BP391" s="178">
        <f t="shared" si="147"/>
        <v>8.8847322889876082E-2</v>
      </c>
      <c r="BQ391" s="178">
        <f t="shared" si="148"/>
        <v>1.1515151515151516</v>
      </c>
      <c r="BR391" s="179">
        <f t="shared" si="149"/>
        <v>0.12158054711246201</v>
      </c>
      <c r="BS391" s="182">
        <f>AVERAGE(Tableau1[[#This Row],[STL_pg/Min]],Tableau1[[#This Row],[BLK_pg/Min]],Tableau1[[#This Row],[REB_pg/Min]])</f>
        <v>4.7541111370898607E-2</v>
      </c>
      <c r="BT391" s="180">
        <f>AVERAGE(Tableau1[FG%])</f>
        <v>44.61089630931459</v>
      </c>
      <c r="BU391" s="180">
        <f>AVERAGE(Tableau1[3P%])</f>
        <v>29.902460456941991</v>
      </c>
      <c r="BV391" s="180">
        <f>AVERAGE(Tableau1[FT%])</f>
        <v>72.024077328646754</v>
      </c>
    </row>
    <row r="392" spans="1:74">
      <c r="A392" s="181" t="s">
        <v>2155</v>
      </c>
      <c r="B392" s="167" t="s">
        <v>1771</v>
      </c>
      <c r="C392" s="168">
        <v>24</v>
      </c>
      <c r="D392" s="168">
        <v>40</v>
      </c>
      <c r="E392" s="168">
        <v>20</v>
      </c>
      <c r="F392" s="168">
        <v>20</v>
      </c>
      <c r="G392" s="168">
        <v>11.7</v>
      </c>
      <c r="H392" s="169">
        <v>200</v>
      </c>
      <c r="I392" s="169">
        <v>88</v>
      </c>
      <c r="J392" s="169">
        <v>108</v>
      </c>
      <c r="K392" s="169">
        <v>79.8</v>
      </c>
      <c r="L392" s="169">
        <v>0</v>
      </c>
      <c r="M392" s="169">
        <v>4</v>
      </c>
      <c r="N392" s="169">
        <v>20</v>
      </c>
      <c r="O392" s="169">
        <v>24</v>
      </c>
      <c r="P392" s="169">
        <v>32</v>
      </c>
      <c r="Q392" s="169">
        <v>71.900000000000006</v>
      </c>
      <c r="R392" s="169">
        <v>40</v>
      </c>
      <c r="S392" s="169">
        <v>84</v>
      </c>
      <c r="T392" s="169">
        <v>124</v>
      </c>
      <c r="U392" s="169">
        <v>24</v>
      </c>
      <c r="V392" s="170">
        <v>20</v>
      </c>
      <c r="W392" s="169">
        <v>16</v>
      </c>
      <c r="X392" s="169">
        <v>24</v>
      </c>
      <c r="Y392" s="169">
        <v>52</v>
      </c>
      <c r="Z392" s="169">
        <v>480</v>
      </c>
      <c r="AA392" s="169">
        <v>1</v>
      </c>
      <c r="AB392" s="169">
        <v>0</v>
      </c>
      <c r="AC392" s="168">
        <v>-0.5</v>
      </c>
      <c r="AD392" s="168">
        <v>107</v>
      </c>
      <c r="AE392" s="168">
        <v>109.2</v>
      </c>
      <c r="AF392" s="168">
        <v>-2.2999999999999998</v>
      </c>
      <c r="AG392" s="168">
        <v>8</v>
      </c>
      <c r="AH392" s="168">
        <v>1.39</v>
      </c>
      <c r="AI392" s="168">
        <v>15.2</v>
      </c>
      <c r="AJ392" s="168">
        <v>8.9</v>
      </c>
      <c r="AK392" s="168">
        <v>17.3</v>
      </c>
      <c r="AL392" s="168">
        <v>13.3</v>
      </c>
      <c r="AM392" s="168">
        <v>11</v>
      </c>
      <c r="AN392" s="168">
        <v>80.3</v>
      </c>
      <c r="AO392" s="168">
        <v>80.400000000000006</v>
      </c>
      <c r="AP392" s="168">
        <v>12.8</v>
      </c>
      <c r="AQ392" s="168">
        <v>99.77</v>
      </c>
      <c r="AR392" s="168">
        <v>13.1</v>
      </c>
      <c r="AS392" s="168">
        <v>974</v>
      </c>
      <c r="AT392" s="171">
        <f t="shared" si="125"/>
        <v>5</v>
      </c>
      <c r="AU392" s="171">
        <f t="shared" si="126"/>
        <v>0.6</v>
      </c>
      <c r="AV392" s="172">
        <f t="shared" si="127"/>
        <v>3.1</v>
      </c>
      <c r="AW392" s="172">
        <f t="shared" si="128"/>
        <v>1</v>
      </c>
      <c r="AX392" s="172">
        <f t="shared" si="129"/>
        <v>2.1</v>
      </c>
      <c r="AY392" s="172">
        <f t="shared" si="130"/>
        <v>0.4</v>
      </c>
      <c r="AZ392" s="172">
        <f t="shared" si="131"/>
        <v>0.6</v>
      </c>
      <c r="BA392" s="172">
        <f t="shared" si="132"/>
        <v>0.5</v>
      </c>
      <c r="BB392" s="173">
        <f t="shared" si="133"/>
        <v>0.42735042735042739</v>
      </c>
      <c r="BC392" s="173">
        <f t="shared" si="134"/>
        <v>1.2</v>
      </c>
      <c r="BD392" s="173">
        <f t="shared" si="135"/>
        <v>3.4188034188034191E-2</v>
      </c>
      <c r="BE392" s="173">
        <f t="shared" si="136"/>
        <v>5.128205128205128E-2</v>
      </c>
      <c r="BF392" s="173">
        <f t="shared" si="137"/>
        <v>8.5470085470085472E-2</v>
      </c>
      <c r="BG392" s="173">
        <f t="shared" si="138"/>
        <v>0.17948717948717952</v>
      </c>
      <c r="BH392" s="174" t="str">
        <f t="shared" si="139"/>
        <v>10–19 min</v>
      </c>
      <c r="BI392" s="174" t="str">
        <f t="shared" si="140"/>
        <v>23–27</v>
      </c>
      <c r="BJ392" s="175">
        <f t="shared" si="141"/>
        <v>0.80299999999999994</v>
      </c>
      <c r="BK392" s="175">
        <f t="shared" si="142"/>
        <v>0.80400000000000005</v>
      </c>
      <c r="BL392" s="175">
        <f t="shared" si="143"/>
        <v>6.5178032589016291E-2</v>
      </c>
      <c r="BM392" s="176" t="str">
        <f t="shared" si="144"/>
        <v>Écarter</v>
      </c>
      <c r="BN392" s="177">
        <f t="shared" si="145"/>
        <v>0.15291750503018109</v>
      </c>
      <c r="BO392" s="177">
        <f t="shared" si="146"/>
        <v>468</v>
      </c>
      <c r="BP392" s="178">
        <f t="shared" si="147"/>
        <v>5.128205128205128E-2</v>
      </c>
      <c r="BQ392" s="178">
        <f t="shared" si="148"/>
        <v>1.2</v>
      </c>
      <c r="BR392" s="179">
        <f t="shared" si="149"/>
        <v>0.26495726495726496</v>
      </c>
      <c r="BS392" s="182">
        <f>AVERAGE(Tableau1[[#This Row],[STL_pg/Min]],Tableau1[[#This Row],[BLK_pg/Min]],Tableau1[[#This Row],[REB_pg/Min]])</f>
        <v>0.11680911680911681</v>
      </c>
      <c r="BT392" s="180">
        <f>AVERAGE(Tableau1[FG%])</f>
        <v>44.61089630931459</v>
      </c>
      <c r="BU392" s="180">
        <f>AVERAGE(Tableau1[3P%])</f>
        <v>29.902460456941991</v>
      </c>
      <c r="BV392" s="180">
        <f>AVERAGE(Tableau1[FT%])</f>
        <v>72.024077328646754</v>
      </c>
    </row>
    <row r="393" spans="1:74">
      <c r="A393" s="181" t="s">
        <v>2156</v>
      </c>
      <c r="B393" s="167" t="s">
        <v>1762</v>
      </c>
      <c r="C393" s="168">
        <v>25</v>
      </c>
      <c r="D393" s="168">
        <v>1</v>
      </c>
      <c r="E393" s="168">
        <v>0</v>
      </c>
      <c r="F393" s="168">
        <v>1</v>
      </c>
      <c r="G393" s="168">
        <v>3.7</v>
      </c>
      <c r="H393" s="169">
        <v>5</v>
      </c>
      <c r="I393" s="169">
        <v>2</v>
      </c>
      <c r="J393" s="169">
        <v>2</v>
      </c>
      <c r="K393" s="169">
        <v>100</v>
      </c>
      <c r="L393" s="169">
        <v>1</v>
      </c>
      <c r="M393" s="169">
        <v>1</v>
      </c>
      <c r="N393" s="169">
        <v>100</v>
      </c>
      <c r="O393" s="169">
        <v>0</v>
      </c>
      <c r="P393" s="169">
        <v>0</v>
      </c>
      <c r="Q393" s="169">
        <v>0</v>
      </c>
      <c r="R393" s="169">
        <v>0</v>
      </c>
      <c r="S393" s="169">
        <v>0</v>
      </c>
      <c r="T393" s="169">
        <v>0</v>
      </c>
      <c r="U393" s="169">
        <v>1</v>
      </c>
      <c r="V393" s="170">
        <v>0</v>
      </c>
      <c r="W393" s="169">
        <v>0</v>
      </c>
      <c r="X393" s="169">
        <v>0</v>
      </c>
      <c r="Y393" s="169">
        <v>0</v>
      </c>
      <c r="Z393" s="169">
        <v>7</v>
      </c>
      <c r="AA393" s="169">
        <v>0</v>
      </c>
      <c r="AB393" s="169">
        <v>0</v>
      </c>
      <c r="AC393" s="168">
        <v>6</v>
      </c>
      <c r="AD393" s="168">
        <v>171.4</v>
      </c>
      <c r="AE393" s="168">
        <v>85.7</v>
      </c>
      <c r="AF393" s="168">
        <v>85.7</v>
      </c>
      <c r="AG393" s="168">
        <v>33.299999999999997</v>
      </c>
      <c r="AH393" s="168">
        <v>0</v>
      </c>
      <c r="AI393" s="168">
        <v>33.299999999999997</v>
      </c>
      <c r="AJ393" s="168">
        <v>0</v>
      </c>
      <c r="AK393" s="168">
        <v>0</v>
      </c>
      <c r="AL393" s="168">
        <v>0</v>
      </c>
      <c r="AM393" s="168">
        <v>0</v>
      </c>
      <c r="AN393" s="168">
        <v>125</v>
      </c>
      <c r="AO393" s="168">
        <v>125</v>
      </c>
      <c r="AP393" s="168">
        <v>28.6</v>
      </c>
      <c r="AQ393" s="168">
        <v>90.4</v>
      </c>
      <c r="AR393" s="168">
        <v>40</v>
      </c>
      <c r="AS393" s="168">
        <v>7</v>
      </c>
      <c r="AT393" s="171">
        <f t="shared" si="125"/>
        <v>5</v>
      </c>
      <c r="AU393" s="171">
        <f t="shared" si="126"/>
        <v>1</v>
      </c>
      <c r="AV393" s="172">
        <f t="shared" si="127"/>
        <v>0</v>
      </c>
      <c r="AW393" s="172">
        <f t="shared" si="128"/>
        <v>0</v>
      </c>
      <c r="AX393" s="172">
        <f t="shared" si="129"/>
        <v>0</v>
      </c>
      <c r="AY393" s="172">
        <f t="shared" si="130"/>
        <v>0</v>
      </c>
      <c r="AZ393" s="172">
        <f t="shared" si="131"/>
        <v>0</v>
      </c>
      <c r="BA393" s="172">
        <f t="shared" si="132"/>
        <v>0</v>
      </c>
      <c r="BB393" s="173">
        <f t="shared" si="133"/>
        <v>1.3513513513513513</v>
      </c>
      <c r="BC393" s="173" t="str">
        <f t="shared" si="134"/>
        <v/>
      </c>
      <c r="BD393" s="173">
        <f t="shared" si="135"/>
        <v>0</v>
      </c>
      <c r="BE393" s="173">
        <f t="shared" si="136"/>
        <v>0</v>
      </c>
      <c r="BF393" s="173">
        <f t="shared" si="137"/>
        <v>0</v>
      </c>
      <c r="BG393" s="173">
        <f t="shared" si="138"/>
        <v>0</v>
      </c>
      <c r="BH393" s="174" t="str">
        <f t="shared" si="139"/>
        <v>&lt;10 min</v>
      </c>
      <c r="BI393" s="174" t="str">
        <f t="shared" si="140"/>
        <v>23–27</v>
      </c>
      <c r="BJ393" s="175">
        <f t="shared" si="141"/>
        <v>1.25</v>
      </c>
      <c r="BK393" s="175">
        <f t="shared" si="142"/>
        <v>1.25</v>
      </c>
      <c r="BL393" s="175">
        <f t="shared" si="143"/>
        <v>1.2070006035003018E-3</v>
      </c>
      <c r="BM393" s="176" t="str">
        <f t="shared" si="144"/>
        <v>Écarter</v>
      </c>
      <c r="BN393" s="177">
        <f t="shared" si="145"/>
        <v>0.15291750503018109</v>
      </c>
      <c r="BO393" s="177">
        <f t="shared" si="146"/>
        <v>3.7</v>
      </c>
      <c r="BP393" s="178">
        <f t="shared" si="147"/>
        <v>0.27027027027027023</v>
      </c>
      <c r="BQ393" s="178">
        <f t="shared" si="148"/>
        <v>0</v>
      </c>
      <c r="BR393" s="179">
        <f t="shared" si="149"/>
        <v>0</v>
      </c>
      <c r="BS393" s="182">
        <f>AVERAGE(Tableau1[[#This Row],[STL_pg/Min]],Tableau1[[#This Row],[BLK_pg/Min]],Tableau1[[#This Row],[REB_pg/Min]])</f>
        <v>0</v>
      </c>
      <c r="BT393" s="180">
        <f>AVERAGE(Tableau1[FG%])</f>
        <v>44.61089630931459</v>
      </c>
      <c r="BU393" s="180">
        <f>AVERAGE(Tableau1[3P%])</f>
        <v>29.902460456941991</v>
      </c>
      <c r="BV393" s="180">
        <f>AVERAGE(Tableau1[FT%])</f>
        <v>72.024077328646754</v>
      </c>
    </row>
    <row r="394" spans="1:74">
      <c r="A394" s="181" t="s">
        <v>2157</v>
      </c>
      <c r="B394" s="167" t="s">
        <v>1762</v>
      </c>
      <c r="C394" s="168">
        <v>27</v>
      </c>
      <c r="D394" s="168">
        <v>52</v>
      </c>
      <c r="E394" s="168">
        <v>27</v>
      </c>
      <c r="F394" s="168">
        <v>25</v>
      </c>
      <c r="G394" s="168">
        <v>15</v>
      </c>
      <c r="H394" s="169">
        <v>255</v>
      </c>
      <c r="I394" s="169">
        <v>94</v>
      </c>
      <c r="J394" s="169">
        <v>250</v>
      </c>
      <c r="K394" s="169">
        <v>36.9</v>
      </c>
      <c r="L394" s="169">
        <v>62</v>
      </c>
      <c r="M394" s="169">
        <v>187</v>
      </c>
      <c r="N394" s="169">
        <v>34.4</v>
      </c>
      <c r="O394" s="169">
        <v>10</v>
      </c>
      <c r="P394" s="169">
        <v>10</v>
      </c>
      <c r="Q394" s="169">
        <v>72.7</v>
      </c>
      <c r="R394" s="169">
        <v>21</v>
      </c>
      <c r="S394" s="169">
        <v>88</v>
      </c>
      <c r="T394" s="169">
        <v>109</v>
      </c>
      <c r="U394" s="169">
        <v>52</v>
      </c>
      <c r="V394" s="170">
        <v>21</v>
      </c>
      <c r="W394" s="169">
        <v>26</v>
      </c>
      <c r="X394" s="169">
        <v>10</v>
      </c>
      <c r="Y394" s="169">
        <v>62</v>
      </c>
      <c r="Z394" s="169">
        <v>562</v>
      </c>
      <c r="AA394" s="169">
        <v>0</v>
      </c>
      <c r="AB394" s="169">
        <v>0</v>
      </c>
      <c r="AC394" s="168">
        <v>0.3</v>
      </c>
      <c r="AD394" s="168">
        <v>111.6</v>
      </c>
      <c r="AE394" s="168">
        <v>110.2</v>
      </c>
      <c r="AF394" s="168">
        <v>1.4</v>
      </c>
      <c r="AG394" s="168">
        <v>9.1999999999999993</v>
      </c>
      <c r="AH394" s="168">
        <v>2.6</v>
      </c>
      <c r="AI394" s="168">
        <v>16</v>
      </c>
      <c r="AJ394" s="168">
        <v>2.2999999999999998</v>
      </c>
      <c r="AK394" s="168">
        <v>11.6</v>
      </c>
      <c r="AL394" s="168">
        <v>6.7</v>
      </c>
      <c r="AM394" s="168">
        <v>6.2</v>
      </c>
      <c r="AN394" s="168">
        <v>49.8</v>
      </c>
      <c r="AO394" s="168">
        <v>50.4</v>
      </c>
      <c r="AP394" s="168">
        <v>14.5</v>
      </c>
      <c r="AQ394" s="168">
        <v>99.37</v>
      </c>
      <c r="AR394" s="168">
        <v>6.1</v>
      </c>
      <c r="AS394" s="168">
        <v>1607</v>
      </c>
      <c r="AT394" s="171">
        <f t="shared" si="125"/>
        <v>4.9038461538461542</v>
      </c>
      <c r="AU394" s="171">
        <f t="shared" si="126"/>
        <v>1</v>
      </c>
      <c r="AV394" s="172">
        <f t="shared" si="127"/>
        <v>2.0961538461538463</v>
      </c>
      <c r="AW394" s="172">
        <f t="shared" si="128"/>
        <v>0.40384615384615385</v>
      </c>
      <c r="AX394" s="172">
        <f t="shared" si="129"/>
        <v>1.6923076923076923</v>
      </c>
      <c r="AY394" s="172">
        <f t="shared" si="130"/>
        <v>0.5</v>
      </c>
      <c r="AZ394" s="172">
        <f t="shared" si="131"/>
        <v>0.19230769230769232</v>
      </c>
      <c r="BA394" s="172">
        <f t="shared" si="132"/>
        <v>0.40384615384615385</v>
      </c>
      <c r="BB394" s="173">
        <f t="shared" si="133"/>
        <v>0.32692307692307693</v>
      </c>
      <c r="BC394" s="173">
        <f t="shared" si="134"/>
        <v>2.4761904761904763</v>
      </c>
      <c r="BD394" s="173">
        <f t="shared" si="135"/>
        <v>3.3333333333333333E-2</v>
      </c>
      <c r="BE394" s="173">
        <f t="shared" si="136"/>
        <v>1.2820512820512822E-2</v>
      </c>
      <c r="BF394" s="173">
        <f t="shared" si="137"/>
        <v>2.6923076923076925E-2</v>
      </c>
      <c r="BG394" s="173">
        <f t="shared" si="138"/>
        <v>0.11282051282051282</v>
      </c>
      <c r="BH394" s="174" t="str">
        <f t="shared" si="139"/>
        <v>10–19 min</v>
      </c>
      <c r="BI394" s="174" t="str">
        <f t="shared" si="140"/>
        <v>23–27</v>
      </c>
      <c r="BJ394" s="175">
        <f t="shared" si="141"/>
        <v>0.498</v>
      </c>
      <c r="BK394" s="175">
        <f t="shared" si="142"/>
        <v>0.504</v>
      </c>
      <c r="BL394" s="175">
        <f t="shared" si="143"/>
        <v>0.15087507543753773</v>
      </c>
      <c r="BM394" s="176" t="str">
        <f t="shared" si="144"/>
        <v>Écarter</v>
      </c>
      <c r="BN394" s="177">
        <f t="shared" si="145"/>
        <v>0.14997678377960069</v>
      </c>
      <c r="BO394" s="177">
        <f t="shared" si="146"/>
        <v>780</v>
      </c>
      <c r="BP394" s="178">
        <f t="shared" si="147"/>
        <v>6.6666666666666666E-2</v>
      </c>
      <c r="BQ394" s="178">
        <f t="shared" si="148"/>
        <v>2.4761904761904763</v>
      </c>
      <c r="BR394" s="179">
        <f t="shared" si="149"/>
        <v>0.13974358974358975</v>
      </c>
      <c r="BS394" s="182">
        <f>AVERAGE(Tableau1[[#This Row],[STL_pg/Min]],Tableau1[[#This Row],[BLK_pg/Min]],Tableau1[[#This Row],[REB_pg/Min]])</f>
        <v>6.1965811965811968E-2</v>
      </c>
      <c r="BT394" s="180">
        <f>AVERAGE(Tableau1[FG%])</f>
        <v>44.61089630931459</v>
      </c>
      <c r="BU394" s="180">
        <f>AVERAGE(Tableau1[3P%])</f>
        <v>29.902460456941991</v>
      </c>
      <c r="BV394" s="180">
        <f>AVERAGE(Tableau1[FT%])</f>
        <v>72.024077328646754</v>
      </c>
    </row>
    <row r="395" spans="1:74">
      <c r="A395" s="181" t="s">
        <v>2158</v>
      </c>
      <c r="B395" s="167" t="s">
        <v>1766</v>
      </c>
      <c r="C395" s="168">
        <v>28</v>
      </c>
      <c r="D395" s="168">
        <v>31</v>
      </c>
      <c r="E395" s="168">
        <v>15</v>
      </c>
      <c r="F395" s="168">
        <v>16</v>
      </c>
      <c r="G395" s="168">
        <v>13.9</v>
      </c>
      <c r="H395" s="169">
        <v>152</v>
      </c>
      <c r="I395" s="169">
        <v>56</v>
      </c>
      <c r="J395" s="169">
        <v>146</v>
      </c>
      <c r="K395" s="169">
        <v>38.1</v>
      </c>
      <c r="L395" s="169">
        <v>22</v>
      </c>
      <c r="M395" s="169">
        <v>78</v>
      </c>
      <c r="N395" s="169">
        <v>28.6</v>
      </c>
      <c r="O395" s="169">
        <v>19</v>
      </c>
      <c r="P395" s="169">
        <v>22</v>
      </c>
      <c r="Q395" s="169">
        <v>85.7</v>
      </c>
      <c r="R395" s="169">
        <v>25</v>
      </c>
      <c r="S395" s="169">
        <v>28</v>
      </c>
      <c r="T395" s="169">
        <v>53</v>
      </c>
      <c r="U395" s="169">
        <v>37</v>
      </c>
      <c r="V395" s="170">
        <v>22</v>
      </c>
      <c r="W395" s="169">
        <v>31</v>
      </c>
      <c r="X395" s="169">
        <v>9</v>
      </c>
      <c r="Y395" s="169">
        <v>37</v>
      </c>
      <c r="Z395" s="169">
        <v>375</v>
      </c>
      <c r="AA395" s="169">
        <v>0</v>
      </c>
      <c r="AB395" s="169">
        <v>0</v>
      </c>
      <c r="AC395" s="168">
        <v>-2.8</v>
      </c>
      <c r="AD395" s="168">
        <v>101.9</v>
      </c>
      <c r="AE395" s="168">
        <v>111.1</v>
      </c>
      <c r="AF395" s="168">
        <v>-9.1999999999999993</v>
      </c>
      <c r="AG395" s="168">
        <v>14.1</v>
      </c>
      <c r="AH395" s="168">
        <v>1.73</v>
      </c>
      <c r="AI395" s="168">
        <v>17.5</v>
      </c>
      <c r="AJ395" s="168">
        <v>5.6</v>
      </c>
      <c r="AK395" s="168">
        <v>7.1</v>
      </c>
      <c r="AL395" s="168">
        <v>6.3</v>
      </c>
      <c r="AM395" s="168">
        <v>10.1</v>
      </c>
      <c r="AN395" s="168">
        <v>45.6</v>
      </c>
      <c r="AO395" s="168">
        <v>48.6</v>
      </c>
      <c r="AP395" s="168">
        <v>17.600000000000001</v>
      </c>
      <c r="AQ395" s="168">
        <v>98.95</v>
      </c>
      <c r="AR395" s="168">
        <v>7.1</v>
      </c>
      <c r="AS395" s="168">
        <v>885</v>
      </c>
      <c r="AT395" s="171">
        <f t="shared" ref="AT395:AT458" si="150">H395/D395</f>
        <v>4.903225806451613</v>
      </c>
      <c r="AU395" s="171">
        <f t="shared" ref="AU395:AU458" si="151">U395/D395</f>
        <v>1.1935483870967742</v>
      </c>
      <c r="AV395" s="172">
        <f t="shared" ref="AV395:AV458" si="152">T395/D395</f>
        <v>1.7096774193548387</v>
      </c>
      <c r="AW395" s="172">
        <f t="shared" ref="AW395:AW458" si="153">R395/D395</f>
        <v>0.80645161290322576</v>
      </c>
      <c r="AX395" s="172">
        <f t="shared" ref="AX395:AX458" si="154">S395/D395</f>
        <v>0.90322580645161288</v>
      </c>
      <c r="AY395" s="172">
        <f t="shared" ref="AY395:AY458" si="155">W395/D395</f>
        <v>1</v>
      </c>
      <c r="AZ395" s="172">
        <f t="shared" ref="AZ395:AZ458" si="156">X395/D395</f>
        <v>0.29032258064516131</v>
      </c>
      <c r="BA395" s="172">
        <f t="shared" ref="BA395:BA458" si="157">V395/D395</f>
        <v>0.70967741935483875</v>
      </c>
      <c r="BB395" s="173">
        <f t="shared" ref="BB395:BB458" si="158">IF(G395&gt;0,AT395/G395,"")</f>
        <v>0.35275005801810166</v>
      </c>
      <c r="BC395" s="173">
        <f t="shared" ref="BC395:BC458" si="159">IF(BA395&gt;0,AU395/BA395,"")</f>
        <v>1.6818181818181819</v>
      </c>
      <c r="BD395" s="173">
        <f t="shared" ref="BD395:BD458" si="160">IF(G395&gt;0,AY395/G395,"")</f>
        <v>7.1942446043165464E-2</v>
      </c>
      <c r="BE395" s="173">
        <f t="shared" ref="BE395:BE458" si="161">IF(G395&gt;0,AZ395/G395,"")</f>
        <v>2.0886516593177071E-2</v>
      </c>
      <c r="BF395" s="173">
        <f t="shared" ref="BF395:BF458" si="162">IF(G395&gt;0,AW395/G395,"")</f>
        <v>5.8018101647714079E-2</v>
      </c>
      <c r="BG395" s="173">
        <f t="shared" ref="BG395:BG458" si="163" xml:space="preserve"> IF(G395&gt;0,AX395/G395,"")</f>
        <v>6.4980273845439779E-2</v>
      </c>
      <c r="BH395" s="174" t="str">
        <f t="shared" ref="BH395:BH458" si="164">IF(G395&lt;10,"&lt;10 min",IF(G395&lt;20,"10–19 min",IF(G395&lt;30,"20–29 min",IF(G395&lt;40,"30–39 min","40+ min"))))</f>
        <v>10–19 min</v>
      </c>
      <c r="BI395" s="174" t="str">
        <f t="shared" ref="BI395:BI458" si="165">IF(C395&lt;23,"18–22",IF(C395&lt;28,"23–27",IF(C395&lt;33,"28–32","33+")))</f>
        <v>28–32</v>
      </c>
      <c r="BJ395" s="175">
        <f t="shared" ref="BJ395:BJ458" si="166">AN395/100</f>
        <v>0.45600000000000002</v>
      </c>
      <c r="BK395" s="175">
        <f t="shared" ref="BK395:BK458" si="167">AO395/100</f>
        <v>0.48599999999999999</v>
      </c>
      <c r="BL395" s="175">
        <f t="shared" ref="BL395:BL458" si="168">J395/(MAX($J$11:$J$579))</f>
        <v>8.8111044055522031E-2</v>
      </c>
      <c r="BM395" s="176" t="str">
        <f t="shared" ref="BM395:BM458" si="169">IF(AND(G395&gt;=30,J395&gt;=500),"Conserver","Écarter")</f>
        <v>Écarter</v>
      </c>
      <c r="BN395" s="177">
        <f t="shared" ref="BN395:BN458" si="170">AT395/(MAX($AT$11:$AT$579))</f>
        <v>0.14995781138443565</v>
      </c>
      <c r="BO395" s="177">
        <f t="shared" ref="BO395:BO458" si="171">G395*D395</f>
        <v>430.90000000000003</v>
      </c>
      <c r="BP395" s="178">
        <f t="shared" ref="BP395:BP458" si="172">IF(BO395&gt;0,U395/BO395,"")</f>
        <v>8.5866790438616836E-2</v>
      </c>
      <c r="BQ395" s="178">
        <f t="shared" ref="BQ395:BQ458" si="173">IF(V395&gt;0,U395/V395,0)</f>
        <v>1.6818181818181819</v>
      </c>
      <c r="BR395" s="179">
        <f t="shared" ref="BR395:BR458" si="174">IF(G395&gt;0,AV395/G395,"")</f>
        <v>0.12299837549315386</v>
      </c>
      <c r="BS395" s="182">
        <f>AVERAGE(Tableau1[[#This Row],[STL_pg/Min]],Tableau1[[#This Row],[BLK_pg/Min]],Tableau1[[#This Row],[REB_pg/Min]])</f>
        <v>7.1942446043165464E-2</v>
      </c>
      <c r="BT395" s="180">
        <f>AVERAGE(Tableau1[FG%])</f>
        <v>44.61089630931459</v>
      </c>
      <c r="BU395" s="180">
        <f>AVERAGE(Tableau1[3P%])</f>
        <v>29.902460456941991</v>
      </c>
      <c r="BV395" s="180">
        <f>AVERAGE(Tableau1[FT%])</f>
        <v>72.024077328646754</v>
      </c>
    </row>
    <row r="396" spans="1:74">
      <c r="A396" s="181" t="s">
        <v>2159</v>
      </c>
      <c r="B396" s="167" t="s">
        <v>1815</v>
      </c>
      <c r="C396" s="168">
        <v>21</v>
      </c>
      <c r="D396" s="168">
        <v>16</v>
      </c>
      <c r="E396" s="168">
        <v>3</v>
      </c>
      <c r="F396" s="168">
        <v>13</v>
      </c>
      <c r="G396" s="168">
        <v>14.9</v>
      </c>
      <c r="H396" s="169">
        <v>78</v>
      </c>
      <c r="I396" s="169">
        <v>30</v>
      </c>
      <c r="J396" s="169">
        <v>74</v>
      </c>
      <c r="K396" s="169">
        <v>41.9</v>
      </c>
      <c r="L396" s="169">
        <v>6</v>
      </c>
      <c r="M396" s="169">
        <v>22</v>
      </c>
      <c r="N396" s="169">
        <v>30.4</v>
      </c>
      <c r="O396" s="169">
        <v>10</v>
      </c>
      <c r="P396" s="169">
        <v>10</v>
      </c>
      <c r="Q396" s="169">
        <v>90</v>
      </c>
      <c r="R396" s="169">
        <v>11</v>
      </c>
      <c r="S396" s="169">
        <v>34</v>
      </c>
      <c r="T396" s="169">
        <v>45</v>
      </c>
      <c r="U396" s="169">
        <v>18</v>
      </c>
      <c r="V396" s="170">
        <v>13</v>
      </c>
      <c r="W396" s="169">
        <v>10</v>
      </c>
      <c r="X396" s="169">
        <v>0</v>
      </c>
      <c r="Y396" s="169">
        <v>14</v>
      </c>
      <c r="Z396" s="169">
        <v>171</v>
      </c>
      <c r="AA396" s="169">
        <v>0</v>
      </c>
      <c r="AB396" s="169">
        <v>0</v>
      </c>
      <c r="AC396" s="168">
        <v>-8.1999999999999993</v>
      </c>
      <c r="AD396" s="168">
        <v>93.6</v>
      </c>
      <c r="AE396" s="168">
        <v>120.7</v>
      </c>
      <c r="AF396" s="168">
        <v>-27.1</v>
      </c>
      <c r="AG396" s="168">
        <v>12</v>
      </c>
      <c r="AH396" s="168">
        <v>1.42</v>
      </c>
      <c r="AI396" s="168">
        <v>16</v>
      </c>
      <c r="AJ396" s="168">
        <v>4</v>
      </c>
      <c r="AK396" s="168">
        <v>14.1</v>
      </c>
      <c r="AL396" s="168">
        <v>8.6</v>
      </c>
      <c r="AM396" s="168">
        <v>11.3</v>
      </c>
      <c r="AN396" s="168">
        <v>46.6</v>
      </c>
      <c r="AO396" s="168">
        <v>49.7</v>
      </c>
      <c r="AP396" s="168">
        <v>15.5</v>
      </c>
      <c r="AQ396" s="168">
        <v>100.58</v>
      </c>
      <c r="AR396" s="168">
        <v>7.4</v>
      </c>
      <c r="AS396" s="168">
        <v>502</v>
      </c>
      <c r="AT396" s="171">
        <f t="shared" si="150"/>
        <v>4.875</v>
      </c>
      <c r="AU396" s="171">
        <f t="shared" si="151"/>
        <v>1.125</v>
      </c>
      <c r="AV396" s="172">
        <f t="shared" si="152"/>
        <v>2.8125</v>
      </c>
      <c r="AW396" s="172">
        <f t="shared" si="153"/>
        <v>0.6875</v>
      </c>
      <c r="AX396" s="172">
        <f t="shared" si="154"/>
        <v>2.125</v>
      </c>
      <c r="AY396" s="172">
        <f t="shared" si="155"/>
        <v>0.625</v>
      </c>
      <c r="AZ396" s="172">
        <f t="shared" si="156"/>
        <v>0</v>
      </c>
      <c r="BA396" s="172">
        <f t="shared" si="157"/>
        <v>0.8125</v>
      </c>
      <c r="BB396" s="173">
        <f t="shared" si="158"/>
        <v>0.32718120805369127</v>
      </c>
      <c r="BC396" s="173">
        <f t="shared" si="159"/>
        <v>1.3846153846153846</v>
      </c>
      <c r="BD396" s="173">
        <f t="shared" si="160"/>
        <v>4.1946308724832217E-2</v>
      </c>
      <c r="BE396" s="173">
        <f t="shared" si="161"/>
        <v>0</v>
      </c>
      <c r="BF396" s="173">
        <f t="shared" si="162"/>
        <v>4.6140939597315432E-2</v>
      </c>
      <c r="BG396" s="173">
        <f t="shared" si="163"/>
        <v>0.14261744966442952</v>
      </c>
      <c r="BH396" s="174" t="str">
        <f t="shared" si="164"/>
        <v>10–19 min</v>
      </c>
      <c r="BI396" s="174" t="str">
        <f t="shared" si="165"/>
        <v>18–22</v>
      </c>
      <c r="BJ396" s="175">
        <f t="shared" si="166"/>
        <v>0.46600000000000003</v>
      </c>
      <c r="BK396" s="175">
        <f t="shared" si="167"/>
        <v>0.49700000000000005</v>
      </c>
      <c r="BL396" s="175">
        <f t="shared" si="168"/>
        <v>4.4659022329511168E-2</v>
      </c>
      <c r="BM396" s="176" t="str">
        <f t="shared" si="169"/>
        <v>Écarter</v>
      </c>
      <c r="BN396" s="177">
        <f t="shared" si="170"/>
        <v>0.14909456740442656</v>
      </c>
      <c r="BO396" s="177">
        <f t="shared" si="171"/>
        <v>238.4</v>
      </c>
      <c r="BP396" s="178">
        <f t="shared" si="172"/>
        <v>7.5503355704697989E-2</v>
      </c>
      <c r="BQ396" s="178">
        <f t="shared" si="173"/>
        <v>1.3846153846153846</v>
      </c>
      <c r="BR396" s="179">
        <f t="shared" si="174"/>
        <v>0.18875838926174496</v>
      </c>
      <c r="BS396" s="182">
        <f>AVERAGE(Tableau1[[#This Row],[STL_pg/Min]],Tableau1[[#This Row],[BLK_pg/Min]],Tableau1[[#This Row],[REB_pg/Min]])</f>
        <v>7.6901565995525722E-2</v>
      </c>
      <c r="BT396" s="180">
        <f>AVERAGE(Tableau1[FG%])</f>
        <v>44.61089630931459</v>
      </c>
      <c r="BU396" s="180">
        <f>AVERAGE(Tableau1[3P%])</f>
        <v>29.902460456941991</v>
      </c>
      <c r="BV396" s="180">
        <f>AVERAGE(Tableau1[FT%])</f>
        <v>72.024077328646754</v>
      </c>
    </row>
    <row r="397" spans="1:74">
      <c r="A397" s="181" t="s">
        <v>2160</v>
      </c>
      <c r="B397" s="167" t="s">
        <v>1811</v>
      </c>
      <c r="C397" s="168">
        <v>29</v>
      </c>
      <c r="D397" s="168">
        <v>42</v>
      </c>
      <c r="E397" s="168">
        <v>26</v>
      </c>
      <c r="F397" s="168">
        <v>16</v>
      </c>
      <c r="G397" s="168">
        <v>11.9</v>
      </c>
      <c r="H397" s="169">
        <v>202</v>
      </c>
      <c r="I397" s="169">
        <v>80</v>
      </c>
      <c r="J397" s="169">
        <v>151</v>
      </c>
      <c r="K397" s="169">
        <v>53.3</v>
      </c>
      <c r="L397" s="169">
        <v>13</v>
      </c>
      <c r="M397" s="169">
        <v>25</v>
      </c>
      <c r="N397" s="169">
        <v>42.3</v>
      </c>
      <c r="O397" s="169">
        <v>25</v>
      </c>
      <c r="P397" s="169">
        <v>42</v>
      </c>
      <c r="Q397" s="169">
        <v>67.5</v>
      </c>
      <c r="R397" s="169">
        <v>55</v>
      </c>
      <c r="S397" s="169">
        <v>80</v>
      </c>
      <c r="T397" s="169">
        <v>139</v>
      </c>
      <c r="U397" s="169">
        <v>38</v>
      </c>
      <c r="V397" s="170">
        <v>21</v>
      </c>
      <c r="W397" s="169">
        <v>13</v>
      </c>
      <c r="X397" s="169">
        <v>8</v>
      </c>
      <c r="Y397" s="169">
        <v>50</v>
      </c>
      <c r="Z397" s="169">
        <v>466</v>
      </c>
      <c r="AA397" s="169">
        <v>1</v>
      </c>
      <c r="AB397" s="169">
        <v>0</v>
      </c>
      <c r="AC397" s="168">
        <v>-0.6</v>
      </c>
      <c r="AD397" s="168">
        <v>110.5</v>
      </c>
      <c r="AE397" s="168">
        <v>112.6</v>
      </c>
      <c r="AF397" s="168">
        <v>-2.1</v>
      </c>
      <c r="AG397" s="168">
        <v>10.199999999999999</v>
      </c>
      <c r="AH397" s="168">
        <v>1.76</v>
      </c>
      <c r="AI397" s="168">
        <v>16.3</v>
      </c>
      <c r="AJ397" s="168">
        <v>9.9</v>
      </c>
      <c r="AK397" s="168">
        <v>15.1</v>
      </c>
      <c r="AL397" s="168">
        <v>12.5</v>
      </c>
      <c r="AM397" s="168">
        <v>9.3000000000000007</v>
      </c>
      <c r="AN397" s="168">
        <v>56.9</v>
      </c>
      <c r="AO397" s="168">
        <v>59</v>
      </c>
      <c r="AP397" s="168">
        <v>14.8</v>
      </c>
      <c r="AQ397" s="168">
        <v>103.58</v>
      </c>
      <c r="AR397" s="168">
        <v>9.6999999999999993</v>
      </c>
      <c r="AS397" s="168">
        <v>1078</v>
      </c>
      <c r="AT397" s="171">
        <f t="shared" si="150"/>
        <v>4.8095238095238093</v>
      </c>
      <c r="AU397" s="171">
        <f t="shared" si="151"/>
        <v>0.90476190476190477</v>
      </c>
      <c r="AV397" s="172">
        <f t="shared" si="152"/>
        <v>3.3095238095238093</v>
      </c>
      <c r="AW397" s="172">
        <f t="shared" si="153"/>
        <v>1.3095238095238095</v>
      </c>
      <c r="AX397" s="172">
        <f t="shared" si="154"/>
        <v>1.9047619047619047</v>
      </c>
      <c r="AY397" s="172">
        <f t="shared" si="155"/>
        <v>0.30952380952380953</v>
      </c>
      <c r="AZ397" s="172">
        <f t="shared" si="156"/>
        <v>0.19047619047619047</v>
      </c>
      <c r="BA397" s="172">
        <f t="shared" si="157"/>
        <v>0.5</v>
      </c>
      <c r="BB397" s="173">
        <f t="shared" si="158"/>
        <v>0.40416166466586634</v>
      </c>
      <c r="BC397" s="173">
        <f t="shared" si="159"/>
        <v>1.8095238095238095</v>
      </c>
      <c r="BD397" s="173">
        <f t="shared" si="160"/>
        <v>2.6010404161664665E-2</v>
      </c>
      <c r="BE397" s="173">
        <f t="shared" si="161"/>
        <v>1.6006402561024407E-2</v>
      </c>
      <c r="BF397" s="173">
        <f t="shared" si="162"/>
        <v>0.11004401760704281</v>
      </c>
      <c r="BG397" s="173">
        <f t="shared" si="163"/>
        <v>0.16006402561024408</v>
      </c>
      <c r="BH397" s="174" t="str">
        <f t="shared" si="164"/>
        <v>10–19 min</v>
      </c>
      <c r="BI397" s="174" t="str">
        <f t="shared" si="165"/>
        <v>28–32</v>
      </c>
      <c r="BJ397" s="175">
        <f t="shared" si="166"/>
        <v>0.56899999999999995</v>
      </c>
      <c r="BK397" s="175">
        <f t="shared" si="167"/>
        <v>0.59</v>
      </c>
      <c r="BL397" s="175">
        <f t="shared" si="168"/>
        <v>9.1128545564272787E-2</v>
      </c>
      <c r="BM397" s="176" t="str">
        <f t="shared" si="169"/>
        <v>Écarter</v>
      </c>
      <c r="BN397" s="177">
        <f t="shared" si="170"/>
        <v>0.14709207626712656</v>
      </c>
      <c r="BO397" s="177">
        <f t="shared" si="171"/>
        <v>499.8</v>
      </c>
      <c r="BP397" s="178">
        <f t="shared" si="172"/>
        <v>7.6030412164865946E-2</v>
      </c>
      <c r="BQ397" s="178">
        <f t="shared" si="173"/>
        <v>1.8095238095238095</v>
      </c>
      <c r="BR397" s="179">
        <f t="shared" si="174"/>
        <v>0.27811124449779911</v>
      </c>
      <c r="BS397" s="182">
        <f>AVERAGE(Tableau1[[#This Row],[STL_pg/Min]],Tableau1[[#This Row],[BLK_pg/Min]],Tableau1[[#This Row],[REB_pg/Min]])</f>
        <v>0.1067093504068294</v>
      </c>
      <c r="BT397" s="180">
        <f>AVERAGE(Tableau1[FG%])</f>
        <v>44.61089630931459</v>
      </c>
      <c r="BU397" s="180">
        <f>AVERAGE(Tableau1[3P%])</f>
        <v>29.902460456941991</v>
      </c>
      <c r="BV397" s="180">
        <f>AVERAGE(Tableau1[FT%])</f>
        <v>72.024077328646754</v>
      </c>
    </row>
    <row r="398" spans="1:74">
      <c r="A398" s="181" t="s">
        <v>2161</v>
      </c>
      <c r="B398" s="167" t="s">
        <v>1799</v>
      </c>
      <c r="C398" s="168">
        <v>25</v>
      </c>
      <c r="D398" s="168">
        <v>26</v>
      </c>
      <c r="E398" s="168">
        <v>15</v>
      </c>
      <c r="F398" s="168">
        <v>11</v>
      </c>
      <c r="G398" s="168">
        <v>16.600000000000001</v>
      </c>
      <c r="H398" s="169">
        <v>122</v>
      </c>
      <c r="I398" s="169">
        <v>47</v>
      </c>
      <c r="J398" s="169">
        <v>99</v>
      </c>
      <c r="K398" s="169">
        <v>46.9</v>
      </c>
      <c r="L398" s="169">
        <v>3</v>
      </c>
      <c r="M398" s="169">
        <v>16</v>
      </c>
      <c r="N398" s="169">
        <v>12.5</v>
      </c>
      <c r="O398" s="169">
        <v>29</v>
      </c>
      <c r="P398" s="169">
        <v>39</v>
      </c>
      <c r="Q398" s="169">
        <v>76.3</v>
      </c>
      <c r="R398" s="169">
        <v>52</v>
      </c>
      <c r="S398" s="169">
        <v>70</v>
      </c>
      <c r="T398" s="169">
        <v>122</v>
      </c>
      <c r="U398" s="169">
        <v>29</v>
      </c>
      <c r="V398" s="170">
        <v>23</v>
      </c>
      <c r="W398" s="169">
        <v>8</v>
      </c>
      <c r="X398" s="169">
        <v>10</v>
      </c>
      <c r="Y398" s="169">
        <v>52</v>
      </c>
      <c r="Z398" s="169">
        <v>343</v>
      </c>
      <c r="AA398" s="169">
        <v>0</v>
      </c>
      <c r="AB398" s="169">
        <v>0</v>
      </c>
      <c r="AC398" s="168">
        <v>-1.2</v>
      </c>
      <c r="AD398" s="168">
        <v>106.1</v>
      </c>
      <c r="AE398" s="168">
        <v>108.2</v>
      </c>
      <c r="AF398" s="168">
        <v>-2.1</v>
      </c>
      <c r="AG398" s="168">
        <v>9.1999999999999993</v>
      </c>
      <c r="AH398" s="168">
        <v>1.22</v>
      </c>
      <c r="AI398" s="168">
        <v>16.899999999999999</v>
      </c>
      <c r="AJ398" s="168">
        <v>10.4</v>
      </c>
      <c r="AK398" s="168">
        <v>14.3</v>
      </c>
      <c r="AL398" s="168">
        <v>12.3</v>
      </c>
      <c r="AM398" s="168">
        <v>13.9</v>
      </c>
      <c r="AN398" s="168">
        <v>48</v>
      </c>
      <c r="AO398" s="168">
        <v>53.6</v>
      </c>
      <c r="AP398" s="168">
        <v>12.5</v>
      </c>
      <c r="AQ398" s="168">
        <v>102.22</v>
      </c>
      <c r="AR398" s="168">
        <v>7.4</v>
      </c>
      <c r="AS398" s="168">
        <v>915</v>
      </c>
      <c r="AT398" s="171">
        <f t="shared" si="150"/>
        <v>4.6923076923076925</v>
      </c>
      <c r="AU398" s="171">
        <f t="shared" si="151"/>
        <v>1.1153846153846154</v>
      </c>
      <c r="AV398" s="172">
        <f t="shared" si="152"/>
        <v>4.6923076923076925</v>
      </c>
      <c r="AW398" s="172">
        <f t="shared" si="153"/>
        <v>2</v>
      </c>
      <c r="AX398" s="172">
        <f t="shared" si="154"/>
        <v>2.6923076923076925</v>
      </c>
      <c r="AY398" s="172">
        <f t="shared" si="155"/>
        <v>0.30769230769230771</v>
      </c>
      <c r="AZ398" s="172">
        <f t="shared" si="156"/>
        <v>0.38461538461538464</v>
      </c>
      <c r="BA398" s="172">
        <f t="shared" si="157"/>
        <v>0.88461538461538458</v>
      </c>
      <c r="BB398" s="173">
        <f t="shared" si="158"/>
        <v>0.28266913809082483</v>
      </c>
      <c r="BC398" s="173">
        <f t="shared" si="159"/>
        <v>1.2608695652173914</v>
      </c>
      <c r="BD398" s="173">
        <f t="shared" si="160"/>
        <v>1.8535681186283594E-2</v>
      </c>
      <c r="BE398" s="173">
        <f t="shared" si="161"/>
        <v>2.3169601482854494E-2</v>
      </c>
      <c r="BF398" s="173">
        <f t="shared" si="162"/>
        <v>0.12048192771084336</v>
      </c>
      <c r="BG398" s="173">
        <f t="shared" si="163"/>
        <v>0.16218721037998146</v>
      </c>
      <c r="BH398" s="174" t="str">
        <f t="shared" si="164"/>
        <v>10–19 min</v>
      </c>
      <c r="BI398" s="174" t="str">
        <f t="shared" si="165"/>
        <v>23–27</v>
      </c>
      <c r="BJ398" s="175">
        <f t="shared" si="166"/>
        <v>0.48</v>
      </c>
      <c r="BK398" s="175">
        <f t="shared" si="167"/>
        <v>0.53600000000000003</v>
      </c>
      <c r="BL398" s="175">
        <f t="shared" si="168"/>
        <v>5.9746529873264939E-2</v>
      </c>
      <c r="BM398" s="176" t="str">
        <f t="shared" si="169"/>
        <v>Écarter</v>
      </c>
      <c r="BN398" s="177">
        <f t="shared" si="170"/>
        <v>0.14350719702832379</v>
      </c>
      <c r="BO398" s="177">
        <f t="shared" si="171"/>
        <v>431.6</v>
      </c>
      <c r="BP398" s="178">
        <f t="shared" si="172"/>
        <v>6.7191844300278025E-2</v>
      </c>
      <c r="BQ398" s="178">
        <f t="shared" si="173"/>
        <v>1.2608695652173914</v>
      </c>
      <c r="BR398" s="179">
        <f t="shared" si="174"/>
        <v>0.28266913809082483</v>
      </c>
      <c r="BS398" s="182">
        <f>AVERAGE(Tableau1[[#This Row],[STL_pg/Min]],Tableau1[[#This Row],[BLK_pg/Min]],Tableau1[[#This Row],[REB_pg/Min]])</f>
        <v>0.10812480691998765</v>
      </c>
      <c r="BT398" s="180">
        <f>AVERAGE(Tableau1[FG%])</f>
        <v>44.61089630931459</v>
      </c>
      <c r="BU398" s="180">
        <f>AVERAGE(Tableau1[3P%])</f>
        <v>29.902460456941991</v>
      </c>
      <c r="BV398" s="180">
        <f>AVERAGE(Tableau1[FT%])</f>
        <v>72.024077328646754</v>
      </c>
    </row>
    <row r="399" spans="1:74">
      <c r="A399" s="181" t="s">
        <v>2162</v>
      </c>
      <c r="B399" s="167" t="s">
        <v>1830</v>
      </c>
      <c r="C399" s="168">
        <v>21</v>
      </c>
      <c r="D399" s="168">
        <v>3</v>
      </c>
      <c r="E399" s="168">
        <v>0</v>
      </c>
      <c r="F399" s="168">
        <v>3</v>
      </c>
      <c r="G399" s="168">
        <v>24.8</v>
      </c>
      <c r="H399" s="169">
        <v>14</v>
      </c>
      <c r="I399" s="169">
        <v>4</v>
      </c>
      <c r="J399" s="169">
        <v>18</v>
      </c>
      <c r="K399" s="169">
        <v>22.2</v>
      </c>
      <c r="L399" s="169">
        <v>3</v>
      </c>
      <c r="M399" s="169">
        <v>12</v>
      </c>
      <c r="N399" s="169">
        <v>25</v>
      </c>
      <c r="O399" s="169">
        <v>3</v>
      </c>
      <c r="P399" s="169">
        <v>4</v>
      </c>
      <c r="Q399" s="169">
        <v>75</v>
      </c>
      <c r="R399" s="169">
        <v>5</v>
      </c>
      <c r="S399" s="169">
        <v>10</v>
      </c>
      <c r="T399" s="169">
        <v>15</v>
      </c>
      <c r="U399" s="169">
        <v>2</v>
      </c>
      <c r="V399" s="170">
        <v>2</v>
      </c>
      <c r="W399" s="169">
        <v>5</v>
      </c>
      <c r="X399" s="169">
        <v>4</v>
      </c>
      <c r="Y399" s="169">
        <v>8</v>
      </c>
      <c r="Z399" s="169">
        <v>60</v>
      </c>
      <c r="AA399" s="169">
        <v>0</v>
      </c>
      <c r="AB399" s="169">
        <v>0</v>
      </c>
      <c r="AC399" s="168">
        <v>-7.3</v>
      </c>
      <c r="AD399" s="168">
        <v>95.7</v>
      </c>
      <c r="AE399" s="168">
        <v>109.2</v>
      </c>
      <c r="AF399" s="168">
        <v>-13.5</v>
      </c>
      <c r="AG399" s="168">
        <v>4</v>
      </c>
      <c r="AH399" s="168">
        <v>1</v>
      </c>
      <c r="AI399" s="168">
        <v>8.3000000000000007</v>
      </c>
      <c r="AJ399" s="168">
        <v>5.4</v>
      </c>
      <c r="AK399" s="168">
        <v>11.5</v>
      </c>
      <c r="AL399" s="168">
        <v>8.3000000000000007</v>
      </c>
      <c r="AM399" s="168">
        <v>8.3000000000000007</v>
      </c>
      <c r="AN399" s="168">
        <v>30.6</v>
      </c>
      <c r="AO399" s="168">
        <v>35.4</v>
      </c>
      <c r="AP399" s="168">
        <v>11.3</v>
      </c>
      <c r="AQ399" s="168">
        <v>105</v>
      </c>
      <c r="AR399" s="168">
        <v>3.6</v>
      </c>
      <c r="AS399" s="168">
        <v>163</v>
      </c>
      <c r="AT399" s="171">
        <f t="shared" si="150"/>
        <v>4.666666666666667</v>
      </c>
      <c r="AU399" s="171">
        <f t="shared" si="151"/>
        <v>0.66666666666666663</v>
      </c>
      <c r="AV399" s="172">
        <f t="shared" si="152"/>
        <v>5</v>
      </c>
      <c r="AW399" s="172">
        <f t="shared" si="153"/>
        <v>1.6666666666666667</v>
      </c>
      <c r="AX399" s="172">
        <f t="shared" si="154"/>
        <v>3.3333333333333335</v>
      </c>
      <c r="AY399" s="172">
        <f t="shared" si="155"/>
        <v>1.6666666666666667</v>
      </c>
      <c r="AZ399" s="172">
        <f t="shared" si="156"/>
        <v>1.3333333333333333</v>
      </c>
      <c r="BA399" s="172">
        <f t="shared" si="157"/>
        <v>0.66666666666666663</v>
      </c>
      <c r="BB399" s="173">
        <f t="shared" si="158"/>
        <v>0.18817204301075269</v>
      </c>
      <c r="BC399" s="173">
        <f t="shared" si="159"/>
        <v>1</v>
      </c>
      <c r="BD399" s="173">
        <f t="shared" si="160"/>
        <v>6.7204301075268813E-2</v>
      </c>
      <c r="BE399" s="173">
        <f t="shared" si="161"/>
        <v>5.3763440860215048E-2</v>
      </c>
      <c r="BF399" s="173">
        <f t="shared" si="162"/>
        <v>6.7204301075268813E-2</v>
      </c>
      <c r="BG399" s="173">
        <f t="shared" si="163"/>
        <v>0.13440860215053763</v>
      </c>
      <c r="BH399" s="174" t="str">
        <f t="shared" si="164"/>
        <v>20–29 min</v>
      </c>
      <c r="BI399" s="174" t="str">
        <f t="shared" si="165"/>
        <v>18–22</v>
      </c>
      <c r="BJ399" s="175">
        <f t="shared" si="166"/>
        <v>0.30599999999999999</v>
      </c>
      <c r="BK399" s="175">
        <f t="shared" si="167"/>
        <v>0.35399999999999998</v>
      </c>
      <c r="BL399" s="175">
        <f t="shared" si="168"/>
        <v>1.0863005431502716E-2</v>
      </c>
      <c r="BM399" s="176" t="str">
        <f t="shared" si="169"/>
        <v>Écarter</v>
      </c>
      <c r="BN399" s="177">
        <f t="shared" si="170"/>
        <v>0.1427230046948357</v>
      </c>
      <c r="BO399" s="177">
        <f t="shared" si="171"/>
        <v>74.400000000000006</v>
      </c>
      <c r="BP399" s="178">
        <f t="shared" si="172"/>
        <v>2.6881720430107524E-2</v>
      </c>
      <c r="BQ399" s="178">
        <f t="shared" si="173"/>
        <v>1</v>
      </c>
      <c r="BR399" s="179">
        <f t="shared" si="174"/>
        <v>0.20161290322580644</v>
      </c>
      <c r="BS399" s="182">
        <f>AVERAGE(Tableau1[[#This Row],[STL_pg/Min]],Tableau1[[#This Row],[BLK_pg/Min]],Tableau1[[#This Row],[REB_pg/Min]])</f>
        <v>0.10752688172043011</v>
      </c>
      <c r="BT399" s="180">
        <f>AVERAGE(Tableau1[FG%])</f>
        <v>44.61089630931459</v>
      </c>
      <c r="BU399" s="180">
        <f>AVERAGE(Tableau1[3P%])</f>
        <v>29.902460456941991</v>
      </c>
      <c r="BV399" s="180">
        <f>AVERAGE(Tableau1[FT%])</f>
        <v>72.024077328646754</v>
      </c>
    </row>
    <row r="400" spans="1:74">
      <c r="A400" s="181" t="s">
        <v>2163</v>
      </c>
      <c r="B400" s="167" t="s">
        <v>1797</v>
      </c>
      <c r="C400" s="168">
        <v>28</v>
      </c>
      <c r="D400" s="168">
        <v>61</v>
      </c>
      <c r="E400" s="168">
        <v>25</v>
      </c>
      <c r="F400" s="168">
        <v>36</v>
      </c>
      <c r="G400" s="168">
        <v>12.2</v>
      </c>
      <c r="H400" s="169">
        <v>281</v>
      </c>
      <c r="I400" s="169">
        <v>116</v>
      </c>
      <c r="J400" s="169">
        <v>195</v>
      </c>
      <c r="K400" s="169">
        <v>59.3</v>
      </c>
      <c r="L400" s="169">
        <v>0</v>
      </c>
      <c r="M400" s="169">
        <v>6</v>
      </c>
      <c r="N400" s="169">
        <v>50</v>
      </c>
      <c r="O400" s="169">
        <v>49</v>
      </c>
      <c r="P400" s="169">
        <v>73</v>
      </c>
      <c r="Q400" s="169">
        <v>66.2</v>
      </c>
      <c r="R400" s="169">
        <v>61</v>
      </c>
      <c r="S400" s="169">
        <v>165</v>
      </c>
      <c r="T400" s="169">
        <v>226</v>
      </c>
      <c r="U400" s="169">
        <v>55</v>
      </c>
      <c r="V400" s="170">
        <v>43</v>
      </c>
      <c r="W400" s="169">
        <v>12</v>
      </c>
      <c r="X400" s="169">
        <v>37</v>
      </c>
      <c r="Y400" s="169">
        <v>61</v>
      </c>
      <c r="Z400" s="169">
        <v>744</v>
      </c>
      <c r="AA400" s="169">
        <v>0</v>
      </c>
      <c r="AB400" s="169">
        <v>0</v>
      </c>
      <c r="AC400" s="168">
        <v>-2.1</v>
      </c>
      <c r="AD400" s="168">
        <v>106.7</v>
      </c>
      <c r="AE400" s="168">
        <v>114.8</v>
      </c>
      <c r="AF400" s="168">
        <v>-8.1</v>
      </c>
      <c r="AG400" s="168">
        <v>11</v>
      </c>
      <c r="AH400" s="168">
        <v>1.32</v>
      </c>
      <c r="AI400" s="168">
        <v>16.7</v>
      </c>
      <c r="AJ400" s="168">
        <v>7.8</v>
      </c>
      <c r="AK400" s="168">
        <v>21.1</v>
      </c>
      <c r="AL400" s="168">
        <v>14.5</v>
      </c>
      <c r="AM400" s="168">
        <v>12.7</v>
      </c>
      <c r="AN400" s="168">
        <v>60.1</v>
      </c>
      <c r="AO400" s="168">
        <v>62.2</v>
      </c>
      <c r="AP400" s="168">
        <v>14.9</v>
      </c>
      <c r="AQ400" s="168">
        <v>102.72</v>
      </c>
      <c r="AR400" s="168">
        <v>11.1</v>
      </c>
      <c r="AS400" s="168">
        <v>1598</v>
      </c>
      <c r="AT400" s="171">
        <f t="shared" si="150"/>
        <v>4.6065573770491799</v>
      </c>
      <c r="AU400" s="171">
        <f t="shared" si="151"/>
        <v>0.90163934426229508</v>
      </c>
      <c r="AV400" s="172">
        <f t="shared" si="152"/>
        <v>3.7049180327868854</v>
      </c>
      <c r="AW400" s="172">
        <f t="shared" si="153"/>
        <v>1</v>
      </c>
      <c r="AX400" s="172">
        <f t="shared" si="154"/>
        <v>2.7049180327868854</v>
      </c>
      <c r="AY400" s="172">
        <f t="shared" si="155"/>
        <v>0.19672131147540983</v>
      </c>
      <c r="AZ400" s="172">
        <f t="shared" si="156"/>
        <v>0.60655737704918034</v>
      </c>
      <c r="BA400" s="172">
        <f t="shared" si="157"/>
        <v>0.70491803278688525</v>
      </c>
      <c r="BB400" s="173">
        <f t="shared" si="158"/>
        <v>0.37758667024993281</v>
      </c>
      <c r="BC400" s="173">
        <f t="shared" si="159"/>
        <v>1.2790697674418605</v>
      </c>
      <c r="BD400" s="173">
        <f t="shared" si="160"/>
        <v>1.612469766191884E-2</v>
      </c>
      <c r="BE400" s="173">
        <f t="shared" si="161"/>
        <v>4.9717817790916427E-2</v>
      </c>
      <c r="BF400" s="173">
        <f t="shared" si="162"/>
        <v>8.1967213114754106E-2</v>
      </c>
      <c r="BG400" s="173">
        <f t="shared" si="163"/>
        <v>0.22171459285138406</v>
      </c>
      <c r="BH400" s="174" t="str">
        <f t="shared" si="164"/>
        <v>10–19 min</v>
      </c>
      <c r="BI400" s="174" t="str">
        <f t="shared" si="165"/>
        <v>28–32</v>
      </c>
      <c r="BJ400" s="175">
        <f t="shared" si="166"/>
        <v>0.60099999999999998</v>
      </c>
      <c r="BK400" s="175">
        <f t="shared" si="167"/>
        <v>0.622</v>
      </c>
      <c r="BL400" s="175">
        <f t="shared" si="168"/>
        <v>0.11768255884127941</v>
      </c>
      <c r="BM400" s="176" t="str">
        <f t="shared" si="169"/>
        <v>Écarter</v>
      </c>
      <c r="BN400" s="177">
        <f t="shared" si="170"/>
        <v>0.14088465217534715</v>
      </c>
      <c r="BO400" s="177">
        <f t="shared" si="171"/>
        <v>744.19999999999993</v>
      </c>
      <c r="BP400" s="178">
        <f t="shared" si="172"/>
        <v>7.3904864283794683E-2</v>
      </c>
      <c r="BQ400" s="178">
        <f t="shared" si="173"/>
        <v>1.2790697674418605</v>
      </c>
      <c r="BR400" s="179">
        <f t="shared" si="174"/>
        <v>0.30368180596613814</v>
      </c>
      <c r="BS400" s="182">
        <f>AVERAGE(Tableau1[[#This Row],[STL_pg/Min]],Tableau1[[#This Row],[BLK_pg/Min]],Tableau1[[#This Row],[REB_pg/Min]])</f>
        <v>0.12317477380632447</v>
      </c>
      <c r="BT400" s="180">
        <f>AVERAGE(Tableau1[FG%])</f>
        <v>44.61089630931459</v>
      </c>
      <c r="BU400" s="180">
        <f>AVERAGE(Tableau1[3P%])</f>
        <v>29.902460456941991</v>
      </c>
      <c r="BV400" s="180">
        <f>AVERAGE(Tableau1[FT%])</f>
        <v>72.024077328646754</v>
      </c>
    </row>
    <row r="401" spans="1:74">
      <c r="A401" s="181" t="s">
        <v>2164</v>
      </c>
      <c r="B401" s="167" t="s">
        <v>1811</v>
      </c>
      <c r="C401" s="168">
        <v>24</v>
      </c>
      <c r="D401" s="168">
        <v>33</v>
      </c>
      <c r="E401" s="168">
        <v>9</v>
      </c>
      <c r="F401" s="168">
        <v>24</v>
      </c>
      <c r="G401" s="168">
        <v>12.4</v>
      </c>
      <c r="H401" s="169">
        <v>152</v>
      </c>
      <c r="I401" s="169">
        <v>56</v>
      </c>
      <c r="J401" s="169">
        <v>125</v>
      </c>
      <c r="K401" s="169">
        <v>45.6</v>
      </c>
      <c r="L401" s="169">
        <v>20</v>
      </c>
      <c r="M401" s="169">
        <v>59</v>
      </c>
      <c r="N401" s="169">
        <v>31.1</v>
      </c>
      <c r="O401" s="169">
        <v>20</v>
      </c>
      <c r="P401" s="169">
        <v>26</v>
      </c>
      <c r="Q401" s="169">
        <v>76.900000000000006</v>
      </c>
      <c r="R401" s="169">
        <v>13</v>
      </c>
      <c r="S401" s="169">
        <v>73</v>
      </c>
      <c r="T401" s="169">
        <v>83</v>
      </c>
      <c r="U401" s="169">
        <v>36</v>
      </c>
      <c r="V401" s="170">
        <v>23</v>
      </c>
      <c r="W401" s="169">
        <v>13</v>
      </c>
      <c r="X401" s="169">
        <v>10</v>
      </c>
      <c r="Y401" s="169">
        <v>20</v>
      </c>
      <c r="Z401" s="169">
        <v>353</v>
      </c>
      <c r="AA401" s="169">
        <v>0</v>
      </c>
      <c r="AB401" s="169">
        <v>0</v>
      </c>
      <c r="AC401" s="168">
        <v>-2.2999999999999998</v>
      </c>
      <c r="AD401" s="168">
        <v>106.4</v>
      </c>
      <c r="AE401" s="168">
        <v>114.6</v>
      </c>
      <c r="AF401" s="168">
        <v>-8.1999999999999993</v>
      </c>
      <c r="AG401" s="168">
        <v>12.1</v>
      </c>
      <c r="AH401" s="168">
        <v>1.59</v>
      </c>
      <c r="AI401" s="168">
        <v>18</v>
      </c>
      <c r="AJ401" s="168">
        <v>3</v>
      </c>
      <c r="AK401" s="168">
        <v>17.7</v>
      </c>
      <c r="AL401" s="168">
        <v>10.1</v>
      </c>
      <c r="AM401" s="168">
        <v>11.3</v>
      </c>
      <c r="AN401" s="168">
        <v>53.2</v>
      </c>
      <c r="AO401" s="168">
        <v>56.1</v>
      </c>
      <c r="AP401" s="168">
        <v>15.9</v>
      </c>
      <c r="AQ401" s="168">
        <v>104.43</v>
      </c>
      <c r="AR401" s="168">
        <v>8.9</v>
      </c>
      <c r="AS401" s="168">
        <v>890</v>
      </c>
      <c r="AT401" s="171">
        <f t="shared" si="150"/>
        <v>4.6060606060606064</v>
      </c>
      <c r="AU401" s="171">
        <f t="shared" si="151"/>
        <v>1.0909090909090908</v>
      </c>
      <c r="AV401" s="172">
        <f t="shared" si="152"/>
        <v>2.5151515151515151</v>
      </c>
      <c r="AW401" s="172">
        <f t="shared" si="153"/>
        <v>0.39393939393939392</v>
      </c>
      <c r="AX401" s="172">
        <f t="shared" si="154"/>
        <v>2.2121212121212119</v>
      </c>
      <c r="AY401" s="172">
        <f t="shared" si="155"/>
        <v>0.39393939393939392</v>
      </c>
      <c r="AZ401" s="172">
        <f t="shared" si="156"/>
        <v>0.30303030303030304</v>
      </c>
      <c r="BA401" s="172">
        <f t="shared" si="157"/>
        <v>0.69696969696969702</v>
      </c>
      <c r="BB401" s="173">
        <f t="shared" si="158"/>
        <v>0.37145650048875856</v>
      </c>
      <c r="BC401" s="173">
        <f t="shared" si="159"/>
        <v>1.5652173913043477</v>
      </c>
      <c r="BD401" s="173">
        <f t="shared" si="160"/>
        <v>3.1769305962854349E-2</v>
      </c>
      <c r="BE401" s="173">
        <f t="shared" si="161"/>
        <v>2.4437927663734114E-2</v>
      </c>
      <c r="BF401" s="173">
        <f t="shared" si="162"/>
        <v>3.1769305962854349E-2</v>
      </c>
      <c r="BG401" s="173">
        <f t="shared" si="163"/>
        <v>0.17839687194525902</v>
      </c>
      <c r="BH401" s="174" t="str">
        <f t="shared" si="164"/>
        <v>10–19 min</v>
      </c>
      <c r="BI401" s="174" t="str">
        <f t="shared" si="165"/>
        <v>23–27</v>
      </c>
      <c r="BJ401" s="175">
        <f t="shared" si="166"/>
        <v>0.53200000000000003</v>
      </c>
      <c r="BK401" s="175">
        <f t="shared" si="167"/>
        <v>0.56100000000000005</v>
      </c>
      <c r="BL401" s="175">
        <f t="shared" si="168"/>
        <v>7.5437537718768863E-2</v>
      </c>
      <c r="BM401" s="176" t="str">
        <f t="shared" si="169"/>
        <v>Écarter</v>
      </c>
      <c r="BN401" s="177">
        <f t="shared" si="170"/>
        <v>0.14086945917931834</v>
      </c>
      <c r="BO401" s="177">
        <f t="shared" si="171"/>
        <v>409.2</v>
      </c>
      <c r="BP401" s="178">
        <f t="shared" si="172"/>
        <v>8.797653958944282E-2</v>
      </c>
      <c r="BQ401" s="178">
        <f t="shared" si="173"/>
        <v>1.5652173913043479</v>
      </c>
      <c r="BR401" s="179">
        <f t="shared" si="174"/>
        <v>0.20283479960899314</v>
      </c>
      <c r="BS401" s="182">
        <f>AVERAGE(Tableau1[[#This Row],[STL_pg/Min]],Tableau1[[#This Row],[BLK_pg/Min]],Tableau1[[#This Row],[REB_pg/Min]])</f>
        <v>8.6347344411860538E-2</v>
      </c>
      <c r="BT401" s="180">
        <f>AVERAGE(Tableau1[FG%])</f>
        <v>44.61089630931459</v>
      </c>
      <c r="BU401" s="180">
        <f>AVERAGE(Tableau1[3P%])</f>
        <v>29.902460456941991</v>
      </c>
      <c r="BV401" s="180">
        <f>AVERAGE(Tableau1[FT%])</f>
        <v>72.024077328646754</v>
      </c>
    </row>
    <row r="402" spans="1:74">
      <c r="A402" s="181" t="s">
        <v>2165</v>
      </c>
      <c r="B402" s="167" t="s">
        <v>1830</v>
      </c>
      <c r="C402" s="168">
        <v>20</v>
      </c>
      <c r="D402" s="168">
        <v>50</v>
      </c>
      <c r="E402" s="168">
        <v>9</v>
      </c>
      <c r="F402" s="168">
        <v>41</v>
      </c>
      <c r="G402" s="168">
        <v>21.2</v>
      </c>
      <c r="H402" s="169">
        <v>230</v>
      </c>
      <c r="I402" s="169">
        <v>85</v>
      </c>
      <c r="J402" s="169">
        <v>255</v>
      </c>
      <c r="K402" s="169">
        <v>32.299999999999997</v>
      </c>
      <c r="L402" s="169">
        <v>35</v>
      </c>
      <c r="M402" s="169">
        <v>135</v>
      </c>
      <c r="N402" s="169">
        <v>25.9</v>
      </c>
      <c r="O402" s="169">
        <v>30</v>
      </c>
      <c r="P402" s="169">
        <v>40</v>
      </c>
      <c r="Q402" s="169">
        <v>72.5</v>
      </c>
      <c r="R402" s="169">
        <v>25</v>
      </c>
      <c r="S402" s="169">
        <v>85</v>
      </c>
      <c r="T402" s="169">
        <v>115</v>
      </c>
      <c r="U402" s="169">
        <v>60</v>
      </c>
      <c r="V402" s="170">
        <v>45</v>
      </c>
      <c r="W402" s="169">
        <v>25</v>
      </c>
      <c r="X402" s="169">
        <v>15</v>
      </c>
      <c r="Y402" s="169">
        <v>95</v>
      </c>
      <c r="Z402" s="169">
        <v>525</v>
      </c>
      <c r="AA402" s="169">
        <v>0</v>
      </c>
      <c r="AB402" s="169">
        <v>0</v>
      </c>
      <c r="AC402" s="168">
        <v>-6.8</v>
      </c>
      <c r="AD402" s="168">
        <v>103</v>
      </c>
      <c r="AE402" s="168">
        <v>118.5</v>
      </c>
      <c r="AF402" s="168">
        <v>-15.5</v>
      </c>
      <c r="AG402" s="168">
        <v>7.8</v>
      </c>
      <c r="AH402" s="168">
        <v>1.34</v>
      </c>
      <c r="AI402" s="168">
        <v>15.6</v>
      </c>
      <c r="AJ402" s="168">
        <v>2.4</v>
      </c>
      <c r="AK402" s="168">
        <v>7.5</v>
      </c>
      <c r="AL402" s="168">
        <v>4.9000000000000004</v>
      </c>
      <c r="AM402" s="168">
        <v>11.6</v>
      </c>
      <c r="AN402" s="168">
        <v>39.1</v>
      </c>
      <c r="AO402" s="168">
        <v>41.9</v>
      </c>
      <c r="AP402" s="168">
        <v>12.2</v>
      </c>
      <c r="AQ402" s="168">
        <v>103.19</v>
      </c>
      <c r="AR402" s="168">
        <v>2.1</v>
      </c>
      <c r="AS402" s="168">
        <v>2284</v>
      </c>
      <c r="AT402" s="171">
        <f t="shared" si="150"/>
        <v>4.5999999999999996</v>
      </c>
      <c r="AU402" s="171">
        <f t="shared" si="151"/>
        <v>1.2</v>
      </c>
      <c r="AV402" s="172">
        <f t="shared" si="152"/>
        <v>2.2999999999999998</v>
      </c>
      <c r="AW402" s="172">
        <f t="shared" si="153"/>
        <v>0.5</v>
      </c>
      <c r="AX402" s="172">
        <f t="shared" si="154"/>
        <v>1.7</v>
      </c>
      <c r="AY402" s="172">
        <f t="shared" si="155"/>
        <v>0.5</v>
      </c>
      <c r="AZ402" s="172">
        <f t="shared" si="156"/>
        <v>0.3</v>
      </c>
      <c r="BA402" s="172">
        <f t="shared" si="157"/>
        <v>0.9</v>
      </c>
      <c r="BB402" s="173">
        <f t="shared" si="158"/>
        <v>0.21698113207547168</v>
      </c>
      <c r="BC402" s="173">
        <f t="shared" si="159"/>
        <v>1.3333333333333333</v>
      </c>
      <c r="BD402" s="173">
        <f t="shared" si="160"/>
        <v>2.358490566037736E-2</v>
      </c>
      <c r="BE402" s="173">
        <f t="shared" si="161"/>
        <v>1.4150943396226415E-2</v>
      </c>
      <c r="BF402" s="173">
        <f t="shared" si="162"/>
        <v>2.358490566037736E-2</v>
      </c>
      <c r="BG402" s="173">
        <f t="shared" si="163"/>
        <v>8.0188679245283015E-2</v>
      </c>
      <c r="BH402" s="174" t="str">
        <f t="shared" si="164"/>
        <v>20–29 min</v>
      </c>
      <c r="BI402" s="174" t="str">
        <f t="shared" si="165"/>
        <v>18–22</v>
      </c>
      <c r="BJ402" s="175">
        <f t="shared" si="166"/>
        <v>0.39100000000000001</v>
      </c>
      <c r="BK402" s="175">
        <f t="shared" si="167"/>
        <v>0.41899999999999998</v>
      </c>
      <c r="BL402" s="175">
        <f t="shared" si="168"/>
        <v>0.15389257694628847</v>
      </c>
      <c r="BM402" s="176" t="str">
        <f t="shared" si="169"/>
        <v>Écarter</v>
      </c>
      <c r="BN402" s="177">
        <f t="shared" si="170"/>
        <v>0.14068410462776659</v>
      </c>
      <c r="BO402" s="177">
        <f t="shared" si="171"/>
        <v>1060</v>
      </c>
      <c r="BP402" s="178">
        <f t="shared" si="172"/>
        <v>5.6603773584905662E-2</v>
      </c>
      <c r="BQ402" s="178">
        <f t="shared" si="173"/>
        <v>1.3333333333333333</v>
      </c>
      <c r="BR402" s="179">
        <f t="shared" si="174"/>
        <v>0.10849056603773584</v>
      </c>
      <c r="BS402" s="182">
        <f>AVERAGE(Tableau1[[#This Row],[STL_pg/Min]],Tableau1[[#This Row],[BLK_pg/Min]],Tableau1[[#This Row],[REB_pg/Min]])</f>
        <v>4.874213836477987E-2</v>
      </c>
      <c r="BT402" s="180">
        <f>AVERAGE(Tableau1[FG%])</f>
        <v>44.61089630931459</v>
      </c>
      <c r="BU402" s="180">
        <f>AVERAGE(Tableau1[3P%])</f>
        <v>29.902460456941991</v>
      </c>
      <c r="BV402" s="180">
        <f>AVERAGE(Tableau1[FT%])</f>
        <v>72.024077328646754</v>
      </c>
    </row>
    <row r="403" spans="1:74">
      <c r="A403" s="181" t="s">
        <v>2166</v>
      </c>
      <c r="B403" s="167" t="s">
        <v>1789</v>
      </c>
      <c r="C403" s="168">
        <v>24</v>
      </c>
      <c r="D403" s="168">
        <v>55</v>
      </c>
      <c r="E403" s="168">
        <v>24</v>
      </c>
      <c r="F403" s="168">
        <v>31</v>
      </c>
      <c r="G403" s="168">
        <v>14.2</v>
      </c>
      <c r="H403" s="169">
        <v>253</v>
      </c>
      <c r="I403" s="169">
        <v>88</v>
      </c>
      <c r="J403" s="169">
        <v>204</v>
      </c>
      <c r="K403" s="169">
        <v>43.8</v>
      </c>
      <c r="L403" s="169">
        <v>33</v>
      </c>
      <c r="M403" s="169">
        <v>94</v>
      </c>
      <c r="N403" s="169">
        <v>33.700000000000003</v>
      </c>
      <c r="O403" s="169">
        <v>39</v>
      </c>
      <c r="P403" s="169">
        <v>61</v>
      </c>
      <c r="Q403" s="169">
        <v>67.2</v>
      </c>
      <c r="R403" s="169">
        <v>28</v>
      </c>
      <c r="S403" s="169">
        <v>66</v>
      </c>
      <c r="T403" s="169">
        <v>94</v>
      </c>
      <c r="U403" s="169">
        <v>66</v>
      </c>
      <c r="V403" s="170">
        <v>22</v>
      </c>
      <c r="W403" s="169">
        <v>33</v>
      </c>
      <c r="X403" s="169">
        <v>6</v>
      </c>
      <c r="Y403" s="169">
        <v>94</v>
      </c>
      <c r="Z403" s="169">
        <v>550</v>
      </c>
      <c r="AA403" s="169">
        <v>0</v>
      </c>
      <c r="AB403" s="169">
        <v>0</v>
      </c>
      <c r="AC403" s="168">
        <v>0.2</v>
      </c>
      <c r="AD403" s="168">
        <v>111.1</v>
      </c>
      <c r="AE403" s="168">
        <v>108.7</v>
      </c>
      <c r="AF403" s="168">
        <v>2.4</v>
      </c>
      <c r="AG403" s="168">
        <v>11.6</v>
      </c>
      <c r="AH403" s="168">
        <v>2.71</v>
      </c>
      <c r="AI403" s="168">
        <v>20.399999999999999</v>
      </c>
      <c r="AJ403" s="168">
        <v>3.6</v>
      </c>
      <c r="AK403" s="168">
        <v>8.1</v>
      </c>
      <c r="AL403" s="168">
        <v>5.8</v>
      </c>
      <c r="AM403" s="168">
        <v>7.5</v>
      </c>
      <c r="AN403" s="168">
        <v>51.7</v>
      </c>
      <c r="AO403" s="168">
        <v>54.6</v>
      </c>
      <c r="AP403" s="168">
        <v>14.1</v>
      </c>
      <c r="AQ403" s="168">
        <v>98.71</v>
      </c>
      <c r="AR403" s="168">
        <v>5.5</v>
      </c>
      <c r="AS403" s="168">
        <v>1595</v>
      </c>
      <c r="AT403" s="171">
        <f t="shared" si="150"/>
        <v>4.5999999999999996</v>
      </c>
      <c r="AU403" s="171">
        <f t="shared" si="151"/>
        <v>1.2</v>
      </c>
      <c r="AV403" s="172">
        <f t="shared" si="152"/>
        <v>1.709090909090909</v>
      </c>
      <c r="AW403" s="172">
        <f t="shared" si="153"/>
        <v>0.50909090909090904</v>
      </c>
      <c r="AX403" s="172">
        <f t="shared" si="154"/>
        <v>1.2</v>
      </c>
      <c r="AY403" s="172">
        <f t="shared" si="155"/>
        <v>0.6</v>
      </c>
      <c r="AZ403" s="172">
        <f t="shared" si="156"/>
        <v>0.10909090909090909</v>
      </c>
      <c r="BA403" s="172">
        <f t="shared" si="157"/>
        <v>0.4</v>
      </c>
      <c r="BB403" s="173">
        <f t="shared" si="158"/>
        <v>0.323943661971831</v>
      </c>
      <c r="BC403" s="173">
        <f t="shared" si="159"/>
        <v>2.9999999999999996</v>
      </c>
      <c r="BD403" s="173">
        <f t="shared" si="160"/>
        <v>4.2253521126760563E-2</v>
      </c>
      <c r="BE403" s="173">
        <f t="shared" si="161"/>
        <v>7.6824583866837385E-3</v>
      </c>
      <c r="BF403" s="173">
        <f t="shared" si="162"/>
        <v>3.5851472471190776E-2</v>
      </c>
      <c r="BG403" s="173">
        <f t="shared" si="163"/>
        <v>8.4507042253521125E-2</v>
      </c>
      <c r="BH403" s="174" t="str">
        <f t="shared" si="164"/>
        <v>10–19 min</v>
      </c>
      <c r="BI403" s="174" t="str">
        <f t="shared" si="165"/>
        <v>23–27</v>
      </c>
      <c r="BJ403" s="175">
        <f t="shared" si="166"/>
        <v>0.51700000000000002</v>
      </c>
      <c r="BK403" s="175">
        <f t="shared" si="167"/>
        <v>0.54600000000000004</v>
      </c>
      <c r="BL403" s="175">
        <f t="shared" si="168"/>
        <v>0.12311406155703078</v>
      </c>
      <c r="BM403" s="176" t="str">
        <f t="shared" si="169"/>
        <v>Écarter</v>
      </c>
      <c r="BN403" s="177">
        <f t="shared" si="170"/>
        <v>0.14068410462776659</v>
      </c>
      <c r="BO403" s="177">
        <f t="shared" si="171"/>
        <v>781</v>
      </c>
      <c r="BP403" s="178">
        <f t="shared" si="172"/>
        <v>8.4507042253521125E-2</v>
      </c>
      <c r="BQ403" s="178">
        <f t="shared" si="173"/>
        <v>3</v>
      </c>
      <c r="BR403" s="179">
        <f t="shared" si="174"/>
        <v>0.1203585147247119</v>
      </c>
      <c r="BS403" s="182">
        <f>AVERAGE(Tableau1[[#This Row],[STL_pg/Min]],Tableau1[[#This Row],[BLK_pg/Min]],Tableau1[[#This Row],[REB_pg/Min]])</f>
        <v>5.6764831412718736E-2</v>
      </c>
      <c r="BT403" s="180">
        <f>AVERAGE(Tableau1[FG%])</f>
        <v>44.61089630931459</v>
      </c>
      <c r="BU403" s="180">
        <f>AVERAGE(Tableau1[3P%])</f>
        <v>29.902460456941991</v>
      </c>
      <c r="BV403" s="180">
        <f>AVERAGE(Tableau1[FT%])</f>
        <v>72.024077328646754</v>
      </c>
    </row>
    <row r="404" spans="1:74">
      <c r="A404" s="181" t="s">
        <v>2167</v>
      </c>
      <c r="B404" s="167" t="s">
        <v>1817</v>
      </c>
      <c r="C404" s="168">
        <v>21</v>
      </c>
      <c r="D404" s="168">
        <v>79</v>
      </c>
      <c r="E404" s="168">
        <v>37</v>
      </c>
      <c r="F404" s="168">
        <v>42</v>
      </c>
      <c r="G404" s="168">
        <v>14.2</v>
      </c>
      <c r="H404" s="169">
        <v>363</v>
      </c>
      <c r="I404" s="169">
        <v>126</v>
      </c>
      <c r="J404" s="169">
        <v>284</v>
      </c>
      <c r="K404" s="169">
        <v>44.6</v>
      </c>
      <c r="L404" s="169">
        <v>47</v>
      </c>
      <c r="M404" s="169">
        <v>150</v>
      </c>
      <c r="N404" s="169">
        <v>32.700000000000003</v>
      </c>
      <c r="O404" s="169">
        <v>63</v>
      </c>
      <c r="P404" s="169">
        <v>79</v>
      </c>
      <c r="Q404" s="169">
        <v>78.900000000000006</v>
      </c>
      <c r="R404" s="169">
        <v>63</v>
      </c>
      <c r="S404" s="169">
        <v>103</v>
      </c>
      <c r="T404" s="169">
        <v>166</v>
      </c>
      <c r="U404" s="169">
        <v>40</v>
      </c>
      <c r="V404" s="170">
        <v>24</v>
      </c>
      <c r="W404" s="169">
        <v>40</v>
      </c>
      <c r="X404" s="169">
        <v>24</v>
      </c>
      <c r="Y404" s="169">
        <v>111</v>
      </c>
      <c r="Z404" s="169">
        <v>774</v>
      </c>
      <c r="AA404" s="169">
        <v>0</v>
      </c>
      <c r="AB404" s="169">
        <v>0</v>
      </c>
      <c r="AC404" s="168">
        <v>0.4</v>
      </c>
      <c r="AD404" s="168">
        <v>112.9</v>
      </c>
      <c r="AE404" s="168">
        <v>111.1</v>
      </c>
      <c r="AF404" s="168">
        <v>1.8</v>
      </c>
      <c r="AG404" s="168">
        <v>4.5</v>
      </c>
      <c r="AH404" s="168">
        <v>1.44</v>
      </c>
      <c r="AI404" s="168">
        <v>10.1</v>
      </c>
      <c r="AJ404" s="168">
        <v>5.6</v>
      </c>
      <c r="AK404" s="168">
        <v>8.1999999999999993</v>
      </c>
      <c r="AL404" s="168">
        <v>7</v>
      </c>
      <c r="AM404" s="168">
        <v>7</v>
      </c>
      <c r="AN404" s="168">
        <v>53.3</v>
      </c>
      <c r="AO404" s="168">
        <v>57.1</v>
      </c>
      <c r="AP404" s="168">
        <v>12.6</v>
      </c>
      <c r="AQ404" s="168">
        <v>104</v>
      </c>
      <c r="AR404" s="168">
        <v>5.5</v>
      </c>
      <c r="AS404" s="168">
        <v>2427</v>
      </c>
      <c r="AT404" s="171">
        <f t="shared" si="150"/>
        <v>4.5949367088607591</v>
      </c>
      <c r="AU404" s="171">
        <f t="shared" si="151"/>
        <v>0.50632911392405067</v>
      </c>
      <c r="AV404" s="172">
        <f t="shared" si="152"/>
        <v>2.1012658227848102</v>
      </c>
      <c r="AW404" s="172">
        <f t="shared" si="153"/>
        <v>0.79746835443037978</v>
      </c>
      <c r="AX404" s="172">
        <f t="shared" si="154"/>
        <v>1.3037974683544304</v>
      </c>
      <c r="AY404" s="172">
        <f t="shared" si="155"/>
        <v>0.50632911392405067</v>
      </c>
      <c r="AZ404" s="172">
        <f t="shared" si="156"/>
        <v>0.30379746835443039</v>
      </c>
      <c r="BA404" s="172">
        <f t="shared" si="157"/>
        <v>0.30379746835443039</v>
      </c>
      <c r="BB404" s="173">
        <f t="shared" si="158"/>
        <v>0.3235870921732929</v>
      </c>
      <c r="BC404" s="173">
        <f t="shared" si="159"/>
        <v>1.6666666666666667</v>
      </c>
      <c r="BD404" s="173">
        <f t="shared" si="160"/>
        <v>3.5656979853806385E-2</v>
      </c>
      <c r="BE404" s="173">
        <f t="shared" si="161"/>
        <v>2.139418791228383E-2</v>
      </c>
      <c r="BF404" s="173">
        <f t="shared" si="162"/>
        <v>5.6159743269745058E-2</v>
      </c>
      <c r="BG404" s="173">
        <f t="shared" si="163"/>
        <v>9.181672312355145E-2</v>
      </c>
      <c r="BH404" s="174" t="str">
        <f t="shared" si="164"/>
        <v>10–19 min</v>
      </c>
      <c r="BI404" s="174" t="str">
        <f t="shared" si="165"/>
        <v>18–22</v>
      </c>
      <c r="BJ404" s="175">
        <f t="shared" si="166"/>
        <v>0.53299999999999992</v>
      </c>
      <c r="BK404" s="175">
        <f t="shared" si="167"/>
        <v>0.57100000000000006</v>
      </c>
      <c r="BL404" s="175">
        <f t="shared" si="168"/>
        <v>0.17139408569704284</v>
      </c>
      <c r="BM404" s="176" t="str">
        <f t="shared" si="169"/>
        <v>Écarter</v>
      </c>
      <c r="BN404" s="177">
        <f t="shared" si="170"/>
        <v>0.14052925145811579</v>
      </c>
      <c r="BO404" s="177">
        <f t="shared" si="171"/>
        <v>1121.8</v>
      </c>
      <c r="BP404" s="178">
        <f t="shared" si="172"/>
        <v>3.5656979853806385E-2</v>
      </c>
      <c r="BQ404" s="178">
        <f t="shared" si="173"/>
        <v>1.6666666666666667</v>
      </c>
      <c r="BR404" s="179">
        <f t="shared" si="174"/>
        <v>0.14797646639329651</v>
      </c>
      <c r="BS404" s="182">
        <f>AVERAGE(Tableau1[[#This Row],[STL_pg/Min]],Tableau1[[#This Row],[BLK_pg/Min]],Tableau1[[#This Row],[REB_pg/Min]])</f>
        <v>6.8342544719795575E-2</v>
      </c>
      <c r="BT404" s="180">
        <f>AVERAGE(Tableau1[FG%])</f>
        <v>44.61089630931459</v>
      </c>
      <c r="BU404" s="180">
        <f>AVERAGE(Tableau1[3P%])</f>
        <v>29.902460456941991</v>
      </c>
      <c r="BV404" s="180">
        <f>AVERAGE(Tableau1[FT%])</f>
        <v>72.024077328646754</v>
      </c>
    </row>
    <row r="405" spans="1:74">
      <c r="A405" s="181" t="s">
        <v>2168</v>
      </c>
      <c r="B405" s="167" t="s">
        <v>1754</v>
      </c>
      <c r="C405" s="168">
        <v>20</v>
      </c>
      <c r="D405" s="168">
        <v>49</v>
      </c>
      <c r="E405" s="168">
        <v>30</v>
      </c>
      <c r="F405" s="168">
        <v>19</v>
      </c>
      <c r="G405" s="168">
        <v>10.5</v>
      </c>
      <c r="H405" s="169">
        <v>221</v>
      </c>
      <c r="I405" s="169">
        <v>93</v>
      </c>
      <c r="J405" s="169">
        <v>211</v>
      </c>
      <c r="K405" s="169">
        <v>44.1</v>
      </c>
      <c r="L405" s="169">
        <v>25</v>
      </c>
      <c r="M405" s="169">
        <v>74</v>
      </c>
      <c r="N405" s="169">
        <v>33.799999999999997</v>
      </c>
      <c r="O405" s="169">
        <v>10</v>
      </c>
      <c r="P405" s="169">
        <v>15</v>
      </c>
      <c r="Q405" s="169">
        <v>53.3</v>
      </c>
      <c r="R405" s="169">
        <v>10</v>
      </c>
      <c r="S405" s="169">
        <v>39</v>
      </c>
      <c r="T405" s="169">
        <v>49</v>
      </c>
      <c r="U405" s="169">
        <v>98</v>
      </c>
      <c r="V405" s="170">
        <v>54</v>
      </c>
      <c r="W405" s="169">
        <v>20</v>
      </c>
      <c r="X405" s="169">
        <v>0</v>
      </c>
      <c r="Y405" s="169">
        <v>39</v>
      </c>
      <c r="Z405" s="169">
        <v>436</v>
      </c>
      <c r="AA405" s="169">
        <v>0</v>
      </c>
      <c r="AB405" s="169">
        <v>0</v>
      </c>
      <c r="AC405" s="168">
        <v>0.4</v>
      </c>
      <c r="AD405" s="168">
        <v>112.3</v>
      </c>
      <c r="AE405" s="168">
        <v>111.1</v>
      </c>
      <c r="AF405" s="168">
        <v>1.2</v>
      </c>
      <c r="AG405" s="168">
        <v>28.3</v>
      </c>
      <c r="AH405" s="168">
        <v>1.85</v>
      </c>
      <c r="AI405" s="168">
        <v>26.6</v>
      </c>
      <c r="AJ405" s="168">
        <v>2.2000000000000002</v>
      </c>
      <c r="AK405" s="168">
        <v>7</v>
      </c>
      <c r="AL405" s="168">
        <v>4.5999999999999996</v>
      </c>
      <c r="AM405" s="168">
        <v>14.4</v>
      </c>
      <c r="AN405" s="168">
        <v>50</v>
      </c>
      <c r="AO405" s="168">
        <v>50.3</v>
      </c>
      <c r="AP405" s="168">
        <v>21.5</v>
      </c>
      <c r="AQ405" s="168">
        <v>101.82</v>
      </c>
      <c r="AR405" s="168">
        <v>7.8</v>
      </c>
      <c r="AS405" s="168">
        <v>1097</v>
      </c>
      <c r="AT405" s="171">
        <f t="shared" si="150"/>
        <v>4.5102040816326534</v>
      </c>
      <c r="AU405" s="171">
        <f t="shared" si="151"/>
        <v>2</v>
      </c>
      <c r="AV405" s="172">
        <f t="shared" si="152"/>
        <v>1</v>
      </c>
      <c r="AW405" s="172">
        <f t="shared" si="153"/>
        <v>0.20408163265306123</v>
      </c>
      <c r="AX405" s="172">
        <f t="shared" si="154"/>
        <v>0.79591836734693877</v>
      </c>
      <c r="AY405" s="172">
        <f t="shared" si="155"/>
        <v>0.40816326530612246</v>
      </c>
      <c r="AZ405" s="172">
        <f t="shared" si="156"/>
        <v>0</v>
      </c>
      <c r="BA405" s="172">
        <f t="shared" si="157"/>
        <v>1.1020408163265305</v>
      </c>
      <c r="BB405" s="173">
        <f t="shared" si="158"/>
        <v>0.42954324586977649</v>
      </c>
      <c r="BC405" s="173">
        <f t="shared" si="159"/>
        <v>1.8148148148148151</v>
      </c>
      <c r="BD405" s="173">
        <f t="shared" si="160"/>
        <v>3.8872691933916424E-2</v>
      </c>
      <c r="BE405" s="173">
        <f t="shared" si="161"/>
        <v>0</v>
      </c>
      <c r="BF405" s="173">
        <f t="shared" si="162"/>
        <v>1.9436345966958212E-2</v>
      </c>
      <c r="BG405" s="173">
        <f t="shared" si="163"/>
        <v>7.5801749271137031E-2</v>
      </c>
      <c r="BH405" s="174" t="str">
        <f t="shared" si="164"/>
        <v>10–19 min</v>
      </c>
      <c r="BI405" s="174" t="str">
        <f t="shared" si="165"/>
        <v>18–22</v>
      </c>
      <c r="BJ405" s="175">
        <f t="shared" si="166"/>
        <v>0.5</v>
      </c>
      <c r="BK405" s="175">
        <f t="shared" si="167"/>
        <v>0.503</v>
      </c>
      <c r="BL405" s="175">
        <f t="shared" si="168"/>
        <v>0.12733856366928184</v>
      </c>
      <c r="BM405" s="176" t="str">
        <f t="shared" si="169"/>
        <v>Écarter</v>
      </c>
      <c r="BN405" s="177">
        <f t="shared" si="170"/>
        <v>0.13793783106804092</v>
      </c>
      <c r="BO405" s="177">
        <f t="shared" si="171"/>
        <v>514.5</v>
      </c>
      <c r="BP405" s="178">
        <f t="shared" si="172"/>
        <v>0.19047619047619047</v>
      </c>
      <c r="BQ405" s="178">
        <f t="shared" si="173"/>
        <v>1.8148148148148149</v>
      </c>
      <c r="BR405" s="179">
        <f t="shared" si="174"/>
        <v>9.5238095238095233E-2</v>
      </c>
      <c r="BS405" s="182">
        <f>AVERAGE(Tableau1[[#This Row],[STL_pg/Min]],Tableau1[[#This Row],[BLK_pg/Min]],Tableau1[[#This Row],[REB_pg/Min]])</f>
        <v>4.470359572400389E-2</v>
      </c>
      <c r="BT405" s="180">
        <f>AVERAGE(Tableau1[FG%])</f>
        <v>44.61089630931459</v>
      </c>
      <c r="BU405" s="180">
        <f>AVERAGE(Tableau1[3P%])</f>
        <v>29.902460456941991</v>
      </c>
      <c r="BV405" s="180">
        <f>AVERAGE(Tableau1[FT%])</f>
        <v>72.024077328646754</v>
      </c>
    </row>
    <row r="406" spans="1:74">
      <c r="A406" s="181" t="s">
        <v>2169</v>
      </c>
      <c r="B406" s="167" t="s">
        <v>1817</v>
      </c>
      <c r="C406" s="168">
        <v>22</v>
      </c>
      <c r="D406" s="168">
        <v>73</v>
      </c>
      <c r="E406" s="168">
        <v>33</v>
      </c>
      <c r="F406" s="168">
        <v>40</v>
      </c>
      <c r="G406" s="168">
        <v>13.5</v>
      </c>
      <c r="H406" s="169">
        <v>329</v>
      </c>
      <c r="I406" s="169">
        <v>117</v>
      </c>
      <c r="J406" s="169">
        <v>270</v>
      </c>
      <c r="K406" s="169">
        <v>44.8</v>
      </c>
      <c r="L406" s="169">
        <v>37</v>
      </c>
      <c r="M406" s="169">
        <v>102</v>
      </c>
      <c r="N406" s="169">
        <v>35.6</v>
      </c>
      <c r="O406" s="169">
        <v>51</v>
      </c>
      <c r="P406" s="169">
        <v>66</v>
      </c>
      <c r="Q406" s="169">
        <v>71</v>
      </c>
      <c r="R406" s="169">
        <v>37</v>
      </c>
      <c r="S406" s="169">
        <v>88</v>
      </c>
      <c r="T406" s="169">
        <v>124</v>
      </c>
      <c r="U406" s="169">
        <v>95</v>
      </c>
      <c r="V406" s="170">
        <v>51</v>
      </c>
      <c r="W406" s="169">
        <v>44</v>
      </c>
      <c r="X406" s="169">
        <v>15</v>
      </c>
      <c r="Y406" s="169">
        <v>117</v>
      </c>
      <c r="Z406" s="169">
        <v>745</v>
      </c>
      <c r="AA406" s="169">
        <v>0</v>
      </c>
      <c r="AB406" s="169">
        <v>0</v>
      </c>
      <c r="AC406" s="168">
        <v>-2.4</v>
      </c>
      <c r="AD406" s="168">
        <v>104</v>
      </c>
      <c r="AE406" s="168">
        <v>111.6</v>
      </c>
      <c r="AF406" s="168">
        <v>-7.6</v>
      </c>
      <c r="AG406" s="168">
        <v>13.6</v>
      </c>
      <c r="AH406" s="168">
        <v>1.83</v>
      </c>
      <c r="AI406" s="168">
        <v>21.6</v>
      </c>
      <c r="AJ406" s="168">
        <v>3.4</v>
      </c>
      <c r="AK406" s="168">
        <v>8</v>
      </c>
      <c r="AL406" s="168">
        <v>5.7</v>
      </c>
      <c r="AM406" s="168">
        <v>11.8</v>
      </c>
      <c r="AN406" s="168">
        <v>51.7</v>
      </c>
      <c r="AO406" s="168">
        <v>54.6</v>
      </c>
      <c r="AP406" s="168">
        <v>14.2</v>
      </c>
      <c r="AQ406" s="168">
        <v>106.51</v>
      </c>
      <c r="AR406" s="168">
        <v>5.6</v>
      </c>
      <c r="AS406" s="168">
        <v>2188</v>
      </c>
      <c r="AT406" s="171">
        <f t="shared" si="150"/>
        <v>4.506849315068493</v>
      </c>
      <c r="AU406" s="171">
        <f t="shared" si="151"/>
        <v>1.3013698630136987</v>
      </c>
      <c r="AV406" s="172">
        <f t="shared" si="152"/>
        <v>1.6986301369863013</v>
      </c>
      <c r="AW406" s="172">
        <f t="shared" si="153"/>
        <v>0.50684931506849318</v>
      </c>
      <c r="AX406" s="172">
        <f t="shared" si="154"/>
        <v>1.2054794520547945</v>
      </c>
      <c r="AY406" s="172">
        <f t="shared" si="155"/>
        <v>0.60273972602739723</v>
      </c>
      <c r="AZ406" s="172">
        <f t="shared" si="156"/>
        <v>0.20547945205479451</v>
      </c>
      <c r="BA406" s="172">
        <f t="shared" si="157"/>
        <v>0.69863013698630139</v>
      </c>
      <c r="BB406" s="173">
        <f t="shared" si="158"/>
        <v>0.33384069000507355</v>
      </c>
      <c r="BC406" s="173">
        <f t="shared" si="159"/>
        <v>1.8627450980392157</v>
      </c>
      <c r="BD406" s="173">
        <f t="shared" si="160"/>
        <v>4.4647387113140535E-2</v>
      </c>
      <c r="BE406" s="173">
        <f t="shared" si="161"/>
        <v>1.5220700152207001E-2</v>
      </c>
      <c r="BF406" s="173">
        <f t="shared" si="162"/>
        <v>3.7544393708777275E-2</v>
      </c>
      <c r="BG406" s="173">
        <f t="shared" si="163"/>
        <v>8.9294774226281071E-2</v>
      </c>
      <c r="BH406" s="174" t="str">
        <f t="shared" si="164"/>
        <v>10–19 min</v>
      </c>
      <c r="BI406" s="174" t="str">
        <f t="shared" si="165"/>
        <v>18–22</v>
      </c>
      <c r="BJ406" s="175">
        <f t="shared" si="166"/>
        <v>0.51700000000000002</v>
      </c>
      <c r="BK406" s="175">
        <f t="shared" si="167"/>
        <v>0.54600000000000004</v>
      </c>
      <c r="BL406" s="175">
        <f t="shared" si="168"/>
        <v>0.16294508147254075</v>
      </c>
      <c r="BM406" s="176" t="str">
        <f t="shared" si="169"/>
        <v>Écarter</v>
      </c>
      <c r="BN406" s="177">
        <f t="shared" si="170"/>
        <v>0.13783523056145089</v>
      </c>
      <c r="BO406" s="177">
        <f t="shared" si="171"/>
        <v>985.5</v>
      </c>
      <c r="BP406" s="178">
        <f t="shared" si="172"/>
        <v>9.6397767630644338E-2</v>
      </c>
      <c r="BQ406" s="178">
        <f t="shared" si="173"/>
        <v>1.8627450980392157</v>
      </c>
      <c r="BR406" s="179">
        <f t="shared" si="174"/>
        <v>0.12582445459157787</v>
      </c>
      <c r="BS406" s="182">
        <f>AVERAGE(Tableau1[[#This Row],[STL_pg/Min]],Tableau1[[#This Row],[BLK_pg/Min]],Tableau1[[#This Row],[REB_pg/Min]])</f>
        <v>6.1897513952308469E-2</v>
      </c>
      <c r="BT406" s="180">
        <f>AVERAGE(Tableau1[FG%])</f>
        <v>44.61089630931459</v>
      </c>
      <c r="BU406" s="180">
        <f>AVERAGE(Tableau1[3P%])</f>
        <v>29.902460456941991</v>
      </c>
      <c r="BV406" s="180">
        <f>AVERAGE(Tableau1[FT%])</f>
        <v>72.024077328646754</v>
      </c>
    </row>
    <row r="407" spans="1:74">
      <c r="A407" s="181" t="s">
        <v>2170</v>
      </c>
      <c r="B407" s="167" t="s">
        <v>1776</v>
      </c>
      <c r="C407" s="168">
        <v>29</v>
      </c>
      <c r="D407" s="168">
        <v>76</v>
      </c>
      <c r="E407" s="168">
        <v>45</v>
      </c>
      <c r="F407" s="168">
        <v>31</v>
      </c>
      <c r="G407" s="168">
        <v>15</v>
      </c>
      <c r="H407" s="169">
        <v>342</v>
      </c>
      <c r="I407" s="169">
        <v>144</v>
      </c>
      <c r="J407" s="169">
        <v>281</v>
      </c>
      <c r="K407" s="169">
        <v>51.4</v>
      </c>
      <c r="L407" s="169">
        <v>0</v>
      </c>
      <c r="M407" s="169">
        <v>8</v>
      </c>
      <c r="N407" s="169">
        <v>40</v>
      </c>
      <c r="O407" s="169">
        <v>53</v>
      </c>
      <c r="P407" s="169">
        <v>99</v>
      </c>
      <c r="Q407" s="169">
        <v>56.6</v>
      </c>
      <c r="R407" s="169">
        <v>182</v>
      </c>
      <c r="S407" s="169">
        <v>274</v>
      </c>
      <c r="T407" s="169">
        <v>464</v>
      </c>
      <c r="U407" s="169">
        <v>122</v>
      </c>
      <c r="V407" s="170">
        <v>38</v>
      </c>
      <c r="W407" s="169">
        <v>46</v>
      </c>
      <c r="X407" s="169">
        <v>38</v>
      </c>
      <c r="Y407" s="169">
        <v>152</v>
      </c>
      <c r="Z407" s="169">
        <v>1284</v>
      </c>
      <c r="AA407" s="169">
        <v>2</v>
      </c>
      <c r="AB407" s="169">
        <v>0</v>
      </c>
      <c r="AC407" s="168">
        <v>1.5</v>
      </c>
      <c r="AD407" s="168">
        <v>112.5</v>
      </c>
      <c r="AE407" s="168">
        <v>106.9</v>
      </c>
      <c r="AF407" s="168">
        <v>5.6</v>
      </c>
      <c r="AG407" s="168">
        <v>14.3</v>
      </c>
      <c r="AH407" s="168">
        <v>3.03</v>
      </c>
      <c r="AI407" s="168">
        <v>24.7</v>
      </c>
      <c r="AJ407" s="168">
        <v>13.9</v>
      </c>
      <c r="AK407" s="168">
        <v>22.7</v>
      </c>
      <c r="AL407" s="168">
        <v>18.100000000000001</v>
      </c>
      <c r="AM407" s="168">
        <v>8.1999999999999993</v>
      </c>
      <c r="AN407" s="168">
        <v>51.8</v>
      </c>
      <c r="AO407" s="168">
        <v>53.5</v>
      </c>
      <c r="AP407" s="168">
        <v>12.5</v>
      </c>
      <c r="AQ407" s="168">
        <v>100.61</v>
      </c>
      <c r="AR407" s="168">
        <v>11.4</v>
      </c>
      <c r="AS407" s="168">
        <v>2386</v>
      </c>
      <c r="AT407" s="171">
        <f t="shared" si="150"/>
        <v>4.5</v>
      </c>
      <c r="AU407" s="171">
        <f t="shared" si="151"/>
        <v>1.6052631578947369</v>
      </c>
      <c r="AV407" s="172">
        <f t="shared" si="152"/>
        <v>6.1052631578947372</v>
      </c>
      <c r="AW407" s="172">
        <f t="shared" si="153"/>
        <v>2.3947368421052633</v>
      </c>
      <c r="AX407" s="172">
        <f t="shared" si="154"/>
        <v>3.6052631578947367</v>
      </c>
      <c r="AY407" s="172">
        <f t="shared" si="155"/>
        <v>0.60526315789473684</v>
      </c>
      <c r="AZ407" s="172">
        <f t="shared" si="156"/>
        <v>0.5</v>
      </c>
      <c r="BA407" s="172">
        <f t="shared" si="157"/>
        <v>0.5</v>
      </c>
      <c r="BB407" s="173">
        <f t="shared" si="158"/>
        <v>0.3</v>
      </c>
      <c r="BC407" s="173">
        <f t="shared" si="159"/>
        <v>3.2105263157894739</v>
      </c>
      <c r="BD407" s="173">
        <f t="shared" si="160"/>
        <v>4.0350877192982457E-2</v>
      </c>
      <c r="BE407" s="173">
        <f t="shared" si="161"/>
        <v>3.3333333333333333E-2</v>
      </c>
      <c r="BF407" s="173">
        <f t="shared" si="162"/>
        <v>0.15964912280701754</v>
      </c>
      <c r="BG407" s="173">
        <f t="shared" si="163"/>
        <v>0.24035087719298245</v>
      </c>
      <c r="BH407" s="174" t="str">
        <f t="shared" si="164"/>
        <v>10–19 min</v>
      </c>
      <c r="BI407" s="174" t="str">
        <f t="shared" si="165"/>
        <v>28–32</v>
      </c>
      <c r="BJ407" s="175">
        <f t="shared" si="166"/>
        <v>0.51800000000000002</v>
      </c>
      <c r="BK407" s="175">
        <f t="shared" si="167"/>
        <v>0.53500000000000003</v>
      </c>
      <c r="BL407" s="175">
        <f t="shared" si="168"/>
        <v>0.16958358479179239</v>
      </c>
      <c r="BM407" s="176" t="str">
        <f t="shared" si="169"/>
        <v>Écarter</v>
      </c>
      <c r="BN407" s="177">
        <f t="shared" si="170"/>
        <v>0.137625754527163</v>
      </c>
      <c r="BO407" s="177">
        <f t="shared" si="171"/>
        <v>1140</v>
      </c>
      <c r="BP407" s="178">
        <f t="shared" si="172"/>
        <v>0.10701754385964912</v>
      </c>
      <c r="BQ407" s="178">
        <f t="shared" si="173"/>
        <v>3.2105263157894739</v>
      </c>
      <c r="BR407" s="179">
        <f t="shared" si="174"/>
        <v>0.40701754385964917</v>
      </c>
      <c r="BS407" s="182">
        <f>AVERAGE(Tableau1[[#This Row],[STL_pg/Min]],Tableau1[[#This Row],[BLK_pg/Min]],Tableau1[[#This Row],[REB_pg/Min]])</f>
        <v>0.16023391812865498</v>
      </c>
      <c r="BT407" s="180">
        <f>AVERAGE(Tableau1[FG%])</f>
        <v>44.61089630931459</v>
      </c>
      <c r="BU407" s="180">
        <f>AVERAGE(Tableau1[3P%])</f>
        <v>29.902460456941991</v>
      </c>
      <c r="BV407" s="180">
        <f>AVERAGE(Tableau1[FT%])</f>
        <v>72.024077328646754</v>
      </c>
    </row>
    <row r="408" spans="1:74">
      <c r="A408" s="181" t="s">
        <v>2171</v>
      </c>
      <c r="B408" s="167" t="s">
        <v>1766</v>
      </c>
      <c r="C408" s="168">
        <v>21</v>
      </c>
      <c r="D408" s="168">
        <v>60</v>
      </c>
      <c r="E408" s="168">
        <v>29</v>
      </c>
      <c r="F408" s="168">
        <v>31</v>
      </c>
      <c r="G408" s="168">
        <v>11.7</v>
      </c>
      <c r="H408" s="169">
        <v>270</v>
      </c>
      <c r="I408" s="169">
        <v>96</v>
      </c>
      <c r="J408" s="169">
        <v>264</v>
      </c>
      <c r="K408" s="169">
        <v>37.4</v>
      </c>
      <c r="L408" s="169">
        <v>54</v>
      </c>
      <c r="M408" s="169">
        <v>186</v>
      </c>
      <c r="N408" s="169">
        <v>29.6</v>
      </c>
      <c r="O408" s="169">
        <v>18</v>
      </c>
      <c r="P408" s="169">
        <v>24</v>
      </c>
      <c r="Q408" s="169">
        <v>69.599999999999994</v>
      </c>
      <c r="R408" s="169">
        <v>18</v>
      </c>
      <c r="S408" s="169">
        <v>48</v>
      </c>
      <c r="T408" s="169">
        <v>72</v>
      </c>
      <c r="U408" s="169">
        <v>42</v>
      </c>
      <c r="V408" s="170">
        <v>36</v>
      </c>
      <c r="W408" s="169">
        <v>12</v>
      </c>
      <c r="X408" s="169">
        <v>12</v>
      </c>
      <c r="Y408" s="169">
        <v>66</v>
      </c>
      <c r="Z408" s="169">
        <v>456</v>
      </c>
      <c r="AA408" s="169">
        <v>0</v>
      </c>
      <c r="AB408" s="169">
        <v>0</v>
      </c>
      <c r="AC408" s="168">
        <v>-1.4</v>
      </c>
      <c r="AD408" s="168">
        <v>103</v>
      </c>
      <c r="AE408" s="168">
        <v>108.7</v>
      </c>
      <c r="AF408" s="168">
        <v>-5.7</v>
      </c>
      <c r="AG408" s="168">
        <v>10.199999999999999</v>
      </c>
      <c r="AH408" s="168">
        <v>1.22</v>
      </c>
      <c r="AI408" s="168">
        <v>12.5</v>
      </c>
      <c r="AJ408" s="168">
        <v>2.6</v>
      </c>
      <c r="AK408" s="168">
        <v>7.4</v>
      </c>
      <c r="AL408" s="168">
        <v>4.8</v>
      </c>
      <c r="AM408" s="168">
        <v>10.199999999999999</v>
      </c>
      <c r="AN408" s="168">
        <v>47.9</v>
      </c>
      <c r="AO408" s="168">
        <v>49.1</v>
      </c>
      <c r="AP408" s="168">
        <v>18.100000000000001</v>
      </c>
      <c r="AQ408" s="168">
        <v>99.92</v>
      </c>
      <c r="AR408" s="168">
        <v>4.5</v>
      </c>
      <c r="AS408" s="168">
        <v>1458</v>
      </c>
      <c r="AT408" s="171">
        <f t="shared" si="150"/>
        <v>4.5</v>
      </c>
      <c r="AU408" s="171">
        <f t="shared" si="151"/>
        <v>0.7</v>
      </c>
      <c r="AV408" s="172">
        <f t="shared" si="152"/>
        <v>1.2</v>
      </c>
      <c r="AW408" s="172">
        <f t="shared" si="153"/>
        <v>0.3</v>
      </c>
      <c r="AX408" s="172">
        <f t="shared" si="154"/>
        <v>0.8</v>
      </c>
      <c r="AY408" s="172">
        <f t="shared" si="155"/>
        <v>0.2</v>
      </c>
      <c r="AZ408" s="172">
        <f t="shared" si="156"/>
        <v>0.2</v>
      </c>
      <c r="BA408" s="172">
        <f t="shared" si="157"/>
        <v>0.6</v>
      </c>
      <c r="BB408" s="173">
        <f t="shared" si="158"/>
        <v>0.38461538461538464</v>
      </c>
      <c r="BC408" s="173">
        <f t="shared" si="159"/>
        <v>1.1666666666666667</v>
      </c>
      <c r="BD408" s="173">
        <f t="shared" si="160"/>
        <v>1.7094017094017096E-2</v>
      </c>
      <c r="BE408" s="173">
        <f t="shared" si="161"/>
        <v>1.7094017094017096E-2</v>
      </c>
      <c r="BF408" s="173">
        <f t="shared" si="162"/>
        <v>2.564102564102564E-2</v>
      </c>
      <c r="BG408" s="173">
        <f t="shared" si="163"/>
        <v>6.8376068376068383E-2</v>
      </c>
      <c r="BH408" s="174" t="str">
        <f t="shared" si="164"/>
        <v>10–19 min</v>
      </c>
      <c r="BI408" s="174" t="str">
        <f t="shared" si="165"/>
        <v>18–22</v>
      </c>
      <c r="BJ408" s="175">
        <f t="shared" si="166"/>
        <v>0.47899999999999998</v>
      </c>
      <c r="BK408" s="175">
        <f t="shared" si="167"/>
        <v>0.49099999999999999</v>
      </c>
      <c r="BL408" s="175">
        <f t="shared" si="168"/>
        <v>0.15932407966203982</v>
      </c>
      <c r="BM408" s="176" t="str">
        <f t="shared" si="169"/>
        <v>Écarter</v>
      </c>
      <c r="BN408" s="177">
        <f t="shared" si="170"/>
        <v>0.137625754527163</v>
      </c>
      <c r="BO408" s="177">
        <f t="shared" si="171"/>
        <v>702</v>
      </c>
      <c r="BP408" s="178">
        <f t="shared" si="172"/>
        <v>5.9829059829059832E-2</v>
      </c>
      <c r="BQ408" s="178">
        <f t="shared" si="173"/>
        <v>1.1666666666666667</v>
      </c>
      <c r="BR408" s="179">
        <f t="shared" si="174"/>
        <v>0.10256410256410256</v>
      </c>
      <c r="BS408" s="182">
        <f>AVERAGE(Tableau1[[#This Row],[STL_pg/Min]],Tableau1[[#This Row],[BLK_pg/Min]],Tableau1[[#This Row],[REB_pg/Min]])</f>
        <v>4.5584045584045586E-2</v>
      </c>
      <c r="BT408" s="180">
        <f>AVERAGE(Tableau1[FG%])</f>
        <v>44.61089630931459</v>
      </c>
      <c r="BU408" s="180">
        <f>AVERAGE(Tableau1[3P%])</f>
        <v>29.902460456941991</v>
      </c>
      <c r="BV408" s="180">
        <f>AVERAGE(Tableau1[FT%])</f>
        <v>72.024077328646754</v>
      </c>
    </row>
    <row r="409" spans="1:74">
      <c r="A409" s="181" t="s">
        <v>2172</v>
      </c>
      <c r="B409" s="167" t="s">
        <v>1758</v>
      </c>
      <c r="C409" s="168">
        <v>35</v>
      </c>
      <c r="D409" s="168">
        <v>74</v>
      </c>
      <c r="E409" s="168">
        <v>33</v>
      </c>
      <c r="F409" s="168">
        <v>41</v>
      </c>
      <c r="G409" s="168">
        <v>17.600000000000001</v>
      </c>
      <c r="H409" s="169">
        <v>333</v>
      </c>
      <c r="I409" s="169">
        <v>126</v>
      </c>
      <c r="J409" s="169">
        <v>200</v>
      </c>
      <c r="K409" s="169">
        <v>61.9</v>
      </c>
      <c r="L409" s="169">
        <v>0</v>
      </c>
      <c r="M409" s="169">
        <v>7</v>
      </c>
      <c r="N409" s="169">
        <v>0</v>
      </c>
      <c r="O409" s="169">
        <v>81</v>
      </c>
      <c r="P409" s="169">
        <v>126</v>
      </c>
      <c r="Q409" s="169">
        <v>64.8</v>
      </c>
      <c r="R409" s="169">
        <v>118</v>
      </c>
      <c r="S409" s="169">
        <v>340</v>
      </c>
      <c r="T409" s="169">
        <v>451</v>
      </c>
      <c r="U409" s="169">
        <v>133</v>
      </c>
      <c r="V409" s="170">
        <v>59</v>
      </c>
      <c r="W409" s="169">
        <v>30</v>
      </c>
      <c r="X409" s="169">
        <v>44</v>
      </c>
      <c r="Y409" s="169">
        <v>155</v>
      </c>
      <c r="Z409" s="169">
        <v>1258</v>
      </c>
      <c r="AA409" s="169">
        <v>2</v>
      </c>
      <c r="AB409" s="169">
        <v>0</v>
      </c>
      <c r="AC409" s="168">
        <v>0.7</v>
      </c>
      <c r="AD409" s="168">
        <v>115.2</v>
      </c>
      <c r="AE409" s="168">
        <v>115</v>
      </c>
      <c r="AF409" s="168">
        <v>0.2</v>
      </c>
      <c r="AG409" s="168">
        <v>13.3</v>
      </c>
      <c r="AH409" s="168">
        <v>2.27</v>
      </c>
      <c r="AI409" s="168">
        <v>29.5</v>
      </c>
      <c r="AJ409" s="168">
        <v>9.4</v>
      </c>
      <c r="AK409" s="168">
        <v>25.3</v>
      </c>
      <c r="AL409" s="168">
        <v>17.600000000000001</v>
      </c>
      <c r="AM409" s="168">
        <v>13</v>
      </c>
      <c r="AN409" s="168">
        <v>61.9</v>
      </c>
      <c r="AO409" s="168">
        <v>64.5</v>
      </c>
      <c r="AP409" s="168">
        <v>10.5</v>
      </c>
      <c r="AQ409" s="168">
        <v>100.08</v>
      </c>
      <c r="AR409" s="168">
        <v>9.8000000000000007</v>
      </c>
      <c r="AS409" s="168">
        <v>2732</v>
      </c>
      <c r="AT409" s="171">
        <f t="shared" si="150"/>
        <v>4.5</v>
      </c>
      <c r="AU409" s="171">
        <f t="shared" si="151"/>
        <v>1.7972972972972974</v>
      </c>
      <c r="AV409" s="172">
        <f t="shared" si="152"/>
        <v>6.0945945945945947</v>
      </c>
      <c r="AW409" s="172">
        <f t="shared" si="153"/>
        <v>1.5945945945945945</v>
      </c>
      <c r="AX409" s="172">
        <f t="shared" si="154"/>
        <v>4.5945945945945947</v>
      </c>
      <c r="AY409" s="172">
        <f t="shared" si="155"/>
        <v>0.40540540540540543</v>
      </c>
      <c r="AZ409" s="172">
        <f t="shared" si="156"/>
        <v>0.59459459459459463</v>
      </c>
      <c r="BA409" s="172">
        <f t="shared" si="157"/>
        <v>0.79729729729729726</v>
      </c>
      <c r="BB409" s="173">
        <f t="shared" si="158"/>
        <v>0.25568181818181818</v>
      </c>
      <c r="BC409" s="173">
        <f t="shared" si="159"/>
        <v>2.2542372881355934</v>
      </c>
      <c r="BD409" s="173">
        <f t="shared" si="160"/>
        <v>2.3034398034398034E-2</v>
      </c>
      <c r="BE409" s="173">
        <f t="shared" si="161"/>
        <v>3.3783783783783786E-2</v>
      </c>
      <c r="BF409" s="173">
        <f t="shared" si="162"/>
        <v>9.0601965601965595E-2</v>
      </c>
      <c r="BG409" s="173">
        <f t="shared" si="163"/>
        <v>0.26105651105651106</v>
      </c>
      <c r="BH409" s="174" t="str">
        <f t="shared" si="164"/>
        <v>10–19 min</v>
      </c>
      <c r="BI409" s="174" t="str">
        <f t="shared" si="165"/>
        <v>33+</v>
      </c>
      <c r="BJ409" s="175">
        <f t="shared" si="166"/>
        <v>0.61899999999999999</v>
      </c>
      <c r="BK409" s="175">
        <f t="shared" si="167"/>
        <v>0.64500000000000002</v>
      </c>
      <c r="BL409" s="175">
        <f t="shared" si="168"/>
        <v>0.12070006035003017</v>
      </c>
      <c r="BM409" s="176" t="str">
        <f t="shared" si="169"/>
        <v>Écarter</v>
      </c>
      <c r="BN409" s="177">
        <f t="shared" si="170"/>
        <v>0.137625754527163</v>
      </c>
      <c r="BO409" s="177">
        <f t="shared" si="171"/>
        <v>1302.4000000000001</v>
      </c>
      <c r="BP409" s="178">
        <f t="shared" si="172"/>
        <v>0.10211916461916461</v>
      </c>
      <c r="BQ409" s="178">
        <f t="shared" si="173"/>
        <v>2.2542372881355934</v>
      </c>
      <c r="BR409" s="179">
        <f t="shared" si="174"/>
        <v>0.34628378378378377</v>
      </c>
      <c r="BS409" s="182">
        <f>AVERAGE(Tableau1[[#This Row],[STL_pg/Min]],Tableau1[[#This Row],[BLK_pg/Min]],Tableau1[[#This Row],[REB_pg/Min]])</f>
        <v>0.13436732186732187</v>
      </c>
      <c r="BT409" s="180">
        <f>AVERAGE(Tableau1[FG%])</f>
        <v>44.61089630931459</v>
      </c>
      <c r="BU409" s="180">
        <f>AVERAGE(Tableau1[3P%])</f>
        <v>29.902460456941991</v>
      </c>
      <c r="BV409" s="180">
        <f>AVERAGE(Tableau1[FT%])</f>
        <v>72.024077328646754</v>
      </c>
    </row>
    <row r="410" spans="1:74">
      <c r="A410" s="181" t="s">
        <v>2173</v>
      </c>
      <c r="B410" s="167" t="s">
        <v>1821</v>
      </c>
      <c r="C410" s="168">
        <v>27</v>
      </c>
      <c r="D410" s="168">
        <v>14</v>
      </c>
      <c r="E410" s="168">
        <v>11</v>
      </c>
      <c r="F410" s="168">
        <v>3</v>
      </c>
      <c r="G410" s="168">
        <v>8.1</v>
      </c>
      <c r="H410" s="169">
        <v>62</v>
      </c>
      <c r="I410" s="169">
        <v>29</v>
      </c>
      <c r="J410" s="169">
        <v>45</v>
      </c>
      <c r="K410" s="169">
        <v>64.400000000000006</v>
      </c>
      <c r="L410" s="169">
        <v>1</v>
      </c>
      <c r="M410" s="169">
        <v>3</v>
      </c>
      <c r="N410" s="169">
        <v>33.299999999999997</v>
      </c>
      <c r="O410" s="169">
        <v>1</v>
      </c>
      <c r="P410" s="169">
        <v>6</v>
      </c>
      <c r="Q410" s="169">
        <v>33.299999999999997</v>
      </c>
      <c r="R410" s="169">
        <v>18</v>
      </c>
      <c r="S410" s="169">
        <v>24</v>
      </c>
      <c r="T410" s="169">
        <v>42</v>
      </c>
      <c r="U410" s="169">
        <v>6</v>
      </c>
      <c r="V410" s="170">
        <v>6</v>
      </c>
      <c r="W410" s="169">
        <v>1</v>
      </c>
      <c r="X410" s="169">
        <v>8</v>
      </c>
      <c r="Y410" s="169">
        <v>11</v>
      </c>
      <c r="Z410" s="169">
        <v>148</v>
      </c>
      <c r="AA410" s="169">
        <v>1</v>
      </c>
      <c r="AB410" s="169">
        <v>0</v>
      </c>
      <c r="AC410" s="168">
        <v>3.1</v>
      </c>
      <c r="AD410" s="168">
        <v>112.6</v>
      </c>
      <c r="AE410" s="168">
        <v>93.6</v>
      </c>
      <c r="AF410" s="168">
        <v>19</v>
      </c>
      <c r="AG410" s="168">
        <v>8</v>
      </c>
      <c r="AH410" s="168">
        <v>1.2</v>
      </c>
      <c r="AI410" s="168">
        <v>10.199999999999999</v>
      </c>
      <c r="AJ410" s="168">
        <v>15.1</v>
      </c>
      <c r="AK410" s="168">
        <v>19.2</v>
      </c>
      <c r="AL410" s="168">
        <v>17.2</v>
      </c>
      <c r="AM410" s="168">
        <v>8.5</v>
      </c>
      <c r="AN410" s="168">
        <v>65.599999999999994</v>
      </c>
      <c r="AO410" s="168">
        <v>64</v>
      </c>
      <c r="AP410" s="168">
        <v>18.2</v>
      </c>
      <c r="AQ410" s="168">
        <v>105.38</v>
      </c>
      <c r="AR410" s="168">
        <v>16</v>
      </c>
      <c r="AS410" s="168">
        <v>246</v>
      </c>
      <c r="AT410" s="171">
        <f t="shared" si="150"/>
        <v>4.4285714285714288</v>
      </c>
      <c r="AU410" s="171">
        <f t="shared" si="151"/>
        <v>0.42857142857142855</v>
      </c>
      <c r="AV410" s="172">
        <f t="shared" si="152"/>
        <v>3</v>
      </c>
      <c r="AW410" s="172">
        <f t="shared" si="153"/>
        <v>1.2857142857142858</v>
      </c>
      <c r="AX410" s="172">
        <f t="shared" si="154"/>
        <v>1.7142857142857142</v>
      </c>
      <c r="AY410" s="172">
        <f t="shared" si="155"/>
        <v>7.1428571428571425E-2</v>
      </c>
      <c r="AZ410" s="172">
        <f t="shared" si="156"/>
        <v>0.5714285714285714</v>
      </c>
      <c r="BA410" s="172">
        <f t="shared" si="157"/>
        <v>0.42857142857142855</v>
      </c>
      <c r="BB410" s="173">
        <f t="shared" si="158"/>
        <v>0.54673721340388015</v>
      </c>
      <c r="BC410" s="173">
        <f t="shared" si="159"/>
        <v>1</v>
      </c>
      <c r="BD410" s="173">
        <f t="shared" si="160"/>
        <v>8.8183421516754845E-3</v>
      </c>
      <c r="BE410" s="173">
        <f t="shared" si="161"/>
        <v>7.0546737213403876E-2</v>
      </c>
      <c r="BF410" s="173">
        <f t="shared" si="162"/>
        <v>0.15873015873015875</v>
      </c>
      <c r="BG410" s="173">
        <f t="shared" si="163"/>
        <v>0.21164021164021163</v>
      </c>
      <c r="BH410" s="174" t="str">
        <f t="shared" si="164"/>
        <v>&lt;10 min</v>
      </c>
      <c r="BI410" s="174" t="str">
        <f t="shared" si="165"/>
        <v>23–27</v>
      </c>
      <c r="BJ410" s="175">
        <f t="shared" si="166"/>
        <v>0.65599999999999992</v>
      </c>
      <c r="BK410" s="175">
        <f t="shared" si="167"/>
        <v>0.64</v>
      </c>
      <c r="BL410" s="175">
        <f t="shared" si="168"/>
        <v>2.715751357875679E-2</v>
      </c>
      <c r="BM410" s="176" t="str">
        <f t="shared" si="169"/>
        <v>Écarter</v>
      </c>
      <c r="BN410" s="177">
        <f t="shared" si="170"/>
        <v>0.13544121874101755</v>
      </c>
      <c r="BO410" s="177">
        <f t="shared" si="171"/>
        <v>113.39999999999999</v>
      </c>
      <c r="BP410" s="178">
        <f t="shared" si="172"/>
        <v>5.2910052910052914E-2</v>
      </c>
      <c r="BQ410" s="178">
        <f t="shared" si="173"/>
        <v>1</v>
      </c>
      <c r="BR410" s="179">
        <f t="shared" si="174"/>
        <v>0.37037037037037041</v>
      </c>
      <c r="BS410" s="182">
        <f>AVERAGE(Tableau1[[#This Row],[STL_pg/Min]],Tableau1[[#This Row],[BLK_pg/Min]],Tableau1[[#This Row],[REB_pg/Min]])</f>
        <v>0.14991181657848326</v>
      </c>
      <c r="BT410" s="180">
        <f>AVERAGE(Tableau1[FG%])</f>
        <v>44.61089630931459</v>
      </c>
      <c r="BU410" s="180">
        <f>AVERAGE(Tableau1[3P%])</f>
        <v>29.902460456941991</v>
      </c>
      <c r="BV410" s="180">
        <f>AVERAGE(Tableau1[FT%])</f>
        <v>72.024077328646754</v>
      </c>
    </row>
    <row r="411" spans="1:74">
      <c r="A411" s="181" t="s">
        <v>2174</v>
      </c>
      <c r="B411" s="167" t="s">
        <v>1795</v>
      </c>
      <c r="C411" s="168">
        <v>27</v>
      </c>
      <c r="D411" s="168">
        <v>17</v>
      </c>
      <c r="E411" s="168">
        <v>7</v>
      </c>
      <c r="F411" s="168">
        <v>10</v>
      </c>
      <c r="G411" s="168">
        <v>9.1</v>
      </c>
      <c r="H411" s="169">
        <v>75</v>
      </c>
      <c r="I411" s="169">
        <v>29</v>
      </c>
      <c r="J411" s="169">
        <v>63</v>
      </c>
      <c r="K411" s="169">
        <v>46</v>
      </c>
      <c r="L411" s="169">
        <v>9</v>
      </c>
      <c r="M411" s="169">
        <v>27</v>
      </c>
      <c r="N411" s="169">
        <v>29.6</v>
      </c>
      <c r="O411" s="169">
        <v>9</v>
      </c>
      <c r="P411" s="169">
        <v>10</v>
      </c>
      <c r="Q411" s="169">
        <v>72.7</v>
      </c>
      <c r="R411" s="169">
        <v>3</v>
      </c>
      <c r="S411" s="169">
        <v>34</v>
      </c>
      <c r="T411" s="169">
        <v>37</v>
      </c>
      <c r="U411" s="169">
        <v>9</v>
      </c>
      <c r="V411" s="170">
        <v>10</v>
      </c>
      <c r="W411" s="169">
        <v>5</v>
      </c>
      <c r="X411" s="169">
        <v>3</v>
      </c>
      <c r="Y411" s="169">
        <v>15</v>
      </c>
      <c r="Z411" s="169">
        <v>146</v>
      </c>
      <c r="AA411" s="169">
        <v>0</v>
      </c>
      <c r="AB411" s="169">
        <v>0</v>
      </c>
      <c r="AC411" s="168">
        <v>3.9</v>
      </c>
      <c r="AD411" s="168">
        <v>128.19999999999999</v>
      </c>
      <c r="AE411" s="168">
        <v>101.8</v>
      </c>
      <c r="AF411" s="168">
        <v>26.4</v>
      </c>
      <c r="AG411" s="168">
        <v>6.3</v>
      </c>
      <c r="AH411" s="168">
        <v>0.8</v>
      </c>
      <c r="AI411" s="168">
        <v>9.3000000000000007</v>
      </c>
      <c r="AJ411" s="168">
        <v>2.7</v>
      </c>
      <c r="AK411" s="168">
        <v>18.399999999999999</v>
      </c>
      <c r="AL411" s="168">
        <v>11.4</v>
      </c>
      <c r="AM411" s="168">
        <v>11.6</v>
      </c>
      <c r="AN411" s="168">
        <v>52.4</v>
      </c>
      <c r="AO411" s="168">
        <v>54.5</v>
      </c>
      <c r="AP411" s="168">
        <v>21</v>
      </c>
      <c r="AQ411" s="168">
        <v>102.46</v>
      </c>
      <c r="AR411" s="168">
        <v>9</v>
      </c>
      <c r="AS411" s="168">
        <v>323</v>
      </c>
      <c r="AT411" s="171">
        <f t="shared" si="150"/>
        <v>4.4117647058823533</v>
      </c>
      <c r="AU411" s="171">
        <f t="shared" si="151"/>
        <v>0.52941176470588236</v>
      </c>
      <c r="AV411" s="172">
        <f t="shared" si="152"/>
        <v>2.1764705882352939</v>
      </c>
      <c r="AW411" s="172">
        <f t="shared" si="153"/>
        <v>0.17647058823529413</v>
      </c>
      <c r="AX411" s="172">
        <f t="shared" si="154"/>
        <v>2</v>
      </c>
      <c r="AY411" s="172">
        <f t="shared" si="155"/>
        <v>0.29411764705882354</v>
      </c>
      <c r="AZ411" s="172">
        <f t="shared" si="156"/>
        <v>0.17647058823529413</v>
      </c>
      <c r="BA411" s="172">
        <f t="shared" si="157"/>
        <v>0.58823529411764708</v>
      </c>
      <c r="BB411" s="173">
        <f t="shared" si="158"/>
        <v>0.48480930833872016</v>
      </c>
      <c r="BC411" s="173">
        <f t="shared" si="159"/>
        <v>0.9</v>
      </c>
      <c r="BD411" s="173">
        <f t="shared" si="160"/>
        <v>3.2320620555914677E-2</v>
      </c>
      <c r="BE411" s="173">
        <f t="shared" si="161"/>
        <v>1.9392372333548805E-2</v>
      </c>
      <c r="BF411" s="173">
        <f t="shared" si="162"/>
        <v>1.9392372333548805E-2</v>
      </c>
      <c r="BG411" s="173">
        <f t="shared" si="163"/>
        <v>0.21978021978021978</v>
      </c>
      <c r="BH411" s="174" t="str">
        <f t="shared" si="164"/>
        <v>&lt;10 min</v>
      </c>
      <c r="BI411" s="174" t="str">
        <f t="shared" si="165"/>
        <v>23–27</v>
      </c>
      <c r="BJ411" s="175">
        <f t="shared" si="166"/>
        <v>0.52400000000000002</v>
      </c>
      <c r="BK411" s="175">
        <f t="shared" si="167"/>
        <v>0.54500000000000004</v>
      </c>
      <c r="BL411" s="175">
        <f t="shared" si="168"/>
        <v>3.8020519010259504E-2</v>
      </c>
      <c r="BM411" s="176" t="str">
        <f t="shared" si="169"/>
        <v>Écarter</v>
      </c>
      <c r="BN411" s="177">
        <f t="shared" si="170"/>
        <v>0.13492721032074803</v>
      </c>
      <c r="BO411" s="177">
        <f t="shared" si="171"/>
        <v>154.69999999999999</v>
      </c>
      <c r="BP411" s="178">
        <f t="shared" si="172"/>
        <v>5.8177117000646414E-2</v>
      </c>
      <c r="BQ411" s="178">
        <f t="shared" si="173"/>
        <v>0.9</v>
      </c>
      <c r="BR411" s="179">
        <f t="shared" si="174"/>
        <v>0.23917259211376857</v>
      </c>
      <c r="BS411" s="182">
        <f>AVERAGE(Tableau1[[#This Row],[STL_pg/Min]],Tableau1[[#This Row],[BLK_pg/Min]],Tableau1[[#This Row],[REB_pg/Min]])</f>
        <v>9.6961861667744009E-2</v>
      </c>
      <c r="BT411" s="180">
        <f>AVERAGE(Tableau1[FG%])</f>
        <v>44.61089630931459</v>
      </c>
      <c r="BU411" s="180">
        <f>AVERAGE(Tableau1[3P%])</f>
        <v>29.902460456941991</v>
      </c>
      <c r="BV411" s="180">
        <f>AVERAGE(Tableau1[FT%])</f>
        <v>72.024077328646754</v>
      </c>
    </row>
    <row r="412" spans="1:74">
      <c r="A412" s="181" t="s">
        <v>2175</v>
      </c>
      <c r="B412" s="167" t="s">
        <v>1811</v>
      </c>
      <c r="C412" s="168">
        <v>20</v>
      </c>
      <c r="D412" s="168">
        <v>52</v>
      </c>
      <c r="E412" s="168">
        <v>30</v>
      </c>
      <c r="F412" s="168">
        <v>22</v>
      </c>
      <c r="G412" s="168">
        <v>12.6</v>
      </c>
      <c r="H412" s="169">
        <v>229</v>
      </c>
      <c r="I412" s="169">
        <v>83</v>
      </c>
      <c r="J412" s="169">
        <v>239</v>
      </c>
      <c r="K412" s="169">
        <v>35.1</v>
      </c>
      <c r="L412" s="169">
        <v>47</v>
      </c>
      <c r="M412" s="169">
        <v>140</v>
      </c>
      <c r="N412" s="169">
        <v>33.799999999999997</v>
      </c>
      <c r="O412" s="169">
        <v>16</v>
      </c>
      <c r="P412" s="169">
        <v>16</v>
      </c>
      <c r="Q412" s="169">
        <v>81.3</v>
      </c>
      <c r="R412" s="169">
        <v>16</v>
      </c>
      <c r="S412" s="169">
        <v>62</v>
      </c>
      <c r="T412" s="169">
        <v>78</v>
      </c>
      <c r="U412" s="169">
        <v>73</v>
      </c>
      <c r="V412" s="170">
        <v>36</v>
      </c>
      <c r="W412" s="169">
        <v>36</v>
      </c>
      <c r="X412" s="169">
        <v>16</v>
      </c>
      <c r="Y412" s="169">
        <v>52</v>
      </c>
      <c r="Z412" s="169">
        <v>556</v>
      </c>
      <c r="AA412" s="169">
        <v>0</v>
      </c>
      <c r="AB412" s="169">
        <v>0</v>
      </c>
      <c r="AC412" s="168">
        <v>-1</v>
      </c>
      <c r="AD412" s="168">
        <v>108.5</v>
      </c>
      <c r="AE412" s="168">
        <v>111.1</v>
      </c>
      <c r="AF412" s="168">
        <v>-2.7</v>
      </c>
      <c r="AG412" s="168">
        <v>15.3</v>
      </c>
      <c r="AH412" s="168">
        <v>2.0299999999999998</v>
      </c>
      <c r="AI412" s="168">
        <v>20.9</v>
      </c>
      <c r="AJ412" s="168">
        <v>2.2000000000000002</v>
      </c>
      <c r="AK412" s="168">
        <v>8.6</v>
      </c>
      <c r="AL412" s="168">
        <v>5.4</v>
      </c>
      <c r="AM412" s="168">
        <v>10.3</v>
      </c>
      <c r="AN412" s="168">
        <v>45.2</v>
      </c>
      <c r="AO412" s="168">
        <v>46.5</v>
      </c>
      <c r="AP412" s="168">
        <v>17.100000000000001</v>
      </c>
      <c r="AQ412" s="168">
        <v>104.93</v>
      </c>
      <c r="AR412" s="168">
        <v>6</v>
      </c>
      <c r="AS412" s="168">
        <v>1425</v>
      </c>
      <c r="AT412" s="171">
        <f t="shared" si="150"/>
        <v>4.4038461538461542</v>
      </c>
      <c r="AU412" s="171">
        <f t="shared" si="151"/>
        <v>1.4038461538461537</v>
      </c>
      <c r="AV412" s="172">
        <f t="shared" si="152"/>
        <v>1.5</v>
      </c>
      <c r="AW412" s="172">
        <f t="shared" si="153"/>
        <v>0.30769230769230771</v>
      </c>
      <c r="AX412" s="172">
        <f t="shared" si="154"/>
        <v>1.1923076923076923</v>
      </c>
      <c r="AY412" s="172">
        <f t="shared" si="155"/>
        <v>0.69230769230769229</v>
      </c>
      <c r="AZ412" s="172">
        <f t="shared" si="156"/>
        <v>0.30769230769230771</v>
      </c>
      <c r="BA412" s="172">
        <f t="shared" si="157"/>
        <v>0.69230769230769229</v>
      </c>
      <c r="BB412" s="173">
        <f t="shared" si="158"/>
        <v>0.34951159951159955</v>
      </c>
      <c r="BC412" s="173">
        <f t="shared" si="159"/>
        <v>2.0277777777777777</v>
      </c>
      <c r="BD412" s="173">
        <f t="shared" si="160"/>
        <v>5.4945054945054944E-2</v>
      </c>
      <c r="BE412" s="173">
        <f t="shared" si="161"/>
        <v>2.4420024420024423E-2</v>
      </c>
      <c r="BF412" s="173">
        <f t="shared" si="162"/>
        <v>2.4420024420024423E-2</v>
      </c>
      <c r="BG412" s="173">
        <f t="shared" si="163"/>
        <v>9.4627594627594624E-2</v>
      </c>
      <c r="BH412" s="174" t="str">
        <f t="shared" si="164"/>
        <v>10–19 min</v>
      </c>
      <c r="BI412" s="174" t="str">
        <f t="shared" si="165"/>
        <v>18–22</v>
      </c>
      <c r="BJ412" s="175">
        <f t="shared" si="166"/>
        <v>0.45200000000000001</v>
      </c>
      <c r="BK412" s="175">
        <f t="shared" si="167"/>
        <v>0.46500000000000002</v>
      </c>
      <c r="BL412" s="175">
        <f t="shared" si="168"/>
        <v>0.14423657211828605</v>
      </c>
      <c r="BM412" s="176" t="str">
        <f t="shared" si="169"/>
        <v>Écarter</v>
      </c>
      <c r="BN412" s="177">
        <f t="shared" si="170"/>
        <v>0.1346850332765826</v>
      </c>
      <c r="BO412" s="177">
        <f t="shared" si="171"/>
        <v>655.19999999999993</v>
      </c>
      <c r="BP412" s="178">
        <f t="shared" si="172"/>
        <v>0.11141636141636142</v>
      </c>
      <c r="BQ412" s="178">
        <f t="shared" si="173"/>
        <v>2.0277777777777777</v>
      </c>
      <c r="BR412" s="179">
        <f t="shared" si="174"/>
        <v>0.11904761904761905</v>
      </c>
      <c r="BS412" s="182">
        <f>AVERAGE(Tableau1[[#This Row],[STL_pg/Min]],Tableau1[[#This Row],[BLK_pg/Min]],Tableau1[[#This Row],[REB_pg/Min]])</f>
        <v>6.6137566137566148E-2</v>
      </c>
      <c r="BT412" s="180">
        <f>AVERAGE(Tableau1[FG%])</f>
        <v>44.61089630931459</v>
      </c>
      <c r="BU412" s="180">
        <f>AVERAGE(Tableau1[3P%])</f>
        <v>29.902460456941991</v>
      </c>
      <c r="BV412" s="180">
        <f>AVERAGE(Tableau1[FT%])</f>
        <v>72.024077328646754</v>
      </c>
    </row>
    <row r="413" spans="1:74">
      <c r="A413" s="181" t="s">
        <v>2176</v>
      </c>
      <c r="B413" s="167" t="s">
        <v>1780</v>
      </c>
      <c r="C413" s="168">
        <v>24</v>
      </c>
      <c r="D413" s="168">
        <v>36</v>
      </c>
      <c r="E413" s="168">
        <v>14</v>
      </c>
      <c r="F413" s="168">
        <v>22</v>
      </c>
      <c r="G413" s="168">
        <v>10.4</v>
      </c>
      <c r="H413" s="169">
        <v>158</v>
      </c>
      <c r="I413" s="169">
        <v>68</v>
      </c>
      <c r="J413" s="169">
        <v>119</v>
      </c>
      <c r="K413" s="169">
        <v>58.1</v>
      </c>
      <c r="L413" s="169">
        <v>0</v>
      </c>
      <c r="M413" s="169">
        <v>0</v>
      </c>
      <c r="N413" s="169">
        <v>0</v>
      </c>
      <c r="O413" s="169">
        <v>22</v>
      </c>
      <c r="P413" s="169">
        <v>32</v>
      </c>
      <c r="Q413" s="169">
        <v>63.6</v>
      </c>
      <c r="R413" s="169">
        <v>58</v>
      </c>
      <c r="S413" s="169">
        <v>97</v>
      </c>
      <c r="T413" s="169">
        <v>151</v>
      </c>
      <c r="U413" s="169">
        <v>18</v>
      </c>
      <c r="V413" s="170">
        <v>22</v>
      </c>
      <c r="W413" s="169">
        <v>14</v>
      </c>
      <c r="X413" s="169">
        <v>29</v>
      </c>
      <c r="Y413" s="169">
        <v>50</v>
      </c>
      <c r="Z413" s="169">
        <v>475</v>
      </c>
      <c r="AA413" s="169">
        <v>2</v>
      </c>
      <c r="AB413" s="169">
        <v>0</v>
      </c>
      <c r="AC413" s="168">
        <v>-3.6</v>
      </c>
      <c r="AD413" s="168">
        <v>101.6</v>
      </c>
      <c r="AE413" s="168">
        <v>117.5</v>
      </c>
      <c r="AF413" s="168">
        <v>-15.9</v>
      </c>
      <c r="AG413" s="168">
        <v>7.2</v>
      </c>
      <c r="AH413" s="168">
        <v>0.74</v>
      </c>
      <c r="AI413" s="168">
        <v>9.9</v>
      </c>
      <c r="AJ413" s="168">
        <v>13.3</v>
      </c>
      <c r="AK413" s="168">
        <v>24</v>
      </c>
      <c r="AL413" s="168">
        <v>18.5</v>
      </c>
      <c r="AM413" s="168">
        <v>13.5</v>
      </c>
      <c r="AN413" s="168">
        <v>58.1</v>
      </c>
      <c r="AO413" s="168">
        <v>59.7</v>
      </c>
      <c r="AP413" s="168">
        <v>16.399999999999999</v>
      </c>
      <c r="AQ413" s="168">
        <v>105.46</v>
      </c>
      <c r="AR413" s="168">
        <v>11.3</v>
      </c>
      <c r="AS413" s="168">
        <v>826</v>
      </c>
      <c r="AT413" s="171">
        <f t="shared" si="150"/>
        <v>4.3888888888888893</v>
      </c>
      <c r="AU413" s="171">
        <f t="shared" si="151"/>
        <v>0.5</v>
      </c>
      <c r="AV413" s="172">
        <f t="shared" si="152"/>
        <v>4.1944444444444446</v>
      </c>
      <c r="AW413" s="172">
        <f t="shared" si="153"/>
        <v>1.6111111111111112</v>
      </c>
      <c r="AX413" s="172">
        <f t="shared" si="154"/>
        <v>2.6944444444444446</v>
      </c>
      <c r="AY413" s="172">
        <f t="shared" si="155"/>
        <v>0.3888888888888889</v>
      </c>
      <c r="AZ413" s="172">
        <f t="shared" si="156"/>
        <v>0.80555555555555558</v>
      </c>
      <c r="BA413" s="172">
        <f t="shared" si="157"/>
        <v>0.61111111111111116</v>
      </c>
      <c r="BB413" s="173">
        <f t="shared" si="158"/>
        <v>0.42200854700854701</v>
      </c>
      <c r="BC413" s="173">
        <f t="shared" si="159"/>
        <v>0.81818181818181812</v>
      </c>
      <c r="BD413" s="173">
        <f t="shared" si="160"/>
        <v>3.7393162393162392E-2</v>
      </c>
      <c r="BE413" s="173">
        <f t="shared" si="161"/>
        <v>7.745726495726496E-2</v>
      </c>
      <c r="BF413" s="173">
        <f t="shared" si="162"/>
        <v>0.15491452991452992</v>
      </c>
      <c r="BG413" s="173">
        <f t="shared" si="163"/>
        <v>0.2590811965811966</v>
      </c>
      <c r="BH413" s="174" t="str">
        <f t="shared" si="164"/>
        <v>10–19 min</v>
      </c>
      <c r="BI413" s="174" t="str">
        <f t="shared" si="165"/>
        <v>23–27</v>
      </c>
      <c r="BJ413" s="175">
        <f t="shared" si="166"/>
        <v>0.58099999999999996</v>
      </c>
      <c r="BK413" s="175">
        <f t="shared" si="167"/>
        <v>0.59699999999999998</v>
      </c>
      <c r="BL413" s="175">
        <f t="shared" si="168"/>
        <v>7.1816535908267948E-2</v>
      </c>
      <c r="BM413" s="176" t="str">
        <f t="shared" si="169"/>
        <v>Écarter</v>
      </c>
      <c r="BN413" s="177">
        <f t="shared" si="170"/>
        <v>0.13422758774871452</v>
      </c>
      <c r="BO413" s="177">
        <f t="shared" si="171"/>
        <v>374.40000000000003</v>
      </c>
      <c r="BP413" s="178">
        <f t="shared" si="172"/>
        <v>4.8076923076923073E-2</v>
      </c>
      <c r="BQ413" s="178">
        <f t="shared" si="173"/>
        <v>0.81818181818181823</v>
      </c>
      <c r="BR413" s="179">
        <f t="shared" si="174"/>
        <v>0.40331196581196582</v>
      </c>
      <c r="BS413" s="182">
        <f>AVERAGE(Tableau1[[#This Row],[STL_pg/Min]],Tableau1[[#This Row],[BLK_pg/Min]],Tableau1[[#This Row],[REB_pg/Min]])</f>
        <v>0.17272079772079774</v>
      </c>
      <c r="BT413" s="180">
        <f>AVERAGE(Tableau1[FG%])</f>
        <v>44.61089630931459</v>
      </c>
      <c r="BU413" s="180">
        <f>AVERAGE(Tableau1[3P%])</f>
        <v>29.902460456941991</v>
      </c>
      <c r="BV413" s="180">
        <f>AVERAGE(Tableau1[FT%])</f>
        <v>72.024077328646754</v>
      </c>
    </row>
    <row r="414" spans="1:74">
      <c r="A414" s="181" t="s">
        <v>2177</v>
      </c>
      <c r="B414" s="167" t="s">
        <v>1760</v>
      </c>
      <c r="C414" s="168">
        <v>35</v>
      </c>
      <c r="D414" s="168">
        <v>31</v>
      </c>
      <c r="E414" s="168">
        <v>11</v>
      </c>
      <c r="F414" s="168">
        <v>20</v>
      </c>
      <c r="G414" s="168">
        <v>12.4</v>
      </c>
      <c r="H414" s="169">
        <v>136</v>
      </c>
      <c r="I414" s="169">
        <v>53</v>
      </c>
      <c r="J414" s="169">
        <v>133</v>
      </c>
      <c r="K414" s="169">
        <v>39.1</v>
      </c>
      <c r="L414" s="169">
        <v>25</v>
      </c>
      <c r="M414" s="169">
        <v>74</v>
      </c>
      <c r="N414" s="169">
        <v>33.799999999999997</v>
      </c>
      <c r="O414" s="169">
        <v>6</v>
      </c>
      <c r="P414" s="169">
        <v>9</v>
      </c>
      <c r="Q414" s="169">
        <v>77.8</v>
      </c>
      <c r="R414" s="169">
        <v>9</v>
      </c>
      <c r="S414" s="169">
        <v>34</v>
      </c>
      <c r="T414" s="169">
        <v>43</v>
      </c>
      <c r="U414" s="169">
        <v>47</v>
      </c>
      <c r="V414" s="170">
        <v>16</v>
      </c>
      <c r="W414" s="169">
        <v>16</v>
      </c>
      <c r="X414" s="169">
        <v>3</v>
      </c>
      <c r="Y414" s="169">
        <v>34</v>
      </c>
      <c r="Z414" s="169">
        <v>295</v>
      </c>
      <c r="AA414" s="169">
        <v>0</v>
      </c>
      <c r="AB414" s="169">
        <v>0</v>
      </c>
      <c r="AC414" s="168">
        <v>-0.6</v>
      </c>
      <c r="AD414" s="168">
        <v>108.3</v>
      </c>
      <c r="AE414" s="168">
        <v>111.8</v>
      </c>
      <c r="AF414" s="168">
        <v>-3.5</v>
      </c>
      <c r="AG414" s="168">
        <v>17.2</v>
      </c>
      <c r="AH414" s="168">
        <v>2.65</v>
      </c>
      <c r="AI414" s="168">
        <v>22.6</v>
      </c>
      <c r="AJ414" s="168">
        <v>2</v>
      </c>
      <c r="AK414" s="168">
        <v>9.3000000000000007</v>
      </c>
      <c r="AL414" s="168">
        <v>5.5</v>
      </c>
      <c r="AM414" s="168">
        <v>8.5</v>
      </c>
      <c r="AN414" s="168">
        <v>48.5</v>
      </c>
      <c r="AO414" s="168">
        <v>49.6</v>
      </c>
      <c r="AP414" s="168">
        <v>17</v>
      </c>
      <c r="AQ414" s="168">
        <v>98.88</v>
      </c>
      <c r="AR414" s="168">
        <v>6.7</v>
      </c>
      <c r="AS414" s="168">
        <v>795</v>
      </c>
      <c r="AT414" s="171">
        <f t="shared" si="150"/>
        <v>4.387096774193548</v>
      </c>
      <c r="AU414" s="171">
        <f t="shared" si="151"/>
        <v>1.5161290322580645</v>
      </c>
      <c r="AV414" s="172">
        <f t="shared" si="152"/>
        <v>1.3870967741935485</v>
      </c>
      <c r="AW414" s="172">
        <f t="shared" si="153"/>
        <v>0.29032258064516131</v>
      </c>
      <c r="AX414" s="172">
        <f t="shared" si="154"/>
        <v>1.096774193548387</v>
      </c>
      <c r="AY414" s="172">
        <f t="shared" si="155"/>
        <v>0.5161290322580645</v>
      </c>
      <c r="AZ414" s="172">
        <f t="shared" si="156"/>
        <v>9.6774193548387094E-2</v>
      </c>
      <c r="BA414" s="172">
        <f t="shared" si="157"/>
        <v>0.5161290322580645</v>
      </c>
      <c r="BB414" s="173">
        <f t="shared" si="158"/>
        <v>0.35379812695109258</v>
      </c>
      <c r="BC414" s="173">
        <f t="shared" si="159"/>
        <v>2.9375</v>
      </c>
      <c r="BD414" s="173">
        <f t="shared" si="160"/>
        <v>4.1623309053069719E-2</v>
      </c>
      <c r="BE414" s="173">
        <f t="shared" si="161"/>
        <v>7.804370447450572E-3</v>
      </c>
      <c r="BF414" s="173">
        <f t="shared" si="162"/>
        <v>2.3413111342351717E-2</v>
      </c>
      <c r="BG414" s="173">
        <f t="shared" si="163"/>
        <v>8.8449531737773146E-2</v>
      </c>
      <c r="BH414" s="174" t="str">
        <f t="shared" si="164"/>
        <v>10–19 min</v>
      </c>
      <c r="BI414" s="174" t="str">
        <f t="shared" si="165"/>
        <v>33+</v>
      </c>
      <c r="BJ414" s="175">
        <f t="shared" si="166"/>
        <v>0.48499999999999999</v>
      </c>
      <c r="BK414" s="175">
        <f t="shared" si="167"/>
        <v>0.496</v>
      </c>
      <c r="BL414" s="175">
        <f t="shared" si="168"/>
        <v>8.0265540132770069E-2</v>
      </c>
      <c r="BM414" s="176" t="str">
        <f t="shared" si="169"/>
        <v>Écarter</v>
      </c>
      <c r="BN414" s="177">
        <f t="shared" si="170"/>
        <v>0.13417277860712662</v>
      </c>
      <c r="BO414" s="177">
        <f t="shared" si="171"/>
        <v>384.40000000000003</v>
      </c>
      <c r="BP414" s="178">
        <f t="shared" si="172"/>
        <v>0.12226847034339229</v>
      </c>
      <c r="BQ414" s="178">
        <f t="shared" si="173"/>
        <v>2.9375</v>
      </c>
      <c r="BR414" s="179">
        <f t="shared" si="174"/>
        <v>0.11186264308012488</v>
      </c>
      <c r="BS414" s="182">
        <f>AVERAGE(Tableau1[[#This Row],[STL_pg/Min]],Tableau1[[#This Row],[BLK_pg/Min]],Tableau1[[#This Row],[REB_pg/Min]])</f>
        <v>5.3763440860215062E-2</v>
      </c>
      <c r="BT414" s="180">
        <f>AVERAGE(Tableau1[FG%])</f>
        <v>44.61089630931459</v>
      </c>
      <c r="BU414" s="180">
        <f>AVERAGE(Tableau1[3P%])</f>
        <v>29.902460456941991</v>
      </c>
      <c r="BV414" s="180">
        <f>AVERAGE(Tableau1[FT%])</f>
        <v>72.024077328646754</v>
      </c>
    </row>
    <row r="415" spans="1:74">
      <c r="A415" s="181" t="s">
        <v>2178</v>
      </c>
      <c r="B415" s="167" t="s">
        <v>1795</v>
      </c>
      <c r="C415" s="168">
        <v>26</v>
      </c>
      <c r="D415" s="168">
        <v>31</v>
      </c>
      <c r="E415" s="168">
        <v>7</v>
      </c>
      <c r="F415" s="168">
        <v>24</v>
      </c>
      <c r="G415" s="168">
        <v>8.6</v>
      </c>
      <c r="H415" s="169">
        <v>136</v>
      </c>
      <c r="I415" s="169">
        <v>56</v>
      </c>
      <c r="J415" s="169">
        <v>105</v>
      </c>
      <c r="K415" s="169">
        <v>51.9</v>
      </c>
      <c r="L415" s="169">
        <v>3</v>
      </c>
      <c r="M415" s="169">
        <v>19</v>
      </c>
      <c r="N415" s="169">
        <v>15.8</v>
      </c>
      <c r="O415" s="169">
        <v>22</v>
      </c>
      <c r="P415" s="169">
        <v>34</v>
      </c>
      <c r="Q415" s="169">
        <v>65.7</v>
      </c>
      <c r="R415" s="169">
        <v>37</v>
      </c>
      <c r="S415" s="169">
        <v>47</v>
      </c>
      <c r="T415" s="169">
        <v>84</v>
      </c>
      <c r="U415" s="169">
        <v>12</v>
      </c>
      <c r="V415" s="170">
        <v>12</v>
      </c>
      <c r="W415" s="169">
        <v>9</v>
      </c>
      <c r="X415" s="169">
        <v>9</v>
      </c>
      <c r="Y415" s="169">
        <v>19</v>
      </c>
      <c r="Z415" s="169">
        <v>291</v>
      </c>
      <c r="AA415" s="169">
        <v>1</v>
      </c>
      <c r="AB415" s="169">
        <v>0</v>
      </c>
      <c r="AC415" s="168">
        <v>-0.3</v>
      </c>
      <c r="AD415" s="168">
        <v>108.2</v>
      </c>
      <c r="AE415" s="168">
        <v>108.8</v>
      </c>
      <c r="AF415" s="168">
        <v>-0.6</v>
      </c>
      <c r="AG415" s="168">
        <v>6.3</v>
      </c>
      <c r="AH415" s="168">
        <v>0.92</v>
      </c>
      <c r="AI415" s="168">
        <v>7.6</v>
      </c>
      <c r="AJ415" s="168">
        <v>12.8</v>
      </c>
      <c r="AK415" s="168">
        <v>15.9</v>
      </c>
      <c r="AL415" s="168">
        <v>14.3</v>
      </c>
      <c r="AM415" s="168">
        <v>8.3000000000000007</v>
      </c>
      <c r="AN415" s="168">
        <v>53.3</v>
      </c>
      <c r="AO415" s="168">
        <v>56</v>
      </c>
      <c r="AP415" s="168">
        <v>20</v>
      </c>
      <c r="AQ415" s="168">
        <v>103.88</v>
      </c>
      <c r="AR415" s="168">
        <v>12.3</v>
      </c>
      <c r="AS415" s="168">
        <v>571</v>
      </c>
      <c r="AT415" s="171">
        <f t="shared" si="150"/>
        <v>4.387096774193548</v>
      </c>
      <c r="AU415" s="171">
        <f t="shared" si="151"/>
        <v>0.38709677419354838</v>
      </c>
      <c r="AV415" s="172">
        <f t="shared" si="152"/>
        <v>2.7096774193548385</v>
      </c>
      <c r="AW415" s="172">
        <f t="shared" si="153"/>
        <v>1.1935483870967742</v>
      </c>
      <c r="AX415" s="172">
        <f t="shared" si="154"/>
        <v>1.5161290322580645</v>
      </c>
      <c r="AY415" s="172">
        <f t="shared" si="155"/>
        <v>0.29032258064516131</v>
      </c>
      <c r="AZ415" s="172">
        <f t="shared" si="156"/>
        <v>0.29032258064516131</v>
      </c>
      <c r="BA415" s="172">
        <f t="shared" si="157"/>
        <v>0.38709677419354838</v>
      </c>
      <c r="BB415" s="173">
        <f t="shared" si="158"/>
        <v>0.51012753188297078</v>
      </c>
      <c r="BC415" s="173">
        <f t="shared" si="159"/>
        <v>1</v>
      </c>
      <c r="BD415" s="173">
        <f t="shared" si="160"/>
        <v>3.3758439609902477E-2</v>
      </c>
      <c r="BE415" s="173">
        <f t="shared" si="161"/>
        <v>3.3758439609902477E-2</v>
      </c>
      <c r="BF415" s="173">
        <f t="shared" si="162"/>
        <v>0.13878469617404351</v>
      </c>
      <c r="BG415" s="173">
        <f t="shared" si="163"/>
        <v>0.17629407351837961</v>
      </c>
      <c r="BH415" s="174" t="str">
        <f t="shared" si="164"/>
        <v>&lt;10 min</v>
      </c>
      <c r="BI415" s="174" t="str">
        <f t="shared" si="165"/>
        <v>23–27</v>
      </c>
      <c r="BJ415" s="175">
        <f t="shared" si="166"/>
        <v>0.53299999999999992</v>
      </c>
      <c r="BK415" s="175">
        <f t="shared" si="167"/>
        <v>0.56000000000000005</v>
      </c>
      <c r="BL415" s="175">
        <f t="shared" si="168"/>
        <v>6.336753168376584E-2</v>
      </c>
      <c r="BM415" s="176" t="str">
        <f t="shared" si="169"/>
        <v>Écarter</v>
      </c>
      <c r="BN415" s="177">
        <f t="shared" si="170"/>
        <v>0.13417277860712662</v>
      </c>
      <c r="BO415" s="177">
        <f t="shared" si="171"/>
        <v>266.59999999999997</v>
      </c>
      <c r="BP415" s="178">
        <f t="shared" si="172"/>
        <v>4.5011252813203305E-2</v>
      </c>
      <c r="BQ415" s="178">
        <f t="shared" si="173"/>
        <v>1</v>
      </c>
      <c r="BR415" s="179">
        <f t="shared" si="174"/>
        <v>0.3150787696924231</v>
      </c>
      <c r="BS415" s="182">
        <f>AVERAGE(Tableau1[[#This Row],[STL_pg/Min]],Tableau1[[#This Row],[BLK_pg/Min]],Tableau1[[#This Row],[REB_pg/Min]])</f>
        <v>0.12753188297074269</v>
      </c>
      <c r="BT415" s="180">
        <f>AVERAGE(Tableau1[FG%])</f>
        <v>44.61089630931459</v>
      </c>
      <c r="BU415" s="180">
        <f>AVERAGE(Tableau1[3P%])</f>
        <v>29.902460456941991</v>
      </c>
      <c r="BV415" s="180">
        <f>AVERAGE(Tableau1[FT%])</f>
        <v>72.024077328646754</v>
      </c>
    </row>
    <row r="416" spans="1:74">
      <c r="A416" s="181" t="s">
        <v>2179</v>
      </c>
      <c r="B416" s="167" t="s">
        <v>1754</v>
      </c>
      <c r="C416" s="168">
        <v>24</v>
      </c>
      <c r="D416" s="168">
        <v>32</v>
      </c>
      <c r="E416" s="168">
        <v>21</v>
      </c>
      <c r="F416" s="168">
        <v>11</v>
      </c>
      <c r="G416" s="168">
        <v>10.6</v>
      </c>
      <c r="H416" s="169">
        <v>138</v>
      </c>
      <c r="I416" s="169">
        <v>54</v>
      </c>
      <c r="J416" s="169">
        <v>115</v>
      </c>
      <c r="K416" s="169">
        <v>48.2</v>
      </c>
      <c r="L416" s="169">
        <v>10</v>
      </c>
      <c r="M416" s="169">
        <v>32</v>
      </c>
      <c r="N416" s="169">
        <v>35.5</v>
      </c>
      <c r="O416" s="169">
        <v>16</v>
      </c>
      <c r="P416" s="169">
        <v>22</v>
      </c>
      <c r="Q416" s="169">
        <v>81</v>
      </c>
      <c r="R416" s="169">
        <v>10</v>
      </c>
      <c r="S416" s="169">
        <v>38</v>
      </c>
      <c r="T416" s="169">
        <v>48</v>
      </c>
      <c r="U416" s="169">
        <v>32</v>
      </c>
      <c r="V416" s="170">
        <v>16</v>
      </c>
      <c r="W416" s="169">
        <v>6</v>
      </c>
      <c r="X416" s="169">
        <v>6</v>
      </c>
      <c r="Y416" s="169">
        <v>26</v>
      </c>
      <c r="Z416" s="169">
        <v>262</v>
      </c>
      <c r="AA416" s="169">
        <v>1</v>
      </c>
      <c r="AB416" s="169">
        <v>0</v>
      </c>
      <c r="AC416" s="168">
        <v>0.3</v>
      </c>
      <c r="AD416" s="168">
        <v>107.8</v>
      </c>
      <c r="AE416" s="168">
        <v>107</v>
      </c>
      <c r="AF416" s="168">
        <v>0.8</v>
      </c>
      <c r="AG416" s="168">
        <v>13.9</v>
      </c>
      <c r="AH416" s="168">
        <v>2.13</v>
      </c>
      <c r="AI416" s="168">
        <v>18.8</v>
      </c>
      <c r="AJ416" s="168">
        <v>2.9</v>
      </c>
      <c r="AK416" s="168">
        <v>10</v>
      </c>
      <c r="AL416" s="168">
        <v>6.5</v>
      </c>
      <c r="AM416" s="168">
        <v>8.8000000000000007</v>
      </c>
      <c r="AN416" s="168">
        <v>53.1</v>
      </c>
      <c r="AO416" s="168">
        <v>56</v>
      </c>
      <c r="AP416" s="168">
        <v>16.600000000000001</v>
      </c>
      <c r="AQ416" s="168">
        <v>103.77</v>
      </c>
      <c r="AR416" s="168">
        <v>8.1999999999999993</v>
      </c>
      <c r="AS416" s="168">
        <v>735</v>
      </c>
      <c r="AT416" s="171">
        <f t="shared" si="150"/>
        <v>4.3125</v>
      </c>
      <c r="AU416" s="171">
        <f t="shared" si="151"/>
        <v>1</v>
      </c>
      <c r="AV416" s="172">
        <f t="shared" si="152"/>
        <v>1.5</v>
      </c>
      <c r="AW416" s="172">
        <f t="shared" si="153"/>
        <v>0.3125</v>
      </c>
      <c r="AX416" s="172">
        <f t="shared" si="154"/>
        <v>1.1875</v>
      </c>
      <c r="AY416" s="172">
        <f t="shared" si="155"/>
        <v>0.1875</v>
      </c>
      <c r="AZ416" s="172">
        <f t="shared" si="156"/>
        <v>0.1875</v>
      </c>
      <c r="BA416" s="172">
        <f t="shared" si="157"/>
        <v>0.5</v>
      </c>
      <c r="BB416" s="173">
        <f t="shared" si="158"/>
        <v>0.40683962264150947</v>
      </c>
      <c r="BC416" s="173">
        <f t="shared" si="159"/>
        <v>2</v>
      </c>
      <c r="BD416" s="173">
        <f t="shared" si="160"/>
        <v>1.7688679245283018E-2</v>
      </c>
      <c r="BE416" s="173">
        <f t="shared" si="161"/>
        <v>1.7688679245283018E-2</v>
      </c>
      <c r="BF416" s="173">
        <f t="shared" si="162"/>
        <v>2.9481132075471699E-2</v>
      </c>
      <c r="BG416" s="173">
        <f t="shared" si="163"/>
        <v>0.11202830188679246</v>
      </c>
      <c r="BH416" s="174" t="str">
        <f t="shared" si="164"/>
        <v>10–19 min</v>
      </c>
      <c r="BI416" s="174" t="str">
        <f t="shared" si="165"/>
        <v>23–27</v>
      </c>
      <c r="BJ416" s="175">
        <f t="shared" si="166"/>
        <v>0.53100000000000003</v>
      </c>
      <c r="BK416" s="175">
        <f t="shared" si="167"/>
        <v>0.56000000000000005</v>
      </c>
      <c r="BL416" s="175">
        <f t="shared" si="168"/>
        <v>6.9402534701267352E-2</v>
      </c>
      <c r="BM416" s="176" t="str">
        <f t="shared" si="169"/>
        <v>Écarter</v>
      </c>
      <c r="BN416" s="177">
        <f t="shared" si="170"/>
        <v>0.1318913480885312</v>
      </c>
      <c r="BO416" s="177">
        <f t="shared" si="171"/>
        <v>339.2</v>
      </c>
      <c r="BP416" s="178">
        <f t="shared" si="172"/>
        <v>9.4339622641509441E-2</v>
      </c>
      <c r="BQ416" s="178">
        <f t="shared" si="173"/>
        <v>2</v>
      </c>
      <c r="BR416" s="179">
        <f t="shared" si="174"/>
        <v>0.14150943396226415</v>
      </c>
      <c r="BS416" s="182">
        <f>AVERAGE(Tableau1[[#This Row],[STL_pg/Min]],Tableau1[[#This Row],[BLK_pg/Min]],Tableau1[[#This Row],[REB_pg/Min]])</f>
        <v>5.896226415094339E-2</v>
      </c>
      <c r="BT416" s="180">
        <f>AVERAGE(Tableau1[FG%])</f>
        <v>44.61089630931459</v>
      </c>
      <c r="BU416" s="180">
        <f>AVERAGE(Tableau1[3P%])</f>
        <v>29.902460456941991</v>
      </c>
      <c r="BV416" s="180">
        <f>AVERAGE(Tableau1[FT%])</f>
        <v>72.024077328646754</v>
      </c>
    </row>
    <row r="417" spans="1:74">
      <c r="A417" s="181" t="s">
        <v>2180</v>
      </c>
      <c r="B417" s="167" t="s">
        <v>1774</v>
      </c>
      <c r="C417" s="168">
        <v>27</v>
      </c>
      <c r="D417" s="168">
        <v>32</v>
      </c>
      <c r="E417" s="168">
        <v>19</v>
      </c>
      <c r="F417" s="168">
        <v>13</v>
      </c>
      <c r="G417" s="168">
        <v>12.9</v>
      </c>
      <c r="H417" s="169">
        <v>138</v>
      </c>
      <c r="I417" s="169">
        <v>51</v>
      </c>
      <c r="J417" s="169">
        <v>112</v>
      </c>
      <c r="K417" s="169">
        <v>46.4</v>
      </c>
      <c r="L417" s="169">
        <v>16</v>
      </c>
      <c r="M417" s="169">
        <v>54</v>
      </c>
      <c r="N417" s="169">
        <v>27.8</v>
      </c>
      <c r="O417" s="169">
        <v>19</v>
      </c>
      <c r="P417" s="169">
        <v>26</v>
      </c>
      <c r="Q417" s="169">
        <v>70.400000000000006</v>
      </c>
      <c r="R417" s="169">
        <v>32</v>
      </c>
      <c r="S417" s="169">
        <v>112</v>
      </c>
      <c r="T417" s="169">
        <v>144</v>
      </c>
      <c r="U417" s="169">
        <v>19</v>
      </c>
      <c r="V417" s="170">
        <v>19</v>
      </c>
      <c r="W417" s="169">
        <v>10</v>
      </c>
      <c r="X417" s="169">
        <v>32</v>
      </c>
      <c r="Y417" s="169">
        <v>58</v>
      </c>
      <c r="Z417" s="169">
        <v>438</v>
      </c>
      <c r="AA417" s="169">
        <v>0</v>
      </c>
      <c r="AB417" s="169">
        <v>0</v>
      </c>
      <c r="AC417" s="168">
        <v>-2.2999999999999998</v>
      </c>
      <c r="AD417" s="168">
        <v>103.5</v>
      </c>
      <c r="AE417" s="168">
        <v>112.5</v>
      </c>
      <c r="AF417" s="168">
        <v>-9</v>
      </c>
      <c r="AG417" s="168">
        <v>6.8</v>
      </c>
      <c r="AH417" s="168">
        <v>0.9</v>
      </c>
      <c r="AI417" s="168">
        <v>11.1</v>
      </c>
      <c r="AJ417" s="168">
        <v>7.9</v>
      </c>
      <c r="AK417" s="168">
        <v>26.8</v>
      </c>
      <c r="AL417" s="168">
        <v>17.5</v>
      </c>
      <c r="AM417" s="168">
        <v>12.3</v>
      </c>
      <c r="AN417" s="168">
        <v>53.1</v>
      </c>
      <c r="AO417" s="168">
        <v>55.7</v>
      </c>
      <c r="AP417" s="168">
        <v>15</v>
      </c>
      <c r="AQ417" s="168">
        <v>98.15</v>
      </c>
      <c r="AR417" s="168">
        <v>10</v>
      </c>
      <c r="AS417" s="168">
        <v>846</v>
      </c>
      <c r="AT417" s="171">
        <f t="shared" si="150"/>
        <v>4.3125</v>
      </c>
      <c r="AU417" s="171">
        <f t="shared" si="151"/>
        <v>0.59375</v>
      </c>
      <c r="AV417" s="172">
        <f t="shared" si="152"/>
        <v>4.5</v>
      </c>
      <c r="AW417" s="172">
        <f t="shared" si="153"/>
        <v>1</v>
      </c>
      <c r="AX417" s="172">
        <f t="shared" si="154"/>
        <v>3.5</v>
      </c>
      <c r="AY417" s="172">
        <f t="shared" si="155"/>
        <v>0.3125</v>
      </c>
      <c r="AZ417" s="172">
        <f t="shared" si="156"/>
        <v>1</v>
      </c>
      <c r="BA417" s="172">
        <f t="shared" si="157"/>
        <v>0.59375</v>
      </c>
      <c r="BB417" s="173">
        <f t="shared" si="158"/>
        <v>0.33430232558139533</v>
      </c>
      <c r="BC417" s="173">
        <f t="shared" si="159"/>
        <v>1</v>
      </c>
      <c r="BD417" s="173">
        <f t="shared" si="160"/>
        <v>2.4224806201550386E-2</v>
      </c>
      <c r="BE417" s="173">
        <f t="shared" si="161"/>
        <v>7.7519379844961239E-2</v>
      </c>
      <c r="BF417" s="173">
        <f t="shared" si="162"/>
        <v>7.7519379844961239E-2</v>
      </c>
      <c r="BG417" s="173">
        <f t="shared" si="163"/>
        <v>0.27131782945736432</v>
      </c>
      <c r="BH417" s="174" t="str">
        <f t="shared" si="164"/>
        <v>10–19 min</v>
      </c>
      <c r="BI417" s="174" t="str">
        <f t="shared" si="165"/>
        <v>23–27</v>
      </c>
      <c r="BJ417" s="175">
        <f t="shared" si="166"/>
        <v>0.53100000000000003</v>
      </c>
      <c r="BK417" s="175">
        <f t="shared" si="167"/>
        <v>0.55700000000000005</v>
      </c>
      <c r="BL417" s="175">
        <f t="shared" si="168"/>
        <v>6.7592033796016901E-2</v>
      </c>
      <c r="BM417" s="176" t="str">
        <f t="shared" si="169"/>
        <v>Écarter</v>
      </c>
      <c r="BN417" s="177">
        <f t="shared" si="170"/>
        <v>0.1318913480885312</v>
      </c>
      <c r="BO417" s="177">
        <f t="shared" si="171"/>
        <v>412.8</v>
      </c>
      <c r="BP417" s="178">
        <f t="shared" si="172"/>
        <v>4.6027131782945735E-2</v>
      </c>
      <c r="BQ417" s="178">
        <f t="shared" si="173"/>
        <v>1</v>
      </c>
      <c r="BR417" s="179">
        <f t="shared" si="174"/>
        <v>0.34883720930232559</v>
      </c>
      <c r="BS417" s="182">
        <f>AVERAGE(Tableau1[[#This Row],[STL_pg/Min]],Tableau1[[#This Row],[BLK_pg/Min]],Tableau1[[#This Row],[REB_pg/Min]])</f>
        <v>0.15019379844961242</v>
      </c>
      <c r="BT417" s="180">
        <f>AVERAGE(Tableau1[FG%])</f>
        <v>44.61089630931459</v>
      </c>
      <c r="BU417" s="180">
        <f>AVERAGE(Tableau1[3P%])</f>
        <v>29.902460456941991</v>
      </c>
      <c r="BV417" s="180">
        <f>AVERAGE(Tableau1[FT%])</f>
        <v>72.024077328646754</v>
      </c>
    </row>
    <row r="418" spans="1:74">
      <c r="A418" s="181" t="s">
        <v>2181</v>
      </c>
      <c r="B418" s="167" t="s">
        <v>1817</v>
      </c>
      <c r="C418" s="168">
        <v>29</v>
      </c>
      <c r="D418" s="168">
        <v>36</v>
      </c>
      <c r="E418" s="168">
        <v>13</v>
      </c>
      <c r="F418" s="168">
        <v>23</v>
      </c>
      <c r="G418" s="168">
        <v>8.9</v>
      </c>
      <c r="H418" s="169">
        <v>155</v>
      </c>
      <c r="I418" s="169">
        <v>54</v>
      </c>
      <c r="J418" s="169">
        <v>148</v>
      </c>
      <c r="K418" s="169">
        <v>37.700000000000003</v>
      </c>
      <c r="L418" s="169">
        <v>36</v>
      </c>
      <c r="M418" s="169">
        <v>104</v>
      </c>
      <c r="N418" s="169">
        <v>33.299999999999997</v>
      </c>
      <c r="O418" s="169">
        <v>7</v>
      </c>
      <c r="P418" s="169">
        <v>11</v>
      </c>
      <c r="Q418" s="169">
        <v>80</v>
      </c>
      <c r="R418" s="169">
        <v>4</v>
      </c>
      <c r="S418" s="169">
        <v>36</v>
      </c>
      <c r="T418" s="169">
        <v>40</v>
      </c>
      <c r="U418" s="169">
        <v>40</v>
      </c>
      <c r="V418" s="170">
        <v>11</v>
      </c>
      <c r="W418" s="169">
        <v>14</v>
      </c>
      <c r="X418" s="169">
        <v>4</v>
      </c>
      <c r="Y418" s="169">
        <v>14</v>
      </c>
      <c r="Z418" s="169">
        <v>295</v>
      </c>
      <c r="AA418" s="169">
        <v>0</v>
      </c>
      <c r="AB418" s="169">
        <v>0</v>
      </c>
      <c r="AC418" s="168">
        <v>1</v>
      </c>
      <c r="AD418" s="168">
        <v>114.8</v>
      </c>
      <c r="AE418" s="168">
        <v>111.5</v>
      </c>
      <c r="AF418" s="168">
        <v>3.3</v>
      </c>
      <c r="AG418" s="168">
        <v>16.600000000000001</v>
      </c>
      <c r="AH418" s="168">
        <v>3.64</v>
      </c>
      <c r="AI418" s="168">
        <v>19.899999999999999</v>
      </c>
      <c r="AJ418" s="168">
        <v>1.2</v>
      </c>
      <c r="AK418" s="168">
        <v>9.4</v>
      </c>
      <c r="AL418" s="168">
        <v>5.4</v>
      </c>
      <c r="AM418" s="168">
        <v>5.5</v>
      </c>
      <c r="AN418" s="168">
        <v>49.7</v>
      </c>
      <c r="AO418" s="168">
        <v>50.9</v>
      </c>
      <c r="AP418" s="168">
        <v>20</v>
      </c>
      <c r="AQ418" s="168">
        <v>106.46</v>
      </c>
      <c r="AR418" s="168">
        <v>8.1999999999999993</v>
      </c>
      <c r="AS418" s="168">
        <v>717</v>
      </c>
      <c r="AT418" s="171">
        <f t="shared" si="150"/>
        <v>4.3055555555555554</v>
      </c>
      <c r="AU418" s="171">
        <f t="shared" si="151"/>
        <v>1.1111111111111112</v>
      </c>
      <c r="AV418" s="172">
        <f t="shared" si="152"/>
        <v>1.1111111111111112</v>
      </c>
      <c r="AW418" s="172">
        <f t="shared" si="153"/>
        <v>0.1111111111111111</v>
      </c>
      <c r="AX418" s="172">
        <f t="shared" si="154"/>
        <v>1</v>
      </c>
      <c r="AY418" s="172">
        <f t="shared" si="155"/>
        <v>0.3888888888888889</v>
      </c>
      <c r="AZ418" s="172">
        <f t="shared" si="156"/>
        <v>0.1111111111111111</v>
      </c>
      <c r="BA418" s="172">
        <f t="shared" si="157"/>
        <v>0.30555555555555558</v>
      </c>
      <c r="BB418" s="173">
        <f t="shared" si="158"/>
        <v>0.48377028714107362</v>
      </c>
      <c r="BC418" s="173">
        <f t="shared" si="159"/>
        <v>3.6363636363636362</v>
      </c>
      <c r="BD418" s="173">
        <f t="shared" si="160"/>
        <v>4.3695380774032455E-2</v>
      </c>
      <c r="BE418" s="173">
        <f t="shared" si="161"/>
        <v>1.2484394506866416E-2</v>
      </c>
      <c r="BF418" s="173">
        <f t="shared" si="162"/>
        <v>1.2484394506866416E-2</v>
      </c>
      <c r="BG418" s="173">
        <f t="shared" si="163"/>
        <v>0.11235955056179775</v>
      </c>
      <c r="BH418" s="174" t="str">
        <f t="shared" si="164"/>
        <v>&lt;10 min</v>
      </c>
      <c r="BI418" s="174" t="str">
        <f t="shared" si="165"/>
        <v>28–32</v>
      </c>
      <c r="BJ418" s="175">
        <f t="shared" si="166"/>
        <v>0.49700000000000005</v>
      </c>
      <c r="BK418" s="175">
        <f t="shared" si="167"/>
        <v>0.50900000000000001</v>
      </c>
      <c r="BL418" s="175">
        <f t="shared" si="168"/>
        <v>8.9318044659022336E-2</v>
      </c>
      <c r="BM418" s="176" t="str">
        <f t="shared" si="169"/>
        <v>Écarter</v>
      </c>
      <c r="BN418" s="177">
        <f t="shared" si="170"/>
        <v>0.13167896266487816</v>
      </c>
      <c r="BO418" s="177">
        <f t="shared" si="171"/>
        <v>320.40000000000003</v>
      </c>
      <c r="BP418" s="178">
        <f t="shared" si="172"/>
        <v>0.12484394506866416</v>
      </c>
      <c r="BQ418" s="178">
        <f t="shared" si="173"/>
        <v>3.6363636363636362</v>
      </c>
      <c r="BR418" s="179">
        <f t="shared" si="174"/>
        <v>0.12484394506866417</v>
      </c>
      <c r="BS418" s="182">
        <f>AVERAGE(Tableau1[[#This Row],[STL_pg/Min]],Tableau1[[#This Row],[BLK_pg/Min]],Tableau1[[#This Row],[REB_pg/Min]])</f>
        <v>6.0341240116521012E-2</v>
      </c>
      <c r="BT418" s="180">
        <f>AVERAGE(Tableau1[FG%])</f>
        <v>44.61089630931459</v>
      </c>
      <c r="BU418" s="180">
        <f>AVERAGE(Tableau1[3P%])</f>
        <v>29.902460456941991</v>
      </c>
      <c r="BV418" s="180">
        <f>AVERAGE(Tableau1[FT%])</f>
        <v>72.024077328646754</v>
      </c>
    </row>
    <row r="419" spans="1:74">
      <c r="A419" s="181" t="s">
        <v>2182</v>
      </c>
      <c r="B419" s="167" t="s">
        <v>1830</v>
      </c>
      <c r="C419" s="168">
        <v>27</v>
      </c>
      <c r="D419" s="168">
        <v>38</v>
      </c>
      <c r="E419" s="168">
        <v>10</v>
      </c>
      <c r="F419" s="168">
        <v>28</v>
      </c>
      <c r="G419" s="168">
        <v>18.600000000000001</v>
      </c>
      <c r="H419" s="169">
        <v>163</v>
      </c>
      <c r="I419" s="169">
        <v>57</v>
      </c>
      <c r="J419" s="169">
        <v>137</v>
      </c>
      <c r="K419" s="169">
        <v>42.2</v>
      </c>
      <c r="L419" s="169">
        <v>30</v>
      </c>
      <c r="M419" s="169">
        <v>99</v>
      </c>
      <c r="N419" s="169">
        <v>31.6</v>
      </c>
      <c r="O419" s="169">
        <v>15</v>
      </c>
      <c r="P419" s="169">
        <v>19</v>
      </c>
      <c r="Q419" s="169">
        <v>85</v>
      </c>
      <c r="R419" s="169">
        <v>42</v>
      </c>
      <c r="S419" s="169">
        <v>122</v>
      </c>
      <c r="T419" s="169">
        <v>163</v>
      </c>
      <c r="U419" s="169">
        <v>30</v>
      </c>
      <c r="V419" s="170">
        <v>30</v>
      </c>
      <c r="W419" s="169">
        <v>15</v>
      </c>
      <c r="X419" s="169">
        <v>15</v>
      </c>
      <c r="Y419" s="169">
        <v>49</v>
      </c>
      <c r="Z419" s="169">
        <v>460</v>
      </c>
      <c r="AA419" s="169">
        <v>0</v>
      </c>
      <c r="AB419" s="169">
        <v>0</v>
      </c>
      <c r="AC419" s="168">
        <v>-2.7</v>
      </c>
      <c r="AD419" s="168">
        <v>108.6</v>
      </c>
      <c r="AE419" s="168">
        <v>116.2</v>
      </c>
      <c r="AF419" s="168">
        <v>-7.6</v>
      </c>
      <c r="AG419" s="168">
        <v>5.8</v>
      </c>
      <c r="AH419" s="168">
        <v>1</v>
      </c>
      <c r="AI419" s="168">
        <v>15</v>
      </c>
      <c r="AJ419" s="168">
        <v>5.8</v>
      </c>
      <c r="AK419" s="168">
        <v>15.3</v>
      </c>
      <c r="AL419" s="168">
        <v>10.7</v>
      </c>
      <c r="AM419" s="168">
        <v>15</v>
      </c>
      <c r="AN419" s="168">
        <v>53.7</v>
      </c>
      <c r="AO419" s="168">
        <v>56.3</v>
      </c>
      <c r="AP419" s="168">
        <v>10.199999999999999</v>
      </c>
      <c r="AQ419" s="168">
        <v>101.29</v>
      </c>
      <c r="AR419" s="168">
        <v>6.3</v>
      </c>
      <c r="AS419" s="168">
        <v>1492</v>
      </c>
      <c r="AT419" s="171">
        <f t="shared" si="150"/>
        <v>4.2894736842105265</v>
      </c>
      <c r="AU419" s="171">
        <f t="shared" si="151"/>
        <v>0.78947368421052633</v>
      </c>
      <c r="AV419" s="172">
        <f t="shared" si="152"/>
        <v>4.2894736842105265</v>
      </c>
      <c r="AW419" s="172">
        <f t="shared" si="153"/>
        <v>1.1052631578947369</v>
      </c>
      <c r="AX419" s="172">
        <f t="shared" si="154"/>
        <v>3.2105263157894739</v>
      </c>
      <c r="AY419" s="172">
        <f t="shared" si="155"/>
        <v>0.39473684210526316</v>
      </c>
      <c r="AZ419" s="172">
        <f t="shared" si="156"/>
        <v>0.39473684210526316</v>
      </c>
      <c r="BA419" s="172">
        <f t="shared" si="157"/>
        <v>0.78947368421052633</v>
      </c>
      <c r="BB419" s="173">
        <f t="shared" si="158"/>
        <v>0.2306168647425014</v>
      </c>
      <c r="BC419" s="173">
        <f t="shared" si="159"/>
        <v>1</v>
      </c>
      <c r="BD419" s="173">
        <f t="shared" si="160"/>
        <v>2.1222410865874362E-2</v>
      </c>
      <c r="BE419" s="173">
        <f t="shared" si="161"/>
        <v>2.1222410865874362E-2</v>
      </c>
      <c r="BF419" s="173">
        <f t="shared" si="162"/>
        <v>5.9422750424448216E-2</v>
      </c>
      <c r="BG419" s="173">
        <f t="shared" si="163"/>
        <v>0.17260894170911148</v>
      </c>
      <c r="BH419" s="174" t="str">
        <f t="shared" si="164"/>
        <v>10–19 min</v>
      </c>
      <c r="BI419" s="174" t="str">
        <f t="shared" si="165"/>
        <v>23–27</v>
      </c>
      <c r="BJ419" s="175">
        <f t="shared" si="166"/>
        <v>0.53700000000000003</v>
      </c>
      <c r="BK419" s="175">
        <f t="shared" si="167"/>
        <v>0.56299999999999994</v>
      </c>
      <c r="BL419" s="175">
        <f t="shared" si="168"/>
        <v>8.2679541339770665E-2</v>
      </c>
      <c r="BM419" s="176" t="str">
        <f t="shared" si="169"/>
        <v>Écarter</v>
      </c>
      <c r="BN419" s="177">
        <f t="shared" si="170"/>
        <v>0.13118712273641853</v>
      </c>
      <c r="BO419" s="177">
        <f t="shared" si="171"/>
        <v>706.80000000000007</v>
      </c>
      <c r="BP419" s="178">
        <f t="shared" si="172"/>
        <v>4.2444821731748725E-2</v>
      </c>
      <c r="BQ419" s="178">
        <f t="shared" si="173"/>
        <v>1</v>
      </c>
      <c r="BR419" s="179">
        <f t="shared" si="174"/>
        <v>0.2306168647425014</v>
      </c>
      <c r="BS419" s="182">
        <f>AVERAGE(Tableau1[[#This Row],[STL_pg/Min]],Tableau1[[#This Row],[BLK_pg/Min]],Tableau1[[#This Row],[REB_pg/Min]])</f>
        <v>9.1020562158083365E-2</v>
      </c>
      <c r="BT419" s="180">
        <f>AVERAGE(Tableau1[FG%])</f>
        <v>44.61089630931459</v>
      </c>
      <c r="BU419" s="180">
        <f>AVERAGE(Tableau1[3P%])</f>
        <v>29.902460456941991</v>
      </c>
      <c r="BV419" s="180">
        <f>AVERAGE(Tableau1[FT%])</f>
        <v>72.024077328646754</v>
      </c>
    </row>
    <row r="420" spans="1:74">
      <c r="A420" s="181" t="s">
        <v>2183</v>
      </c>
      <c r="B420" s="167" t="s">
        <v>1774</v>
      </c>
      <c r="C420" s="168">
        <v>33</v>
      </c>
      <c r="D420" s="168">
        <v>38</v>
      </c>
      <c r="E420" s="168">
        <v>10</v>
      </c>
      <c r="F420" s="168">
        <v>28</v>
      </c>
      <c r="G420" s="168">
        <v>16.3</v>
      </c>
      <c r="H420" s="169">
        <v>163</v>
      </c>
      <c r="I420" s="169">
        <v>61</v>
      </c>
      <c r="J420" s="169">
        <v>129</v>
      </c>
      <c r="K420" s="169">
        <v>47.3</v>
      </c>
      <c r="L420" s="169">
        <v>8</v>
      </c>
      <c r="M420" s="169">
        <v>38</v>
      </c>
      <c r="N420" s="169">
        <v>24.3</v>
      </c>
      <c r="O420" s="169">
        <v>30</v>
      </c>
      <c r="P420" s="169">
        <v>38</v>
      </c>
      <c r="Q420" s="169">
        <v>83.8</v>
      </c>
      <c r="R420" s="169">
        <v>46</v>
      </c>
      <c r="S420" s="169">
        <v>122</v>
      </c>
      <c r="T420" s="169">
        <v>163</v>
      </c>
      <c r="U420" s="169">
        <v>61</v>
      </c>
      <c r="V420" s="170">
        <v>27</v>
      </c>
      <c r="W420" s="169">
        <v>19</v>
      </c>
      <c r="X420" s="169">
        <v>19</v>
      </c>
      <c r="Y420" s="169">
        <v>68</v>
      </c>
      <c r="Z420" s="169">
        <v>540</v>
      </c>
      <c r="AA420" s="169">
        <v>1</v>
      </c>
      <c r="AB420" s="169">
        <v>0</v>
      </c>
      <c r="AC420" s="168">
        <v>-1.6</v>
      </c>
      <c r="AD420" s="168">
        <v>109.3</v>
      </c>
      <c r="AE420" s="168">
        <v>115.2</v>
      </c>
      <c r="AF420" s="168">
        <v>-5.9</v>
      </c>
      <c r="AG420" s="168">
        <v>13.1</v>
      </c>
      <c r="AH420" s="168">
        <v>2.4</v>
      </c>
      <c r="AI420" s="168">
        <v>26</v>
      </c>
      <c r="AJ420" s="168">
        <v>6.2</v>
      </c>
      <c r="AK420" s="168">
        <v>19.2</v>
      </c>
      <c r="AL420" s="168">
        <v>12.2</v>
      </c>
      <c r="AM420" s="168">
        <v>10.8</v>
      </c>
      <c r="AN420" s="168">
        <v>50.8</v>
      </c>
      <c r="AO420" s="168">
        <v>55.8</v>
      </c>
      <c r="AP420" s="168">
        <v>11.1</v>
      </c>
      <c r="AQ420" s="168">
        <v>102.26</v>
      </c>
      <c r="AR420" s="168">
        <v>8.1</v>
      </c>
      <c r="AS420" s="168">
        <v>1331</v>
      </c>
      <c r="AT420" s="171">
        <f t="shared" si="150"/>
        <v>4.2894736842105265</v>
      </c>
      <c r="AU420" s="171">
        <f t="shared" si="151"/>
        <v>1.6052631578947369</v>
      </c>
      <c r="AV420" s="172">
        <f t="shared" si="152"/>
        <v>4.2894736842105265</v>
      </c>
      <c r="AW420" s="172">
        <f t="shared" si="153"/>
        <v>1.2105263157894737</v>
      </c>
      <c r="AX420" s="172">
        <f t="shared" si="154"/>
        <v>3.2105263157894739</v>
      </c>
      <c r="AY420" s="172">
        <f t="shared" si="155"/>
        <v>0.5</v>
      </c>
      <c r="AZ420" s="172">
        <f t="shared" si="156"/>
        <v>0.5</v>
      </c>
      <c r="BA420" s="172">
        <f t="shared" si="157"/>
        <v>0.71052631578947367</v>
      </c>
      <c r="BB420" s="173">
        <f t="shared" si="158"/>
        <v>0.26315789473684209</v>
      </c>
      <c r="BC420" s="173">
        <f t="shared" si="159"/>
        <v>2.2592592592592595</v>
      </c>
      <c r="BD420" s="173">
        <f t="shared" si="160"/>
        <v>3.0674846625766871E-2</v>
      </c>
      <c r="BE420" s="173">
        <f t="shared" si="161"/>
        <v>3.0674846625766871E-2</v>
      </c>
      <c r="BF420" s="173">
        <f t="shared" si="162"/>
        <v>7.4265418146593473E-2</v>
      </c>
      <c r="BG420" s="173">
        <f t="shared" si="163"/>
        <v>0.19696480464966096</v>
      </c>
      <c r="BH420" s="174" t="str">
        <f t="shared" si="164"/>
        <v>10–19 min</v>
      </c>
      <c r="BI420" s="174" t="str">
        <f t="shared" si="165"/>
        <v>33+</v>
      </c>
      <c r="BJ420" s="175">
        <f t="shared" si="166"/>
        <v>0.50800000000000001</v>
      </c>
      <c r="BK420" s="175">
        <f t="shared" si="167"/>
        <v>0.55799999999999994</v>
      </c>
      <c r="BL420" s="175">
        <f t="shared" si="168"/>
        <v>7.7851538925769459E-2</v>
      </c>
      <c r="BM420" s="176" t="str">
        <f t="shared" si="169"/>
        <v>Écarter</v>
      </c>
      <c r="BN420" s="177">
        <f t="shared" si="170"/>
        <v>0.13118712273641853</v>
      </c>
      <c r="BO420" s="177">
        <f t="shared" si="171"/>
        <v>619.4</v>
      </c>
      <c r="BP420" s="178">
        <f t="shared" si="172"/>
        <v>9.8482402324830479E-2</v>
      </c>
      <c r="BQ420" s="178">
        <f t="shared" si="173"/>
        <v>2.2592592592592591</v>
      </c>
      <c r="BR420" s="179">
        <f t="shared" si="174"/>
        <v>0.26315789473684209</v>
      </c>
      <c r="BS420" s="182">
        <f>AVERAGE(Tableau1[[#This Row],[STL_pg/Min]],Tableau1[[#This Row],[BLK_pg/Min]],Tableau1[[#This Row],[REB_pg/Min]])</f>
        <v>0.10816919599612528</v>
      </c>
      <c r="BT420" s="180">
        <f>AVERAGE(Tableau1[FG%])</f>
        <v>44.61089630931459</v>
      </c>
      <c r="BU420" s="180">
        <f>AVERAGE(Tableau1[3P%])</f>
        <v>29.902460456941991</v>
      </c>
      <c r="BV420" s="180">
        <f>AVERAGE(Tableau1[FT%])</f>
        <v>72.024077328646754</v>
      </c>
    </row>
    <row r="421" spans="1:74">
      <c r="A421" s="181" t="s">
        <v>2184</v>
      </c>
      <c r="B421" s="167" t="s">
        <v>1825</v>
      </c>
      <c r="C421" s="168">
        <v>24</v>
      </c>
      <c r="D421" s="168">
        <v>69</v>
      </c>
      <c r="E421" s="168">
        <v>31</v>
      </c>
      <c r="F421" s="168">
        <v>38</v>
      </c>
      <c r="G421" s="168">
        <v>15.1</v>
      </c>
      <c r="H421" s="169">
        <v>290</v>
      </c>
      <c r="I421" s="169">
        <v>117</v>
      </c>
      <c r="J421" s="169">
        <v>276</v>
      </c>
      <c r="K421" s="169">
        <v>41.9</v>
      </c>
      <c r="L421" s="169">
        <v>28</v>
      </c>
      <c r="M421" s="169">
        <v>117</v>
      </c>
      <c r="N421" s="169">
        <v>22.5</v>
      </c>
      <c r="O421" s="169">
        <v>28</v>
      </c>
      <c r="P421" s="169">
        <v>55</v>
      </c>
      <c r="Q421" s="169">
        <v>45.6</v>
      </c>
      <c r="R421" s="169">
        <v>76</v>
      </c>
      <c r="S421" s="169">
        <v>104</v>
      </c>
      <c r="T421" s="169">
        <v>179</v>
      </c>
      <c r="U421" s="169">
        <v>69</v>
      </c>
      <c r="V421" s="170">
        <v>41</v>
      </c>
      <c r="W421" s="169">
        <v>35</v>
      </c>
      <c r="X421" s="169">
        <v>14</v>
      </c>
      <c r="Y421" s="169">
        <v>69</v>
      </c>
      <c r="Z421" s="169">
        <v>718</v>
      </c>
      <c r="AA421" s="169">
        <v>1</v>
      </c>
      <c r="AB421" s="169">
        <v>0</v>
      </c>
      <c r="AC421" s="168">
        <v>-0.7</v>
      </c>
      <c r="AD421" s="168">
        <v>106</v>
      </c>
      <c r="AE421" s="168">
        <v>107.8</v>
      </c>
      <c r="AF421" s="168">
        <v>-1.8</v>
      </c>
      <c r="AG421" s="168">
        <v>9</v>
      </c>
      <c r="AH421" s="168">
        <v>1.58</v>
      </c>
      <c r="AI421" s="168">
        <v>16.3</v>
      </c>
      <c r="AJ421" s="168">
        <v>6.6</v>
      </c>
      <c r="AK421" s="168">
        <v>9.6</v>
      </c>
      <c r="AL421" s="168">
        <v>8.1</v>
      </c>
      <c r="AM421" s="168">
        <v>10.3</v>
      </c>
      <c r="AN421" s="168">
        <v>46.8</v>
      </c>
      <c r="AO421" s="168">
        <v>47.2</v>
      </c>
      <c r="AP421" s="168">
        <v>13.3</v>
      </c>
      <c r="AQ421" s="168">
        <v>102.7</v>
      </c>
      <c r="AR421" s="168">
        <v>6.1</v>
      </c>
      <c r="AS421" s="168">
        <v>2221</v>
      </c>
      <c r="AT421" s="171">
        <f t="shared" si="150"/>
        <v>4.2028985507246377</v>
      </c>
      <c r="AU421" s="171">
        <f t="shared" si="151"/>
        <v>1</v>
      </c>
      <c r="AV421" s="172">
        <f t="shared" si="152"/>
        <v>2.5942028985507246</v>
      </c>
      <c r="AW421" s="172">
        <f t="shared" si="153"/>
        <v>1.1014492753623188</v>
      </c>
      <c r="AX421" s="172">
        <f t="shared" si="154"/>
        <v>1.5072463768115942</v>
      </c>
      <c r="AY421" s="172">
        <f t="shared" si="155"/>
        <v>0.50724637681159424</v>
      </c>
      <c r="AZ421" s="172">
        <f t="shared" si="156"/>
        <v>0.20289855072463769</v>
      </c>
      <c r="BA421" s="172">
        <f t="shared" si="157"/>
        <v>0.59420289855072461</v>
      </c>
      <c r="BB421" s="173">
        <f t="shared" si="158"/>
        <v>0.27833765236587005</v>
      </c>
      <c r="BC421" s="173">
        <f t="shared" si="159"/>
        <v>1.6829268292682928</v>
      </c>
      <c r="BD421" s="173">
        <f t="shared" si="160"/>
        <v>3.3592475285536043E-2</v>
      </c>
      <c r="BE421" s="173">
        <f t="shared" si="161"/>
        <v>1.3436990114214417E-2</v>
      </c>
      <c r="BF421" s="173">
        <f t="shared" si="162"/>
        <v>7.2943660620021111E-2</v>
      </c>
      <c r="BG421" s="173">
        <f t="shared" si="163"/>
        <v>9.9817640848449948E-2</v>
      </c>
      <c r="BH421" s="174" t="str">
        <f t="shared" si="164"/>
        <v>10–19 min</v>
      </c>
      <c r="BI421" s="174" t="str">
        <f t="shared" si="165"/>
        <v>23–27</v>
      </c>
      <c r="BJ421" s="175">
        <f t="shared" si="166"/>
        <v>0.46799999999999997</v>
      </c>
      <c r="BK421" s="175">
        <f t="shared" si="167"/>
        <v>0.47200000000000003</v>
      </c>
      <c r="BL421" s="175">
        <f t="shared" si="168"/>
        <v>0.16656608328304165</v>
      </c>
      <c r="BM421" s="176" t="str">
        <f t="shared" si="169"/>
        <v>Écarter</v>
      </c>
      <c r="BN421" s="177">
        <f t="shared" si="170"/>
        <v>0.12853935205435513</v>
      </c>
      <c r="BO421" s="177">
        <f t="shared" si="171"/>
        <v>1041.8999999999999</v>
      </c>
      <c r="BP421" s="178">
        <f t="shared" si="172"/>
        <v>6.6225165562913912E-2</v>
      </c>
      <c r="BQ421" s="178">
        <f t="shared" si="173"/>
        <v>1.6829268292682926</v>
      </c>
      <c r="BR421" s="179">
        <f t="shared" si="174"/>
        <v>0.17180151646031289</v>
      </c>
      <c r="BS421" s="182">
        <f>AVERAGE(Tableau1[[#This Row],[STL_pg/Min]],Tableau1[[#This Row],[BLK_pg/Min]],Tableau1[[#This Row],[REB_pg/Min]])</f>
        <v>7.2943660620021111E-2</v>
      </c>
      <c r="BT421" s="180">
        <f>AVERAGE(Tableau1[FG%])</f>
        <v>44.61089630931459</v>
      </c>
      <c r="BU421" s="180">
        <f>AVERAGE(Tableau1[3P%])</f>
        <v>29.902460456941991</v>
      </c>
      <c r="BV421" s="180">
        <f>AVERAGE(Tableau1[FT%])</f>
        <v>72.024077328646754</v>
      </c>
    </row>
    <row r="422" spans="1:74">
      <c r="A422" s="181" t="s">
        <v>2185</v>
      </c>
      <c r="B422" s="167" t="s">
        <v>1771</v>
      </c>
      <c r="C422" s="168">
        <v>24</v>
      </c>
      <c r="D422" s="168">
        <v>40</v>
      </c>
      <c r="E422" s="168">
        <v>17</v>
      </c>
      <c r="F422" s="168">
        <v>23</v>
      </c>
      <c r="G422" s="168">
        <v>15.2</v>
      </c>
      <c r="H422" s="169">
        <v>168</v>
      </c>
      <c r="I422" s="169">
        <v>68</v>
      </c>
      <c r="J422" s="169">
        <v>136</v>
      </c>
      <c r="K422" s="169">
        <v>49.6</v>
      </c>
      <c r="L422" s="169">
        <v>24</v>
      </c>
      <c r="M422" s="169">
        <v>56</v>
      </c>
      <c r="N422" s="169">
        <v>40.700000000000003</v>
      </c>
      <c r="O422" s="169">
        <v>12</v>
      </c>
      <c r="P422" s="169">
        <v>12</v>
      </c>
      <c r="Q422" s="169">
        <v>92.3</v>
      </c>
      <c r="R422" s="169">
        <v>24</v>
      </c>
      <c r="S422" s="169">
        <v>92</v>
      </c>
      <c r="T422" s="169">
        <v>116</v>
      </c>
      <c r="U422" s="169">
        <v>44</v>
      </c>
      <c r="V422" s="170">
        <v>16</v>
      </c>
      <c r="W422" s="169">
        <v>20</v>
      </c>
      <c r="X422" s="169">
        <v>20</v>
      </c>
      <c r="Y422" s="169">
        <v>64</v>
      </c>
      <c r="Z422" s="169">
        <v>472</v>
      </c>
      <c r="AA422" s="169">
        <v>1</v>
      </c>
      <c r="AB422" s="169">
        <v>0</v>
      </c>
      <c r="AC422" s="168">
        <v>-4</v>
      </c>
      <c r="AD422" s="168">
        <v>110</v>
      </c>
      <c r="AE422" s="168">
        <v>122.3</v>
      </c>
      <c r="AF422" s="168">
        <v>-12.3</v>
      </c>
      <c r="AG422" s="168">
        <v>9</v>
      </c>
      <c r="AH422" s="168">
        <v>2.63</v>
      </c>
      <c r="AI422" s="168">
        <v>21.1</v>
      </c>
      <c r="AJ422" s="168">
        <v>3.7</v>
      </c>
      <c r="AK422" s="168">
        <v>15.4</v>
      </c>
      <c r="AL422" s="168">
        <v>9.6</v>
      </c>
      <c r="AM422" s="168">
        <v>8</v>
      </c>
      <c r="AN422" s="168">
        <v>57.8</v>
      </c>
      <c r="AO422" s="168">
        <v>59.7</v>
      </c>
      <c r="AP422" s="168">
        <v>11</v>
      </c>
      <c r="AQ422" s="168">
        <v>102.71</v>
      </c>
      <c r="AR422" s="168">
        <v>6.7</v>
      </c>
      <c r="AS422" s="168">
        <v>1303</v>
      </c>
      <c r="AT422" s="171">
        <f t="shared" si="150"/>
        <v>4.2</v>
      </c>
      <c r="AU422" s="171">
        <f t="shared" si="151"/>
        <v>1.1000000000000001</v>
      </c>
      <c r="AV422" s="172">
        <f t="shared" si="152"/>
        <v>2.9</v>
      </c>
      <c r="AW422" s="172">
        <f t="shared" si="153"/>
        <v>0.6</v>
      </c>
      <c r="AX422" s="172">
        <f t="shared" si="154"/>
        <v>2.2999999999999998</v>
      </c>
      <c r="AY422" s="172">
        <f t="shared" si="155"/>
        <v>0.5</v>
      </c>
      <c r="AZ422" s="172">
        <f t="shared" si="156"/>
        <v>0.5</v>
      </c>
      <c r="BA422" s="172">
        <f t="shared" si="157"/>
        <v>0.4</v>
      </c>
      <c r="BB422" s="173">
        <f t="shared" si="158"/>
        <v>0.27631578947368424</v>
      </c>
      <c r="BC422" s="173">
        <f t="shared" si="159"/>
        <v>2.75</v>
      </c>
      <c r="BD422" s="173">
        <f t="shared" si="160"/>
        <v>3.2894736842105261E-2</v>
      </c>
      <c r="BE422" s="173">
        <f t="shared" si="161"/>
        <v>3.2894736842105261E-2</v>
      </c>
      <c r="BF422" s="173">
        <f t="shared" si="162"/>
        <v>3.9473684210526314E-2</v>
      </c>
      <c r="BG422" s="173">
        <f t="shared" si="163"/>
        <v>0.15131578947368421</v>
      </c>
      <c r="BH422" s="174" t="str">
        <f t="shared" si="164"/>
        <v>10–19 min</v>
      </c>
      <c r="BI422" s="174" t="str">
        <f t="shared" si="165"/>
        <v>23–27</v>
      </c>
      <c r="BJ422" s="175">
        <f t="shared" si="166"/>
        <v>0.57799999999999996</v>
      </c>
      <c r="BK422" s="175">
        <f t="shared" si="167"/>
        <v>0.59699999999999998</v>
      </c>
      <c r="BL422" s="175">
        <f t="shared" si="168"/>
        <v>8.207604103802052E-2</v>
      </c>
      <c r="BM422" s="176" t="str">
        <f t="shared" si="169"/>
        <v>Écarter</v>
      </c>
      <c r="BN422" s="177">
        <f t="shared" si="170"/>
        <v>0.12845070422535212</v>
      </c>
      <c r="BO422" s="177">
        <f t="shared" si="171"/>
        <v>608</v>
      </c>
      <c r="BP422" s="178">
        <f t="shared" si="172"/>
        <v>7.2368421052631582E-2</v>
      </c>
      <c r="BQ422" s="178">
        <f t="shared" si="173"/>
        <v>2.75</v>
      </c>
      <c r="BR422" s="179">
        <f t="shared" si="174"/>
        <v>0.19078947368421054</v>
      </c>
      <c r="BS422" s="182">
        <f>AVERAGE(Tableau1[[#This Row],[STL_pg/Min]],Tableau1[[#This Row],[BLK_pg/Min]],Tableau1[[#This Row],[REB_pg/Min]])</f>
        <v>8.5526315789473686E-2</v>
      </c>
      <c r="BT422" s="180">
        <f>AVERAGE(Tableau1[FG%])</f>
        <v>44.61089630931459</v>
      </c>
      <c r="BU422" s="180">
        <f>AVERAGE(Tableau1[3P%])</f>
        <v>29.902460456941991</v>
      </c>
      <c r="BV422" s="180">
        <f>AVERAGE(Tableau1[FT%])</f>
        <v>72.024077328646754</v>
      </c>
    </row>
    <row r="423" spans="1:74">
      <c r="A423" s="181" t="s">
        <v>2186</v>
      </c>
      <c r="B423" s="167" t="s">
        <v>1783</v>
      </c>
      <c r="C423" s="168">
        <v>22</v>
      </c>
      <c r="D423" s="168">
        <v>35</v>
      </c>
      <c r="E423" s="168">
        <v>13</v>
      </c>
      <c r="F423" s="168">
        <v>22</v>
      </c>
      <c r="G423" s="168">
        <v>10.7</v>
      </c>
      <c r="H423" s="169">
        <v>147</v>
      </c>
      <c r="I423" s="169">
        <v>60</v>
      </c>
      <c r="J423" s="169">
        <v>112</v>
      </c>
      <c r="K423" s="169">
        <v>53.1</v>
      </c>
      <c r="L423" s="169">
        <v>7</v>
      </c>
      <c r="M423" s="169">
        <v>28</v>
      </c>
      <c r="N423" s="169">
        <v>25.9</v>
      </c>
      <c r="O423" s="169">
        <v>21</v>
      </c>
      <c r="P423" s="169">
        <v>32</v>
      </c>
      <c r="Q423" s="169">
        <v>63.6</v>
      </c>
      <c r="R423" s="169">
        <v>35</v>
      </c>
      <c r="S423" s="169">
        <v>49</v>
      </c>
      <c r="T423" s="169">
        <v>84</v>
      </c>
      <c r="U423" s="169">
        <v>18</v>
      </c>
      <c r="V423" s="170">
        <v>4</v>
      </c>
      <c r="W423" s="169">
        <v>11</v>
      </c>
      <c r="X423" s="169">
        <v>18</v>
      </c>
      <c r="Y423" s="169">
        <v>46</v>
      </c>
      <c r="Z423" s="169">
        <v>350</v>
      </c>
      <c r="AA423" s="169">
        <v>1</v>
      </c>
      <c r="AB423" s="169">
        <v>0</v>
      </c>
      <c r="AC423" s="168">
        <v>-0.1</v>
      </c>
      <c r="AD423" s="168">
        <v>110.2</v>
      </c>
      <c r="AE423" s="168">
        <v>111.8</v>
      </c>
      <c r="AF423" s="168">
        <v>-1.6</v>
      </c>
      <c r="AG423" s="168">
        <v>7</v>
      </c>
      <c r="AH423" s="168">
        <v>3.8</v>
      </c>
      <c r="AI423" s="168">
        <v>12.7</v>
      </c>
      <c r="AJ423" s="168">
        <v>9.1</v>
      </c>
      <c r="AK423" s="168">
        <v>13.9</v>
      </c>
      <c r="AL423" s="168">
        <v>11.4</v>
      </c>
      <c r="AM423" s="168">
        <v>3.3</v>
      </c>
      <c r="AN423" s="168">
        <v>56.2</v>
      </c>
      <c r="AO423" s="168">
        <v>58</v>
      </c>
      <c r="AP423" s="168">
        <v>14.1</v>
      </c>
      <c r="AQ423" s="168">
        <v>104.7</v>
      </c>
      <c r="AR423" s="168">
        <v>8.1999999999999993</v>
      </c>
      <c r="AS423" s="168">
        <v>823</v>
      </c>
      <c r="AT423" s="171">
        <f t="shared" si="150"/>
        <v>4.2</v>
      </c>
      <c r="AU423" s="171">
        <f t="shared" si="151"/>
        <v>0.51428571428571423</v>
      </c>
      <c r="AV423" s="172">
        <f t="shared" si="152"/>
        <v>2.4</v>
      </c>
      <c r="AW423" s="172">
        <f t="shared" si="153"/>
        <v>1</v>
      </c>
      <c r="AX423" s="172">
        <f t="shared" si="154"/>
        <v>1.4</v>
      </c>
      <c r="AY423" s="172">
        <f t="shared" si="155"/>
        <v>0.31428571428571428</v>
      </c>
      <c r="AZ423" s="172">
        <f t="shared" si="156"/>
        <v>0.51428571428571423</v>
      </c>
      <c r="BA423" s="172">
        <f t="shared" si="157"/>
        <v>0.11428571428571428</v>
      </c>
      <c r="BB423" s="173">
        <f t="shared" si="158"/>
        <v>0.39252336448598135</v>
      </c>
      <c r="BC423" s="173">
        <f t="shared" si="159"/>
        <v>4.5</v>
      </c>
      <c r="BD423" s="173">
        <f t="shared" si="160"/>
        <v>2.937249666221629E-2</v>
      </c>
      <c r="BE423" s="173">
        <f t="shared" si="161"/>
        <v>4.8064085447263018E-2</v>
      </c>
      <c r="BF423" s="173">
        <f t="shared" si="162"/>
        <v>9.3457943925233655E-2</v>
      </c>
      <c r="BG423" s="173">
        <f t="shared" si="163"/>
        <v>0.13084112149532709</v>
      </c>
      <c r="BH423" s="174" t="str">
        <f t="shared" si="164"/>
        <v>10–19 min</v>
      </c>
      <c r="BI423" s="174" t="str">
        <f t="shared" si="165"/>
        <v>18–22</v>
      </c>
      <c r="BJ423" s="175">
        <f t="shared" si="166"/>
        <v>0.56200000000000006</v>
      </c>
      <c r="BK423" s="175">
        <f t="shared" si="167"/>
        <v>0.57999999999999996</v>
      </c>
      <c r="BL423" s="175">
        <f t="shared" si="168"/>
        <v>6.7592033796016901E-2</v>
      </c>
      <c r="BM423" s="176" t="str">
        <f t="shared" si="169"/>
        <v>Écarter</v>
      </c>
      <c r="BN423" s="177">
        <f t="shared" si="170"/>
        <v>0.12845070422535212</v>
      </c>
      <c r="BO423" s="177">
        <f t="shared" si="171"/>
        <v>374.5</v>
      </c>
      <c r="BP423" s="178">
        <f t="shared" si="172"/>
        <v>4.8064085447263018E-2</v>
      </c>
      <c r="BQ423" s="178">
        <f t="shared" si="173"/>
        <v>4.5</v>
      </c>
      <c r="BR423" s="179">
        <f t="shared" si="174"/>
        <v>0.22429906542056074</v>
      </c>
      <c r="BS423" s="182">
        <f>AVERAGE(Tableau1[[#This Row],[STL_pg/Min]],Tableau1[[#This Row],[BLK_pg/Min]],Tableau1[[#This Row],[REB_pg/Min]])</f>
        <v>0.10057854917668002</v>
      </c>
      <c r="BT423" s="180">
        <f>AVERAGE(Tableau1[FG%])</f>
        <v>44.61089630931459</v>
      </c>
      <c r="BU423" s="180">
        <f>AVERAGE(Tableau1[3P%])</f>
        <v>29.902460456941991</v>
      </c>
      <c r="BV423" s="180">
        <f>AVERAGE(Tableau1[FT%])</f>
        <v>72.024077328646754</v>
      </c>
    </row>
    <row r="424" spans="1:74">
      <c r="A424" s="181" t="s">
        <v>2187</v>
      </c>
      <c r="B424" s="167" t="s">
        <v>1795</v>
      </c>
      <c r="C424" s="168">
        <v>25</v>
      </c>
      <c r="D424" s="168">
        <v>25</v>
      </c>
      <c r="E424" s="168">
        <v>14</v>
      </c>
      <c r="F424" s="168">
        <v>11</v>
      </c>
      <c r="G424" s="168">
        <v>10.1</v>
      </c>
      <c r="H424" s="169">
        <v>105</v>
      </c>
      <c r="I424" s="169">
        <v>35</v>
      </c>
      <c r="J424" s="169">
        <v>83</v>
      </c>
      <c r="K424" s="169">
        <v>41.5</v>
      </c>
      <c r="L424" s="169">
        <v>20</v>
      </c>
      <c r="M424" s="169">
        <v>53</v>
      </c>
      <c r="N424" s="169">
        <v>36.5</v>
      </c>
      <c r="O424" s="169">
        <v>20</v>
      </c>
      <c r="P424" s="169">
        <v>20</v>
      </c>
      <c r="Q424" s="169">
        <v>100</v>
      </c>
      <c r="R424" s="169">
        <v>13</v>
      </c>
      <c r="S424" s="169">
        <v>18</v>
      </c>
      <c r="T424" s="169">
        <v>30</v>
      </c>
      <c r="U424" s="169">
        <v>35</v>
      </c>
      <c r="V424" s="170">
        <v>5</v>
      </c>
      <c r="W424" s="169">
        <v>10</v>
      </c>
      <c r="X424" s="169">
        <v>0</v>
      </c>
      <c r="Y424" s="169">
        <v>23</v>
      </c>
      <c r="Z424" s="169">
        <v>218</v>
      </c>
      <c r="AA424" s="169">
        <v>0</v>
      </c>
      <c r="AB424" s="169">
        <v>0</v>
      </c>
      <c r="AC424" s="168">
        <v>1.6</v>
      </c>
      <c r="AD424" s="168">
        <v>116.4</v>
      </c>
      <c r="AE424" s="168">
        <v>109.6</v>
      </c>
      <c r="AF424" s="168">
        <v>6.8</v>
      </c>
      <c r="AG424" s="168">
        <v>18.2</v>
      </c>
      <c r="AH424" s="168">
        <v>5.67</v>
      </c>
      <c r="AI424" s="168">
        <v>26.2</v>
      </c>
      <c r="AJ424" s="168">
        <v>4.3</v>
      </c>
      <c r="AK424" s="168">
        <v>7</v>
      </c>
      <c r="AL424" s="168">
        <v>5.6</v>
      </c>
      <c r="AM424" s="168">
        <v>4.5999999999999996</v>
      </c>
      <c r="AN424" s="168">
        <v>53</v>
      </c>
      <c r="AO424" s="168">
        <v>58.7</v>
      </c>
      <c r="AP424" s="168">
        <v>14.8</v>
      </c>
      <c r="AQ424" s="168">
        <v>103.04</v>
      </c>
      <c r="AR424" s="168">
        <v>8.6999999999999993</v>
      </c>
      <c r="AS424" s="168">
        <v>543</v>
      </c>
      <c r="AT424" s="171">
        <f t="shared" si="150"/>
        <v>4.2</v>
      </c>
      <c r="AU424" s="171">
        <f t="shared" si="151"/>
        <v>1.4</v>
      </c>
      <c r="AV424" s="172">
        <f t="shared" si="152"/>
        <v>1.2</v>
      </c>
      <c r="AW424" s="172">
        <f t="shared" si="153"/>
        <v>0.52</v>
      </c>
      <c r="AX424" s="172">
        <f t="shared" si="154"/>
        <v>0.72</v>
      </c>
      <c r="AY424" s="172">
        <f t="shared" si="155"/>
        <v>0.4</v>
      </c>
      <c r="AZ424" s="172">
        <f t="shared" si="156"/>
        <v>0</v>
      </c>
      <c r="BA424" s="172">
        <f t="shared" si="157"/>
        <v>0.2</v>
      </c>
      <c r="BB424" s="173">
        <f t="shared" si="158"/>
        <v>0.41584158415841588</v>
      </c>
      <c r="BC424" s="173">
        <f t="shared" si="159"/>
        <v>6.9999999999999991</v>
      </c>
      <c r="BD424" s="173">
        <f t="shared" si="160"/>
        <v>3.9603960396039604E-2</v>
      </c>
      <c r="BE424" s="173">
        <f t="shared" si="161"/>
        <v>0</v>
      </c>
      <c r="BF424" s="173">
        <f t="shared" si="162"/>
        <v>5.1485148514851489E-2</v>
      </c>
      <c r="BG424" s="173">
        <f t="shared" si="163"/>
        <v>7.1287128712871281E-2</v>
      </c>
      <c r="BH424" s="174" t="str">
        <f t="shared" si="164"/>
        <v>10–19 min</v>
      </c>
      <c r="BI424" s="174" t="str">
        <f t="shared" si="165"/>
        <v>23–27</v>
      </c>
      <c r="BJ424" s="175">
        <f t="shared" si="166"/>
        <v>0.53</v>
      </c>
      <c r="BK424" s="175">
        <f t="shared" si="167"/>
        <v>0.58700000000000008</v>
      </c>
      <c r="BL424" s="175">
        <f t="shared" si="168"/>
        <v>5.009052504526252E-2</v>
      </c>
      <c r="BM424" s="176" t="str">
        <f t="shared" si="169"/>
        <v>Écarter</v>
      </c>
      <c r="BN424" s="177">
        <f t="shared" si="170"/>
        <v>0.12845070422535212</v>
      </c>
      <c r="BO424" s="177">
        <f t="shared" si="171"/>
        <v>252.5</v>
      </c>
      <c r="BP424" s="178">
        <f t="shared" si="172"/>
        <v>0.13861386138613863</v>
      </c>
      <c r="BQ424" s="178">
        <f t="shared" si="173"/>
        <v>7</v>
      </c>
      <c r="BR424" s="179">
        <f t="shared" si="174"/>
        <v>0.11881188118811881</v>
      </c>
      <c r="BS424" s="182">
        <f>AVERAGE(Tableau1[[#This Row],[STL_pg/Min]],Tableau1[[#This Row],[BLK_pg/Min]],Tableau1[[#This Row],[REB_pg/Min]])</f>
        <v>5.2805280528052806E-2</v>
      </c>
      <c r="BT424" s="180">
        <f>AVERAGE(Tableau1[FG%])</f>
        <v>44.61089630931459</v>
      </c>
      <c r="BU424" s="180">
        <f>AVERAGE(Tableau1[3P%])</f>
        <v>29.902460456941991</v>
      </c>
      <c r="BV424" s="180">
        <f>AVERAGE(Tableau1[FT%])</f>
        <v>72.024077328646754</v>
      </c>
    </row>
    <row r="425" spans="1:74">
      <c r="A425" s="181" t="s">
        <v>2188</v>
      </c>
      <c r="B425" s="167" t="s">
        <v>1758</v>
      </c>
      <c r="C425" s="168">
        <v>22</v>
      </c>
      <c r="D425" s="168">
        <v>61</v>
      </c>
      <c r="E425" s="168">
        <v>25</v>
      </c>
      <c r="F425" s="168">
        <v>36</v>
      </c>
      <c r="G425" s="168">
        <v>17.100000000000001</v>
      </c>
      <c r="H425" s="169">
        <v>256</v>
      </c>
      <c r="I425" s="169">
        <v>116</v>
      </c>
      <c r="J425" s="169">
        <v>189</v>
      </c>
      <c r="K425" s="169">
        <v>60.4</v>
      </c>
      <c r="L425" s="169">
        <v>0</v>
      </c>
      <c r="M425" s="169">
        <v>0</v>
      </c>
      <c r="N425" s="169">
        <v>0</v>
      </c>
      <c r="O425" s="169">
        <v>31</v>
      </c>
      <c r="P425" s="169">
        <v>49</v>
      </c>
      <c r="Q425" s="169">
        <v>58</v>
      </c>
      <c r="R425" s="169">
        <v>67</v>
      </c>
      <c r="S425" s="169">
        <v>159</v>
      </c>
      <c r="T425" s="169">
        <v>220</v>
      </c>
      <c r="U425" s="169">
        <v>73</v>
      </c>
      <c r="V425" s="170">
        <v>37</v>
      </c>
      <c r="W425" s="169">
        <v>31</v>
      </c>
      <c r="X425" s="169">
        <v>31</v>
      </c>
      <c r="Y425" s="169">
        <v>104</v>
      </c>
      <c r="Z425" s="169">
        <v>763</v>
      </c>
      <c r="AA425" s="169">
        <v>0</v>
      </c>
      <c r="AB425" s="169">
        <v>0</v>
      </c>
      <c r="AC425" s="168">
        <v>-0.3</v>
      </c>
      <c r="AD425" s="168">
        <v>109.4</v>
      </c>
      <c r="AE425" s="168">
        <v>110</v>
      </c>
      <c r="AF425" s="168">
        <v>-0.6</v>
      </c>
      <c r="AG425" s="168">
        <v>9.5</v>
      </c>
      <c r="AH425" s="168">
        <v>1.82</v>
      </c>
      <c r="AI425" s="168">
        <v>22.3</v>
      </c>
      <c r="AJ425" s="168">
        <v>6.3</v>
      </c>
      <c r="AK425" s="168">
        <v>14.3</v>
      </c>
      <c r="AL425" s="168">
        <v>10.4</v>
      </c>
      <c r="AM425" s="168">
        <v>12.2</v>
      </c>
      <c r="AN425" s="168">
        <v>60.4</v>
      </c>
      <c r="AO425" s="168">
        <v>61</v>
      </c>
      <c r="AP425" s="168">
        <v>10.3</v>
      </c>
      <c r="AQ425" s="168">
        <v>99.05</v>
      </c>
      <c r="AR425" s="168">
        <v>7.3</v>
      </c>
      <c r="AS425" s="168">
        <v>2154</v>
      </c>
      <c r="AT425" s="171">
        <f t="shared" si="150"/>
        <v>4.1967213114754101</v>
      </c>
      <c r="AU425" s="171">
        <f t="shared" si="151"/>
        <v>1.1967213114754098</v>
      </c>
      <c r="AV425" s="172">
        <f t="shared" si="152"/>
        <v>3.6065573770491803</v>
      </c>
      <c r="AW425" s="172">
        <f t="shared" si="153"/>
        <v>1.098360655737705</v>
      </c>
      <c r="AX425" s="172">
        <f t="shared" si="154"/>
        <v>2.6065573770491803</v>
      </c>
      <c r="AY425" s="172">
        <f t="shared" si="155"/>
        <v>0.50819672131147542</v>
      </c>
      <c r="AZ425" s="172">
        <f t="shared" si="156"/>
        <v>0.50819672131147542</v>
      </c>
      <c r="BA425" s="172">
        <f t="shared" si="157"/>
        <v>0.60655737704918034</v>
      </c>
      <c r="BB425" s="173">
        <f t="shared" si="158"/>
        <v>0.24542229891669062</v>
      </c>
      <c r="BC425" s="173">
        <f t="shared" si="159"/>
        <v>1.972972972972973</v>
      </c>
      <c r="BD425" s="173">
        <f t="shared" si="160"/>
        <v>2.9719106509443004E-2</v>
      </c>
      <c r="BE425" s="173">
        <f t="shared" si="161"/>
        <v>2.9719106509443004E-2</v>
      </c>
      <c r="BF425" s="173">
        <f t="shared" si="162"/>
        <v>6.4231617294602625E-2</v>
      </c>
      <c r="BG425" s="173">
        <f t="shared" si="163"/>
        <v>0.15243025596778831</v>
      </c>
      <c r="BH425" s="174" t="str">
        <f t="shared" si="164"/>
        <v>10–19 min</v>
      </c>
      <c r="BI425" s="174" t="str">
        <f t="shared" si="165"/>
        <v>18–22</v>
      </c>
      <c r="BJ425" s="175">
        <f t="shared" si="166"/>
        <v>0.60399999999999998</v>
      </c>
      <c r="BK425" s="175">
        <f t="shared" si="167"/>
        <v>0.61</v>
      </c>
      <c r="BL425" s="175">
        <f t="shared" si="168"/>
        <v>0.11406155703077851</v>
      </c>
      <c r="BM425" s="176" t="str">
        <f t="shared" si="169"/>
        <v>Écarter</v>
      </c>
      <c r="BN425" s="177">
        <f t="shared" si="170"/>
        <v>0.12835043045156183</v>
      </c>
      <c r="BO425" s="177">
        <f t="shared" si="171"/>
        <v>1043.1000000000001</v>
      </c>
      <c r="BP425" s="178">
        <f t="shared" si="172"/>
        <v>6.9983702425462549E-2</v>
      </c>
      <c r="BQ425" s="178">
        <f t="shared" si="173"/>
        <v>1.972972972972973</v>
      </c>
      <c r="BR425" s="179">
        <f t="shared" si="174"/>
        <v>0.210909788131531</v>
      </c>
      <c r="BS425" s="182">
        <f>AVERAGE(Tableau1[[#This Row],[STL_pg/Min]],Tableau1[[#This Row],[BLK_pg/Min]],Tableau1[[#This Row],[REB_pg/Min]])</f>
        <v>9.0116000383472339E-2</v>
      </c>
      <c r="BT425" s="180">
        <f>AVERAGE(Tableau1[FG%])</f>
        <v>44.61089630931459</v>
      </c>
      <c r="BU425" s="180">
        <f>AVERAGE(Tableau1[3P%])</f>
        <v>29.902460456941991</v>
      </c>
      <c r="BV425" s="180">
        <f>AVERAGE(Tableau1[FT%])</f>
        <v>72.024077328646754</v>
      </c>
    </row>
    <row r="426" spans="1:74">
      <c r="A426" s="181" t="s">
        <v>2189</v>
      </c>
      <c r="B426" s="167" t="s">
        <v>1825</v>
      </c>
      <c r="C426" s="168">
        <v>28</v>
      </c>
      <c r="D426" s="168">
        <v>46</v>
      </c>
      <c r="E426" s="168">
        <v>19</v>
      </c>
      <c r="F426" s="168">
        <v>27</v>
      </c>
      <c r="G426" s="168">
        <v>10.199999999999999</v>
      </c>
      <c r="H426" s="169">
        <v>193</v>
      </c>
      <c r="I426" s="169">
        <v>69</v>
      </c>
      <c r="J426" s="169">
        <v>166</v>
      </c>
      <c r="K426" s="169">
        <v>42.2</v>
      </c>
      <c r="L426" s="169">
        <v>32</v>
      </c>
      <c r="M426" s="169">
        <v>106</v>
      </c>
      <c r="N426" s="169">
        <v>32.1</v>
      </c>
      <c r="O426" s="169">
        <v>18</v>
      </c>
      <c r="P426" s="169">
        <v>23</v>
      </c>
      <c r="Q426" s="169">
        <v>90.9</v>
      </c>
      <c r="R426" s="169">
        <v>46</v>
      </c>
      <c r="S426" s="169">
        <v>46</v>
      </c>
      <c r="T426" s="169">
        <v>92</v>
      </c>
      <c r="U426" s="169">
        <v>28</v>
      </c>
      <c r="V426" s="170">
        <v>14</v>
      </c>
      <c r="W426" s="169">
        <v>14</v>
      </c>
      <c r="X426" s="169">
        <v>14</v>
      </c>
      <c r="Y426" s="169">
        <v>41</v>
      </c>
      <c r="Z426" s="169">
        <v>405</v>
      </c>
      <c r="AA426" s="169">
        <v>0</v>
      </c>
      <c r="AB426" s="169">
        <v>0</v>
      </c>
      <c r="AC426" s="168">
        <v>-1.2</v>
      </c>
      <c r="AD426" s="168">
        <v>108</v>
      </c>
      <c r="AE426" s="168">
        <v>114.5</v>
      </c>
      <c r="AF426" s="168">
        <v>-6.5</v>
      </c>
      <c r="AG426" s="168">
        <v>8.3000000000000007</v>
      </c>
      <c r="AH426" s="168">
        <v>1.63</v>
      </c>
      <c r="AI426" s="168">
        <v>11.9</v>
      </c>
      <c r="AJ426" s="168">
        <v>8.1999999999999993</v>
      </c>
      <c r="AK426" s="168">
        <v>11.1</v>
      </c>
      <c r="AL426" s="168">
        <v>9.5</v>
      </c>
      <c r="AM426" s="168">
        <v>7.3</v>
      </c>
      <c r="AN426" s="168">
        <v>52.4</v>
      </c>
      <c r="AO426" s="168">
        <v>55.2</v>
      </c>
      <c r="AP426" s="168">
        <v>16.2</v>
      </c>
      <c r="AQ426" s="168">
        <v>102.71</v>
      </c>
      <c r="AR426" s="168">
        <v>7.7</v>
      </c>
      <c r="AS426" s="168">
        <v>1009</v>
      </c>
      <c r="AT426" s="171">
        <f t="shared" si="150"/>
        <v>4.1956521739130439</v>
      </c>
      <c r="AU426" s="171">
        <f t="shared" si="151"/>
        <v>0.60869565217391308</v>
      </c>
      <c r="AV426" s="172">
        <f t="shared" si="152"/>
        <v>2</v>
      </c>
      <c r="AW426" s="172">
        <f t="shared" si="153"/>
        <v>1</v>
      </c>
      <c r="AX426" s="172">
        <f t="shared" si="154"/>
        <v>1</v>
      </c>
      <c r="AY426" s="172">
        <f t="shared" si="155"/>
        <v>0.30434782608695654</v>
      </c>
      <c r="AZ426" s="172">
        <f t="shared" si="156"/>
        <v>0.30434782608695654</v>
      </c>
      <c r="BA426" s="172">
        <f t="shared" si="157"/>
        <v>0.30434782608695654</v>
      </c>
      <c r="BB426" s="173">
        <f t="shared" si="158"/>
        <v>0.41133844842284745</v>
      </c>
      <c r="BC426" s="173">
        <f t="shared" si="159"/>
        <v>2</v>
      </c>
      <c r="BD426" s="173">
        <f t="shared" si="160"/>
        <v>2.9838022165387897E-2</v>
      </c>
      <c r="BE426" s="173">
        <f t="shared" si="161"/>
        <v>2.9838022165387897E-2</v>
      </c>
      <c r="BF426" s="173">
        <f t="shared" si="162"/>
        <v>9.8039215686274522E-2</v>
      </c>
      <c r="BG426" s="173">
        <f t="shared" si="163"/>
        <v>9.8039215686274522E-2</v>
      </c>
      <c r="BH426" s="174" t="str">
        <f t="shared" si="164"/>
        <v>10–19 min</v>
      </c>
      <c r="BI426" s="174" t="str">
        <f t="shared" si="165"/>
        <v>28–32</v>
      </c>
      <c r="BJ426" s="175">
        <f t="shared" si="166"/>
        <v>0.52400000000000002</v>
      </c>
      <c r="BK426" s="175">
        <f t="shared" si="167"/>
        <v>0.55200000000000005</v>
      </c>
      <c r="BL426" s="175">
        <f t="shared" si="168"/>
        <v>0.10018105009052504</v>
      </c>
      <c r="BM426" s="176" t="str">
        <f t="shared" si="169"/>
        <v>Écarter</v>
      </c>
      <c r="BN426" s="177">
        <f t="shared" si="170"/>
        <v>0.12831773248184764</v>
      </c>
      <c r="BO426" s="177">
        <f t="shared" si="171"/>
        <v>469.2</v>
      </c>
      <c r="BP426" s="178">
        <f t="shared" si="172"/>
        <v>5.9676044330775793E-2</v>
      </c>
      <c r="BQ426" s="178">
        <f t="shared" si="173"/>
        <v>2</v>
      </c>
      <c r="BR426" s="179">
        <f t="shared" si="174"/>
        <v>0.19607843137254904</v>
      </c>
      <c r="BS426" s="182">
        <f>AVERAGE(Tableau1[[#This Row],[STL_pg/Min]],Tableau1[[#This Row],[BLK_pg/Min]],Tableau1[[#This Row],[REB_pg/Min]])</f>
        <v>8.525149190110827E-2</v>
      </c>
      <c r="BT426" s="180">
        <f>AVERAGE(Tableau1[FG%])</f>
        <v>44.61089630931459</v>
      </c>
      <c r="BU426" s="180">
        <f>AVERAGE(Tableau1[3P%])</f>
        <v>29.902460456941991</v>
      </c>
      <c r="BV426" s="180">
        <f>AVERAGE(Tableau1[FT%])</f>
        <v>72.024077328646754</v>
      </c>
    </row>
    <row r="427" spans="1:74">
      <c r="A427" s="181" t="s">
        <v>2190</v>
      </c>
      <c r="B427" s="167" t="s">
        <v>1768</v>
      </c>
      <c r="C427" s="168">
        <v>23</v>
      </c>
      <c r="D427" s="168">
        <v>36</v>
      </c>
      <c r="E427" s="168">
        <v>11</v>
      </c>
      <c r="F427" s="168">
        <v>25</v>
      </c>
      <c r="G427" s="168">
        <v>13.9</v>
      </c>
      <c r="H427" s="169">
        <v>151</v>
      </c>
      <c r="I427" s="169">
        <v>58</v>
      </c>
      <c r="J427" s="169">
        <v>126</v>
      </c>
      <c r="K427" s="169">
        <v>46.8</v>
      </c>
      <c r="L427" s="169">
        <v>14</v>
      </c>
      <c r="M427" s="169">
        <v>40</v>
      </c>
      <c r="N427" s="169">
        <v>34.1</v>
      </c>
      <c r="O427" s="169">
        <v>18</v>
      </c>
      <c r="P427" s="169">
        <v>22</v>
      </c>
      <c r="Q427" s="169">
        <v>81.8</v>
      </c>
      <c r="R427" s="169">
        <v>29</v>
      </c>
      <c r="S427" s="169">
        <v>65</v>
      </c>
      <c r="T427" s="169">
        <v>94</v>
      </c>
      <c r="U427" s="169">
        <v>43</v>
      </c>
      <c r="V427" s="170">
        <v>29</v>
      </c>
      <c r="W427" s="169">
        <v>22</v>
      </c>
      <c r="X427" s="169">
        <v>4</v>
      </c>
      <c r="Y427" s="169">
        <v>32</v>
      </c>
      <c r="Z427" s="169">
        <v>374</v>
      </c>
      <c r="AA427" s="169">
        <v>1</v>
      </c>
      <c r="AB427" s="169">
        <v>0</v>
      </c>
      <c r="AC427" s="168">
        <v>-3.7</v>
      </c>
      <c r="AD427" s="168">
        <v>99.6</v>
      </c>
      <c r="AE427" s="168">
        <v>112</v>
      </c>
      <c r="AF427" s="168">
        <v>-12.4</v>
      </c>
      <c r="AG427" s="168">
        <v>13</v>
      </c>
      <c r="AH427" s="168">
        <v>1.56</v>
      </c>
      <c r="AI427" s="168">
        <v>20.6</v>
      </c>
      <c r="AJ427" s="168">
        <v>5.3</v>
      </c>
      <c r="AK427" s="168">
        <v>13.2</v>
      </c>
      <c r="AL427" s="168">
        <v>9</v>
      </c>
      <c r="AM427" s="168">
        <v>13.2</v>
      </c>
      <c r="AN427" s="168">
        <v>52.4</v>
      </c>
      <c r="AO427" s="168">
        <v>55.3</v>
      </c>
      <c r="AP427" s="168">
        <v>13.3</v>
      </c>
      <c r="AQ427" s="168">
        <v>100.73</v>
      </c>
      <c r="AR427" s="168">
        <v>8.3000000000000007</v>
      </c>
      <c r="AS427" s="168">
        <v>1045</v>
      </c>
      <c r="AT427" s="171">
        <f t="shared" si="150"/>
        <v>4.1944444444444446</v>
      </c>
      <c r="AU427" s="171">
        <f t="shared" si="151"/>
        <v>1.1944444444444444</v>
      </c>
      <c r="AV427" s="172">
        <f t="shared" si="152"/>
        <v>2.6111111111111112</v>
      </c>
      <c r="AW427" s="172">
        <f t="shared" si="153"/>
        <v>0.80555555555555558</v>
      </c>
      <c r="AX427" s="172">
        <f t="shared" si="154"/>
        <v>1.8055555555555556</v>
      </c>
      <c r="AY427" s="172">
        <f t="shared" si="155"/>
        <v>0.61111111111111116</v>
      </c>
      <c r="AZ427" s="172">
        <f t="shared" si="156"/>
        <v>0.1111111111111111</v>
      </c>
      <c r="BA427" s="172">
        <f t="shared" si="157"/>
        <v>0.80555555555555558</v>
      </c>
      <c r="BB427" s="173">
        <f t="shared" si="158"/>
        <v>0.30175859312549963</v>
      </c>
      <c r="BC427" s="173">
        <f t="shared" si="159"/>
        <v>1.482758620689655</v>
      </c>
      <c r="BD427" s="173">
        <f t="shared" si="160"/>
        <v>4.396482813749001E-2</v>
      </c>
      <c r="BE427" s="173">
        <f t="shared" si="161"/>
        <v>7.9936051159072742E-3</v>
      </c>
      <c r="BF427" s="173">
        <f t="shared" si="162"/>
        <v>5.7953637090327741E-2</v>
      </c>
      <c r="BG427" s="173">
        <f t="shared" si="163"/>
        <v>0.12989608313349321</v>
      </c>
      <c r="BH427" s="174" t="str">
        <f t="shared" si="164"/>
        <v>10–19 min</v>
      </c>
      <c r="BI427" s="174" t="str">
        <f t="shared" si="165"/>
        <v>23–27</v>
      </c>
      <c r="BJ427" s="175">
        <f t="shared" si="166"/>
        <v>0.52400000000000002</v>
      </c>
      <c r="BK427" s="175">
        <f t="shared" si="167"/>
        <v>0.55299999999999994</v>
      </c>
      <c r="BL427" s="175">
        <f t="shared" si="168"/>
        <v>7.6041038020519008E-2</v>
      </c>
      <c r="BM427" s="176" t="str">
        <f t="shared" si="169"/>
        <v>Écarter</v>
      </c>
      <c r="BN427" s="177">
        <f t="shared" si="170"/>
        <v>0.12828079588642971</v>
      </c>
      <c r="BO427" s="177">
        <f t="shared" si="171"/>
        <v>500.40000000000003</v>
      </c>
      <c r="BP427" s="178">
        <f t="shared" si="172"/>
        <v>8.5931254996003195E-2</v>
      </c>
      <c r="BQ427" s="178">
        <f t="shared" si="173"/>
        <v>1.4827586206896552</v>
      </c>
      <c r="BR427" s="179">
        <f t="shared" si="174"/>
        <v>0.18784972022382093</v>
      </c>
      <c r="BS427" s="182">
        <f>AVERAGE(Tableau1[[#This Row],[STL_pg/Min]],Tableau1[[#This Row],[BLK_pg/Min]],Tableau1[[#This Row],[REB_pg/Min]])</f>
        <v>7.9936051159072749E-2</v>
      </c>
      <c r="BT427" s="180">
        <f>AVERAGE(Tableau1[FG%])</f>
        <v>44.61089630931459</v>
      </c>
      <c r="BU427" s="180">
        <f>AVERAGE(Tableau1[3P%])</f>
        <v>29.902460456941991</v>
      </c>
      <c r="BV427" s="180">
        <f>AVERAGE(Tableau1[FT%])</f>
        <v>72.024077328646754</v>
      </c>
    </row>
    <row r="428" spans="1:74">
      <c r="A428" s="181" t="s">
        <v>2191</v>
      </c>
      <c r="B428" s="167" t="s">
        <v>1756</v>
      </c>
      <c r="C428" s="168">
        <v>34</v>
      </c>
      <c r="D428" s="168">
        <v>26</v>
      </c>
      <c r="E428" s="168">
        <v>16</v>
      </c>
      <c r="F428" s="168">
        <v>10</v>
      </c>
      <c r="G428" s="168">
        <v>12.1</v>
      </c>
      <c r="H428" s="169">
        <v>109</v>
      </c>
      <c r="I428" s="169">
        <v>39</v>
      </c>
      <c r="J428" s="169">
        <v>91</v>
      </c>
      <c r="K428" s="169">
        <v>42.2</v>
      </c>
      <c r="L428" s="169">
        <v>23</v>
      </c>
      <c r="M428" s="169">
        <v>65</v>
      </c>
      <c r="N428" s="169">
        <v>36.4</v>
      </c>
      <c r="O428" s="169">
        <v>8</v>
      </c>
      <c r="P428" s="169">
        <v>13</v>
      </c>
      <c r="Q428" s="169">
        <v>66.7</v>
      </c>
      <c r="R428" s="169">
        <v>26</v>
      </c>
      <c r="S428" s="169">
        <v>47</v>
      </c>
      <c r="T428" s="169">
        <v>73</v>
      </c>
      <c r="U428" s="169">
        <v>18</v>
      </c>
      <c r="V428" s="170">
        <v>8</v>
      </c>
      <c r="W428" s="169">
        <v>8</v>
      </c>
      <c r="X428" s="169">
        <v>13</v>
      </c>
      <c r="Y428" s="169">
        <v>34</v>
      </c>
      <c r="Z428" s="169">
        <v>273</v>
      </c>
      <c r="AA428" s="169">
        <v>0</v>
      </c>
      <c r="AB428" s="169">
        <v>0</v>
      </c>
      <c r="AC428" s="168">
        <v>-1.9</v>
      </c>
      <c r="AD428" s="168">
        <v>104.9</v>
      </c>
      <c r="AE428" s="168">
        <v>109.8</v>
      </c>
      <c r="AF428" s="168">
        <v>-5</v>
      </c>
      <c r="AG428" s="168">
        <v>7.8</v>
      </c>
      <c r="AH428" s="168">
        <v>2.13</v>
      </c>
      <c r="AI428" s="168">
        <v>14</v>
      </c>
      <c r="AJ428" s="168">
        <v>7.6</v>
      </c>
      <c r="AK428" s="168">
        <v>13.8</v>
      </c>
      <c r="AL428" s="168">
        <v>10.6</v>
      </c>
      <c r="AM428" s="168">
        <v>6.6</v>
      </c>
      <c r="AN428" s="168">
        <v>55.6</v>
      </c>
      <c r="AO428" s="168">
        <v>56.7</v>
      </c>
      <c r="AP428" s="168">
        <v>13.9</v>
      </c>
      <c r="AQ428" s="168">
        <v>98.16</v>
      </c>
      <c r="AR428" s="168">
        <v>8</v>
      </c>
      <c r="AS428" s="168">
        <v>634</v>
      </c>
      <c r="AT428" s="171">
        <f t="shared" si="150"/>
        <v>4.1923076923076925</v>
      </c>
      <c r="AU428" s="171">
        <f t="shared" si="151"/>
        <v>0.69230769230769229</v>
      </c>
      <c r="AV428" s="172">
        <f t="shared" si="152"/>
        <v>2.8076923076923075</v>
      </c>
      <c r="AW428" s="172">
        <f t="shared" si="153"/>
        <v>1</v>
      </c>
      <c r="AX428" s="172">
        <f t="shared" si="154"/>
        <v>1.8076923076923077</v>
      </c>
      <c r="AY428" s="172">
        <f t="shared" si="155"/>
        <v>0.30769230769230771</v>
      </c>
      <c r="AZ428" s="172">
        <f t="shared" si="156"/>
        <v>0.5</v>
      </c>
      <c r="BA428" s="172">
        <f t="shared" si="157"/>
        <v>0.30769230769230771</v>
      </c>
      <c r="BB428" s="173">
        <f t="shared" si="158"/>
        <v>0.34647171010807376</v>
      </c>
      <c r="BC428" s="173">
        <f t="shared" si="159"/>
        <v>2.25</v>
      </c>
      <c r="BD428" s="173">
        <f t="shared" si="160"/>
        <v>2.5429116338207249E-2</v>
      </c>
      <c r="BE428" s="173">
        <f t="shared" si="161"/>
        <v>4.1322314049586778E-2</v>
      </c>
      <c r="BF428" s="173">
        <f t="shared" si="162"/>
        <v>8.2644628099173556E-2</v>
      </c>
      <c r="BG428" s="173">
        <f t="shared" si="163"/>
        <v>0.14939605848696758</v>
      </c>
      <c r="BH428" s="174" t="str">
        <f t="shared" si="164"/>
        <v>10–19 min</v>
      </c>
      <c r="BI428" s="174" t="str">
        <f t="shared" si="165"/>
        <v>33+</v>
      </c>
      <c r="BJ428" s="175">
        <f t="shared" si="166"/>
        <v>0.55600000000000005</v>
      </c>
      <c r="BK428" s="175">
        <f t="shared" si="167"/>
        <v>0.56700000000000006</v>
      </c>
      <c r="BL428" s="175">
        <f t="shared" si="168"/>
        <v>5.4918527459263733E-2</v>
      </c>
      <c r="BM428" s="176" t="str">
        <f t="shared" si="169"/>
        <v>Écarter</v>
      </c>
      <c r="BN428" s="177">
        <f t="shared" si="170"/>
        <v>0.1282154465253057</v>
      </c>
      <c r="BO428" s="177">
        <f t="shared" si="171"/>
        <v>314.59999999999997</v>
      </c>
      <c r="BP428" s="178">
        <f t="shared" si="172"/>
        <v>5.7215511760966314E-2</v>
      </c>
      <c r="BQ428" s="178">
        <f t="shared" si="173"/>
        <v>2.25</v>
      </c>
      <c r="BR428" s="179">
        <f t="shared" si="174"/>
        <v>0.23204068658614113</v>
      </c>
      <c r="BS428" s="182">
        <f>AVERAGE(Tableau1[[#This Row],[STL_pg/Min]],Tableau1[[#This Row],[BLK_pg/Min]],Tableau1[[#This Row],[REB_pg/Min]])</f>
        <v>9.959737232464505E-2</v>
      </c>
      <c r="BT428" s="180">
        <f>AVERAGE(Tableau1[FG%])</f>
        <v>44.61089630931459</v>
      </c>
      <c r="BU428" s="180">
        <f>AVERAGE(Tableau1[3P%])</f>
        <v>29.902460456941991</v>
      </c>
      <c r="BV428" s="180">
        <f>AVERAGE(Tableau1[FT%])</f>
        <v>72.024077328646754</v>
      </c>
    </row>
    <row r="429" spans="1:74">
      <c r="A429" s="181" t="s">
        <v>2192</v>
      </c>
      <c r="B429" s="167" t="s">
        <v>1762</v>
      </c>
      <c r="C429" s="168">
        <v>25</v>
      </c>
      <c r="D429" s="168">
        <v>45</v>
      </c>
      <c r="E429" s="168">
        <v>22</v>
      </c>
      <c r="F429" s="168">
        <v>23</v>
      </c>
      <c r="G429" s="168">
        <v>9.6999999999999993</v>
      </c>
      <c r="H429" s="169">
        <v>185</v>
      </c>
      <c r="I429" s="169">
        <v>72</v>
      </c>
      <c r="J429" s="169">
        <v>144</v>
      </c>
      <c r="K429" s="169">
        <v>50.7</v>
      </c>
      <c r="L429" s="169">
        <v>9</v>
      </c>
      <c r="M429" s="169">
        <v>27</v>
      </c>
      <c r="N429" s="169">
        <v>28.6</v>
      </c>
      <c r="O429" s="169">
        <v>32</v>
      </c>
      <c r="P429" s="169">
        <v>41</v>
      </c>
      <c r="Q429" s="169">
        <v>76.2</v>
      </c>
      <c r="R429" s="169">
        <v>41</v>
      </c>
      <c r="S429" s="169">
        <v>81</v>
      </c>
      <c r="T429" s="169">
        <v>122</v>
      </c>
      <c r="U429" s="169">
        <v>45</v>
      </c>
      <c r="V429" s="170">
        <v>27</v>
      </c>
      <c r="W429" s="169">
        <v>41</v>
      </c>
      <c r="X429" s="169">
        <v>27</v>
      </c>
      <c r="Y429" s="169">
        <v>77</v>
      </c>
      <c r="Z429" s="169">
        <v>563</v>
      </c>
      <c r="AA429" s="169">
        <v>0</v>
      </c>
      <c r="AB429" s="169">
        <v>0</v>
      </c>
      <c r="AC429" s="168">
        <v>1</v>
      </c>
      <c r="AD429" s="168">
        <v>111.3</v>
      </c>
      <c r="AE429" s="168">
        <v>105.7</v>
      </c>
      <c r="AF429" s="168">
        <v>5.6</v>
      </c>
      <c r="AG429" s="168">
        <v>14.1</v>
      </c>
      <c r="AH429" s="168">
        <v>1.69</v>
      </c>
      <c r="AI429" s="168">
        <v>19</v>
      </c>
      <c r="AJ429" s="168">
        <v>9</v>
      </c>
      <c r="AK429" s="168">
        <v>19.7</v>
      </c>
      <c r="AL429" s="168">
        <v>14.2</v>
      </c>
      <c r="AM429" s="168">
        <v>11.3</v>
      </c>
      <c r="AN429" s="168">
        <v>53.5</v>
      </c>
      <c r="AO429" s="168">
        <v>57.3</v>
      </c>
      <c r="AP429" s="168">
        <v>17.899999999999999</v>
      </c>
      <c r="AQ429" s="168">
        <v>101.81</v>
      </c>
      <c r="AR429" s="168">
        <v>11.5</v>
      </c>
      <c r="AS429" s="168">
        <v>924</v>
      </c>
      <c r="AT429" s="171">
        <f t="shared" si="150"/>
        <v>4.1111111111111107</v>
      </c>
      <c r="AU429" s="171">
        <f t="shared" si="151"/>
        <v>1</v>
      </c>
      <c r="AV429" s="172">
        <f t="shared" si="152"/>
        <v>2.7111111111111112</v>
      </c>
      <c r="AW429" s="172">
        <f t="shared" si="153"/>
        <v>0.91111111111111109</v>
      </c>
      <c r="AX429" s="172">
        <f t="shared" si="154"/>
        <v>1.8</v>
      </c>
      <c r="AY429" s="172">
        <f t="shared" si="155"/>
        <v>0.91111111111111109</v>
      </c>
      <c r="AZ429" s="172">
        <f t="shared" si="156"/>
        <v>0.6</v>
      </c>
      <c r="BA429" s="172">
        <f t="shared" si="157"/>
        <v>0.6</v>
      </c>
      <c r="BB429" s="173">
        <f t="shared" si="158"/>
        <v>0.42382588774341351</v>
      </c>
      <c r="BC429" s="173">
        <f t="shared" si="159"/>
        <v>1.6666666666666667</v>
      </c>
      <c r="BD429" s="173">
        <f t="shared" si="160"/>
        <v>9.3928980526918671E-2</v>
      </c>
      <c r="BE429" s="173">
        <f t="shared" si="161"/>
        <v>6.1855670103092786E-2</v>
      </c>
      <c r="BF429" s="173">
        <f t="shared" si="162"/>
        <v>9.3928980526918671E-2</v>
      </c>
      <c r="BG429" s="173">
        <f t="shared" si="163"/>
        <v>0.18556701030927836</v>
      </c>
      <c r="BH429" s="174" t="str">
        <f t="shared" si="164"/>
        <v>&lt;10 min</v>
      </c>
      <c r="BI429" s="174" t="str">
        <f t="shared" si="165"/>
        <v>23–27</v>
      </c>
      <c r="BJ429" s="175">
        <f t="shared" si="166"/>
        <v>0.53500000000000003</v>
      </c>
      <c r="BK429" s="175">
        <f t="shared" si="167"/>
        <v>0.57299999999999995</v>
      </c>
      <c r="BL429" s="175">
        <f t="shared" si="168"/>
        <v>8.6904043452021726E-2</v>
      </c>
      <c r="BM429" s="176" t="str">
        <f t="shared" si="169"/>
        <v>Écarter</v>
      </c>
      <c r="BN429" s="177">
        <f t="shared" si="170"/>
        <v>0.12573217080259333</v>
      </c>
      <c r="BO429" s="177">
        <f t="shared" si="171"/>
        <v>436.49999999999994</v>
      </c>
      <c r="BP429" s="178">
        <f t="shared" si="172"/>
        <v>0.10309278350515465</v>
      </c>
      <c r="BQ429" s="178">
        <f t="shared" si="173"/>
        <v>1.6666666666666667</v>
      </c>
      <c r="BR429" s="179">
        <f t="shared" si="174"/>
        <v>0.27949599083619708</v>
      </c>
      <c r="BS429" s="182">
        <f>AVERAGE(Tableau1[[#This Row],[STL_pg/Min]],Tableau1[[#This Row],[BLK_pg/Min]],Tableau1[[#This Row],[REB_pg/Min]])</f>
        <v>0.14509354715540285</v>
      </c>
      <c r="BT429" s="180">
        <f>AVERAGE(Tableau1[FG%])</f>
        <v>44.61089630931459</v>
      </c>
      <c r="BU429" s="180">
        <f>AVERAGE(Tableau1[3P%])</f>
        <v>29.902460456941991</v>
      </c>
      <c r="BV429" s="180">
        <f>AVERAGE(Tableau1[FT%])</f>
        <v>72.024077328646754</v>
      </c>
    </row>
    <row r="430" spans="1:74">
      <c r="A430" s="181" t="s">
        <v>2193</v>
      </c>
      <c r="B430" s="167" t="s">
        <v>1752</v>
      </c>
      <c r="C430" s="168">
        <v>26</v>
      </c>
      <c r="D430" s="168">
        <v>36</v>
      </c>
      <c r="E430" s="168">
        <v>25</v>
      </c>
      <c r="F430" s="168">
        <v>11</v>
      </c>
      <c r="G430" s="168">
        <v>16.100000000000001</v>
      </c>
      <c r="H430" s="169">
        <v>148</v>
      </c>
      <c r="I430" s="169">
        <v>58</v>
      </c>
      <c r="J430" s="169">
        <v>122</v>
      </c>
      <c r="K430" s="169">
        <v>48.8</v>
      </c>
      <c r="L430" s="169">
        <v>11</v>
      </c>
      <c r="M430" s="169">
        <v>32</v>
      </c>
      <c r="N430" s="169">
        <v>28.1</v>
      </c>
      <c r="O430" s="169">
        <v>22</v>
      </c>
      <c r="P430" s="169">
        <v>36</v>
      </c>
      <c r="Q430" s="169">
        <v>55.6</v>
      </c>
      <c r="R430" s="169">
        <v>68</v>
      </c>
      <c r="S430" s="169">
        <v>115</v>
      </c>
      <c r="T430" s="169">
        <v>184</v>
      </c>
      <c r="U430" s="169">
        <v>40</v>
      </c>
      <c r="V430" s="170">
        <v>29</v>
      </c>
      <c r="W430" s="169">
        <v>36</v>
      </c>
      <c r="X430" s="169">
        <v>11</v>
      </c>
      <c r="Y430" s="169">
        <v>68</v>
      </c>
      <c r="Z430" s="169">
        <v>533</v>
      </c>
      <c r="AA430" s="169">
        <v>0</v>
      </c>
      <c r="AB430" s="169">
        <v>0</v>
      </c>
      <c r="AC430" s="168">
        <v>1</v>
      </c>
      <c r="AD430" s="168">
        <v>115.6</v>
      </c>
      <c r="AE430" s="168">
        <v>112.2</v>
      </c>
      <c r="AF430" s="168">
        <v>3.3</v>
      </c>
      <c r="AG430" s="168">
        <v>9.4</v>
      </c>
      <c r="AH430" s="168">
        <v>1.41</v>
      </c>
      <c r="AI430" s="168">
        <v>19.899999999999999</v>
      </c>
      <c r="AJ430" s="168">
        <v>11.4</v>
      </c>
      <c r="AK430" s="168">
        <v>19.399999999999999</v>
      </c>
      <c r="AL430" s="168">
        <v>15.4</v>
      </c>
      <c r="AM430" s="168">
        <v>14.1</v>
      </c>
      <c r="AN430" s="168">
        <v>52.5</v>
      </c>
      <c r="AO430" s="168">
        <v>53.7</v>
      </c>
      <c r="AP430" s="168">
        <v>11.6</v>
      </c>
      <c r="AQ430" s="168">
        <v>100.61</v>
      </c>
      <c r="AR430" s="168">
        <v>8.1999999999999993</v>
      </c>
      <c r="AS430" s="168">
        <v>1215</v>
      </c>
      <c r="AT430" s="171">
        <f t="shared" si="150"/>
        <v>4.1111111111111107</v>
      </c>
      <c r="AU430" s="171">
        <f t="shared" si="151"/>
        <v>1.1111111111111112</v>
      </c>
      <c r="AV430" s="172">
        <f t="shared" si="152"/>
        <v>5.1111111111111107</v>
      </c>
      <c r="AW430" s="172">
        <f t="shared" si="153"/>
        <v>1.8888888888888888</v>
      </c>
      <c r="AX430" s="172">
        <f t="shared" si="154"/>
        <v>3.1944444444444446</v>
      </c>
      <c r="AY430" s="172">
        <f t="shared" si="155"/>
        <v>1</v>
      </c>
      <c r="AZ430" s="172">
        <f t="shared" si="156"/>
        <v>0.30555555555555558</v>
      </c>
      <c r="BA430" s="172">
        <f t="shared" si="157"/>
        <v>0.80555555555555558</v>
      </c>
      <c r="BB430" s="173">
        <f t="shared" si="158"/>
        <v>0.25534851621808141</v>
      </c>
      <c r="BC430" s="173">
        <f t="shared" si="159"/>
        <v>1.3793103448275863</v>
      </c>
      <c r="BD430" s="173">
        <f t="shared" si="160"/>
        <v>6.2111801242236017E-2</v>
      </c>
      <c r="BE430" s="173">
        <f t="shared" si="161"/>
        <v>1.8978605935127676E-2</v>
      </c>
      <c r="BF430" s="173">
        <f t="shared" si="162"/>
        <v>0.11732229123533471</v>
      </c>
      <c r="BG430" s="173">
        <f t="shared" si="163"/>
        <v>0.1984126984126984</v>
      </c>
      <c r="BH430" s="174" t="str">
        <f t="shared" si="164"/>
        <v>10–19 min</v>
      </c>
      <c r="BI430" s="174" t="str">
        <f t="shared" si="165"/>
        <v>23–27</v>
      </c>
      <c r="BJ430" s="175">
        <f t="shared" si="166"/>
        <v>0.52500000000000002</v>
      </c>
      <c r="BK430" s="175">
        <f t="shared" si="167"/>
        <v>0.53700000000000003</v>
      </c>
      <c r="BL430" s="175">
        <f t="shared" si="168"/>
        <v>7.3627036813518412E-2</v>
      </c>
      <c r="BM430" s="176" t="str">
        <f t="shared" si="169"/>
        <v>Écarter</v>
      </c>
      <c r="BN430" s="177">
        <f t="shared" si="170"/>
        <v>0.12573217080259333</v>
      </c>
      <c r="BO430" s="177">
        <f t="shared" si="171"/>
        <v>579.6</v>
      </c>
      <c r="BP430" s="178">
        <f t="shared" si="172"/>
        <v>6.901311249137336E-2</v>
      </c>
      <c r="BQ430" s="178">
        <f t="shared" si="173"/>
        <v>1.3793103448275863</v>
      </c>
      <c r="BR430" s="179">
        <f t="shared" si="174"/>
        <v>0.31746031746031739</v>
      </c>
      <c r="BS430" s="182">
        <f>AVERAGE(Tableau1[[#This Row],[STL_pg/Min]],Tableau1[[#This Row],[BLK_pg/Min]],Tableau1[[#This Row],[REB_pg/Min]])</f>
        <v>0.1328502415458937</v>
      </c>
      <c r="BT430" s="180">
        <f>AVERAGE(Tableau1[FG%])</f>
        <v>44.61089630931459</v>
      </c>
      <c r="BU430" s="180">
        <f>AVERAGE(Tableau1[3P%])</f>
        <v>29.902460456941991</v>
      </c>
      <c r="BV430" s="180">
        <f>AVERAGE(Tableau1[FT%])</f>
        <v>72.024077328646754</v>
      </c>
    </row>
    <row r="431" spans="1:74">
      <c r="A431" s="181" t="s">
        <v>2194</v>
      </c>
      <c r="B431" s="167" t="s">
        <v>1797</v>
      </c>
      <c r="C431" s="168">
        <v>25</v>
      </c>
      <c r="D431" s="168">
        <v>37</v>
      </c>
      <c r="E431" s="168">
        <v>21</v>
      </c>
      <c r="F431" s="168">
        <v>16</v>
      </c>
      <c r="G431" s="168">
        <v>11.4</v>
      </c>
      <c r="H431" s="169">
        <v>152</v>
      </c>
      <c r="I431" s="169">
        <v>59</v>
      </c>
      <c r="J431" s="169">
        <v>133</v>
      </c>
      <c r="K431" s="169">
        <v>43.3</v>
      </c>
      <c r="L431" s="169">
        <v>7</v>
      </c>
      <c r="M431" s="169">
        <v>37</v>
      </c>
      <c r="N431" s="169">
        <v>21.1</v>
      </c>
      <c r="O431" s="169">
        <v>30</v>
      </c>
      <c r="P431" s="169">
        <v>33</v>
      </c>
      <c r="Q431" s="169">
        <v>80</v>
      </c>
      <c r="R431" s="169">
        <v>22</v>
      </c>
      <c r="S431" s="169">
        <v>33</v>
      </c>
      <c r="T431" s="169">
        <v>59</v>
      </c>
      <c r="U431" s="169">
        <v>33</v>
      </c>
      <c r="V431" s="170">
        <v>26</v>
      </c>
      <c r="W431" s="169">
        <v>19</v>
      </c>
      <c r="X431" s="169">
        <v>4</v>
      </c>
      <c r="Y431" s="169">
        <v>26</v>
      </c>
      <c r="Z431" s="169">
        <v>311</v>
      </c>
      <c r="AA431" s="169">
        <v>0</v>
      </c>
      <c r="AB431" s="169">
        <v>0</v>
      </c>
      <c r="AC431" s="168">
        <v>-1.7</v>
      </c>
      <c r="AD431" s="168">
        <v>103.8</v>
      </c>
      <c r="AE431" s="168">
        <v>109.8</v>
      </c>
      <c r="AF431" s="168">
        <v>-6</v>
      </c>
      <c r="AG431" s="168">
        <v>12.4</v>
      </c>
      <c r="AH431" s="168">
        <v>1.31</v>
      </c>
      <c r="AI431" s="168">
        <v>16.2</v>
      </c>
      <c r="AJ431" s="168">
        <v>5.3</v>
      </c>
      <c r="AK431" s="168">
        <v>8.4</v>
      </c>
      <c r="AL431" s="168">
        <v>6.8</v>
      </c>
      <c r="AM431" s="168">
        <v>12.4</v>
      </c>
      <c r="AN431" s="168">
        <v>46.3</v>
      </c>
      <c r="AO431" s="168">
        <v>50.9</v>
      </c>
      <c r="AP431" s="168">
        <v>17.5</v>
      </c>
      <c r="AQ431" s="168">
        <v>100.15</v>
      </c>
      <c r="AR431" s="168">
        <v>7</v>
      </c>
      <c r="AS431" s="168">
        <v>872</v>
      </c>
      <c r="AT431" s="171">
        <f t="shared" si="150"/>
        <v>4.1081081081081079</v>
      </c>
      <c r="AU431" s="171">
        <f t="shared" si="151"/>
        <v>0.89189189189189189</v>
      </c>
      <c r="AV431" s="172">
        <f t="shared" si="152"/>
        <v>1.5945945945945945</v>
      </c>
      <c r="AW431" s="172">
        <f t="shared" si="153"/>
        <v>0.59459459459459463</v>
      </c>
      <c r="AX431" s="172">
        <f t="shared" si="154"/>
        <v>0.89189189189189189</v>
      </c>
      <c r="AY431" s="172">
        <f t="shared" si="155"/>
        <v>0.51351351351351349</v>
      </c>
      <c r="AZ431" s="172">
        <f t="shared" si="156"/>
        <v>0.10810810810810811</v>
      </c>
      <c r="BA431" s="172">
        <f t="shared" si="157"/>
        <v>0.70270270270270274</v>
      </c>
      <c r="BB431" s="173">
        <f t="shared" si="158"/>
        <v>0.36036036036036034</v>
      </c>
      <c r="BC431" s="173">
        <f t="shared" si="159"/>
        <v>1.2692307692307692</v>
      </c>
      <c r="BD431" s="173">
        <f t="shared" si="160"/>
        <v>4.5045045045045043E-2</v>
      </c>
      <c r="BE431" s="173">
        <f t="shared" si="161"/>
        <v>9.4831673779042207E-3</v>
      </c>
      <c r="BF431" s="173">
        <f t="shared" si="162"/>
        <v>5.215742057847321E-2</v>
      </c>
      <c r="BG431" s="173">
        <f t="shared" si="163"/>
        <v>7.8236130867709808E-2</v>
      </c>
      <c r="BH431" s="174" t="str">
        <f t="shared" si="164"/>
        <v>10–19 min</v>
      </c>
      <c r="BI431" s="174" t="str">
        <f t="shared" si="165"/>
        <v>23–27</v>
      </c>
      <c r="BJ431" s="175">
        <f t="shared" si="166"/>
        <v>0.46299999999999997</v>
      </c>
      <c r="BK431" s="175">
        <f t="shared" si="167"/>
        <v>0.50900000000000001</v>
      </c>
      <c r="BL431" s="175">
        <f t="shared" si="168"/>
        <v>8.0265540132770069E-2</v>
      </c>
      <c r="BM431" s="176" t="str">
        <f t="shared" si="169"/>
        <v>Écarter</v>
      </c>
      <c r="BN431" s="177">
        <f t="shared" si="170"/>
        <v>0.12564032845722986</v>
      </c>
      <c r="BO431" s="177">
        <f t="shared" si="171"/>
        <v>421.8</v>
      </c>
      <c r="BP431" s="178">
        <f t="shared" si="172"/>
        <v>7.8236130867709808E-2</v>
      </c>
      <c r="BQ431" s="178">
        <f t="shared" si="173"/>
        <v>1.2692307692307692</v>
      </c>
      <c r="BR431" s="179">
        <f t="shared" si="174"/>
        <v>0.13987671882408723</v>
      </c>
      <c r="BS431" s="182">
        <f>AVERAGE(Tableau1[[#This Row],[STL_pg/Min]],Tableau1[[#This Row],[BLK_pg/Min]],Tableau1[[#This Row],[REB_pg/Min]])</f>
        <v>6.4801643749012164E-2</v>
      </c>
      <c r="BT431" s="180">
        <f>AVERAGE(Tableau1[FG%])</f>
        <v>44.61089630931459</v>
      </c>
      <c r="BU431" s="180">
        <f>AVERAGE(Tableau1[3P%])</f>
        <v>29.902460456941991</v>
      </c>
      <c r="BV431" s="180">
        <f>AVERAGE(Tableau1[FT%])</f>
        <v>72.024077328646754</v>
      </c>
    </row>
    <row r="432" spans="1:74">
      <c r="A432" s="181" t="s">
        <v>2195</v>
      </c>
      <c r="B432" s="167" t="s">
        <v>1776</v>
      </c>
      <c r="C432" s="168">
        <v>22</v>
      </c>
      <c r="D432" s="168">
        <v>56</v>
      </c>
      <c r="E432" s="168">
        <v>36</v>
      </c>
      <c r="F432" s="168">
        <v>20</v>
      </c>
      <c r="G432" s="168">
        <v>13.6</v>
      </c>
      <c r="H432" s="169">
        <v>230</v>
      </c>
      <c r="I432" s="169">
        <v>84</v>
      </c>
      <c r="J432" s="169">
        <v>179</v>
      </c>
      <c r="K432" s="169">
        <v>45.8</v>
      </c>
      <c r="L432" s="169">
        <v>34</v>
      </c>
      <c r="M432" s="169">
        <v>101</v>
      </c>
      <c r="N432" s="169">
        <v>33</v>
      </c>
      <c r="O432" s="169">
        <v>28</v>
      </c>
      <c r="P432" s="169">
        <v>45</v>
      </c>
      <c r="Q432" s="169">
        <v>69</v>
      </c>
      <c r="R432" s="169">
        <v>73</v>
      </c>
      <c r="S432" s="169">
        <v>101</v>
      </c>
      <c r="T432" s="169">
        <v>174</v>
      </c>
      <c r="U432" s="169">
        <v>78</v>
      </c>
      <c r="V432" s="170">
        <v>45</v>
      </c>
      <c r="W432" s="169">
        <v>22</v>
      </c>
      <c r="X432" s="169">
        <v>11</v>
      </c>
      <c r="Y432" s="169">
        <v>90</v>
      </c>
      <c r="Z432" s="169">
        <v>616</v>
      </c>
      <c r="AA432" s="169">
        <v>0</v>
      </c>
      <c r="AB432" s="169">
        <v>0</v>
      </c>
      <c r="AC432" s="168">
        <v>2.9</v>
      </c>
      <c r="AD432" s="168">
        <v>117.8</v>
      </c>
      <c r="AE432" s="168">
        <v>107.3</v>
      </c>
      <c r="AF432" s="168">
        <v>10.6</v>
      </c>
      <c r="AG432" s="168">
        <v>13.8</v>
      </c>
      <c r="AH432" s="168">
        <v>1.9</v>
      </c>
      <c r="AI432" s="168">
        <v>25.1</v>
      </c>
      <c r="AJ432" s="168">
        <v>8.5</v>
      </c>
      <c r="AK432" s="168">
        <v>12.7</v>
      </c>
      <c r="AL432" s="168">
        <v>10.6</v>
      </c>
      <c r="AM432" s="168">
        <v>13.2</v>
      </c>
      <c r="AN432" s="168">
        <v>55.3</v>
      </c>
      <c r="AO432" s="168">
        <v>57.5</v>
      </c>
      <c r="AP432" s="168">
        <v>12.6</v>
      </c>
      <c r="AQ432" s="168">
        <v>99.78</v>
      </c>
      <c r="AR432" s="168">
        <v>7.3</v>
      </c>
      <c r="AS432" s="168">
        <v>1582</v>
      </c>
      <c r="AT432" s="171">
        <f t="shared" si="150"/>
        <v>4.1071428571428568</v>
      </c>
      <c r="AU432" s="171">
        <f t="shared" si="151"/>
        <v>1.3928571428571428</v>
      </c>
      <c r="AV432" s="172">
        <f t="shared" si="152"/>
        <v>3.1071428571428572</v>
      </c>
      <c r="AW432" s="172">
        <f t="shared" si="153"/>
        <v>1.3035714285714286</v>
      </c>
      <c r="AX432" s="172">
        <f t="shared" si="154"/>
        <v>1.8035714285714286</v>
      </c>
      <c r="AY432" s="172">
        <f t="shared" si="155"/>
        <v>0.39285714285714285</v>
      </c>
      <c r="AZ432" s="172">
        <f t="shared" si="156"/>
        <v>0.19642857142857142</v>
      </c>
      <c r="BA432" s="172">
        <f t="shared" si="157"/>
        <v>0.8035714285714286</v>
      </c>
      <c r="BB432" s="173">
        <f t="shared" si="158"/>
        <v>0.30199579831932771</v>
      </c>
      <c r="BC432" s="173">
        <f t="shared" si="159"/>
        <v>1.7333333333333332</v>
      </c>
      <c r="BD432" s="173">
        <f t="shared" si="160"/>
        <v>2.8886554621848741E-2</v>
      </c>
      <c r="BE432" s="173">
        <f t="shared" si="161"/>
        <v>1.444327731092437E-2</v>
      </c>
      <c r="BF432" s="173">
        <f t="shared" si="162"/>
        <v>9.585084033613446E-2</v>
      </c>
      <c r="BG432" s="173">
        <f t="shared" si="163"/>
        <v>0.1326155462184874</v>
      </c>
      <c r="BH432" s="174" t="str">
        <f t="shared" si="164"/>
        <v>10–19 min</v>
      </c>
      <c r="BI432" s="174" t="str">
        <f t="shared" si="165"/>
        <v>18–22</v>
      </c>
      <c r="BJ432" s="175">
        <f t="shared" si="166"/>
        <v>0.55299999999999994</v>
      </c>
      <c r="BK432" s="175">
        <f t="shared" si="167"/>
        <v>0.57499999999999996</v>
      </c>
      <c r="BL432" s="175">
        <f t="shared" si="168"/>
        <v>0.108026554013277</v>
      </c>
      <c r="BM432" s="176" t="str">
        <f t="shared" si="169"/>
        <v>Écarter</v>
      </c>
      <c r="BN432" s="177">
        <f t="shared" si="170"/>
        <v>0.12561080770336303</v>
      </c>
      <c r="BO432" s="177">
        <f t="shared" si="171"/>
        <v>761.6</v>
      </c>
      <c r="BP432" s="178">
        <f t="shared" si="172"/>
        <v>0.10241596638655462</v>
      </c>
      <c r="BQ432" s="178">
        <f t="shared" si="173"/>
        <v>1.7333333333333334</v>
      </c>
      <c r="BR432" s="179">
        <f t="shared" si="174"/>
        <v>0.22846638655462187</v>
      </c>
      <c r="BS432" s="182">
        <f>AVERAGE(Tableau1[[#This Row],[STL_pg/Min]],Tableau1[[#This Row],[BLK_pg/Min]],Tableau1[[#This Row],[REB_pg/Min]])</f>
        <v>9.0598739495798331E-2</v>
      </c>
      <c r="BT432" s="180">
        <f>AVERAGE(Tableau1[FG%])</f>
        <v>44.61089630931459</v>
      </c>
      <c r="BU432" s="180">
        <f>AVERAGE(Tableau1[3P%])</f>
        <v>29.902460456941991</v>
      </c>
      <c r="BV432" s="180">
        <f>AVERAGE(Tableau1[FT%])</f>
        <v>72.024077328646754</v>
      </c>
    </row>
    <row r="433" spans="1:74">
      <c r="A433" s="181" t="s">
        <v>2196</v>
      </c>
      <c r="B433" s="167" t="s">
        <v>1787</v>
      </c>
      <c r="C433" s="168">
        <v>22</v>
      </c>
      <c r="D433" s="168">
        <v>28</v>
      </c>
      <c r="E433" s="168">
        <v>9</v>
      </c>
      <c r="F433" s="168">
        <v>19</v>
      </c>
      <c r="G433" s="168">
        <v>11.7</v>
      </c>
      <c r="H433" s="169">
        <v>115</v>
      </c>
      <c r="I433" s="169">
        <v>45</v>
      </c>
      <c r="J433" s="169">
        <v>109</v>
      </c>
      <c r="K433" s="169">
        <v>41.7</v>
      </c>
      <c r="L433" s="169">
        <v>20</v>
      </c>
      <c r="M433" s="169">
        <v>50</v>
      </c>
      <c r="N433" s="169">
        <v>38</v>
      </c>
      <c r="O433" s="169">
        <v>8</v>
      </c>
      <c r="P433" s="169">
        <v>11</v>
      </c>
      <c r="Q433" s="169">
        <v>70</v>
      </c>
      <c r="R433" s="169">
        <v>17</v>
      </c>
      <c r="S433" s="169">
        <v>36</v>
      </c>
      <c r="T433" s="169">
        <v>56</v>
      </c>
      <c r="U433" s="169">
        <v>20</v>
      </c>
      <c r="V433" s="170">
        <v>14</v>
      </c>
      <c r="W433" s="169">
        <v>8</v>
      </c>
      <c r="X433" s="169">
        <v>8</v>
      </c>
      <c r="Y433" s="169">
        <v>28</v>
      </c>
      <c r="Z433" s="169">
        <v>244</v>
      </c>
      <c r="AA433" s="169">
        <v>0</v>
      </c>
      <c r="AB433" s="169">
        <v>0</v>
      </c>
      <c r="AC433" s="168">
        <v>-2.4</v>
      </c>
      <c r="AD433" s="168">
        <v>101.2</v>
      </c>
      <c r="AE433" s="168">
        <v>110.7</v>
      </c>
      <c r="AF433" s="168">
        <v>-9.6</v>
      </c>
      <c r="AG433" s="168">
        <v>9.1</v>
      </c>
      <c r="AH433" s="168">
        <v>1.36</v>
      </c>
      <c r="AI433" s="168">
        <v>13</v>
      </c>
      <c r="AJ433" s="168">
        <v>5.0999999999999996</v>
      </c>
      <c r="AK433" s="168">
        <v>11.8</v>
      </c>
      <c r="AL433" s="168">
        <v>8.1999999999999993</v>
      </c>
      <c r="AM433" s="168">
        <v>9.6</v>
      </c>
      <c r="AN433" s="168">
        <v>50.5</v>
      </c>
      <c r="AO433" s="168">
        <v>51.6</v>
      </c>
      <c r="AP433" s="168">
        <v>16.399999999999999</v>
      </c>
      <c r="AQ433" s="168">
        <v>99.39</v>
      </c>
      <c r="AR433" s="168">
        <v>6.6</v>
      </c>
      <c r="AS433" s="168">
        <v>677</v>
      </c>
      <c r="AT433" s="171">
        <f t="shared" si="150"/>
        <v>4.1071428571428568</v>
      </c>
      <c r="AU433" s="171">
        <f t="shared" si="151"/>
        <v>0.7142857142857143</v>
      </c>
      <c r="AV433" s="172">
        <f t="shared" si="152"/>
        <v>2</v>
      </c>
      <c r="AW433" s="172">
        <f t="shared" si="153"/>
        <v>0.6071428571428571</v>
      </c>
      <c r="AX433" s="172">
        <f t="shared" si="154"/>
        <v>1.2857142857142858</v>
      </c>
      <c r="AY433" s="172">
        <f t="shared" si="155"/>
        <v>0.2857142857142857</v>
      </c>
      <c r="AZ433" s="172">
        <f t="shared" si="156"/>
        <v>0.2857142857142857</v>
      </c>
      <c r="BA433" s="172">
        <f t="shared" si="157"/>
        <v>0.5</v>
      </c>
      <c r="BB433" s="173">
        <f t="shared" si="158"/>
        <v>0.35103785103785101</v>
      </c>
      <c r="BC433" s="173">
        <f t="shared" si="159"/>
        <v>1.4285714285714286</v>
      </c>
      <c r="BD433" s="173">
        <f t="shared" si="160"/>
        <v>2.442002442002442E-2</v>
      </c>
      <c r="BE433" s="173">
        <f t="shared" si="161"/>
        <v>2.442002442002442E-2</v>
      </c>
      <c r="BF433" s="173">
        <f t="shared" si="162"/>
        <v>5.1892551892551889E-2</v>
      </c>
      <c r="BG433" s="173">
        <f t="shared" si="163"/>
        <v>0.1098901098901099</v>
      </c>
      <c r="BH433" s="174" t="str">
        <f t="shared" si="164"/>
        <v>10–19 min</v>
      </c>
      <c r="BI433" s="174" t="str">
        <f t="shared" si="165"/>
        <v>18–22</v>
      </c>
      <c r="BJ433" s="175">
        <f t="shared" si="166"/>
        <v>0.505</v>
      </c>
      <c r="BK433" s="175">
        <f t="shared" si="167"/>
        <v>0.51600000000000001</v>
      </c>
      <c r="BL433" s="175">
        <f t="shared" si="168"/>
        <v>6.578153289076645E-2</v>
      </c>
      <c r="BM433" s="176" t="str">
        <f t="shared" si="169"/>
        <v>Écarter</v>
      </c>
      <c r="BN433" s="177">
        <f t="shared" si="170"/>
        <v>0.12561080770336303</v>
      </c>
      <c r="BO433" s="177">
        <f t="shared" si="171"/>
        <v>327.59999999999997</v>
      </c>
      <c r="BP433" s="178">
        <f t="shared" si="172"/>
        <v>6.1050061050061055E-2</v>
      </c>
      <c r="BQ433" s="178">
        <f t="shared" si="173"/>
        <v>1.4285714285714286</v>
      </c>
      <c r="BR433" s="179">
        <f t="shared" si="174"/>
        <v>0.17094017094017094</v>
      </c>
      <c r="BS433" s="182">
        <f>AVERAGE(Tableau1[[#This Row],[STL_pg/Min]],Tableau1[[#This Row],[BLK_pg/Min]],Tableau1[[#This Row],[REB_pg/Min]])</f>
        <v>7.3260073260073263E-2</v>
      </c>
      <c r="BT433" s="180">
        <f>AVERAGE(Tableau1[FG%])</f>
        <v>44.61089630931459</v>
      </c>
      <c r="BU433" s="180">
        <f>AVERAGE(Tableau1[3P%])</f>
        <v>29.902460456941991</v>
      </c>
      <c r="BV433" s="180">
        <f>AVERAGE(Tableau1[FT%])</f>
        <v>72.024077328646754</v>
      </c>
    </row>
    <row r="434" spans="1:74">
      <c r="A434" s="181" t="s">
        <v>2197</v>
      </c>
      <c r="B434" s="167" t="s">
        <v>1766</v>
      </c>
      <c r="C434" s="168">
        <v>22</v>
      </c>
      <c r="D434" s="168">
        <v>58</v>
      </c>
      <c r="E434" s="168">
        <v>29</v>
      </c>
      <c r="F434" s="168">
        <v>29</v>
      </c>
      <c r="G434" s="168">
        <v>13.6</v>
      </c>
      <c r="H434" s="169">
        <v>238</v>
      </c>
      <c r="I434" s="169">
        <v>81</v>
      </c>
      <c r="J434" s="169">
        <v>191</v>
      </c>
      <c r="K434" s="169">
        <v>42.1</v>
      </c>
      <c r="L434" s="169">
        <v>64</v>
      </c>
      <c r="M434" s="169">
        <v>162</v>
      </c>
      <c r="N434" s="169">
        <v>40</v>
      </c>
      <c r="O434" s="169">
        <v>17</v>
      </c>
      <c r="P434" s="169">
        <v>17</v>
      </c>
      <c r="Q434" s="169">
        <v>88.2</v>
      </c>
      <c r="R434" s="169">
        <v>17</v>
      </c>
      <c r="S434" s="169">
        <v>58</v>
      </c>
      <c r="T434" s="169">
        <v>75</v>
      </c>
      <c r="U434" s="169">
        <v>35</v>
      </c>
      <c r="V434" s="170">
        <v>12</v>
      </c>
      <c r="W434" s="169">
        <v>23</v>
      </c>
      <c r="X434" s="169">
        <v>6</v>
      </c>
      <c r="Y434" s="169">
        <v>64</v>
      </c>
      <c r="Z434" s="169">
        <v>452</v>
      </c>
      <c r="AA434" s="169">
        <v>0</v>
      </c>
      <c r="AB434" s="169">
        <v>0</v>
      </c>
      <c r="AC434" s="168">
        <v>-1.1000000000000001</v>
      </c>
      <c r="AD434" s="168">
        <v>104.2</v>
      </c>
      <c r="AE434" s="168">
        <v>108.2</v>
      </c>
      <c r="AF434" s="168">
        <v>-4.0999999999999996</v>
      </c>
      <c r="AG434" s="168">
        <v>6.6</v>
      </c>
      <c r="AH434" s="168">
        <v>2.69</v>
      </c>
      <c r="AI434" s="168">
        <v>14.3</v>
      </c>
      <c r="AJ434" s="168">
        <v>2.2999999999999998</v>
      </c>
      <c r="AK434" s="168">
        <v>7.3</v>
      </c>
      <c r="AL434" s="168">
        <v>4.7</v>
      </c>
      <c r="AM434" s="168">
        <v>5.3</v>
      </c>
      <c r="AN434" s="168">
        <v>58.9</v>
      </c>
      <c r="AO434" s="168">
        <v>60.5</v>
      </c>
      <c r="AP434" s="168">
        <v>11.5</v>
      </c>
      <c r="AQ434" s="168">
        <v>96.82</v>
      </c>
      <c r="AR434" s="168">
        <v>6.1</v>
      </c>
      <c r="AS434" s="168">
        <v>1589</v>
      </c>
      <c r="AT434" s="171">
        <f t="shared" si="150"/>
        <v>4.1034482758620694</v>
      </c>
      <c r="AU434" s="171">
        <f t="shared" si="151"/>
        <v>0.60344827586206895</v>
      </c>
      <c r="AV434" s="172">
        <f t="shared" si="152"/>
        <v>1.2931034482758621</v>
      </c>
      <c r="AW434" s="172">
        <f t="shared" si="153"/>
        <v>0.29310344827586204</v>
      </c>
      <c r="AX434" s="172">
        <f t="shared" si="154"/>
        <v>1</v>
      </c>
      <c r="AY434" s="172">
        <f t="shared" si="155"/>
        <v>0.39655172413793105</v>
      </c>
      <c r="AZ434" s="172">
        <f t="shared" si="156"/>
        <v>0.10344827586206896</v>
      </c>
      <c r="BA434" s="172">
        <f t="shared" si="157"/>
        <v>0.20689655172413793</v>
      </c>
      <c r="BB434" s="173">
        <f t="shared" si="158"/>
        <v>0.30172413793103453</v>
      </c>
      <c r="BC434" s="173">
        <f t="shared" si="159"/>
        <v>2.9166666666666665</v>
      </c>
      <c r="BD434" s="173">
        <f t="shared" si="160"/>
        <v>2.9158215010141989E-2</v>
      </c>
      <c r="BE434" s="173">
        <f t="shared" si="161"/>
        <v>7.6064908722109532E-3</v>
      </c>
      <c r="BF434" s="173">
        <f t="shared" si="162"/>
        <v>2.1551724137931032E-2</v>
      </c>
      <c r="BG434" s="173">
        <f t="shared" si="163"/>
        <v>7.3529411764705885E-2</v>
      </c>
      <c r="BH434" s="174" t="str">
        <f t="shared" si="164"/>
        <v>10–19 min</v>
      </c>
      <c r="BI434" s="174" t="str">
        <f t="shared" si="165"/>
        <v>18–22</v>
      </c>
      <c r="BJ434" s="175">
        <f t="shared" si="166"/>
        <v>0.58899999999999997</v>
      </c>
      <c r="BK434" s="175">
        <f t="shared" si="167"/>
        <v>0.60499999999999998</v>
      </c>
      <c r="BL434" s="175">
        <f t="shared" si="168"/>
        <v>0.11526855763427882</v>
      </c>
      <c r="BM434" s="176" t="str">
        <f t="shared" si="169"/>
        <v>Écarter</v>
      </c>
      <c r="BN434" s="177">
        <f t="shared" si="170"/>
        <v>0.1254978144730452</v>
      </c>
      <c r="BO434" s="177">
        <f t="shared" si="171"/>
        <v>788.8</v>
      </c>
      <c r="BP434" s="178">
        <f t="shared" si="172"/>
        <v>4.4371196754563899E-2</v>
      </c>
      <c r="BQ434" s="178">
        <f t="shared" si="173"/>
        <v>2.9166666666666665</v>
      </c>
      <c r="BR434" s="179">
        <f t="shared" si="174"/>
        <v>9.5081135902636921E-2</v>
      </c>
      <c r="BS434" s="182">
        <f>AVERAGE(Tableau1[[#This Row],[STL_pg/Min]],Tableau1[[#This Row],[BLK_pg/Min]],Tableau1[[#This Row],[REB_pg/Min]])</f>
        <v>4.3948613928329959E-2</v>
      </c>
      <c r="BT434" s="180">
        <f>AVERAGE(Tableau1[FG%])</f>
        <v>44.61089630931459</v>
      </c>
      <c r="BU434" s="180">
        <f>AVERAGE(Tableau1[3P%])</f>
        <v>29.902460456941991</v>
      </c>
      <c r="BV434" s="180">
        <f>AVERAGE(Tableau1[FT%])</f>
        <v>72.024077328646754</v>
      </c>
    </row>
    <row r="435" spans="1:74">
      <c r="A435" s="181" t="s">
        <v>2198</v>
      </c>
      <c r="B435" s="167" t="s">
        <v>1750</v>
      </c>
      <c r="C435" s="168">
        <v>25</v>
      </c>
      <c r="D435" s="168">
        <v>49</v>
      </c>
      <c r="E435" s="168">
        <v>31</v>
      </c>
      <c r="F435" s="168">
        <v>18</v>
      </c>
      <c r="G435" s="168">
        <v>13.6</v>
      </c>
      <c r="H435" s="169">
        <v>201</v>
      </c>
      <c r="I435" s="169">
        <v>78</v>
      </c>
      <c r="J435" s="169">
        <v>181</v>
      </c>
      <c r="K435" s="169">
        <v>42.8</v>
      </c>
      <c r="L435" s="169">
        <v>39</v>
      </c>
      <c r="M435" s="169">
        <v>103</v>
      </c>
      <c r="N435" s="169">
        <v>39.6</v>
      </c>
      <c r="O435" s="169">
        <v>5</v>
      </c>
      <c r="P435" s="169">
        <v>10</v>
      </c>
      <c r="Q435" s="169">
        <v>75</v>
      </c>
      <c r="R435" s="169">
        <v>15</v>
      </c>
      <c r="S435" s="169">
        <v>54</v>
      </c>
      <c r="T435" s="169">
        <v>69</v>
      </c>
      <c r="U435" s="169">
        <v>108</v>
      </c>
      <c r="V435" s="170">
        <v>25</v>
      </c>
      <c r="W435" s="169">
        <v>20</v>
      </c>
      <c r="X435" s="169">
        <v>5</v>
      </c>
      <c r="Y435" s="169">
        <v>39</v>
      </c>
      <c r="Z435" s="169">
        <v>495</v>
      </c>
      <c r="AA435" s="169">
        <v>1</v>
      </c>
      <c r="AB435" s="169">
        <v>1</v>
      </c>
      <c r="AC435" s="168">
        <v>1.1000000000000001</v>
      </c>
      <c r="AD435" s="168">
        <v>112.6</v>
      </c>
      <c r="AE435" s="168">
        <v>109.7</v>
      </c>
      <c r="AF435" s="168">
        <v>2.9</v>
      </c>
      <c r="AG435" s="168">
        <v>21.1</v>
      </c>
      <c r="AH435" s="168">
        <v>4.46</v>
      </c>
      <c r="AI435" s="168">
        <v>34.1</v>
      </c>
      <c r="AJ435" s="168">
        <v>2.2000000000000002</v>
      </c>
      <c r="AK435" s="168">
        <v>7.8</v>
      </c>
      <c r="AL435" s="168">
        <v>5.0999999999999996</v>
      </c>
      <c r="AM435" s="168">
        <v>7.6</v>
      </c>
      <c r="AN435" s="168">
        <v>53.9</v>
      </c>
      <c r="AO435" s="168">
        <v>54.5</v>
      </c>
      <c r="AP435" s="168">
        <v>13</v>
      </c>
      <c r="AQ435" s="168">
        <v>99.25</v>
      </c>
      <c r="AR435" s="168">
        <v>7.8</v>
      </c>
      <c r="AS435" s="168">
        <v>1383</v>
      </c>
      <c r="AT435" s="171">
        <f t="shared" si="150"/>
        <v>4.1020408163265305</v>
      </c>
      <c r="AU435" s="171">
        <f t="shared" si="151"/>
        <v>2.204081632653061</v>
      </c>
      <c r="AV435" s="172">
        <f t="shared" si="152"/>
        <v>1.4081632653061225</v>
      </c>
      <c r="AW435" s="172">
        <f t="shared" si="153"/>
        <v>0.30612244897959184</v>
      </c>
      <c r="AX435" s="172">
        <f t="shared" si="154"/>
        <v>1.1020408163265305</v>
      </c>
      <c r="AY435" s="172">
        <f t="shared" si="155"/>
        <v>0.40816326530612246</v>
      </c>
      <c r="AZ435" s="172">
        <f t="shared" si="156"/>
        <v>0.10204081632653061</v>
      </c>
      <c r="BA435" s="172">
        <f t="shared" si="157"/>
        <v>0.51020408163265307</v>
      </c>
      <c r="BB435" s="173">
        <f t="shared" si="158"/>
        <v>0.30162064825930374</v>
      </c>
      <c r="BC435" s="173">
        <f t="shared" si="159"/>
        <v>4.3199999999999994</v>
      </c>
      <c r="BD435" s="173">
        <f t="shared" si="160"/>
        <v>3.0012004801920771E-2</v>
      </c>
      <c r="BE435" s="173">
        <f t="shared" si="161"/>
        <v>7.5030012004801928E-3</v>
      </c>
      <c r="BF435" s="173">
        <f t="shared" si="162"/>
        <v>2.2509003601440578E-2</v>
      </c>
      <c r="BG435" s="173">
        <f t="shared" si="163"/>
        <v>8.1032412965186068E-2</v>
      </c>
      <c r="BH435" s="174" t="str">
        <f t="shared" si="164"/>
        <v>10–19 min</v>
      </c>
      <c r="BI435" s="174" t="str">
        <f t="shared" si="165"/>
        <v>23–27</v>
      </c>
      <c r="BJ435" s="175">
        <f t="shared" si="166"/>
        <v>0.53900000000000003</v>
      </c>
      <c r="BK435" s="175">
        <f t="shared" si="167"/>
        <v>0.54500000000000004</v>
      </c>
      <c r="BL435" s="175">
        <f t="shared" si="168"/>
        <v>0.10923355461677731</v>
      </c>
      <c r="BM435" s="176" t="str">
        <f t="shared" si="169"/>
        <v>Écarter</v>
      </c>
      <c r="BN435" s="177">
        <f t="shared" si="170"/>
        <v>0.12545476943292408</v>
      </c>
      <c r="BO435" s="177">
        <f t="shared" si="171"/>
        <v>666.4</v>
      </c>
      <c r="BP435" s="178">
        <f t="shared" si="172"/>
        <v>0.16206482593037216</v>
      </c>
      <c r="BQ435" s="178">
        <f t="shared" si="173"/>
        <v>4.32</v>
      </c>
      <c r="BR435" s="179">
        <f t="shared" si="174"/>
        <v>0.10354141656662666</v>
      </c>
      <c r="BS435" s="182">
        <f>AVERAGE(Tableau1[[#This Row],[STL_pg/Min]],Tableau1[[#This Row],[BLK_pg/Min]],Tableau1[[#This Row],[REB_pg/Min]])</f>
        <v>4.7018807523009208E-2</v>
      </c>
      <c r="BT435" s="180">
        <f>AVERAGE(Tableau1[FG%])</f>
        <v>44.61089630931459</v>
      </c>
      <c r="BU435" s="180">
        <f>AVERAGE(Tableau1[3P%])</f>
        <v>29.902460456941991</v>
      </c>
      <c r="BV435" s="180">
        <f>AVERAGE(Tableau1[FT%])</f>
        <v>72.024077328646754</v>
      </c>
    </row>
    <row r="436" spans="1:74">
      <c r="A436" s="181" t="s">
        <v>2199</v>
      </c>
      <c r="B436" s="167" t="s">
        <v>1754</v>
      </c>
      <c r="C436" s="168">
        <v>23</v>
      </c>
      <c r="D436" s="168">
        <v>40</v>
      </c>
      <c r="E436" s="168">
        <v>28</v>
      </c>
      <c r="F436" s="168">
        <v>12</v>
      </c>
      <c r="G436" s="168">
        <v>13</v>
      </c>
      <c r="H436" s="169">
        <v>164</v>
      </c>
      <c r="I436" s="169">
        <v>56</v>
      </c>
      <c r="J436" s="169">
        <v>120</v>
      </c>
      <c r="K436" s="169">
        <v>46.7</v>
      </c>
      <c r="L436" s="169">
        <v>24</v>
      </c>
      <c r="M436" s="169">
        <v>52</v>
      </c>
      <c r="N436" s="169">
        <v>43.1</v>
      </c>
      <c r="O436" s="169">
        <v>28</v>
      </c>
      <c r="P436" s="169">
        <v>36</v>
      </c>
      <c r="Q436" s="169">
        <v>78.400000000000006</v>
      </c>
      <c r="R436" s="169">
        <v>28</v>
      </c>
      <c r="S436" s="169">
        <v>28</v>
      </c>
      <c r="T436" s="169">
        <v>52</v>
      </c>
      <c r="U436" s="169">
        <v>28</v>
      </c>
      <c r="V436" s="170">
        <v>8</v>
      </c>
      <c r="W436" s="169">
        <v>36</v>
      </c>
      <c r="X436" s="169">
        <v>4</v>
      </c>
      <c r="Y436" s="169">
        <v>60</v>
      </c>
      <c r="Z436" s="169">
        <v>372</v>
      </c>
      <c r="AA436" s="169">
        <v>0</v>
      </c>
      <c r="AB436" s="169">
        <v>0</v>
      </c>
      <c r="AC436" s="168">
        <v>1.1000000000000001</v>
      </c>
      <c r="AD436" s="168">
        <v>115.2</v>
      </c>
      <c r="AE436" s="168">
        <v>109.6</v>
      </c>
      <c r="AF436" s="168">
        <v>5.6</v>
      </c>
      <c r="AG436" s="168">
        <v>6.7</v>
      </c>
      <c r="AH436" s="168">
        <v>3.25</v>
      </c>
      <c r="AI436" s="168">
        <v>15.1</v>
      </c>
      <c r="AJ436" s="168">
        <v>4.7</v>
      </c>
      <c r="AK436" s="168">
        <v>5.3</v>
      </c>
      <c r="AL436" s="168">
        <v>5</v>
      </c>
      <c r="AM436" s="168">
        <v>4.7</v>
      </c>
      <c r="AN436" s="168">
        <v>55.8</v>
      </c>
      <c r="AO436" s="168">
        <v>59.8</v>
      </c>
      <c r="AP436" s="168">
        <v>11.5</v>
      </c>
      <c r="AQ436" s="168">
        <v>101.98</v>
      </c>
      <c r="AR436" s="168">
        <v>5.7</v>
      </c>
      <c r="AS436" s="168">
        <v>1101</v>
      </c>
      <c r="AT436" s="171">
        <f t="shared" si="150"/>
        <v>4.0999999999999996</v>
      </c>
      <c r="AU436" s="171">
        <f t="shared" si="151"/>
        <v>0.7</v>
      </c>
      <c r="AV436" s="172">
        <f t="shared" si="152"/>
        <v>1.3</v>
      </c>
      <c r="AW436" s="172">
        <f t="shared" si="153"/>
        <v>0.7</v>
      </c>
      <c r="AX436" s="172">
        <f t="shared" si="154"/>
        <v>0.7</v>
      </c>
      <c r="AY436" s="172">
        <f t="shared" si="155"/>
        <v>0.9</v>
      </c>
      <c r="AZ436" s="172">
        <f t="shared" si="156"/>
        <v>0.1</v>
      </c>
      <c r="BA436" s="172">
        <f t="shared" si="157"/>
        <v>0.2</v>
      </c>
      <c r="BB436" s="173">
        <f t="shared" si="158"/>
        <v>0.31538461538461537</v>
      </c>
      <c r="BC436" s="173">
        <f t="shared" si="159"/>
        <v>3.4999999999999996</v>
      </c>
      <c r="BD436" s="173">
        <f t="shared" si="160"/>
        <v>6.9230769230769235E-2</v>
      </c>
      <c r="BE436" s="173">
        <f t="shared" si="161"/>
        <v>7.6923076923076927E-3</v>
      </c>
      <c r="BF436" s="173">
        <f t="shared" si="162"/>
        <v>5.3846153846153842E-2</v>
      </c>
      <c r="BG436" s="173">
        <f t="shared" si="163"/>
        <v>5.3846153846153842E-2</v>
      </c>
      <c r="BH436" s="174" t="str">
        <f t="shared" si="164"/>
        <v>10–19 min</v>
      </c>
      <c r="BI436" s="174" t="str">
        <f t="shared" si="165"/>
        <v>23–27</v>
      </c>
      <c r="BJ436" s="175">
        <f t="shared" si="166"/>
        <v>0.55799999999999994</v>
      </c>
      <c r="BK436" s="175">
        <f t="shared" si="167"/>
        <v>0.59799999999999998</v>
      </c>
      <c r="BL436" s="175">
        <f t="shared" si="168"/>
        <v>7.2420036210018107E-2</v>
      </c>
      <c r="BM436" s="176" t="str">
        <f t="shared" si="169"/>
        <v>Écarter</v>
      </c>
      <c r="BN436" s="177">
        <f t="shared" si="170"/>
        <v>0.12539235412474847</v>
      </c>
      <c r="BO436" s="177">
        <f t="shared" si="171"/>
        <v>520</v>
      </c>
      <c r="BP436" s="178">
        <f t="shared" si="172"/>
        <v>5.3846153846153849E-2</v>
      </c>
      <c r="BQ436" s="178">
        <f t="shared" si="173"/>
        <v>3.5</v>
      </c>
      <c r="BR436" s="179">
        <f t="shared" si="174"/>
        <v>0.1</v>
      </c>
      <c r="BS436" s="182">
        <f>AVERAGE(Tableau1[[#This Row],[STL_pg/Min]],Tableau1[[#This Row],[BLK_pg/Min]],Tableau1[[#This Row],[REB_pg/Min]])</f>
        <v>5.897435897435898E-2</v>
      </c>
      <c r="BT436" s="180">
        <f>AVERAGE(Tableau1[FG%])</f>
        <v>44.61089630931459</v>
      </c>
      <c r="BU436" s="180">
        <f>AVERAGE(Tableau1[3P%])</f>
        <v>29.902460456941991</v>
      </c>
      <c r="BV436" s="180">
        <f>AVERAGE(Tableau1[FT%])</f>
        <v>72.024077328646754</v>
      </c>
    </row>
    <row r="437" spans="1:74">
      <c r="A437" s="181" t="s">
        <v>2200</v>
      </c>
      <c r="B437" s="167" t="s">
        <v>1797</v>
      </c>
      <c r="C437" s="168">
        <v>36</v>
      </c>
      <c r="D437" s="168">
        <v>78</v>
      </c>
      <c r="E437" s="168">
        <v>47</v>
      </c>
      <c r="F437" s="168">
        <v>31</v>
      </c>
      <c r="G437" s="168">
        <v>17.5</v>
      </c>
      <c r="H437" s="169">
        <v>312</v>
      </c>
      <c r="I437" s="169">
        <v>101</v>
      </c>
      <c r="J437" s="169">
        <v>242</v>
      </c>
      <c r="K437" s="169">
        <v>43.7</v>
      </c>
      <c r="L437" s="169">
        <v>86</v>
      </c>
      <c r="M437" s="169">
        <v>203</v>
      </c>
      <c r="N437" s="169">
        <v>43.3</v>
      </c>
      <c r="O437" s="169">
        <v>16</v>
      </c>
      <c r="P437" s="169">
        <v>23</v>
      </c>
      <c r="Q437" s="169">
        <v>81</v>
      </c>
      <c r="R437" s="169">
        <v>47</v>
      </c>
      <c r="S437" s="169">
        <v>172</v>
      </c>
      <c r="T437" s="169">
        <v>218</v>
      </c>
      <c r="U437" s="169">
        <v>86</v>
      </c>
      <c r="V437" s="170">
        <v>31</v>
      </c>
      <c r="W437" s="169">
        <v>55</v>
      </c>
      <c r="X437" s="169">
        <v>39</v>
      </c>
      <c r="Y437" s="169">
        <v>109</v>
      </c>
      <c r="Z437" s="169">
        <v>928</v>
      </c>
      <c r="AA437" s="169">
        <v>0</v>
      </c>
      <c r="AB437" s="169">
        <v>0</v>
      </c>
      <c r="AC437" s="168">
        <v>1.9</v>
      </c>
      <c r="AD437" s="168">
        <v>110.5</v>
      </c>
      <c r="AE437" s="168">
        <v>104.7</v>
      </c>
      <c r="AF437" s="168">
        <v>5.9</v>
      </c>
      <c r="AG437" s="168">
        <v>8.1999999999999993</v>
      </c>
      <c r="AH437" s="168">
        <v>2.4700000000000002</v>
      </c>
      <c r="AI437" s="168">
        <v>23</v>
      </c>
      <c r="AJ437" s="168">
        <v>3.4</v>
      </c>
      <c r="AK437" s="168">
        <v>11.7</v>
      </c>
      <c r="AL437" s="168">
        <v>7.7</v>
      </c>
      <c r="AM437" s="168">
        <v>9.3000000000000007</v>
      </c>
      <c r="AN437" s="168">
        <v>62.2</v>
      </c>
      <c r="AO437" s="168">
        <v>63.3</v>
      </c>
      <c r="AP437" s="168">
        <v>8.6999999999999993</v>
      </c>
      <c r="AQ437" s="168">
        <v>100.22</v>
      </c>
      <c r="AR437" s="168">
        <v>6.9</v>
      </c>
      <c r="AS437" s="168">
        <v>2848</v>
      </c>
      <c r="AT437" s="171">
        <f t="shared" si="150"/>
        <v>4</v>
      </c>
      <c r="AU437" s="171">
        <f t="shared" si="151"/>
        <v>1.1025641025641026</v>
      </c>
      <c r="AV437" s="172">
        <f t="shared" si="152"/>
        <v>2.7948717948717947</v>
      </c>
      <c r="AW437" s="172">
        <f t="shared" si="153"/>
        <v>0.60256410256410253</v>
      </c>
      <c r="AX437" s="172">
        <f t="shared" si="154"/>
        <v>2.2051282051282053</v>
      </c>
      <c r="AY437" s="172">
        <f t="shared" si="155"/>
        <v>0.70512820512820518</v>
      </c>
      <c r="AZ437" s="172">
        <f t="shared" si="156"/>
        <v>0.5</v>
      </c>
      <c r="BA437" s="172">
        <f t="shared" si="157"/>
        <v>0.39743589743589741</v>
      </c>
      <c r="BB437" s="173">
        <f t="shared" si="158"/>
        <v>0.22857142857142856</v>
      </c>
      <c r="BC437" s="173">
        <f t="shared" si="159"/>
        <v>2.774193548387097</v>
      </c>
      <c r="BD437" s="173">
        <f t="shared" si="160"/>
        <v>4.0293040293040296E-2</v>
      </c>
      <c r="BE437" s="173">
        <f t="shared" si="161"/>
        <v>2.8571428571428571E-2</v>
      </c>
      <c r="BF437" s="173">
        <f t="shared" si="162"/>
        <v>3.4432234432234428E-2</v>
      </c>
      <c r="BG437" s="173">
        <f t="shared" si="163"/>
        <v>0.126007326007326</v>
      </c>
      <c r="BH437" s="174" t="str">
        <f t="shared" si="164"/>
        <v>10–19 min</v>
      </c>
      <c r="BI437" s="174" t="str">
        <f t="shared" si="165"/>
        <v>33+</v>
      </c>
      <c r="BJ437" s="175">
        <f t="shared" si="166"/>
        <v>0.622</v>
      </c>
      <c r="BK437" s="175">
        <f t="shared" si="167"/>
        <v>0.63300000000000001</v>
      </c>
      <c r="BL437" s="175">
        <f t="shared" si="168"/>
        <v>0.14604707302353651</v>
      </c>
      <c r="BM437" s="176" t="str">
        <f t="shared" si="169"/>
        <v>Écarter</v>
      </c>
      <c r="BN437" s="177">
        <f t="shared" si="170"/>
        <v>0.12233400402414488</v>
      </c>
      <c r="BO437" s="177">
        <f t="shared" si="171"/>
        <v>1365</v>
      </c>
      <c r="BP437" s="178">
        <f t="shared" si="172"/>
        <v>6.3003663003663002E-2</v>
      </c>
      <c r="BQ437" s="178">
        <f t="shared" si="173"/>
        <v>2.774193548387097</v>
      </c>
      <c r="BR437" s="179">
        <f t="shared" si="174"/>
        <v>0.15970695970695969</v>
      </c>
      <c r="BS437" s="182">
        <f>AVERAGE(Tableau1[[#This Row],[STL_pg/Min]],Tableau1[[#This Row],[BLK_pg/Min]],Tableau1[[#This Row],[REB_pg/Min]])</f>
        <v>7.6190476190476183E-2</v>
      </c>
      <c r="BT437" s="180">
        <f>AVERAGE(Tableau1[FG%])</f>
        <v>44.61089630931459</v>
      </c>
      <c r="BU437" s="180">
        <f>AVERAGE(Tableau1[3P%])</f>
        <v>29.902460456941991</v>
      </c>
      <c r="BV437" s="180">
        <f>AVERAGE(Tableau1[FT%])</f>
        <v>72.024077328646754</v>
      </c>
    </row>
    <row r="438" spans="1:74">
      <c r="A438" s="181" t="s">
        <v>2201</v>
      </c>
      <c r="B438" s="167" t="s">
        <v>1815</v>
      </c>
      <c r="C438" s="168">
        <v>23</v>
      </c>
      <c r="D438" s="168">
        <v>39</v>
      </c>
      <c r="E438" s="168">
        <v>12</v>
      </c>
      <c r="F438" s="168">
        <v>27</v>
      </c>
      <c r="G438" s="168">
        <v>13.2</v>
      </c>
      <c r="H438" s="169">
        <v>156</v>
      </c>
      <c r="I438" s="169">
        <v>59</v>
      </c>
      <c r="J438" s="169">
        <v>129</v>
      </c>
      <c r="K438" s="169">
        <v>45.7</v>
      </c>
      <c r="L438" s="169">
        <v>16</v>
      </c>
      <c r="M438" s="169">
        <v>51</v>
      </c>
      <c r="N438" s="169">
        <v>32.700000000000003</v>
      </c>
      <c r="O438" s="169">
        <v>23</v>
      </c>
      <c r="P438" s="169">
        <v>35</v>
      </c>
      <c r="Q438" s="169">
        <v>65.7</v>
      </c>
      <c r="R438" s="169">
        <v>20</v>
      </c>
      <c r="S438" s="169">
        <v>66</v>
      </c>
      <c r="T438" s="169">
        <v>86</v>
      </c>
      <c r="U438" s="169">
        <v>43</v>
      </c>
      <c r="V438" s="170">
        <v>23</v>
      </c>
      <c r="W438" s="169">
        <v>27</v>
      </c>
      <c r="X438" s="169">
        <v>12</v>
      </c>
      <c r="Y438" s="169">
        <v>35</v>
      </c>
      <c r="Z438" s="169">
        <v>421</v>
      </c>
      <c r="AA438" s="169">
        <v>1</v>
      </c>
      <c r="AB438" s="169">
        <v>0</v>
      </c>
      <c r="AC438" s="168">
        <v>-2.9</v>
      </c>
      <c r="AD438" s="168">
        <v>104.4</v>
      </c>
      <c r="AE438" s="168">
        <v>114.8</v>
      </c>
      <c r="AF438" s="168">
        <v>-10.4</v>
      </c>
      <c r="AG438" s="168">
        <v>12.3</v>
      </c>
      <c r="AH438" s="168">
        <v>1.91</v>
      </c>
      <c r="AI438" s="168">
        <v>20.8</v>
      </c>
      <c r="AJ438" s="168">
        <v>3.8</v>
      </c>
      <c r="AK438" s="168">
        <v>12.3</v>
      </c>
      <c r="AL438" s="168">
        <v>8</v>
      </c>
      <c r="AM438" s="168">
        <v>10.8</v>
      </c>
      <c r="AN438" s="168">
        <v>51.9</v>
      </c>
      <c r="AO438" s="168">
        <v>54.4</v>
      </c>
      <c r="AP438" s="168">
        <v>13.8</v>
      </c>
      <c r="AQ438" s="168">
        <v>99.47</v>
      </c>
      <c r="AR438" s="168">
        <v>7.8</v>
      </c>
      <c r="AS438" s="168">
        <v>1066</v>
      </c>
      <c r="AT438" s="171">
        <f t="shared" si="150"/>
        <v>4</v>
      </c>
      <c r="AU438" s="171">
        <f t="shared" si="151"/>
        <v>1.1025641025641026</v>
      </c>
      <c r="AV438" s="172">
        <f t="shared" si="152"/>
        <v>2.2051282051282053</v>
      </c>
      <c r="AW438" s="172">
        <f t="shared" si="153"/>
        <v>0.51282051282051277</v>
      </c>
      <c r="AX438" s="172">
        <f t="shared" si="154"/>
        <v>1.6923076923076923</v>
      </c>
      <c r="AY438" s="172">
        <f t="shared" si="155"/>
        <v>0.69230769230769229</v>
      </c>
      <c r="AZ438" s="172">
        <f t="shared" si="156"/>
        <v>0.30769230769230771</v>
      </c>
      <c r="BA438" s="172">
        <f t="shared" si="157"/>
        <v>0.58974358974358976</v>
      </c>
      <c r="BB438" s="173">
        <f t="shared" si="158"/>
        <v>0.30303030303030304</v>
      </c>
      <c r="BC438" s="173">
        <f t="shared" si="159"/>
        <v>1.8695652173913044</v>
      </c>
      <c r="BD438" s="173">
        <f t="shared" si="160"/>
        <v>5.2447552447552448E-2</v>
      </c>
      <c r="BE438" s="173">
        <f t="shared" si="161"/>
        <v>2.3310023310023312E-2</v>
      </c>
      <c r="BF438" s="173">
        <f t="shared" si="162"/>
        <v>3.8850038850038848E-2</v>
      </c>
      <c r="BG438" s="173">
        <f t="shared" si="163"/>
        <v>0.12820512820512822</v>
      </c>
      <c r="BH438" s="174" t="str">
        <f t="shared" si="164"/>
        <v>10–19 min</v>
      </c>
      <c r="BI438" s="174" t="str">
        <f t="shared" si="165"/>
        <v>23–27</v>
      </c>
      <c r="BJ438" s="175">
        <f t="shared" si="166"/>
        <v>0.51900000000000002</v>
      </c>
      <c r="BK438" s="175">
        <f t="shared" si="167"/>
        <v>0.54400000000000004</v>
      </c>
      <c r="BL438" s="175">
        <f t="shared" si="168"/>
        <v>7.7851538925769459E-2</v>
      </c>
      <c r="BM438" s="176" t="str">
        <f t="shared" si="169"/>
        <v>Écarter</v>
      </c>
      <c r="BN438" s="177">
        <f t="shared" si="170"/>
        <v>0.12233400402414488</v>
      </c>
      <c r="BO438" s="177">
        <f t="shared" si="171"/>
        <v>514.79999999999995</v>
      </c>
      <c r="BP438" s="178">
        <f t="shared" si="172"/>
        <v>8.3527583527583535E-2</v>
      </c>
      <c r="BQ438" s="178">
        <f t="shared" si="173"/>
        <v>1.8695652173913044</v>
      </c>
      <c r="BR438" s="179">
        <f t="shared" si="174"/>
        <v>0.16705516705516707</v>
      </c>
      <c r="BS438" s="182">
        <f>AVERAGE(Tableau1[[#This Row],[STL_pg/Min]],Tableau1[[#This Row],[BLK_pg/Min]],Tableau1[[#This Row],[REB_pg/Min]])</f>
        <v>8.0937580937580952E-2</v>
      </c>
      <c r="BT438" s="180">
        <f>AVERAGE(Tableau1[FG%])</f>
        <v>44.61089630931459</v>
      </c>
      <c r="BU438" s="180">
        <f>AVERAGE(Tableau1[3P%])</f>
        <v>29.902460456941991</v>
      </c>
      <c r="BV438" s="180">
        <f>AVERAGE(Tableau1[FT%])</f>
        <v>72.024077328646754</v>
      </c>
    </row>
    <row r="439" spans="1:74">
      <c r="A439" s="181" t="s">
        <v>2202</v>
      </c>
      <c r="B439" s="167" t="s">
        <v>1789</v>
      </c>
      <c r="C439" s="168">
        <v>31</v>
      </c>
      <c r="D439" s="168">
        <v>8</v>
      </c>
      <c r="E439" s="168">
        <v>4</v>
      </c>
      <c r="F439" s="168">
        <v>4</v>
      </c>
      <c r="G439" s="168">
        <v>18.7</v>
      </c>
      <c r="H439" s="169">
        <v>32</v>
      </c>
      <c r="I439" s="169">
        <v>11</v>
      </c>
      <c r="J439" s="169">
        <v>38</v>
      </c>
      <c r="K439" s="169">
        <v>28.9</v>
      </c>
      <c r="L439" s="169">
        <v>6</v>
      </c>
      <c r="M439" s="169">
        <v>22</v>
      </c>
      <c r="N439" s="169">
        <v>27.3</v>
      </c>
      <c r="O439" s="169">
        <v>4</v>
      </c>
      <c r="P439" s="169">
        <v>4</v>
      </c>
      <c r="Q439" s="169">
        <v>100</v>
      </c>
      <c r="R439" s="169">
        <v>6</v>
      </c>
      <c r="S439" s="169">
        <v>6</v>
      </c>
      <c r="T439" s="169">
        <v>12</v>
      </c>
      <c r="U439" s="169">
        <v>12</v>
      </c>
      <c r="V439" s="170">
        <v>8</v>
      </c>
      <c r="W439" s="169">
        <v>8</v>
      </c>
      <c r="X439" s="169">
        <v>1</v>
      </c>
      <c r="Y439" s="169">
        <v>17</v>
      </c>
      <c r="Z439" s="169">
        <v>83</v>
      </c>
      <c r="AA439" s="169">
        <v>0</v>
      </c>
      <c r="AB439" s="169">
        <v>0</v>
      </c>
      <c r="AC439" s="168">
        <v>-3.9</v>
      </c>
      <c r="AD439" s="168">
        <v>104.1</v>
      </c>
      <c r="AE439" s="168">
        <v>114.7</v>
      </c>
      <c r="AF439" s="168">
        <v>-10.6</v>
      </c>
      <c r="AG439" s="168">
        <v>11.7</v>
      </c>
      <c r="AH439" s="168">
        <v>1.5</v>
      </c>
      <c r="AI439" s="168">
        <v>20</v>
      </c>
      <c r="AJ439" s="168">
        <v>3.8</v>
      </c>
      <c r="AK439" s="168">
        <v>4.8</v>
      </c>
      <c r="AL439" s="168">
        <v>4.2</v>
      </c>
      <c r="AM439" s="168">
        <v>13.3</v>
      </c>
      <c r="AN439" s="168">
        <v>36.799999999999997</v>
      </c>
      <c r="AO439" s="168">
        <v>40.200000000000003</v>
      </c>
      <c r="AP439" s="168">
        <v>13.4</v>
      </c>
      <c r="AQ439" s="168">
        <v>100.82</v>
      </c>
      <c r="AR439" s="168">
        <v>1.5</v>
      </c>
      <c r="AS439" s="168">
        <v>315</v>
      </c>
      <c r="AT439" s="171">
        <f t="shared" si="150"/>
        <v>4</v>
      </c>
      <c r="AU439" s="171">
        <f t="shared" si="151"/>
        <v>1.5</v>
      </c>
      <c r="AV439" s="172">
        <f t="shared" si="152"/>
        <v>1.5</v>
      </c>
      <c r="AW439" s="172">
        <f t="shared" si="153"/>
        <v>0.75</v>
      </c>
      <c r="AX439" s="172">
        <f t="shared" si="154"/>
        <v>0.75</v>
      </c>
      <c r="AY439" s="172">
        <f t="shared" si="155"/>
        <v>1</v>
      </c>
      <c r="AZ439" s="172">
        <f t="shared" si="156"/>
        <v>0.125</v>
      </c>
      <c r="BA439" s="172">
        <f t="shared" si="157"/>
        <v>1</v>
      </c>
      <c r="BB439" s="173">
        <f t="shared" si="158"/>
        <v>0.21390374331550802</v>
      </c>
      <c r="BC439" s="173">
        <f t="shared" si="159"/>
        <v>1.5</v>
      </c>
      <c r="BD439" s="173">
        <f t="shared" si="160"/>
        <v>5.3475935828877004E-2</v>
      </c>
      <c r="BE439" s="173">
        <f t="shared" si="161"/>
        <v>6.6844919786096255E-3</v>
      </c>
      <c r="BF439" s="173">
        <f t="shared" si="162"/>
        <v>4.0106951871657755E-2</v>
      </c>
      <c r="BG439" s="173">
        <f t="shared" si="163"/>
        <v>4.0106951871657755E-2</v>
      </c>
      <c r="BH439" s="174" t="str">
        <f t="shared" si="164"/>
        <v>10–19 min</v>
      </c>
      <c r="BI439" s="174" t="str">
        <f t="shared" si="165"/>
        <v>28–32</v>
      </c>
      <c r="BJ439" s="175">
        <f t="shared" si="166"/>
        <v>0.36799999999999999</v>
      </c>
      <c r="BK439" s="175">
        <f t="shared" si="167"/>
        <v>0.40200000000000002</v>
      </c>
      <c r="BL439" s="175">
        <f t="shared" si="168"/>
        <v>2.2933011466505733E-2</v>
      </c>
      <c r="BM439" s="176" t="str">
        <f t="shared" si="169"/>
        <v>Écarter</v>
      </c>
      <c r="BN439" s="177">
        <f t="shared" si="170"/>
        <v>0.12233400402414488</v>
      </c>
      <c r="BO439" s="177">
        <f t="shared" si="171"/>
        <v>149.6</v>
      </c>
      <c r="BP439" s="178">
        <f t="shared" si="172"/>
        <v>8.0213903743315509E-2</v>
      </c>
      <c r="BQ439" s="178">
        <f t="shared" si="173"/>
        <v>1.5</v>
      </c>
      <c r="BR439" s="179">
        <f t="shared" si="174"/>
        <v>8.0213903743315509E-2</v>
      </c>
      <c r="BS439" s="182">
        <f>AVERAGE(Tableau1[[#This Row],[STL_pg/Min]],Tableau1[[#This Row],[BLK_pg/Min]],Tableau1[[#This Row],[REB_pg/Min]])</f>
        <v>4.6791443850267379E-2</v>
      </c>
      <c r="BT439" s="180">
        <f>AVERAGE(Tableau1[FG%])</f>
        <v>44.61089630931459</v>
      </c>
      <c r="BU439" s="180">
        <f>AVERAGE(Tableau1[3P%])</f>
        <v>29.902460456941991</v>
      </c>
      <c r="BV439" s="180">
        <f>AVERAGE(Tableau1[FT%])</f>
        <v>72.024077328646754</v>
      </c>
    </row>
    <row r="440" spans="1:74">
      <c r="A440" s="181" t="s">
        <v>2203</v>
      </c>
      <c r="B440" s="167" t="s">
        <v>1768</v>
      </c>
      <c r="C440" s="168">
        <v>27</v>
      </c>
      <c r="D440" s="168">
        <v>4</v>
      </c>
      <c r="E440" s="168">
        <v>2</v>
      </c>
      <c r="F440" s="168">
        <v>2</v>
      </c>
      <c r="G440" s="168">
        <v>10.9</v>
      </c>
      <c r="H440" s="169">
        <v>16</v>
      </c>
      <c r="I440" s="169">
        <v>5</v>
      </c>
      <c r="J440" s="169">
        <v>13</v>
      </c>
      <c r="K440" s="169">
        <v>38.5</v>
      </c>
      <c r="L440" s="169">
        <v>1</v>
      </c>
      <c r="M440" s="169">
        <v>4</v>
      </c>
      <c r="N440" s="169">
        <v>25</v>
      </c>
      <c r="O440" s="169">
        <v>5</v>
      </c>
      <c r="P440" s="169">
        <v>6</v>
      </c>
      <c r="Q440" s="169">
        <v>83.3</v>
      </c>
      <c r="R440" s="169">
        <v>3</v>
      </c>
      <c r="S440" s="169">
        <v>4</v>
      </c>
      <c r="T440" s="169">
        <v>7</v>
      </c>
      <c r="U440" s="169">
        <v>7</v>
      </c>
      <c r="V440" s="170">
        <v>4</v>
      </c>
      <c r="W440" s="169">
        <v>3</v>
      </c>
      <c r="X440" s="169">
        <v>0</v>
      </c>
      <c r="Y440" s="169">
        <v>4</v>
      </c>
      <c r="Z440" s="169">
        <v>40</v>
      </c>
      <c r="AA440" s="169">
        <v>0</v>
      </c>
      <c r="AB440" s="169">
        <v>0</v>
      </c>
      <c r="AC440" s="168">
        <v>0.3</v>
      </c>
      <c r="AD440" s="168">
        <v>112.8</v>
      </c>
      <c r="AE440" s="168">
        <v>109.1</v>
      </c>
      <c r="AF440" s="168">
        <v>3.7</v>
      </c>
      <c r="AG440" s="168">
        <v>23.3</v>
      </c>
      <c r="AH440" s="168">
        <v>1.75</v>
      </c>
      <c r="AI440" s="168">
        <v>26.9</v>
      </c>
      <c r="AJ440" s="168">
        <v>7.7</v>
      </c>
      <c r="AK440" s="168">
        <v>8</v>
      </c>
      <c r="AL440" s="168">
        <v>7.9</v>
      </c>
      <c r="AM440" s="168">
        <v>15.4</v>
      </c>
      <c r="AN440" s="168">
        <v>42.3</v>
      </c>
      <c r="AO440" s="168">
        <v>51.2</v>
      </c>
      <c r="AP440" s="168">
        <v>19.600000000000001</v>
      </c>
      <c r="AQ440" s="168">
        <v>95.6</v>
      </c>
      <c r="AR440" s="168">
        <v>8.4</v>
      </c>
      <c r="AS440" s="168">
        <v>86</v>
      </c>
      <c r="AT440" s="171">
        <f t="shared" si="150"/>
        <v>4</v>
      </c>
      <c r="AU440" s="171">
        <f t="shared" si="151"/>
        <v>1.75</v>
      </c>
      <c r="AV440" s="172">
        <f t="shared" si="152"/>
        <v>1.75</v>
      </c>
      <c r="AW440" s="172">
        <f t="shared" si="153"/>
        <v>0.75</v>
      </c>
      <c r="AX440" s="172">
        <f t="shared" si="154"/>
        <v>1</v>
      </c>
      <c r="AY440" s="172">
        <f t="shared" si="155"/>
        <v>0.75</v>
      </c>
      <c r="AZ440" s="172">
        <f t="shared" si="156"/>
        <v>0</v>
      </c>
      <c r="BA440" s="172">
        <f t="shared" si="157"/>
        <v>1</v>
      </c>
      <c r="BB440" s="173">
        <f t="shared" si="158"/>
        <v>0.36697247706422015</v>
      </c>
      <c r="BC440" s="173">
        <f t="shared" si="159"/>
        <v>1.75</v>
      </c>
      <c r="BD440" s="173">
        <f t="shared" si="160"/>
        <v>6.8807339449541288E-2</v>
      </c>
      <c r="BE440" s="173">
        <f t="shared" si="161"/>
        <v>0</v>
      </c>
      <c r="BF440" s="173">
        <f t="shared" si="162"/>
        <v>6.8807339449541288E-2</v>
      </c>
      <c r="BG440" s="173">
        <f t="shared" si="163"/>
        <v>9.1743119266055037E-2</v>
      </c>
      <c r="BH440" s="174" t="str">
        <f t="shared" si="164"/>
        <v>10–19 min</v>
      </c>
      <c r="BI440" s="174" t="str">
        <f t="shared" si="165"/>
        <v>23–27</v>
      </c>
      <c r="BJ440" s="175">
        <f t="shared" si="166"/>
        <v>0.42299999999999999</v>
      </c>
      <c r="BK440" s="175">
        <f t="shared" si="167"/>
        <v>0.51200000000000001</v>
      </c>
      <c r="BL440" s="175">
        <f t="shared" si="168"/>
        <v>7.8455039227519618E-3</v>
      </c>
      <c r="BM440" s="176" t="str">
        <f t="shared" si="169"/>
        <v>Écarter</v>
      </c>
      <c r="BN440" s="177">
        <f t="shared" si="170"/>
        <v>0.12233400402414488</v>
      </c>
      <c r="BO440" s="177">
        <f t="shared" si="171"/>
        <v>43.6</v>
      </c>
      <c r="BP440" s="178">
        <f t="shared" si="172"/>
        <v>0.16055045871559631</v>
      </c>
      <c r="BQ440" s="178">
        <f t="shared" si="173"/>
        <v>1.75</v>
      </c>
      <c r="BR440" s="179">
        <f t="shared" si="174"/>
        <v>0.16055045871559631</v>
      </c>
      <c r="BS440" s="182">
        <f>AVERAGE(Tableau1[[#This Row],[STL_pg/Min]],Tableau1[[#This Row],[BLK_pg/Min]],Tableau1[[#This Row],[REB_pg/Min]])</f>
        <v>7.64525993883792E-2</v>
      </c>
      <c r="BT440" s="180">
        <f>AVERAGE(Tableau1[FG%])</f>
        <v>44.61089630931459</v>
      </c>
      <c r="BU440" s="180">
        <f>AVERAGE(Tableau1[3P%])</f>
        <v>29.902460456941991</v>
      </c>
      <c r="BV440" s="180">
        <f>AVERAGE(Tableau1[FT%])</f>
        <v>72.024077328646754</v>
      </c>
    </row>
    <row r="441" spans="1:74">
      <c r="A441" s="181" t="s">
        <v>2204</v>
      </c>
      <c r="B441" s="167" t="s">
        <v>1762</v>
      </c>
      <c r="C441" s="168">
        <v>25</v>
      </c>
      <c r="D441" s="168">
        <v>1</v>
      </c>
      <c r="E441" s="168">
        <v>0</v>
      </c>
      <c r="F441" s="168">
        <v>1</v>
      </c>
      <c r="G441" s="168">
        <v>17</v>
      </c>
      <c r="H441" s="169">
        <v>4</v>
      </c>
      <c r="I441" s="169">
        <v>1</v>
      </c>
      <c r="J441" s="169">
        <v>8</v>
      </c>
      <c r="K441" s="169">
        <v>12.5</v>
      </c>
      <c r="L441" s="169">
        <v>0</v>
      </c>
      <c r="M441" s="169">
        <v>6</v>
      </c>
      <c r="N441" s="169">
        <v>0</v>
      </c>
      <c r="O441" s="169">
        <v>2</v>
      </c>
      <c r="P441" s="169">
        <v>2</v>
      </c>
      <c r="Q441" s="169">
        <v>100</v>
      </c>
      <c r="R441" s="169">
        <v>4</v>
      </c>
      <c r="S441" s="169">
        <v>3</v>
      </c>
      <c r="T441" s="169">
        <v>7</v>
      </c>
      <c r="U441" s="169">
        <v>2</v>
      </c>
      <c r="V441" s="170">
        <v>0</v>
      </c>
      <c r="W441" s="169">
        <v>0</v>
      </c>
      <c r="X441" s="169">
        <v>0</v>
      </c>
      <c r="Y441" s="169">
        <v>0</v>
      </c>
      <c r="Z441" s="169">
        <v>15</v>
      </c>
      <c r="AA441" s="169">
        <v>0</v>
      </c>
      <c r="AB441" s="169">
        <v>0</v>
      </c>
      <c r="AC441" s="168">
        <v>-1</v>
      </c>
      <c r="AD441" s="168">
        <v>120.6</v>
      </c>
      <c r="AE441" s="168">
        <v>116.7</v>
      </c>
      <c r="AF441" s="168">
        <v>3.9</v>
      </c>
      <c r="AG441" s="168">
        <v>14.3</v>
      </c>
      <c r="AH441" s="168">
        <v>0</v>
      </c>
      <c r="AI441" s="168">
        <v>18.2</v>
      </c>
      <c r="AJ441" s="168">
        <v>18.2</v>
      </c>
      <c r="AK441" s="168">
        <v>20</v>
      </c>
      <c r="AL441" s="168">
        <v>18.899999999999999</v>
      </c>
      <c r="AM441" s="168">
        <v>0</v>
      </c>
      <c r="AN441" s="168">
        <v>12.5</v>
      </c>
      <c r="AO441" s="168">
        <v>22.5</v>
      </c>
      <c r="AP441" s="168">
        <v>20.5</v>
      </c>
      <c r="AQ441" s="168">
        <v>98.82</v>
      </c>
      <c r="AR441" s="168">
        <v>7.1</v>
      </c>
      <c r="AS441" s="168">
        <v>34</v>
      </c>
      <c r="AT441" s="171">
        <f t="shared" si="150"/>
        <v>4</v>
      </c>
      <c r="AU441" s="171">
        <f t="shared" si="151"/>
        <v>2</v>
      </c>
      <c r="AV441" s="172">
        <f t="shared" si="152"/>
        <v>7</v>
      </c>
      <c r="AW441" s="172">
        <f t="shared" si="153"/>
        <v>4</v>
      </c>
      <c r="AX441" s="172">
        <f t="shared" si="154"/>
        <v>3</v>
      </c>
      <c r="AY441" s="172">
        <f t="shared" si="155"/>
        <v>0</v>
      </c>
      <c r="AZ441" s="172">
        <f t="shared" si="156"/>
        <v>0</v>
      </c>
      <c r="BA441" s="172">
        <f t="shared" si="157"/>
        <v>0</v>
      </c>
      <c r="BB441" s="173">
        <f t="shared" si="158"/>
        <v>0.23529411764705882</v>
      </c>
      <c r="BC441" s="173" t="str">
        <f t="shared" si="159"/>
        <v/>
      </c>
      <c r="BD441" s="173">
        <f t="shared" si="160"/>
        <v>0</v>
      </c>
      <c r="BE441" s="173">
        <f t="shared" si="161"/>
        <v>0</v>
      </c>
      <c r="BF441" s="173">
        <f t="shared" si="162"/>
        <v>0.23529411764705882</v>
      </c>
      <c r="BG441" s="173">
        <f t="shared" si="163"/>
        <v>0.17647058823529413</v>
      </c>
      <c r="BH441" s="174" t="str">
        <f t="shared" si="164"/>
        <v>10–19 min</v>
      </c>
      <c r="BI441" s="174" t="str">
        <f t="shared" si="165"/>
        <v>23–27</v>
      </c>
      <c r="BJ441" s="175">
        <f t="shared" si="166"/>
        <v>0.125</v>
      </c>
      <c r="BK441" s="175">
        <f t="shared" si="167"/>
        <v>0.22500000000000001</v>
      </c>
      <c r="BL441" s="175">
        <f t="shared" si="168"/>
        <v>4.8280024140012071E-3</v>
      </c>
      <c r="BM441" s="176" t="str">
        <f t="shared" si="169"/>
        <v>Écarter</v>
      </c>
      <c r="BN441" s="177">
        <f t="shared" si="170"/>
        <v>0.12233400402414488</v>
      </c>
      <c r="BO441" s="177">
        <f t="shared" si="171"/>
        <v>17</v>
      </c>
      <c r="BP441" s="178">
        <f t="shared" si="172"/>
        <v>0.11764705882352941</v>
      </c>
      <c r="BQ441" s="178">
        <f t="shared" si="173"/>
        <v>0</v>
      </c>
      <c r="BR441" s="179">
        <f t="shared" si="174"/>
        <v>0.41176470588235292</v>
      </c>
      <c r="BS441" s="182">
        <f>AVERAGE(Tableau1[[#This Row],[STL_pg/Min]],Tableau1[[#This Row],[BLK_pg/Min]],Tableau1[[#This Row],[REB_pg/Min]])</f>
        <v>0.1372549019607843</v>
      </c>
      <c r="BT441" s="180">
        <f>AVERAGE(Tableau1[FG%])</f>
        <v>44.61089630931459</v>
      </c>
      <c r="BU441" s="180">
        <f>AVERAGE(Tableau1[3P%])</f>
        <v>29.902460456941991</v>
      </c>
      <c r="BV441" s="180">
        <f>AVERAGE(Tableau1[FT%])</f>
        <v>72.024077328646754</v>
      </c>
    </row>
    <row r="442" spans="1:74">
      <c r="A442" s="181" t="s">
        <v>2205</v>
      </c>
      <c r="B442" s="167" t="s">
        <v>1760</v>
      </c>
      <c r="C442" s="168">
        <v>39</v>
      </c>
      <c r="D442" s="168">
        <v>35</v>
      </c>
      <c r="E442" s="168">
        <v>14</v>
      </c>
      <c r="F442" s="168">
        <v>21</v>
      </c>
      <c r="G442" s="168">
        <v>18.8</v>
      </c>
      <c r="H442" s="169">
        <v>137</v>
      </c>
      <c r="I442" s="169">
        <v>42</v>
      </c>
      <c r="J442" s="169">
        <v>116</v>
      </c>
      <c r="K442" s="169">
        <v>35</v>
      </c>
      <c r="L442" s="169">
        <v>28</v>
      </c>
      <c r="M442" s="169">
        <v>88</v>
      </c>
      <c r="N442" s="169">
        <v>33</v>
      </c>
      <c r="O442" s="169">
        <v>28</v>
      </c>
      <c r="P442" s="169">
        <v>32</v>
      </c>
      <c r="Q442" s="169">
        <v>81.8</v>
      </c>
      <c r="R442" s="169">
        <v>11</v>
      </c>
      <c r="S442" s="169">
        <v>56</v>
      </c>
      <c r="T442" s="169">
        <v>67</v>
      </c>
      <c r="U442" s="169">
        <v>95</v>
      </c>
      <c r="V442" s="170">
        <v>21</v>
      </c>
      <c r="W442" s="169">
        <v>32</v>
      </c>
      <c r="X442" s="169">
        <v>11</v>
      </c>
      <c r="Y442" s="169">
        <v>63</v>
      </c>
      <c r="Z442" s="169">
        <v>473</v>
      </c>
      <c r="AA442" s="169">
        <v>0</v>
      </c>
      <c r="AB442" s="169">
        <v>0</v>
      </c>
      <c r="AC442" s="168">
        <v>-2</v>
      </c>
      <c r="AD442" s="168">
        <v>103.8</v>
      </c>
      <c r="AE442" s="168">
        <v>109.6</v>
      </c>
      <c r="AF442" s="168">
        <v>-5.8</v>
      </c>
      <c r="AG442" s="168">
        <v>20.6</v>
      </c>
      <c r="AH442" s="168">
        <v>4.57</v>
      </c>
      <c r="AI442" s="168">
        <v>38.4</v>
      </c>
      <c r="AJ442" s="168">
        <v>1.6</v>
      </c>
      <c r="AK442" s="168">
        <v>8.6</v>
      </c>
      <c r="AL442" s="168">
        <v>5</v>
      </c>
      <c r="AM442" s="168">
        <v>8.4</v>
      </c>
      <c r="AN442" s="168">
        <v>47.4</v>
      </c>
      <c r="AO442" s="168">
        <v>52.5</v>
      </c>
      <c r="AP442" s="168">
        <v>10</v>
      </c>
      <c r="AQ442" s="168">
        <v>99.28</v>
      </c>
      <c r="AR442" s="168">
        <v>6.7</v>
      </c>
      <c r="AS442" s="168">
        <v>1368</v>
      </c>
      <c r="AT442" s="171">
        <f t="shared" si="150"/>
        <v>3.9142857142857141</v>
      </c>
      <c r="AU442" s="171">
        <f t="shared" si="151"/>
        <v>2.7142857142857144</v>
      </c>
      <c r="AV442" s="172">
        <f t="shared" si="152"/>
        <v>1.9142857142857144</v>
      </c>
      <c r="AW442" s="172">
        <f t="shared" si="153"/>
        <v>0.31428571428571428</v>
      </c>
      <c r="AX442" s="172">
        <f t="shared" si="154"/>
        <v>1.6</v>
      </c>
      <c r="AY442" s="172">
        <f t="shared" si="155"/>
        <v>0.91428571428571426</v>
      </c>
      <c r="AZ442" s="172">
        <f t="shared" si="156"/>
        <v>0.31428571428571428</v>
      </c>
      <c r="BA442" s="172">
        <f t="shared" si="157"/>
        <v>0.6</v>
      </c>
      <c r="BB442" s="173">
        <f t="shared" si="158"/>
        <v>0.20820668693009117</v>
      </c>
      <c r="BC442" s="173">
        <f t="shared" si="159"/>
        <v>4.5238095238095246</v>
      </c>
      <c r="BD442" s="173">
        <f t="shared" si="160"/>
        <v>4.8632218844984802E-2</v>
      </c>
      <c r="BE442" s="173">
        <f t="shared" si="161"/>
        <v>1.6717325227963525E-2</v>
      </c>
      <c r="BF442" s="173">
        <f t="shared" si="162"/>
        <v>1.6717325227963525E-2</v>
      </c>
      <c r="BG442" s="173">
        <f t="shared" si="163"/>
        <v>8.5106382978723402E-2</v>
      </c>
      <c r="BH442" s="174" t="str">
        <f t="shared" si="164"/>
        <v>10–19 min</v>
      </c>
      <c r="BI442" s="174" t="str">
        <f t="shared" si="165"/>
        <v>33+</v>
      </c>
      <c r="BJ442" s="175">
        <f t="shared" si="166"/>
        <v>0.47399999999999998</v>
      </c>
      <c r="BK442" s="175">
        <f t="shared" si="167"/>
        <v>0.52500000000000002</v>
      </c>
      <c r="BL442" s="175">
        <f t="shared" si="168"/>
        <v>7.0006035003017497E-2</v>
      </c>
      <c r="BM442" s="176" t="str">
        <f t="shared" si="169"/>
        <v>Écarter</v>
      </c>
      <c r="BN442" s="177">
        <f t="shared" si="170"/>
        <v>0.11971256108077034</v>
      </c>
      <c r="BO442" s="177">
        <f t="shared" si="171"/>
        <v>658</v>
      </c>
      <c r="BP442" s="178">
        <f t="shared" si="172"/>
        <v>0.14437689969604864</v>
      </c>
      <c r="BQ442" s="178">
        <f t="shared" si="173"/>
        <v>4.5238095238095237</v>
      </c>
      <c r="BR442" s="179">
        <f t="shared" si="174"/>
        <v>0.10182370820668693</v>
      </c>
      <c r="BS442" s="182">
        <f>AVERAGE(Tableau1[[#This Row],[STL_pg/Min]],Tableau1[[#This Row],[BLK_pg/Min]],Tableau1[[#This Row],[REB_pg/Min]])</f>
        <v>5.5724417426545082E-2</v>
      </c>
      <c r="BT442" s="180">
        <f>AVERAGE(Tableau1[FG%])</f>
        <v>44.61089630931459</v>
      </c>
      <c r="BU442" s="180">
        <f>AVERAGE(Tableau1[3P%])</f>
        <v>29.902460456941991</v>
      </c>
      <c r="BV442" s="180">
        <f>AVERAGE(Tableau1[FT%])</f>
        <v>72.024077328646754</v>
      </c>
    </row>
    <row r="443" spans="1:74">
      <c r="A443" s="181" t="s">
        <v>2206</v>
      </c>
      <c r="B443" s="167" t="s">
        <v>1771</v>
      </c>
      <c r="C443" s="168">
        <v>22</v>
      </c>
      <c r="D443" s="168">
        <v>52</v>
      </c>
      <c r="E443" s="168">
        <v>27</v>
      </c>
      <c r="F443" s="168">
        <v>25</v>
      </c>
      <c r="G443" s="168">
        <v>11.2</v>
      </c>
      <c r="H443" s="169">
        <v>203</v>
      </c>
      <c r="I443" s="169">
        <v>68</v>
      </c>
      <c r="J443" s="169">
        <v>172</v>
      </c>
      <c r="K443" s="169">
        <v>40.200000000000003</v>
      </c>
      <c r="L443" s="169">
        <v>10</v>
      </c>
      <c r="M443" s="169">
        <v>52</v>
      </c>
      <c r="N443" s="169">
        <v>23.5</v>
      </c>
      <c r="O443" s="169">
        <v>47</v>
      </c>
      <c r="P443" s="169">
        <v>78</v>
      </c>
      <c r="Q443" s="169">
        <v>64.5</v>
      </c>
      <c r="R443" s="169">
        <v>42</v>
      </c>
      <c r="S443" s="169">
        <v>83</v>
      </c>
      <c r="T443" s="169">
        <v>125</v>
      </c>
      <c r="U443" s="169">
        <v>42</v>
      </c>
      <c r="V443" s="170">
        <v>16</v>
      </c>
      <c r="W443" s="169">
        <v>26</v>
      </c>
      <c r="X443" s="169">
        <v>5</v>
      </c>
      <c r="Y443" s="169">
        <v>26</v>
      </c>
      <c r="Z443" s="169">
        <v>494</v>
      </c>
      <c r="AA443" s="169">
        <v>0</v>
      </c>
      <c r="AB443" s="169">
        <v>0</v>
      </c>
      <c r="AC443" s="168">
        <v>-2</v>
      </c>
      <c r="AD443" s="168">
        <v>101.8</v>
      </c>
      <c r="AE443" s="168">
        <v>109.5</v>
      </c>
      <c r="AF443" s="168">
        <v>-7.7</v>
      </c>
      <c r="AG443" s="168">
        <v>10.1</v>
      </c>
      <c r="AH443" s="168">
        <v>2.86</v>
      </c>
      <c r="AI443" s="168">
        <v>15.2</v>
      </c>
      <c r="AJ443" s="168">
        <v>7.1</v>
      </c>
      <c r="AK443" s="168">
        <v>13.7</v>
      </c>
      <c r="AL443" s="168">
        <v>10.3</v>
      </c>
      <c r="AM443" s="168">
        <v>5.3</v>
      </c>
      <c r="AN443" s="168">
        <v>43.7</v>
      </c>
      <c r="AO443" s="168">
        <v>48.4</v>
      </c>
      <c r="AP443" s="168">
        <v>15.8</v>
      </c>
      <c r="AQ443" s="168">
        <v>103.43</v>
      </c>
      <c r="AR443" s="168">
        <v>8.1999999999999993</v>
      </c>
      <c r="AS443" s="168">
        <v>1255</v>
      </c>
      <c r="AT443" s="171">
        <f t="shared" si="150"/>
        <v>3.9038461538461537</v>
      </c>
      <c r="AU443" s="171">
        <f t="shared" si="151"/>
        <v>0.80769230769230771</v>
      </c>
      <c r="AV443" s="172">
        <f t="shared" si="152"/>
        <v>2.4038461538461537</v>
      </c>
      <c r="AW443" s="172">
        <f t="shared" si="153"/>
        <v>0.80769230769230771</v>
      </c>
      <c r="AX443" s="172">
        <f t="shared" si="154"/>
        <v>1.5961538461538463</v>
      </c>
      <c r="AY443" s="172">
        <f t="shared" si="155"/>
        <v>0.5</v>
      </c>
      <c r="AZ443" s="172">
        <f t="shared" si="156"/>
        <v>9.6153846153846159E-2</v>
      </c>
      <c r="BA443" s="172">
        <f t="shared" si="157"/>
        <v>0.30769230769230771</v>
      </c>
      <c r="BB443" s="173">
        <f t="shared" si="158"/>
        <v>0.34855769230769235</v>
      </c>
      <c r="BC443" s="173">
        <f t="shared" si="159"/>
        <v>2.625</v>
      </c>
      <c r="BD443" s="173">
        <f t="shared" si="160"/>
        <v>4.4642857142857144E-2</v>
      </c>
      <c r="BE443" s="173">
        <f t="shared" si="161"/>
        <v>8.5851648351648359E-3</v>
      </c>
      <c r="BF443" s="173">
        <f t="shared" si="162"/>
        <v>7.2115384615384623E-2</v>
      </c>
      <c r="BG443" s="173">
        <f t="shared" si="163"/>
        <v>0.14251373626373628</v>
      </c>
      <c r="BH443" s="174" t="str">
        <f t="shared" si="164"/>
        <v>10–19 min</v>
      </c>
      <c r="BI443" s="174" t="str">
        <f t="shared" si="165"/>
        <v>18–22</v>
      </c>
      <c r="BJ443" s="175">
        <f t="shared" si="166"/>
        <v>0.43700000000000006</v>
      </c>
      <c r="BK443" s="175">
        <f t="shared" si="167"/>
        <v>0.48399999999999999</v>
      </c>
      <c r="BL443" s="175">
        <f t="shared" si="168"/>
        <v>0.10380205190102595</v>
      </c>
      <c r="BM443" s="176" t="str">
        <f t="shared" si="169"/>
        <v>Écarter</v>
      </c>
      <c r="BN443" s="177">
        <f t="shared" si="170"/>
        <v>0.11939328277356447</v>
      </c>
      <c r="BO443" s="177">
        <f t="shared" si="171"/>
        <v>582.4</v>
      </c>
      <c r="BP443" s="178">
        <f t="shared" si="172"/>
        <v>7.2115384615384623E-2</v>
      </c>
      <c r="BQ443" s="178">
        <f t="shared" si="173"/>
        <v>2.625</v>
      </c>
      <c r="BR443" s="179">
        <f t="shared" si="174"/>
        <v>0.21462912087912089</v>
      </c>
      <c r="BS443" s="182">
        <f>AVERAGE(Tableau1[[#This Row],[STL_pg/Min]],Tableau1[[#This Row],[BLK_pg/Min]],Tableau1[[#This Row],[REB_pg/Min]])</f>
        <v>8.9285714285714302E-2</v>
      </c>
      <c r="BT443" s="180">
        <f>AVERAGE(Tableau1[FG%])</f>
        <v>44.61089630931459</v>
      </c>
      <c r="BU443" s="180">
        <f>AVERAGE(Tableau1[3P%])</f>
        <v>29.902460456941991</v>
      </c>
      <c r="BV443" s="180">
        <f>AVERAGE(Tableau1[FT%])</f>
        <v>72.024077328646754</v>
      </c>
    </row>
    <row r="444" spans="1:74">
      <c r="A444" s="181" t="s">
        <v>2207</v>
      </c>
      <c r="B444" s="167" t="s">
        <v>1811</v>
      </c>
      <c r="C444" s="168">
        <v>31</v>
      </c>
      <c r="D444" s="168">
        <v>58</v>
      </c>
      <c r="E444" s="168">
        <v>38</v>
      </c>
      <c r="F444" s="168">
        <v>20</v>
      </c>
      <c r="G444" s="168">
        <v>13.7</v>
      </c>
      <c r="H444" s="169">
        <v>226</v>
      </c>
      <c r="I444" s="169">
        <v>93</v>
      </c>
      <c r="J444" s="169">
        <v>168</v>
      </c>
      <c r="K444" s="169">
        <v>54.5</v>
      </c>
      <c r="L444" s="169">
        <v>0</v>
      </c>
      <c r="M444" s="169">
        <v>0</v>
      </c>
      <c r="N444" s="169">
        <v>0</v>
      </c>
      <c r="O444" s="169">
        <v>41</v>
      </c>
      <c r="P444" s="169">
        <v>93</v>
      </c>
      <c r="Q444" s="169">
        <v>46.2</v>
      </c>
      <c r="R444" s="169">
        <v>168</v>
      </c>
      <c r="S444" s="169">
        <v>162</v>
      </c>
      <c r="T444" s="169">
        <v>325</v>
      </c>
      <c r="U444" s="169">
        <v>64</v>
      </c>
      <c r="V444" s="170">
        <v>52</v>
      </c>
      <c r="W444" s="169">
        <v>23</v>
      </c>
      <c r="X444" s="169">
        <v>29</v>
      </c>
      <c r="Y444" s="169">
        <v>58</v>
      </c>
      <c r="Z444" s="169">
        <v>812</v>
      </c>
      <c r="AA444" s="169">
        <v>3</v>
      </c>
      <c r="AB444" s="169">
        <v>0</v>
      </c>
      <c r="AC444" s="168">
        <v>3</v>
      </c>
      <c r="AD444" s="168">
        <v>115.3</v>
      </c>
      <c r="AE444" s="168">
        <v>105.9</v>
      </c>
      <c r="AF444" s="168">
        <v>9.4</v>
      </c>
      <c r="AG444" s="168">
        <v>10.7</v>
      </c>
      <c r="AH444" s="168">
        <v>1.22</v>
      </c>
      <c r="AI444" s="168">
        <v>20.100000000000001</v>
      </c>
      <c r="AJ444" s="168">
        <v>18.100000000000001</v>
      </c>
      <c r="AK444" s="168">
        <v>19.3</v>
      </c>
      <c r="AL444" s="168">
        <v>18.7</v>
      </c>
      <c r="AM444" s="168">
        <v>16.399999999999999</v>
      </c>
      <c r="AN444" s="168">
        <v>54.5</v>
      </c>
      <c r="AO444" s="168">
        <v>54.1</v>
      </c>
      <c r="AP444" s="168">
        <v>12.7</v>
      </c>
      <c r="AQ444" s="168">
        <v>99.77</v>
      </c>
      <c r="AR444" s="168">
        <v>10.9</v>
      </c>
      <c r="AS444" s="168">
        <v>1658</v>
      </c>
      <c r="AT444" s="171">
        <f t="shared" si="150"/>
        <v>3.896551724137931</v>
      </c>
      <c r="AU444" s="171">
        <f t="shared" si="151"/>
        <v>1.103448275862069</v>
      </c>
      <c r="AV444" s="172">
        <f t="shared" si="152"/>
        <v>5.6034482758620694</v>
      </c>
      <c r="AW444" s="172">
        <f t="shared" si="153"/>
        <v>2.896551724137931</v>
      </c>
      <c r="AX444" s="172">
        <f t="shared" si="154"/>
        <v>2.7931034482758621</v>
      </c>
      <c r="AY444" s="172">
        <f t="shared" si="155"/>
        <v>0.39655172413793105</v>
      </c>
      <c r="AZ444" s="172">
        <f t="shared" si="156"/>
        <v>0.5</v>
      </c>
      <c r="BA444" s="172">
        <f t="shared" si="157"/>
        <v>0.89655172413793105</v>
      </c>
      <c r="BB444" s="173">
        <f t="shared" si="158"/>
        <v>0.28441983387868114</v>
      </c>
      <c r="BC444" s="173">
        <f t="shared" si="159"/>
        <v>1.2307692307692308</v>
      </c>
      <c r="BD444" s="173">
        <f t="shared" si="160"/>
        <v>2.8945381323936575E-2</v>
      </c>
      <c r="BE444" s="173">
        <f t="shared" si="161"/>
        <v>3.6496350364963508E-2</v>
      </c>
      <c r="BF444" s="173">
        <f t="shared" si="162"/>
        <v>0.21142713314875411</v>
      </c>
      <c r="BG444" s="173">
        <f t="shared" si="163"/>
        <v>0.20387616410772716</v>
      </c>
      <c r="BH444" s="174" t="str">
        <f t="shared" si="164"/>
        <v>10–19 min</v>
      </c>
      <c r="BI444" s="174" t="str">
        <f t="shared" si="165"/>
        <v>28–32</v>
      </c>
      <c r="BJ444" s="175">
        <f t="shared" si="166"/>
        <v>0.54500000000000004</v>
      </c>
      <c r="BK444" s="175">
        <f t="shared" si="167"/>
        <v>0.54100000000000004</v>
      </c>
      <c r="BL444" s="175">
        <f t="shared" si="168"/>
        <v>0.10138805069402534</v>
      </c>
      <c r="BM444" s="176" t="str">
        <f t="shared" si="169"/>
        <v>Écarter</v>
      </c>
      <c r="BN444" s="177">
        <f t="shared" si="170"/>
        <v>0.11917019357524458</v>
      </c>
      <c r="BO444" s="177">
        <f t="shared" si="171"/>
        <v>794.59999999999991</v>
      </c>
      <c r="BP444" s="178">
        <f t="shared" si="172"/>
        <v>8.0543669770953952E-2</v>
      </c>
      <c r="BQ444" s="178">
        <f t="shared" si="173"/>
        <v>1.2307692307692308</v>
      </c>
      <c r="BR444" s="179">
        <f t="shared" si="174"/>
        <v>0.40901082305562553</v>
      </c>
      <c r="BS444" s="182">
        <f>AVERAGE(Tableau1[[#This Row],[STL_pg/Min]],Tableau1[[#This Row],[BLK_pg/Min]],Tableau1[[#This Row],[REB_pg/Min]])</f>
        <v>0.15815085158150854</v>
      </c>
      <c r="BT444" s="180">
        <f>AVERAGE(Tableau1[FG%])</f>
        <v>44.61089630931459</v>
      </c>
      <c r="BU444" s="180">
        <f>AVERAGE(Tableau1[3P%])</f>
        <v>29.902460456941991</v>
      </c>
      <c r="BV444" s="180">
        <f>AVERAGE(Tableau1[FT%])</f>
        <v>72.024077328646754</v>
      </c>
    </row>
    <row r="445" spans="1:74">
      <c r="A445" s="181" t="s">
        <v>2208</v>
      </c>
      <c r="B445" s="167" t="s">
        <v>1746</v>
      </c>
      <c r="C445" s="168">
        <v>25</v>
      </c>
      <c r="D445" s="168">
        <v>32</v>
      </c>
      <c r="E445" s="168">
        <v>29</v>
      </c>
      <c r="F445" s="168">
        <v>3</v>
      </c>
      <c r="G445" s="168">
        <v>7.7</v>
      </c>
      <c r="H445" s="169">
        <v>122</v>
      </c>
      <c r="I445" s="169">
        <v>42</v>
      </c>
      <c r="J445" s="169">
        <v>96</v>
      </c>
      <c r="K445" s="169">
        <v>44.3</v>
      </c>
      <c r="L445" s="169">
        <v>22</v>
      </c>
      <c r="M445" s="169">
        <v>67</v>
      </c>
      <c r="N445" s="169">
        <v>33.299999999999997</v>
      </c>
      <c r="O445" s="169">
        <v>13</v>
      </c>
      <c r="P445" s="169">
        <v>19</v>
      </c>
      <c r="Q445" s="169">
        <v>77.8</v>
      </c>
      <c r="R445" s="169">
        <v>16</v>
      </c>
      <c r="S445" s="169">
        <v>38</v>
      </c>
      <c r="T445" s="169">
        <v>54</v>
      </c>
      <c r="U445" s="169">
        <v>13</v>
      </c>
      <c r="V445" s="170">
        <v>6</v>
      </c>
      <c r="W445" s="169">
        <v>6</v>
      </c>
      <c r="X445" s="169">
        <v>22</v>
      </c>
      <c r="Y445" s="169">
        <v>22</v>
      </c>
      <c r="Z445" s="169">
        <v>278</v>
      </c>
      <c r="AA445" s="169">
        <v>1</v>
      </c>
      <c r="AB445" s="169">
        <v>0</v>
      </c>
      <c r="AC445" s="168">
        <v>1.3</v>
      </c>
      <c r="AD445" s="168">
        <v>115.1</v>
      </c>
      <c r="AE445" s="168">
        <v>105.8</v>
      </c>
      <c r="AF445" s="168">
        <v>9.4</v>
      </c>
      <c r="AG445" s="168">
        <v>7.7</v>
      </c>
      <c r="AH445" s="168">
        <v>2</v>
      </c>
      <c r="AI445" s="168">
        <v>11.1</v>
      </c>
      <c r="AJ445" s="168">
        <v>6.4</v>
      </c>
      <c r="AK445" s="168">
        <v>13.1</v>
      </c>
      <c r="AL445" s="168">
        <v>9.9</v>
      </c>
      <c r="AM445" s="168">
        <v>5.6</v>
      </c>
      <c r="AN445" s="168">
        <v>55.7</v>
      </c>
      <c r="AO445" s="168">
        <v>58.1</v>
      </c>
      <c r="AP445" s="168">
        <v>18.5</v>
      </c>
      <c r="AQ445" s="168">
        <v>103.83</v>
      </c>
      <c r="AR445" s="168">
        <v>10.1</v>
      </c>
      <c r="AS445" s="168">
        <v>529</v>
      </c>
      <c r="AT445" s="171">
        <f t="shared" si="150"/>
        <v>3.8125</v>
      </c>
      <c r="AU445" s="171">
        <f t="shared" si="151"/>
        <v>0.40625</v>
      </c>
      <c r="AV445" s="172">
        <f t="shared" si="152"/>
        <v>1.6875</v>
      </c>
      <c r="AW445" s="172">
        <f t="shared" si="153"/>
        <v>0.5</v>
      </c>
      <c r="AX445" s="172">
        <f t="shared" si="154"/>
        <v>1.1875</v>
      </c>
      <c r="AY445" s="172">
        <f t="shared" si="155"/>
        <v>0.1875</v>
      </c>
      <c r="AZ445" s="172">
        <f t="shared" si="156"/>
        <v>0.6875</v>
      </c>
      <c r="BA445" s="172">
        <f t="shared" si="157"/>
        <v>0.1875</v>
      </c>
      <c r="BB445" s="173">
        <f t="shared" si="158"/>
        <v>0.49512987012987014</v>
      </c>
      <c r="BC445" s="173">
        <f t="shared" si="159"/>
        <v>2.1666666666666665</v>
      </c>
      <c r="BD445" s="173">
        <f t="shared" si="160"/>
        <v>2.4350649350649352E-2</v>
      </c>
      <c r="BE445" s="173">
        <f t="shared" si="161"/>
        <v>8.9285714285714288E-2</v>
      </c>
      <c r="BF445" s="173">
        <f t="shared" si="162"/>
        <v>6.4935064935064929E-2</v>
      </c>
      <c r="BG445" s="173">
        <f t="shared" si="163"/>
        <v>0.15422077922077923</v>
      </c>
      <c r="BH445" s="174" t="str">
        <f t="shared" si="164"/>
        <v>&lt;10 min</v>
      </c>
      <c r="BI445" s="174" t="str">
        <f t="shared" si="165"/>
        <v>23–27</v>
      </c>
      <c r="BJ445" s="175">
        <f t="shared" si="166"/>
        <v>0.55700000000000005</v>
      </c>
      <c r="BK445" s="175">
        <f t="shared" si="167"/>
        <v>0.58099999999999996</v>
      </c>
      <c r="BL445" s="175">
        <f t="shared" si="168"/>
        <v>5.7936028968014482E-2</v>
      </c>
      <c r="BM445" s="176" t="str">
        <f t="shared" si="169"/>
        <v>Écarter</v>
      </c>
      <c r="BN445" s="177">
        <f t="shared" si="170"/>
        <v>0.11659959758551308</v>
      </c>
      <c r="BO445" s="177">
        <f t="shared" si="171"/>
        <v>246.4</v>
      </c>
      <c r="BP445" s="178">
        <f t="shared" si="172"/>
        <v>5.2759740259740256E-2</v>
      </c>
      <c r="BQ445" s="178">
        <f t="shared" si="173"/>
        <v>2.1666666666666665</v>
      </c>
      <c r="BR445" s="179">
        <f t="shared" si="174"/>
        <v>0.21915584415584416</v>
      </c>
      <c r="BS445" s="182">
        <f>AVERAGE(Tableau1[[#This Row],[STL_pg/Min]],Tableau1[[#This Row],[BLK_pg/Min]],Tableau1[[#This Row],[REB_pg/Min]])</f>
        <v>0.11093073593073594</v>
      </c>
      <c r="BT445" s="180">
        <f>AVERAGE(Tableau1[FG%])</f>
        <v>44.61089630931459</v>
      </c>
      <c r="BU445" s="180">
        <f>AVERAGE(Tableau1[3P%])</f>
        <v>29.902460456941991</v>
      </c>
      <c r="BV445" s="180">
        <f>AVERAGE(Tableau1[FT%])</f>
        <v>72.024077328646754</v>
      </c>
    </row>
    <row r="446" spans="1:74">
      <c r="A446" s="181" t="s">
        <v>2209</v>
      </c>
      <c r="B446" s="167" t="s">
        <v>1746</v>
      </c>
      <c r="C446" s="168">
        <v>22</v>
      </c>
      <c r="D446" s="168">
        <v>37</v>
      </c>
      <c r="E446" s="168">
        <v>30</v>
      </c>
      <c r="F446" s="168">
        <v>7</v>
      </c>
      <c r="G446" s="168">
        <v>10.9</v>
      </c>
      <c r="H446" s="169">
        <v>141</v>
      </c>
      <c r="I446" s="169">
        <v>56</v>
      </c>
      <c r="J446" s="169">
        <v>126</v>
      </c>
      <c r="K446" s="169">
        <v>43.2</v>
      </c>
      <c r="L446" s="169">
        <v>22</v>
      </c>
      <c r="M446" s="169">
        <v>70</v>
      </c>
      <c r="N446" s="169">
        <v>32.4</v>
      </c>
      <c r="O446" s="169">
        <v>11</v>
      </c>
      <c r="P446" s="169">
        <v>15</v>
      </c>
      <c r="Q446" s="169">
        <v>68.8</v>
      </c>
      <c r="R446" s="169">
        <v>19</v>
      </c>
      <c r="S446" s="169">
        <v>63</v>
      </c>
      <c r="T446" s="169">
        <v>81</v>
      </c>
      <c r="U446" s="169">
        <v>30</v>
      </c>
      <c r="V446" s="170">
        <v>19</v>
      </c>
      <c r="W446" s="169">
        <v>19</v>
      </c>
      <c r="X446" s="169">
        <v>7</v>
      </c>
      <c r="Y446" s="169">
        <v>33</v>
      </c>
      <c r="Z446" s="169">
        <v>340</v>
      </c>
      <c r="AA446" s="169">
        <v>0</v>
      </c>
      <c r="AB446" s="169">
        <v>0</v>
      </c>
      <c r="AC446" s="168">
        <v>1.2</v>
      </c>
      <c r="AD446" s="168">
        <v>104.3</v>
      </c>
      <c r="AE446" s="168">
        <v>99.2</v>
      </c>
      <c r="AF446" s="168">
        <v>5.0999999999999996</v>
      </c>
      <c r="AG446" s="168">
        <v>10.7</v>
      </c>
      <c r="AH446" s="168">
        <v>1.72</v>
      </c>
      <c r="AI446" s="168">
        <v>17.100000000000001</v>
      </c>
      <c r="AJ446" s="168">
        <v>4</v>
      </c>
      <c r="AK446" s="168">
        <v>14.2</v>
      </c>
      <c r="AL446" s="168">
        <v>9.1</v>
      </c>
      <c r="AM446" s="168">
        <v>9.9</v>
      </c>
      <c r="AN446" s="168">
        <v>52.4</v>
      </c>
      <c r="AO446" s="168">
        <v>53.8</v>
      </c>
      <c r="AP446" s="168">
        <v>15.2</v>
      </c>
      <c r="AQ446" s="168">
        <v>102.86</v>
      </c>
      <c r="AR446" s="168">
        <v>8.8000000000000007</v>
      </c>
      <c r="AS446" s="168">
        <v>868</v>
      </c>
      <c r="AT446" s="171">
        <f t="shared" si="150"/>
        <v>3.810810810810811</v>
      </c>
      <c r="AU446" s="171">
        <f t="shared" si="151"/>
        <v>0.81081081081081086</v>
      </c>
      <c r="AV446" s="172">
        <f t="shared" si="152"/>
        <v>2.189189189189189</v>
      </c>
      <c r="AW446" s="172">
        <f t="shared" si="153"/>
        <v>0.51351351351351349</v>
      </c>
      <c r="AX446" s="172">
        <f t="shared" si="154"/>
        <v>1.7027027027027026</v>
      </c>
      <c r="AY446" s="172">
        <f t="shared" si="155"/>
        <v>0.51351351351351349</v>
      </c>
      <c r="AZ446" s="172">
        <f t="shared" si="156"/>
        <v>0.1891891891891892</v>
      </c>
      <c r="BA446" s="172">
        <f t="shared" si="157"/>
        <v>0.51351351351351349</v>
      </c>
      <c r="BB446" s="173">
        <f t="shared" si="158"/>
        <v>0.34961567071658817</v>
      </c>
      <c r="BC446" s="173">
        <f t="shared" si="159"/>
        <v>1.5789473684210529</v>
      </c>
      <c r="BD446" s="173">
        <f t="shared" si="160"/>
        <v>4.7111331515001235E-2</v>
      </c>
      <c r="BE446" s="173">
        <f t="shared" si="161"/>
        <v>1.7356806347632037E-2</v>
      </c>
      <c r="BF446" s="173">
        <f t="shared" si="162"/>
        <v>4.7111331515001235E-2</v>
      </c>
      <c r="BG446" s="173">
        <f t="shared" si="163"/>
        <v>0.1562112571286883</v>
      </c>
      <c r="BH446" s="174" t="str">
        <f t="shared" si="164"/>
        <v>10–19 min</v>
      </c>
      <c r="BI446" s="174" t="str">
        <f t="shared" si="165"/>
        <v>18–22</v>
      </c>
      <c r="BJ446" s="175">
        <f t="shared" si="166"/>
        <v>0.52400000000000002</v>
      </c>
      <c r="BK446" s="175">
        <f t="shared" si="167"/>
        <v>0.53799999999999992</v>
      </c>
      <c r="BL446" s="175">
        <f t="shared" si="168"/>
        <v>7.6041038020519008E-2</v>
      </c>
      <c r="BM446" s="176" t="str">
        <f t="shared" si="169"/>
        <v>Écarter</v>
      </c>
      <c r="BN446" s="177">
        <f t="shared" si="170"/>
        <v>0.11654793626624614</v>
      </c>
      <c r="BO446" s="177">
        <f t="shared" si="171"/>
        <v>403.3</v>
      </c>
      <c r="BP446" s="178">
        <f t="shared" si="172"/>
        <v>7.4386312918423014E-2</v>
      </c>
      <c r="BQ446" s="178">
        <f t="shared" si="173"/>
        <v>1.5789473684210527</v>
      </c>
      <c r="BR446" s="179">
        <f t="shared" si="174"/>
        <v>0.20084304487974211</v>
      </c>
      <c r="BS446" s="182">
        <f>AVERAGE(Tableau1[[#This Row],[STL_pg/Min]],Tableau1[[#This Row],[BLK_pg/Min]],Tableau1[[#This Row],[REB_pg/Min]])</f>
        <v>8.8437060914125135E-2</v>
      </c>
      <c r="BT446" s="180">
        <f>AVERAGE(Tableau1[FG%])</f>
        <v>44.61089630931459</v>
      </c>
      <c r="BU446" s="180">
        <f>AVERAGE(Tableau1[3P%])</f>
        <v>29.902460456941991</v>
      </c>
      <c r="BV446" s="180">
        <f>AVERAGE(Tableau1[FT%])</f>
        <v>72.024077328646754</v>
      </c>
    </row>
    <row r="447" spans="1:74">
      <c r="A447" s="181" t="s">
        <v>2210</v>
      </c>
      <c r="B447" s="167" t="s">
        <v>1793</v>
      </c>
      <c r="C447" s="168">
        <v>23</v>
      </c>
      <c r="D447" s="168">
        <v>36</v>
      </c>
      <c r="E447" s="168">
        <v>18</v>
      </c>
      <c r="F447" s="168">
        <v>18</v>
      </c>
      <c r="G447" s="168">
        <v>11</v>
      </c>
      <c r="H447" s="169">
        <v>137</v>
      </c>
      <c r="I447" s="169">
        <v>47</v>
      </c>
      <c r="J447" s="169">
        <v>126</v>
      </c>
      <c r="K447" s="169">
        <v>37</v>
      </c>
      <c r="L447" s="169">
        <v>18</v>
      </c>
      <c r="M447" s="169">
        <v>61</v>
      </c>
      <c r="N447" s="169">
        <v>29.5</v>
      </c>
      <c r="O447" s="169">
        <v>25</v>
      </c>
      <c r="P447" s="169">
        <v>43</v>
      </c>
      <c r="Q447" s="169">
        <v>59.1</v>
      </c>
      <c r="R447" s="169">
        <v>18</v>
      </c>
      <c r="S447" s="169">
        <v>58</v>
      </c>
      <c r="T447" s="169">
        <v>76</v>
      </c>
      <c r="U447" s="169">
        <v>40</v>
      </c>
      <c r="V447" s="170">
        <v>18</v>
      </c>
      <c r="W447" s="169">
        <v>22</v>
      </c>
      <c r="X447" s="169">
        <v>4</v>
      </c>
      <c r="Y447" s="169">
        <v>40</v>
      </c>
      <c r="Z447" s="169">
        <v>349</v>
      </c>
      <c r="AA447" s="169">
        <v>0</v>
      </c>
      <c r="AB447" s="169">
        <v>0</v>
      </c>
      <c r="AC447" s="168">
        <v>1.2</v>
      </c>
      <c r="AD447" s="168">
        <v>113.1</v>
      </c>
      <c r="AE447" s="168">
        <v>109.3</v>
      </c>
      <c r="AF447" s="168">
        <v>3.9</v>
      </c>
      <c r="AG447" s="168">
        <v>13.9</v>
      </c>
      <c r="AH447" s="168">
        <v>2.2799999999999998</v>
      </c>
      <c r="AI447" s="168">
        <v>19.899999999999999</v>
      </c>
      <c r="AJ447" s="168">
        <v>4.4000000000000004</v>
      </c>
      <c r="AK447" s="168">
        <v>14.7</v>
      </c>
      <c r="AL447" s="168">
        <v>9.3000000000000007</v>
      </c>
      <c r="AM447" s="168">
        <v>8.6999999999999993</v>
      </c>
      <c r="AN447" s="168">
        <v>44.1</v>
      </c>
      <c r="AO447" s="168">
        <v>47.1</v>
      </c>
      <c r="AP447" s="168">
        <v>16.899999999999999</v>
      </c>
      <c r="AQ447" s="168">
        <v>100.14</v>
      </c>
      <c r="AR447" s="168">
        <v>7</v>
      </c>
      <c r="AS447" s="168">
        <v>831</v>
      </c>
      <c r="AT447" s="171">
        <f t="shared" si="150"/>
        <v>3.8055555555555554</v>
      </c>
      <c r="AU447" s="171">
        <f t="shared" si="151"/>
        <v>1.1111111111111112</v>
      </c>
      <c r="AV447" s="172">
        <f t="shared" si="152"/>
        <v>2.1111111111111112</v>
      </c>
      <c r="AW447" s="172">
        <f t="shared" si="153"/>
        <v>0.5</v>
      </c>
      <c r="AX447" s="172">
        <f t="shared" si="154"/>
        <v>1.6111111111111112</v>
      </c>
      <c r="AY447" s="172">
        <f t="shared" si="155"/>
        <v>0.61111111111111116</v>
      </c>
      <c r="AZ447" s="172">
        <f t="shared" si="156"/>
        <v>0.1111111111111111</v>
      </c>
      <c r="BA447" s="172">
        <f t="shared" si="157"/>
        <v>0.5</v>
      </c>
      <c r="BB447" s="173">
        <f t="shared" si="158"/>
        <v>0.34595959595959597</v>
      </c>
      <c r="BC447" s="173">
        <f t="shared" si="159"/>
        <v>2.2222222222222223</v>
      </c>
      <c r="BD447" s="173">
        <f t="shared" si="160"/>
        <v>5.5555555555555559E-2</v>
      </c>
      <c r="BE447" s="173">
        <f t="shared" si="161"/>
        <v>1.01010101010101E-2</v>
      </c>
      <c r="BF447" s="173">
        <f t="shared" si="162"/>
        <v>4.5454545454545456E-2</v>
      </c>
      <c r="BG447" s="173">
        <f t="shared" si="163"/>
        <v>0.14646464646464646</v>
      </c>
      <c r="BH447" s="174" t="str">
        <f t="shared" si="164"/>
        <v>10–19 min</v>
      </c>
      <c r="BI447" s="174" t="str">
        <f t="shared" si="165"/>
        <v>23–27</v>
      </c>
      <c r="BJ447" s="175">
        <f t="shared" si="166"/>
        <v>0.441</v>
      </c>
      <c r="BK447" s="175">
        <f t="shared" si="167"/>
        <v>0.47100000000000003</v>
      </c>
      <c r="BL447" s="175">
        <f t="shared" si="168"/>
        <v>7.6041038020519008E-2</v>
      </c>
      <c r="BM447" s="176" t="str">
        <f t="shared" si="169"/>
        <v>Écarter</v>
      </c>
      <c r="BN447" s="177">
        <f t="shared" si="170"/>
        <v>0.11638721216186004</v>
      </c>
      <c r="BO447" s="177">
        <f t="shared" si="171"/>
        <v>396</v>
      </c>
      <c r="BP447" s="178">
        <f t="shared" si="172"/>
        <v>0.10101010101010101</v>
      </c>
      <c r="BQ447" s="178">
        <f t="shared" si="173"/>
        <v>2.2222222222222223</v>
      </c>
      <c r="BR447" s="179">
        <f t="shared" si="174"/>
        <v>0.19191919191919193</v>
      </c>
      <c r="BS447" s="182">
        <f>AVERAGE(Tableau1[[#This Row],[STL_pg/Min]],Tableau1[[#This Row],[BLK_pg/Min]],Tableau1[[#This Row],[REB_pg/Min]])</f>
        <v>8.5858585858585856E-2</v>
      </c>
      <c r="BT447" s="180">
        <f>AVERAGE(Tableau1[FG%])</f>
        <v>44.61089630931459</v>
      </c>
      <c r="BU447" s="180">
        <f>AVERAGE(Tableau1[3P%])</f>
        <v>29.902460456941991</v>
      </c>
      <c r="BV447" s="180">
        <f>AVERAGE(Tableau1[FT%])</f>
        <v>72.024077328646754</v>
      </c>
    </row>
    <row r="448" spans="1:74">
      <c r="A448" s="181" t="s">
        <v>2211</v>
      </c>
      <c r="B448" s="167" t="s">
        <v>1797</v>
      </c>
      <c r="C448" s="168">
        <v>36</v>
      </c>
      <c r="D448" s="168">
        <v>29</v>
      </c>
      <c r="E448" s="168">
        <v>12</v>
      </c>
      <c r="F448" s="168">
        <v>17</v>
      </c>
      <c r="G448" s="168">
        <v>11.1</v>
      </c>
      <c r="H448" s="169">
        <v>110</v>
      </c>
      <c r="I448" s="169">
        <v>35</v>
      </c>
      <c r="J448" s="169">
        <v>96</v>
      </c>
      <c r="K448" s="169">
        <v>37.5</v>
      </c>
      <c r="L448" s="169">
        <v>26</v>
      </c>
      <c r="M448" s="169">
        <v>75</v>
      </c>
      <c r="N448" s="169">
        <v>34.700000000000003</v>
      </c>
      <c r="O448" s="169">
        <v>12</v>
      </c>
      <c r="P448" s="169">
        <v>15</v>
      </c>
      <c r="Q448" s="169">
        <v>92.9</v>
      </c>
      <c r="R448" s="169">
        <v>3</v>
      </c>
      <c r="S448" s="169">
        <v>17</v>
      </c>
      <c r="T448" s="169">
        <v>23</v>
      </c>
      <c r="U448" s="169">
        <v>26</v>
      </c>
      <c r="V448" s="170">
        <v>17</v>
      </c>
      <c r="W448" s="169">
        <v>12</v>
      </c>
      <c r="X448" s="169">
        <v>3</v>
      </c>
      <c r="Y448" s="169">
        <v>23</v>
      </c>
      <c r="Z448" s="169">
        <v>209</v>
      </c>
      <c r="AA448" s="169">
        <v>0</v>
      </c>
      <c r="AB448" s="169">
        <v>0</v>
      </c>
      <c r="AC448" s="168">
        <v>-0.5</v>
      </c>
      <c r="AD448" s="168">
        <v>104.6</v>
      </c>
      <c r="AE448" s="168">
        <v>108</v>
      </c>
      <c r="AF448" s="168">
        <v>-3.4</v>
      </c>
      <c r="AG448" s="168">
        <v>12.3</v>
      </c>
      <c r="AH448" s="168">
        <v>1.53</v>
      </c>
      <c r="AI448" s="168">
        <v>18.100000000000001</v>
      </c>
      <c r="AJ448" s="168">
        <v>1.2</v>
      </c>
      <c r="AK448" s="168">
        <v>5.0999999999999996</v>
      </c>
      <c r="AL448" s="168">
        <v>3.2</v>
      </c>
      <c r="AM448" s="168">
        <v>11.8</v>
      </c>
      <c r="AN448" s="168">
        <v>51</v>
      </c>
      <c r="AO448" s="168">
        <v>54.3</v>
      </c>
      <c r="AP448" s="168">
        <v>15</v>
      </c>
      <c r="AQ448" s="168">
        <v>103.29</v>
      </c>
      <c r="AR448" s="168">
        <v>5.5</v>
      </c>
      <c r="AS448" s="168">
        <v>694</v>
      </c>
      <c r="AT448" s="171">
        <f t="shared" si="150"/>
        <v>3.7931034482758621</v>
      </c>
      <c r="AU448" s="171">
        <f t="shared" si="151"/>
        <v>0.89655172413793105</v>
      </c>
      <c r="AV448" s="172">
        <f t="shared" si="152"/>
        <v>0.7931034482758621</v>
      </c>
      <c r="AW448" s="172">
        <f t="shared" si="153"/>
        <v>0.10344827586206896</v>
      </c>
      <c r="AX448" s="172">
        <f t="shared" si="154"/>
        <v>0.58620689655172409</v>
      </c>
      <c r="AY448" s="172">
        <f t="shared" si="155"/>
        <v>0.41379310344827586</v>
      </c>
      <c r="AZ448" s="172">
        <f t="shared" si="156"/>
        <v>0.10344827586206896</v>
      </c>
      <c r="BA448" s="172">
        <f t="shared" si="157"/>
        <v>0.58620689655172409</v>
      </c>
      <c r="BB448" s="173">
        <f t="shared" si="158"/>
        <v>0.3417210313762038</v>
      </c>
      <c r="BC448" s="173">
        <f t="shared" si="159"/>
        <v>1.5294117647058825</v>
      </c>
      <c r="BD448" s="173">
        <f t="shared" si="160"/>
        <v>3.7278657968313145E-2</v>
      </c>
      <c r="BE448" s="173">
        <f t="shared" si="161"/>
        <v>9.3196644920782862E-3</v>
      </c>
      <c r="BF448" s="173">
        <f t="shared" si="162"/>
        <v>9.3196644920782862E-3</v>
      </c>
      <c r="BG448" s="173">
        <f t="shared" si="163"/>
        <v>5.2811432121776948E-2</v>
      </c>
      <c r="BH448" s="174" t="str">
        <f t="shared" si="164"/>
        <v>10–19 min</v>
      </c>
      <c r="BI448" s="174" t="str">
        <f t="shared" si="165"/>
        <v>33+</v>
      </c>
      <c r="BJ448" s="175">
        <f t="shared" si="166"/>
        <v>0.51</v>
      </c>
      <c r="BK448" s="175">
        <f t="shared" si="167"/>
        <v>0.54299999999999993</v>
      </c>
      <c r="BL448" s="175">
        <f t="shared" si="168"/>
        <v>5.7936028968014482E-2</v>
      </c>
      <c r="BM448" s="176" t="str">
        <f t="shared" si="169"/>
        <v>Écarter</v>
      </c>
      <c r="BN448" s="177">
        <f t="shared" si="170"/>
        <v>0.11600638312634427</v>
      </c>
      <c r="BO448" s="177">
        <f t="shared" si="171"/>
        <v>321.89999999999998</v>
      </c>
      <c r="BP448" s="178">
        <f t="shared" si="172"/>
        <v>8.0770425598011814E-2</v>
      </c>
      <c r="BQ448" s="178">
        <f t="shared" si="173"/>
        <v>1.5294117647058822</v>
      </c>
      <c r="BR448" s="179">
        <f t="shared" si="174"/>
        <v>7.1450761105933527E-2</v>
      </c>
      <c r="BS448" s="182">
        <f>AVERAGE(Tableau1[[#This Row],[STL_pg/Min]],Tableau1[[#This Row],[BLK_pg/Min]],Tableau1[[#This Row],[REB_pg/Min]])</f>
        <v>3.9349694522108319E-2</v>
      </c>
      <c r="BT448" s="180">
        <f>AVERAGE(Tableau1[FG%])</f>
        <v>44.61089630931459</v>
      </c>
      <c r="BU448" s="180">
        <f>AVERAGE(Tableau1[3P%])</f>
        <v>29.902460456941991</v>
      </c>
      <c r="BV448" s="180">
        <f>AVERAGE(Tableau1[FT%])</f>
        <v>72.024077328646754</v>
      </c>
    </row>
    <row r="449" spans="1:74">
      <c r="A449" s="181" t="s">
        <v>2212</v>
      </c>
      <c r="B449" s="167" t="s">
        <v>1752</v>
      </c>
      <c r="C449" s="168">
        <v>35</v>
      </c>
      <c r="D449" s="168">
        <v>15</v>
      </c>
      <c r="E449" s="168">
        <v>7</v>
      </c>
      <c r="F449" s="168">
        <v>8</v>
      </c>
      <c r="G449" s="168">
        <v>11</v>
      </c>
      <c r="H449" s="169">
        <v>56</v>
      </c>
      <c r="I449" s="169">
        <v>21</v>
      </c>
      <c r="J449" s="169">
        <v>71</v>
      </c>
      <c r="K449" s="169">
        <v>30</v>
      </c>
      <c r="L449" s="169">
        <v>9</v>
      </c>
      <c r="M449" s="169">
        <v>36</v>
      </c>
      <c r="N449" s="169">
        <v>25</v>
      </c>
      <c r="O449" s="169">
        <v>5</v>
      </c>
      <c r="P449" s="169">
        <v>6</v>
      </c>
      <c r="Q449" s="169">
        <v>83.3</v>
      </c>
      <c r="R449" s="169">
        <v>3</v>
      </c>
      <c r="S449" s="169">
        <v>20</v>
      </c>
      <c r="T449" s="169">
        <v>23</v>
      </c>
      <c r="U449" s="169">
        <v>21</v>
      </c>
      <c r="V449" s="170">
        <v>5</v>
      </c>
      <c r="W449" s="169">
        <v>2</v>
      </c>
      <c r="X449" s="169">
        <v>3</v>
      </c>
      <c r="Y449" s="169">
        <v>17</v>
      </c>
      <c r="Z449" s="169">
        <v>125</v>
      </c>
      <c r="AA449" s="169">
        <v>0</v>
      </c>
      <c r="AB449" s="169">
        <v>0</v>
      </c>
      <c r="AC449" s="168">
        <v>-1.9</v>
      </c>
      <c r="AD449" s="168">
        <v>106.1</v>
      </c>
      <c r="AE449" s="168">
        <v>113.9</v>
      </c>
      <c r="AF449" s="168">
        <v>-7.8</v>
      </c>
      <c r="AG449" s="168">
        <v>19.100000000000001</v>
      </c>
      <c r="AH449" s="168">
        <v>4.2</v>
      </c>
      <c r="AI449" s="168">
        <v>21.2</v>
      </c>
      <c r="AJ449" s="168">
        <v>1.7</v>
      </c>
      <c r="AK449" s="168">
        <v>11.4</v>
      </c>
      <c r="AL449" s="168">
        <v>6.6</v>
      </c>
      <c r="AM449" s="168">
        <v>5.0999999999999996</v>
      </c>
      <c r="AN449" s="168">
        <v>36.4</v>
      </c>
      <c r="AO449" s="168">
        <v>38.5</v>
      </c>
      <c r="AP449" s="168">
        <v>20.2</v>
      </c>
      <c r="AQ449" s="168">
        <v>100.86</v>
      </c>
      <c r="AR449" s="168">
        <v>4.5</v>
      </c>
      <c r="AS449" s="168">
        <v>345</v>
      </c>
      <c r="AT449" s="171">
        <f t="shared" si="150"/>
        <v>3.7333333333333334</v>
      </c>
      <c r="AU449" s="171">
        <f t="shared" si="151"/>
        <v>1.4</v>
      </c>
      <c r="AV449" s="172">
        <f t="shared" si="152"/>
        <v>1.5333333333333334</v>
      </c>
      <c r="AW449" s="172">
        <f t="shared" si="153"/>
        <v>0.2</v>
      </c>
      <c r="AX449" s="172">
        <f t="shared" si="154"/>
        <v>1.3333333333333333</v>
      </c>
      <c r="AY449" s="172">
        <f t="shared" si="155"/>
        <v>0.13333333333333333</v>
      </c>
      <c r="AZ449" s="172">
        <f t="shared" si="156"/>
        <v>0.2</v>
      </c>
      <c r="BA449" s="172">
        <f t="shared" si="157"/>
        <v>0.33333333333333331</v>
      </c>
      <c r="BB449" s="173">
        <f t="shared" si="158"/>
        <v>0.33939393939393941</v>
      </c>
      <c r="BC449" s="173">
        <f t="shared" si="159"/>
        <v>4.2</v>
      </c>
      <c r="BD449" s="173">
        <f t="shared" si="160"/>
        <v>1.2121212121212121E-2</v>
      </c>
      <c r="BE449" s="173">
        <f t="shared" si="161"/>
        <v>1.8181818181818184E-2</v>
      </c>
      <c r="BF449" s="173">
        <f t="shared" si="162"/>
        <v>1.8181818181818184E-2</v>
      </c>
      <c r="BG449" s="173">
        <f t="shared" si="163"/>
        <v>0.1212121212121212</v>
      </c>
      <c r="BH449" s="174" t="str">
        <f t="shared" si="164"/>
        <v>10–19 min</v>
      </c>
      <c r="BI449" s="174" t="str">
        <f t="shared" si="165"/>
        <v>33+</v>
      </c>
      <c r="BJ449" s="175">
        <f t="shared" si="166"/>
        <v>0.36399999999999999</v>
      </c>
      <c r="BK449" s="175">
        <f t="shared" si="167"/>
        <v>0.38500000000000001</v>
      </c>
      <c r="BL449" s="175">
        <f t="shared" si="168"/>
        <v>4.284852142426071E-2</v>
      </c>
      <c r="BM449" s="176" t="str">
        <f t="shared" si="169"/>
        <v>Écarter</v>
      </c>
      <c r="BN449" s="177">
        <f t="shared" si="170"/>
        <v>0.11417840375586855</v>
      </c>
      <c r="BO449" s="177">
        <f t="shared" si="171"/>
        <v>165</v>
      </c>
      <c r="BP449" s="178">
        <f t="shared" si="172"/>
        <v>0.12727272727272726</v>
      </c>
      <c r="BQ449" s="178">
        <f t="shared" si="173"/>
        <v>4.2</v>
      </c>
      <c r="BR449" s="179">
        <f t="shared" si="174"/>
        <v>0.1393939393939394</v>
      </c>
      <c r="BS449" s="182">
        <f>AVERAGE(Tableau1[[#This Row],[STL_pg/Min]],Tableau1[[#This Row],[BLK_pg/Min]],Tableau1[[#This Row],[REB_pg/Min]])</f>
        <v>5.6565656565656569E-2</v>
      </c>
      <c r="BT449" s="180">
        <f>AVERAGE(Tableau1[FG%])</f>
        <v>44.61089630931459</v>
      </c>
      <c r="BU449" s="180">
        <f>AVERAGE(Tableau1[3P%])</f>
        <v>29.902460456941991</v>
      </c>
      <c r="BV449" s="180">
        <f>AVERAGE(Tableau1[FT%])</f>
        <v>72.024077328646754</v>
      </c>
    </row>
    <row r="450" spans="1:74">
      <c r="A450" s="181" t="s">
        <v>2213</v>
      </c>
      <c r="B450" s="167" t="s">
        <v>1780</v>
      </c>
      <c r="C450" s="168">
        <v>22</v>
      </c>
      <c r="D450" s="168">
        <v>58</v>
      </c>
      <c r="E450" s="168">
        <v>23</v>
      </c>
      <c r="F450" s="168">
        <v>35</v>
      </c>
      <c r="G450" s="168">
        <v>11.8</v>
      </c>
      <c r="H450" s="169">
        <v>215</v>
      </c>
      <c r="I450" s="169">
        <v>81</v>
      </c>
      <c r="J450" s="169">
        <v>186</v>
      </c>
      <c r="K450" s="169">
        <v>43.5</v>
      </c>
      <c r="L450" s="169">
        <v>17</v>
      </c>
      <c r="M450" s="169">
        <v>58</v>
      </c>
      <c r="N450" s="169">
        <v>29.3</v>
      </c>
      <c r="O450" s="169">
        <v>41</v>
      </c>
      <c r="P450" s="169">
        <v>64</v>
      </c>
      <c r="Q450" s="169">
        <v>62.3</v>
      </c>
      <c r="R450" s="169">
        <v>17</v>
      </c>
      <c r="S450" s="169">
        <v>46</v>
      </c>
      <c r="T450" s="169">
        <v>64</v>
      </c>
      <c r="U450" s="169">
        <v>116</v>
      </c>
      <c r="V450" s="170">
        <v>52</v>
      </c>
      <c r="W450" s="169">
        <v>35</v>
      </c>
      <c r="X450" s="169">
        <v>6</v>
      </c>
      <c r="Y450" s="169">
        <v>46</v>
      </c>
      <c r="Z450" s="169">
        <v>534</v>
      </c>
      <c r="AA450" s="169">
        <v>0</v>
      </c>
      <c r="AB450" s="169">
        <v>0</v>
      </c>
      <c r="AC450" s="168">
        <v>-0.2</v>
      </c>
      <c r="AD450" s="168">
        <v>110.2</v>
      </c>
      <c r="AE450" s="168">
        <v>109.7</v>
      </c>
      <c r="AF450" s="168">
        <v>0.5</v>
      </c>
      <c r="AG450" s="168">
        <v>22.5</v>
      </c>
      <c r="AH450" s="168">
        <v>2.11</v>
      </c>
      <c r="AI450" s="168">
        <v>29.8</v>
      </c>
      <c r="AJ450" s="168">
        <v>2.5</v>
      </c>
      <c r="AK450" s="168">
        <v>6.2</v>
      </c>
      <c r="AL450" s="168">
        <v>4.4000000000000004</v>
      </c>
      <c r="AM450" s="168">
        <v>14.1</v>
      </c>
      <c r="AN450" s="168">
        <v>48.1</v>
      </c>
      <c r="AO450" s="168">
        <v>51</v>
      </c>
      <c r="AP450" s="168">
        <v>16.5</v>
      </c>
      <c r="AQ450" s="168">
        <v>101.92</v>
      </c>
      <c r="AR450" s="168">
        <v>6.6</v>
      </c>
      <c r="AS450" s="168">
        <v>1443</v>
      </c>
      <c r="AT450" s="171">
        <f t="shared" si="150"/>
        <v>3.7068965517241379</v>
      </c>
      <c r="AU450" s="171">
        <f t="shared" si="151"/>
        <v>2</v>
      </c>
      <c r="AV450" s="172">
        <f t="shared" si="152"/>
        <v>1.103448275862069</v>
      </c>
      <c r="AW450" s="172">
        <f t="shared" si="153"/>
        <v>0.29310344827586204</v>
      </c>
      <c r="AX450" s="172">
        <f t="shared" si="154"/>
        <v>0.7931034482758621</v>
      </c>
      <c r="AY450" s="172">
        <f t="shared" si="155"/>
        <v>0.60344827586206895</v>
      </c>
      <c r="AZ450" s="172">
        <f t="shared" si="156"/>
        <v>0.10344827586206896</v>
      </c>
      <c r="BA450" s="172">
        <f t="shared" si="157"/>
        <v>0.89655172413793105</v>
      </c>
      <c r="BB450" s="173">
        <f t="shared" si="158"/>
        <v>0.31414377556984219</v>
      </c>
      <c r="BC450" s="173">
        <f t="shared" si="159"/>
        <v>2.2307692307692308</v>
      </c>
      <c r="BD450" s="173">
        <f t="shared" si="160"/>
        <v>5.1139684395090583E-2</v>
      </c>
      <c r="BE450" s="173">
        <f t="shared" si="161"/>
        <v>8.7668030391583867E-3</v>
      </c>
      <c r="BF450" s="173">
        <f t="shared" si="162"/>
        <v>2.4839275277615425E-2</v>
      </c>
      <c r="BG450" s="173">
        <f t="shared" si="163"/>
        <v>6.7212156633547626E-2</v>
      </c>
      <c r="BH450" s="174" t="str">
        <f t="shared" si="164"/>
        <v>10–19 min</v>
      </c>
      <c r="BI450" s="174" t="str">
        <f t="shared" si="165"/>
        <v>18–22</v>
      </c>
      <c r="BJ450" s="175">
        <f t="shared" si="166"/>
        <v>0.48100000000000004</v>
      </c>
      <c r="BK450" s="175">
        <f t="shared" si="167"/>
        <v>0.51</v>
      </c>
      <c r="BL450" s="175">
        <f t="shared" si="168"/>
        <v>0.11225105612552806</v>
      </c>
      <c r="BM450" s="176" t="str">
        <f t="shared" si="169"/>
        <v>Écarter</v>
      </c>
      <c r="BN450" s="177">
        <f t="shared" si="170"/>
        <v>0.11336987441892736</v>
      </c>
      <c r="BO450" s="177">
        <f t="shared" si="171"/>
        <v>684.40000000000009</v>
      </c>
      <c r="BP450" s="178">
        <f t="shared" si="172"/>
        <v>0.16949152542372878</v>
      </c>
      <c r="BQ450" s="178">
        <f t="shared" si="173"/>
        <v>2.2307692307692308</v>
      </c>
      <c r="BR450" s="179">
        <f t="shared" si="174"/>
        <v>9.3512565751022791E-2</v>
      </c>
      <c r="BS450" s="182">
        <f>AVERAGE(Tableau1[[#This Row],[STL_pg/Min]],Tableau1[[#This Row],[BLK_pg/Min]],Tableau1[[#This Row],[REB_pg/Min]])</f>
        <v>5.113968439509059E-2</v>
      </c>
      <c r="BT450" s="180">
        <f>AVERAGE(Tableau1[FG%])</f>
        <v>44.61089630931459</v>
      </c>
      <c r="BU450" s="180">
        <f>AVERAGE(Tableau1[3P%])</f>
        <v>29.902460456941991</v>
      </c>
      <c r="BV450" s="180">
        <f>AVERAGE(Tableau1[FT%])</f>
        <v>72.024077328646754</v>
      </c>
    </row>
    <row r="451" spans="1:74">
      <c r="A451" s="181" t="s">
        <v>2214</v>
      </c>
      <c r="B451" s="167" t="s">
        <v>1785</v>
      </c>
      <c r="C451" s="168">
        <v>25</v>
      </c>
      <c r="D451" s="168">
        <v>51</v>
      </c>
      <c r="E451" s="168">
        <v>40</v>
      </c>
      <c r="F451" s="168">
        <v>11</v>
      </c>
      <c r="G451" s="168">
        <v>10.1</v>
      </c>
      <c r="H451" s="169">
        <v>189</v>
      </c>
      <c r="I451" s="169">
        <v>71</v>
      </c>
      <c r="J451" s="169">
        <v>138</v>
      </c>
      <c r="K451" s="169">
        <v>51.4</v>
      </c>
      <c r="L451" s="169">
        <v>20</v>
      </c>
      <c r="M451" s="169">
        <v>46</v>
      </c>
      <c r="N451" s="169">
        <v>43.8</v>
      </c>
      <c r="O451" s="169">
        <v>26</v>
      </c>
      <c r="P451" s="169">
        <v>31</v>
      </c>
      <c r="Q451" s="169">
        <v>71.900000000000006</v>
      </c>
      <c r="R451" s="169">
        <v>20</v>
      </c>
      <c r="S451" s="169">
        <v>46</v>
      </c>
      <c r="T451" s="169">
        <v>66</v>
      </c>
      <c r="U451" s="169">
        <v>71</v>
      </c>
      <c r="V451" s="170">
        <v>36</v>
      </c>
      <c r="W451" s="169">
        <v>15</v>
      </c>
      <c r="X451" s="169">
        <v>15</v>
      </c>
      <c r="Y451" s="169">
        <v>26</v>
      </c>
      <c r="Z451" s="169">
        <v>434</v>
      </c>
      <c r="AA451" s="169">
        <v>0</v>
      </c>
      <c r="AB451" s="169">
        <v>0</v>
      </c>
      <c r="AC451" s="168">
        <v>-0.9</v>
      </c>
      <c r="AD451" s="168">
        <v>108.3</v>
      </c>
      <c r="AE451" s="168">
        <v>113.5</v>
      </c>
      <c r="AF451" s="168">
        <v>-5.2</v>
      </c>
      <c r="AG451" s="168">
        <v>19.100000000000001</v>
      </c>
      <c r="AH451" s="168">
        <v>1.87</v>
      </c>
      <c r="AI451" s="168">
        <v>27</v>
      </c>
      <c r="AJ451" s="168">
        <v>3.7</v>
      </c>
      <c r="AK451" s="168">
        <v>8.5</v>
      </c>
      <c r="AL451" s="168">
        <v>6.3</v>
      </c>
      <c r="AM451" s="168">
        <v>14.4</v>
      </c>
      <c r="AN451" s="168">
        <v>58.9</v>
      </c>
      <c r="AO451" s="168">
        <v>61</v>
      </c>
      <c r="AP451" s="168">
        <v>15.5</v>
      </c>
      <c r="AQ451" s="168">
        <v>100.91</v>
      </c>
      <c r="AR451" s="168">
        <v>9.1</v>
      </c>
      <c r="AS451" s="168">
        <v>1084</v>
      </c>
      <c r="AT451" s="171">
        <f t="shared" si="150"/>
        <v>3.7058823529411766</v>
      </c>
      <c r="AU451" s="171">
        <f t="shared" si="151"/>
        <v>1.392156862745098</v>
      </c>
      <c r="AV451" s="172">
        <f t="shared" si="152"/>
        <v>1.2941176470588236</v>
      </c>
      <c r="AW451" s="172">
        <f t="shared" si="153"/>
        <v>0.39215686274509803</v>
      </c>
      <c r="AX451" s="172">
        <f t="shared" si="154"/>
        <v>0.90196078431372551</v>
      </c>
      <c r="AY451" s="172">
        <f t="shared" si="155"/>
        <v>0.29411764705882354</v>
      </c>
      <c r="AZ451" s="172">
        <f t="shared" si="156"/>
        <v>0.29411764705882354</v>
      </c>
      <c r="BA451" s="172">
        <f t="shared" si="157"/>
        <v>0.70588235294117652</v>
      </c>
      <c r="BB451" s="173">
        <f t="shared" si="158"/>
        <v>0.36691904484566107</v>
      </c>
      <c r="BC451" s="173">
        <f t="shared" si="159"/>
        <v>1.9722222222222221</v>
      </c>
      <c r="BD451" s="173">
        <f t="shared" si="160"/>
        <v>2.9120559114735003E-2</v>
      </c>
      <c r="BE451" s="173">
        <f t="shared" si="161"/>
        <v>2.9120559114735003E-2</v>
      </c>
      <c r="BF451" s="173">
        <f t="shared" si="162"/>
        <v>3.8827412152980002E-2</v>
      </c>
      <c r="BG451" s="173">
        <f t="shared" si="163"/>
        <v>8.9303047951854009E-2</v>
      </c>
      <c r="BH451" s="174" t="str">
        <f t="shared" si="164"/>
        <v>10–19 min</v>
      </c>
      <c r="BI451" s="174" t="str">
        <f t="shared" si="165"/>
        <v>23–27</v>
      </c>
      <c r="BJ451" s="175">
        <f t="shared" si="166"/>
        <v>0.58899999999999997</v>
      </c>
      <c r="BK451" s="175">
        <f t="shared" si="167"/>
        <v>0.61</v>
      </c>
      <c r="BL451" s="175">
        <f t="shared" si="168"/>
        <v>8.3283041641520825E-2</v>
      </c>
      <c r="BM451" s="176" t="str">
        <f t="shared" si="169"/>
        <v>Écarter</v>
      </c>
      <c r="BN451" s="177">
        <f t="shared" si="170"/>
        <v>0.11333885666942835</v>
      </c>
      <c r="BO451" s="177">
        <f t="shared" si="171"/>
        <v>515.1</v>
      </c>
      <c r="BP451" s="178">
        <f t="shared" si="172"/>
        <v>0.13783731314307901</v>
      </c>
      <c r="BQ451" s="178">
        <f t="shared" si="173"/>
        <v>1.9722222222222223</v>
      </c>
      <c r="BR451" s="179">
        <f t="shared" si="174"/>
        <v>0.12813046010483403</v>
      </c>
      <c r="BS451" s="182">
        <f>AVERAGE(Tableau1[[#This Row],[STL_pg/Min]],Tableau1[[#This Row],[BLK_pg/Min]],Tableau1[[#This Row],[REB_pg/Min]])</f>
        <v>6.2123859444768011E-2</v>
      </c>
      <c r="BT451" s="180">
        <f>AVERAGE(Tableau1[FG%])</f>
        <v>44.61089630931459</v>
      </c>
      <c r="BU451" s="180">
        <f>AVERAGE(Tableau1[3P%])</f>
        <v>29.902460456941991</v>
      </c>
      <c r="BV451" s="180">
        <f>AVERAGE(Tableau1[FT%])</f>
        <v>72.024077328646754</v>
      </c>
    </row>
    <row r="452" spans="1:74">
      <c r="A452" s="181" t="s">
        <v>2215</v>
      </c>
      <c r="B452" s="167" t="s">
        <v>1785</v>
      </c>
      <c r="C452" s="168">
        <v>21</v>
      </c>
      <c r="D452" s="168">
        <v>10</v>
      </c>
      <c r="E452" s="168">
        <v>9</v>
      </c>
      <c r="F452" s="168">
        <v>1</v>
      </c>
      <c r="G452" s="168">
        <v>7.5</v>
      </c>
      <c r="H452" s="169">
        <v>37</v>
      </c>
      <c r="I452" s="169">
        <v>13</v>
      </c>
      <c r="J452" s="169">
        <v>38</v>
      </c>
      <c r="K452" s="169">
        <v>34.200000000000003</v>
      </c>
      <c r="L452" s="169">
        <v>11</v>
      </c>
      <c r="M452" s="169">
        <v>30</v>
      </c>
      <c r="N452" s="169">
        <v>36.700000000000003</v>
      </c>
      <c r="O452" s="169">
        <v>0</v>
      </c>
      <c r="P452" s="169">
        <v>0</v>
      </c>
      <c r="Q452" s="169">
        <v>0</v>
      </c>
      <c r="R452" s="169">
        <v>0</v>
      </c>
      <c r="S452" s="169">
        <v>7</v>
      </c>
      <c r="T452" s="169">
        <v>7</v>
      </c>
      <c r="U452" s="169">
        <v>8</v>
      </c>
      <c r="V452" s="170">
        <v>2</v>
      </c>
      <c r="W452" s="169">
        <v>1</v>
      </c>
      <c r="X452" s="169">
        <v>1</v>
      </c>
      <c r="Y452" s="169">
        <v>4</v>
      </c>
      <c r="Z452" s="169">
        <v>61</v>
      </c>
      <c r="AA452" s="169">
        <v>0</v>
      </c>
      <c r="AB452" s="169">
        <v>0</v>
      </c>
      <c r="AC452" s="168">
        <v>-3.4</v>
      </c>
      <c r="AD452" s="184">
        <v>89</v>
      </c>
      <c r="AE452" s="184">
        <v>110.5</v>
      </c>
      <c r="AF452" s="184">
        <v>-21.5</v>
      </c>
      <c r="AG452" s="184">
        <v>20</v>
      </c>
      <c r="AH452" s="184">
        <v>4</v>
      </c>
      <c r="AI452" s="184">
        <v>16.7</v>
      </c>
      <c r="AJ452" s="184">
        <v>0</v>
      </c>
      <c r="AK452" s="184">
        <v>7.5</v>
      </c>
      <c r="AL452" s="184">
        <v>3.6</v>
      </c>
      <c r="AM452" s="184">
        <v>4.2</v>
      </c>
      <c r="AN452" s="184">
        <v>48.7</v>
      </c>
      <c r="AO452" s="184">
        <v>48.7</v>
      </c>
      <c r="AP452" s="184">
        <v>20.100000000000001</v>
      </c>
      <c r="AQ452" s="184">
        <v>104.3</v>
      </c>
      <c r="AR452" s="184">
        <v>8</v>
      </c>
      <c r="AS452" s="184">
        <v>163</v>
      </c>
      <c r="AT452" s="171">
        <f t="shared" si="150"/>
        <v>3.7</v>
      </c>
      <c r="AU452" s="171">
        <f t="shared" si="151"/>
        <v>0.8</v>
      </c>
      <c r="AV452" s="172">
        <f t="shared" si="152"/>
        <v>0.7</v>
      </c>
      <c r="AW452" s="172">
        <f t="shared" si="153"/>
        <v>0</v>
      </c>
      <c r="AX452" s="172">
        <f t="shared" si="154"/>
        <v>0.7</v>
      </c>
      <c r="AY452" s="172">
        <f t="shared" si="155"/>
        <v>0.1</v>
      </c>
      <c r="AZ452" s="172">
        <f t="shared" si="156"/>
        <v>0.1</v>
      </c>
      <c r="BA452" s="172">
        <f t="shared" si="157"/>
        <v>0.2</v>
      </c>
      <c r="BB452" s="173">
        <f t="shared" si="158"/>
        <v>0.49333333333333335</v>
      </c>
      <c r="BC452" s="173">
        <f t="shared" si="159"/>
        <v>4</v>
      </c>
      <c r="BD452" s="173">
        <f t="shared" si="160"/>
        <v>1.3333333333333334E-2</v>
      </c>
      <c r="BE452" s="173">
        <f t="shared" si="161"/>
        <v>1.3333333333333334E-2</v>
      </c>
      <c r="BF452" s="173">
        <f t="shared" si="162"/>
        <v>0</v>
      </c>
      <c r="BG452" s="173">
        <f t="shared" si="163"/>
        <v>9.3333333333333324E-2</v>
      </c>
      <c r="BH452" s="174" t="str">
        <f t="shared" si="164"/>
        <v>&lt;10 min</v>
      </c>
      <c r="BI452" s="174" t="str">
        <f t="shared" si="165"/>
        <v>18–22</v>
      </c>
      <c r="BJ452" s="175">
        <f t="shared" si="166"/>
        <v>0.48700000000000004</v>
      </c>
      <c r="BK452" s="175">
        <f t="shared" si="167"/>
        <v>0.48700000000000004</v>
      </c>
      <c r="BL452" s="175">
        <f t="shared" si="168"/>
        <v>2.2933011466505733E-2</v>
      </c>
      <c r="BM452" s="176" t="str">
        <f t="shared" si="169"/>
        <v>Écarter</v>
      </c>
      <c r="BN452" s="177">
        <f t="shared" si="170"/>
        <v>0.11315895372233402</v>
      </c>
      <c r="BO452" s="177">
        <f t="shared" si="171"/>
        <v>75</v>
      </c>
      <c r="BP452" s="178">
        <f t="shared" si="172"/>
        <v>0.10666666666666667</v>
      </c>
      <c r="BQ452" s="178">
        <f t="shared" si="173"/>
        <v>4</v>
      </c>
      <c r="BR452" s="179">
        <f t="shared" si="174"/>
        <v>9.3333333333333324E-2</v>
      </c>
      <c r="BS452" s="182">
        <f>AVERAGE(Tableau1[[#This Row],[STL_pg/Min]],Tableau1[[#This Row],[BLK_pg/Min]],Tableau1[[#This Row],[REB_pg/Min]])</f>
        <v>0.04</v>
      </c>
      <c r="BT452" s="180">
        <f>AVERAGE(Tableau1[FG%])</f>
        <v>44.61089630931459</v>
      </c>
      <c r="BU452" s="180">
        <f>AVERAGE(Tableau1[3P%])</f>
        <v>29.902460456941991</v>
      </c>
      <c r="BV452" s="180">
        <f>AVERAGE(Tableau1[FT%])</f>
        <v>72.024077328646754</v>
      </c>
    </row>
    <row r="453" spans="1:74">
      <c r="A453" s="181" t="s">
        <v>2216</v>
      </c>
      <c r="B453" s="167" t="s">
        <v>1750</v>
      </c>
      <c r="C453" s="168">
        <v>36</v>
      </c>
      <c r="D453" s="168">
        <v>56</v>
      </c>
      <c r="E453" s="168">
        <v>37</v>
      </c>
      <c r="F453" s="168">
        <v>19</v>
      </c>
      <c r="G453" s="168">
        <v>12.3</v>
      </c>
      <c r="H453" s="169">
        <v>207</v>
      </c>
      <c r="I453" s="169">
        <v>90</v>
      </c>
      <c r="J453" s="169">
        <v>140</v>
      </c>
      <c r="K453" s="169">
        <v>65</v>
      </c>
      <c r="L453" s="169">
        <v>0</v>
      </c>
      <c r="M453" s="169">
        <v>0</v>
      </c>
      <c r="N453" s="169">
        <v>0</v>
      </c>
      <c r="O453" s="169">
        <v>28</v>
      </c>
      <c r="P453" s="169">
        <v>62</v>
      </c>
      <c r="Q453" s="169">
        <v>42.2</v>
      </c>
      <c r="R453" s="169">
        <v>84</v>
      </c>
      <c r="S453" s="169">
        <v>202</v>
      </c>
      <c r="T453" s="169">
        <v>286</v>
      </c>
      <c r="U453" s="169">
        <v>50</v>
      </c>
      <c r="V453" s="170">
        <v>39</v>
      </c>
      <c r="W453" s="169">
        <v>17</v>
      </c>
      <c r="X453" s="169">
        <v>28</v>
      </c>
      <c r="Y453" s="169">
        <v>73</v>
      </c>
      <c r="Z453" s="169">
        <v>717</v>
      </c>
      <c r="AA453" s="169">
        <v>3</v>
      </c>
      <c r="AB453" s="169">
        <v>0</v>
      </c>
      <c r="AC453" s="168">
        <v>-0.8</v>
      </c>
      <c r="AD453" s="168">
        <v>108.8</v>
      </c>
      <c r="AE453" s="168">
        <v>112.1</v>
      </c>
      <c r="AF453" s="168">
        <v>-3.3</v>
      </c>
      <c r="AG453" s="168">
        <v>10.5</v>
      </c>
      <c r="AH453" s="168">
        <v>1.33</v>
      </c>
      <c r="AI453" s="168">
        <v>20.2</v>
      </c>
      <c r="AJ453" s="168">
        <v>11.9</v>
      </c>
      <c r="AK453" s="168">
        <v>26.2</v>
      </c>
      <c r="AL453" s="168">
        <v>19.399999999999999</v>
      </c>
      <c r="AM453" s="168">
        <v>15.3</v>
      </c>
      <c r="AN453" s="168">
        <v>65</v>
      </c>
      <c r="AO453" s="168">
        <v>62.1</v>
      </c>
      <c r="AP453" s="168">
        <v>12.6</v>
      </c>
      <c r="AQ453" s="168">
        <v>100.07</v>
      </c>
      <c r="AR453" s="168">
        <v>11.5</v>
      </c>
      <c r="AS453" s="168">
        <v>1440</v>
      </c>
      <c r="AT453" s="171">
        <f t="shared" si="150"/>
        <v>3.6964285714285716</v>
      </c>
      <c r="AU453" s="171">
        <f t="shared" si="151"/>
        <v>0.8928571428571429</v>
      </c>
      <c r="AV453" s="172">
        <f t="shared" si="152"/>
        <v>5.1071428571428568</v>
      </c>
      <c r="AW453" s="172">
        <f t="shared" si="153"/>
        <v>1.5</v>
      </c>
      <c r="AX453" s="172">
        <f t="shared" si="154"/>
        <v>3.6071428571428572</v>
      </c>
      <c r="AY453" s="172">
        <f t="shared" si="155"/>
        <v>0.30357142857142855</v>
      </c>
      <c r="AZ453" s="172">
        <f t="shared" si="156"/>
        <v>0.5</v>
      </c>
      <c r="BA453" s="172">
        <f t="shared" si="157"/>
        <v>0.6964285714285714</v>
      </c>
      <c r="BB453" s="173">
        <f t="shared" si="158"/>
        <v>0.30052264808362367</v>
      </c>
      <c r="BC453" s="173">
        <f t="shared" si="159"/>
        <v>1.2820512820512822</v>
      </c>
      <c r="BD453" s="173">
        <f t="shared" si="160"/>
        <v>2.4680603948896627E-2</v>
      </c>
      <c r="BE453" s="173">
        <f t="shared" si="161"/>
        <v>4.065040650406504E-2</v>
      </c>
      <c r="BF453" s="173">
        <f t="shared" si="162"/>
        <v>0.12195121951219512</v>
      </c>
      <c r="BG453" s="173">
        <f t="shared" si="163"/>
        <v>0.29326364692218349</v>
      </c>
      <c r="BH453" s="174" t="str">
        <f t="shared" si="164"/>
        <v>10–19 min</v>
      </c>
      <c r="BI453" s="174" t="str">
        <f t="shared" si="165"/>
        <v>33+</v>
      </c>
      <c r="BJ453" s="175">
        <f t="shared" si="166"/>
        <v>0.65</v>
      </c>
      <c r="BK453" s="175">
        <f t="shared" si="167"/>
        <v>0.621</v>
      </c>
      <c r="BL453" s="175">
        <f t="shared" si="168"/>
        <v>8.4490042245021116E-2</v>
      </c>
      <c r="BM453" s="176" t="str">
        <f t="shared" si="169"/>
        <v>Écarter</v>
      </c>
      <c r="BN453" s="177">
        <f t="shared" si="170"/>
        <v>0.11304972693302674</v>
      </c>
      <c r="BO453" s="177">
        <f t="shared" si="171"/>
        <v>688.80000000000007</v>
      </c>
      <c r="BP453" s="178">
        <f t="shared" si="172"/>
        <v>7.2590011614401845E-2</v>
      </c>
      <c r="BQ453" s="178">
        <f t="shared" si="173"/>
        <v>1.2820512820512822</v>
      </c>
      <c r="BR453" s="179">
        <f t="shared" si="174"/>
        <v>0.41521486643437855</v>
      </c>
      <c r="BS453" s="182">
        <f>AVERAGE(Tableau1[[#This Row],[STL_pg/Min]],Tableau1[[#This Row],[BLK_pg/Min]],Tableau1[[#This Row],[REB_pg/Min]])</f>
        <v>0.16018195896244672</v>
      </c>
      <c r="BT453" s="180">
        <f>AVERAGE(Tableau1[FG%])</f>
        <v>44.61089630931459</v>
      </c>
      <c r="BU453" s="180">
        <f>AVERAGE(Tableau1[3P%])</f>
        <v>29.902460456941991</v>
      </c>
      <c r="BV453" s="180">
        <f>AVERAGE(Tableau1[FT%])</f>
        <v>72.024077328646754</v>
      </c>
    </row>
    <row r="454" spans="1:74">
      <c r="A454" s="181" t="s">
        <v>2217</v>
      </c>
      <c r="B454" s="167" t="s">
        <v>1776</v>
      </c>
      <c r="C454" s="168">
        <v>28</v>
      </c>
      <c r="D454" s="168">
        <v>6</v>
      </c>
      <c r="E454" s="168">
        <v>4</v>
      </c>
      <c r="F454" s="168">
        <v>2</v>
      </c>
      <c r="G454" s="168">
        <v>8.6</v>
      </c>
      <c r="H454" s="169">
        <v>22</v>
      </c>
      <c r="I454" s="169">
        <v>8</v>
      </c>
      <c r="J454" s="169">
        <v>17</v>
      </c>
      <c r="K454" s="169">
        <v>47.1</v>
      </c>
      <c r="L454" s="169">
        <v>3</v>
      </c>
      <c r="M454" s="169">
        <v>10</v>
      </c>
      <c r="N454" s="169">
        <v>30</v>
      </c>
      <c r="O454" s="169">
        <v>3</v>
      </c>
      <c r="P454" s="169">
        <v>6</v>
      </c>
      <c r="Q454" s="169">
        <v>50</v>
      </c>
      <c r="R454" s="169">
        <v>3</v>
      </c>
      <c r="S454" s="169">
        <v>8</v>
      </c>
      <c r="T454" s="169">
        <v>11</v>
      </c>
      <c r="U454" s="169">
        <v>4</v>
      </c>
      <c r="V454" s="170">
        <v>1</v>
      </c>
      <c r="W454" s="169">
        <v>4</v>
      </c>
      <c r="X454" s="169">
        <v>0</v>
      </c>
      <c r="Y454" s="169">
        <v>4</v>
      </c>
      <c r="Z454" s="169">
        <v>52</v>
      </c>
      <c r="AA454" s="169">
        <v>0</v>
      </c>
      <c r="AB454" s="169">
        <v>0</v>
      </c>
      <c r="AC454" s="168">
        <v>3.8</v>
      </c>
      <c r="AD454" s="168">
        <v>116.4</v>
      </c>
      <c r="AE454" s="168">
        <v>103.5</v>
      </c>
      <c r="AF454" s="168">
        <v>12.9</v>
      </c>
      <c r="AG454" s="168">
        <v>10</v>
      </c>
      <c r="AH454" s="168">
        <v>4</v>
      </c>
      <c r="AI454" s="168">
        <v>16</v>
      </c>
      <c r="AJ454" s="168">
        <v>4.5999999999999996</v>
      </c>
      <c r="AK454" s="168">
        <v>16.7</v>
      </c>
      <c r="AL454" s="168">
        <v>9.6999999999999993</v>
      </c>
      <c r="AM454" s="168">
        <v>4</v>
      </c>
      <c r="AN454" s="168">
        <v>55.9</v>
      </c>
      <c r="AO454" s="168">
        <v>56</v>
      </c>
      <c r="AP454" s="168">
        <v>14.2</v>
      </c>
      <c r="AQ454" s="168">
        <v>109.95</v>
      </c>
      <c r="AR454" s="168">
        <v>10.1</v>
      </c>
      <c r="AS454" s="168">
        <v>122</v>
      </c>
      <c r="AT454" s="171">
        <f t="shared" si="150"/>
        <v>3.6666666666666665</v>
      </c>
      <c r="AU454" s="171">
        <f t="shared" si="151"/>
        <v>0.66666666666666663</v>
      </c>
      <c r="AV454" s="172">
        <f t="shared" si="152"/>
        <v>1.8333333333333333</v>
      </c>
      <c r="AW454" s="172">
        <f t="shared" si="153"/>
        <v>0.5</v>
      </c>
      <c r="AX454" s="172">
        <f t="shared" si="154"/>
        <v>1.3333333333333333</v>
      </c>
      <c r="AY454" s="172">
        <f t="shared" si="155"/>
        <v>0.66666666666666663</v>
      </c>
      <c r="AZ454" s="172">
        <f t="shared" si="156"/>
        <v>0</v>
      </c>
      <c r="BA454" s="172">
        <f t="shared" si="157"/>
        <v>0.16666666666666666</v>
      </c>
      <c r="BB454" s="173">
        <f t="shared" si="158"/>
        <v>0.4263565891472868</v>
      </c>
      <c r="BC454" s="173">
        <f t="shared" si="159"/>
        <v>4</v>
      </c>
      <c r="BD454" s="173">
        <f t="shared" si="160"/>
        <v>7.7519379844961239E-2</v>
      </c>
      <c r="BE454" s="173">
        <f t="shared" si="161"/>
        <v>0</v>
      </c>
      <c r="BF454" s="173">
        <f t="shared" si="162"/>
        <v>5.8139534883720929E-2</v>
      </c>
      <c r="BG454" s="173">
        <f t="shared" si="163"/>
        <v>0.15503875968992248</v>
      </c>
      <c r="BH454" s="174" t="str">
        <f t="shared" si="164"/>
        <v>&lt;10 min</v>
      </c>
      <c r="BI454" s="174" t="str">
        <f t="shared" si="165"/>
        <v>28–32</v>
      </c>
      <c r="BJ454" s="175">
        <f t="shared" si="166"/>
        <v>0.55899999999999994</v>
      </c>
      <c r="BK454" s="175">
        <f t="shared" si="167"/>
        <v>0.56000000000000005</v>
      </c>
      <c r="BL454" s="175">
        <f t="shared" si="168"/>
        <v>1.0259505129752565E-2</v>
      </c>
      <c r="BM454" s="176" t="str">
        <f t="shared" si="169"/>
        <v>Écarter</v>
      </c>
      <c r="BN454" s="177">
        <f t="shared" si="170"/>
        <v>0.11213950368879946</v>
      </c>
      <c r="BO454" s="177">
        <f t="shared" si="171"/>
        <v>51.599999999999994</v>
      </c>
      <c r="BP454" s="178">
        <f t="shared" si="172"/>
        <v>7.7519379844961253E-2</v>
      </c>
      <c r="BQ454" s="178">
        <f t="shared" si="173"/>
        <v>4</v>
      </c>
      <c r="BR454" s="179">
        <f t="shared" si="174"/>
        <v>0.2131782945736434</v>
      </c>
      <c r="BS454" s="182">
        <f>AVERAGE(Tableau1[[#This Row],[STL_pg/Min]],Tableau1[[#This Row],[BLK_pg/Min]],Tableau1[[#This Row],[REB_pg/Min]])</f>
        <v>9.6899224806201542E-2</v>
      </c>
      <c r="BT454" s="180">
        <f>AVERAGE(Tableau1[FG%])</f>
        <v>44.61089630931459</v>
      </c>
      <c r="BU454" s="180">
        <f>AVERAGE(Tableau1[3P%])</f>
        <v>29.902460456941991</v>
      </c>
      <c r="BV454" s="180">
        <f>AVERAGE(Tableau1[FT%])</f>
        <v>72.024077328646754</v>
      </c>
    </row>
    <row r="455" spans="1:74">
      <c r="A455" s="181" t="s">
        <v>2218</v>
      </c>
      <c r="B455" s="167" t="s">
        <v>1756</v>
      </c>
      <c r="C455" s="168">
        <v>24</v>
      </c>
      <c r="D455" s="168">
        <v>31</v>
      </c>
      <c r="E455" s="168">
        <v>27</v>
      </c>
      <c r="F455" s="168">
        <v>4</v>
      </c>
      <c r="G455" s="168">
        <v>12.4</v>
      </c>
      <c r="H455" s="169">
        <v>112</v>
      </c>
      <c r="I455" s="169">
        <v>40</v>
      </c>
      <c r="J455" s="169">
        <v>109</v>
      </c>
      <c r="K455" s="169">
        <v>35.5</v>
      </c>
      <c r="L455" s="169">
        <v>25</v>
      </c>
      <c r="M455" s="169">
        <v>81</v>
      </c>
      <c r="N455" s="169">
        <v>31.7</v>
      </c>
      <c r="O455" s="169">
        <v>9</v>
      </c>
      <c r="P455" s="169">
        <v>12</v>
      </c>
      <c r="Q455" s="169">
        <v>75</v>
      </c>
      <c r="R455" s="169">
        <v>19</v>
      </c>
      <c r="S455" s="169">
        <v>47</v>
      </c>
      <c r="T455" s="169">
        <v>65</v>
      </c>
      <c r="U455" s="169">
        <v>34</v>
      </c>
      <c r="V455" s="170">
        <v>12</v>
      </c>
      <c r="W455" s="169">
        <v>16</v>
      </c>
      <c r="X455" s="169">
        <v>3</v>
      </c>
      <c r="Y455" s="169">
        <v>22</v>
      </c>
      <c r="Z455" s="169">
        <v>285</v>
      </c>
      <c r="AA455" s="169">
        <v>0</v>
      </c>
      <c r="AB455" s="169">
        <v>0</v>
      </c>
      <c r="AC455" s="168">
        <v>0.9</v>
      </c>
      <c r="AD455" s="168">
        <v>109.9</v>
      </c>
      <c r="AE455" s="168">
        <v>105.8</v>
      </c>
      <c r="AF455" s="168">
        <v>4.0999999999999996</v>
      </c>
      <c r="AG455" s="168">
        <v>12</v>
      </c>
      <c r="AH455" s="168">
        <v>2.75</v>
      </c>
      <c r="AI455" s="168">
        <v>20.5</v>
      </c>
      <c r="AJ455" s="168">
        <v>4.8</v>
      </c>
      <c r="AK455" s="168">
        <v>11.7</v>
      </c>
      <c r="AL455" s="168">
        <v>8.3000000000000007</v>
      </c>
      <c r="AM455" s="168">
        <v>7.5</v>
      </c>
      <c r="AN455" s="168">
        <v>47.3</v>
      </c>
      <c r="AO455" s="168">
        <v>49</v>
      </c>
      <c r="AP455" s="168">
        <v>14.3</v>
      </c>
      <c r="AQ455" s="168">
        <v>95.28</v>
      </c>
      <c r="AR455" s="168">
        <v>7.4</v>
      </c>
      <c r="AS455" s="168">
        <v>761</v>
      </c>
      <c r="AT455" s="171">
        <f t="shared" si="150"/>
        <v>3.6129032258064515</v>
      </c>
      <c r="AU455" s="171">
        <f t="shared" si="151"/>
        <v>1.096774193548387</v>
      </c>
      <c r="AV455" s="172">
        <f t="shared" si="152"/>
        <v>2.096774193548387</v>
      </c>
      <c r="AW455" s="172">
        <f t="shared" si="153"/>
        <v>0.61290322580645162</v>
      </c>
      <c r="AX455" s="172">
        <f t="shared" si="154"/>
        <v>1.5161290322580645</v>
      </c>
      <c r="AY455" s="172">
        <f t="shared" si="155"/>
        <v>0.5161290322580645</v>
      </c>
      <c r="AZ455" s="172">
        <f t="shared" si="156"/>
        <v>9.6774193548387094E-2</v>
      </c>
      <c r="BA455" s="172">
        <f t="shared" si="157"/>
        <v>0.38709677419354838</v>
      </c>
      <c r="BB455" s="173">
        <f t="shared" si="158"/>
        <v>0.29136316337148804</v>
      </c>
      <c r="BC455" s="173">
        <f t="shared" si="159"/>
        <v>2.833333333333333</v>
      </c>
      <c r="BD455" s="173">
        <f t="shared" si="160"/>
        <v>4.1623309053069719E-2</v>
      </c>
      <c r="BE455" s="173">
        <f t="shared" si="161"/>
        <v>7.804370447450572E-3</v>
      </c>
      <c r="BF455" s="173">
        <f t="shared" si="162"/>
        <v>4.9427679500520294E-2</v>
      </c>
      <c r="BG455" s="173">
        <f t="shared" si="163"/>
        <v>0.12226847034339229</v>
      </c>
      <c r="BH455" s="174" t="str">
        <f t="shared" si="164"/>
        <v>10–19 min</v>
      </c>
      <c r="BI455" s="174" t="str">
        <f t="shared" si="165"/>
        <v>23–27</v>
      </c>
      <c r="BJ455" s="175">
        <f t="shared" si="166"/>
        <v>0.47299999999999998</v>
      </c>
      <c r="BK455" s="175">
        <f t="shared" si="167"/>
        <v>0.49</v>
      </c>
      <c r="BL455" s="175">
        <f t="shared" si="168"/>
        <v>6.578153289076645E-2</v>
      </c>
      <c r="BM455" s="176" t="str">
        <f t="shared" si="169"/>
        <v>Écarter</v>
      </c>
      <c r="BN455" s="177">
        <f t="shared" si="170"/>
        <v>0.11049522944116311</v>
      </c>
      <c r="BO455" s="177">
        <f t="shared" si="171"/>
        <v>384.40000000000003</v>
      </c>
      <c r="BP455" s="178">
        <f t="shared" si="172"/>
        <v>8.8449531737773146E-2</v>
      </c>
      <c r="BQ455" s="178">
        <f t="shared" si="173"/>
        <v>2.8333333333333335</v>
      </c>
      <c r="BR455" s="179">
        <f t="shared" si="174"/>
        <v>0.16909469302809571</v>
      </c>
      <c r="BS455" s="182">
        <f>AVERAGE(Tableau1[[#This Row],[STL_pg/Min]],Tableau1[[#This Row],[BLK_pg/Min]],Tableau1[[#This Row],[REB_pg/Min]])</f>
        <v>7.2840790842871997E-2</v>
      </c>
      <c r="BT455" s="180">
        <f>AVERAGE(Tableau1[FG%])</f>
        <v>44.61089630931459</v>
      </c>
      <c r="BU455" s="180">
        <f>AVERAGE(Tableau1[3P%])</f>
        <v>29.902460456941991</v>
      </c>
      <c r="BV455" s="180">
        <f>AVERAGE(Tableau1[FT%])</f>
        <v>72.024077328646754</v>
      </c>
    </row>
    <row r="456" spans="1:74">
      <c r="A456" s="181" t="s">
        <v>2219</v>
      </c>
      <c r="B456" s="167" t="s">
        <v>1815</v>
      </c>
      <c r="C456" s="168">
        <v>22</v>
      </c>
      <c r="D456" s="168">
        <v>20</v>
      </c>
      <c r="E456" s="168">
        <v>10</v>
      </c>
      <c r="F456" s="168">
        <v>10</v>
      </c>
      <c r="G456" s="168">
        <v>12.5</v>
      </c>
      <c r="H456" s="169">
        <v>72</v>
      </c>
      <c r="I456" s="169">
        <v>26</v>
      </c>
      <c r="J456" s="169">
        <v>60</v>
      </c>
      <c r="K456" s="169">
        <v>42.4</v>
      </c>
      <c r="L456" s="169">
        <v>6</v>
      </c>
      <c r="M456" s="169">
        <v>22</v>
      </c>
      <c r="N456" s="169">
        <v>28.6</v>
      </c>
      <c r="O456" s="169">
        <v>16</v>
      </c>
      <c r="P456" s="169">
        <v>22</v>
      </c>
      <c r="Q456" s="169">
        <v>68.2</v>
      </c>
      <c r="R456" s="169">
        <v>20</v>
      </c>
      <c r="S456" s="169">
        <v>28</v>
      </c>
      <c r="T456" s="169">
        <v>48</v>
      </c>
      <c r="U456" s="169">
        <v>6</v>
      </c>
      <c r="V456" s="170">
        <v>10</v>
      </c>
      <c r="W456" s="169">
        <v>8</v>
      </c>
      <c r="X456" s="169">
        <v>10</v>
      </c>
      <c r="Y456" s="169">
        <v>18</v>
      </c>
      <c r="Z456" s="169">
        <v>180</v>
      </c>
      <c r="AA456" s="169">
        <v>0</v>
      </c>
      <c r="AB456" s="169">
        <v>0</v>
      </c>
      <c r="AC456" s="168">
        <v>-4.8</v>
      </c>
      <c r="AD456" s="168">
        <v>95.3</v>
      </c>
      <c r="AE456" s="168">
        <v>115.3</v>
      </c>
      <c r="AF456" s="168">
        <v>-20</v>
      </c>
      <c r="AG456" s="168">
        <v>4</v>
      </c>
      <c r="AH456" s="168">
        <v>0.67</v>
      </c>
      <c r="AI456" s="168">
        <v>7.1</v>
      </c>
      <c r="AJ456" s="168">
        <v>7</v>
      </c>
      <c r="AK456" s="168">
        <v>10.1</v>
      </c>
      <c r="AL456" s="168">
        <v>8.5</v>
      </c>
      <c r="AM456" s="168">
        <v>10.6</v>
      </c>
      <c r="AN456" s="168">
        <v>47.5</v>
      </c>
      <c r="AO456" s="168">
        <v>51.7</v>
      </c>
      <c r="AP456" s="168">
        <v>13.2</v>
      </c>
      <c r="AQ456" s="168">
        <v>98.57</v>
      </c>
      <c r="AR456" s="168">
        <v>6.5</v>
      </c>
      <c r="AS456" s="168">
        <v>515</v>
      </c>
      <c r="AT456" s="171">
        <f t="shared" si="150"/>
        <v>3.6</v>
      </c>
      <c r="AU456" s="171">
        <f t="shared" si="151"/>
        <v>0.3</v>
      </c>
      <c r="AV456" s="172">
        <f t="shared" si="152"/>
        <v>2.4</v>
      </c>
      <c r="AW456" s="172">
        <f t="shared" si="153"/>
        <v>1</v>
      </c>
      <c r="AX456" s="172">
        <f t="shared" si="154"/>
        <v>1.4</v>
      </c>
      <c r="AY456" s="172">
        <f t="shared" si="155"/>
        <v>0.4</v>
      </c>
      <c r="AZ456" s="172">
        <f t="shared" si="156"/>
        <v>0.5</v>
      </c>
      <c r="BA456" s="172">
        <f t="shared" si="157"/>
        <v>0.5</v>
      </c>
      <c r="BB456" s="173">
        <f t="shared" si="158"/>
        <v>0.28800000000000003</v>
      </c>
      <c r="BC456" s="173">
        <f t="shared" si="159"/>
        <v>0.6</v>
      </c>
      <c r="BD456" s="173">
        <f t="shared" si="160"/>
        <v>3.2000000000000001E-2</v>
      </c>
      <c r="BE456" s="173">
        <f t="shared" si="161"/>
        <v>0.04</v>
      </c>
      <c r="BF456" s="173">
        <f t="shared" si="162"/>
        <v>0.08</v>
      </c>
      <c r="BG456" s="173">
        <f t="shared" si="163"/>
        <v>0.11199999999999999</v>
      </c>
      <c r="BH456" s="174" t="str">
        <f t="shared" si="164"/>
        <v>10–19 min</v>
      </c>
      <c r="BI456" s="174" t="str">
        <f t="shared" si="165"/>
        <v>18–22</v>
      </c>
      <c r="BJ456" s="175">
        <f t="shared" si="166"/>
        <v>0.47499999999999998</v>
      </c>
      <c r="BK456" s="175">
        <f t="shared" si="167"/>
        <v>0.51700000000000002</v>
      </c>
      <c r="BL456" s="175">
        <f t="shared" si="168"/>
        <v>3.6210018105009054E-2</v>
      </c>
      <c r="BM456" s="176" t="str">
        <f t="shared" si="169"/>
        <v>Écarter</v>
      </c>
      <c r="BN456" s="177">
        <f t="shared" si="170"/>
        <v>0.11010060362173039</v>
      </c>
      <c r="BO456" s="177">
        <f t="shared" si="171"/>
        <v>250</v>
      </c>
      <c r="BP456" s="178">
        <f t="shared" si="172"/>
        <v>2.4E-2</v>
      </c>
      <c r="BQ456" s="178">
        <f t="shared" si="173"/>
        <v>0.6</v>
      </c>
      <c r="BR456" s="179">
        <f t="shared" si="174"/>
        <v>0.192</v>
      </c>
      <c r="BS456" s="182">
        <f>AVERAGE(Tableau1[[#This Row],[STL_pg/Min]],Tableau1[[#This Row],[BLK_pg/Min]],Tableau1[[#This Row],[REB_pg/Min]])</f>
        <v>8.8000000000000009E-2</v>
      </c>
      <c r="BT456" s="180">
        <f>AVERAGE(Tableau1[FG%])</f>
        <v>44.61089630931459</v>
      </c>
      <c r="BU456" s="180">
        <f>AVERAGE(Tableau1[3P%])</f>
        <v>29.902460456941991</v>
      </c>
      <c r="BV456" s="180">
        <f>AVERAGE(Tableau1[FT%])</f>
        <v>72.024077328646754</v>
      </c>
    </row>
    <row r="457" spans="1:74">
      <c r="A457" s="181" t="s">
        <v>2220</v>
      </c>
      <c r="B457" s="167" t="s">
        <v>1811</v>
      </c>
      <c r="C457" s="168">
        <v>29</v>
      </c>
      <c r="D457" s="168">
        <v>52</v>
      </c>
      <c r="E457" s="168">
        <v>38</v>
      </c>
      <c r="F457" s="168">
        <v>14</v>
      </c>
      <c r="G457" s="168">
        <v>11.3</v>
      </c>
      <c r="H457" s="169">
        <v>187</v>
      </c>
      <c r="I457" s="169">
        <v>68</v>
      </c>
      <c r="J457" s="169">
        <v>146</v>
      </c>
      <c r="K457" s="169">
        <v>47.3</v>
      </c>
      <c r="L457" s="169">
        <v>16</v>
      </c>
      <c r="M457" s="169">
        <v>47</v>
      </c>
      <c r="N457" s="169">
        <v>34.799999999999997</v>
      </c>
      <c r="O457" s="169">
        <v>31</v>
      </c>
      <c r="P457" s="169">
        <v>47</v>
      </c>
      <c r="Q457" s="169">
        <v>68.099999999999994</v>
      </c>
      <c r="R457" s="169">
        <v>52</v>
      </c>
      <c r="S457" s="169">
        <v>68</v>
      </c>
      <c r="T457" s="169">
        <v>120</v>
      </c>
      <c r="U457" s="169">
        <v>47</v>
      </c>
      <c r="V457" s="170">
        <v>21</v>
      </c>
      <c r="W457" s="169">
        <v>26</v>
      </c>
      <c r="X457" s="169">
        <v>5</v>
      </c>
      <c r="Y457" s="169">
        <v>83</v>
      </c>
      <c r="Z457" s="169">
        <v>478</v>
      </c>
      <c r="AA457" s="169">
        <v>0</v>
      </c>
      <c r="AB457" s="169">
        <v>0</v>
      </c>
      <c r="AC457" s="168">
        <v>1</v>
      </c>
      <c r="AD457" s="168">
        <v>111</v>
      </c>
      <c r="AE457" s="168">
        <v>104.7</v>
      </c>
      <c r="AF457" s="168">
        <v>6.3</v>
      </c>
      <c r="AG457" s="168">
        <v>10.7</v>
      </c>
      <c r="AH457" s="168">
        <v>2.14</v>
      </c>
      <c r="AI457" s="168">
        <v>19.7</v>
      </c>
      <c r="AJ457" s="168">
        <v>7.2</v>
      </c>
      <c r="AK457" s="168">
        <v>10.8</v>
      </c>
      <c r="AL457" s="168">
        <v>8.9</v>
      </c>
      <c r="AM457" s="168">
        <v>9.1999999999999993</v>
      </c>
      <c r="AN457" s="168">
        <v>52.7</v>
      </c>
      <c r="AO457" s="168">
        <v>55.7</v>
      </c>
      <c r="AP457" s="168">
        <v>12.6</v>
      </c>
      <c r="AQ457" s="168">
        <v>103.16</v>
      </c>
      <c r="AR457" s="168">
        <v>7.1</v>
      </c>
      <c r="AS457" s="168">
        <v>1251</v>
      </c>
      <c r="AT457" s="171">
        <f t="shared" si="150"/>
        <v>3.5961538461538463</v>
      </c>
      <c r="AU457" s="171">
        <f t="shared" si="151"/>
        <v>0.90384615384615385</v>
      </c>
      <c r="AV457" s="172">
        <f t="shared" si="152"/>
        <v>2.3076923076923075</v>
      </c>
      <c r="AW457" s="172">
        <f t="shared" si="153"/>
        <v>1</v>
      </c>
      <c r="AX457" s="172">
        <f t="shared" si="154"/>
        <v>1.3076923076923077</v>
      </c>
      <c r="AY457" s="172">
        <f t="shared" si="155"/>
        <v>0.5</v>
      </c>
      <c r="AZ457" s="172">
        <f t="shared" si="156"/>
        <v>9.6153846153846159E-2</v>
      </c>
      <c r="BA457" s="172">
        <f t="shared" si="157"/>
        <v>0.40384615384615385</v>
      </c>
      <c r="BB457" s="173">
        <f t="shared" si="158"/>
        <v>0.31824370319945539</v>
      </c>
      <c r="BC457" s="173">
        <f t="shared" si="159"/>
        <v>2.2380952380952381</v>
      </c>
      <c r="BD457" s="173">
        <f t="shared" si="160"/>
        <v>4.4247787610619468E-2</v>
      </c>
      <c r="BE457" s="173">
        <f t="shared" si="161"/>
        <v>8.5091899251191292E-3</v>
      </c>
      <c r="BF457" s="173">
        <f t="shared" si="162"/>
        <v>8.8495575221238937E-2</v>
      </c>
      <c r="BG457" s="173">
        <f t="shared" si="163"/>
        <v>0.11572498298162015</v>
      </c>
      <c r="BH457" s="174" t="str">
        <f t="shared" si="164"/>
        <v>10–19 min</v>
      </c>
      <c r="BI457" s="174" t="str">
        <f t="shared" si="165"/>
        <v>28–32</v>
      </c>
      <c r="BJ457" s="175">
        <f t="shared" si="166"/>
        <v>0.52700000000000002</v>
      </c>
      <c r="BK457" s="175">
        <f t="shared" si="167"/>
        <v>0.55700000000000005</v>
      </c>
      <c r="BL457" s="175">
        <f t="shared" si="168"/>
        <v>8.8111044055522031E-2</v>
      </c>
      <c r="BM457" s="176" t="str">
        <f t="shared" si="169"/>
        <v>Écarter</v>
      </c>
      <c r="BN457" s="177">
        <f t="shared" si="170"/>
        <v>0.10998297477170717</v>
      </c>
      <c r="BO457" s="177">
        <f t="shared" si="171"/>
        <v>587.6</v>
      </c>
      <c r="BP457" s="178">
        <f t="shared" si="172"/>
        <v>7.9986385296119802E-2</v>
      </c>
      <c r="BQ457" s="178">
        <f t="shared" si="173"/>
        <v>2.2380952380952381</v>
      </c>
      <c r="BR457" s="179">
        <f t="shared" si="174"/>
        <v>0.20422055820285906</v>
      </c>
      <c r="BS457" s="182">
        <f>AVERAGE(Tableau1[[#This Row],[STL_pg/Min]],Tableau1[[#This Row],[BLK_pg/Min]],Tableau1[[#This Row],[REB_pg/Min]])</f>
        <v>8.5659178579532549E-2</v>
      </c>
      <c r="BT457" s="180">
        <f>AVERAGE(Tableau1[FG%])</f>
        <v>44.61089630931459</v>
      </c>
      <c r="BU457" s="180">
        <f>AVERAGE(Tableau1[3P%])</f>
        <v>29.902460456941991</v>
      </c>
      <c r="BV457" s="180">
        <f>AVERAGE(Tableau1[FT%])</f>
        <v>72.024077328646754</v>
      </c>
    </row>
    <row r="458" spans="1:74">
      <c r="A458" s="181" t="s">
        <v>2221</v>
      </c>
      <c r="B458" s="167" t="s">
        <v>1785</v>
      </c>
      <c r="C458" s="168">
        <v>22</v>
      </c>
      <c r="D458" s="168">
        <v>47</v>
      </c>
      <c r="E458" s="168">
        <v>37</v>
      </c>
      <c r="F458" s="168">
        <v>10</v>
      </c>
      <c r="G458" s="168">
        <v>9.6</v>
      </c>
      <c r="H458" s="169">
        <v>169</v>
      </c>
      <c r="I458" s="169">
        <v>66</v>
      </c>
      <c r="J458" s="169">
        <v>150</v>
      </c>
      <c r="K458" s="169">
        <v>43</v>
      </c>
      <c r="L458" s="169">
        <v>19</v>
      </c>
      <c r="M458" s="169">
        <v>56</v>
      </c>
      <c r="N458" s="169">
        <v>34.5</v>
      </c>
      <c r="O458" s="169">
        <v>19</v>
      </c>
      <c r="P458" s="169">
        <v>24</v>
      </c>
      <c r="Q458" s="169">
        <v>79.2</v>
      </c>
      <c r="R458" s="169">
        <v>38</v>
      </c>
      <c r="S458" s="169">
        <v>61</v>
      </c>
      <c r="T458" s="169">
        <v>94</v>
      </c>
      <c r="U458" s="169">
        <v>42</v>
      </c>
      <c r="V458" s="170">
        <v>28</v>
      </c>
      <c r="W458" s="169">
        <v>14</v>
      </c>
      <c r="X458" s="169">
        <v>5</v>
      </c>
      <c r="Y458" s="169">
        <v>52</v>
      </c>
      <c r="Z458" s="169">
        <v>371</v>
      </c>
      <c r="AA458" s="169">
        <v>1</v>
      </c>
      <c r="AB458" s="169">
        <v>0</v>
      </c>
      <c r="AC458" s="168">
        <v>0</v>
      </c>
      <c r="AD458" s="168">
        <v>108.4</v>
      </c>
      <c r="AE458" s="168">
        <v>108.8</v>
      </c>
      <c r="AF458" s="168">
        <v>-0.4</v>
      </c>
      <c r="AG458" s="168">
        <v>13.5</v>
      </c>
      <c r="AH458" s="168">
        <v>1.69</v>
      </c>
      <c r="AI458" s="168">
        <v>19.100000000000001</v>
      </c>
      <c r="AJ458" s="168">
        <v>7.6</v>
      </c>
      <c r="AK458" s="168">
        <v>11.7</v>
      </c>
      <c r="AL458" s="168">
        <v>9.6999999999999993</v>
      </c>
      <c r="AM458" s="168">
        <v>11.3</v>
      </c>
      <c r="AN458" s="168">
        <v>49.7</v>
      </c>
      <c r="AO458" s="168">
        <v>52.3</v>
      </c>
      <c r="AP458" s="168">
        <v>16.399999999999999</v>
      </c>
      <c r="AQ458" s="168">
        <v>101.31</v>
      </c>
      <c r="AR458" s="168">
        <v>7.5</v>
      </c>
      <c r="AS458" s="168">
        <v>957</v>
      </c>
      <c r="AT458" s="171">
        <f t="shared" si="150"/>
        <v>3.5957446808510638</v>
      </c>
      <c r="AU458" s="171">
        <f t="shared" si="151"/>
        <v>0.8936170212765957</v>
      </c>
      <c r="AV458" s="172">
        <f t="shared" si="152"/>
        <v>2</v>
      </c>
      <c r="AW458" s="172">
        <f t="shared" si="153"/>
        <v>0.80851063829787229</v>
      </c>
      <c r="AX458" s="172">
        <f t="shared" si="154"/>
        <v>1.2978723404255319</v>
      </c>
      <c r="AY458" s="172">
        <f t="shared" si="155"/>
        <v>0.2978723404255319</v>
      </c>
      <c r="AZ458" s="172">
        <f t="shared" si="156"/>
        <v>0.10638297872340426</v>
      </c>
      <c r="BA458" s="172">
        <f t="shared" si="157"/>
        <v>0.5957446808510638</v>
      </c>
      <c r="BB458" s="173">
        <f t="shared" si="158"/>
        <v>0.37455673758865249</v>
      </c>
      <c r="BC458" s="173">
        <f t="shared" si="159"/>
        <v>1.5</v>
      </c>
      <c r="BD458" s="173">
        <f t="shared" si="160"/>
        <v>3.1028368794326241E-2</v>
      </c>
      <c r="BE458" s="173">
        <f t="shared" si="161"/>
        <v>1.1081560283687944E-2</v>
      </c>
      <c r="BF458" s="173">
        <f t="shared" si="162"/>
        <v>8.4219858156028365E-2</v>
      </c>
      <c r="BG458" s="173">
        <f t="shared" si="163"/>
        <v>0.1351950354609929</v>
      </c>
      <c r="BH458" s="174" t="str">
        <f t="shared" si="164"/>
        <v>&lt;10 min</v>
      </c>
      <c r="BI458" s="174" t="str">
        <f t="shared" si="165"/>
        <v>18–22</v>
      </c>
      <c r="BJ458" s="175">
        <f t="shared" si="166"/>
        <v>0.49700000000000005</v>
      </c>
      <c r="BK458" s="175">
        <f t="shared" si="167"/>
        <v>0.52300000000000002</v>
      </c>
      <c r="BL458" s="175">
        <f t="shared" si="168"/>
        <v>9.0525045262522627E-2</v>
      </c>
      <c r="BM458" s="176" t="str">
        <f t="shared" si="169"/>
        <v>Écarter</v>
      </c>
      <c r="BN458" s="177">
        <f t="shared" si="170"/>
        <v>0.1099704610642579</v>
      </c>
      <c r="BO458" s="177">
        <f t="shared" si="171"/>
        <v>451.2</v>
      </c>
      <c r="BP458" s="178">
        <f t="shared" si="172"/>
        <v>9.3085106382978719E-2</v>
      </c>
      <c r="BQ458" s="178">
        <f t="shared" si="173"/>
        <v>1.5</v>
      </c>
      <c r="BR458" s="179">
        <f t="shared" si="174"/>
        <v>0.20833333333333334</v>
      </c>
      <c r="BS458" s="182">
        <f>AVERAGE(Tableau1[[#This Row],[STL_pg/Min]],Tableau1[[#This Row],[BLK_pg/Min]],Tableau1[[#This Row],[REB_pg/Min]])</f>
        <v>8.3481087470449175E-2</v>
      </c>
      <c r="BT458" s="180">
        <f>AVERAGE(Tableau1[FG%])</f>
        <v>44.61089630931459</v>
      </c>
      <c r="BU458" s="180">
        <f>AVERAGE(Tableau1[3P%])</f>
        <v>29.902460456941991</v>
      </c>
      <c r="BV458" s="180">
        <f>AVERAGE(Tableau1[FT%])</f>
        <v>72.024077328646754</v>
      </c>
    </row>
    <row r="459" spans="1:74">
      <c r="A459" s="181" t="s">
        <v>2222</v>
      </c>
      <c r="B459" s="167" t="s">
        <v>1754</v>
      </c>
      <c r="C459" s="168">
        <v>26</v>
      </c>
      <c r="D459" s="168">
        <v>39</v>
      </c>
      <c r="E459" s="168">
        <v>28</v>
      </c>
      <c r="F459" s="168">
        <v>11</v>
      </c>
      <c r="G459" s="168">
        <v>5.6</v>
      </c>
      <c r="H459" s="169">
        <v>137</v>
      </c>
      <c r="I459" s="169">
        <v>51</v>
      </c>
      <c r="J459" s="169">
        <v>105</v>
      </c>
      <c r="K459" s="169">
        <v>49.5</v>
      </c>
      <c r="L459" s="169">
        <v>12</v>
      </c>
      <c r="M459" s="169">
        <v>35</v>
      </c>
      <c r="N459" s="169">
        <v>27.8</v>
      </c>
      <c r="O459" s="169">
        <v>23</v>
      </c>
      <c r="P459" s="169">
        <v>35</v>
      </c>
      <c r="Q459" s="169">
        <v>68.599999999999994</v>
      </c>
      <c r="R459" s="169">
        <v>31</v>
      </c>
      <c r="S459" s="169">
        <v>23</v>
      </c>
      <c r="T459" s="169">
        <v>55</v>
      </c>
      <c r="U459" s="169">
        <v>12</v>
      </c>
      <c r="V459" s="170">
        <v>12</v>
      </c>
      <c r="W459" s="169">
        <v>8</v>
      </c>
      <c r="X459" s="169">
        <v>4</v>
      </c>
      <c r="Y459" s="169">
        <v>27</v>
      </c>
      <c r="Z459" s="169">
        <v>234</v>
      </c>
      <c r="AA459" s="169">
        <v>0</v>
      </c>
      <c r="AB459" s="169">
        <v>0</v>
      </c>
      <c r="AC459" s="168">
        <v>0</v>
      </c>
      <c r="AD459" s="168">
        <v>107.9</v>
      </c>
      <c r="AE459" s="168">
        <v>107.5</v>
      </c>
      <c r="AF459" s="168">
        <v>0.4</v>
      </c>
      <c r="AG459" s="168">
        <v>8.1999999999999993</v>
      </c>
      <c r="AH459" s="168">
        <v>0.92</v>
      </c>
      <c r="AI459" s="168">
        <v>7.6</v>
      </c>
      <c r="AJ459" s="168">
        <v>13.8</v>
      </c>
      <c r="AK459" s="168">
        <v>10.3</v>
      </c>
      <c r="AL459" s="168">
        <v>12.1</v>
      </c>
      <c r="AM459" s="168">
        <v>8.3000000000000007</v>
      </c>
      <c r="AN459" s="168">
        <v>54.3</v>
      </c>
      <c r="AO459" s="168">
        <v>57.3</v>
      </c>
      <c r="AP459" s="168">
        <v>24.1</v>
      </c>
      <c r="AQ459" s="168">
        <v>105.17</v>
      </c>
      <c r="AR459" s="168">
        <v>10.1</v>
      </c>
      <c r="AS459" s="168">
        <v>480</v>
      </c>
      <c r="AT459" s="171">
        <f t="shared" ref="AT459:AT522" si="175">H459/D459</f>
        <v>3.5128205128205128</v>
      </c>
      <c r="AU459" s="171">
        <f t="shared" ref="AU459:AU522" si="176">U459/D459</f>
        <v>0.30769230769230771</v>
      </c>
      <c r="AV459" s="172">
        <f t="shared" ref="AV459:AV522" si="177">T459/D459</f>
        <v>1.4102564102564104</v>
      </c>
      <c r="AW459" s="172">
        <f t="shared" ref="AW459:AW522" si="178">R459/D459</f>
        <v>0.79487179487179482</v>
      </c>
      <c r="AX459" s="172">
        <f t="shared" ref="AX459:AX522" si="179">S459/D459</f>
        <v>0.58974358974358976</v>
      </c>
      <c r="AY459" s="172">
        <f t="shared" ref="AY459:AY522" si="180">W459/D459</f>
        <v>0.20512820512820512</v>
      </c>
      <c r="AZ459" s="172">
        <f t="shared" ref="AZ459:AZ522" si="181">X459/D459</f>
        <v>0.10256410256410256</v>
      </c>
      <c r="BA459" s="172">
        <f t="shared" ref="BA459:BA522" si="182">V459/D459</f>
        <v>0.30769230769230771</v>
      </c>
      <c r="BB459" s="173">
        <f t="shared" ref="BB459:BB522" si="183">IF(G459&gt;0,AT459/G459,"")</f>
        <v>0.62728937728937728</v>
      </c>
      <c r="BC459" s="173">
        <f t="shared" ref="BC459:BC522" si="184">IF(BA459&gt;0,AU459/BA459,"")</f>
        <v>1</v>
      </c>
      <c r="BD459" s="173">
        <f t="shared" ref="BD459:BD522" si="185">IF(G459&gt;0,AY459/G459,"")</f>
        <v>3.6630036630036632E-2</v>
      </c>
      <c r="BE459" s="173">
        <f t="shared" ref="BE459:BE522" si="186">IF(G459&gt;0,AZ459/G459,"")</f>
        <v>1.8315018315018316E-2</v>
      </c>
      <c r="BF459" s="173">
        <f t="shared" ref="BF459:BF522" si="187">IF(G459&gt;0,AW459/G459,"")</f>
        <v>0.14194139194139194</v>
      </c>
      <c r="BG459" s="173">
        <f t="shared" ref="BG459:BG522" si="188" xml:space="preserve"> IF(G459&gt;0,AX459/G459,"")</f>
        <v>0.10531135531135533</v>
      </c>
      <c r="BH459" s="174" t="str">
        <f t="shared" ref="BH459:BH522" si="189">IF(G459&lt;10,"&lt;10 min",IF(G459&lt;20,"10–19 min",IF(G459&lt;30,"20–29 min",IF(G459&lt;40,"30–39 min","40+ min"))))</f>
        <v>&lt;10 min</v>
      </c>
      <c r="BI459" s="174" t="str">
        <f t="shared" ref="BI459:BI522" si="190">IF(C459&lt;23,"18–22",IF(C459&lt;28,"23–27",IF(C459&lt;33,"28–32","33+")))</f>
        <v>23–27</v>
      </c>
      <c r="BJ459" s="175">
        <f t="shared" ref="BJ459:BJ522" si="191">AN459/100</f>
        <v>0.54299999999999993</v>
      </c>
      <c r="BK459" s="175">
        <f t="shared" ref="BK459:BK522" si="192">AO459/100</f>
        <v>0.57299999999999995</v>
      </c>
      <c r="BL459" s="175">
        <f t="shared" ref="BL459:BL522" si="193">J459/(MAX($J$11:$J$579))</f>
        <v>6.336753168376584E-2</v>
      </c>
      <c r="BM459" s="176" t="str">
        <f t="shared" ref="BM459:BM522" si="194">IF(AND(G459&gt;=30,J459&gt;=500),"Conserver","Écarter")</f>
        <v>Écarter</v>
      </c>
      <c r="BN459" s="177">
        <f t="shared" ref="BN459:BN522" si="195">AT459/(MAX($AT$11:$AT$579))</f>
        <v>0.10743434968787081</v>
      </c>
      <c r="BO459" s="177">
        <f t="shared" ref="BO459:BO522" si="196">G459*D459</f>
        <v>218.39999999999998</v>
      </c>
      <c r="BP459" s="178">
        <f t="shared" ref="BP459:BP522" si="197">IF(BO459&gt;0,U459/BO459,"")</f>
        <v>5.4945054945054951E-2</v>
      </c>
      <c r="BQ459" s="178">
        <f t="shared" ref="BQ459:BQ522" si="198">IF(V459&gt;0,U459/V459,0)</f>
        <v>1</v>
      </c>
      <c r="BR459" s="179">
        <f t="shared" ref="BR459:BR522" si="199">IF(G459&gt;0,AV459/G459,"")</f>
        <v>0.25183150183150188</v>
      </c>
      <c r="BS459" s="182">
        <f>AVERAGE(Tableau1[[#This Row],[STL_pg/Min]],Tableau1[[#This Row],[BLK_pg/Min]],Tableau1[[#This Row],[REB_pg/Min]])</f>
        <v>0.10225885225885227</v>
      </c>
      <c r="BT459" s="180">
        <f>AVERAGE(Tableau1[FG%])</f>
        <v>44.61089630931459</v>
      </c>
      <c r="BU459" s="180">
        <f>AVERAGE(Tableau1[3P%])</f>
        <v>29.902460456941991</v>
      </c>
      <c r="BV459" s="180">
        <f>AVERAGE(Tableau1[FT%])</f>
        <v>72.024077328646754</v>
      </c>
    </row>
    <row r="460" spans="1:74">
      <c r="A460" s="181" t="s">
        <v>2223</v>
      </c>
      <c r="B460" s="167" t="s">
        <v>1766</v>
      </c>
      <c r="C460" s="168">
        <v>33</v>
      </c>
      <c r="D460" s="168">
        <v>50</v>
      </c>
      <c r="E460" s="168">
        <v>26</v>
      </c>
      <c r="F460" s="168">
        <v>24</v>
      </c>
      <c r="G460" s="168">
        <v>12.2</v>
      </c>
      <c r="H460" s="169">
        <v>175</v>
      </c>
      <c r="I460" s="169">
        <v>60</v>
      </c>
      <c r="J460" s="169">
        <v>155</v>
      </c>
      <c r="K460" s="169">
        <v>40.299999999999997</v>
      </c>
      <c r="L460" s="169">
        <v>40</v>
      </c>
      <c r="M460" s="169">
        <v>105</v>
      </c>
      <c r="N460" s="169">
        <v>36.4</v>
      </c>
      <c r="O460" s="169">
        <v>15</v>
      </c>
      <c r="P460" s="169">
        <v>20</v>
      </c>
      <c r="Q460" s="169">
        <v>77.8</v>
      </c>
      <c r="R460" s="169">
        <v>15</v>
      </c>
      <c r="S460" s="169">
        <v>55</v>
      </c>
      <c r="T460" s="169">
        <v>75</v>
      </c>
      <c r="U460" s="169">
        <v>70</v>
      </c>
      <c r="V460" s="170">
        <v>20</v>
      </c>
      <c r="W460" s="169">
        <v>25</v>
      </c>
      <c r="X460" s="169">
        <v>5</v>
      </c>
      <c r="Y460" s="169">
        <v>50</v>
      </c>
      <c r="Z460" s="169">
        <v>445</v>
      </c>
      <c r="AA460" s="169">
        <v>0</v>
      </c>
      <c r="AB460" s="169">
        <v>0</v>
      </c>
      <c r="AC460" s="168">
        <v>0.7</v>
      </c>
      <c r="AD460" s="168">
        <v>110.5</v>
      </c>
      <c r="AE460" s="168">
        <v>106.9</v>
      </c>
      <c r="AF460" s="168">
        <v>3.6</v>
      </c>
      <c r="AG460" s="168">
        <v>16.600000000000001</v>
      </c>
      <c r="AH460" s="168">
        <v>4</v>
      </c>
      <c r="AI460" s="168">
        <v>28.7</v>
      </c>
      <c r="AJ460" s="168">
        <v>2.7</v>
      </c>
      <c r="AK460" s="168">
        <v>9.5</v>
      </c>
      <c r="AL460" s="168">
        <v>6</v>
      </c>
      <c r="AM460" s="168">
        <v>7.2</v>
      </c>
      <c r="AN460" s="168">
        <v>52.9</v>
      </c>
      <c r="AO460" s="168">
        <v>54.7</v>
      </c>
      <c r="AP460" s="168">
        <v>12.6</v>
      </c>
      <c r="AQ460" s="168">
        <v>98.59</v>
      </c>
      <c r="AR460" s="168">
        <v>7.5</v>
      </c>
      <c r="AS460" s="168">
        <v>1252</v>
      </c>
      <c r="AT460" s="171">
        <f t="shared" si="175"/>
        <v>3.5</v>
      </c>
      <c r="AU460" s="171">
        <f t="shared" si="176"/>
        <v>1.4</v>
      </c>
      <c r="AV460" s="172">
        <f t="shared" si="177"/>
        <v>1.5</v>
      </c>
      <c r="AW460" s="172">
        <f t="shared" si="178"/>
        <v>0.3</v>
      </c>
      <c r="AX460" s="172">
        <f t="shared" si="179"/>
        <v>1.1000000000000001</v>
      </c>
      <c r="AY460" s="172">
        <f t="shared" si="180"/>
        <v>0.5</v>
      </c>
      <c r="AZ460" s="172">
        <f t="shared" si="181"/>
        <v>0.1</v>
      </c>
      <c r="BA460" s="172">
        <f t="shared" si="182"/>
        <v>0.4</v>
      </c>
      <c r="BB460" s="173">
        <f t="shared" si="183"/>
        <v>0.28688524590163939</v>
      </c>
      <c r="BC460" s="173">
        <f t="shared" si="184"/>
        <v>3.4999999999999996</v>
      </c>
      <c r="BD460" s="173">
        <f t="shared" si="185"/>
        <v>4.0983606557377053E-2</v>
      </c>
      <c r="BE460" s="173">
        <f t="shared" si="186"/>
        <v>8.1967213114754103E-3</v>
      </c>
      <c r="BF460" s="173">
        <f t="shared" si="187"/>
        <v>2.4590163934426229E-2</v>
      </c>
      <c r="BG460" s="173">
        <f t="shared" si="188"/>
        <v>9.0163934426229525E-2</v>
      </c>
      <c r="BH460" s="174" t="str">
        <f t="shared" si="189"/>
        <v>10–19 min</v>
      </c>
      <c r="BI460" s="174" t="str">
        <f t="shared" si="190"/>
        <v>33+</v>
      </c>
      <c r="BJ460" s="175">
        <f t="shared" si="191"/>
        <v>0.52900000000000003</v>
      </c>
      <c r="BK460" s="175">
        <f t="shared" si="192"/>
        <v>0.54700000000000004</v>
      </c>
      <c r="BL460" s="175">
        <f t="shared" si="193"/>
        <v>9.3542546771273383E-2</v>
      </c>
      <c r="BM460" s="176" t="str">
        <f t="shared" si="194"/>
        <v>Écarter</v>
      </c>
      <c r="BN460" s="177">
        <f t="shared" si="195"/>
        <v>0.10704225352112677</v>
      </c>
      <c r="BO460" s="177">
        <f t="shared" si="196"/>
        <v>610</v>
      </c>
      <c r="BP460" s="178">
        <f t="shared" si="197"/>
        <v>0.11475409836065574</v>
      </c>
      <c r="BQ460" s="178">
        <f t="shared" si="198"/>
        <v>3.5</v>
      </c>
      <c r="BR460" s="179">
        <f t="shared" si="199"/>
        <v>0.12295081967213116</v>
      </c>
      <c r="BS460" s="182">
        <f>AVERAGE(Tableau1[[#This Row],[STL_pg/Min]],Tableau1[[#This Row],[BLK_pg/Min]],Tableau1[[#This Row],[REB_pg/Min]])</f>
        <v>5.7377049180327877E-2</v>
      </c>
      <c r="BT460" s="180">
        <f>AVERAGE(Tableau1[FG%])</f>
        <v>44.61089630931459</v>
      </c>
      <c r="BU460" s="180">
        <f>AVERAGE(Tableau1[3P%])</f>
        <v>29.902460456941991</v>
      </c>
      <c r="BV460" s="180">
        <f>AVERAGE(Tableau1[FT%])</f>
        <v>72.024077328646754</v>
      </c>
    </row>
    <row r="461" spans="1:74">
      <c r="A461" s="181" t="s">
        <v>2224</v>
      </c>
      <c r="B461" s="167" t="s">
        <v>1774</v>
      </c>
      <c r="C461" s="168">
        <v>31</v>
      </c>
      <c r="D461" s="168">
        <v>24</v>
      </c>
      <c r="E461" s="168">
        <v>3</v>
      </c>
      <c r="F461" s="168">
        <v>21</v>
      </c>
      <c r="G461" s="168">
        <v>21.3</v>
      </c>
      <c r="H461" s="169">
        <v>84</v>
      </c>
      <c r="I461" s="169">
        <v>41</v>
      </c>
      <c r="J461" s="169">
        <v>122</v>
      </c>
      <c r="K461" s="169">
        <v>32.799999999999997</v>
      </c>
      <c r="L461" s="169">
        <v>0</v>
      </c>
      <c r="M461" s="169">
        <v>7</v>
      </c>
      <c r="N461" s="169">
        <v>16.7</v>
      </c>
      <c r="O461" s="169">
        <v>5</v>
      </c>
      <c r="P461" s="169">
        <v>7</v>
      </c>
      <c r="Q461" s="169">
        <v>57.1</v>
      </c>
      <c r="R461" s="169">
        <v>14</v>
      </c>
      <c r="S461" s="169">
        <v>65</v>
      </c>
      <c r="T461" s="169">
        <v>79</v>
      </c>
      <c r="U461" s="169">
        <v>166</v>
      </c>
      <c r="V461" s="170">
        <v>60</v>
      </c>
      <c r="W461" s="169">
        <v>24</v>
      </c>
      <c r="X461" s="169">
        <v>12</v>
      </c>
      <c r="Y461" s="169">
        <v>36</v>
      </c>
      <c r="Z461" s="169">
        <v>475</v>
      </c>
      <c r="AA461" s="169">
        <v>2</v>
      </c>
      <c r="AB461" s="169">
        <v>0</v>
      </c>
      <c r="AC461" s="168">
        <v>-6.2</v>
      </c>
      <c r="AD461" s="168">
        <v>99.7</v>
      </c>
      <c r="AE461" s="168">
        <v>113.1</v>
      </c>
      <c r="AF461" s="168">
        <v>-13.4</v>
      </c>
      <c r="AG461" s="168">
        <v>44.3</v>
      </c>
      <c r="AH461" s="168">
        <v>2.81</v>
      </c>
      <c r="AI461" s="168">
        <v>47.4</v>
      </c>
      <c r="AJ461" s="168">
        <v>2.7</v>
      </c>
      <c r="AK461" s="168">
        <v>11.4</v>
      </c>
      <c r="AL461" s="168">
        <v>7.1</v>
      </c>
      <c r="AM461" s="168">
        <v>16.899999999999999</v>
      </c>
      <c r="AN461" s="168">
        <v>33.200000000000003</v>
      </c>
      <c r="AO461" s="168">
        <v>34</v>
      </c>
      <c r="AP461" s="168">
        <v>15.1</v>
      </c>
      <c r="AQ461" s="168">
        <v>101.3</v>
      </c>
      <c r="AR461" s="168">
        <v>7.9</v>
      </c>
      <c r="AS461" s="168">
        <v>1076</v>
      </c>
      <c r="AT461" s="171">
        <f t="shared" si="175"/>
        <v>3.5</v>
      </c>
      <c r="AU461" s="171">
        <f t="shared" si="176"/>
        <v>6.916666666666667</v>
      </c>
      <c r="AV461" s="172">
        <f t="shared" si="177"/>
        <v>3.2916666666666665</v>
      </c>
      <c r="AW461" s="172">
        <f t="shared" si="178"/>
        <v>0.58333333333333337</v>
      </c>
      <c r="AX461" s="172">
        <f t="shared" si="179"/>
        <v>2.7083333333333335</v>
      </c>
      <c r="AY461" s="172">
        <f t="shared" si="180"/>
        <v>1</v>
      </c>
      <c r="AZ461" s="172">
        <f t="shared" si="181"/>
        <v>0.5</v>
      </c>
      <c r="BA461" s="172">
        <f t="shared" si="182"/>
        <v>2.5</v>
      </c>
      <c r="BB461" s="173">
        <f t="shared" si="183"/>
        <v>0.16431924882629106</v>
      </c>
      <c r="BC461" s="173">
        <f t="shared" si="184"/>
        <v>2.7666666666666666</v>
      </c>
      <c r="BD461" s="173">
        <f t="shared" si="185"/>
        <v>4.6948356807511735E-2</v>
      </c>
      <c r="BE461" s="173">
        <f t="shared" si="186"/>
        <v>2.3474178403755867E-2</v>
      </c>
      <c r="BF461" s="173">
        <f t="shared" si="187"/>
        <v>2.7386541471048513E-2</v>
      </c>
      <c r="BG461" s="173">
        <f t="shared" si="188"/>
        <v>0.12715179968701096</v>
      </c>
      <c r="BH461" s="174" t="str">
        <f t="shared" si="189"/>
        <v>20–29 min</v>
      </c>
      <c r="BI461" s="174" t="str">
        <f t="shared" si="190"/>
        <v>28–32</v>
      </c>
      <c r="BJ461" s="175">
        <f t="shared" si="191"/>
        <v>0.33200000000000002</v>
      </c>
      <c r="BK461" s="175">
        <f t="shared" si="192"/>
        <v>0.34</v>
      </c>
      <c r="BL461" s="175">
        <f t="shared" si="193"/>
        <v>7.3627036813518412E-2</v>
      </c>
      <c r="BM461" s="176" t="str">
        <f t="shared" si="194"/>
        <v>Écarter</v>
      </c>
      <c r="BN461" s="177">
        <f t="shared" si="195"/>
        <v>0.10704225352112677</v>
      </c>
      <c r="BO461" s="177">
        <f t="shared" si="196"/>
        <v>511.20000000000005</v>
      </c>
      <c r="BP461" s="178">
        <f t="shared" si="197"/>
        <v>0.32472613458528948</v>
      </c>
      <c r="BQ461" s="178">
        <f t="shared" si="198"/>
        <v>2.7666666666666666</v>
      </c>
      <c r="BR461" s="179">
        <f t="shared" si="199"/>
        <v>0.15453834115805945</v>
      </c>
      <c r="BS461" s="182">
        <f>AVERAGE(Tableau1[[#This Row],[STL_pg/Min]],Tableau1[[#This Row],[BLK_pg/Min]],Tableau1[[#This Row],[REB_pg/Min]])</f>
        <v>7.4986958789775682E-2</v>
      </c>
      <c r="BT461" s="180">
        <f>AVERAGE(Tableau1[FG%])</f>
        <v>44.61089630931459</v>
      </c>
      <c r="BU461" s="180">
        <f>AVERAGE(Tableau1[3P%])</f>
        <v>29.902460456941991</v>
      </c>
      <c r="BV461" s="180">
        <f>AVERAGE(Tableau1[FT%])</f>
        <v>72.024077328646754</v>
      </c>
    </row>
    <row r="462" spans="1:74">
      <c r="A462" s="181" t="s">
        <v>2225</v>
      </c>
      <c r="B462" s="167" t="s">
        <v>1793</v>
      </c>
      <c r="C462" s="168">
        <v>33</v>
      </c>
      <c r="D462" s="168">
        <v>42</v>
      </c>
      <c r="E462" s="168">
        <v>21</v>
      </c>
      <c r="F462" s="168">
        <v>21</v>
      </c>
      <c r="G462" s="168">
        <v>8.1</v>
      </c>
      <c r="H462" s="169">
        <v>147</v>
      </c>
      <c r="I462" s="169">
        <v>50</v>
      </c>
      <c r="J462" s="169">
        <v>118</v>
      </c>
      <c r="K462" s="169">
        <v>42.7</v>
      </c>
      <c r="L462" s="169">
        <v>42</v>
      </c>
      <c r="M462" s="169">
        <v>101</v>
      </c>
      <c r="N462" s="169">
        <v>43.6</v>
      </c>
      <c r="O462" s="169">
        <v>4</v>
      </c>
      <c r="P462" s="169">
        <v>4</v>
      </c>
      <c r="Q462" s="169">
        <v>60</v>
      </c>
      <c r="R462" s="169">
        <v>4</v>
      </c>
      <c r="S462" s="169">
        <v>21</v>
      </c>
      <c r="T462" s="169">
        <v>21</v>
      </c>
      <c r="U462" s="169">
        <v>8</v>
      </c>
      <c r="V462" s="170">
        <v>4</v>
      </c>
      <c r="W462" s="169">
        <v>4</v>
      </c>
      <c r="X462" s="169">
        <v>0</v>
      </c>
      <c r="Y462" s="169">
        <v>29</v>
      </c>
      <c r="Z462" s="169">
        <v>197</v>
      </c>
      <c r="AA462" s="169">
        <v>0</v>
      </c>
      <c r="AB462" s="169">
        <v>0</v>
      </c>
      <c r="AC462" s="168">
        <v>0.6</v>
      </c>
      <c r="AD462" s="168">
        <v>111.5</v>
      </c>
      <c r="AE462" s="168">
        <v>109.9</v>
      </c>
      <c r="AF462" s="168">
        <v>1.6</v>
      </c>
      <c r="AG462" s="168">
        <v>2.8</v>
      </c>
      <c r="AH462" s="168">
        <v>1.17</v>
      </c>
      <c r="AI462" s="168">
        <v>5.3</v>
      </c>
      <c r="AJ462" s="168">
        <v>0.9</v>
      </c>
      <c r="AK462" s="168">
        <v>5.4</v>
      </c>
      <c r="AL462" s="168">
        <v>3.1</v>
      </c>
      <c r="AM462" s="168">
        <v>4.5</v>
      </c>
      <c r="AN462" s="168">
        <v>61.5</v>
      </c>
      <c r="AO462" s="168">
        <v>61.7</v>
      </c>
      <c r="AP462" s="168">
        <v>15</v>
      </c>
      <c r="AQ462" s="168">
        <v>101.3</v>
      </c>
      <c r="AR462" s="168">
        <v>5.0999999999999996</v>
      </c>
      <c r="AS462" s="168">
        <v>728</v>
      </c>
      <c r="AT462" s="171">
        <f t="shared" si="175"/>
        <v>3.5</v>
      </c>
      <c r="AU462" s="171">
        <f t="shared" si="176"/>
        <v>0.19047619047619047</v>
      </c>
      <c r="AV462" s="172">
        <f t="shared" si="177"/>
        <v>0.5</v>
      </c>
      <c r="AW462" s="172">
        <f t="shared" si="178"/>
        <v>9.5238095238095233E-2</v>
      </c>
      <c r="AX462" s="172">
        <f t="shared" si="179"/>
        <v>0.5</v>
      </c>
      <c r="AY462" s="172">
        <f t="shared" si="180"/>
        <v>9.5238095238095233E-2</v>
      </c>
      <c r="AZ462" s="172">
        <f t="shared" si="181"/>
        <v>0</v>
      </c>
      <c r="BA462" s="172">
        <f t="shared" si="182"/>
        <v>9.5238095238095233E-2</v>
      </c>
      <c r="BB462" s="173">
        <f t="shared" si="183"/>
        <v>0.4320987654320988</v>
      </c>
      <c r="BC462" s="173">
        <f t="shared" si="184"/>
        <v>2</v>
      </c>
      <c r="BD462" s="173">
        <f t="shared" si="185"/>
        <v>1.1757789535567314E-2</v>
      </c>
      <c r="BE462" s="173">
        <f t="shared" si="186"/>
        <v>0</v>
      </c>
      <c r="BF462" s="173">
        <f t="shared" si="187"/>
        <v>1.1757789535567314E-2</v>
      </c>
      <c r="BG462" s="173">
        <f t="shared" si="188"/>
        <v>6.1728395061728399E-2</v>
      </c>
      <c r="BH462" s="174" t="str">
        <f t="shared" si="189"/>
        <v>&lt;10 min</v>
      </c>
      <c r="BI462" s="174" t="str">
        <f t="shared" si="190"/>
        <v>33+</v>
      </c>
      <c r="BJ462" s="175">
        <f t="shared" si="191"/>
        <v>0.61499999999999999</v>
      </c>
      <c r="BK462" s="175">
        <f t="shared" si="192"/>
        <v>0.61699999999999999</v>
      </c>
      <c r="BL462" s="175">
        <f t="shared" si="193"/>
        <v>7.1213035606517802E-2</v>
      </c>
      <c r="BM462" s="176" t="str">
        <f t="shared" si="194"/>
        <v>Écarter</v>
      </c>
      <c r="BN462" s="177">
        <f t="shared" si="195"/>
        <v>0.10704225352112677</v>
      </c>
      <c r="BO462" s="177">
        <f t="shared" si="196"/>
        <v>340.2</v>
      </c>
      <c r="BP462" s="178">
        <f t="shared" si="197"/>
        <v>2.3515579071134628E-2</v>
      </c>
      <c r="BQ462" s="178">
        <f t="shared" si="198"/>
        <v>2</v>
      </c>
      <c r="BR462" s="179">
        <f t="shared" si="199"/>
        <v>6.1728395061728399E-2</v>
      </c>
      <c r="BS462" s="182">
        <f>AVERAGE(Tableau1[[#This Row],[STL_pg/Min]],Tableau1[[#This Row],[BLK_pg/Min]],Tableau1[[#This Row],[REB_pg/Min]])</f>
        <v>2.4495394865765237E-2</v>
      </c>
      <c r="BT462" s="180">
        <f>AVERAGE(Tableau1[FG%])</f>
        <v>44.61089630931459</v>
      </c>
      <c r="BU462" s="180">
        <f>AVERAGE(Tableau1[3P%])</f>
        <v>29.902460456941991</v>
      </c>
      <c r="BV462" s="180">
        <f>AVERAGE(Tableau1[FT%])</f>
        <v>72.024077328646754</v>
      </c>
    </row>
    <row r="463" spans="1:74">
      <c r="A463" s="181" t="s">
        <v>2226</v>
      </c>
      <c r="B463" s="167" t="s">
        <v>1750</v>
      </c>
      <c r="C463" s="168">
        <v>31</v>
      </c>
      <c r="D463" s="168">
        <v>16</v>
      </c>
      <c r="E463" s="168">
        <v>7</v>
      </c>
      <c r="F463" s="168">
        <v>9</v>
      </c>
      <c r="G463" s="168">
        <v>13.1</v>
      </c>
      <c r="H463" s="169">
        <v>56</v>
      </c>
      <c r="I463" s="169">
        <v>21</v>
      </c>
      <c r="J463" s="169">
        <v>58</v>
      </c>
      <c r="K463" s="169">
        <v>36.200000000000003</v>
      </c>
      <c r="L463" s="169">
        <v>6</v>
      </c>
      <c r="M463" s="169">
        <v>26</v>
      </c>
      <c r="N463" s="169">
        <v>26.9</v>
      </c>
      <c r="O463" s="169">
        <v>6</v>
      </c>
      <c r="P463" s="169">
        <v>10</v>
      </c>
      <c r="Q463" s="169">
        <v>70</v>
      </c>
      <c r="R463" s="169">
        <v>14</v>
      </c>
      <c r="S463" s="169">
        <v>37</v>
      </c>
      <c r="T463" s="169">
        <v>50</v>
      </c>
      <c r="U463" s="169">
        <v>22</v>
      </c>
      <c r="V463" s="170">
        <v>14</v>
      </c>
      <c r="W463" s="169">
        <v>6</v>
      </c>
      <c r="X463" s="169">
        <v>2</v>
      </c>
      <c r="Y463" s="169">
        <v>19</v>
      </c>
      <c r="Z463" s="169">
        <v>160</v>
      </c>
      <c r="AA463" s="169">
        <v>1</v>
      </c>
      <c r="AB463" s="169">
        <v>0</v>
      </c>
      <c r="AC463" s="168">
        <v>-3.1</v>
      </c>
      <c r="AD463" s="168">
        <v>97.3</v>
      </c>
      <c r="AE463" s="168">
        <v>108.7</v>
      </c>
      <c r="AF463" s="168">
        <v>-11.5</v>
      </c>
      <c r="AG463" s="168">
        <v>17</v>
      </c>
      <c r="AH463" s="168">
        <v>1.53</v>
      </c>
      <c r="AI463" s="168">
        <v>22.8</v>
      </c>
      <c r="AJ463" s="168">
        <v>5.9</v>
      </c>
      <c r="AK463" s="168">
        <v>15.8</v>
      </c>
      <c r="AL463" s="168">
        <v>10.7</v>
      </c>
      <c r="AM463" s="168">
        <v>14.9</v>
      </c>
      <c r="AN463" s="168">
        <v>42.2</v>
      </c>
      <c r="AO463" s="168">
        <v>44.9</v>
      </c>
      <c r="AP463" s="168">
        <v>15.7</v>
      </c>
      <c r="AQ463" s="168">
        <v>99.59</v>
      </c>
      <c r="AR463" s="168">
        <v>6.7</v>
      </c>
      <c r="AS463" s="168">
        <v>437</v>
      </c>
      <c r="AT463" s="171">
        <f t="shared" si="175"/>
        <v>3.5</v>
      </c>
      <c r="AU463" s="171">
        <f t="shared" si="176"/>
        <v>1.375</v>
      </c>
      <c r="AV463" s="172">
        <f t="shared" si="177"/>
        <v>3.125</v>
      </c>
      <c r="AW463" s="172">
        <f t="shared" si="178"/>
        <v>0.875</v>
      </c>
      <c r="AX463" s="172">
        <f t="shared" si="179"/>
        <v>2.3125</v>
      </c>
      <c r="AY463" s="172">
        <f t="shared" si="180"/>
        <v>0.375</v>
      </c>
      <c r="AZ463" s="172">
        <f t="shared" si="181"/>
        <v>0.125</v>
      </c>
      <c r="BA463" s="172">
        <f t="shared" si="182"/>
        <v>0.875</v>
      </c>
      <c r="BB463" s="173">
        <f t="shared" si="183"/>
        <v>0.26717557251908397</v>
      </c>
      <c r="BC463" s="173">
        <f t="shared" si="184"/>
        <v>1.5714285714285714</v>
      </c>
      <c r="BD463" s="173">
        <f t="shared" si="185"/>
        <v>2.8625954198473282E-2</v>
      </c>
      <c r="BE463" s="173">
        <f t="shared" si="186"/>
        <v>9.5419847328244278E-3</v>
      </c>
      <c r="BF463" s="173">
        <f t="shared" si="187"/>
        <v>6.6793893129770993E-2</v>
      </c>
      <c r="BG463" s="173">
        <f t="shared" si="188"/>
        <v>0.17652671755725191</v>
      </c>
      <c r="BH463" s="174" t="str">
        <f t="shared" si="189"/>
        <v>10–19 min</v>
      </c>
      <c r="BI463" s="174" t="str">
        <f t="shared" si="190"/>
        <v>28–32</v>
      </c>
      <c r="BJ463" s="175">
        <f t="shared" si="191"/>
        <v>0.42200000000000004</v>
      </c>
      <c r="BK463" s="175">
        <f t="shared" si="192"/>
        <v>0.44900000000000001</v>
      </c>
      <c r="BL463" s="175">
        <f t="shared" si="193"/>
        <v>3.5003017501508749E-2</v>
      </c>
      <c r="BM463" s="176" t="str">
        <f t="shared" si="194"/>
        <v>Écarter</v>
      </c>
      <c r="BN463" s="177">
        <f t="shared" si="195"/>
        <v>0.10704225352112677</v>
      </c>
      <c r="BO463" s="177">
        <f t="shared" si="196"/>
        <v>209.6</v>
      </c>
      <c r="BP463" s="178">
        <f t="shared" si="197"/>
        <v>0.10496183206106871</v>
      </c>
      <c r="BQ463" s="178">
        <f t="shared" si="198"/>
        <v>1.5714285714285714</v>
      </c>
      <c r="BR463" s="179">
        <f t="shared" si="199"/>
        <v>0.2385496183206107</v>
      </c>
      <c r="BS463" s="182">
        <f>AVERAGE(Tableau1[[#This Row],[STL_pg/Min]],Tableau1[[#This Row],[BLK_pg/Min]],Tableau1[[#This Row],[REB_pg/Min]])</f>
        <v>9.2239185750636124E-2</v>
      </c>
      <c r="BT463" s="180">
        <f>AVERAGE(Tableau1[FG%])</f>
        <v>44.61089630931459</v>
      </c>
      <c r="BU463" s="180">
        <f>AVERAGE(Tableau1[3P%])</f>
        <v>29.902460456941991</v>
      </c>
      <c r="BV463" s="180">
        <f>AVERAGE(Tableau1[FT%])</f>
        <v>72.024077328646754</v>
      </c>
    </row>
    <row r="464" spans="1:74">
      <c r="A464" s="181" t="s">
        <v>2227</v>
      </c>
      <c r="B464" s="167" t="s">
        <v>1799</v>
      </c>
      <c r="C464" s="168">
        <v>26</v>
      </c>
      <c r="D464" s="168">
        <v>17</v>
      </c>
      <c r="E464" s="168">
        <v>2</v>
      </c>
      <c r="F464" s="168">
        <v>15</v>
      </c>
      <c r="G464" s="168">
        <v>8.6</v>
      </c>
      <c r="H464" s="169">
        <v>58</v>
      </c>
      <c r="I464" s="169">
        <v>26</v>
      </c>
      <c r="J464" s="169">
        <v>49</v>
      </c>
      <c r="K464" s="169">
        <v>53.1</v>
      </c>
      <c r="L464" s="169">
        <v>0</v>
      </c>
      <c r="M464" s="169">
        <v>0</v>
      </c>
      <c r="N464" s="169">
        <v>0</v>
      </c>
      <c r="O464" s="169">
        <v>7</v>
      </c>
      <c r="P464" s="169">
        <v>9</v>
      </c>
      <c r="Q464" s="169">
        <v>75</v>
      </c>
      <c r="R464" s="169">
        <v>20</v>
      </c>
      <c r="S464" s="169">
        <v>31</v>
      </c>
      <c r="T464" s="169">
        <v>51</v>
      </c>
      <c r="U464" s="169">
        <v>19</v>
      </c>
      <c r="V464" s="170">
        <v>14</v>
      </c>
      <c r="W464" s="169">
        <v>3</v>
      </c>
      <c r="X464" s="169">
        <v>9</v>
      </c>
      <c r="Y464" s="169">
        <v>27</v>
      </c>
      <c r="Z464" s="169">
        <v>172</v>
      </c>
      <c r="AA464" s="169">
        <v>0</v>
      </c>
      <c r="AB464" s="169">
        <v>0</v>
      </c>
      <c r="AC464" s="168">
        <v>-1.3</v>
      </c>
      <c r="AD464" s="168">
        <v>103.9</v>
      </c>
      <c r="AE464" s="168">
        <v>110.1</v>
      </c>
      <c r="AF464" s="168">
        <v>-6.1</v>
      </c>
      <c r="AG464" s="168">
        <v>19.399999999999999</v>
      </c>
      <c r="AH464" s="168">
        <v>1.29</v>
      </c>
      <c r="AI464" s="168">
        <v>21.2</v>
      </c>
      <c r="AJ464" s="168">
        <v>12.7</v>
      </c>
      <c r="AK464" s="168">
        <v>21</v>
      </c>
      <c r="AL464" s="168">
        <v>16.5</v>
      </c>
      <c r="AM464" s="168">
        <v>16.5</v>
      </c>
      <c r="AN464" s="168">
        <v>53.1</v>
      </c>
      <c r="AO464" s="168">
        <v>55.2</v>
      </c>
      <c r="AP464" s="168">
        <v>18.2</v>
      </c>
      <c r="AQ464" s="168">
        <v>100.37</v>
      </c>
      <c r="AR464" s="168">
        <v>10</v>
      </c>
      <c r="AS464" s="168">
        <v>305</v>
      </c>
      <c r="AT464" s="171">
        <f t="shared" si="175"/>
        <v>3.4117647058823528</v>
      </c>
      <c r="AU464" s="171">
        <f t="shared" si="176"/>
        <v>1.1176470588235294</v>
      </c>
      <c r="AV464" s="172">
        <f t="shared" si="177"/>
        <v>3</v>
      </c>
      <c r="AW464" s="172">
        <f t="shared" si="178"/>
        <v>1.1764705882352942</v>
      </c>
      <c r="AX464" s="172">
        <f t="shared" si="179"/>
        <v>1.8235294117647058</v>
      </c>
      <c r="AY464" s="172">
        <f t="shared" si="180"/>
        <v>0.17647058823529413</v>
      </c>
      <c r="AZ464" s="172">
        <f t="shared" si="181"/>
        <v>0.52941176470588236</v>
      </c>
      <c r="BA464" s="172">
        <f t="shared" si="182"/>
        <v>0.82352941176470584</v>
      </c>
      <c r="BB464" s="173">
        <f t="shared" si="183"/>
        <v>0.3967168262653899</v>
      </c>
      <c r="BC464" s="173">
        <f t="shared" si="184"/>
        <v>1.3571428571428572</v>
      </c>
      <c r="BD464" s="173">
        <f t="shared" si="185"/>
        <v>2.0519835841313273E-2</v>
      </c>
      <c r="BE464" s="173">
        <f t="shared" si="186"/>
        <v>6.1559507523939815E-2</v>
      </c>
      <c r="BF464" s="173">
        <f t="shared" si="187"/>
        <v>0.13679890560875513</v>
      </c>
      <c r="BG464" s="173">
        <f t="shared" si="188"/>
        <v>0.21203830369357046</v>
      </c>
      <c r="BH464" s="174" t="str">
        <f t="shared" si="189"/>
        <v>&lt;10 min</v>
      </c>
      <c r="BI464" s="174" t="str">
        <f t="shared" si="190"/>
        <v>23–27</v>
      </c>
      <c r="BJ464" s="175">
        <f t="shared" si="191"/>
        <v>0.53100000000000003</v>
      </c>
      <c r="BK464" s="175">
        <f t="shared" si="192"/>
        <v>0.55200000000000005</v>
      </c>
      <c r="BL464" s="175">
        <f t="shared" si="193"/>
        <v>2.9571514785757393E-2</v>
      </c>
      <c r="BM464" s="176" t="str">
        <f t="shared" si="194"/>
        <v>Écarter</v>
      </c>
      <c r="BN464" s="177">
        <f t="shared" si="195"/>
        <v>0.1043437093147118</v>
      </c>
      <c r="BO464" s="177">
        <f t="shared" si="196"/>
        <v>146.19999999999999</v>
      </c>
      <c r="BP464" s="178">
        <f t="shared" si="197"/>
        <v>0.12995896032831739</v>
      </c>
      <c r="BQ464" s="178">
        <f t="shared" si="198"/>
        <v>1.3571428571428572</v>
      </c>
      <c r="BR464" s="179">
        <f t="shared" si="199"/>
        <v>0.34883720930232559</v>
      </c>
      <c r="BS464" s="182">
        <f>AVERAGE(Tableau1[[#This Row],[STL_pg/Min]],Tableau1[[#This Row],[BLK_pg/Min]],Tableau1[[#This Row],[REB_pg/Min]])</f>
        <v>0.1436388508891929</v>
      </c>
      <c r="BT464" s="180">
        <f>AVERAGE(Tableau1[FG%])</f>
        <v>44.61089630931459</v>
      </c>
      <c r="BU464" s="180">
        <f>AVERAGE(Tableau1[3P%])</f>
        <v>29.902460456941991</v>
      </c>
      <c r="BV464" s="180">
        <f>AVERAGE(Tableau1[FT%])</f>
        <v>72.024077328646754</v>
      </c>
    </row>
    <row r="465" spans="1:74">
      <c r="A465" s="181" t="s">
        <v>2228</v>
      </c>
      <c r="B465" s="167" t="s">
        <v>1748</v>
      </c>
      <c r="C465" s="168">
        <v>23</v>
      </c>
      <c r="D465" s="168">
        <v>67</v>
      </c>
      <c r="E465" s="168">
        <v>39</v>
      </c>
      <c r="F465" s="168">
        <v>28</v>
      </c>
      <c r="G465" s="168">
        <v>14.6</v>
      </c>
      <c r="H465" s="169">
        <v>228</v>
      </c>
      <c r="I465" s="169">
        <v>94</v>
      </c>
      <c r="J465" s="169">
        <v>194</v>
      </c>
      <c r="K465" s="169">
        <v>47.7</v>
      </c>
      <c r="L465" s="169">
        <v>27</v>
      </c>
      <c r="M465" s="169">
        <v>74</v>
      </c>
      <c r="N465" s="169">
        <v>39.5</v>
      </c>
      <c r="O465" s="169">
        <v>13</v>
      </c>
      <c r="P465" s="169">
        <v>27</v>
      </c>
      <c r="Q465" s="169">
        <v>50</v>
      </c>
      <c r="R465" s="169">
        <v>67</v>
      </c>
      <c r="S465" s="169">
        <v>114</v>
      </c>
      <c r="T465" s="169">
        <v>181</v>
      </c>
      <c r="U465" s="169">
        <v>80</v>
      </c>
      <c r="V465" s="170">
        <v>60</v>
      </c>
      <c r="W465" s="169">
        <v>34</v>
      </c>
      <c r="X465" s="169">
        <v>13</v>
      </c>
      <c r="Y465" s="169">
        <v>114</v>
      </c>
      <c r="Z465" s="169">
        <v>657</v>
      </c>
      <c r="AA465" s="169">
        <v>0</v>
      </c>
      <c r="AB465" s="169">
        <v>0</v>
      </c>
      <c r="AC465" s="168">
        <v>-0.5</v>
      </c>
      <c r="AD465" s="168">
        <v>110.6</v>
      </c>
      <c r="AE465" s="168">
        <v>112.1</v>
      </c>
      <c r="AF465" s="168">
        <v>-1.5</v>
      </c>
      <c r="AG465" s="168">
        <v>10.9</v>
      </c>
      <c r="AH465" s="168">
        <v>1.43</v>
      </c>
      <c r="AI465" s="168">
        <v>23.8</v>
      </c>
      <c r="AJ465" s="168">
        <v>6.6</v>
      </c>
      <c r="AK465" s="168">
        <v>11.4</v>
      </c>
      <c r="AL465" s="168">
        <v>9.1</v>
      </c>
      <c r="AM465" s="168">
        <v>16.600000000000001</v>
      </c>
      <c r="AN465" s="168">
        <v>55.3</v>
      </c>
      <c r="AO465" s="168">
        <v>55.4</v>
      </c>
      <c r="AP465" s="168">
        <v>11.5</v>
      </c>
      <c r="AQ465" s="168">
        <v>101.48</v>
      </c>
      <c r="AR465" s="168">
        <v>5.0999999999999996</v>
      </c>
      <c r="AS465" s="168">
        <v>2071</v>
      </c>
      <c r="AT465" s="171">
        <f t="shared" si="175"/>
        <v>3.4029850746268657</v>
      </c>
      <c r="AU465" s="171">
        <f t="shared" si="176"/>
        <v>1.1940298507462686</v>
      </c>
      <c r="AV465" s="172">
        <f t="shared" si="177"/>
        <v>2.7014925373134329</v>
      </c>
      <c r="AW465" s="172">
        <f t="shared" si="178"/>
        <v>1</v>
      </c>
      <c r="AX465" s="172">
        <f t="shared" si="179"/>
        <v>1.7014925373134329</v>
      </c>
      <c r="AY465" s="172">
        <f t="shared" si="180"/>
        <v>0.5074626865671642</v>
      </c>
      <c r="AZ465" s="172">
        <f t="shared" si="181"/>
        <v>0.19402985074626866</v>
      </c>
      <c r="BA465" s="172">
        <f t="shared" si="182"/>
        <v>0.89552238805970152</v>
      </c>
      <c r="BB465" s="173">
        <f t="shared" si="183"/>
        <v>0.2330811694949908</v>
      </c>
      <c r="BC465" s="173">
        <f t="shared" si="184"/>
        <v>1.3333333333333333</v>
      </c>
      <c r="BD465" s="173">
        <f t="shared" si="185"/>
        <v>3.4757718258024949E-2</v>
      </c>
      <c r="BE465" s="173">
        <f t="shared" si="186"/>
        <v>1.328971580453895E-2</v>
      </c>
      <c r="BF465" s="173">
        <f t="shared" si="187"/>
        <v>6.8493150684931503E-2</v>
      </c>
      <c r="BG465" s="173">
        <f t="shared" si="188"/>
        <v>0.1165405847474954</v>
      </c>
      <c r="BH465" s="174" t="str">
        <f t="shared" si="189"/>
        <v>10–19 min</v>
      </c>
      <c r="BI465" s="174" t="str">
        <f t="shared" si="190"/>
        <v>23–27</v>
      </c>
      <c r="BJ465" s="175">
        <f t="shared" si="191"/>
        <v>0.55299999999999994</v>
      </c>
      <c r="BK465" s="175">
        <f t="shared" si="192"/>
        <v>0.55399999999999994</v>
      </c>
      <c r="BL465" s="175">
        <f t="shared" si="193"/>
        <v>0.11707905853952927</v>
      </c>
      <c r="BM465" s="176" t="str">
        <f t="shared" si="194"/>
        <v>Écarter</v>
      </c>
      <c r="BN465" s="177">
        <f t="shared" si="195"/>
        <v>0.10407519745337698</v>
      </c>
      <c r="BO465" s="177">
        <f t="shared" si="196"/>
        <v>978.19999999999993</v>
      </c>
      <c r="BP465" s="178">
        <f t="shared" si="197"/>
        <v>8.178286648947046E-2</v>
      </c>
      <c r="BQ465" s="178">
        <f t="shared" si="198"/>
        <v>1.3333333333333333</v>
      </c>
      <c r="BR465" s="179">
        <f t="shared" si="199"/>
        <v>0.1850337354324269</v>
      </c>
      <c r="BS465" s="182">
        <f>AVERAGE(Tableau1[[#This Row],[STL_pg/Min]],Tableau1[[#This Row],[BLK_pg/Min]],Tableau1[[#This Row],[REB_pg/Min]])</f>
        <v>7.7693723164996939E-2</v>
      </c>
      <c r="BT465" s="180">
        <f>AVERAGE(Tableau1[FG%])</f>
        <v>44.61089630931459</v>
      </c>
      <c r="BU465" s="180">
        <f>AVERAGE(Tableau1[3P%])</f>
        <v>29.902460456941991</v>
      </c>
      <c r="BV465" s="180">
        <f>AVERAGE(Tableau1[FT%])</f>
        <v>72.024077328646754</v>
      </c>
    </row>
    <row r="466" spans="1:74">
      <c r="A466" s="181" t="s">
        <v>2229</v>
      </c>
      <c r="B466" s="167" t="s">
        <v>1793</v>
      </c>
      <c r="C466" s="168">
        <v>24</v>
      </c>
      <c r="D466" s="168">
        <v>40</v>
      </c>
      <c r="E466" s="168">
        <v>19</v>
      </c>
      <c r="F466" s="168">
        <v>21</v>
      </c>
      <c r="G466" s="168">
        <v>7.6</v>
      </c>
      <c r="H466" s="169">
        <v>136</v>
      </c>
      <c r="I466" s="169">
        <v>56</v>
      </c>
      <c r="J466" s="169">
        <v>84</v>
      </c>
      <c r="K466" s="169">
        <v>65.099999999999994</v>
      </c>
      <c r="L466" s="169">
        <v>4</v>
      </c>
      <c r="M466" s="169">
        <v>8</v>
      </c>
      <c r="N466" s="169">
        <v>37.5</v>
      </c>
      <c r="O466" s="169">
        <v>24</v>
      </c>
      <c r="P466" s="169">
        <v>36</v>
      </c>
      <c r="Q466" s="169">
        <v>63.9</v>
      </c>
      <c r="R466" s="169">
        <v>24</v>
      </c>
      <c r="S466" s="169">
        <v>36</v>
      </c>
      <c r="T466" s="169">
        <v>56</v>
      </c>
      <c r="U466" s="169">
        <v>12</v>
      </c>
      <c r="V466" s="170">
        <v>16</v>
      </c>
      <c r="W466" s="169">
        <v>4</v>
      </c>
      <c r="X466" s="169">
        <v>12</v>
      </c>
      <c r="Y466" s="169">
        <v>32</v>
      </c>
      <c r="Z466" s="169">
        <v>248</v>
      </c>
      <c r="AA466" s="169">
        <v>0</v>
      </c>
      <c r="AB466" s="169">
        <v>0</v>
      </c>
      <c r="AC466" s="168">
        <v>-1.6</v>
      </c>
      <c r="AD466" s="168">
        <v>104.6</v>
      </c>
      <c r="AE466" s="168">
        <v>115.1</v>
      </c>
      <c r="AF466" s="168">
        <v>-10.5</v>
      </c>
      <c r="AG466" s="168">
        <v>5.7</v>
      </c>
      <c r="AH466" s="168">
        <v>0.75</v>
      </c>
      <c r="AI466" s="168">
        <v>9.5</v>
      </c>
      <c r="AJ466" s="168">
        <v>7.1</v>
      </c>
      <c r="AK466" s="168">
        <v>12</v>
      </c>
      <c r="AL466" s="168">
        <v>9.5</v>
      </c>
      <c r="AM466" s="168">
        <v>12.7</v>
      </c>
      <c r="AN466" s="168">
        <v>66.900000000000006</v>
      </c>
      <c r="AO466" s="168">
        <v>67.8</v>
      </c>
      <c r="AP466" s="168">
        <v>15.2</v>
      </c>
      <c r="AQ466" s="168">
        <v>102.68</v>
      </c>
      <c r="AR466" s="168">
        <v>8.6999999999999993</v>
      </c>
      <c r="AS466" s="168">
        <v>652</v>
      </c>
      <c r="AT466" s="171">
        <f t="shared" si="175"/>
        <v>3.4</v>
      </c>
      <c r="AU466" s="171">
        <f t="shared" si="176"/>
        <v>0.3</v>
      </c>
      <c r="AV466" s="172">
        <f t="shared" si="177"/>
        <v>1.4</v>
      </c>
      <c r="AW466" s="172">
        <f t="shared" si="178"/>
        <v>0.6</v>
      </c>
      <c r="AX466" s="172">
        <f t="shared" si="179"/>
        <v>0.9</v>
      </c>
      <c r="AY466" s="172">
        <f t="shared" si="180"/>
        <v>0.1</v>
      </c>
      <c r="AZ466" s="172">
        <f t="shared" si="181"/>
        <v>0.3</v>
      </c>
      <c r="BA466" s="172">
        <f t="shared" si="182"/>
        <v>0.4</v>
      </c>
      <c r="BB466" s="173">
        <f t="shared" si="183"/>
        <v>0.44736842105263158</v>
      </c>
      <c r="BC466" s="173">
        <f t="shared" si="184"/>
        <v>0.74999999999999989</v>
      </c>
      <c r="BD466" s="173">
        <f t="shared" si="185"/>
        <v>1.3157894736842106E-2</v>
      </c>
      <c r="BE466" s="173">
        <f t="shared" si="186"/>
        <v>3.9473684210526314E-2</v>
      </c>
      <c r="BF466" s="173">
        <f t="shared" si="187"/>
        <v>7.8947368421052627E-2</v>
      </c>
      <c r="BG466" s="173">
        <f t="shared" si="188"/>
        <v>0.11842105263157895</v>
      </c>
      <c r="BH466" s="174" t="str">
        <f t="shared" si="189"/>
        <v>&lt;10 min</v>
      </c>
      <c r="BI466" s="174" t="str">
        <f t="shared" si="190"/>
        <v>23–27</v>
      </c>
      <c r="BJ466" s="175">
        <f t="shared" si="191"/>
        <v>0.66900000000000004</v>
      </c>
      <c r="BK466" s="175">
        <f t="shared" si="192"/>
        <v>0.67799999999999994</v>
      </c>
      <c r="BL466" s="175">
        <f t="shared" si="193"/>
        <v>5.0694025347012672E-2</v>
      </c>
      <c r="BM466" s="176" t="str">
        <f t="shared" si="194"/>
        <v>Écarter</v>
      </c>
      <c r="BN466" s="177">
        <f t="shared" si="195"/>
        <v>0.10398390342052315</v>
      </c>
      <c r="BO466" s="177">
        <f t="shared" si="196"/>
        <v>304</v>
      </c>
      <c r="BP466" s="178">
        <f t="shared" si="197"/>
        <v>3.9473684210526314E-2</v>
      </c>
      <c r="BQ466" s="178">
        <f t="shared" si="198"/>
        <v>0.75</v>
      </c>
      <c r="BR466" s="179">
        <f t="shared" si="199"/>
        <v>0.18421052631578946</v>
      </c>
      <c r="BS466" s="182">
        <f>AVERAGE(Tableau1[[#This Row],[STL_pg/Min]],Tableau1[[#This Row],[BLK_pg/Min]],Tableau1[[#This Row],[REB_pg/Min]])</f>
        <v>7.8947368421052627E-2</v>
      </c>
      <c r="BT466" s="180">
        <f>AVERAGE(Tableau1[FG%])</f>
        <v>44.61089630931459</v>
      </c>
      <c r="BU466" s="180">
        <f>AVERAGE(Tableau1[3P%])</f>
        <v>29.902460456941991</v>
      </c>
      <c r="BV466" s="180">
        <f>AVERAGE(Tableau1[FT%])</f>
        <v>72.024077328646754</v>
      </c>
    </row>
    <row r="467" spans="1:74">
      <c r="A467" s="181" t="s">
        <v>2230</v>
      </c>
      <c r="B467" s="167" t="s">
        <v>1748</v>
      </c>
      <c r="C467" s="168">
        <v>25</v>
      </c>
      <c r="D467" s="168">
        <v>5</v>
      </c>
      <c r="E467" s="168">
        <v>4</v>
      </c>
      <c r="F467" s="168">
        <v>1</v>
      </c>
      <c r="G467" s="168">
        <v>12.3</v>
      </c>
      <c r="H467" s="169">
        <v>17</v>
      </c>
      <c r="I467" s="169">
        <v>6</v>
      </c>
      <c r="J467" s="169">
        <v>12</v>
      </c>
      <c r="K467" s="169">
        <v>50</v>
      </c>
      <c r="L467" s="169">
        <v>1</v>
      </c>
      <c r="M467" s="169">
        <v>5</v>
      </c>
      <c r="N467" s="169">
        <v>20</v>
      </c>
      <c r="O467" s="169">
        <v>4</v>
      </c>
      <c r="P467" s="169">
        <v>6</v>
      </c>
      <c r="Q467" s="169">
        <v>66.7</v>
      </c>
      <c r="R467" s="169">
        <v>1</v>
      </c>
      <c r="S467" s="169">
        <v>4</v>
      </c>
      <c r="T467" s="169">
        <v>5</v>
      </c>
      <c r="U467" s="169">
        <v>10</v>
      </c>
      <c r="V467" s="170">
        <v>8</v>
      </c>
      <c r="W467" s="169">
        <v>4</v>
      </c>
      <c r="X467" s="169">
        <v>2</v>
      </c>
      <c r="Y467" s="169">
        <v>2</v>
      </c>
      <c r="Z467" s="169">
        <v>48</v>
      </c>
      <c r="AA467" s="169">
        <v>0</v>
      </c>
      <c r="AB467" s="169">
        <v>0</v>
      </c>
      <c r="AC467" s="168">
        <v>0.4</v>
      </c>
      <c r="AD467" s="168">
        <v>118.5</v>
      </c>
      <c r="AE467" s="168">
        <v>117.8</v>
      </c>
      <c r="AF467" s="168">
        <v>0.6</v>
      </c>
      <c r="AG467" s="168">
        <v>21.3</v>
      </c>
      <c r="AH467" s="168">
        <v>1.25</v>
      </c>
      <c r="AI467" s="168">
        <v>30.3</v>
      </c>
      <c r="AJ467" s="168">
        <v>1.9</v>
      </c>
      <c r="AK467" s="168">
        <v>5.8</v>
      </c>
      <c r="AL467" s="168">
        <v>4.0999999999999996</v>
      </c>
      <c r="AM467" s="168">
        <v>24.2</v>
      </c>
      <c r="AN467" s="168">
        <v>54.2</v>
      </c>
      <c r="AO467" s="168">
        <v>58.1</v>
      </c>
      <c r="AP467" s="168">
        <v>16.3</v>
      </c>
      <c r="AQ467" s="168">
        <v>100.75</v>
      </c>
      <c r="AR467" s="168">
        <v>6.7</v>
      </c>
      <c r="AS467" s="168">
        <v>130</v>
      </c>
      <c r="AT467" s="171">
        <f t="shared" si="175"/>
        <v>3.4</v>
      </c>
      <c r="AU467" s="171">
        <f t="shared" si="176"/>
        <v>2</v>
      </c>
      <c r="AV467" s="172">
        <f t="shared" si="177"/>
        <v>1</v>
      </c>
      <c r="AW467" s="172">
        <f t="shared" si="178"/>
        <v>0.2</v>
      </c>
      <c r="AX467" s="172">
        <f t="shared" si="179"/>
        <v>0.8</v>
      </c>
      <c r="AY467" s="172">
        <f t="shared" si="180"/>
        <v>0.8</v>
      </c>
      <c r="AZ467" s="172">
        <f t="shared" si="181"/>
        <v>0.4</v>
      </c>
      <c r="BA467" s="172">
        <f t="shared" si="182"/>
        <v>1.6</v>
      </c>
      <c r="BB467" s="173">
        <f t="shared" si="183"/>
        <v>0.27642276422764223</v>
      </c>
      <c r="BC467" s="173">
        <f t="shared" si="184"/>
        <v>1.25</v>
      </c>
      <c r="BD467" s="173">
        <f t="shared" si="185"/>
        <v>6.5040650406504058E-2</v>
      </c>
      <c r="BE467" s="173">
        <f t="shared" si="186"/>
        <v>3.2520325203252029E-2</v>
      </c>
      <c r="BF467" s="173">
        <f t="shared" si="187"/>
        <v>1.6260162601626015E-2</v>
      </c>
      <c r="BG467" s="173">
        <f t="shared" si="188"/>
        <v>6.5040650406504058E-2</v>
      </c>
      <c r="BH467" s="174" t="str">
        <f t="shared" si="189"/>
        <v>10–19 min</v>
      </c>
      <c r="BI467" s="174" t="str">
        <f t="shared" si="190"/>
        <v>23–27</v>
      </c>
      <c r="BJ467" s="175">
        <f t="shared" si="191"/>
        <v>0.54200000000000004</v>
      </c>
      <c r="BK467" s="175">
        <f t="shared" si="192"/>
        <v>0.58099999999999996</v>
      </c>
      <c r="BL467" s="175">
        <f t="shared" si="193"/>
        <v>7.2420036210018102E-3</v>
      </c>
      <c r="BM467" s="176" t="str">
        <f t="shared" si="194"/>
        <v>Écarter</v>
      </c>
      <c r="BN467" s="177">
        <f t="shared" si="195"/>
        <v>0.10398390342052315</v>
      </c>
      <c r="BO467" s="177">
        <f t="shared" si="196"/>
        <v>61.5</v>
      </c>
      <c r="BP467" s="178">
        <f t="shared" si="197"/>
        <v>0.16260162601626016</v>
      </c>
      <c r="BQ467" s="178">
        <f t="shared" si="198"/>
        <v>1.25</v>
      </c>
      <c r="BR467" s="179">
        <f t="shared" si="199"/>
        <v>8.1300813008130079E-2</v>
      </c>
      <c r="BS467" s="182">
        <f>AVERAGE(Tableau1[[#This Row],[STL_pg/Min]],Tableau1[[#This Row],[BLK_pg/Min]],Tableau1[[#This Row],[REB_pg/Min]])</f>
        <v>5.9620596205962051E-2</v>
      </c>
      <c r="BT467" s="180">
        <f>AVERAGE(Tableau1[FG%])</f>
        <v>44.61089630931459</v>
      </c>
      <c r="BU467" s="180">
        <f>AVERAGE(Tableau1[3P%])</f>
        <v>29.902460456941991</v>
      </c>
      <c r="BV467" s="180">
        <f>AVERAGE(Tableau1[FT%])</f>
        <v>72.024077328646754</v>
      </c>
    </row>
    <row r="468" spans="1:74">
      <c r="A468" s="181" t="s">
        <v>2231</v>
      </c>
      <c r="B468" s="167" t="s">
        <v>1758</v>
      </c>
      <c r="C468" s="168">
        <v>32</v>
      </c>
      <c r="D468" s="168">
        <v>25</v>
      </c>
      <c r="E468" s="168">
        <v>6</v>
      </c>
      <c r="F468" s="168">
        <v>19</v>
      </c>
      <c r="G468" s="168">
        <v>5.8</v>
      </c>
      <c r="H468" s="169">
        <v>83</v>
      </c>
      <c r="I468" s="169">
        <v>28</v>
      </c>
      <c r="J468" s="169">
        <v>75</v>
      </c>
      <c r="K468" s="169">
        <v>36.5</v>
      </c>
      <c r="L468" s="169">
        <v>10</v>
      </c>
      <c r="M468" s="169">
        <v>38</v>
      </c>
      <c r="N468" s="169">
        <v>24.3</v>
      </c>
      <c r="O468" s="169">
        <v>20</v>
      </c>
      <c r="P468" s="169">
        <v>20</v>
      </c>
      <c r="Q468" s="169">
        <v>95.2</v>
      </c>
      <c r="R468" s="169">
        <v>3</v>
      </c>
      <c r="S468" s="169">
        <v>18</v>
      </c>
      <c r="T468" s="169">
        <v>20</v>
      </c>
      <c r="U468" s="169">
        <v>10</v>
      </c>
      <c r="V468" s="170">
        <v>10</v>
      </c>
      <c r="W468" s="169">
        <v>5</v>
      </c>
      <c r="X468" s="169">
        <v>0</v>
      </c>
      <c r="Y468" s="169">
        <v>5</v>
      </c>
      <c r="Z468" s="169">
        <v>133</v>
      </c>
      <c r="AA468" s="169">
        <v>0</v>
      </c>
      <c r="AB468" s="169">
        <v>0</v>
      </c>
      <c r="AC468" s="168">
        <v>1</v>
      </c>
      <c r="AD468" s="168">
        <v>104.7</v>
      </c>
      <c r="AE468" s="168">
        <v>98.7</v>
      </c>
      <c r="AF468" s="168">
        <v>6</v>
      </c>
      <c r="AG468" s="168">
        <v>12.1</v>
      </c>
      <c r="AH468" s="168">
        <v>1.1000000000000001</v>
      </c>
      <c r="AI468" s="168">
        <v>10.5</v>
      </c>
      <c r="AJ468" s="168">
        <v>2</v>
      </c>
      <c r="AK468" s="168">
        <v>10.4</v>
      </c>
      <c r="AL468" s="168">
        <v>6.4</v>
      </c>
      <c r="AM468" s="168">
        <v>9.5</v>
      </c>
      <c r="AN468" s="168">
        <v>42.6</v>
      </c>
      <c r="AO468" s="168">
        <v>49.9</v>
      </c>
      <c r="AP468" s="168">
        <v>26.9</v>
      </c>
      <c r="AQ468" s="168">
        <v>104.99</v>
      </c>
      <c r="AR468" s="168">
        <v>8.9</v>
      </c>
      <c r="AS468" s="168">
        <v>318</v>
      </c>
      <c r="AT468" s="171">
        <f t="shared" si="175"/>
        <v>3.32</v>
      </c>
      <c r="AU468" s="171">
        <f t="shared" si="176"/>
        <v>0.4</v>
      </c>
      <c r="AV468" s="172">
        <f t="shared" si="177"/>
        <v>0.8</v>
      </c>
      <c r="AW468" s="172">
        <f t="shared" si="178"/>
        <v>0.12</v>
      </c>
      <c r="AX468" s="172">
        <f t="shared" si="179"/>
        <v>0.72</v>
      </c>
      <c r="AY468" s="172">
        <f t="shared" si="180"/>
        <v>0.2</v>
      </c>
      <c r="AZ468" s="172">
        <f t="shared" si="181"/>
        <v>0</v>
      </c>
      <c r="BA468" s="172">
        <f t="shared" si="182"/>
        <v>0.4</v>
      </c>
      <c r="BB468" s="173">
        <f t="shared" si="183"/>
        <v>0.57241379310344831</v>
      </c>
      <c r="BC468" s="173">
        <f t="shared" si="184"/>
        <v>1</v>
      </c>
      <c r="BD468" s="173">
        <f t="shared" si="185"/>
        <v>3.4482758620689655E-2</v>
      </c>
      <c r="BE468" s="173">
        <f t="shared" si="186"/>
        <v>0</v>
      </c>
      <c r="BF468" s="173">
        <f t="shared" si="187"/>
        <v>2.0689655172413793E-2</v>
      </c>
      <c r="BG468" s="173">
        <f t="shared" si="188"/>
        <v>0.12413793103448276</v>
      </c>
      <c r="BH468" s="174" t="str">
        <f t="shared" si="189"/>
        <v>&lt;10 min</v>
      </c>
      <c r="BI468" s="174" t="str">
        <f t="shared" si="190"/>
        <v>28–32</v>
      </c>
      <c r="BJ468" s="175">
        <f t="shared" si="191"/>
        <v>0.42599999999999999</v>
      </c>
      <c r="BK468" s="175">
        <f t="shared" si="192"/>
        <v>0.499</v>
      </c>
      <c r="BL468" s="175">
        <f t="shared" si="193"/>
        <v>4.5262522631261314E-2</v>
      </c>
      <c r="BM468" s="176" t="str">
        <f t="shared" si="194"/>
        <v>Écarter</v>
      </c>
      <c r="BN468" s="177">
        <f t="shared" si="195"/>
        <v>0.10153722334004024</v>
      </c>
      <c r="BO468" s="177">
        <f t="shared" si="196"/>
        <v>145</v>
      </c>
      <c r="BP468" s="178">
        <f t="shared" si="197"/>
        <v>6.8965517241379309E-2</v>
      </c>
      <c r="BQ468" s="178">
        <f t="shared" si="198"/>
        <v>1</v>
      </c>
      <c r="BR468" s="179">
        <f t="shared" si="199"/>
        <v>0.13793103448275862</v>
      </c>
      <c r="BS468" s="182">
        <f>AVERAGE(Tableau1[[#This Row],[STL_pg/Min]],Tableau1[[#This Row],[BLK_pg/Min]],Tableau1[[#This Row],[REB_pg/Min]])</f>
        <v>5.7471264367816098E-2</v>
      </c>
      <c r="BT468" s="180">
        <f>AVERAGE(Tableau1[FG%])</f>
        <v>44.61089630931459</v>
      </c>
      <c r="BU468" s="180">
        <f>AVERAGE(Tableau1[3P%])</f>
        <v>29.902460456941991</v>
      </c>
      <c r="BV468" s="180">
        <f>AVERAGE(Tableau1[FT%])</f>
        <v>72.024077328646754</v>
      </c>
    </row>
    <row r="469" spans="1:74">
      <c r="A469" s="181" t="s">
        <v>2232</v>
      </c>
      <c r="B469" s="167" t="s">
        <v>1811</v>
      </c>
      <c r="C469" s="168">
        <v>26</v>
      </c>
      <c r="D469" s="168">
        <v>20</v>
      </c>
      <c r="E469" s="168">
        <v>14</v>
      </c>
      <c r="F469" s="168">
        <v>6</v>
      </c>
      <c r="G469" s="168">
        <v>7.3</v>
      </c>
      <c r="H469" s="169">
        <v>66</v>
      </c>
      <c r="I469" s="169">
        <v>28</v>
      </c>
      <c r="J469" s="169">
        <v>62</v>
      </c>
      <c r="K469" s="169">
        <v>43.5</v>
      </c>
      <c r="L469" s="169">
        <v>6</v>
      </c>
      <c r="M469" s="169">
        <v>26</v>
      </c>
      <c r="N469" s="169">
        <v>23.1</v>
      </c>
      <c r="O469" s="169">
        <v>6</v>
      </c>
      <c r="P469" s="169">
        <v>8</v>
      </c>
      <c r="Q469" s="169">
        <v>62.5</v>
      </c>
      <c r="R469" s="169">
        <v>6</v>
      </c>
      <c r="S469" s="169">
        <v>8</v>
      </c>
      <c r="T469" s="169">
        <v>14</v>
      </c>
      <c r="U469" s="169">
        <v>10</v>
      </c>
      <c r="V469" s="170">
        <v>14</v>
      </c>
      <c r="W469" s="169">
        <v>8</v>
      </c>
      <c r="X469" s="169">
        <v>4</v>
      </c>
      <c r="Y469" s="169">
        <v>16</v>
      </c>
      <c r="Z469" s="169">
        <v>116</v>
      </c>
      <c r="AA469" s="169">
        <v>0</v>
      </c>
      <c r="AB469" s="169">
        <v>0</v>
      </c>
      <c r="AC469" s="168">
        <v>-1.2</v>
      </c>
      <c r="AD469" s="168">
        <v>110.6</v>
      </c>
      <c r="AE469" s="168">
        <v>116.8</v>
      </c>
      <c r="AF469" s="168">
        <v>-6.2</v>
      </c>
      <c r="AG469" s="168">
        <v>7.9</v>
      </c>
      <c r="AH469" s="168">
        <v>0.64</v>
      </c>
      <c r="AI469" s="168">
        <v>10.1</v>
      </c>
      <c r="AJ469" s="168">
        <v>3.3</v>
      </c>
      <c r="AK469" s="168">
        <v>5.3</v>
      </c>
      <c r="AL469" s="168">
        <v>4.3</v>
      </c>
      <c r="AM469" s="168">
        <v>15.7</v>
      </c>
      <c r="AN469" s="168">
        <v>48.4</v>
      </c>
      <c r="AO469" s="168">
        <v>49.6</v>
      </c>
      <c r="AP469" s="168">
        <v>21.2</v>
      </c>
      <c r="AQ469" s="168">
        <v>108.85</v>
      </c>
      <c r="AR469" s="168">
        <v>3.8</v>
      </c>
      <c r="AS469" s="168">
        <v>331</v>
      </c>
      <c r="AT469" s="171">
        <f t="shared" si="175"/>
        <v>3.3</v>
      </c>
      <c r="AU469" s="171">
        <f t="shared" si="176"/>
        <v>0.5</v>
      </c>
      <c r="AV469" s="172">
        <f t="shared" si="177"/>
        <v>0.7</v>
      </c>
      <c r="AW469" s="172">
        <f t="shared" si="178"/>
        <v>0.3</v>
      </c>
      <c r="AX469" s="172">
        <f t="shared" si="179"/>
        <v>0.4</v>
      </c>
      <c r="AY469" s="172">
        <f t="shared" si="180"/>
        <v>0.4</v>
      </c>
      <c r="AZ469" s="172">
        <f t="shared" si="181"/>
        <v>0.2</v>
      </c>
      <c r="BA469" s="172">
        <f t="shared" si="182"/>
        <v>0.7</v>
      </c>
      <c r="BB469" s="173">
        <f t="shared" si="183"/>
        <v>0.45205479452054792</v>
      </c>
      <c r="BC469" s="173">
        <f t="shared" si="184"/>
        <v>0.7142857142857143</v>
      </c>
      <c r="BD469" s="173">
        <f t="shared" si="185"/>
        <v>5.4794520547945209E-2</v>
      </c>
      <c r="BE469" s="173">
        <f t="shared" si="186"/>
        <v>2.7397260273972605E-2</v>
      </c>
      <c r="BF469" s="173">
        <f t="shared" si="187"/>
        <v>4.1095890410958902E-2</v>
      </c>
      <c r="BG469" s="173">
        <f t="shared" si="188"/>
        <v>5.4794520547945209E-2</v>
      </c>
      <c r="BH469" s="174" t="str">
        <f t="shared" si="189"/>
        <v>&lt;10 min</v>
      </c>
      <c r="BI469" s="174" t="str">
        <f t="shared" si="190"/>
        <v>23–27</v>
      </c>
      <c r="BJ469" s="175">
        <f t="shared" si="191"/>
        <v>0.48399999999999999</v>
      </c>
      <c r="BK469" s="175">
        <f t="shared" si="192"/>
        <v>0.496</v>
      </c>
      <c r="BL469" s="175">
        <f t="shared" si="193"/>
        <v>3.7417018708509352E-2</v>
      </c>
      <c r="BM469" s="176" t="str">
        <f t="shared" si="194"/>
        <v>Écarter</v>
      </c>
      <c r="BN469" s="177">
        <f t="shared" si="195"/>
        <v>0.10092555331991952</v>
      </c>
      <c r="BO469" s="177">
        <f t="shared" si="196"/>
        <v>146</v>
      </c>
      <c r="BP469" s="178">
        <f t="shared" si="197"/>
        <v>6.8493150684931503E-2</v>
      </c>
      <c r="BQ469" s="178">
        <f t="shared" si="198"/>
        <v>0.7142857142857143</v>
      </c>
      <c r="BR469" s="179">
        <f t="shared" si="199"/>
        <v>9.5890410958904104E-2</v>
      </c>
      <c r="BS469" s="182">
        <f>AVERAGE(Tableau1[[#This Row],[STL_pg/Min]],Tableau1[[#This Row],[BLK_pg/Min]],Tableau1[[#This Row],[REB_pg/Min]])</f>
        <v>5.9360730593607303E-2</v>
      </c>
      <c r="BT469" s="180">
        <f>AVERAGE(Tableau1[FG%])</f>
        <v>44.61089630931459</v>
      </c>
      <c r="BU469" s="180">
        <f>AVERAGE(Tableau1[3P%])</f>
        <v>29.902460456941991</v>
      </c>
      <c r="BV469" s="180">
        <f>AVERAGE(Tableau1[FT%])</f>
        <v>72.024077328646754</v>
      </c>
    </row>
    <row r="470" spans="1:74">
      <c r="A470" s="181" t="s">
        <v>2233</v>
      </c>
      <c r="B470" s="167" t="s">
        <v>1776</v>
      </c>
      <c r="C470" s="168">
        <v>25</v>
      </c>
      <c r="D470" s="168">
        <v>14</v>
      </c>
      <c r="E470" s="168">
        <v>11</v>
      </c>
      <c r="F470" s="168">
        <v>3</v>
      </c>
      <c r="G470" s="168">
        <v>6</v>
      </c>
      <c r="H470" s="169">
        <v>46</v>
      </c>
      <c r="I470" s="169">
        <v>18</v>
      </c>
      <c r="J470" s="169">
        <v>36</v>
      </c>
      <c r="K470" s="169">
        <v>50</v>
      </c>
      <c r="L470" s="169">
        <v>4</v>
      </c>
      <c r="M470" s="169">
        <v>15</v>
      </c>
      <c r="N470" s="169">
        <v>26.7</v>
      </c>
      <c r="O470" s="169">
        <v>6</v>
      </c>
      <c r="P470" s="169">
        <v>8</v>
      </c>
      <c r="Q470" s="169">
        <v>75</v>
      </c>
      <c r="R470" s="169">
        <v>7</v>
      </c>
      <c r="S470" s="169">
        <v>10</v>
      </c>
      <c r="T470" s="169">
        <v>17</v>
      </c>
      <c r="U470" s="169">
        <v>6</v>
      </c>
      <c r="V470" s="170">
        <v>4</v>
      </c>
      <c r="W470" s="169">
        <v>1</v>
      </c>
      <c r="X470" s="169">
        <v>4</v>
      </c>
      <c r="Y470" s="169">
        <v>6</v>
      </c>
      <c r="Z470" s="169">
        <v>88</v>
      </c>
      <c r="AA470" s="169">
        <v>0</v>
      </c>
      <c r="AB470" s="169">
        <v>0</v>
      </c>
      <c r="AC470" s="168">
        <v>-0.2</v>
      </c>
      <c r="AD470" s="168">
        <v>112.7</v>
      </c>
      <c r="AE470" s="168">
        <v>115.6</v>
      </c>
      <c r="AF470" s="168">
        <v>-2.9</v>
      </c>
      <c r="AG470" s="168">
        <v>8.6</v>
      </c>
      <c r="AH470" s="168">
        <v>1.25</v>
      </c>
      <c r="AI470" s="168">
        <v>10.199999999999999</v>
      </c>
      <c r="AJ470" s="168">
        <v>6.9</v>
      </c>
      <c r="AK470" s="168">
        <v>14.9</v>
      </c>
      <c r="AL470" s="168">
        <v>10.1</v>
      </c>
      <c r="AM470" s="168">
        <v>8.1999999999999993</v>
      </c>
      <c r="AN470" s="168">
        <v>55.6</v>
      </c>
      <c r="AO470" s="168">
        <v>58.2</v>
      </c>
      <c r="AP470" s="168">
        <v>20.2</v>
      </c>
      <c r="AQ470" s="168">
        <v>103.28</v>
      </c>
      <c r="AR470" s="168">
        <v>10.4</v>
      </c>
      <c r="AS470" s="168">
        <v>181</v>
      </c>
      <c r="AT470" s="171">
        <f t="shared" si="175"/>
        <v>3.2857142857142856</v>
      </c>
      <c r="AU470" s="171">
        <f t="shared" si="176"/>
        <v>0.42857142857142855</v>
      </c>
      <c r="AV470" s="172">
        <f t="shared" si="177"/>
        <v>1.2142857142857142</v>
      </c>
      <c r="AW470" s="172">
        <f t="shared" si="178"/>
        <v>0.5</v>
      </c>
      <c r="AX470" s="172">
        <f t="shared" si="179"/>
        <v>0.7142857142857143</v>
      </c>
      <c r="AY470" s="172">
        <f t="shared" si="180"/>
        <v>7.1428571428571425E-2</v>
      </c>
      <c r="AZ470" s="172">
        <f t="shared" si="181"/>
        <v>0.2857142857142857</v>
      </c>
      <c r="BA470" s="172">
        <f t="shared" si="182"/>
        <v>0.2857142857142857</v>
      </c>
      <c r="BB470" s="173">
        <f t="shared" si="183"/>
        <v>0.54761904761904756</v>
      </c>
      <c r="BC470" s="173">
        <f t="shared" si="184"/>
        <v>1.5</v>
      </c>
      <c r="BD470" s="173">
        <f t="shared" si="185"/>
        <v>1.1904761904761904E-2</v>
      </c>
      <c r="BE470" s="173">
        <f t="shared" si="186"/>
        <v>4.7619047619047616E-2</v>
      </c>
      <c r="BF470" s="173">
        <f t="shared" si="187"/>
        <v>8.3333333333333329E-2</v>
      </c>
      <c r="BG470" s="173">
        <f t="shared" si="188"/>
        <v>0.11904761904761905</v>
      </c>
      <c r="BH470" s="174" t="str">
        <f t="shared" si="189"/>
        <v>&lt;10 min</v>
      </c>
      <c r="BI470" s="174" t="str">
        <f t="shared" si="190"/>
        <v>23–27</v>
      </c>
      <c r="BJ470" s="175">
        <f t="shared" si="191"/>
        <v>0.55600000000000005</v>
      </c>
      <c r="BK470" s="175">
        <f t="shared" si="192"/>
        <v>0.58200000000000007</v>
      </c>
      <c r="BL470" s="175">
        <f t="shared" si="193"/>
        <v>2.1726010863005431E-2</v>
      </c>
      <c r="BM470" s="176" t="str">
        <f t="shared" si="194"/>
        <v>Écarter</v>
      </c>
      <c r="BN470" s="177">
        <f t="shared" si="195"/>
        <v>0.10048864616269043</v>
      </c>
      <c r="BO470" s="177">
        <f t="shared" si="196"/>
        <v>84</v>
      </c>
      <c r="BP470" s="178">
        <f t="shared" si="197"/>
        <v>7.1428571428571425E-2</v>
      </c>
      <c r="BQ470" s="178">
        <f t="shared" si="198"/>
        <v>1.5</v>
      </c>
      <c r="BR470" s="179">
        <f t="shared" si="199"/>
        <v>0.20238095238095236</v>
      </c>
      <c r="BS470" s="182">
        <f>AVERAGE(Tableau1[[#This Row],[STL_pg/Min]],Tableau1[[#This Row],[BLK_pg/Min]],Tableau1[[#This Row],[REB_pg/Min]])</f>
        <v>8.7301587301587283E-2</v>
      </c>
      <c r="BT470" s="180">
        <f>AVERAGE(Tableau1[FG%])</f>
        <v>44.61089630931459</v>
      </c>
      <c r="BU470" s="180">
        <f>AVERAGE(Tableau1[3P%])</f>
        <v>29.902460456941991</v>
      </c>
      <c r="BV470" s="180">
        <f>AVERAGE(Tableau1[FT%])</f>
        <v>72.024077328646754</v>
      </c>
    </row>
    <row r="471" spans="1:74">
      <c r="A471" s="181" t="s">
        <v>2234</v>
      </c>
      <c r="B471" s="167" t="s">
        <v>1752</v>
      </c>
      <c r="C471" s="168">
        <v>25</v>
      </c>
      <c r="D471" s="168">
        <v>33</v>
      </c>
      <c r="E471" s="168">
        <v>15</v>
      </c>
      <c r="F471" s="168">
        <v>18</v>
      </c>
      <c r="G471" s="168">
        <v>17.899999999999999</v>
      </c>
      <c r="H471" s="169">
        <v>106</v>
      </c>
      <c r="I471" s="169">
        <v>40</v>
      </c>
      <c r="J471" s="169">
        <v>92</v>
      </c>
      <c r="K471" s="169">
        <v>40.4</v>
      </c>
      <c r="L471" s="169">
        <v>13</v>
      </c>
      <c r="M471" s="169">
        <v>46</v>
      </c>
      <c r="N471" s="169">
        <v>27.7</v>
      </c>
      <c r="O471" s="169">
        <v>17</v>
      </c>
      <c r="P471" s="169">
        <v>26</v>
      </c>
      <c r="Q471" s="169">
        <v>61.5</v>
      </c>
      <c r="R471" s="169">
        <v>17</v>
      </c>
      <c r="S471" s="169">
        <v>50</v>
      </c>
      <c r="T471" s="169">
        <v>66</v>
      </c>
      <c r="U471" s="169">
        <v>23</v>
      </c>
      <c r="V471" s="170">
        <v>13</v>
      </c>
      <c r="W471" s="169">
        <v>33</v>
      </c>
      <c r="X471" s="169">
        <v>10</v>
      </c>
      <c r="Y471" s="169">
        <v>43</v>
      </c>
      <c r="Z471" s="169">
        <v>333</v>
      </c>
      <c r="AA471" s="169">
        <v>0</v>
      </c>
      <c r="AB471" s="169">
        <v>0</v>
      </c>
      <c r="AC471" s="168">
        <v>-2.8</v>
      </c>
      <c r="AD471" s="168">
        <v>107.6</v>
      </c>
      <c r="AE471" s="168">
        <v>115.9</v>
      </c>
      <c r="AF471" s="168">
        <v>-8.4</v>
      </c>
      <c r="AG471" s="168">
        <v>4.9000000000000004</v>
      </c>
      <c r="AH471" s="168">
        <v>1.83</v>
      </c>
      <c r="AI471" s="168">
        <v>15.8</v>
      </c>
      <c r="AJ471" s="168">
        <v>2.9</v>
      </c>
      <c r="AK471" s="168">
        <v>8.1</v>
      </c>
      <c r="AL471" s="168">
        <v>5.6</v>
      </c>
      <c r="AM471" s="168">
        <v>8.6</v>
      </c>
      <c r="AN471" s="168">
        <v>47.3</v>
      </c>
      <c r="AO471" s="168">
        <v>49.8</v>
      </c>
      <c r="AP471" s="168">
        <v>8.4</v>
      </c>
      <c r="AQ471" s="168">
        <v>100.53</v>
      </c>
      <c r="AR471" s="168">
        <v>4</v>
      </c>
      <c r="AS471" s="168">
        <v>1240</v>
      </c>
      <c r="AT471" s="171">
        <f t="shared" si="175"/>
        <v>3.2121212121212119</v>
      </c>
      <c r="AU471" s="171">
        <f t="shared" si="176"/>
        <v>0.69696969696969702</v>
      </c>
      <c r="AV471" s="172">
        <f t="shared" si="177"/>
        <v>2</v>
      </c>
      <c r="AW471" s="172">
        <f t="shared" si="178"/>
        <v>0.51515151515151514</v>
      </c>
      <c r="AX471" s="172">
        <f t="shared" si="179"/>
        <v>1.5151515151515151</v>
      </c>
      <c r="AY471" s="172">
        <f t="shared" si="180"/>
        <v>1</v>
      </c>
      <c r="AZ471" s="172">
        <f t="shared" si="181"/>
        <v>0.30303030303030304</v>
      </c>
      <c r="BA471" s="172">
        <f t="shared" si="182"/>
        <v>0.39393939393939392</v>
      </c>
      <c r="BB471" s="173">
        <f t="shared" si="183"/>
        <v>0.17944811240900627</v>
      </c>
      <c r="BC471" s="173">
        <f t="shared" si="184"/>
        <v>1.7692307692307694</v>
      </c>
      <c r="BD471" s="173">
        <f t="shared" si="185"/>
        <v>5.5865921787709501E-2</v>
      </c>
      <c r="BE471" s="173">
        <f t="shared" si="186"/>
        <v>1.692906720839682E-2</v>
      </c>
      <c r="BF471" s="173">
        <f t="shared" si="187"/>
        <v>2.8779414254274591E-2</v>
      </c>
      <c r="BG471" s="173">
        <f t="shared" si="188"/>
        <v>8.4645336041984098E-2</v>
      </c>
      <c r="BH471" s="174" t="str">
        <f t="shared" si="189"/>
        <v>10–19 min</v>
      </c>
      <c r="BI471" s="174" t="str">
        <f t="shared" si="190"/>
        <v>23–27</v>
      </c>
      <c r="BJ471" s="175">
        <f t="shared" si="191"/>
        <v>0.47299999999999998</v>
      </c>
      <c r="BK471" s="175">
        <f t="shared" si="192"/>
        <v>0.498</v>
      </c>
      <c r="BL471" s="175">
        <f t="shared" si="193"/>
        <v>5.5522027761013878E-2</v>
      </c>
      <c r="BM471" s="176" t="str">
        <f t="shared" si="194"/>
        <v>Écarter</v>
      </c>
      <c r="BN471" s="177">
        <f t="shared" si="195"/>
        <v>9.8237912322419366E-2</v>
      </c>
      <c r="BO471" s="177">
        <f t="shared" si="196"/>
        <v>590.69999999999993</v>
      </c>
      <c r="BP471" s="178">
        <f t="shared" si="197"/>
        <v>3.8936854579312681E-2</v>
      </c>
      <c r="BQ471" s="178">
        <f t="shared" si="198"/>
        <v>1.7692307692307692</v>
      </c>
      <c r="BR471" s="179">
        <f t="shared" si="199"/>
        <v>0.111731843575419</v>
      </c>
      <c r="BS471" s="182">
        <f>AVERAGE(Tableau1[[#This Row],[STL_pg/Min]],Tableau1[[#This Row],[BLK_pg/Min]],Tableau1[[#This Row],[REB_pg/Min]])</f>
        <v>6.1508944190508431E-2</v>
      </c>
      <c r="BT471" s="180">
        <f>AVERAGE(Tableau1[FG%])</f>
        <v>44.61089630931459</v>
      </c>
      <c r="BU471" s="180">
        <f>AVERAGE(Tableau1[3P%])</f>
        <v>29.902460456941991</v>
      </c>
      <c r="BV471" s="180">
        <f>AVERAGE(Tableau1[FT%])</f>
        <v>72.024077328646754</v>
      </c>
    </row>
    <row r="472" spans="1:74">
      <c r="A472" s="181" t="s">
        <v>2235</v>
      </c>
      <c r="B472" s="167" t="s">
        <v>1830</v>
      </c>
      <c r="C472" s="168">
        <v>25</v>
      </c>
      <c r="D472" s="168">
        <v>10</v>
      </c>
      <c r="E472" s="168">
        <v>1</v>
      </c>
      <c r="F472" s="168">
        <v>9</v>
      </c>
      <c r="G472" s="168">
        <v>13.8</v>
      </c>
      <c r="H472" s="169">
        <v>32</v>
      </c>
      <c r="I472" s="169">
        <v>11</v>
      </c>
      <c r="J472" s="169">
        <v>35</v>
      </c>
      <c r="K472" s="169">
        <v>31.4</v>
      </c>
      <c r="L472" s="169">
        <v>7</v>
      </c>
      <c r="M472" s="169">
        <v>25</v>
      </c>
      <c r="N472" s="169">
        <v>28</v>
      </c>
      <c r="O472" s="169">
        <v>3</v>
      </c>
      <c r="P472" s="169">
        <v>6</v>
      </c>
      <c r="Q472" s="169">
        <v>50</v>
      </c>
      <c r="R472" s="169">
        <v>9</v>
      </c>
      <c r="S472" s="169">
        <v>12</v>
      </c>
      <c r="T472" s="169">
        <v>21</v>
      </c>
      <c r="U472" s="169">
        <v>8</v>
      </c>
      <c r="V472" s="170">
        <v>3</v>
      </c>
      <c r="W472" s="169">
        <v>10</v>
      </c>
      <c r="X472" s="169">
        <v>1</v>
      </c>
      <c r="Y472" s="169">
        <v>18</v>
      </c>
      <c r="Z472" s="169">
        <v>99</v>
      </c>
      <c r="AA472" s="169">
        <v>0</v>
      </c>
      <c r="AB472" s="169">
        <v>0</v>
      </c>
      <c r="AC472" s="168">
        <v>3.1</v>
      </c>
      <c r="AD472" s="168">
        <v>113.2</v>
      </c>
      <c r="AE472" s="168">
        <v>103.5</v>
      </c>
      <c r="AF472" s="168">
        <v>9.6999999999999993</v>
      </c>
      <c r="AG472" s="168">
        <v>7.3</v>
      </c>
      <c r="AH472" s="168">
        <v>2.67</v>
      </c>
      <c r="AI472" s="168">
        <v>16.3</v>
      </c>
      <c r="AJ472" s="168">
        <v>5.8</v>
      </c>
      <c r="AK472" s="168">
        <v>9.1999999999999993</v>
      </c>
      <c r="AL472" s="168">
        <v>7.4</v>
      </c>
      <c r="AM472" s="168">
        <v>6.1</v>
      </c>
      <c r="AN472" s="168">
        <v>41.4</v>
      </c>
      <c r="AO472" s="168">
        <v>42.5</v>
      </c>
      <c r="AP472" s="168">
        <v>12</v>
      </c>
      <c r="AQ472" s="168">
        <v>99.3</v>
      </c>
      <c r="AR472" s="168">
        <v>3.7</v>
      </c>
      <c r="AS472" s="168">
        <v>287</v>
      </c>
      <c r="AT472" s="171">
        <f t="shared" si="175"/>
        <v>3.2</v>
      </c>
      <c r="AU472" s="171">
        <f t="shared" si="176"/>
        <v>0.8</v>
      </c>
      <c r="AV472" s="172">
        <f t="shared" si="177"/>
        <v>2.1</v>
      </c>
      <c r="AW472" s="172">
        <f t="shared" si="178"/>
        <v>0.9</v>
      </c>
      <c r="AX472" s="172">
        <f t="shared" si="179"/>
        <v>1.2</v>
      </c>
      <c r="AY472" s="172">
        <f t="shared" si="180"/>
        <v>1</v>
      </c>
      <c r="AZ472" s="172">
        <f t="shared" si="181"/>
        <v>0.1</v>
      </c>
      <c r="BA472" s="172">
        <f t="shared" si="182"/>
        <v>0.3</v>
      </c>
      <c r="BB472" s="173">
        <f t="shared" si="183"/>
        <v>0.2318840579710145</v>
      </c>
      <c r="BC472" s="173">
        <f t="shared" si="184"/>
        <v>2.666666666666667</v>
      </c>
      <c r="BD472" s="173">
        <f t="shared" si="185"/>
        <v>7.2463768115942032E-2</v>
      </c>
      <c r="BE472" s="173">
        <f t="shared" si="186"/>
        <v>7.246376811594203E-3</v>
      </c>
      <c r="BF472" s="173">
        <f t="shared" si="187"/>
        <v>6.5217391304347824E-2</v>
      </c>
      <c r="BG472" s="173">
        <f t="shared" si="188"/>
        <v>8.6956521739130432E-2</v>
      </c>
      <c r="BH472" s="174" t="str">
        <f t="shared" si="189"/>
        <v>10–19 min</v>
      </c>
      <c r="BI472" s="174" t="str">
        <f t="shared" si="190"/>
        <v>23–27</v>
      </c>
      <c r="BJ472" s="175">
        <f t="shared" si="191"/>
        <v>0.41399999999999998</v>
      </c>
      <c r="BK472" s="175">
        <f t="shared" si="192"/>
        <v>0.42499999999999999</v>
      </c>
      <c r="BL472" s="175">
        <f t="shared" si="193"/>
        <v>2.1122510561255279E-2</v>
      </c>
      <c r="BM472" s="176" t="str">
        <f t="shared" si="194"/>
        <v>Écarter</v>
      </c>
      <c r="BN472" s="177">
        <f t="shared" si="195"/>
        <v>9.7867203219315899E-2</v>
      </c>
      <c r="BO472" s="177">
        <f t="shared" si="196"/>
        <v>138</v>
      </c>
      <c r="BP472" s="178">
        <f t="shared" si="197"/>
        <v>5.7971014492753624E-2</v>
      </c>
      <c r="BQ472" s="178">
        <f t="shared" si="198"/>
        <v>2.6666666666666665</v>
      </c>
      <c r="BR472" s="179">
        <f t="shared" si="199"/>
        <v>0.15217391304347827</v>
      </c>
      <c r="BS472" s="182">
        <f>AVERAGE(Tableau1[[#This Row],[STL_pg/Min]],Tableau1[[#This Row],[BLK_pg/Min]],Tableau1[[#This Row],[REB_pg/Min]])</f>
        <v>7.7294685990338174E-2</v>
      </c>
      <c r="BT472" s="180">
        <f>AVERAGE(Tableau1[FG%])</f>
        <v>44.61089630931459</v>
      </c>
      <c r="BU472" s="180">
        <f>AVERAGE(Tableau1[3P%])</f>
        <v>29.902460456941991</v>
      </c>
      <c r="BV472" s="180">
        <f>AVERAGE(Tableau1[FT%])</f>
        <v>72.024077328646754</v>
      </c>
    </row>
    <row r="473" spans="1:74">
      <c r="A473" s="181" t="s">
        <v>2236</v>
      </c>
      <c r="B473" s="167" t="s">
        <v>1750</v>
      </c>
      <c r="C473" s="168">
        <v>24</v>
      </c>
      <c r="D473" s="168">
        <v>57</v>
      </c>
      <c r="E473" s="168">
        <v>36</v>
      </c>
      <c r="F473" s="168">
        <v>21</v>
      </c>
      <c r="G473" s="168">
        <v>10.7</v>
      </c>
      <c r="H473" s="169">
        <v>182</v>
      </c>
      <c r="I473" s="169">
        <v>68</v>
      </c>
      <c r="J473" s="169">
        <v>143</v>
      </c>
      <c r="K473" s="169">
        <v>49.6</v>
      </c>
      <c r="L473" s="169">
        <v>17</v>
      </c>
      <c r="M473" s="169">
        <v>51</v>
      </c>
      <c r="N473" s="169">
        <v>32.700000000000003</v>
      </c>
      <c r="O473" s="169">
        <v>29</v>
      </c>
      <c r="P473" s="169">
        <v>46</v>
      </c>
      <c r="Q473" s="169">
        <v>61.4</v>
      </c>
      <c r="R473" s="169">
        <v>34</v>
      </c>
      <c r="S473" s="169">
        <v>57</v>
      </c>
      <c r="T473" s="169">
        <v>91</v>
      </c>
      <c r="U473" s="169">
        <v>23</v>
      </c>
      <c r="V473" s="170">
        <v>11</v>
      </c>
      <c r="W473" s="169">
        <v>23</v>
      </c>
      <c r="X473" s="169">
        <v>40</v>
      </c>
      <c r="Y473" s="169">
        <v>63</v>
      </c>
      <c r="Z473" s="169">
        <v>502</v>
      </c>
      <c r="AA473" s="169">
        <v>0</v>
      </c>
      <c r="AB473" s="169">
        <v>0</v>
      </c>
      <c r="AC473" s="168">
        <v>-0.4</v>
      </c>
      <c r="AD473" s="168">
        <v>107.3</v>
      </c>
      <c r="AE473" s="168">
        <v>108.9</v>
      </c>
      <c r="AF473" s="168">
        <v>-1.6</v>
      </c>
      <c r="AG473" s="168">
        <v>5.0999999999999996</v>
      </c>
      <c r="AH473" s="168">
        <v>1.64</v>
      </c>
      <c r="AI473" s="168">
        <v>11.6</v>
      </c>
      <c r="AJ473" s="168">
        <v>5.2</v>
      </c>
      <c r="AK473" s="168">
        <v>8.1</v>
      </c>
      <c r="AL473" s="168">
        <v>6.7</v>
      </c>
      <c r="AM473" s="168">
        <v>7</v>
      </c>
      <c r="AN473" s="168">
        <v>55.7</v>
      </c>
      <c r="AO473" s="168">
        <v>57.4</v>
      </c>
      <c r="AP473" s="168">
        <v>11.9</v>
      </c>
      <c r="AQ473" s="168">
        <v>102.16</v>
      </c>
      <c r="AR473" s="168">
        <v>6.3</v>
      </c>
      <c r="AS473" s="168">
        <v>1293</v>
      </c>
      <c r="AT473" s="171">
        <f t="shared" si="175"/>
        <v>3.192982456140351</v>
      </c>
      <c r="AU473" s="171">
        <f t="shared" si="176"/>
        <v>0.40350877192982454</v>
      </c>
      <c r="AV473" s="172">
        <f t="shared" si="177"/>
        <v>1.5964912280701755</v>
      </c>
      <c r="AW473" s="172">
        <f t="shared" si="178"/>
        <v>0.59649122807017541</v>
      </c>
      <c r="AX473" s="172">
        <f t="shared" si="179"/>
        <v>1</v>
      </c>
      <c r="AY473" s="172">
        <f t="shared" si="180"/>
        <v>0.40350877192982454</v>
      </c>
      <c r="AZ473" s="172">
        <f t="shared" si="181"/>
        <v>0.70175438596491224</v>
      </c>
      <c r="BA473" s="172">
        <f t="shared" si="182"/>
        <v>0.19298245614035087</v>
      </c>
      <c r="BB473" s="173">
        <f t="shared" si="183"/>
        <v>0.29840957534021972</v>
      </c>
      <c r="BC473" s="173">
        <f t="shared" si="184"/>
        <v>2.0909090909090908</v>
      </c>
      <c r="BD473" s="173">
        <f t="shared" si="185"/>
        <v>3.7711100180357435E-2</v>
      </c>
      <c r="BE473" s="173">
        <f t="shared" si="186"/>
        <v>6.5584522052795538E-2</v>
      </c>
      <c r="BF473" s="173">
        <f t="shared" si="187"/>
        <v>5.5746843744876207E-2</v>
      </c>
      <c r="BG473" s="173">
        <f t="shared" si="188"/>
        <v>9.3457943925233655E-2</v>
      </c>
      <c r="BH473" s="174" t="str">
        <f t="shared" si="189"/>
        <v>10–19 min</v>
      </c>
      <c r="BI473" s="174" t="str">
        <f t="shared" si="190"/>
        <v>23–27</v>
      </c>
      <c r="BJ473" s="175">
        <f t="shared" si="191"/>
        <v>0.55700000000000005</v>
      </c>
      <c r="BK473" s="175">
        <f t="shared" si="192"/>
        <v>0.57399999999999995</v>
      </c>
      <c r="BL473" s="175">
        <f t="shared" si="193"/>
        <v>8.630054315027158E-2</v>
      </c>
      <c r="BM473" s="176" t="str">
        <f t="shared" si="194"/>
        <v>Écarter</v>
      </c>
      <c r="BN473" s="177">
        <f t="shared" si="195"/>
        <v>9.7652582159624426E-2</v>
      </c>
      <c r="BO473" s="177">
        <f t="shared" si="196"/>
        <v>609.9</v>
      </c>
      <c r="BP473" s="178">
        <f t="shared" si="197"/>
        <v>3.7711100180357435E-2</v>
      </c>
      <c r="BQ473" s="178">
        <f t="shared" si="198"/>
        <v>2.0909090909090908</v>
      </c>
      <c r="BR473" s="179">
        <f t="shared" si="199"/>
        <v>0.14920478767010986</v>
      </c>
      <c r="BS473" s="182">
        <f>AVERAGE(Tableau1[[#This Row],[STL_pg/Min]],Tableau1[[#This Row],[BLK_pg/Min]],Tableau1[[#This Row],[REB_pg/Min]])</f>
        <v>8.4166803301087612E-2</v>
      </c>
      <c r="BT473" s="180">
        <f>AVERAGE(Tableau1[FG%])</f>
        <v>44.61089630931459</v>
      </c>
      <c r="BU473" s="180">
        <f>AVERAGE(Tableau1[3P%])</f>
        <v>29.902460456941991</v>
      </c>
      <c r="BV473" s="180">
        <f>AVERAGE(Tableau1[FT%])</f>
        <v>72.024077328646754</v>
      </c>
    </row>
    <row r="474" spans="1:74">
      <c r="A474" s="181" t="s">
        <v>2237</v>
      </c>
      <c r="B474" s="167" t="s">
        <v>1764</v>
      </c>
      <c r="C474" s="168">
        <v>33</v>
      </c>
      <c r="D474" s="168">
        <v>40</v>
      </c>
      <c r="E474" s="168">
        <v>22</v>
      </c>
      <c r="F474" s="168">
        <v>18</v>
      </c>
      <c r="G474" s="168">
        <v>15.9</v>
      </c>
      <c r="H474" s="169">
        <v>124</v>
      </c>
      <c r="I474" s="169">
        <v>44</v>
      </c>
      <c r="J474" s="169">
        <v>132</v>
      </c>
      <c r="K474" s="169">
        <v>34.4</v>
      </c>
      <c r="L474" s="169">
        <v>20</v>
      </c>
      <c r="M474" s="169">
        <v>72</v>
      </c>
      <c r="N474" s="169">
        <v>27.4</v>
      </c>
      <c r="O474" s="169">
        <v>16</v>
      </c>
      <c r="P474" s="169">
        <v>24</v>
      </c>
      <c r="Q474" s="169">
        <v>60</v>
      </c>
      <c r="R474" s="169">
        <v>28</v>
      </c>
      <c r="S474" s="169">
        <v>40</v>
      </c>
      <c r="T474" s="169">
        <v>68</v>
      </c>
      <c r="U474" s="169">
        <v>76</v>
      </c>
      <c r="V474" s="170">
        <v>24</v>
      </c>
      <c r="W474" s="169">
        <v>36</v>
      </c>
      <c r="X474" s="169">
        <v>12</v>
      </c>
      <c r="Y474" s="169">
        <v>24</v>
      </c>
      <c r="Z474" s="169">
        <v>440</v>
      </c>
      <c r="AA474" s="169">
        <v>0</v>
      </c>
      <c r="AB474" s="169">
        <v>0</v>
      </c>
      <c r="AC474" s="168">
        <v>0</v>
      </c>
      <c r="AD474" s="168">
        <v>106.1</v>
      </c>
      <c r="AE474" s="168">
        <v>106.3</v>
      </c>
      <c r="AF474" s="168">
        <v>-0.2</v>
      </c>
      <c r="AG474" s="168">
        <v>16.2</v>
      </c>
      <c r="AH474" s="168">
        <v>3.5</v>
      </c>
      <c r="AI474" s="168">
        <v>31.8</v>
      </c>
      <c r="AJ474" s="168">
        <v>4.2</v>
      </c>
      <c r="AK474" s="168">
        <v>6.1</v>
      </c>
      <c r="AL474" s="168">
        <v>5.0999999999999996</v>
      </c>
      <c r="AM474" s="168">
        <v>9.1</v>
      </c>
      <c r="AN474" s="168">
        <v>42</v>
      </c>
      <c r="AO474" s="168">
        <v>44</v>
      </c>
      <c r="AP474" s="168">
        <v>11.1</v>
      </c>
      <c r="AQ474" s="168">
        <v>98.84</v>
      </c>
      <c r="AR474" s="168">
        <v>6.1</v>
      </c>
      <c r="AS474" s="168">
        <v>1308</v>
      </c>
      <c r="AT474" s="171">
        <f t="shared" si="175"/>
        <v>3.1</v>
      </c>
      <c r="AU474" s="171">
        <f t="shared" si="176"/>
        <v>1.9</v>
      </c>
      <c r="AV474" s="172">
        <f t="shared" si="177"/>
        <v>1.7</v>
      </c>
      <c r="AW474" s="172">
        <f t="shared" si="178"/>
        <v>0.7</v>
      </c>
      <c r="AX474" s="172">
        <f t="shared" si="179"/>
        <v>1</v>
      </c>
      <c r="AY474" s="172">
        <f t="shared" si="180"/>
        <v>0.9</v>
      </c>
      <c r="AZ474" s="172">
        <f t="shared" si="181"/>
        <v>0.3</v>
      </c>
      <c r="BA474" s="172">
        <f t="shared" si="182"/>
        <v>0.6</v>
      </c>
      <c r="BB474" s="173">
        <f t="shared" si="183"/>
        <v>0.19496855345911951</v>
      </c>
      <c r="BC474" s="173">
        <f t="shared" si="184"/>
        <v>3.1666666666666665</v>
      </c>
      <c r="BD474" s="173">
        <f t="shared" si="185"/>
        <v>5.6603773584905662E-2</v>
      </c>
      <c r="BE474" s="173">
        <f t="shared" si="186"/>
        <v>1.8867924528301886E-2</v>
      </c>
      <c r="BF474" s="173">
        <f t="shared" si="187"/>
        <v>4.40251572327044E-2</v>
      </c>
      <c r="BG474" s="173">
        <f t="shared" si="188"/>
        <v>6.2893081761006289E-2</v>
      </c>
      <c r="BH474" s="174" t="str">
        <f t="shared" si="189"/>
        <v>10–19 min</v>
      </c>
      <c r="BI474" s="174" t="str">
        <f t="shared" si="190"/>
        <v>33+</v>
      </c>
      <c r="BJ474" s="175">
        <f t="shared" si="191"/>
        <v>0.42</v>
      </c>
      <c r="BK474" s="175">
        <f t="shared" si="192"/>
        <v>0.44</v>
      </c>
      <c r="BL474" s="175">
        <f t="shared" si="193"/>
        <v>7.966203983101991E-2</v>
      </c>
      <c r="BM474" s="176" t="str">
        <f t="shared" si="194"/>
        <v>Écarter</v>
      </c>
      <c r="BN474" s="177">
        <f t="shared" si="195"/>
        <v>9.4808853118712275E-2</v>
      </c>
      <c r="BO474" s="177">
        <f t="shared" si="196"/>
        <v>636</v>
      </c>
      <c r="BP474" s="178">
        <f t="shared" si="197"/>
        <v>0.11949685534591195</v>
      </c>
      <c r="BQ474" s="178">
        <f t="shared" si="198"/>
        <v>3.1666666666666665</v>
      </c>
      <c r="BR474" s="179">
        <f t="shared" si="199"/>
        <v>0.10691823899371068</v>
      </c>
      <c r="BS474" s="182">
        <f>AVERAGE(Tableau1[[#This Row],[STL_pg/Min]],Tableau1[[#This Row],[BLK_pg/Min]],Tableau1[[#This Row],[REB_pg/Min]])</f>
        <v>6.0796645702306078E-2</v>
      </c>
      <c r="BT474" s="180">
        <f>AVERAGE(Tableau1[FG%])</f>
        <v>44.61089630931459</v>
      </c>
      <c r="BU474" s="180">
        <f>AVERAGE(Tableau1[3P%])</f>
        <v>29.902460456941991</v>
      </c>
      <c r="BV474" s="180">
        <f>AVERAGE(Tableau1[FT%])</f>
        <v>72.024077328646754</v>
      </c>
    </row>
    <row r="475" spans="1:74">
      <c r="A475" s="181" t="s">
        <v>2238</v>
      </c>
      <c r="B475" s="167" t="s">
        <v>1774</v>
      </c>
      <c r="C475" s="168">
        <v>27</v>
      </c>
      <c r="D475" s="168">
        <v>11</v>
      </c>
      <c r="E475" s="168">
        <v>3</v>
      </c>
      <c r="F475" s="168">
        <v>8</v>
      </c>
      <c r="G475" s="168">
        <v>11.5</v>
      </c>
      <c r="H475" s="169">
        <v>34</v>
      </c>
      <c r="I475" s="169">
        <v>14</v>
      </c>
      <c r="J475" s="169">
        <v>22</v>
      </c>
      <c r="K475" s="169">
        <v>63.6</v>
      </c>
      <c r="L475" s="169">
        <v>0</v>
      </c>
      <c r="M475" s="169">
        <v>0</v>
      </c>
      <c r="N475" s="169">
        <v>0</v>
      </c>
      <c r="O475" s="169">
        <v>6</v>
      </c>
      <c r="P475" s="169">
        <v>10</v>
      </c>
      <c r="Q475" s="169">
        <v>60</v>
      </c>
      <c r="R475" s="169">
        <v>12</v>
      </c>
      <c r="S475" s="169">
        <v>28</v>
      </c>
      <c r="T475" s="169">
        <v>39</v>
      </c>
      <c r="U475" s="169">
        <v>6</v>
      </c>
      <c r="V475" s="170">
        <v>4</v>
      </c>
      <c r="W475" s="169">
        <v>1</v>
      </c>
      <c r="X475" s="169">
        <v>3</v>
      </c>
      <c r="Y475" s="169">
        <v>15</v>
      </c>
      <c r="Z475" s="169">
        <v>97</v>
      </c>
      <c r="AA475" s="169">
        <v>1</v>
      </c>
      <c r="AB475" s="169">
        <v>0</v>
      </c>
      <c r="AC475" s="168">
        <v>-6.8</v>
      </c>
      <c r="AD475" s="168">
        <v>101.4</v>
      </c>
      <c r="AE475" s="168">
        <v>130.5</v>
      </c>
      <c r="AF475" s="168">
        <v>-29.1</v>
      </c>
      <c r="AG475" s="168">
        <v>5.6</v>
      </c>
      <c r="AH475" s="168">
        <v>1.25</v>
      </c>
      <c r="AI475" s="168">
        <v>13.9</v>
      </c>
      <c r="AJ475" s="168">
        <v>7.9</v>
      </c>
      <c r="AK475" s="168">
        <v>19.399999999999999</v>
      </c>
      <c r="AL475" s="168">
        <v>13.4</v>
      </c>
      <c r="AM475" s="168">
        <v>11.1</v>
      </c>
      <c r="AN475" s="168">
        <v>63.6</v>
      </c>
      <c r="AO475" s="168">
        <v>64.400000000000006</v>
      </c>
      <c r="AP475" s="168">
        <v>9.6999999999999993</v>
      </c>
      <c r="AQ475" s="168">
        <v>104.42</v>
      </c>
      <c r="AR475" s="168">
        <v>7.2</v>
      </c>
      <c r="AS475" s="168">
        <v>276</v>
      </c>
      <c r="AT475" s="171">
        <f t="shared" si="175"/>
        <v>3.0909090909090908</v>
      </c>
      <c r="AU475" s="171">
        <f t="shared" si="176"/>
        <v>0.54545454545454541</v>
      </c>
      <c r="AV475" s="172">
        <f t="shared" si="177"/>
        <v>3.5454545454545454</v>
      </c>
      <c r="AW475" s="172">
        <f t="shared" si="178"/>
        <v>1.0909090909090908</v>
      </c>
      <c r="AX475" s="172">
        <f t="shared" si="179"/>
        <v>2.5454545454545454</v>
      </c>
      <c r="AY475" s="172">
        <f t="shared" si="180"/>
        <v>9.0909090909090912E-2</v>
      </c>
      <c r="AZ475" s="172">
        <f t="shared" si="181"/>
        <v>0.27272727272727271</v>
      </c>
      <c r="BA475" s="172">
        <f t="shared" si="182"/>
        <v>0.36363636363636365</v>
      </c>
      <c r="BB475" s="173">
        <f t="shared" si="183"/>
        <v>0.26877470355731226</v>
      </c>
      <c r="BC475" s="173">
        <f t="shared" si="184"/>
        <v>1.4999999999999998</v>
      </c>
      <c r="BD475" s="173">
        <f t="shared" si="185"/>
        <v>7.9051383399209481E-3</v>
      </c>
      <c r="BE475" s="173">
        <f t="shared" si="186"/>
        <v>2.3715415019762844E-2</v>
      </c>
      <c r="BF475" s="173">
        <f t="shared" si="187"/>
        <v>9.4861660079051377E-2</v>
      </c>
      <c r="BG475" s="173">
        <f t="shared" si="188"/>
        <v>0.22134387351778656</v>
      </c>
      <c r="BH475" s="174" t="str">
        <f t="shared" si="189"/>
        <v>10–19 min</v>
      </c>
      <c r="BI475" s="174" t="str">
        <f t="shared" si="190"/>
        <v>23–27</v>
      </c>
      <c r="BJ475" s="175">
        <f t="shared" si="191"/>
        <v>0.63600000000000001</v>
      </c>
      <c r="BK475" s="175">
        <f t="shared" si="192"/>
        <v>0.64400000000000002</v>
      </c>
      <c r="BL475" s="175">
        <f t="shared" si="193"/>
        <v>1.3277006638503319E-2</v>
      </c>
      <c r="BM475" s="176" t="str">
        <f t="shared" si="194"/>
        <v>Écarter</v>
      </c>
      <c r="BN475" s="177">
        <f t="shared" si="195"/>
        <v>9.4530821291384667E-2</v>
      </c>
      <c r="BO475" s="177">
        <f t="shared" si="196"/>
        <v>126.5</v>
      </c>
      <c r="BP475" s="178">
        <f t="shared" si="197"/>
        <v>4.7430830039525688E-2</v>
      </c>
      <c r="BQ475" s="178">
        <f t="shared" si="198"/>
        <v>1.5</v>
      </c>
      <c r="BR475" s="179">
        <f t="shared" si="199"/>
        <v>0.30830039525691699</v>
      </c>
      <c r="BS475" s="182">
        <f>AVERAGE(Tableau1[[#This Row],[STL_pg/Min]],Tableau1[[#This Row],[BLK_pg/Min]],Tableau1[[#This Row],[REB_pg/Min]])</f>
        <v>0.11330698287220026</v>
      </c>
      <c r="BT475" s="180">
        <f>AVERAGE(Tableau1[FG%])</f>
        <v>44.61089630931459</v>
      </c>
      <c r="BU475" s="180">
        <f>AVERAGE(Tableau1[3P%])</f>
        <v>29.902460456941991</v>
      </c>
      <c r="BV475" s="180">
        <f>AVERAGE(Tableau1[FT%])</f>
        <v>72.024077328646754</v>
      </c>
    </row>
    <row r="476" spans="1:74">
      <c r="A476" s="181" t="s">
        <v>2239</v>
      </c>
      <c r="B476" s="167" t="s">
        <v>1825</v>
      </c>
      <c r="C476" s="168">
        <v>21</v>
      </c>
      <c r="D476" s="168">
        <v>52</v>
      </c>
      <c r="E476" s="168">
        <v>23</v>
      </c>
      <c r="F476" s="168">
        <v>29</v>
      </c>
      <c r="G476" s="168">
        <v>8.8000000000000007</v>
      </c>
      <c r="H476" s="169">
        <v>156</v>
      </c>
      <c r="I476" s="169">
        <v>57</v>
      </c>
      <c r="J476" s="169">
        <v>140</v>
      </c>
      <c r="K476" s="169">
        <v>40.799999999999997</v>
      </c>
      <c r="L476" s="169">
        <v>16</v>
      </c>
      <c r="M476" s="169">
        <v>57</v>
      </c>
      <c r="N476" s="169">
        <v>27.1</v>
      </c>
      <c r="O476" s="169">
        <v>21</v>
      </c>
      <c r="P476" s="169">
        <v>31</v>
      </c>
      <c r="Q476" s="169">
        <v>76.7</v>
      </c>
      <c r="R476" s="169">
        <v>26</v>
      </c>
      <c r="S476" s="169">
        <v>42</v>
      </c>
      <c r="T476" s="169">
        <v>68</v>
      </c>
      <c r="U476" s="169">
        <v>26</v>
      </c>
      <c r="V476" s="170">
        <v>31</v>
      </c>
      <c r="W476" s="169">
        <v>16</v>
      </c>
      <c r="X476" s="169">
        <v>5</v>
      </c>
      <c r="Y476" s="169">
        <v>36</v>
      </c>
      <c r="Z476" s="169">
        <v>307</v>
      </c>
      <c r="AA476" s="169">
        <v>1</v>
      </c>
      <c r="AB476" s="169">
        <v>0</v>
      </c>
      <c r="AC476" s="168">
        <v>-1.7</v>
      </c>
      <c r="AD476" s="168">
        <v>100.6</v>
      </c>
      <c r="AE476" s="168">
        <v>109.8</v>
      </c>
      <c r="AF476" s="168">
        <v>-9.1999999999999993</v>
      </c>
      <c r="AG476" s="168">
        <v>8.3000000000000007</v>
      </c>
      <c r="AH476" s="168">
        <v>0.83</v>
      </c>
      <c r="AI476" s="168">
        <v>11.9</v>
      </c>
      <c r="AJ476" s="168">
        <v>4.9000000000000004</v>
      </c>
      <c r="AK476" s="168">
        <v>9.6999999999999993</v>
      </c>
      <c r="AL476" s="168">
        <v>7.1</v>
      </c>
      <c r="AM476" s="168">
        <v>14.3</v>
      </c>
      <c r="AN476" s="168">
        <v>46.5</v>
      </c>
      <c r="AO476" s="168">
        <v>49.9</v>
      </c>
      <c r="AP476" s="168">
        <v>15.6</v>
      </c>
      <c r="AQ476" s="168">
        <v>104.66</v>
      </c>
      <c r="AR476" s="168">
        <v>5.5</v>
      </c>
      <c r="AS476" s="168">
        <v>1005</v>
      </c>
      <c r="AT476" s="171">
        <f t="shared" si="175"/>
        <v>3</v>
      </c>
      <c r="AU476" s="171">
        <f t="shared" si="176"/>
        <v>0.5</v>
      </c>
      <c r="AV476" s="172">
        <f t="shared" si="177"/>
        <v>1.3076923076923077</v>
      </c>
      <c r="AW476" s="172">
        <f t="shared" si="178"/>
        <v>0.5</v>
      </c>
      <c r="AX476" s="172">
        <f t="shared" si="179"/>
        <v>0.80769230769230771</v>
      </c>
      <c r="AY476" s="172">
        <f t="shared" si="180"/>
        <v>0.30769230769230771</v>
      </c>
      <c r="AZ476" s="172">
        <f t="shared" si="181"/>
        <v>9.6153846153846159E-2</v>
      </c>
      <c r="BA476" s="172">
        <f t="shared" si="182"/>
        <v>0.59615384615384615</v>
      </c>
      <c r="BB476" s="173">
        <f t="shared" si="183"/>
        <v>0.34090909090909088</v>
      </c>
      <c r="BC476" s="173">
        <f t="shared" si="184"/>
        <v>0.83870967741935487</v>
      </c>
      <c r="BD476" s="173">
        <f t="shared" si="185"/>
        <v>3.4965034965034968E-2</v>
      </c>
      <c r="BE476" s="173">
        <f t="shared" si="186"/>
        <v>1.0926573426573426E-2</v>
      </c>
      <c r="BF476" s="173">
        <f t="shared" si="187"/>
        <v>5.6818181818181816E-2</v>
      </c>
      <c r="BG476" s="173">
        <f t="shared" si="188"/>
        <v>9.1783216783216784E-2</v>
      </c>
      <c r="BH476" s="174" t="str">
        <f t="shared" si="189"/>
        <v>&lt;10 min</v>
      </c>
      <c r="BI476" s="174" t="str">
        <f t="shared" si="190"/>
        <v>18–22</v>
      </c>
      <c r="BJ476" s="175">
        <f t="shared" si="191"/>
        <v>0.46500000000000002</v>
      </c>
      <c r="BK476" s="175">
        <f t="shared" si="192"/>
        <v>0.499</v>
      </c>
      <c r="BL476" s="175">
        <f t="shared" si="193"/>
        <v>8.4490042245021116E-2</v>
      </c>
      <c r="BM476" s="176" t="str">
        <f t="shared" si="194"/>
        <v>Écarter</v>
      </c>
      <c r="BN476" s="177">
        <f t="shared" si="195"/>
        <v>9.1750503018108651E-2</v>
      </c>
      <c r="BO476" s="177">
        <f t="shared" si="196"/>
        <v>457.6</v>
      </c>
      <c r="BP476" s="178">
        <f t="shared" si="197"/>
        <v>5.6818181818181816E-2</v>
      </c>
      <c r="BQ476" s="178">
        <f t="shared" si="198"/>
        <v>0.83870967741935487</v>
      </c>
      <c r="BR476" s="179">
        <f t="shared" si="199"/>
        <v>0.14860139860139859</v>
      </c>
      <c r="BS476" s="182">
        <f>AVERAGE(Tableau1[[#This Row],[STL_pg/Min]],Tableau1[[#This Row],[BLK_pg/Min]],Tableau1[[#This Row],[REB_pg/Min]])</f>
        <v>6.4831002331002321E-2</v>
      </c>
      <c r="BT476" s="180">
        <f>AVERAGE(Tableau1[FG%])</f>
        <v>44.61089630931459</v>
      </c>
      <c r="BU476" s="180">
        <f>AVERAGE(Tableau1[3P%])</f>
        <v>29.902460456941991</v>
      </c>
      <c r="BV476" s="180">
        <f>AVERAGE(Tableau1[FT%])</f>
        <v>72.024077328646754</v>
      </c>
    </row>
    <row r="477" spans="1:74">
      <c r="A477" s="181" t="s">
        <v>2240</v>
      </c>
      <c r="B477" s="167" t="s">
        <v>1766</v>
      </c>
      <c r="C477" s="168">
        <v>30</v>
      </c>
      <c r="D477" s="168">
        <v>48</v>
      </c>
      <c r="E477" s="168">
        <v>28</v>
      </c>
      <c r="F477" s="168">
        <v>20</v>
      </c>
      <c r="G477" s="168">
        <v>14.8</v>
      </c>
      <c r="H477" s="169">
        <v>144</v>
      </c>
      <c r="I477" s="169">
        <v>53</v>
      </c>
      <c r="J477" s="169">
        <v>134</v>
      </c>
      <c r="K477" s="169">
        <v>38.299999999999997</v>
      </c>
      <c r="L477" s="169">
        <v>38</v>
      </c>
      <c r="M477" s="169">
        <v>101</v>
      </c>
      <c r="N477" s="169">
        <v>35.6</v>
      </c>
      <c r="O477" s="169">
        <v>5</v>
      </c>
      <c r="P477" s="169">
        <v>14</v>
      </c>
      <c r="Q477" s="169">
        <v>58.3</v>
      </c>
      <c r="R477" s="169">
        <v>19</v>
      </c>
      <c r="S477" s="169">
        <v>43</v>
      </c>
      <c r="T477" s="169">
        <v>62</v>
      </c>
      <c r="U477" s="169">
        <v>29</v>
      </c>
      <c r="V477" s="170">
        <v>19</v>
      </c>
      <c r="W477" s="169">
        <v>24</v>
      </c>
      <c r="X477" s="169">
        <v>14</v>
      </c>
      <c r="Y477" s="169">
        <v>43</v>
      </c>
      <c r="Z477" s="169">
        <v>365</v>
      </c>
      <c r="AA477" s="169">
        <v>0</v>
      </c>
      <c r="AB477" s="169">
        <v>0</v>
      </c>
      <c r="AC477" s="168">
        <v>1.8</v>
      </c>
      <c r="AD477" s="168">
        <v>110.4</v>
      </c>
      <c r="AE477" s="168">
        <v>103.2</v>
      </c>
      <c r="AF477" s="168">
        <v>7.2</v>
      </c>
      <c r="AG477" s="168">
        <v>5.8</v>
      </c>
      <c r="AH477" s="168">
        <v>1.76</v>
      </c>
      <c r="AI477" s="168">
        <v>16.3</v>
      </c>
      <c r="AJ477" s="168">
        <v>2.6</v>
      </c>
      <c r="AK477" s="168">
        <v>6.3</v>
      </c>
      <c r="AL477" s="168">
        <v>4.4000000000000004</v>
      </c>
      <c r="AM477" s="168">
        <v>9.1999999999999993</v>
      </c>
      <c r="AN477" s="168">
        <v>51.9</v>
      </c>
      <c r="AO477" s="168">
        <v>52.4</v>
      </c>
      <c r="AP477" s="168">
        <v>9</v>
      </c>
      <c r="AQ477" s="168">
        <v>99.58</v>
      </c>
      <c r="AR477" s="168">
        <v>4.3</v>
      </c>
      <c r="AS477" s="168">
        <v>1465</v>
      </c>
      <c r="AT477" s="171">
        <f t="shared" si="175"/>
        <v>3</v>
      </c>
      <c r="AU477" s="171">
        <f t="shared" si="176"/>
        <v>0.60416666666666663</v>
      </c>
      <c r="AV477" s="172">
        <f t="shared" si="177"/>
        <v>1.2916666666666667</v>
      </c>
      <c r="AW477" s="172">
        <f t="shared" si="178"/>
        <v>0.39583333333333331</v>
      </c>
      <c r="AX477" s="172">
        <f t="shared" si="179"/>
        <v>0.89583333333333337</v>
      </c>
      <c r="AY477" s="172">
        <f t="shared" si="180"/>
        <v>0.5</v>
      </c>
      <c r="AZ477" s="172">
        <f t="shared" si="181"/>
        <v>0.29166666666666669</v>
      </c>
      <c r="BA477" s="172">
        <f t="shared" si="182"/>
        <v>0.39583333333333331</v>
      </c>
      <c r="BB477" s="173">
        <f t="shared" si="183"/>
        <v>0.20270270270270269</v>
      </c>
      <c r="BC477" s="173">
        <f t="shared" si="184"/>
        <v>1.5263157894736843</v>
      </c>
      <c r="BD477" s="173">
        <f t="shared" si="185"/>
        <v>3.3783783783783779E-2</v>
      </c>
      <c r="BE477" s="173">
        <f t="shared" si="186"/>
        <v>1.9707207207207207E-2</v>
      </c>
      <c r="BF477" s="173">
        <f t="shared" si="187"/>
        <v>2.6745495495495493E-2</v>
      </c>
      <c r="BG477" s="173">
        <f t="shared" si="188"/>
        <v>6.0529279279279279E-2</v>
      </c>
      <c r="BH477" s="174" t="str">
        <f t="shared" si="189"/>
        <v>10–19 min</v>
      </c>
      <c r="BI477" s="174" t="str">
        <f t="shared" si="190"/>
        <v>28–32</v>
      </c>
      <c r="BJ477" s="175">
        <f t="shared" si="191"/>
        <v>0.51900000000000002</v>
      </c>
      <c r="BK477" s="175">
        <f t="shared" si="192"/>
        <v>0.52400000000000002</v>
      </c>
      <c r="BL477" s="175">
        <f t="shared" si="193"/>
        <v>8.0869040434520215E-2</v>
      </c>
      <c r="BM477" s="176" t="str">
        <f t="shared" si="194"/>
        <v>Écarter</v>
      </c>
      <c r="BN477" s="177">
        <f t="shared" si="195"/>
        <v>9.1750503018108651E-2</v>
      </c>
      <c r="BO477" s="177">
        <f t="shared" si="196"/>
        <v>710.40000000000009</v>
      </c>
      <c r="BP477" s="178">
        <f t="shared" si="197"/>
        <v>4.0822072072072065E-2</v>
      </c>
      <c r="BQ477" s="178">
        <f t="shared" si="198"/>
        <v>1.5263157894736843</v>
      </c>
      <c r="BR477" s="179">
        <f t="shared" si="199"/>
        <v>8.7274774774774772E-2</v>
      </c>
      <c r="BS477" s="182">
        <f>AVERAGE(Tableau1[[#This Row],[STL_pg/Min]],Tableau1[[#This Row],[BLK_pg/Min]],Tableau1[[#This Row],[REB_pg/Min]])</f>
        <v>4.6921921921921926E-2</v>
      </c>
      <c r="BT477" s="180">
        <f>AVERAGE(Tableau1[FG%])</f>
        <v>44.61089630931459</v>
      </c>
      <c r="BU477" s="180">
        <f>AVERAGE(Tableau1[3P%])</f>
        <v>29.902460456941991</v>
      </c>
      <c r="BV477" s="180">
        <f>AVERAGE(Tableau1[FT%])</f>
        <v>72.024077328646754</v>
      </c>
    </row>
    <row r="478" spans="1:74">
      <c r="A478" s="181" t="s">
        <v>2241</v>
      </c>
      <c r="B478" s="167" t="s">
        <v>1752</v>
      </c>
      <c r="C478" s="168">
        <v>33</v>
      </c>
      <c r="D478" s="168">
        <v>34</v>
      </c>
      <c r="E478" s="168">
        <v>18</v>
      </c>
      <c r="F478" s="168">
        <v>16</v>
      </c>
      <c r="G478" s="168">
        <v>18.7</v>
      </c>
      <c r="H478" s="169">
        <v>102</v>
      </c>
      <c r="I478" s="169">
        <v>37</v>
      </c>
      <c r="J478" s="169">
        <v>95</v>
      </c>
      <c r="K478" s="169">
        <v>38.5</v>
      </c>
      <c r="L478" s="169">
        <v>14</v>
      </c>
      <c r="M478" s="169">
        <v>48</v>
      </c>
      <c r="N478" s="169">
        <v>26.5</v>
      </c>
      <c r="O478" s="169">
        <v>17</v>
      </c>
      <c r="P478" s="169">
        <v>20</v>
      </c>
      <c r="Q478" s="169">
        <v>76.2</v>
      </c>
      <c r="R478" s="169">
        <v>24</v>
      </c>
      <c r="S478" s="169">
        <v>71</v>
      </c>
      <c r="T478" s="169">
        <v>95</v>
      </c>
      <c r="U478" s="169">
        <v>44</v>
      </c>
      <c r="V478" s="170">
        <v>24</v>
      </c>
      <c r="W478" s="169">
        <v>10</v>
      </c>
      <c r="X478" s="169">
        <v>17</v>
      </c>
      <c r="Y478" s="169">
        <v>65</v>
      </c>
      <c r="Z478" s="169">
        <v>337</v>
      </c>
      <c r="AA478" s="169">
        <v>0</v>
      </c>
      <c r="AB478" s="169">
        <v>0</v>
      </c>
      <c r="AC478" s="168">
        <v>-0.5</v>
      </c>
      <c r="AD478" s="168">
        <v>111.9</v>
      </c>
      <c r="AE478" s="168">
        <v>112.3</v>
      </c>
      <c r="AF478" s="168">
        <v>-0.4</v>
      </c>
      <c r="AG478" s="168">
        <v>8.6999999999999993</v>
      </c>
      <c r="AH478" s="168">
        <v>1.87</v>
      </c>
      <c r="AI478" s="168">
        <v>25</v>
      </c>
      <c r="AJ478" s="168">
        <v>4</v>
      </c>
      <c r="AK478" s="168">
        <v>10.5</v>
      </c>
      <c r="AL478" s="168">
        <v>7.3</v>
      </c>
      <c r="AM478" s="168">
        <v>13.4</v>
      </c>
      <c r="AN478" s="168">
        <v>45.3</v>
      </c>
      <c r="AO478" s="168">
        <v>48.9</v>
      </c>
      <c r="AP478" s="168">
        <v>8.5</v>
      </c>
      <c r="AQ478" s="168">
        <v>101.75</v>
      </c>
      <c r="AR478" s="168">
        <v>3.5</v>
      </c>
      <c r="AS478" s="168">
        <v>1345</v>
      </c>
      <c r="AT478" s="171">
        <f t="shared" si="175"/>
        <v>3</v>
      </c>
      <c r="AU478" s="171">
        <f t="shared" si="176"/>
        <v>1.2941176470588236</v>
      </c>
      <c r="AV478" s="172">
        <f t="shared" si="177"/>
        <v>2.7941176470588234</v>
      </c>
      <c r="AW478" s="172">
        <f t="shared" si="178"/>
        <v>0.70588235294117652</v>
      </c>
      <c r="AX478" s="172">
        <f t="shared" si="179"/>
        <v>2.0882352941176472</v>
      </c>
      <c r="AY478" s="172">
        <f t="shared" si="180"/>
        <v>0.29411764705882354</v>
      </c>
      <c r="AZ478" s="172">
        <f t="shared" si="181"/>
        <v>0.5</v>
      </c>
      <c r="BA478" s="172">
        <f t="shared" si="182"/>
        <v>0.70588235294117652</v>
      </c>
      <c r="BB478" s="173">
        <f t="shared" si="183"/>
        <v>0.16042780748663102</v>
      </c>
      <c r="BC478" s="173">
        <f t="shared" si="184"/>
        <v>1.8333333333333333</v>
      </c>
      <c r="BD478" s="173">
        <f t="shared" si="185"/>
        <v>1.5728216420257943E-2</v>
      </c>
      <c r="BE478" s="173">
        <f t="shared" si="186"/>
        <v>2.6737967914438502E-2</v>
      </c>
      <c r="BF478" s="173">
        <f t="shared" si="187"/>
        <v>3.7747719408619068E-2</v>
      </c>
      <c r="BG478" s="173">
        <f t="shared" si="188"/>
        <v>0.11167033658383141</v>
      </c>
      <c r="BH478" s="174" t="str">
        <f t="shared" si="189"/>
        <v>10–19 min</v>
      </c>
      <c r="BI478" s="174" t="str">
        <f t="shared" si="190"/>
        <v>33+</v>
      </c>
      <c r="BJ478" s="175">
        <f t="shared" si="191"/>
        <v>0.45299999999999996</v>
      </c>
      <c r="BK478" s="175">
        <f t="shared" si="192"/>
        <v>0.48899999999999999</v>
      </c>
      <c r="BL478" s="175">
        <f t="shared" si="193"/>
        <v>5.7332528666264336E-2</v>
      </c>
      <c r="BM478" s="176" t="str">
        <f t="shared" si="194"/>
        <v>Écarter</v>
      </c>
      <c r="BN478" s="177">
        <f t="shared" si="195"/>
        <v>9.1750503018108651E-2</v>
      </c>
      <c r="BO478" s="177">
        <f t="shared" si="196"/>
        <v>635.79999999999995</v>
      </c>
      <c r="BP478" s="178">
        <f t="shared" si="197"/>
        <v>6.9204152249134954E-2</v>
      </c>
      <c r="BQ478" s="178">
        <f t="shared" si="198"/>
        <v>1.8333333333333333</v>
      </c>
      <c r="BR478" s="179">
        <f t="shared" si="199"/>
        <v>0.14941805599245045</v>
      </c>
      <c r="BS478" s="182">
        <f>AVERAGE(Tableau1[[#This Row],[STL_pg/Min]],Tableau1[[#This Row],[BLK_pg/Min]],Tableau1[[#This Row],[REB_pg/Min]])</f>
        <v>6.3961413442382306E-2</v>
      </c>
      <c r="BT478" s="180">
        <f>AVERAGE(Tableau1[FG%])</f>
        <v>44.61089630931459</v>
      </c>
      <c r="BU478" s="180">
        <f>AVERAGE(Tableau1[3P%])</f>
        <v>29.902460456941991</v>
      </c>
      <c r="BV478" s="180">
        <f>AVERAGE(Tableau1[FT%])</f>
        <v>72.024077328646754</v>
      </c>
    </row>
    <row r="479" spans="1:74">
      <c r="A479" s="181" t="s">
        <v>2242</v>
      </c>
      <c r="B479" s="167" t="s">
        <v>1825</v>
      </c>
      <c r="C479" s="168">
        <v>26</v>
      </c>
      <c r="D479" s="168">
        <v>2</v>
      </c>
      <c r="E479" s="168">
        <v>0</v>
      </c>
      <c r="F479" s="168">
        <v>2</v>
      </c>
      <c r="G479" s="168">
        <v>9.9</v>
      </c>
      <c r="H479" s="169">
        <v>6</v>
      </c>
      <c r="I479" s="169">
        <v>2</v>
      </c>
      <c r="J479" s="169">
        <v>10</v>
      </c>
      <c r="K479" s="169">
        <v>20</v>
      </c>
      <c r="L479" s="169">
        <v>1</v>
      </c>
      <c r="M479" s="169">
        <v>4</v>
      </c>
      <c r="N479" s="169">
        <v>25</v>
      </c>
      <c r="O479" s="169">
        <v>1</v>
      </c>
      <c r="P479" s="169">
        <v>2</v>
      </c>
      <c r="Q479" s="169">
        <v>50</v>
      </c>
      <c r="R479" s="169">
        <v>4</v>
      </c>
      <c r="S479" s="169">
        <v>4</v>
      </c>
      <c r="T479" s="169">
        <v>8</v>
      </c>
      <c r="U479" s="169">
        <v>1</v>
      </c>
      <c r="V479" s="170">
        <v>2</v>
      </c>
      <c r="W479" s="169">
        <v>2</v>
      </c>
      <c r="X479" s="169">
        <v>0</v>
      </c>
      <c r="Y479" s="169">
        <v>0</v>
      </c>
      <c r="Z479" s="169">
        <v>21</v>
      </c>
      <c r="AA479" s="169">
        <v>0</v>
      </c>
      <c r="AB479" s="169">
        <v>0</v>
      </c>
      <c r="AC479" s="168">
        <v>-3.5</v>
      </c>
      <c r="AD479" s="168">
        <v>58.7</v>
      </c>
      <c r="AE479" s="168">
        <v>77.3</v>
      </c>
      <c r="AF479" s="168">
        <v>-18.600000000000001</v>
      </c>
      <c r="AG479" s="168">
        <v>12.5</v>
      </c>
      <c r="AH479" s="168">
        <v>0.5</v>
      </c>
      <c r="AI479" s="168">
        <v>7.1</v>
      </c>
      <c r="AJ479" s="168">
        <v>12.1</v>
      </c>
      <c r="AK479" s="168">
        <v>16</v>
      </c>
      <c r="AL479" s="168">
        <v>13.8</v>
      </c>
      <c r="AM479" s="168">
        <v>14.3</v>
      </c>
      <c r="AN479" s="168">
        <v>25</v>
      </c>
      <c r="AO479" s="168">
        <v>27.6</v>
      </c>
      <c r="AP479" s="168">
        <v>22.4</v>
      </c>
      <c r="AQ479" s="168">
        <v>108.82</v>
      </c>
      <c r="AR479" s="168">
        <v>10.5</v>
      </c>
      <c r="AS479" s="168">
        <v>46</v>
      </c>
      <c r="AT479" s="171">
        <f t="shared" si="175"/>
        <v>3</v>
      </c>
      <c r="AU479" s="171">
        <f t="shared" si="176"/>
        <v>0.5</v>
      </c>
      <c r="AV479" s="172">
        <f t="shared" si="177"/>
        <v>4</v>
      </c>
      <c r="AW479" s="172">
        <f t="shared" si="178"/>
        <v>2</v>
      </c>
      <c r="AX479" s="172">
        <f t="shared" si="179"/>
        <v>2</v>
      </c>
      <c r="AY479" s="172">
        <f t="shared" si="180"/>
        <v>1</v>
      </c>
      <c r="AZ479" s="172">
        <f t="shared" si="181"/>
        <v>0</v>
      </c>
      <c r="BA479" s="172">
        <f t="shared" si="182"/>
        <v>1</v>
      </c>
      <c r="BB479" s="173">
        <f t="shared" si="183"/>
        <v>0.30303030303030304</v>
      </c>
      <c r="BC479" s="173">
        <f t="shared" si="184"/>
        <v>0.5</v>
      </c>
      <c r="BD479" s="173">
        <f t="shared" si="185"/>
        <v>0.10101010101010101</v>
      </c>
      <c r="BE479" s="173">
        <f t="shared" si="186"/>
        <v>0</v>
      </c>
      <c r="BF479" s="173">
        <f t="shared" si="187"/>
        <v>0.20202020202020202</v>
      </c>
      <c r="BG479" s="173">
        <f t="shared" si="188"/>
        <v>0.20202020202020202</v>
      </c>
      <c r="BH479" s="174" t="str">
        <f t="shared" si="189"/>
        <v>&lt;10 min</v>
      </c>
      <c r="BI479" s="174" t="str">
        <f t="shared" si="190"/>
        <v>23–27</v>
      </c>
      <c r="BJ479" s="175">
        <f t="shared" si="191"/>
        <v>0.25</v>
      </c>
      <c r="BK479" s="175">
        <f t="shared" si="192"/>
        <v>0.27600000000000002</v>
      </c>
      <c r="BL479" s="175">
        <f t="shared" si="193"/>
        <v>6.0350030175015086E-3</v>
      </c>
      <c r="BM479" s="176" t="str">
        <f t="shared" si="194"/>
        <v>Écarter</v>
      </c>
      <c r="BN479" s="177">
        <f t="shared" si="195"/>
        <v>9.1750503018108651E-2</v>
      </c>
      <c r="BO479" s="177">
        <f t="shared" si="196"/>
        <v>19.8</v>
      </c>
      <c r="BP479" s="178">
        <f t="shared" si="197"/>
        <v>5.0505050505050504E-2</v>
      </c>
      <c r="BQ479" s="178">
        <f t="shared" si="198"/>
        <v>0.5</v>
      </c>
      <c r="BR479" s="179">
        <f t="shared" si="199"/>
        <v>0.40404040404040403</v>
      </c>
      <c r="BS479" s="182">
        <f>AVERAGE(Tableau1[[#This Row],[STL_pg/Min]],Tableau1[[#This Row],[BLK_pg/Min]],Tableau1[[#This Row],[REB_pg/Min]])</f>
        <v>0.16835016835016836</v>
      </c>
      <c r="BT479" s="180">
        <f>AVERAGE(Tableau1[FG%])</f>
        <v>44.61089630931459</v>
      </c>
      <c r="BU479" s="180">
        <f>AVERAGE(Tableau1[3P%])</f>
        <v>29.902460456941991</v>
      </c>
      <c r="BV479" s="180">
        <f>AVERAGE(Tableau1[FT%])</f>
        <v>72.024077328646754</v>
      </c>
    </row>
    <row r="480" spans="1:74">
      <c r="A480" s="181" t="s">
        <v>2243</v>
      </c>
      <c r="B480" s="167" t="s">
        <v>1764</v>
      </c>
      <c r="C480" s="168">
        <v>40</v>
      </c>
      <c r="D480" s="168">
        <v>3</v>
      </c>
      <c r="E480" s="168">
        <v>1</v>
      </c>
      <c r="F480" s="168">
        <v>2</v>
      </c>
      <c r="G480" s="168">
        <v>19.3</v>
      </c>
      <c r="H480" s="169">
        <v>9</v>
      </c>
      <c r="I480" s="169">
        <v>3</v>
      </c>
      <c r="J480" s="169">
        <v>7</v>
      </c>
      <c r="K480" s="169">
        <v>42.9</v>
      </c>
      <c r="L480" s="169">
        <v>3</v>
      </c>
      <c r="M480" s="169">
        <v>6</v>
      </c>
      <c r="N480" s="169">
        <v>50</v>
      </c>
      <c r="O480" s="169">
        <v>0</v>
      </c>
      <c r="P480" s="169">
        <v>0</v>
      </c>
      <c r="Q480" s="169">
        <v>0</v>
      </c>
      <c r="R480" s="169">
        <v>4</v>
      </c>
      <c r="S480" s="169">
        <v>4</v>
      </c>
      <c r="T480" s="169">
        <v>8</v>
      </c>
      <c r="U480" s="169">
        <v>0</v>
      </c>
      <c r="V480" s="170">
        <v>1</v>
      </c>
      <c r="W480" s="169">
        <v>1</v>
      </c>
      <c r="X480" s="169">
        <v>1</v>
      </c>
      <c r="Y480" s="169">
        <v>8</v>
      </c>
      <c r="Z480" s="169">
        <v>24</v>
      </c>
      <c r="AA480" s="169">
        <v>0</v>
      </c>
      <c r="AB480" s="169">
        <v>0</v>
      </c>
      <c r="AC480" s="168">
        <v>-7.3</v>
      </c>
      <c r="AD480" s="168">
        <v>106.1</v>
      </c>
      <c r="AE480" s="168">
        <v>127.4</v>
      </c>
      <c r="AF480" s="168">
        <v>-21.3</v>
      </c>
      <c r="AG480" s="168">
        <v>0</v>
      </c>
      <c r="AH480" s="168">
        <v>0</v>
      </c>
      <c r="AI480" s="168">
        <v>0</v>
      </c>
      <c r="AJ480" s="168">
        <v>6.2</v>
      </c>
      <c r="AK480" s="168">
        <v>10.3</v>
      </c>
      <c r="AL480" s="168">
        <v>7.7</v>
      </c>
      <c r="AM480" s="168">
        <v>12.5</v>
      </c>
      <c r="AN480" s="168">
        <v>64.3</v>
      </c>
      <c r="AO480" s="168">
        <v>64.3</v>
      </c>
      <c r="AP480" s="168">
        <v>5.9</v>
      </c>
      <c r="AQ480" s="168">
        <v>94.56</v>
      </c>
      <c r="AR480" s="168">
        <v>1.5</v>
      </c>
      <c r="AS480" s="168">
        <v>115</v>
      </c>
      <c r="AT480" s="171">
        <f t="shared" si="175"/>
        <v>3</v>
      </c>
      <c r="AU480" s="171">
        <f t="shared" si="176"/>
        <v>0</v>
      </c>
      <c r="AV480" s="172">
        <f t="shared" si="177"/>
        <v>2.6666666666666665</v>
      </c>
      <c r="AW480" s="172">
        <f t="shared" si="178"/>
        <v>1.3333333333333333</v>
      </c>
      <c r="AX480" s="172">
        <f t="shared" si="179"/>
        <v>1.3333333333333333</v>
      </c>
      <c r="AY480" s="172">
        <f t="shared" si="180"/>
        <v>0.33333333333333331</v>
      </c>
      <c r="AZ480" s="172">
        <f t="shared" si="181"/>
        <v>0.33333333333333331</v>
      </c>
      <c r="BA480" s="172">
        <f t="shared" si="182"/>
        <v>0.33333333333333331</v>
      </c>
      <c r="BB480" s="173">
        <f t="shared" si="183"/>
        <v>0.15544041450777202</v>
      </c>
      <c r="BC480" s="173">
        <f t="shared" si="184"/>
        <v>0</v>
      </c>
      <c r="BD480" s="173">
        <f t="shared" si="185"/>
        <v>1.7271157167530225E-2</v>
      </c>
      <c r="BE480" s="173">
        <f t="shared" si="186"/>
        <v>1.7271157167530225E-2</v>
      </c>
      <c r="BF480" s="173">
        <f t="shared" si="187"/>
        <v>6.9084628670120898E-2</v>
      </c>
      <c r="BG480" s="173">
        <f t="shared" si="188"/>
        <v>6.9084628670120898E-2</v>
      </c>
      <c r="BH480" s="174" t="str">
        <f t="shared" si="189"/>
        <v>10–19 min</v>
      </c>
      <c r="BI480" s="174" t="str">
        <f t="shared" si="190"/>
        <v>33+</v>
      </c>
      <c r="BJ480" s="175">
        <f t="shared" si="191"/>
        <v>0.64300000000000002</v>
      </c>
      <c r="BK480" s="175">
        <f t="shared" si="192"/>
        <v>0.64300000000000002</v>
      </c>
      <c r="BL480" s="175">
        <f t="shared" si="193"/>
        <v>4.2245021122510563E-3</v>
      </c>
      <c r="BM480" s="176" t="str">
        <f t="shared" si="194"/>
        <v>Écarter</v>
      </c>
      <c r="BN480" s="177">
        <f t="shared" si="195"/>
        <v>9.1750503018108651E-2</v>
      </c>
      <c r="BO480" s="177">
        <f t="shared" si="196"/>
        <v>57.900000000000006</v>
      </c>
      <c r="BP480" s="178">
        <f t="shared" si="197"/>
        <v>0</v>
      </c>
      <c r="BQ480" s="178">
        <f t="shared" si="198"/>
        <v>0</v>
      </c>
      <c r="BR480" s="179">
        <f t="shared" si="199"/>
        <v>0.1381692573402418</v>
      </c>
      <c r="BS480" s="182">
        <f>AVERAGE(Tableau1[[#This Row],[STL_pg/Min]],Tableau1[[#This Row],[BLK_pg/Min]],Tableau1[[#This Row],[REB_pg/Min]])</f>
        <v>5.7570523891767415E-2</v>
      </c>
      <c r="BT480" s="180">
        <f>AVERAGE(Tableau1[FG%])</f>
        <v>44.61089630931459</v>
      </c>
      <c r="BU480" s="180">
        <f>AVERAGE(Tableau1[3P%])</f>
        <v>29.902460456941991</v>
      </c>
      <c r="BV480" s="180">
        <f>AVERAGE(Tableau1[FT%])</f>
        <v>72.024077328646754</v>
      </c>
    </row>
    <row r="481" spans="1:74">
      <c r="A481" s="181" t="s">
        <v>2244</v>
      </c>
      <c r="B481" s="167" t="s">
        <v>1748</v>
      </c>
      <c r="C481" s="168">
        <v>25</v>
      </c>
      <c r="D481" s="168">
        <v>13</v>
      </c>
      <c r="E481" s="168">
        <v>8</v>
      </c>
      <c r="F481" s="168">
        <v>5</v>
      </c>
      <c r="G481" s="168">
        <v>10.6</v>
      </c>
      <c r="H481" s="169">
        <v>38</v>
      </c>
      <c r="I481" s="169">
        <v>14</v>
      </c>
      <c r="J481" s="169">
        <v>33</v>
      </c>
      <c r="K481" s="169">
        <v>43.8</v>
      </c>
      <c r="L481" s="169">
        <v>9</v>
      </c>
      <c r="M481" s="169">
        <v>23</v>
      </c>
      <c r="N481" s="169">
        <v>37.5</v>
      </c>
      <c r="O481" s="169">
        <v>1</v>
      </c>
      <c r="P481" s="169">
        <v>3</v>
      </c>
      <c r="Q481" s="169">
        <v>50</v>
      </c>
      <c r="R481" s="169">
        <v>5</v>
      </c>
      <c r="S481" s="169">
        <v>16</v>
      </c>
      <c r="T481" s="169">
        <v>21</v>
      </c>
      <c r="U481" s="169">
        <v>10</v>
      </c>
      <c r="V481" s="170">
        <v>4</v>
      </c>
      <c r="W481" s="169">
        <v>3</v>
      </c>
      <c r="X481" s="169">
        <v>3</v>
      </c>
      <c r="Y481" s="169">
        <v>17</v>
      </c>
      <c r="Z481" s="169">
        <v>86</v>
      </c>
      <c r="AA481" s="169">
        <v>0</v>
      </c>
      <c r="AB481" s="169">
        <v>0</v>
      </c>
      <c r="AC481" s="168">
        <v>-1.1000000000000001</v>
      </c>
      <c r="AD481" s="168">
        <v>107.8</v>
      </c>
      <c r="AE481" s="168">
        <v>114.8</v>
      </c>
      <c r="AF481" s="168">
        <v>-7</v>
      </c>
      <c r="AG481" s="168">
        <v>10.6</v>
      </c>
      <c r="AH481" s="168">
        <v>2.5</v>
      </c>
      <c r="AI481" s="168">
        <v>21.3</v>
      </c>
      <c r="AJ481" s="168">
        <v>3.6</v>
      </c>
      <c r="AK481" s="168">
        <v>11.5</v>
      </c>
      <c r="AL481" s="168">
        <v>7.6</v>
      </c>
      <c r="AM481" s="168">
        <v>8.5</v>
      </c>
      <c r="AN481" s="168">
        <v>57.8</v>
      </c>
      <c r="AO481" s="168">
        <v>57.8</v>
      </c>
      <c r="AP481" s="168">
        <v>11.6</v>
      </c>
      <c r="AQ481" s="168">
        <v>97.1</v>
      </c>
      <c r="AR481" s="168">
        <v>5.4</v>
      </c>
      <c r="AS481" s="168">
        <v>282</v>
      </c>
      <c r="AT481" s="171">
        <f t="shared" si="175"/>
        <v>2.9230769230769229</v>
      </c>
      <c r="AU481" s="171">
        <f t="shared" si="176"/>
        <v>0.76923076923076927</v>
      </c>
      <c r="AV481" s="172">
        <f t="shared" si="177"/>
        <v>1.6153846153846154</v>
      </c>
      <c r="AW481" s="172">
        <f t="shared" si="178"/>
        <v>0.38461538461538464</v>
      </c>
      <c r="AX481" s="172">
        <f t="shared" si="179"/>
        <v>1.2307692307692308</v>
      </c>
      <c r="AY481" s="172">
        <f t="shared" si="180"/>
        <v>0.23076923076923078</v>
      </c>
      <c r="AZ481" s="172">
        <f t="shared" si="181"/>
        <v>0.23076923076923078</v>
      </c>
      <c r="BA481" s="172">
        <f t="shared" si="182"/>
        <v>0.30769230769230771</v>
      </c>
      <c r="BB481" s="173">
        <f t="shared" si="183"/>
        <v>0.27576197387518142</v>
      </c>
      <c r="BC481" s="173">
        <f t="shared" si="184"/>
        <v>2.5</v>
      </c>
      <c r="BD481" s="173">
        <f t="shared" si="185"/>
        <v>2.1770682148040642E-2</v>
      </c>
      <c r="BE481" s="173">
        <f t="shared" si="186"/>
        <v>2.1770682148040642E-2</v>
      </c>
      <c r="BF481" s="173">
        <f t="shared" si="187"/>
        <v>3.6284470246734403E-2</v>
      </c>
      <c r="BG481" s="173">
        <f t="shared" si="188"/>
        <v>0.11611030478955009</v>
      </c>
      <c r="BH481" s="174" t="str">
        <f t="shared" si="189"/>
        <v>10–19 min</v>
      </c>
      <c r="BI481" s="174" t="str">
        <f t="shared" si="190"/>
        <v>23–27</v>
      </c>
      <c r="BJ481" s="175">
        <f t="shared" si="191"/>
        <v>0.57799999999999996</v>
      </c>
      <c r="BK481" s="175">
        <f t="shared" si="192"/>
        <v>0.57799999999999996</v>
      </c>
      <c r="BL481" s="175">
        <f t="shared" si="193"/>
        <v>1.9915509957754977E-2</v>
      </c>
      <c r="BM481" s="176" t="str">
        <f t="shared" si="194"/>
        <v>Écarter</v>
      </c>
      <c r="BN481" s="177">
        <f t="shared" si="195"/>
        <v>8.9397926017644333E-2</v>
      </c>
      <c r="BO481" s="177">
        <f t="shared" si="196"/>
        <v>137.79999999999998</v>
      </c>
      <c r="BP481" s="178">
        <f t="shared" si="197"/>
        <v>7.2568940493468806E-2</v>
      </c>
      <c r="BQ481" s="178">
        <f t="shared" si="198"/>
        <v>2.5</v>
      </c>
      <c r="BR481" s="179">
        <f t="shared" si="199"/>
        <v>0.15239477503628449</v>
      </c>
      <c r="BS481" s="182">
        <f>AVERAGE(Tableau1[[#This Row],[STL_pg/Min]],Tableau1[[#This Row],[BLK_pg/Min]],Tableau1[[#This Row],[REB_pg/Min]])</f>
        <v>6.5312046444121918E-2</v>
      </c>
      <c r="BT481" s="180">
        <f>AVERAGE(Tableau1[FG%])</f>
        <v>44.61089630931459</v>
      </c>
      <c r="BU481" s="180">
        <f>AVERAGE(Tableau1[3P%])</f>
        <v>29.902460456941991</v>
      </c>
      <c r="BV481" s="180">
        <f>AVERAGE(Tableau1[FT%])</f>
        <v>72.024077328646754</v>
      </c>
    </row>
    <row r="482" spans="1:74">
      <c r="A482" s="181" t="s">
        <v>2245</v>
      </c>
      <c r="B482" s="167" t="s">
        <v>1748</v>
      </c>
      <c r="C482" s="168">
        <v>20</v>
      </c>
      <c r="D482" s="168">
        <v>23</v>
      </c>
      <c r="E482" s="168">
        <v>12</v>
      </c>
      <c r="F482" s="168">
        <v>11</v>
      </c>
      <c r="G482" s="168">
        <v>5.3</v>
      </c>
      <c r="H482" s="169">
        <v>67</v>
      </c>
      <c r="I482" s="169">
        <v>23</v>
      </c>
      <c r="J482" s="169">
        <v>51</v>
      </c>
      <c r="K482" s="169">
        <v>48</v>
      </c>
      <c r="L482" s="169">
        <v>14</v>
      </c>
      <c r="M482" s="169">
        <v>30</v>
      </c>
      <c r="N482" s="169">
        <v>43.3</v>
      </c>
      <c r="O482" s="169">
        <v>7</v>
      </c>
      <c r="P482" s="169">
        <v>7</v>
      </c>
      <c r="Q482" s="169">
        <v>75</v>
      </c>
      <c r="R482" s="169">
        <v>7</v>
      </c>
      <c r="S482" s="169">
        <v>18</v>
      </c>
      <c r="T482" s="169">
        <v>25</v>
      </c>
      <c r="U482" s="169">
        <v>5</v>
      </c>
      <c r="V482" s="170">
        <v>7</v>
      </c>
      <c r="W482" s="169">
        <v>2</v>
      </c>
      <c r="X482" s="169">
        <v>5</v>
      </c>
      <c r="Y482" s="169">
        <v>12</v>
      </c>
      <c r="Z482" s="169">
        <v>115</v>
      </c>
      <c r="AA482" s="169">
        <v>0</v>
      </c>
      <c r="AB482" s="169">
        <v>0</v>
      </c>
      <c r="AC482" s="168">
        <v>0.3</v>
      </c>
      <c r="AD482" s="168">
        <v>103.4</v>
      </c>
      <c r="AE482" s="168">
        <v>96.3</v>
      </c>
      <c r="AF482" s="168">
        <v>7.1</v>
      </c>
      <c r="AG482" s="168">
        <v>5.6</v>
      </c>
      <c r="AH482" s="168">
        <v>0.5</v>
      </c>
      <c r="AI482" s="168">
        <v>6.2</v>
      </c>
      <c r="AJ482" s="168">
        <v>5</v>
      </c>
      <c r="AK482" s="168">
        <v>14.3</v>
      </c>
      <c r="AL482" s="168">
        <v>9.8000000000000007</v>
      </c>
      <c r="AM482" s="168">
        <v>12.3</v>
      </c>
      <c r="AN482" s="168">
        <v>61</v>
      </c>
      <c r="AO482" s="168">
        <v>62.6</v>
      </c>
      <c r="AP482" s="168">
        <v>20.5</v>
      </c>
      <c r="AQ482" s="168">
        <v>105.22</v>
      </c>
      <c r="AR482" s="168">
        <v>12.3</v>
      </c>
      <c r="AS482" s="168">
        <v>261</v>
      </c>
      <c r="AT482" s="171">
        <f t="shared" si="175"/>
        <v>2.9130434782608696</v>
      </c>
      <c r="AU482" s="171">
        <f t="shared" si="176"/>
        <v>0.21739130434782608</v>
      </c>
      <c r="AV482" s="172">
        <f t="shared" si="177"/>
        <v>1.0869565217391304</v>
      </c>
      <c r="AW482" s="172">
        <f t="shared" si="178"/>
        <v>0.30434782608695654</v>
      </c>
      <c r="AX482" s="172">
        <f t="shared" si="179"/>
        <v>0.78260869565217395</v>
      </c>
      <c r="AY482" s="172">
        <f t="shared" si="180"/>
        <v>8.6956521739130432E-2</v>
      </c>
      <c r="AZ482" s="172">
        <f t="shared" si="181"/>
        <v>0.21739130434782608</v>
      </c>
      <c r="BA482" s="172">
        <f t="shared" si="182"/>
        <v>0.30434782608695654</v>
      </c>
      <c r="BB482" s="173">
        <f t="shared" si="183"/>
        <v>0.54963084495488113</v>
      </c>
      <c r="BC482" s="173">
        <f t="shared" si="184"/>
        <v>0.71428571428571419</v>
      </c>
      <c r="BD482" s="173">
        <f t="shared" si="185"/>
        <v>1.6406890894175553E-2</v>
      </c>
      <c r="BE482" s="173">
        <f t="shared" si="186"/>
        <v>4.1017227235438887E-2</v>
      </c>
      <c r="BF482" s="173">
        <f t="shared" si="187"/>
        <v>5.742411812961444E-2</v>
      </c>
      <c r="BG482" s="173">
        <f t="shared" si="188"/>
        <v>0.14766201804758</v>
      </c>
      <c r="BH482" s="174" t="str">
        <f t="shared" si="189"/>
        <v>&lt;10 min</v>
      </c>
      <c r="BI482" s="174" t="str">
        <f t="shared" si="190"/>
        <v>18–22</v>
      </c>
      <c r="BJ482" s="175">
        <f t="shared" si="191"/>
        <v>0.61</v>
      </c>
      <c r="BK482" s="175">
        <f t="shared" si="192"/>
        <v>0.626</v>
      </c>
      <c r="BL482" s="175">
        <f t="shared" si="193"/>
        <v>3.0778515389257695E-2</v>
      </c>
      <c r="BM482" s="176" t="str">
        <f t="shared" si="194"/>
        <v>Écarter</v>
      </c>
      <c r="BN482" s="177">
        <f t="shared" si="195"/>
        <v>8.9091068148018551E-2</v>
      </c>
      <c r="BO482" s="177">
        <f t="shared" si="196"/>
        <v>121.89999999999999</v>
      </c>
      <c r="BP482" s="178">
        <f t="shared" si="197"/>
        <v>4.1017227235438887E-2</v>
      </c>
      <c r="BQ482" s="178">
        <f t="shared" si="198"/>
        <v>0.7142857142857143</v>
      </c>
      <c r="BR482" s="179">
        <f t="shared" si="199"/>
        <v>0.20508613617719443</v>
      </c>
      <c r="BS482" s="182">
        <f>AVERAGE(Tableau1[[#This Row],[STL_pg/Min]],Tableau1[[#This Row],[BLK_pg/Min]],Tableau1[[#This Row],[REB_pg/Min]])</f>
        <v>8.7503418102269623E-2</v>
      </c>
      <c r="BT482" s="180">
        <f>AVERAGE(Tableau1[FG%])</f>
        <v>44.61089630931459</v>
      </c>
      <c r="BU482" s="180">
        <f>AVERAGE(Tableau1[3P%])</f>
        <v>29.902460456941991</v>
      </c>
      <c r="BV482" s="180">
        <f>AVERAGE(Tableau1[FT%])</f>
        <v>72.024077328646754</v>
      </c>
    </row>
    <row r="483" spans="1:74">
      <c r="A483" s="181" t="s">
        <v>2246</v>
      </c>
      <c r="B483" s="167" t="s">
        <v>1793</v>
      </c>
      <c r="C483" s="168">
        <v>27</v>
      </c>
      <c r="D483" s="168">
        <v>21</v>
      </c>
      <c r="E483" s="168">
        <v>9</v>
      </c>
      <c r="F483" s="168">
        <v>12</v>
      </c>
      <c r="G483" s="168">
        <v>8.8000000000000007</v>
      </c>
      <c r="H483" s="169">
        <v>61</v>
      </c>
      <c r="I483" s="169">
        <v>27</v>
      </c>
      <c r="J483" s="169">
        <v>67</v>
      </c>
      <c r="K483" s="169">
        <v>41.8</v>
      </c>
      <c r="L483" s="169">
        <v>4</v>
      </c>
      <c r="M483" s="169">
        <v>8</v>
      </c>
      <c r="N483" s="169">
        <v>50</v>
      </c>
      <c r="O483" s="169">
        <v>0</v>
      </c>
      <c r="P483" s="169">
        <v>0</v>
      </c>
      <c r="Q483" s="169">
        <v>100</v>
      </c>
      <c r="R483" s="169">
        <v>6</v>
      </c>
      <c r="S483" s="169">
        <v>15</v>
      </c>
      <c r="T483" s="169">
        <v>21</v>
      </c>
      <c r="U483" s="169">
        <v>27</v>
      </c>
      <c r="V483" s="170">
        <v>15</v>
      </c>
      <c r="W483" s="169">
        <v>11</v>
      </c>
      <c r="X483" s="169">
        <v>2</v>
      </c>
      <c r="Y483" s="169">
        <v>13</v>
      </c>
      <c r="Z483" s="169">
        <v>147</v>
      </c>
      <c r="AA483" s="169">
        <v>0</v>
      </c>
      <c r="AB483" s="169">
        <v>0</v>
      </c>
      <c r="AC483" s="168">
        <v>0.2</v>
      </c>
      <c r="AD483" s="168">
        <v>109.3</v>
      </c>
      <c r="AE483" s="168">
        <v>105.7</v>
      </c>
      <c r="AF483" s="168">
        <v>3.6</v>
      </c>
      <c r="AG483" s="168">
        <v>20.8</v>
      </c>
      <c r="AH483" s="168">
        <v>1.8</v>
      </c>
      <c r="AI483" s="168">
        <v>24.8</v>
      </c>
      <c r="AJ483" s="168">
        <v>3.6</v>
      </c>
      <c r="AK483" s="168">
        <v>7.7</v>
      </c>
      <c r="AL483" s="168">
        <v>5.8</v>
      </c>
      <c r="AM483" s="168">
        <v>13.8</v>
      </c>
      <c r="AN483" s="168">
        <v>44.8</v>
      </c>
      <c r="AO483" s="168">
        <v>45.2</v>
      </c>
      <c r="AP483" s="168">
        <v>19.600000000000001</v>
      </c>
      <c r="AQ483" s="168">
        <v>99.36</v>
      </c>
      <c r="AR483" s="168">
        <v>6.5</v>
      </c>
      <c r="AS483" s="168">
        <v>377</v>
      </c>
      <c r="AT483" s="171">
        <f t="shared" si="175"/>
        <v>2.9047619047619047</v>
      </c>
      <c r="AU483" s="171">
        <f t="shared" si="176"/>
        <v>1.2857142857142858</v>
      </c>
      <c r="AV483" s="172">
        <f t="shared" si="177"/>
        <v>1</v>
      </c>
      <c r="AW483" s="172">
        <f t="shared" si="178"/>
        <v>0.2857142857142857</v>
      </c>
      <c r="AX483" s="172">
        <f t="shared" si="179"/>
        <v>0.7142857142857143</v>
      </c>
      <c r="AY483" s="172">
        <f t="shared" si="180"/>
        <v>0.52380952380952384</v>
      </c>
      <c r="AZ483" s="172">
        <f t="shared" si="181"/>
        <v>9.5238095238095233E-2</v>
      </c>
      <c r="BA483" s="172">
        <f t="shared" si="182"/>
        <v>0.7142857142857143</v>
      </c>
      <c r="BB483" s="173">
        <f t="shared" si="183"/>
        <v>0.33008658008658004</v>
      </c>
      <c r="BC483" s="173">
        <f t="shared" si="184"/>
        <v>1.8</v>
      </c>
      <c r="BD483" s="173">
        <f t="shared" si="185"/>
        <v>5.9523809523809521E-2</v>
      </c>
      <c r="BE483" s="173">
        <f t="shared" si="186"/>
        <v>1.082251082251082E-2</v>
      </c>
      <c r="BF483" s="173">
        <f t="shared" si="187"/>
        <v>3.2467532467532464E-2</v>
      </c>
      <c r="BG483" s="173">
        <f t="shared" si="188"/>
        <v>8.1168831168831168E-2</v>
      </c>
      <c r="BH483" s="174" t="str">
        <f t="shared" si="189"/>
        <v>&lt;10 min</v>
      </c>
      <c r="BI483" s="174" t="str">
        <f t="shared" si="190"/>
        <v>23–27</v>
      </c>
      <c r="BJ483" s="175">
        <f t="shared" si="191"/>
        <v>0.44799999999999995</v>
      </c>
      <c r="BK483" s="175">
        <f t="shared" si="192"/>
        <v>0.45200000000000001</v>
      </c>
      <c r="BL483" s="175">
        <f t="shared" si="193"/>
        <v>4.0434520217260107E-2</v>
      </c>
      <c r="BM483" s="176" t="str">
        <f t="shared" si="194"/>
        <v>Écarter</v>
      </c>
      <c r="BN483" s="177">
        <f t="shared" si="195"/>
        <v>8.88377886365814E-2</v>
      </c>
      <c r="BO483" s="177">
        <f t="shared" si="196"/>
        <v>184.8</v>
      </c>
      <c r="BP483" s="178">
        <f t="shared" si="197"/>
        <v>0.1461038961038961</v>
      </c>
      <c r="BQ483" s="178">
        <f t="shared" si="198"/>
        <v>1.8</v>
      </c>
      <c r="BR483" s="179">
        <f t="shared" si="199"/>
        <v>0.11363636363636363</v>
      </c>
      <c r="BS483" s="182">
        <f>AVERAGE(Tableau1[[#This Row],[STL_pg/Min]],Tableau1[[#This Row],[BLK_pg/Min]],Tableau1[[#This Row],[REB_pg/Min]])</f>
        <v>6.1327561327561321E-2</v>
      </c>
      <c r="BT483" s="180">
        <f>AVERAGE(Tableau1[FG%])</f>
        <v>44.61089630931459</v>
      </c>
      <c r="BU483" s="180">
        <f>AVERAGE(Tableau1[3P%])</f>
        <v>29.902460456941991</v>
      </c>
      <c r="BV483" s="180">
        <f>AVERAGE(Tableau1[FT%])</f>
        <v>72.024077328646754</v>
      </c>
    </row>
    <row r="484" spans="1:74">
      <c r="A484" s="181" t="s">
        <v>2247</v>
      </c>
      <c r="B484" s="167" t="s">
        <v>1768</v>
      </c>
      <c r="C484" s="168">
        <v>39</v>
      </c>
      <c r="D484" s="168">
        <v>37</v>
      </c>
      <c r="E484" s="168">
        <v>10</v>
      </c>
      <c r="F484" s="168">
        <v>27</v>
      </c>
      <c r="G484" s="168">
        <v>11.1</v>
      </c>
      <c r="H484" s="169">
        <v>107</v>
      </c>
      <c r="I484" s="169">
        <v>48</v>
      </c>
      <c r="J484" s="169">
        <v>96</v>
      </c>
      <c r="K484" s="169">
        <v>49.5</v>
      </c>
      <c r="L484" s="169">
        <v>0</v>
      </c>
      <c r="M484" s="169">
        <v>4</v>
      </c>
      <c r="N484" s="169">
        <v>50</v>
      </c>
      <c r="O484" s="169">
        <v>11</v>
      </c>
      <c r="P484" s="169">
        <v>19</v>
      </c>
      <c r="Q484" s="169">
        <v>60</v>
      </c>
      <c r="R484" s="169">
        <v>52</v>
      </c>
      <c r="S484" s="169">
        <v>70</v>
      </c>
      <c r="T484" s="169">
        <v>118</v>
      </c>
      <c r="U484" s="169">
        <v>22</v>
      </c>
      <c r="V484" s="170">
        <v>26</v>
      </c>
      <c r="W484" s="169">
        <v>7</v>
      </c>
      <c r="X484" s="169">
        <v>19</v>
      </c>
      <c r="Y484" s="169">
        <v>56</v>
      </c>
      <c r="Z484" s="169">
        <v>337</v>
      </c>
      <c r="AA484" s="169">
        <v>1</v>
      </c>
      <c r="AB484" s="169">
        <v>0</v>
      </c>
      <c r="AC484" s="168">
        <v>-3.4</v>
      </c>
      <c r="AD484" s="168">
        <v>96.6</v>
      </c>
      <c r="AE484" s="168">
        <v>110.4</v>
      </c>
      <c r="AF484" s="168">
        <v>-13.8</v>
      </c>
      <c r="AG484" s="168">
        <v>8.1</v>
      </c>
      <c r="AH484" s="168">
        <v>0.84</v>
      </c>
      <c r="AI484" s="168">
        <v>14</v>
      </c>
      <c r="AJ484" s="168">
        <v>11.4</v>
      </c>
      <c r="AK484" s="168">
        <v>15.1</v>
      </c>
      <c r="AL484" s="168">
        <v>13.3</v>
      </c>
      <c r="AM484" s="168">
        <v>16.7</v>
      </c>
      <c r="AN484" s="168">
        <v>50</v>
      </c>
      <c r="AO484" s="168">
        <v>51.5</v>
      </c>
      <c r="AP484" s="168">
        <v>13.2</v>
      </c>
      <c r="AQ484" s="168">
        <v>99.38</v>
      </c>
      <c r="AR484" s="168">
        <v>6.8</v>
      </c>
      <c r="AS484" s="168">
        <v>843</v>
      </c>
      <c r="AT484" s="171">
        <f t="shared" si="175"/>
        <v>2.8918918918918921</v>
      </c>
      <c r="AU484" s="171">
        <f t="shared" si="176"/>
        <v>0.59459459459459463</v>
      </c>
      <c r="AV484" s="172">
        <f t="shared" si="177"/>
        <v>3.189189189189189</v>
      </c>
      <c r="AW484" s="172">
        <f t="shared" si="178"/>
        <v>1.4054054054054055</v>
      </c>
      <c r="AX484" s="172">
        <f t="shared" si="179"/>
        <v>1.8918918918918919</v>
      </c>
      <c r="AY484" s="172">
        <f t="shared" si="180"/>
        <v>0.1891891891891892</v>
      </c>
      <c r="AZ484" s="172">
        <f t="shared" si="181"/>
        <v>0.51351351351351349</v>
      </c>
      <c r="BA484" s="172">
        <f t="shared" si="182"/>
        <v>0.70270270270270274</v>
      </c>
      <c r="BB484" s="173">
        <f t="shared" si="183"/>
        <v>0.26053080107134163</v>
      </c>
      <c r="BC484" s="173">
        <f t="shared" si="184"/>
        <v>0.84615384615384615</v>
      </c>
      <c r="BD484" s="173">
        <f t="shared" si="185"/>
        <v>1.7044071098125155E-2</v>
      </c>
      <c r="BE484" s="173">
        <f t="shared" si="186"/>
        <v>4.6262478694911124E-2</v>
      </c>
      <c r="BF484" s="173">
        <f t="shared" si="187"/>
        <v>0.12661309958607256</v>
      </c>
      <c r="BG484" s="173">
        <f t="shared" si="188"/>
        <v>0.17044071098125152</v>
      </c>
      <c r="BH484" s="174" t="str">
        <f t="shared" si="189"/>
        <v>10–19 min</v>
      </c>
      <c r="BI484" s="174" t="str">
        <f t="shared" si="190"/>
        <v>33+</v>
      </c>
      <c r="BJ484" s="175">
        <f t="shared" si="191"/>
        <v>0.5</v>
      </c>
      <c r="BK484" s="175">
        <f t="shared" si="192"/>
        <v>0.51500000000000001</v>
      </c>
      <c r="BL484" s="175">
        <f t="shared" si="193"/>
        <v>5.7936028968014482E-2</v>
      </c>
      <c r="BM484" s="176" t="str">
        <f t="shared" si="194"/>
        <v>Écarter</v>
      </c>
      <c r="BN484" s="177">
        <f t="shared" si="195"/>
        <v>8.8444178585023667E-2</v>
      </c>
      <c r="BO484" s="177">
        <f t="shared" si="196"/>
        <v>410.7</v>
      </c>
      <c r="BP484" s="178">
        <f t="shared" si="197"/>
        <v>5.356708059410762E-2</v>
      </c>
      <c r="BQ484" s="178">
        <f t="shared" si="198"/>
        <v>0.84615384615384615</v>
      </c>
      <c r="BR484" s="179">
        <f t="shared" si="199"/>
        <v>0.2873143413683954</v>
      </c>
      <c r="BS484" s="182">
        <f>AVERAGE(Tableau1[[#This Row],[STL_pg/Min]],Tableau1[[#This Row],[BLK_pg/Min]],Tableau1[[#This Row],[REB_pg/Min]])</f>
        <v>0.11687363038714389</v>
      </c>
      <c r="BT484" s="180">
        <f>AVERAGE(Tableau1[FG%])</f>
        <v>44.61089630931459</v>
      </c>
      <c r="BU484" s="180">
        <f>AVERAGE(Tableau1[3P%])</f>
        <v>29.902460456941991</v>
      </c>
      <c r="BV484" s="180">
        <f>AVERAGE(Tableau1[FT%])</f>
        <v>72.024077328646754</v>
      </c>
    </row>
    <row r="485" spans="1:74">
      <c r="A485" s="181" t="s">
        <v>2248</v>
      </c>
      <c r="B485" s="167" t="s">
        <v>1821</v>
      </c>
      <c r="C485" s="168">
        <v>24</v>
      </c>
      <c r="D485" s="168">
        <v>11</v>
      </c>
      <c r="E485" s="168">
        <v>7</v>
      </c>
      <c r="F485" s="168">
        <v>4</v>
      </c>
      <c r="G485" s="168">
        <v>6.4</v>
      </c>
      <c r="H485" s="169">
        <v>30</v>
      </c>
      <c r="I485" s="169">
        <v>11</v>
      </c>
      <c r="J485" s="169">
        <v>33</v>
      </c>
      <c r="K485" s="169">
        <v>33.299999999999997</v>
      </c>
      <c r="L485" s="169">
        <v>6</v>
      </c>
      <c r="M485" s="169">
        <v>21</v>
      </c>
      <c r="N485" s="169">
        <v>28.6</v>
      </c>
      <c r="O485" s="169">
        <v>2</v>
      </c>
      <c r="P485" s="169">
        <v>2</v>
      </c>
      <c r="Q485" s="169">
        <v>100</v>
      </c>
      <c r="R485" s="169">
        <v>2</v>
      </c>
      <c r="S485" s="169">
        <v>10</v>
      </c>
      <c r="T485" s="169">
        <v>12</v>
      </c>
      <c r="U485" s="169">
        <v>14</v>
      </c>
      <c r="V485" s="170">
        <v>6</v>
      </c>
      <c r="W485" s="169">
        <v>7</v>
      </c>
      <c r="X485" s="169">
        <v>2</v>
      </c>
      <c r="Y485" s="169">
        <v>7</v>
      </c>
      <c r="Z485" s="169">
        <v>87</v>
      </c>
      <c r="AA485" s="169">
        <v>0</v>
      </c>
      <c r="AB485" s="169">
        <v>0</v>
      </c>
      <c r="AC485" s="168">
        <v>4</v>
      </c>
      <c r="AD485" s="168">
        <v>113.5</v>
      </c>
      <c r="AE485" s="168">
        <v>86.3</v>
      </c>
      <c r="AF485" s="168">
        <v>27.3</v>
      </c>
      <c r="AG485" s="168">
        <v>25.5</v>
      </c>
      <c r="AH485" s="168">
        <v>2.8</v>
      </c>
      <c r="AI485" s="168">
        <v>26.4</v>
      </c>
      <c r="AJ485" s="168">
        <v>2.5</v>
      </c>
      <c r="AK485" s="168">
        <v>11.6</v>
      </c>
      <c r="AL485" s="168">
        <v>7.3</v>
      </c>
      <c r="AM485" s="168">
        <v>9.4</v>
      </c>
      <c r="AN485" s="168">
        <v>42.4</v>
      </c>
      <c r="AO485" s="168">
        <v>44.3</v>
      </c>
      <c r="AP485" s="168">
        <v>21.2</v>
      </c>
      <c r="AQ485" s="168">
        <v>105.02</v>
      </c>
      <c r="AR485" s="168">
        <v>11</v>
      </c>
      <c r="AS485" s="168">
        <v>155</v>
      </c>
      <c r="AT485" s="171">
        <f t="shared" si="175"/>
        <v>2.7272727272727271</v>
      </c>
      <c r="AU485" s="171">
        <f t="shared" si="176"/>
        <v>1.2727272727272727</v>
      </c>
      <c r="AV485" s="172">
        <f t="shared" si="177"/>
        <v>1.0909090909090908</v>
      </c>
      <c r="AW485" s="172">
        <f t="shared" si="178"/>
        <v>0.18181818181818182</v>
      </c>
      <c r="AX485" s="172">
        <f t="shared" si="179"/>
        <v>0.90909090909090906</v>
      </c>
      <c r="AY485" s="172">
        <f t="shared" si="180"/>
        <v>0.63636363636363635</v>
      </c>
      <c r="AZ485" s="172">
        <f t="shared" si="181"/>
        <v>0.18181818181818182</v>
      </c>
      <c r="BA485" s="172">
        <f t="shared" si="182"/>
        <v>0.54545454545454541</v>
      </c>
      <c r="BB485" s="173">
        <f t="shared" si="183"/>
        <v>0.42613636363636359</v>
      </c>
      <c r="BC485" s="173">
        <f t="shared" si="184"/>
        <v>2.3333333333333335</v>
      </c>
      <c r="BD485" s="173">
        <f t="shared" si="185"/>
        <v>9.9431818181818177E-2</v>
      </c>
      <c r="BE485" s="173">
        <f t="shared" si="186"/>
        <v>2.8409090909090908E-2</v>
      </c>
      <c r="BF485" s="173">
        <f t="shared" si="187"/>
        <v>2.8409090909090908E-2</v>
      </c>
      <c r="BG485" s="173">
        <f t="shared" si="188"/>
        <v>0.14204545454545453</v>
      </c>
      <c r="BH485" s="174" t="str">
        <f t="shared" si="189"/>
        <v>&lt;10 min</v>
      </c>
      <c r="BI485" s="174" t="str">
        <f t="shared" si="190"/>
        <v>23–27</v>
      </c>
      <c r="BJ485" s="175">
        <f t="shared" si="191"/>
        <v>0.42399999999999999</v>
      </c>
      <c r="BK485" s="175">
        <f t="shared" si="192"/>
        <v>0.44299999999999995</v>
      </c>
      <c r="BL485" s="175">
        <f t="shared" si="193"/>
        <v>1.9915509957754977E-2</v>
      </c>
      <c r="BM485" s="176" t="str">
        <f t="shared" si="194"/>
        <v>Écarter</v>
      </c>
      <c r="BN485" s="177">
        <f t="shared" si="195"/>
        <v>8.3409548198280586E-2</v>
      </c>
      <c r="BO485" s="177">
        <f t="shared" si="196"/>
        <v>70.400000000000006</v>
      </c>
      <c r="BP485" s="178">
        <f t="shared" si="197"/>
        <v>0.19886363636363635</v>
      </c>
      <c r="BQ485" s="178">
        <f t="shared" si="198"/>
        <v>2.3333333333333335</v>
      </c>
      <c r="BR485" s="179">
        <f t="shared" si="199"/>
        <v>0.17045454545454544</v>
      </c>
      <c r="BS485" s="182">
        <f>AVERAGE(Tableau1[[#This Row],[STL_pg/Min]],Tableau1[[#This Row],[BLK_pg/Min]],Tableau1[[#This Row],[REB_pg/Min]])</f>
        <v>9.9431818181818177E-2</v>
      </c>
      <c r="BT485" s="180">
        <f>AVERAGE(Tableau1[FG%])</f>
        <v>44.61089630931459</v>
      </c>
      <c r="BU485" s="180">
        <f>AVERAGE(Tableau1[3P%])</f>
        <v>29.902460456941991</v>
      </c>
      <c r="BV485" s="180">
        <f>AVERAGE(Tableau1[FT%])</f>
        <v>72.024077328646754</v>
      </c>
    </row>
    <row r="486" spans="1:74">
      <c r="A486" s="181" t="s">
        <v>2249</v>
      </c>
      <c r="B486" s="167" t="s">
        <v>1789</v>
      </c>
      <c r="C486" s="168">
        <v>23</v>
      </c>
      <c r="D486" s="168">
        <v>16</v>
      </c>
      <c r="E486" s="168">
        <v>10</v>
      </c>
      <c r="F486" s="168">
        <v>6</v>
      </c>
      <c r="G486" s="168">
        <v>6.1</v>
      </c>
      <c r="H486" s="169">
        <v>43</v>
      </c>
      <c r="I486" s="169">
        <v>18</v>
      </c>
      <c r="J486" s="169">
        <v>26</v>
      </c>
      <c r="K486" s="169">
        <v>69.2</v>
      </c>
      <c r="L486" s="169">
        <v>3</v>
      </c>
      <c r="M486" s="169">
        <v>6</v>
      </c>
      <c r="N486" s="169">
        <v>42.9</v>
      </c>
      <c r="O486" s="169">
        <v>5</v>
      </c>
      <c r="P486" s="169">
        <v>10</v>
      </c>
      <c r="Q486" s="169">
        <v>44.4</v>
      </c>
      <c r="R486" s="169">
        <v>6</v>
      </c>
      <c r="S486" s="169">
        <v>22</v>
      </c>
      <c r="T486" s="169">
        <v>29</v>
      </c>
      <c r="U486" s="169">
        <v>5</v>
      </c>
      <c r="V486" s="170">
        <v>5</v>
      </c>
      <c r="W486" s="169">
        <v>5</v>
      </c>
      <c r="X486" s="169">
        <v>5</v>
      </c>
      <c r="Y486" s="169">
        <v>11</v>
      </c>
      <c r="Z486" s="169">
        <v>106</v>
      </c>
      <c r="AA486" s="169">
        <v>0</v>
      </c>
      <c r="AB486" s="169">
        <v>0</v>
      </c>
      <c r="AC486" s="168">
        <v>0.3</v>
      </c>
      <c r="AD486" s="168">
        <v>105.5</v>
      </c>
      <c r="AE486" s="168">
        <v>104.1</v>
      </c>
      <c r="AF486" s="168">
        <v>1.3</v>
      </c>
      <c r="AG486" s="168">
        <v>5.8</v>
      </c>
      <c r="AH486" s="168">
        <v>1</v>
      </c>
      <c r="AI486" s="168">
        <v>10.5</v>
      </c>
      <c r="AJ486" s="168">
        <v>6.7</v>
      </c>
      <c r="AK486" s="168">
        <v>18.8</v>
      </c>
      <c r="AL486" s="168">
        <v>13.6</v>
      </c>
      <c r="AM486" s="168">
        <v>10.5</v>
      </c>
      <c r="AN486" s="168">
        <v>75</v>
      </c>
      <c r="AO486" s="168">
        <v>71.8</v>
      </c>
      <c r="AP486" s="168">
        <v>14.5</v>
      </c>
      <c r="AQ486" s="168">
        <v>106.64</v>
      </c>
      <c r="AR486" s="168">
        <v>11.4</v>
      </c>
      <c r="AS486" s="168">
        <v>219</v>
      </c>
      <c r="AT486" s="171">
        <f t="shared" si="175"/>
        <v>2.6875</v>
      </c>
      <c r="AU486" s="171">
        <f t="shared" si="176"/>
        <v>0.3125</v>
      </c>
      <c r="AV486" s="172">
        <f t="shared" si="177"/>
        <v>1.8125</v>
      </c>
      <c r="AW486" s="172">
        <f t="shared" si="178"/>
        <v>0.375</v>
      </c>
      <c r="AX486" s="172">
        <f t="shared" si="179"/>
        <v>1.375</v>
      </c>
      <c r="AY486" s="172">
        <f t="shared" si="180"/>
        <v>0.3125</v>
      </c>
      <c r="AZ486" s="172">
        <f t="shared" si="181"/>
        <v>0.3125</v>
      </c>
      <c r="BA486" s="172">
        <f t="shared" si="182"/>
        <v>0.3125</v>
      </c>
      <c r="BB486" s="173">
        <f t="shared" si="183"/>
        <v>0.4405737704918033</v>
      </c>
      <c r="BC486" s="173">
        <f t="shared" si="184"/>
        <v>1</v>
      </c>
      <c r="BD486" s="173">
        <f t="shared" si="185"/>
        <v>5.1229508196721313E-2</v>
      </c>
      <c r="BE486" s="173">
        <f t="shared" si="186"/>
        <v>5.1229508196721313E-2</v>
      </c>
      <c r="BF486" s="173">
        <f t="shared" si="187"/>
        <v>6.147540983606558E-2</v>
      </c>
      <c r="BG486" s="173">
        <f t="shared" si="188"/>
        <v>0.22540983606557377</v>
      </c>
      <c r="BH486" s="174" t="str">
        <f t="shared" si="189"/>
        <v>&lt;10 min</v>
      </c>
      <c r="BI486" s="174" t="str">
        <f t="shared" si="190"/>
        <v>23–27</v>
      </c>
      <c r="BJ486" s="175">
        <f t="shared" si="191"/>
        <v>0.75</v>
      </c>
      <c r="BK486" s="175">
        <f t="shared" si="192"/>
        <v>0.71799999999999997</v>
      </c>
      <c r="BL486" s="175">
        <f t="shared" si="193"/>
        <v>1.5691007845503924E-2</v>
      </c>
      <c r="BM486" s="176" t="str">
        <f t="shared" si="194"/>
        <v>Écarter</v>
      </c>
      <c r="BN486" s="177">
        <f t="shared" si="195"/>
        <v>8.2193158953722339E-2</v>
      </c>
      <c r="BO486" s="177">
        <f t="shared" si="196"/>
        <v>97.6</v>
      </c>
      <c r="BP486" s="178">
        <f t="shared" si="197"/>
        <v>5.1229508196721313E-2</v>
      </c>
      <c r="BQ486" s="178">
        <f t="shared" si="198"/>
        <v>1</v>
      </c>
      <c r="BR486" s="179">
        <f t="shared" si="199"/>
        <v>0.29713114754098363</v>
      </c>
      <c r="BS486" s="182">
        <f>AVERAGE(Tableau1[[#This Row],[STL_pg/Min]],Tableau1[[#This Row],[BLK_pg/Min]],Tableau1[[#This Row],[REB_pg/Min]])</f>
        <v>0.13319672131147542</v>
      </c>
      <c r="BT486" s="180">
        <f>AVERAGE(Tableau1[FG%])</f>
        <v>44.61089630931459</v>
      </c>
      <c r="BU486" s="180">
        <f>AVERAGE(Tableau1[3P%])</f>
        <v>29.902460456941991</v>
      </c>
      <c r="BV486" s="180">
        <f>AVERAGE(Tableau1[FT%])</f>
        <v>72.024077328646754</v>
      </c>
    </row>
    <row r="487" spans="1:74">
      <c r="A487" s="181" t="s">
        <v>2250</v>
      </c>
      <c r="B487" s="167" t="s">
        <v>1780</v>
      </c>
      <c r="C487" s="168">
        <v>25</v>
      </c>
      <c r="D487" s="168">
        <v>6</v>
      </c>
      <c r="E487" s="168">
        <v>0</v>
      </c>
      <c r="F487" s="168">
        <v>6</v>
      </c>
      <c r="G487" s="168">
        <v>5.6</v>
      </c>
      <c r="H487" s="169">
        <v>16</v>
      </c>
      <c r="I487" s="169">
        <v>6</v>
      </c>
      <c r="J487" s="169">
        <v>14</v>
      </c>
      <c r="K487" s="169">
        <v>42.9</v>
      </c>
      <c r="L487" s="169">
        <v>3</v>
      </c>
      <c r="M487" s="169">
        <v>6</v>
      </c>
      <c r="N487" s="169">
        <v>50</v>
      </c>
      <c r="O487" s="169">
        <v>1</v>
      </c>
      <c r="P487" s="169">
        <v>2</v>
      </c>
      <c r="Q487" s="169">
        <v>50</v>
      </c>
      <c r="R487" s="169">
        <v>1</v>
      </c>
      <c r="S487" s="169">
        <v>4</v>
      </c>
      <c r="T487" s="169">
        <v>5</v>
      </c>
      <c r="U487" s="169">
        <v>4</v>
      </c>
      <c r="V487" s="170">
        <v>2</v>
      </c>
      <c r="W487" s="169">
        <v>1</v>
      </c>
      <c r="X487" s="169">
        <v>0</v>
      </c>
      <c r="Y487" s="169">
        <v>1</v>
      </c>
      <c r="Z487" s="169">
        <v>29</v>
      </c>
      <c r="AA487" s="169">
        <v>0</v>
      </c>
      <c r="AB487" s="169">
        <v>0</v>
      </c>
      <c r="AC487" s="168">
        <v>4.7</v>
      </c>
      <c r="AD487" s="168">
        <v>128.4</v>
      </c>
      <c r="AE487" s="168">
        <v>91.8</v>
      </c>
      <c r="AF487" s="168">
        <v>36.6</v>
      </c>
      <c r="AG487" s="168">
        <v>13.3</v>
      </c>
      <c r="AH487" s="168">
        <v>2</v>
      </c>
      <c r="AI487" s="168">
        <v>19</v>
      </c>
      <c r="AJ487" s="168">
        <v>3.2</v>
      </c>
      <c r="AK487" s="168">
        <v>10</v>
      </c>
      <c r="AL487" s="168">
        <v>7</v>
      </c>
      <c r="AM487" s="168">
        <v>9.5</v>
      </c>
      <c r="AN487" s="168">
        <v>53.6</v>
      </c>
      <c r="AO487" s="168">
        <v>53.8</v>
      </c>
      <c r="AP487" s="168">
        <v>20.7</v>
      </c>
      <c r="AQ487" s="168">
        <v>104.64</v>
      </c>
      <c r="AR487" s="168">
        <v>8.6999999999999993</v>
      </c>
      <c r="AS487" s="168">
        <v>74</v>
      </c>
      <c r="AT487" s="171">
        <f t="shared" si="175"/>
        <v>2.6666666666666665</v>
      </c>
      <c r="AU487" s="171">
        <f t="shared" si="176"/>
        <v>0.66666666666666663</v>
      </c>
      <c r="AV487" s="172">
        <f t="shared" si="177"/>
        <v>0.83333333333333337</v>
      </c>
      <c r="AW487" s="172">
        <f t="shared" si="178"/>
        <v>0.16666666666666666</v>
      </c>
      <c r="AX487" s="172">
        <f t="shared" si="179"/>
        <v>0.66666666666666663</v>
      </c>
      <c r="AY487" s="172">
        <f t="shared" si="180"/>
        <v>0.16666666666666666</v>
      </c>
      <c r="AZ487" s="172">
        <f t="shared" si="181"/>
        <v>0</v>
      </c>
      <c r="BA487" s="172">
        <f t="shared" si="182"/>
        <v>0.33333333333333331</v>
      </c>
      <c r="BB487" s="173">
        <f t="shared" si="183"/>
        <v>0.47619047619047622</v>
      </c>
      <c r="BC487" s="173">
        <f t="shared" si="184"/>
        <v>2</v>
      </c>
      <c r="BD487" s="173">
        <f t="shared" si="185"/>
        <v>2.9761904761904764E-2</v>
      </c>
      <c r="BE487" s="173">
        <f t="shared" si="186"/>
        <v>0</v>
      </c>
      <c r="BF487" s="173">
        <f t="shared" si="187"/>
        <v>2.9761904761904764E-2</v>
      </c>
      <c r="BG487" s="173">
        <f t="shared" si="188"/>
        <v>0.11904761904761905</v>
      </c>
      <c r="BH487" s="174" t="str">
        <f t="shared" si="189"/>
        <v>&lt;10 min</v>
      </c>
      <c r="BI487" s="174" t="str">
        <f t="shared" si="190"/>
        <v>23–27</v>
      </c>
      <c r="BJ487" s="175">
        <f t="shared" si="191"/>
        <v>0.53600000000000003</v>
      </c>
      <c r="BK487" s="175">
        <f t="shared" si="192"/>
        <v>0.53799999999999992</v>
      </c>
      <c r="BL487" s="175">
        <f t="shared" si="193"/>
        <v>8.4490042245021126E-3</v>
      </c>
      <c r="BM487" s="176" t="str">
        <f t="shared" si="194"/>
        <v>Écarter</v>
      </c>
      <c r="BN487" s="177">
        <f t="shared" si="195"/>
        <v>8.1556002682763251E-2</v>
      </c>
      <c r="BO487" s="177">
        <f t="shared" si="196"/>
        <v>33.599999999999994</v>
      </c>
      <c r="BP487" s="178">
        <f t="shared" si="197"/>
        <v>0.11904761904761907</v>
      </c>
      <c r="BQ487" s="178">
        <f t="shared" si="198"/>
        <v>2</v>
      </c>
      <c r="BR487" s="179">
        <f t="shared" si="199"/>
        <v>0.14880952380952384</v>
      </c>
      <c r="BS487" s="182">
        <f>AVERAGE(Tableau1[[#This Row],[STL_pg/Min]],Tableau1[[#This Row],[BLK_pg/Min]],Tableau1[[#This Row],[REB_pg/Min]])</f>
        <v>5.9523809523809534E-2</v>
      </c>
      <c r="BT487" s="180">
        <f>AVERAGE(Tableau1[FG%])</f>
        <v>44.61089630931459</v>
      </c>
      <c r="BU487" s="180">
        <f>AVERAGE(Tableau1[3P%])</f>
        <v>29.902460456941991</v>
      </c>
      <c r="BV487" s="180">
        <f>AVERAGE(Tableau1[FT%])</f>
        <v>72.024077328646754</v>
      </c>
    </row>
    <row r="488" spans="1:74">
      <c r="A488" s="181" t="s">
        <v>2251</v>
      </c>
      <c r="B488" s="167" t="s">
        <v>1787</v>
      </c>
      <c r="C488" s="168">
        <v>23</v>
      </c>
      <c r="D488" s="168">
        <v>36</v>
      </c>
      <c r="E488" s="168">
        <v>13</v>
      </c>
      <c r="F488" s="168">
        <v>23</v>
      </c>
      <c r="G488" s="168">
        <v>13</v>
      </c>
      <c r="H488" s="169">
        <v>94</v>
      </c>
      <c r="I488" s="169">
        <v>36</v>
      </c>
      <c r="J488" s="169">
        <v>108</v>
      </c>
      <c r="K488" s="169">
        <v>32.700000000000003</v>
      </c>
      <c r="L488" s="169">
        <v>7</v>
      </c>
      <c r="M488" s="169">
        <v>40</v>
      </c>
      <c r="N488" s="169">
        <v>17.5</v>
      </c>
      <c r="O488" s="169">
        <v>14</v>
      </c>
      <c r="P488" s="169">
        <v>22</v>
      </c>
      <c r="Q488" s="169">
        <v>76.2</v>
      </c>
      <c r="R488" s="169">
        <v>14</v>
      </c>
      <c r="S488" s="169">
        <v>25</v>
      </c>
      <c r="T488" s="169">
        <v>40</v>
      </c>
      <c r="U488" s="169">
        <v>65</v>
      </c>
      <c r="V488" s="170">
        <v>22</v>
      </c>
      <c r="W488" s="169">
        <v>32</v>
      </c>
      <c r="X488" s="169">
        <v>4</v>
      </c>
      <c r="Y488" s="169">
        <v>36</v>
      </c>
      <c r="Z488" s="169">
        <v>317</v>
      </c>
      <c r="AA488" s="169">
        <v>0</v>
      </c>
      <c r="AB488" s="169">
        <v>0</v>
      </c>
      <c r="AC488" s="168">
        <v>-3.3</v>
      </c>
      <c r="AD488" s="168">
        <v>98.5</v>
      </c>
      <c r="AE488" s="168">
        <v>110.4</v>
      </c>
      <c r="AF488" s="168">
        <v>-12</v>
      </c>
      <c r="AG488" s="168">
        <v>20.5</v>
      </c>
      <c r="AH488" s="168">
        <v>3</v>
      </c>
      <c r="AI488" s="168">
        <v>31.3</v>
      </c>
      <c r="AJ488" s="168">
        <v>2.4</v>
      </c>
      <c r="AK488" s="168">
        <v>6.1</v>
      </c>
      <c r="AL488" s="168">
        <v>4.0999999999999996</v>
      </c>
      <c r="AM488" s="168">
        <v>10.4</v>
      </c>
      <c r="AN488" s="168">
        <v>36</v>
      </c>
      <c r="AO488" s="168">
        <v>40</v>
      </c>
      <c r="AP488" s="168">
        <v>12.2</v>
      </c>
      <c r="AQ488" s="168">
        <v>99.16</v>
      </c>
      <c r="AR488" s="168">
        <v>5.0999999999999996</v>
      </c>
      <c r="AS488" s="168">
        <v>969</v>
      </c>
      <c r="AT488" s="171">
        <f t="shared" si="175"/>
        <v>2.6111111111111112</v>
      </c>
      <c r="AU488" s="171">
        <f t="shared" si="176"/>
        <v>1.8055555555555556</v>
      </c>
      <c r="AV488" s="172">
        <f t="shared" si="177"/>
        <v>1.1111111111111112</v>
      </c>
      <c r="AW488" s="172">
        <f t="shared" si="178"/>
        <v>0.3888888888888889</v>
      </c>
      <c r="AX488" s="172">
        <f t="shared" si="179"/>
        <v>0.69444444444444442</v>
      </c>
      <c r="AY488" s="172">
        <f t="shared" si="180"/>
        <v>0.88888888888888884</v>
      </c>
      <c r="AZ488" s="172">
        <f t="shared" si="181"/>
        <v>0.1111111111111111</v>
      </c>
      <c r="BA488" s="172">
        <f t="shared" si="182"/>
        <v>0.61111111111111116</v>
      </c>
      <c r="BB488" s="173">
        <f t="shared" si="183"/>
        <v>0.20085470085470086</v>
      </c>
      <c r="BC488" s="173">
        <f t="shared" si="184"/>
        <v>2.9545454545454541</v>
      </c>
      <c r="BD488" s="173">
        <f t="shared" si="185"/>
        <v>6.8376068376068369E-2</v>
      </c>
      <c r="BE488" s="173">
        <f t="shared" si="186"/>
        <v>8.5470085470085461E-3</v>
      </c>
      <c r="BF488" s="173">
        <f t="shared" si="187"/>
        <v>2.9914529914529916E-2</v>
      </c>
      <c r="BG488" s="173">
        <f t="shared" si="188"/>
        <v>5.3418803418803416E-2</v>
      </c>
      <c r="BH488" s="174" t="str">
        <f t="shared" si="189"/>
        <v>10–19 min</v>
      </c>
      <c r="BI488" s="174" t="str">
        <f t="shared" si="190"/>
        <v>23–27</v>
      </c>
      <c r="BJ488" s="175">
        <f t="shared" si="191"/>
        <v>0.36</v>
      </c>
      <c r="BK488" s="175">
        <f t="shared" si="192"/>
        <v>0.4</v>
      </c>
      <c r="BL488" s="175">
        <f t="shared" si="193"/>
        <v>6.5178032589016291E-2</v>
      </c>
      <c r="BM488" s="176" t="str">
        <f t="shared" si="194"/>
        <v>Écarter</v>
      </c>
      <c r="BN488" s="177">
        <f t="shared" si="195"/>
        <v>7.9856919293539011E-2</v>
      </c>
      <c r="BO488" s="177">
        <f t="shared" si="196"/>
        <v>468</v>
      </c>
      <c r="BP488" s="178">
        <f t="shared" si="197"/>
        <v>0.1388888888888889</v>
      </c>
      <c r="BQ488" s="178">
        <f t="shared" si="198"/>
        <v>2.9545454545454546</v>
      </c>
      <c r="BR488" s="179">
        <f t="shared" si="199"/>
        <v>8.5470085470085472E-2</v>
      </c>
      <c r="BS488" s="182">
        <f>AVERAGE(Tableau1[[#This Row],[STL_pg/Min]],Tableau1[[#This Row],[BLK_pg/Min]],Tableau1[[#This Row],[REB_pg/Min]])</f>
        <v>5.4131054131054124E-2</v>
      </c>
      <c r="BT488" s="180">
        <f>AVERAGE(Tableau1[FG%])</f>
        <v>44.61089630931459</v>
      </c>
      <c r="BU488" s="180">
        <f>AVERAGE(Tableau1[3P%])</f>
        <v>29.902460456941991</v>
      </c>
      <c r="BV488" s="180">
        <f>AVERAGE(Tableau1[FT%])</f>
        <v>72.024077328646754</v>
      </c>
    </row>
    <row r="489" spans="1:74">
      <c r="A489" s="181" t="s">
        <v>2252</v>
      </c>
      <c r="B489" s="167" t="s">
        <v>1754</v>
      </c>
      <c r="C489" s="168">
        <v>22</v>
      </c>
      <c r="D489" s="168">
        <v>46</v>
      </c>
      <c r="E489" s="168">
        <v>32</v>
      </c>
      <c r="F489" s="168">
        <v>14</v>
      </c>
      <c r="G489" s="168">
        <v>6</v>
      </c>
      <c r="H489" s="169">
        <v>120</v>
      </c>
      <c r="I489" s="169">
        <v>46</v>
      </c>
      <c r="J489" s="169">
        <v>92</v>
      </c>
      <c r="K489" s="169">
        <v>48.9</v>
      </c>
      <c r="L489" s="169">
        <v>14</v>
      </c>
      <c r="M489" s="169">
        <v>41</v>
      </c>
      <c r="N489" s="169">
        <v>32.6</v>
      </c>
      <c r="O489" s="169">
        <v>18</v>
      </c>
      <c r="P489" s="169">
        <v>18</v>
      </c>
      <c r="Q489" s="169">
        <v>89.5</v>
      </c>
      <c r="R489" s="169">
        <v>14</v>
      </c>
      <c r="S489" s="169">
        <v>37</v>
      </c>
      <c r="T489" s="169">
        <v>46</v>
      </c>
      <c r="U489" s="169">
        <v>18</v>
      </c>
      <c r="V489" s="170">
        <v>9</v>
      </c>
      <c r="W489" s="169">
        <v>14</v>
      </c>
      <c r="X489" s="169">
        <v>14</v>
      </c>
      <c r="Y489" s="169">
        <v>32</v>
      </c>
      <c r="Z489" s="169">
        <v>271</v>
      </c>
      <c r="AA489" s="169">
        <v>0</v>
      </c>
      <c r="AB489" s="169">
        <v>0</v>
      </c>
      <c r="AC489" s="168">
        <v>-0.3</v>
      </c>
      <c r="AD489" s="168">
        <v>104</v>
      </c>
      <c r="AE489" s="168">
        <v>107</v>
      </c>
      <c r="AF489" s="168">
        <v>-3</v>
      </c>
      <c r="AG489" s="168">
        <v>9.6</v>
      </c>
      <c r="AH489" s="168">
        <v>1.64</v>
      </c>
      <c r="AI489" s="168">
        <v>14.2</v>
      </c>
      <c r="AJ489" s="168">
        <v>4.4000000000000004</v>
      </c>
      <c r="AK489" s="168">
        <v>11.5</v>
      </c>
      <c r="AL489" s="168">
        <v>8.1</v>
      </c>
      <c r="AM489" s="168">
        <v>8.6999999999999993</v>
      </c>
      <c r="AN489" s="168">
        <v>56.7</v>
      </c>
      <c r="AO489" s="168">
        <v>60.5</v>
      </c>
      <c r="AP489" s="168">
        <v>16</v>
      </c>
      <c r="AQ489" s="168">
        <v>104.77</v>
      </c>
      <c r="AR489" s="168">
        <v>9.5</v>
      </c>
      <c r="AS489" s="168">
        <v>604</v>
      </c>
      <c r="AT489" s="171">
        <f t="shared" si="175"/>
        <v>2.6086956521739131</v>
      </c>
      <c r="AU489" s="171">
        <f t="shared" si="176"/>
        <v>0.39130434782608697</v>
      </c>
      <c r="AV489" s="172">
        <f t="shared" si="177"/>
        <v>1</v>
      </c>
      <c r="AW489" s="172">
        <f t="shared" si="178"/>
        <v>0.30434782608695654</v>
      </c>
      <c r="AX489" s="172">
        <f t="shared" si="179"/>
        <v>0.80434782608695654</v>
      </c>
      <c r="AY489" s="172">
        <f t="shared" si="180"/>
        <v>0.30434782608695654</v>
      </c>
      <c r="AZ489" s="172">
        <f t="shared" si="181"/>
        <v>0.30434782608695654</v>
      </c>
      <c r="BA489" s="172">
        <f t="shared" si="182"/>
        <v>0.19565217391304349</v>
      </c>
      <c r="BB489" s="173">
        <f t="shared" si="183"/>
        <v>0.43478260869565216</v>
      </c>
      <c r="BC489" s="173">
        <f t="shared" si="184"/>
        <v>2</v>
      </c>
      <c r="BD489" s="173">
        <f t="shared" si="185"/>
        <v>5.0724637681159424E-2</v>
      </c>
      <c r="BE489" s="173">
        <f t="shared" si="186"/>
        <v>5.0724637681159424E-2</v>
      </c>
      <c r="BF489" s="173">
        <f t="shared" si="187"/>
        <v>5.0724637681159424E-2</v>
      </c>
      <c r="BG489" s="173">
        <f t="shared" si="188"/>
        <v>0.13405797101449277</v>
      </c>
      <c r="BH489" s="174" t="str">
        <f t="shared" si="189"/>
        <v>&lt;10 min</v>
      </c>
      <c r="BI489" s="174" t="str">
        <f t="shared" si="190"/>
        <v>18–22</v>
      </c>
      <c r="BJ489" s="175">
        <f t="shared" si="191"/>
        <v>0.56700000000000006</v>
      </c>
      <c r="BK489" s="175">
        <f t="shared" si="192"/>
        <v>0.60499999999999998</v>
      </c>
      <c r="BL489" s="175">
        <f t="shared" si="193"/>
        <v>5.5522027761013878E-2</v>
      </c>
      <c r="BM489" s="176" t="str">
        <f t="shared" si="194"/>
        <v>Écarter</v>
      </c>
      <c r="BN489" s="177">
        <f t="shared" si="195"/>
        <v>7.9783046102703176E-2</v>
      </c>
      <c r="BO489" s="177">
        <f t="shared" si="196"/>
        <v>276</v>
      </c>
      <c r="BP489" s="178">
        <f t="shared" si="197"/>
        <v>6.5217391304347824E-2</v>
      </c>
      <c r="BQ489" s="178">
        <f t="shared" si="198"/>
        <v>2</v>
      </c>
      <c r="BR489" s="179">
        <f t="shared" si="199"/>
        <v>0.16666666666666666</v>
      </c>
      <c r="BS489" s="182">
        <f>AVERAGE(Tableau1[[#This Row],[STL_pg/Min]],Tableau1[[#This Row],[BLK_pg/Min]],Tableau1[[#This Row],[REB_pg/Min]])</f>
        <v>8.9371980676328497E-2</v>
      </c>
      <c r="BT489" s="180">
        <f>AVERAGE(Tableau1[FG%])</f>
        <v>44.61089630931459</v>
      </c>
      <c r="BU489" s="180">
        <f>AVERAGE(Tableau1[3P%])</f>
        <v>29.902460456941991</v>
      </c>
      <c r="BV489" s="180">
        <f>AVERAGE(Tableau1[FT%])</f>
        <v>72.024077328646754</v>
      </c>
    </row>
    <row r="490" spans="1:74">
      <c r="A490" s="181" t="s">
        <v>2253</v>
      </c>
      <c r="B490" s="167" t="s">
        <v>1750</v>
      </c>
      <c r="C490" s="168">
        <v>24</v>
      </c>
      <c r="D490" s="168">
        <v>51</v>
      </c>
      <c r="E490" s="168">
        <v>30</v>
      </c>
      <c r="F490" s="168">
        <v>21</v>
      </c>
      <c r="G490" s="168">
        <v>7.8</v>
      </c>
      <c r="H490" s="169">
        <v>133</v>
      </c>
      <c r="I490" s="169">
        <v>46</v>
      </c>
      <c r="J490" s="169">
        <v>122</v>
      </c>
      <c r="K490" s="169">
        <v>37.5</v>
      </c>
      <c r="L490" s="169">
        <v>26</v>
      </c>
      <c r="M490" s="169">
        <v>77</v>
      </c>
      <c r="N490" s="169">
        <v>31.1</v>
      </c>
      <c r="O490" s="169">
        <v>20</v>
      </c>
      <c r="P490" s="169">
        <v>26</v>
      </c>
      <c r="Q490" s="169">
        <v>75</v>
      </c>
      <c r="R490" s="169">
        <v>26</v>
      </c>
      <c r="S490" s="169">
        <v>51</v>
      </c>
      <c r="T490" s="169">
        <v>77</v>
      </c>
      <c r="U490" s="169">
        <v>20</v>
      </c>
      <c r="V490" s="170">
        <v>15</v>
      </c>
      <c r="W490" s="169">
        <v>10</v>
      </c>
      <c r="X490" s="169">
        <v>5</v>
      </c>
      <c r="Y490" s="169">
        <v>46</v>
      </c>
      <c r="Z490" s="169">
        <v>291</v>
      </c>
      <c r="AA490" s="169">
        <v>0</v>
      </c>
      <c r="AB490" s="169">
        <v>0</v>
      </c>
      <c r="AC490" s="168">
        <v>-1.9</v>
      </c>
      <c r="AD490" s="168">
        <v>98.5</v>
      </c>
      <c r="AE490" s="168">
        <v>108.7</v>
      </c>
      <c r="AF490" s="168">
        <v>-10.199999999999999</v>
      </c>
      <c r="AG490" s="168">
        <v>7.4</v>
      </c>
      <c r="AH490" s="168">
        <v>1.43</v>
      </c>
      <c r="AI490" s="168">
        <v>12</v>
      </c>
      <c r="AJ490" s="168">
        <v>5.5</v>
      </c>
      <c r="AK490" s="168">
        <v>12.4</v>
      </c>
      <c r="AL490" s="168">
        <v>8.8000000000000007</v>
      </c>
      <c r="AM490" s="168">
        <v>8.4</v>
      </c>
      <c r="AN490" s="168">
        <v>47.1</v>
      </c>
      <c r="AO490" s="168">
        <v>50.6</v>
      </c>
      <c r="AP490" s="168">
        <v>14.6</v>
      </c>
      <c r="AQ490" s="168">
        <v>104.6</v>
      </c>
      <c r="AR490" s="168">
        <v>5.7</v>
      </c>
      <c r="AS490" s="168">
        <v>867</v>
      </c>
      <c r="AT490" s="171">
        <f t="shared" si="175"/>
        <v>2.607843137254902</v>
      </c>
      <c r="AU490" s="171">
        <f t="shared" si="176"/>
        <v>0.39215686274509803</v>
      </c>
      <c r="AV490" s="172">
        <f t="shared" si="177"/>
        <v>1.5098039215686274</v>
      </c>
      <c r="AW490" s="172">
        <f t="shared" si="178"/>
        <v>0.50980392156862742</v>
      </c>
      <c r="AX490" s="172">
        <f t="shared" si="179"/>
        <v>1</v>
      </c>
      <c r="AY490" s="172">
        <f t="shared" si="180"/>
        <v>0.19607843137254902</v>
      </c>
      <c r="AZ490" s="172">
        <f t="shared" si="181"/>
        <v>9.8039215686274508E-2</v>
      </c>
      <c r="BA490" s="172">
        <f t="shared" si="182"/>
        <v>0.29411764705882354</v>
      </c>
      <c r="BB490" s="173">
        <f t="shared" si="183"/>
        <v>0.33433886375062849</v>
      </c>
      <c r="BC490" s="173">
        <f t="shared" si="184"/>
        <v>1.3333333333333333</v>
      </c>
      <c r="BD490" s="173">
        <f t="shared" si="185"/>
        <v>2.513826043237808E-2</v>
      </c>
      <c r="BE490" s="173">
        <f t="shared" si="186"/>
        <v>1.256913021618904E-2</v>
      </c>
      <c r="BF490" s="173">
        <f t="shared" si="187"/>
        <v>6.535947712418301E-2</v>
      </c>
      <c r="BG490" s="173">
        <f t="shared" si="188"/>
        <v>0.12820512820512822</v>
      </c>
      <c r="BH490" s="174" t="str">
        <f t="shared" si="189"/>
        <v>&lt;10 min</v>
      </c>
      <c r="BI490" s="174" t="str">
        <f t="shared" si="190"/>
        <v>23–27</v>
      </c>
      <c r="BJ490" s="175">
        <f t="shared" si="191"/>
        <v>0.47100000000000003</v>
      </c>
      <c r="BK490" s="175">
        <f t="shared" si="192"/>
        <v>0.50600000000000001</v>
      </c>
      <c r="BL490" s="175">
        <f t="shared" si="193"/>
        <v>7.3627036813518412E-2</v>
      </c>
      <c r="BM490" s="176" t="str">
        <f t="shared" si="194"/>
        <v>Écarter</v>
      </c>
      <c r="BN490" s="177">
        <f t="shared" si="195"/>
        <v>7.9756973211819945E-2</v>
      </c>
      <c r="BO490" s="177">
        <f t="shared" si="196"/>
        <v>397.8</v>
      </c>
      <c r="BP490" s="178">
        <f t="shared" si="197"/>
        <v>5.0276520864756161E-2</v>
      </c>
      <c r="BQ490" s="178">
        <f t="shared" si="198"/>
        <v>1.3333333333333333</v>
      </c>
      <c r="BR490" s="179">
        <f t="shared" si="199"/>
        <v>0.19356460532931122</v>
      </c>
      <c r="BS490" s="182">
        <f>AVERAGE(Tableau1[[#This Row],[STL_pg/Min]],Tableau1[[#This Row],[BLK_pg/Min]],Tableau1[[#This Row],[REB_pg/Min]])</f>
        <v>7.7090665325959443E-2</v>
      </c>
      <c r="BT490" s="180">
        <f>AVERAGE(Tableau1[FG%])</f>
        <v>44.61089630931459</v>
      </c>
      <c r="BU490" s="180">
        <f>AVERAGE(Tableau1[3P%])</f>
        <v>29.902460456941991</v>
      </c>
      <c r="BV490" s="180">
        <f>AVERAGE(Tableau1[FT%])</f>
        <v>72.024077328646754</v>
      </c>
    </row>
    <row r="491" spans="1:74">
      <c r="A491" s="181" t="s">
        <v>2254</v>
      </c>
      <c r="B491" s="167" t="s">
        <v>1793</v>
      </c>
      <c r="C491" s="168">
        <v>34</v>
      </c>
      <c r="D491" s="168">
        <v>9</v>
      </c>
      <c r="E491" s="168">
        <v>3</v>
      </c>
      <c r="F491" s="168">
        <v>6</v>
      </c>
      <c r="G491" s="168">
        <v>11.4</v>
      </c>
      <c r="H491" s="169">
        <v>23</v>
      </c>
      <c r="I491" s="169">
        <v>7</v>
      </c>
      <c r="J491" s="169">
        <v>22</v>
      </c>
      <c r="K491" s="169">
        <v>31.8</v>
      </c>
      <c r="L491" s="169">
        <v>4</v>
      </c>
      <c r="M491" s="169">
        <v>15</v>
      </c>
      <c r="N491" s="169">
        <v>26.7</v>
      </c>
      <c r="O491" s="169">
        <v>5</v>
      </c>
      <c r="P491" s="169">
        <v>6</v>
      </c>
      <c r="Q491" s="169">
        <v>83.3</v>
      </c>
      <c r="R491" s="169">
        <v>6</v>
      </c>
      <c r="S491" s="169">
        <v>14</v>
      </c>
      <c r="T491" s="169">
        <v>20</v>
      </c>
      <c r="U491" s="169">
        <v>6</v>
      </c>
      <c r="V491" s="170">
        <v>4</v>
      </c>
      <c r="W491" s="169">
        <v>3</v>
      </c>
      <c r="X491" s="169">
        <v>0</v>
      </c>
      <c r="Y491" s="169">
        <v>10</v>
      </c>
      <c r="Z491" s="169">
        <v>61</v>
      </c>
      <c r="AA491" s="169">
        <v>0</v>
      </c>
      <c r="AB491" s="169">
        <v>0</v>
      </c>
      <c r="AC491" s="168">
        <v>-2</v>
      </c>
      <c r="AD491" s="168">
        <v>101.9</v>
      </c>
      <c r="AE491" s="168">
        <v>109.2</v>
      </c>
      <c r="AF491" s="168">
        <v>-7.4</v>
      </c>
      <c r="AG491" s="168">
        <v>7.7</v>
      </c>
      <c r="AH491" s="168">
        <v>1.5</v>
      </c>
      <c r="AI491" s="168">
        <v>17.600000000000001</v>
      </c>
      <c r="AJ491" s="168">
        <v>5.5</v>
      </c>
      <c r="AK491" s="168">
        <v>13.3</v>
      </c>
      <c r="AL491" s="168">
        <v>9.3000000000000007</v>
      </c>
      <c r="AM491" s="168">
        <v>11.8</v>
      </c>
      <c r="AN491" s="168">
        <v>40.9</v>
      </c>
      <c r="AO491" s="168">
        <v>46.7</v>
      </c>
      <c r="AP491" s="168">
        <v>11.3</v>
      </c>
      <c r="AQ491" s="168">
        <v>100.89</v>
      </c>
      <c r="AR491" s="168">
        <v>4.8</v>
      </c>
      <c r="AS491" s="168">
        <v>215</v>
      </c>
      <c r="AT491" s="171">
        <f t="shared" si="175"/>
        <v>2.5555555555555554</v>
      </c>
      <c r="AU491" s="171">
        <f t="shared" si="176"/>
        <v>0.66666666666666663</v>
      </c>
      <c r="AV491" s="172">
        <f t="shared" si="177"/>
        <v>2.2222222222222223</v>
      </c>
      <c r="AW491" s="172">
        <f t="shared" si="178"/>
        <v>0.66666666666666663</v>
      </c>
      <c r="AX491" s="172">
        <f t="shared" si="179"/>
        <v>1.5555555555555556</v>
      </c>
      <c r="AY491" s="172">
        <f t="shared" si="180"/>
        <v>0.33333333333333331</v>
      </c>
      <c r="AZ491" s="172">
        <f t="shared" si="181"/>
        <v>0</v>
      </c>
      <c r="BA491" s="172">
        <f t="shared" si="182"/>
        <v>0.44444444444444442</v>
      </c>
      <c r="BB491" s="173">
        <f t="shared" si="183"/>
        <v>0.22417153996101363</v>
      </c>
      <c r="BC491" s="173">
        <f t="shared" si="184"/>
        <v>1.5</v>
      </c>
      <c r="BD491" s="173">
        <f t="shared" si="185"/>
        <v>2.9239766081871343E-2</v>
      </c>
      <c r="BE491" s="173">
        <f t="shared" si="186"/>
        <v>0</v>
      </c>
      <c r="BF491" s="173">
        <f t="shared" si="187"/>
        <v>5.8479532163742687E-2</v>
      </c>
      <c r="BG491" s="173">
        <f t="shared" si="188"/>
        <v>0.1364522417153996</v>
      </c>
      <c r="BH491" s="174" t="str">
        <f t="shared" si="189"/>
        <v>10–19 min</v>
      </c>
      <c r="BI491" s="174" t="str">
        <f t="shared" si="190"/>
        <v>33+</v>
      </c>
      <c r="BJ491" s="175">
        <f t="shared" si="191"/>
        <v>0.40899999999999997</v>
      </c>
      <c r="BK491" s="175">
        <f t="shared" si="192"/>
        <v>0.46700000000000003</v>
      </c>
      <c r="BL491" s="175">
        <f t="shared" si="193"/>
        <v>1.3277006638503319E-2</v>
      </c>
      <c r="BM491" s="176" t="str">
        <f t="shared" si="194"/>
        <v>Écarter</v>
      </c>
      <c r="BN491" s="177">
        <f t="shared" si="195"/>
        <v>7.8157835904314771E-2</v>
      </c>
      <c r="BO491" s="177">
        <f t="shared" si="196"/>
        <v>102.60000000000001</v>
      </c>
      <c r="BP491" s="178">
        <f t="shared" si="197"/>
        <v>5.8479532163742687E-2</v>
      </c>
      <c r="BQ491" s="178">
        <f t="shared" si="198"/>
        <v>1.5</v>
      </c>
      <c r="BR491" s="179">
        <f t="shared" si="199"/>
        <v>0.19493177387914229</v>
      </c>
      <c r="BS491" s="182">
        <f>AVERAGE(Tableau1[[#This Row],[STL_pg/Min]],Tableau1[[#This Row],[BLK_pg/Min]],Tableau1[[#This Row],[REB_pg/Min]])</f>
        <v>7.4723846653671211E-2</v>
      </c>
      <c r="BT491" s="180">
        <f>AVERAGE(Tableau1[FG%])</f>
        <v>44.61089630931459</v>
      </c>
      <c r="BU491" s="180">
        <f>AVERAGE(Tableau1[3P%])</f>
        <v>29.902460456941991</v>
      </c>
      <c r="BV491" s="180">
        <f>AVERAGE(Tableau1[FT%])</f>
        <v>72.024077328646754</v>
      </c>
    </row>
    <row r="492" spans="1:74">
      <c r="A492" s="181" t="s">
        <v>2255</v>
      </c>
      <c r="B492" s="167" t="s">
        <v>1776</v>
      </c>
      <c r="C492" s="168">
        <v>28</v>
      </c>
      <c r="D492" s="168">
        <v>39</v>
      </c>
      <c r="E492" s="168">
        <v>24</v>
      </c>
      <c r="F492" s="168">
        <v>15</v>
      </c>
      <c r="G492" s="168">
        <v>6.4</v>
      </c>
      <c r="H492" s="169">
        <v>98</v>
      </c>
      <c r="I492" s="169">
        <v>43</v>
      </c>
      <c r="J492" s="169">
        <v>101</v>
      </c>
      <c r="K492" s="169">
        <v>40.6</v>
      </c>
      <c r="L492" s="169">
        <v>4</v>
      </c>
      <c r="M492" s="169">
        <v>23</v>
      </c>
      <c r="N492" s="169">
        <v>22.7</v>
      </c>
      <c r="O492" s="169">
        <v>12</v>
      </c>
      <c r="P492" s="169">
        <v>16</v>
      </c>
      <c r="Q492" s="169">
        <v>73.3</v>
      </c>
      <c r="R492" s="169">
        <v>16</v>
      </c>
      <c r="S492" s="169">
        <v>31</v>
      </c>
      <c r="T492" s="169">
        <v>47</v>
      </c>
      <c r="U492" s="169">
        <v>47</v>
      </c>
      <c r="V492" s="170">
        <v>20</v>
      </c>
      <c r="W492" s="169">
        <v>16</v>
      </c>
      <c r="X492" s="169">
        <v>4</v>
      </c>
      <c r="Y492" s="169">
        <v>20</v>
      </c>
      <c r="Z492" s="169">
        <v>257</v>
      </c>
      <c r="AA492" s="169">
        <v>0</v>
      </c>
      <c r="AB492" s="169">
        <v>0</v>
      </c>
      <c r="AC492" s="168">
        <v>-0.4</v>
      </c>
      <c r="AD492" s="168">
        <v>105</v>
      </c>
      <c r="AE492" s="168">
        <v>107.8</v>
      </c>
      <c r="AF492" s="168">
        <v>-2.8</v>
      </c>
      <c r="AG492" s="168">
        <v>27.4</v>
      </c>
      <c r="AH492" s="168">
        <v>2.67</v>
      </c>
      <c r="AI492" s="168">
        <v>27.6</v>
      </c>
      <c r="AJ492" s="168">
        <v>5.5</v>
      </c>
      <c r="AK492" s="168">
        <v>13.1</v>
      </c>
      <c r="AL492" s="168">
        <v>9</v>
      </c>
      <c r="AM492" s="168">
        <v>10.3</v>
      </c>
      <c r="AN492" s="168">
        <v>43.1</v>
      </c>
      <c r="AO492" s="168">
        <v>45.5</v>
      </c>
      <c r="AP492" s="168">
        <v>20.399999999999999</v>
      </c>
      <c r="AQ492" s="168">
        <v>103.26</v>
      </c>
      <c r="AR492" s="168">
        <v>9.3000000000000007</v>
      </c>
      <c r="AS492" s="168">
        <v>536</v>
      </c>
      <c r="AT492" s="171">
        <f t="shared" si="175"/>
        <v>2.5128205128205128</v>
      </c>
      <c r="AU492" s="171">
        <f t="shared" si="176"/>
        <v>1.2051282051282051</v>
      </c>
      <c r="AV492" s="172">
        <f t="shared" si="177"/>
        <v>1.2051282051282051</v>
      </c>
      <c r="AW492" s="172">
        <f t="shared" si="178"/>
        <v>0.41025641025641024</v>
      </c>
      <c r="AX492" s="172">
        <f t="shared" si="179"/>
        <v>0.79487179487179482</v>
      </c>
      <c r="AY492" s="172">
        <f t="shared" si="180"/>
        <v>0.41025641025641024</v>
      </c>
      <c r="AZ492" s="172">
        <f t="shared" si="181"/>
        <v>0.10256410256410256</v>
      </c>
      <c r="BA492" s="172">
        <f t="shared" si="182"/>
        <v>0.51282051282051277</v>
      </c>
      <c r="BB492" s="173">
        <f t="shared" si="183"/>
        <v>0.39262820512820512</v>
      </c>
      <c r="BC492" s="173">
        <f t="shared" si="184"/>
        <v>2.35</v>
      </c>
      <c r="BD492" s="173">
        <f t="shared" si="185"/>
        <v>6.4102564102564097E-2</v>
      </c>
      <c r="BE492" s="173">
        <f t="shared" si="186"/>
        <v>1.6025641025641024E-2</v>
      </c>
      <c r="BF492" s="173">
        <f t="shared" si="187"/>
        <v>6.4102564102564097E-2</v>
      </c>
      <c r="BG492" s="173">
        <f t="shared" si="188"/>
        <v>0.12419871794871794</v>
      </c>
      <c r="BH492" s="174" t="str">
        <f t="shared" si="189"/>
        <v>&lt;10 min</v>
      </c>
      <c r="BI492" s="174" t="str">
        <f t="shared" si="190"/>
        <v>28–32</v>
      </c>
      <c r="BJ492" s="175">
        <f t="shared" si="191"/>
        <v>0.43099999999999999</v>
      </c>
      <c r="BK492" s="175">
        <f t="shared" si="192"/>
        <v>0.45500000000000002</v>
      </c>
      <c r="BL492" s="175">
        <f t="shared" si="193"/>
        <v>6.0953530476765237E-2</v>
      </c>
      <c r="BM492" s="176" t="str">
        <f t="shared" si="194"/>
        <v>Écarter</v>
      </c>
      <c r="BN492" s="177">
        <f t="shared" si="195"/>
        <v>7.6850848681834602E-2</v>
      </c>
      <c r="BO492" s="177">
        <f t="shared" si="196"/>
        <v>249.60000000000002</v>
      </c>
      <c r="BP492" s="178">
        <f t="shared" si="197"/>
        <v>0.18830128205128202</v>
      </c>
      <c r="BQ492" s="178">
        <f t="shared" si="198"/>
        <v>2.35</v>
      </c>
      <c r="BR492" s="179">
        <f t="shared" si="199"/>
        <v>0.18830128205128202</v>
      </c>
      <c r="BS492" s="182">
        <f>AVERAGE(Tableau1[[#This Row],[STL_pg/Min]],Tableau1[[#This Row],[BLK_pg/Min]],Tableau1[[#This Row],[REB_pg/Min]])</f>
        <v>8.94764957264957E-2</v>
      </c>
      <c r="BT492" s="180">
        <f>AVERAGE(Tableau1[FG%])</f>
        <v>44.61089630931459</v>
      </c>
      <c r="BU492" s="180">
        <f>AVERAGE(Tableau1[3P%])</f>
        <v>29.902460456941991</v>
      </c>
      <c r="BV492" s="180">
        <f>AVERAGE(Tableau1[FT%])</f>
        <v>72.024077328646754</v>
      </c>
    </row>
    <row r="493" spans="1:74">
      <c r="A493" s="181" t="s">
        <v>2256</v>
      </c>
      <c r="B493" s="167" t="s">
        <v>1830</v>
      </c>
      <c r="C493" s="168">
        <v>22</v>
      </c>
      <c r="D493" s="168">
        <v>43</v>
      </c>
      <c r="E493" s="168">
        <v>22</v>
      </c>
      <c r="F493" s="168">
        <v>21</v>
      </c>
      <c r="G493" s="168">
        <v>8.5</v>
      </c>
      <c r="H493" s="169">
        <v>108</v>
      </c>
      <c r="I493" s="169">
        <v>34</v>
      </c>
      <c r="J493" s="169">
        <v>90</v>
      </c>
      <c r="K493" s="169">
        <v>38.9</v>
      </c>
      <c r="L493" s="169">
        <v>13</v>
      </c>
      <c r="M493" s="169">
        <v>47</v>
      </c>
      <c r="N493" s="169">
        <v>25</v>
      </c>
      <c r="O493" s="169">
        <v>26</v>
      </c>
      <c r="P493" s="169">
        <v>39</v>
      </c>
      <c r="Q493" s="169">
        <v>71.099999999999994</v>
      </c>
      <c r="R493" s="169">
        <v>17</v>
      </c>
      <c r="S493" s="169">
        <v>43</v>
      </c>
      <c r="T493" s="169">
        <v>56</v>
      </c>
      <c r="U493" s="169">
        <v>34</v>
      </c>
      <c r="V493" s="170">
        <v>17</v>
      </c>
      <c r="W493" s="169">
        <v>26</v>
      </c>
      <c r="X493" s="169">
        <v>4</v>
      </c>
      <c r="Y493" s="169">
        <v>43</v>
      </c>
      <c r="Z493" s="169">
        <v>297</v>
      </c>
      <c r="AA493" s="169">
        <v>0</v>
      </c>
      <c r="AB493" s="169">
        <v>0</v>
      </c>
      <c r="AC493" s="168">
        <v>-0.7</v>
      </c>
      <c r="AD493" s="168">
        <v>105.6</v>
      </c>
      <c r="AE493" s="168">
        <v>108.9</v>
      </c>
      <c r="AF493" s="168">
        <v>-3.3</v>
      </c>
      <c r="AG493" s="168">
        <v>13</v>
      </c>
      <c r="AH493" s="168">
        <v>2.06</v>
      </c>
      <c r="AI493" s="168">
        <v>21</v>
      </c>
      <c r="AJ493" s="168">
        <v>4.4000000000000004</v>
      </c>
      <c r="AK493" s="168">
        <v>10.7</v>
      </c>
      <c r="AL493" s="168">
        <v>7.6</v>
      </c>
      <c r="AM493" s="168">
        <v>10.199999999999999</v>
      </c>
      <c r="AN493" s="168">
        <v>45.6</v>
      </c>
      <c r="AO493" s="168">
        <v>51.1</v>
      </c>
      <c r="AP493" s="168">
        <v>13.9</v>
      </c>
      <c r="AQ493" s="168">
        <v>102.79</v>
      </c>
      <c r="AR493" s="168">
        <v>6.3</v>
      </c>
      <c r="AS493" s="168">
        <v>779</v>
      </c>
      <c r="AT493" s="171">
        <f t="shared" si="175"/>
        <v>2.5116279069767442</v>
      </c>
      <c r="AU493" s="171">
        <f t="shared" si="176"/>
        <v>0.79069767441860461</v>
      </c>
      <c r="AV493" s="172">
        <f t="shared" si="177"/>
        <v>1.3023255813953489</v>
      </c>
      <c r="AW493" s="172">
        <f t="shared" si="178"/>
        <v>0.39534883720930231</v>
      </c>
      <c r="AX493" s="172">
        <f t="shared" si="179"/>
        <v>1</v>
      </c>
      <c r="AY493" s="172">
        <f t="shared" si="180"/>
        <v>0.60465116279069764</v>
      </c>
      <c r="AZ493" s="172">
        <f t="shared" si="181"/>
        <v>9.3023255813953487E-2</v>
      </c>
      <c r="BA493" s="172">
        <f t="shared" si="182"/>
        <v>0.39534883720930231</v>
      </c>
      <c r="BB493" s="173">
        <f t="shared" si="183"/>
        <v>0.29548563611491108</v>
      </c>
      <c r="BC493" s="173">
        <f t="shared" si="184"/>
        <v>2</v>
      </c>
      <c r="BD493" s="173">
        <f t="shared" si="185"/>
        <v>7.1135430916552667E-2</v>
      </c>
      <c r="BE493" s="173">
        <f t="shared" si="186"/>
        <v>1.094391244870041E-2</v>
      </c>
      <c r="BF493" s="173">
        <f t="shared" si="187"/>
        <v>4.6511627906976744E-2</v>
      </c>
      <c r="BG493" s="173">
        <f t="shared" si="188"/>
        <v>0.11764705882352941</v>
      </c>
      <c r="BH493" s="174" t="str">
        <f t="shared" si="189"/>
        <v>&lt;10 min</v>
      </c>
      <c r="BI493" s="174" t="str">
        <f t="shared" si="190"/>
        <v>18–22</v>
      </c>
      <c r="BJ493" s="175">
        <f t="shared" si="191"/>
        <v>0.45600000000000002</v>
      </c>
      <c r="BK493" s="175">
        <f t="shared" si="192"/>
        <v>0.51100000000000001</v>
      </c>
      <c r="BL493" s="175">
        <f t="shared" si="193"/>
        <v>5.431502715751358E-2</v>
      </c>
      <c r="BM493" s="176" t="str">
        <f t="shared" si="194"/>
        <v>Écarter</v>
      </c>
      <c r="BN493" s="177">
        <f t="shared" si="195"/>
        <v>7.6814374619811901E-2</v>
      </c>
      <c r="BO493" s="177">
        <f t="shared" si="196"/>
        <v>365.5</v>
      </c>
      <c r="BP493" s="178">
        <f t="shared" si="197"/>
        <v>9.3023255813953487E-2</v>
      </c>
      <c r="BQ493" s="178">
        <f t="shared" si="198"/>
        <v>2</v>
      </c>
      <c r="BR493" s="179">
        <f t="shared" si="199"/>
        <v>0.15321477428180574</v>
      </c>
      <c r="BS493" s="182">
        <f>AVERAGE(Tableau1[[#This Row],[STL_pg/Min]],Tableau1[[#This Row],[BLK_pg/Min]],Tableau1[[#This Row],[REB_pg/Min]])</f>
        <v>7.8431372549019607E-2</v>
      </c>
      <c r="BT493" s="180">
        <f>AVERAGE(Tableau1[FG%])</f>
        <v>44.61089630931459</v>
      </c>
      <c r="BU493" s="180">
        <f>AVERAGE(Tableau1[3P%])</f>
        <v>29.902460456941991</v>
      </c>
      <c r="BV493" s="180">
        <f>AVERAGE(Tableau1[FT%])</f>
        <v>72.024077328646754</v>
      </c>
    </row>
    <row r="494" spans="1:74">
      <c r="A494" s="181" t="s">
        <v>2257</v>
      </c>
      <c r="B494" s="167" t="s">
        <v>1815</v>
      </c>
      <c r="C494" s="168">
        <v>32</v>
      </c>
      <c r="D494" s="168">
        <v>51</v>
      </c>
      <c r="E494" s="168">
        <v>7</v>
      </c>
      <c r="F494" s="168">
        <v>44</v>
      </c>
      <c r="G494" s="168">
        <v>7.8</v>
      </c>
      <c r="H494" s="169">
        <v>128</v>
      </c>
      <c r="I494" s="169">
        <v>41</v>
      </c>
      <c r="J494" s="169">
        <v>87</v>
      </c>
      <c r="K494" s="169">
        <v>48.9</v>
      </c>
      <c r="L494" s="169">
        <v>10</v>
      </c>
      <c r="M494" s="169">
        <v>31</v>
      </c>
      <c r="N494" s="169">
        <v>32.299999999999997</v>
      </c>
      <c r="O494" s="169">
        <v>31</v>
      </c>
      <c r="P494" s="169">
        <v>51</v>
      </c>
      <c r="Q494" s="169">
        <v>66</v>
      </c>
      <c r="R494" s="169">
        <v>20</v>
      </c>
      <c r="S494" s="169">
        <v>46</v>
      </c>
      <c r="T494" s="169">
        <v>66</v>
      </c>
      <c r="U494" s="169">
        <v>15</v>
      </c>
      <c r="V494" s="170">
        <v>10</v>
      </c>
      <c r="W494" s="169">
        <v>10</v>
      </c>
      <c r="X494" s="169">
        <v>0</v>
      </c>
      <c r="Y494" s="169">
        <v>31</v>
      </c>
      <c r="Z494" s="169">
        <v>255</v>
      </c>
      <c r="AA494" s="169">
        <v>0</v>
      </c>
      <c r="AB494" s="169">
        <v>0</v>
      </c>
      <c r="AC494" s="168">
        <v>-1.4</v>
      </c>
      <c r="AD494" s="168">
        <v>101.9</v>
      </c>
      <c r="AE494" s="168">
        <v>109.7</v>
      </c>
      <c r="AF494" s="168">
        <v>-7.8</v>
      </c>
      <c r="AG494" s="168">
        <v>5.9</v>
      </c>
      <c r="AH494" s="168">
        <v>1.6</v>
      </c>
      <c r="AI494" s="168">
        <v>11.9</v>
      </c>
      <c r="AJ494" s="168">
        <v>4.2</v>
      </c>
      <c r="AK494" s="168">
        <v>11.1</v>
      </c>
      <c r="AL494" s="168">
        <v>7.7</v>
      </c>
      <c r="AM494" s="168">
        <v>7.4</v>
      </c>
      <c r="AN494" s="168">
        <v>54.5</v>
      </c>
      <c r="AO494" s="168">
        <v>58.6</v>
      </c>
      <c r="AP494" s="168">
        <v>12.4</v>
      </c>
      <c r="AQ494" s="168">
        <v>101.23</v>
      </c>
      <c r="AR494" s="168">
        <v>7.1</v>
      </c>
      <c r="AS494" s="168">
        <v>835</v>
      </c>
      <c r="AT494" s="171">
        <f t="shared" si="175"/>
        <v>2.5098039215686274</v>
      </c>
      <c r="AU494" s="171">
        <f t="shared" si="176"/>
        <v>0.29411764705882354</v>
      </c>
      <c r="AV494" s="172">
        <f t="shared" si="177"/>
        <v>1.2941176470588236</v>
      </c>
      <c r="AW494" s="172">
        <f t="shared" si="178"/>
        <v>0.39215686274509803</v>
      </c>
      <c r="AX494" s="172">
        <f t="shared" si="179"/>
        <v>0.90196078431372551</v>
      </c>
      <c r="AY494" s="172">
        <f t="shared" si="180"/>
        <v>0.19607843137254902</v>
      </c>
      <c r="AZ494" s="172">
        <f t="shared" si="181"/>
        <v>0</v>
      </c>
      <c r="BA494" s="172">
        <f t="shared" si="182"/>
        <v>0.19607843137254902</v>
      </c>
      <c r="BB494" s="173">
        <f t="shared" si="183"/>
        <v>0.32176973353443944</v>
      </c>
      <c r="BC494" s="173">
        <f t="shared" si="184"/>
        <v>1.5</v>
      </c>
      <c r="BD494" s="173">
        <f t="shared" si="185"/>
        <v>2.513826043237808E-2</v>
      </c>
      <c r="BE494" s="173">
        <f t="shared" si="186"/>
        <v>0</v>
      </c>
      <c r="BF494" s="173">
        <f t="shared" si="187"/>
        <v>5.0276520864756161E-2</v>
      </c>
      <c r="BG494" s="173">
        <f t="shared" si="188"/>
        <v>0.11563599798893917</v>
      </c>
      <c r="BH494" s="174" t="str">
        <f t="shared" si="189"/>
        <v>&lt;10 min</v>
      </c>
      <c r="BI494" s="174" t="str">
        <f t="shared" si="190"/>
        <v>28–32</v>
      </c>
      <c r="BJ494" s="175">
        <f t="shared" si="191"/>
        <v>0.54500000000000004</v>
      </c>
      <c r="BK494" s="175">
        <f t="shared" si="192"/>
        <v>0.58599999999999997</v>
      </c>
      <c r="BL494" s="175">
        <f t="shared" si="193"/>
        <v>5.2504526252263123E-2</v>
      </c>
      <c r="BM494" s="176" t="str">
        <f t="shared" si="194"/>
        <v>Écarter</v>
      </c>
      <c r="BN494" s="177">
        <f t="shared" si="195"/>
        <v>7.6758590760247769E-2</v>
      </c>
      <c r="BO494" s="177">
        <f t="shared" si="196"/>
        <v>397.8</v>
      </c>
      <c r="BP494" s="178">
        <f t="shared" si="197"/>
        <v>3.7707390648567117E-2</v>
      </c>
      <c r="BQ494" s="178">
        <f t="shared" si="198"/>
        <v>1.5</v>
      </c>
      <c r="BR494" s="179">
        <f t="shared" si="199"/>
        <v>0.16591251885369535</v>
      </c>
      <c r="BS494" s="182">
        <f>AVERAGE(Tableau1[[#This Row],[STL_pg/Min]],Tableau1[[#This Row],[BLK_pg/Min]],Tableau1[[#This Row],[REB_pg/Min]])</f>
        <v>6.3683593095357802E-2</v>
      </c>
      <c r="BT494" s="180">
        <f>AVERAGE(Tableau1[FG%])</f>
        <v>44.61089630931459</v>
      </c>
      <c r="BU494" s="180">
        <f>AVERAGE(Tableau1[3P%])</f>
        <v>29.902460456941991</v>
      </c>
      <c r="BV494" s="180">
        <f>AVERAGE(Tableau1[FT%])</f>
        <v>72.024077328646754</v>
      </c>
    </row>
    <row r="495" spans="1:74">
      <c r="A495" s="181" t="s">
        <v>2258</v>
      </c>
      <c r="B495" s="167" t="s">
        <v>1746</v>
      </c>
      <c r="C495" s="168">
        <v>23</v>
      </c>
      <c r="D495" s="168">
        <v>54</v>
      </c>
      <c r="E495" s="168">
        <v>45</v>
      </c>
      <c r="F495" s="168">
        <v>9</v>
      </c>
      <c r="G495" s="168">
        <v>10.199999999999999</v>
      </c>
      <c r="H495" s="169">
        <v>135</v>
      </c>
      <c r="I495" s="169">
        <v>49</v>
      </c>
      <c r="J495" s="169">
        <v>135</v>
      </c>
      <c r="K495" s="169">
        <v>38.299999999999997</v>
      </c>
      <c r="L495" s="169">
        <v>16</v>
      </c>
      <c r="M495" s="169">
        <v>65</v>
      </c>
      <c r="N495" s="169">
        <v>25.4</v>
      </c>
      <c r="O495" s="169">
        <v>16</v>
      </c>
      <c r="P495" s="169">
        <v>27</v>
      </c>
      <c r="Q495" s="169">
        <v>60.7</v>
      </c>
      <c r="R495" s="169">
        <v>32</v>
      </c>
      <c r="S495" s="169">
        <v>92</v>
      </c>
      <c r="T495" s="169">
        <v>119</v>
      </c>
      <c r="U495" s="169">
        <v>59</v>
      </c>
      <c r="V495" s="170">
        <v>27</v>
      </c>
      <c r="W495" s="169">
        <v>16</v>
      </c>
      <c r="X495" s="169">
        <v>5</v>
      </c>
      <c r="Y495" s="169">
        <v>54</v>
      </c>
      <c r="Z495" s="169">
        <v>400</v>
      </c>
      <c r="AA495" s="169">
        <v>1</v>
      </c>
      <c r="AB495" s="169">
        <v>0</v>
      </c>
      <c r="AC495" s="168">
        <v>1.4</v>
      </c>
      <c r="AD495" s="168">
        <v>108.9</v>
      </c>
      <c r="AE495" s="168">
        <v>102.9</v>
      </c>
      <c r="AF495" s="168">
        <v>6</v>
      </c>
      <c r="AG495" s="168">
        <v>14.3</v>
      </c>
      <c r="AH495" s="168">
        <v>2.0699999999999998</v>
      </c>
      <c r="AI495" s="168">
        <v>25</v>
      </c>
      <c r="AJ495" s="168">
        <v>5</v>
      </c>
      <c r="AK495" s="168">
        <v>15.3</v>
      </c>
      <c r="AL495" s="168">
        <v>10.199999999999999</v>
      </c>
      <c r="AM495" s="168">
        <v>12.1</v>
      </c>
      <c r="AN495" s="168">
        <v>44.4</v>
      </c>
      <c r="AO495" s="168">
        <v>46.4</v>
      </c>
      <c r="AP495" s="168">
        <v>13.1</v>
      </c>
      <c r="AQ495" s="168">
        <v>101.09</v>
      </c>
      <c r="AR495" s="168">
        <v>6.6</v>
      </c>
      <c r="AS495" s="168">
        <v>1164</v>
      </c>
      <c r="AT495" s="171">
        <f t="shared" si="175"/>
        <v>2.5</v>
      </c>
      <c r="AU495" s="171">
        <f t="shared" si="176"/>
        <v>1.0925925925925926</v>
      </c>
      <c r="AV495" s="172">
        <f t="shared" si="177"/>
        <v>2.2037037037037037</v>
      </c>
      <c r="AW495" s="172">
        <f t="shared" si="178"/>
        <v>0.59259259259259256</v>
      </c>
      <c r="AX495" s="172">
        <f t="shared" si="179"/>
        <v>1.7037037037037037</v>
      </c>
      <c r="AY495" s="172">
        <f t="shared" si="180"/>
        <v>0.29629629629629628</v>
      </c>
      <c r="AZ495" s="172">
        <f t="shared" si="181"/>
        <v>9.2592592592592587E-2</v>
      </c>
      <c r="BA495" s="172">
        <f t="shared" si="182"/>
        <v>0.5</v>
      </c>
      <c r="BB495" s="173">
        <f t="shared" si="183"/>
        <v>0.24509803921568629</v>
      </c>
      <c r="BC495" s="173">
        <f t="shared" si="184"/>
        <v>2.1851851851851851</v>
      </c>
      <c r="BD495" s="173">
        <f t="shared" si="185"/>
        <v>2.9048656499636893E-2</v>
      </c>
      <c r="BE495" s="173">
        <f t="shared" si="186"/>
        <v>9.0777051561365292E-3</v>
      </c>
      <c r="BF495" s="173">
        <f t="shared" si="187"/>
        <v>5.8097312999273787E-2</v>
      </c>
      <c r="BG495" s="173">
        <f t="shared" si="188"/>
        <v>0.16702977487291215</v>
      </c>
      <c r="BH495" s="174" t="str">
        <f t="shared" si="189"/>
        <v>10–19 min</v>
      </c>
      <c r="BI495" s="174" t="str">
        <f t="shared" si="190"/>
        <v>23–27</v>
      </c>
      <c r="BJ495" s="175">
        <f t="shared" si="191"/>
        <v>0.44400000000000001</v>
      </c>
      <c r="BK495" s="175">
        <f t="shared" si="192"/>
        <v>0.46399999999999997</v>
      </c>
      <c r="BL495" s="175">
        <f t="shared" si="193"/>
        <v>8.1472540736270374E-2</v>
      </c>
      <c r="BM495" s="176" t="str">
        <f t="shared" si="194"/>
        <v>Écarter</v>
      </c>
      <c r="BN495" s="177">
        <f t="shared" si="195"/>
        <v>7.6458752515090544E-2</v>
      </c>
      <c r="BO495" s="177">
        <f t="shared" si="196"/>
        <v>550.79999999999995</v>
      </c>
      <c r="BP495" s="178">
        <f t="shared" si="197"/>
        <v>0.10711692084241105</v>
      </c>
      <c r="BQ495" s="178">
        <f t="shared" si="198"/>
        <v>2.1851851851851851</v>
      </c>
      <c r="BR495" s="179">
        <f t="shared" si="199"/>
        <v>0.2160493827160494</v>
      </c>
      <c r="BS495" s="182">
        <f>AVERAGE(Tableau1[[#This Row],[STL_pg/Min]],Tableau1[[#This Row],[BLK_pg/Min]],Tableau1[[#This Row],[REB_pg/Min]])</f>
        <v>8.4725248123940944E-2</v>
      </c>
      <c r="BT495" s="180">
        <f>AVERAGE(Tableau1[FG%])</f>
        <v>44.61089630931459</v>
      </c>
      <c r="BU495" s="180">
        <f>AVERAGE(Tableau1[3P%])</f>
        <v>29.902460456941991</v>
      </c>
      <c r="BV495" s="180">
        <f>AVERAGE(Tableau1[FT%])</f>
        <v>72.024077328646754</v>
      </c>
    </row>
    <row r="496" spans="1:74">
      <c r="A496" s="181" t="s">
        <v>2259</v>
      </c>
      <c r="B496" s="167" t="s">
        <v>1752</v>
      </c>
      <c r="C496" s="168">
        <v>25</v>
      </c>
      <c r="D496" s="168">
        <v>38</v>
      </c>
      <c r="E496" s="168">
        <v>17</v>
      </c>
      <c r="F496" s="168">
        <v>21</v>
      </c>
      <c r="G496" s="168">
        <v>10.3</v>
      </c>
      <c r="H496" s="169">
        <v>95</v>
      </c>
      <c r="I496" s="169">
        <v>42</v>
      </c>
      <c r="J496" s="169">
        <v>72</v>
      </c>
      <c r="K496" s="169">
        <v>55.4</v>
      </c>
      <c r="L496" s="169">
        <v>0</v>
      </c>
      <c r="M496" s="169">
        <v>0</v>
      </c>
      <c r="N496" s="169">
        <v>0</v>
      </c>
      <c r="O496" s="169">
        <v>11</v>
      </c>
      <c r="P496" s="169">
        <v>34</v>
      </c>
      <c r="Q496" s="169">
        <v>39.4</v>
      </c>
      <c r="R496" s="169">
        <v>46</v>
      </c>
      <c r="S496" s="169">
        <v>61</v>
      </c>
      <c r="T496" s="169">
        <v>106</v>
      </c>
      <c r="U496" s="169">
        <v>15</v>
      </c>
      <c r="V496" s="170">
        <v>23</v>
      </c>
      <c r="W496" s="169">
        <v>8</v>
      </c>
      <c r="X496" s="169">
        <v>15</v>
      </c>
      <c r="Y496" s="169">
        <v>68</v>
      </c>
      <c r="Z496" s="169">
        <v>293</v>
      </c>
      <c r="AA496" s="169">
        <v>0</v>
      </c>
      <c r="AB496" s="169">
        <v>0</v>
      </c>
      <c r="AC496" s="168">
        <v>-0.5</v>
      </c>
      <c r="AD496" s="168">
        <v>105.6</v>
      </c>
      <c r="AE496" s="168">
        <v>107.8</v>
      </c>
      <c r="AF496" s="168">
        <v>-2.2000000000000002</v>
      </c>
      <c r="AG496" s="168">
        <v>5.8</v>
      </c>
      <c r="AH496" s="168">
        <v>0.67</v>
      </c>
      <c r="AI496" s="168">
        <v>12.3</v>
      </c>
      <c r="AJ496" s="168">
        <v>11.4</v>
      </c>
      <c r="AK496" s="168">
        <v>14.1</v>
      </c>
      <c r="AL496" s="168">
        <v>12.8</v>
      </c>
      <c r="AM496" s="168">
        <v>18.5</v>
      </c>
      <c r="AN496" s="168">
        <v>55.4</v>
      </c>
      <c r="AO496" s="168">
        <v>53.7</v>
      </c>
      <c r="AP496" s="168">
        <v>12.1</v>
      </c>
      <c r="AQ496" s="168">
        <v>99.06</v>
      </c>
      <c r="AR496" s="168">
        <v>4.4000000000000004</v>
      </c>
      <c r="AS496" s="168">
        <v>809</v>
      </c>
      <c r="AT496" s="171">
        <f t="shared" si="175"/>
        <v>2.5</v>
      </c>
      <c r="AU496" s="171">
        <f t="shared" si="176"/>
        <v>0.39473684210526316</v>
      </c>
      <c r="AV496" s="172">
        <f t="shared" si="177"/>
        <v>2.7894736842105261</v>
      </c>
      <c r="AW496" s="172">
        <f t="shared" si="178"/>
        <v>1.2105263157894737</v>
      </c>
      <c r="AX496" s="172">
        <f t="shared" si="179"/>
        <v>1.6052631578947369</v>
      </c>
      <c r="AY496" s="172">
        <f t="shared" si="180"/>
        <v>0.21052631578947367</v>
      </c>
      <c r="AZ496" s="172">
        <f t="shared" si="181"/>
        <v>0.39473684210526316</v>
      </c>
      <c r="BA496" s="172">
        <f t="shared" si="182"/>
        <v>0.60526315789473684</v>
      </c>
      <c r="BB496" s="173">
        <f t="shared" si="183"/>
        <v>0.24271844660194172</v>
      </c>
      <c r="BC496" s="173">
        <f t="shared" si="184"/>
        <v>0.65217391304347827</v>
      </c>
      <c r="BD496" s="173">
        <f t="shared" si="185"/>
        <v>2.0439448134900354E-2</v>
      </c>
      <c r="BE496" s="173">
        <f t="shared" si="186"/>
        <v>3.8323965252938172E-2</v>
      </c>
      <c r="BF496" s="173">
        <f t="shared" si="187"/>
        <v>0.11752682677567705</v>
      </c>
      <c r="BG496" s="173">
        <f t="shared" si="188"/>
        <v>0.15585079202861524</v>
      </c>
      <c r="BH496" s="174" t="str">
        <f t="shared" si="189"/>
        <v>10–19 min</v>
      </c>
      <c r="BI496" s="174" t="str">
        <f t="shared" si="190"/>
        <v>23–27</v>
      </c>
      <c r="BJ496" s="175">
        <f t="shared" si="191"/>
        <v>0.55399999999999994</v>
      </c>
      <c r="BK496" s="175">
        <f t="shared" si="192"/>
        <v>0.53700000000000003</v>
      </c>
      <c r="BL496" s="175">
        <f t="shared" si="193"/>
        <v>4.3452021726010863E-2</v>
      </c>
      <c r="BM496" s="176" t="str">
        <f t="shared" si="194"/>
        <v>Écarter</v>
      </c>
      <c r="BN496" s="177">
        <f t="shared" si="195"/>
        <v>7.6458752515090544E-2</v>
      </c>
      <c r="BO496" s="177">
        <f t="shared" si="196"/>
        <v>391.40000000000003</v>
      </c>
      <c r="BP496" s="178">
        <f t="shared" si="197"/>
        <v>3.8323965252938165E-2</v>
      </c>
      <c r="BQ496" s="178">
        <f t="shared" si="198"/>
        <v>0.65217391304347827</v>
      </c>
      <c r="BR496" s="179">
        <f t="shared" si="199"/>
        <v>0.27082268778742968</v>
      </c>
      <c r="BS496" s="182">
        <f>AVERAGE(Tableau1[[#This Row],[STL_pg/Min]],Tableau1[[#This Row],[BLK_pg/Min]],Tableau1[[#This Row],[REB_pg/Min]])</f>
        <v>0.1098620337250894</v>
      </c>
      <c r="BT496" s="180">
        <f>AVERAGE(Tableau1[FG%])</f>
        <v>44.61089630931459</v>
      </c>
      <c r="BU496" s="180">
        <f>AVERAGE(Tableau1[3P%])</f>
        <v>29.902460456941991</v>
      </c>
      <c r="BV496" s="180">
        <f>AVERAGE(Tableau1[FT%])</f>
        <v>72.024077328646754</v>
      </c>
    </row>
    <row r="497" spans="1:74">
      <c r="A497" s="181" t="s">
        <v>2260</v>
      </c>
      <c r="B497" s="167" t="s">
        <v>1815</v>
      </c>
      <c r="C497" s="168">
        <v>23</v>
      </c>
      <c r="D497" s="168">
        <v>34</v>
      </c>
      <c r="E497" s="168">
        <v>4</v>
      </c>
      <c r="F497" s="168">
        <v>30</v>
      </c>
      <c r="G497" s="168">
        <v>7.1</v>
      </c>
      <c r="H497" s="169">
        <v>82</v>
      </c>
      <c r="I497" s="169">
        <v>31</v>
      </c>
      <c r="J497" s="169">
        <v>78</v>
      </c>
      <c r="K497" s="169">
        <v>41</v>
      </c>
      <c r="L497" s="169">
        <v>7</v>
      </c>
      <c r="M497" s="169">
        <v>31</v>
      </c>
      <c r="N497" s="169">
        <v>24.1</v>
      </c>
      <c r="O497" s="169">
        <v>10</v>
      </c>
      <c r="P497" s="169">
        <v>14</v>
      </c>
      <c r="Q497" s="169">
        <v>60</v>
      </c>
      <c r="R497" s="169">
        <v>10</v>
      </c>
      <c r="S497" s="169">
        <v>27</v>
      </c>
      <c r="T497" s="169">
        <v>37</v>
      </c>
      <c r="U497" s="169">
        <v>10</v>
      </c>
      <c r="V497" s="170">
        <v>7</v>
      </c>
      <c r="W497" s="169">
        <v>14</v>
      </c>
      <c r="X497" s="169">
        <v>7</v>
      </c>
      <c r="Y497" s="169">
        <v>17</v>
      </c>
      <c r="Z497" s="169">
        <v>197</v>
      </c>
      <c r="AA497" s="169">
        <v>0</v>
      </c>
      <c r="AB497" s="169">
        <v>0</v>
      </c>
      <c r="AC497" s="168">
        <v>-0.8</v>
      </c>
      <c r="AD497" s="168">
        <v>104.7</v>
      </c>
      <c r="AE497" s="168">
        <v>107.2</v>
      </c>
      <c r="AF497" s="168">
        <v>-2.5</v>
      </c>
      <c r="AG497" s="168">
        <v>6.4</v>
      </c>
      <c r="AH497" s="168">
        <v>1.57</v>
      </c>
      <c r="AI497" s="168">
        <v>10.7</v>
      </c>
      <c r="AJ497" s="168">
        <v>3.6</v>
      </c>
      <c r="AK497" s="168">
        <v>10.4</v>
      </c>
      <c r="AL497" s="168">
        <v>6.9</v>
      </c>
      <c r="AM497" s="168">
        <v>6.8</v>
      </c>
      <c r="AN497" s="168">
        <v>45.5</v>
      </c>
      <c r="AO497" s="168">
        <v>47.3</v>
      </c>
      <c r="AP497" s="168">
        <v>15</v>
      </c>
      <c r="AQ497" s="168">
        <v>106.66</v>
      </c>
      <c r="AR497" s="168">
        <v>6.7</v>
      </c>
      <c r="AS497" s="168">
        <v>531</v>
      </c>
      <c r="AT497" s="171">
        <f t="shared" si="175"/>
        <v>2.4117647058823528</v>
      </c>
      <c r="AU497" s="171">
        <f t="shared" si="176"/>
        <v>0.29411764705882354</v>
      </c>
      <c r="AV497" s="172">
        <f t="shared" si="177"/>
        <v>1.088235294117647</v>
      </c>
      <c r="AW497" s="172">
        <f t="shared" si="178"/>
        <v>0.29411764705882354</v>
      </c>
      <c r="AX497" s="172">
        <f t="shared" si="179"/>
        <v>0.79411764705882348</v>
      </c>
      <c r="AY497" s="172">
        <f t="shared" si="180"/>
        <v>0.41176470588235292</v>
      </c>
      <c r="AZ497" s="172">
        <f t="shared" si="181"/>
        <v>0.20588235294117646</v>
      </c>
      <c r="BA497" s="172">
        <f t="shared" si="182"/>
        <v>0.20588235294117646</v>
      </c>
      <c r="BB497" s="173">
        <f t="shared" si="183"/>
        <v>0.3396851698425849</v>
      </c>
      <c r="BC497" s="173">
        <f t="shared" si="184"/>
        <v>1.4285714285714286</v>
      </c>
      <c r="BD497" s="173">
        <f t="shared" si="185"/>
        <v>5.7995028997514499E-2</v>
      </c>
      <c r="BE497" s="173">
        <f t="shared" si="186"/>
        <v>2.8997514498757249E-2</v>
      </c>
      <c r="BF497" s="173">
        <f t="shared" si="187"/>
        <v>4.1425020712510363E-2</v>
      </c>
      <c r="BG497" s="173">
        <f t="shared" si="188"/>
        <v>0.11184755592377796</v>
      </c>
      <c r="BH497" s="174" t="str">
        <f t="shared" si="189"/>
        <v>&lt;10 min</v>
      </c>
      <c r="BI497" s="174" t="str">
        <f t="shared" si="190"/>
        <v>23–27</v>
      </c>
      <c r="BJ497" s="175">
        <f t="shared" si="191"/>
        <v>0.45500000000000002</v>
      </c>
      <c r="BK497" s="175">
        <f t="shared" si="192"/>
        <v>0.47299999999999998</v>
      </c>
      <c r="BL497" s="175">
        <f t="shared" si="193"/>
        <v>4.7073023536511771E-2</v>
      </c>
      <c r="BM497" s="176" t="str">
        <f t="shared" si="194"/>
        <v>Écarter</v>
      </c>
      <c r="BN497" s="177">
        <f t="shared" si="195"/>
        <v>7.3760208308675579E-2</v>
      </c>
      <c r="BO497" s="177">
        <f t="shared" si="196"/>
        <v>241.39999999999998</v>
      </c>
      <c r="BP497" s="178">
        <f t="shared" si="197"/>
        <v>4.1425020712510363E-2</v>
      </c>
      <c r="BQ497" s="178">
        <f t="shared" si="198"/>
        <v>1.4285714285714286</v>
      </c>
      <c r="BR497" s="179">
        <f t="shared" si="199"/>
        <v>0.15327257663628832</v>
      </c>
      <c r="BS497" s="182">
        <f>AVERAGE(Tableau1[[#This Row],[STL_pg/Min]],Tableau1[[#This Row],[BLK_pg/Min]],Tableau1[[#This Row],[REB_pg/Min]])</f>
        <v>8.008837337752002E-2</v>
      </c>
      <c r="BT497" s="180">
        <f>AVERAGE(Tableau1[FG%])</f>
        <v>44.61089630931459</v>
      </c>
      <c r="BU497" s="180">
        <f>AVERAGE(Tableau1[3P%])</f>
        <v>29.902460456941991</v>
      </c>
      <c r="BV497" s="180">
        <f>AVERAGE(Tableau1[FT%])</f>
        <v>72.024077328646754</v>
      </c>
    </row>
    <row r="498" spans="1:74">
      <c r="A498" s="181" t="s">
        <v>2261</v>
      </c>
      <c r="B498" s="167" t="s">
        <v>1752</v>
      </c>
      <c r="C498" s="168">
        <v>24</v>
      </c>
      <c r="D498" s="168">
        <v>37</v>
      </c>
      <c r="E498" s="168">
        <v>23</v>
      </c>
      <c r="F498" s="168">
        <v>14</v>
      </c>
      <c r="G498" s="168">
        <v>9.1999999999999993</v>
      </c>
      <c r="H498" s="169">
        <v>89</v>
      </c>
      <c r="I498" s="169">
        <v>41</v>
      </c>
      <c r="J498" s="169">
        <v>67</v>
      </c>
      <c r="K498" s="169">
        <v>60.6</v>
      </c>
      <c r="L498" s="169">
        <v>0</v>
      </c>
      <c r="M498" s="169">
        <v>4</v>
      </c>
      <c r="N498" s="169">
        <v>0</v>
      </c>
      <c r="O498" s="169">
        <v>11</v>
      </c>
      <c r="P498" s="169">
        <v>15</v>
      </c>
      <c r="Q498" s="169">
        <v>71.400000000000006</v>
      </c>
      <c r="R498" s="169">
        <v>33</v>
      </c>
      <c r="S498" s="169">
        <v>56</v>
      </c>
      <c r="T498" s="169">
        <v>93</v>
      </c>
      <c r="U498" s="169">
        <v>15</v>
      </c>
      <c r="V498" s="170">
        <v>11</v>
      </c>
      <c r="W498" s="169">
        <v>7</v>
      </c>
      <c r="X498" s="169">
        <v>15</v>
      </c>
      <c r="Y498" s="169">
        <v>44</v>
      </c>
      <c r="Z498" s="169">
        <v>285</v>
      </c>
      <c r="AA498" s="169">
        <v>0</v>
      </c>
      <c r="AB498" s="169">
        <v>0</v>
      </c>
      <c r="AC498" s="168">
        <v>-0.2</v>
      </c>
      <c r="AD498" s="168">
        <v>104.7</v>
      </c>
      <c r="AE498" s="168">
        <v>106</v>
      </c>
      <c r="AF498" s="168">
        <v>-1.3</v>
      </c>
      <c r="AG498" s="168">
        <v>6.8</v>
      </c>
      <c r="AH498" s="168">
        <v>1.33</v>
      </c>
      <c r="AI498" s="168">
        <v>15.8</v>
      </c>
      <c r="AJ498" s="168">
        <v>9.5</v>
      </c>
      <c r="AK498" s="168">
        <v>16.5</v>
      </c>
      <c r="AL498" s="168">
        <v>12.9</v>
      </c>
      <c r="AM498" s="168">
        <v>11.9</v>
      </c>
      <c r="AN498" s="168">
        <v>60.6</v>
      </c>
      <c r="AO498" s="168">
        <v>62.4</v>
      </c>
      <c r="AP498" s="168">
        <v>10.4</v>
      </c>
      <c r="AQ498" s="168">
        <v>101.19</v>
      </c>
      <c r="AR498" s="168">
        <v>8.1999999999999993</v>
      </c>
      <c r="AS498" s="168">
        <v>721</v>
      </c>
      <c r="AT498" s="171">
        <f t="shared" si="175"/>
        <v>2.4054054054054053</v>
      </c>
      <c r="AU498" s="171">
        <f t="shared" si="176"/>
        <v>0.40540540540540543</v>
      </c>
      <c r="AV498" s="172">
        <f t="shared" si="177"/>
        <v>2.5135135135135136</v>
      </c>
      <c r="AW498" s="172">
        <f t="shared" si="178"/>
        <v>0.89189189189189189</v>
      </c>
      <c r="AX498" s="172">
        <f t="shared" si="179"/>
        <v>1.5135135135135136</v>
      </c>
      <c r="AY498" s="172">
        <f t="shared" si="180"/>
        <v>0.1891891891891892</v>
      </c>
      <c r="AZ498" s="172">
        <f t="shared" si="181"/>
        <v>0.40540540540540543</v>
      </c>
      <c r="BA498" s="172">
        <f t="shared" si="182"/>
        <v>0.29729729729729731</v>
      </c>
      <c r="BB498" s="173">
        <f t="shared" si="183"/>
        <v>0.26145710928319627</v>
      </c>
      <c r="BC498" s="173">
        <f t="shared" si="184"/>
        <v>1.3636363636363635</v>
      </c>
      <c r="BD498" s="173">
        <f t="shared" si="185"/>
        <v>2.0564042303172742E-2</v>
      </c>
      <c r="BE498" s="173">
        <f t="shared" si="186"/>
        <v>4.4065804935370156E-2</v>
      </c>
      <c r="BF498" s="173">
        <f t="shared" si="187"/>
        <v>9.6944770857814347E-2</v>
      </c>
      <c r="BG498" s="173">
        <f t="shared" si="188"/>
        <v>0.16451233842538193</v>
      </c>
      <c r="BH498" s="174" t="str">
        <f t="shared" si="189"/>
        <v>&lt;10 min</v>
      </c>
      <c r="BI498" s="174" t="str">
        <f t="shared" si="190"/>
        <v>23–27</v>
      </c>
      <c r="BJ498" s="175">
        <f t="shared" si="191"/>
        <v>0.60599999999999998</v>
      </c>
      <c r="BK498" s="175">
        <f t="shared" si="192"/>
        <v>0.624</v>
      </c>
      <c r="BL498" s="175">
        <f t="shared" si="193"/>
        <v>4.0434520217260107E-2</v>
      </c>
      <c r="BM498" s="176" t="str">
        <f t="shared" si="194"/>
        <v>Écarter</v>
      </c>
      <c r="BN498" s="177">
        <f t="shared" si="195"/>
        <v>7.356571863614117E-2</v>
      </c>
      <c r="BO498" s="177">
        <f t="shared" si="196"/>
        <v>340.4</v>
      </c>
      <c r="BP498" s="178">
        <f t="shared" si="197"/>
        <v>4.4065804935370156E-2</v>
      </c>
      <c r="BQ498" s="178">
        <f t="shared" si="198"/>
        <v>1.3636363636363635</v>
      </c>
      <c r="BR498" s="179">
        <f t="shared" si="199"/>
        <v>0.27320799059929496</v>
      </c>
      <c r="BS498" s="182">
        <f>AVERAGE(Tableau1[[#This Row],[STL_pg/Min]],Tableau1[[#This Row],[BLK_pg/Min]],Tableau1[[#This Row],[REB_pg/Min]])</f>
        <v>0.11261261261261261</v>
      </c>
      <c r="BT498" s="180">
        <f>AVERAGE(Tableau1[FG%])</f>
        <v>44.61089630931459</v>
      </c>
      <c r="BU498" s="180">
        <f>AVERAGE(Tableau1[3P%])</f>
        <v>29.902460456941991</v>
      </c>
      <c r="BV498" s="180">
        <f>AVERAGE(Tableau1[FT%])</f>
        <v>72.024077328646754</v>
      </c>
    </row>
    <row r="499" spans="1:74">
      <c r="A499" s="181" t="s">
        <v>2262</v>
      </c>
      <c r="B499" s="167" t="s">
        <v>1795</v>
      </c>
      <c r="C499" s="168">
        <v>29</v>
      </c>
      <c r="D499" s="168">
        <v>46</v>
      </c>
      <c r="E499" s="168">
        <v>26</v>
      </c>
      <c r="F499" s="168">
        <v>20</v>
      </c>
      <c r="G499" s="168">
        <v>12.1</v>
      </c>
      <c r="H499" s="169">
        <v>110</v>
      </c>
      <c r="I499" s="169">
        <v>41</v>
      </c>
      <c r="J499" s="169">
        <v>92</v>
      </c>
      <c r="K499" s="169">
        <v>45.1</v>
      </c>
      <c r="L499" s="169">
        <v>23</v>
      </c>
      <c r="M499" s="169">
        <v>60</v>
      </c>
      <c r="N499" s="169">
        <v>37.1</v>
      </c>
      <c r="O499" s="169">
        <v>9</v>
      </c>
      <c r="P499" s="169">
        <v>9</v>
      </c>
      <c r="Q499" s="169">
        <v>87.5</v>
      </c>
      <c r="R499" s="169">
        <v>37</v>
      </c>
      <c r="S499" s="169">
        <v>115</v>
      </c>
      <c r="T499" s="169">
        <v>152</v>
      </c>
      <c r="U499" s="169">
        <v>41</v>
      </c>
      <c r="V499" s="170">
        <v>14</v>
      </c>
      <c r="W499" s="169">
        <v>32</v>
      </c>
      <c r="X499" s="169">
        <v>14</v>
      </c>
      <c r="Y499" s="169">
        <v>32</v>
      </c>
      <c r="Z499" s="169">
        <v>474</v>
      </c>
      <c r="AA499" s="169">
        <v>0</v>
      </c>
      <c r="AB499" s="169">
        <v>0</v>
      </c>
      <c r="AC499" s="168">
        <v>1.3</v>
      </c>
      <c r="AD499" s="168">
        <v>113.2</v>
      </c>
      <c r="AE499" s="168">
        <v>107.8</v>
      </c>
      <c r="AF499" s="168">
        <v>5.4</v>
      </c>
      <c r="AG499" s="168">
        <v>9.5</v>
      </c>
      <c r="AH499" s="168">
        <v>2.63</v>
      </c>
      <c r="AI499" s="168">
        <v>27.6</v>
      </c>
      <c r="AJ499" s="168">
        <v>6</v>
      </c>
      <c r="AK499" s="168">
        <v>18.7</v>
      </c>
      <c r="AL499" s="168">
        <v>12.3</v>
      </c>
      <c r="AM499" s="168">
        <v>10.5</v>
      </c>
      <c r="AN499" s="168">
        <v>57.7</v>
      </c>
      <c r="AO499" s="168">
        <v>59.2</v>
      </c>
      <c r="AP499" s="168">
        <v>7.7</v>
      </c>
      <c r="AQ499" s="168">
        <v>105.46</v>
      </c>
      <c r="AR499" s="168">
        <v>9.4</v>
      </c>
      <c r="AS499" s="168">
        <v>1223</v>
      </c>
      <c r="AT499" s="171">
        <f t="shared" si="175"/>
        <v>2.3913043478260869</v>
      </c>
      <c r="AU499" s="171">
        <f t="shared" si="176"/>
        <v>0.89130434782608692</v>
      </c>
      <c r="AV499" s="172">
        <f t="shared" si="177"/>
        <v>3.3043478260869565</v>
      </c>
      <c r="AW499" s="172">
        <f t="shared" si="178"/>
        <v>0.80434782608695654</v>
      </c>
      <c r="AX499" s="172">
        <f t="shared" si="179"/>
        <v>2.5</v>
      </c>
      <c r="AY499" s="172">
        <f t="shared" si="180"/>
        <v>0.69565217391304346</v>
      </c>
      <c r="AZ499" s="172">
        <f t="shared" si="181"/>
        <v>0.30434782608695654</v>
      </c>
      <c r="BA499" s="172">
        <f t="shared" si="182"/>
        <v>0.30434782608695654</v>
      </c>
      <c r="BB499" s="173">
        <f t="shared" si="183"/>
        <v>0.19762845849802371</v>
      </c>
      <c r="BC499" s="173">
        <f t="shared" si="184"/>
        <v>2.9285714285714284</v>
      </c>
      <c r="BD499" s="173">
        <f t="shared" si="185"/>
        <v>5.7491915199425078E-2</v>
      </c>
      <c r="BE499" s="173">
        <f t="shared" si="186"/>
        <v>2.5152712899748474E-2</v>
      </c>
      <c r="BF499" s="173">
        <f t="shared" si="187"/>
        <v>6.6475026949335256E-2</v>
      </c>
      <c r="BG499" s="173">
        <f t="shared" si="188"/>
        <v>0.20661157024793389</v>
      </c>
      <c r="BH499" s="174" t="str">
        <f t="shared" si="189"/>
        <v>10–19 min</v>
      </c>
      <c r="BI499" s="174" t="str">
        <f t="shared" si="190"/>
        <v>28–32</v>
      </c>
      <c r="BJ499" s="175">
        <f t="shared" si="191"/>
        <v>0.57700000000000007</v>
      </c>
      <c r="BK499" s="175">
        <f t="shared" si="192"/>
        <v>0.59200000000000008</v>
      </c>
      <c r="BL499" s="175">
        <f t="shared" si="193"/>
        <v>5.5522027761013878E-2</v>
      </c>
      <c r="BM499" s="176" t="str">
        <f t="shared" si="194"/>
        <v>Écarter</v>
      </c>
      <c r="BN499" s="177">
        <f t="shared" si="195"/>
        <v>7.3134458927477913E-2</v>
      </c>
      <c r="BO499" s="177">
        <f t="shared" si="196"/>
        <v>556.6</v>
      </c>
      <c r="BP499" s="178">
        <f t="shared" si="197"/>
        <v>7.3661516349263378E-2</v>
      </c>
      <c r="BQ499" s="178">
        <f t="shared" si="198"/>
        <v>2.9285714285714284</v>
      </c>
      <c r="BR499" s="179">
        <f t="shared" si="199"/>
        <v>0.27308659719726913</v>
      </c>
      <c r="BS499" s="182">
        <f>AVERAGE(Tableau1[[#This Row],[STL_pg/Min]],Tableau1[[#This Row],[BLK_pg/Min]],Tableau1[[#This Row],[REB_pg/Min]])</f>
        <v>0.11857707509881422</v>
      </c>
      <c r="BT499" s="180">
        <f>AVERAGE(Tableau1[FG%])</f>
        <v>44.61089630931459</v>
      </c>
      <c r="BU499" s="180">
        <f>AVERAGE(Tableau1[3P%])</f>
        <v>29.902460456941991</v>
      </c>
      <c r="BV499" s="180">
        <f>AVERAGE(Tableau1[FT%])</f>
        <v>72.024077328646754</v>
      </c>
    </row>
    <row r="500" spans="1:74">
      <c r="A500" s="181" t="s">
        <v>2263</v>
      </c>
      <c r="B500" s="167" t="s">
        <v>1756</v>
      </c>
      <c r="C500" s="168">
        <v>25</v>
      </c>
      <c r="D500" s="168">
        <v>3</v>
      </c>
      <c r="E500" s="168">
        <v>2</v>
      </c>
      <c r="F500" s="168">
        <v>1</v>
      </c>
      <c r="G500" s="168">
        <v>11.6</v>
      </c>
      <c r="H500" s="169">
        <v>7</v>
      </c>
      <c r="I500" s="169">
        <v>2</v>
      </c>
      <c r="J500" s="169">
        <v>9</v>
      </c>
      <c r="K500" s="169">
        <v>22.2</v>
      </c>
      <c r="L500" s="169">
        <v>2</v>
      </c>
      <c r="M500" s="169">
        <v>7</v>
      </c>
      <c r="N500" s="169">
        <v>28.6</v>
      </c>
      <c r="O500" s="169">
        <v>1</v>
      </c>
      <c r="P500" s="169">
        <v>2</v>
      </c>
      <c r="Q500" s="169">
        <v>50</v>
      </c>
      <c r="R500" s="169">
        <v>2</v>
      </c>
      <c r="S500" s="169">
        <v>7</v>
      </c>
      <c r="T500" s="169">
        <v>9</v>
      </c>
      <c r="U500" s="169">
        <v>0</v>
      </c>
      <c r="V500" s="170">
        <v>0</v>
      </c>
      <c r="W500" s="169">
        <v>2</v>
      </c>
      <c r="X500" s="169">
        <v>1</v>
      </c>
      <c r="Y500" s="169">
        <v>0</v>
      </c>
      <c r="Z500" s="169">
        <v>27</v>
      </c>
      <c r="AA500" s="169">
        <v>0</v>
      </c>
      <c r="AB500" s="169">
        <v>0</v>
      </c>
      <c r="AC500" s="168">
        <v>-4.7</v>
      </c>
      <c r="AD500" s="168">
        <v>87.7</v>
      </c>
      <c r="AE500" s="168">
        <v>110.9</v>
      </c>
      <c r="AF500" s="168">
        <v>-23.2</v>
      </c>
      <c r="AG500" s="168">
        <v>0</v>
      </c>
      <c r="AH500" s="168">
        <v>0</v>
      </c>
      <c r="AI500" s="168">
        <v>0</v>
      </c>
      <c r="AJ500" s="168">
        <v>4.8</v>
      </c>
      <c r="AK500" s="168">
        <v>17.100000000000001</v>
      </c>
      <c r="AL500" s="168">
        <v>10.8</v>
      </c>
      <c r="AM500" s="168">
        <v>0</v>
      </c>
      <c r="AN500" s="168">
        <v>33.299999999999997</v>
      </c>
      <c r="AO500" s="168">
        <v>35.4</v>
      </c>
      <c r="AP500" s="168">
        <v>12.7</v>
      </c>
      <c r="AQ500" s="168">
        <v>88.67</v>
      </c>
      <c r="AR500" s="168">
        <v>8.8000000000000007</v>
      </c>
      <c r="AS500" s="168">
        <v>65</v>
      </c>
      <c r="AT500" s="171">
        <f t="shared" si="175"/>
        <v>2.3333333333333335</v>
      </c>
      <c r="AU500" s="171">
        <f t="shared" si="176"/>
        <v>0</v>
      </c>
      <c r="AV500" s="172">
        <f t="shared" si="177"/>
        <v>3</v>
      </c>
      <c r="AW500" s="172">
        <f t="shared" si="178"/>
        <v>0.66666666666666663</v>
      </c>
      <c r="AX500" s="172">
        <f t="shared" si="179"/>
        <v>2.3333333333333335</v>
      </c>
      <c r="AY500" s="172">
        <f t="shared" si="180"/>
        <v>0.66666666666666663</v>
      </c>
      <c r="AZ500" s="172">
        <f t="shared" si="181"/>
        <v>0.33333333333333331</v>
      </c>
      <c r="BA500" s="172">
        <f t="shared" si="182"/>
        <v>0</v>
      </c>
      <c r="BB500" s="173">
        <f t="shared" si="183"/>
        <v>0.20114942528735635</v>
      </c>
      <c r="BC500" s="173" t="str">
        <f t="shared" si="184"/>
        <v/>
      </c>
      <c r="BD500" s="173">
        <f t="shared" si="185"/>
        <v>5.7471264367816091E-2</v>
      </c>
      <c r="BE500" s="173">
        <f t="shared" si="186"/>
        <v>2.8735632183908046E-2</v>
      </c>
      <c r="BF500" s="173">
        <f t="shared" si="187"/>
        <v>5.7471264367816091E-2</v>
      </c>
      <c r="BG500" s="173">
        <f t="shared" si="188"/>
        <v>0.20114942528735635</v>
      </c>
      <c r="BH500" s="174" t="str">
        <f t="shared" si="189"/>
        <v>10–19 min</v>
      </c>
      <c r="BI500" s="174" t="str">
        <f t="shared" si="190"/>
        <v>23–27</v>
      </c>
      <c r="BJ500" s="175">
        <f t="shared" si="191"/>
        <v>0.33299999999999996</v>
      </c>
      <c r="BK500" s="175">
        <f t="shared" si="192"/>
        <v>0.35399999999999998</v>
      </c>
      <c r="BL500" s="175">
        <f t="shared" si="193"/>
        <v>5.4315027157513579E-3</v>
      </c>
      <c r="BM500" s="176" t="str">
        <f t="shared" si="194"/>
        <v>Écarter</v>
      </c>
      <c r="BN500" s="177">
        <f t="shared" si="195"/>
        <v>7.1361502347417852E-2</v>
      </c>
      <c r="BO500" s="177">
        <f t="shared" si="196"/>
        <v>34.799999999999997</v>
      </c>
      <c r="BP500" s="178">
        <f t="shared" si="197"/>
        <v>0</v>
      </c>
      <c r="BQ500" s="178">
        <f t="shared" si="198"/>
        <v>0</v>
      </c>
      <c r="BR500" s="179">
        <f t="shared" si="199"/>
        <v>0.25862068965517243</v>
      </c>
      <c r="BS500" s="182">
        <f>AVERAGE(Tableau1[[#This Row],[STL_pg/Min]],Tableau1[[#This Row],[BLK_pg/Min]],Tableau1[[#This Row],[REB_pg/Min]])</f>
        <v>0.1149425287356322</v>
      </c>
      <c r="BT500" s="180">
        <f>AVERAGE(Tableau1[FG%])</f>
        <v>44.61089630931459</v>
      </c>
      <c r="BU500" s="180">
        <f>AVERAGE(Tableau1[3P%])</f>
        <v>29.902460456941991</v>
      </c>
      <c r="BV500" s="180">
        <f>AVERAGE(Tableau1[FT%])</f>
        <v>72.024077328646754</v>
      </c>
    </row>
    <row r="501" spans="1:74">
      <c r="A501" s="181" t="s">
        <v>2264</v>
      </c>
      <c r="B501" s="167" t="s">
        <v>1764</v>
      </c>
      <c r="C501" s="168">
        <v>24</v>
      </c>
      <c r="D501" s="168">
        <v>35</v>
      </c>
      <c r="E501" s="168">
        <v>19</v>
      </c>
      <c r="F501" s="168">
        <v>16</v>
      </c>
      <c r="G501" s="168">
        <v>4.5</v>
      </c>
      <c r="H501" s="169">
        <v>81</v>
      </c>
      <c r="I501" s="169">
        <v>28</v>
      </c>
      <c r="J501" s="169">
        <v>67</v>
      </c>
      <c r="K501" s="169">
        <v>41.5</v>
      </c>
      <c r="L501" s="169">
        <v>11</v>
      </c>
      <c r="M501" s="169">
        <v>28</v>
      </c>
      <c r="N501" s="169">
        <v>34.5</v>
      </c>
      <c r="O501" s="169">
        <v>14</v>
      </c>
      <c r="P501" s="169">
        <v>21</v>
      </c>
      <c r="Q501" s="169">
        <v>75</v>
      </c>
      <c r="R501" s="169">
        <v>11</v>
      </c>
      <c r="S501" s="169">
        <v>32</v>
      </c>
      <c r="T501" s="169">
        <v>46</v>
      </c>
      <c r="U501" s="169">
        <v>11</v>
      </c>
      <c r="V501" s="170">
        <v>14</v>
      </c>
      <c r="W501" s="169">
        <v>4</v>
      </c>
      <c r="X501" s="169">
        <v>0</v>
      </c>
      <c r="Y501" s="169">
        <v>14</v>
      </c>
      <c r="Z501" s="169">
        <v>147</v>
      </c>
      <c r="AA501" s="169">
        <v>0</v>
      </c>
      <c r="AB501" s="169">
        <v>0</v>
      </c>
      <c r="AC501" s="168">
        <v>0.3</v>
      </c>
      <c r="AD501" s="168">
        <v>94.8</v>
      </c>
      <c r="AE501" s="168">
        <v>92</v>
      </c>
      <c r="AF501" s="168">
        <v>2.9</v>
      </c>
      <c r="AG501" s="168">
        <v>12.4</v>
      </c>
      <c r="AH501" s="168">
        <v>0.73</v>
      </c>
      <c r="AI501" s="168">
        <v>10.9</v>
      </c>
      <c r="AJ501" s="168">
        <v>6.4</v>
      </c>
      <c r="AK501" s="168">
        <v>19.8</v>
      </c>
      <c r="AL501" s="168">
        <v>12.9</v>
      </c>
      <c r="AM501" s="168">
        <v>14.9</v>
      </c>
      <c r="AN501" s="168">
        <v>49.2</v>
      </c>
      <c r="AO501" s="168">
        <v>53.5</v>
      </c>
      <c r="AP501" s="168">
        <v>22.2</v>
      </c>
      <c r="AQ501" s="168">
        <v>106.73</v>
      </c>
      <c r="AR501" s="168">
        <v>12.3</v>
      </c>
      <c r="AS501" s="168">
        <v>347</v>
      </c>
      <c r="AT501" s="171">
        <f t="shared" si="175"/>
        <v>2.3142857142857145</v>
      </c>
      <c r="AU501" s="171">
        <f t="shared" si="176"/>
        <v>0.31428571428571428</v>
      </c>
      <c r="AV501" s="172">
        <f t="shared" si="177"/>
        <v>1.3142857142857143</v>
      </c>
      <c r="AW501" s="172">
        <f t="shared" si="178"/>
        <v>0.31428571428571428</v>
      </c>
      <c r="AX501" s="172">
        <f t="shared" si="179"/>
        <v>0.91428571428571426</v>
      </c>
      <c r="AY501" s="172">
        <f t="shared" si="180"/>
        <v>0.11428571428571428</v>
      </c>
      <c r="AZ501" s="172">
        <f t="shared" si="181"/>
        <v>0</v>
      </c>
      <c r="BA501" s="172">
        <f t="shared" si="182"/>
        <v>0.4</v>
      </c>
      <c r="BB501" s="173">
        <f t="shared" si="183"/>
        <v>0.51428571428571435</v>
      </c>
      <c r="BC501" s="173">
        <f t="shared" si="184"/>
        <v>0.7857142857142857</v>
      </c>
      <c r="BD501" s="173">
        <f t="shared" si="185"/>
        <v>2.5396825396825397E-2</v>
      </c>
      <c r="BE501" s="173">
        <f t="shared" si="186"/>
        <v>0</v>
      </c>
      <c r="BF501" s="173">
        <f t="shared" si="187"/>
        <v>6.9841269841269843E-2</v>
      </c>
      <c r="BG501" s="173">
        <f t="shared" si="188"/>
        <v>0.20317460317460317</v>
      </c>
      <c r="BH501" s="174" t="str">
        <f t="shared" si="189"/>
        <v>&lt;10 min</v>
      </c>
      <c r="BI501" s="174" t="str">
        <f t="shared" si="190"/>
        <v>23–27</v>
      </c>
      <c r="BJ501" s="175">
        <f t="shared" si="191"/>
        <v>0.49200000000000005</v>
      </c>
      <c r="BK501" s="175">
        <f t="shared" si="192"/>
        <v>0.53500000000000003</v>
      </c>
      <c r="BL501" s="175">
        <f t="shared" si="193"/>
        <v>4.0434520217260107E-2</v>
      </c>
      <c r="BM501" s="176" t="str">
        <f t="shared" si="194"/>
        <v>Écarter</v>
      </c>
      <c r="BN501" s="177">
        <f t="shared" si="195"/>
        <v>7.0778959471112401E-2</v>
      </c>
      <c r="BO501" s="177">
        <f t="shared" si="196"/>
        <v>157.5</v>
      </c>
      <c r="BP501" s="178">
        <f t="shared" si="197"/>
        <v>6.9841269841269843E-2</v>
      </c>
      <c r="BQ501" s="178">
        <f t="shared" si="198"/>
        <v>0.7857142857142857</v>
      </c>
      <c r="BR501" s="179">
        <f t="shared" si="199"/>
        <v>0.29206349206349208</v>
      </c>
      <c r="BS501" s="182">
        <f>AVERAGE(Tableau1[[#This Row],[STL_pg/Min]],Tableau1[[#This Row],[BLK_pg/Min]],Tableau1[[#This Row],[REB_pg/Min]])</f>
        <v>0.10582010582010583</v>
      </c>
      <c r="BT501" s="180">
        <f>AVERAGE(Tableau1[FG%])</f>
        <v>44.61089630931459</v>
      </c>
      <c r="BU501" s="180">
        <f>AVERAGE(Tableau1[3P%])</f>
        <v>29.902460456941991</v>
      </c>
      <c r="BV501" s="180">
        <f>AVERAGE(Tableau1[FT%])</f>
        <v>72.024077328646754</v>
      </c>
    </row>
    <row r="502" spans="1:74">
      <c r="A502" s="181" t="s">
        <v>2265</v>
      </c>
      <c r="B502" s="167" t="s">
        <v>1793</v>
      </c>
      <c r="C502" s="168">
        <v>26</v>
      </c>
      <c r="D502" s="168">
        <v>10</v>
      </c>
      <c r="E502" s="168">
        <v>4</v>
      </c>
      <c r="F502" s="168">
        <v>6</v>
      </c>
      <c r="G502" s="168">
        <v>4.5</v>
      </c>
      <c r="H502" s="169">
        <v>23</v>
      </c>
      <c r="I502" s="169">
        <v>9</v>
      </c>
      <c r="J502" s="169">
        <v>18</v>
      </c>
      <c r="K502" s="169">
        <v>50</v>
      </c>
      <c r="L502" s="169">
        <v>1</v>
      </c>
      <c r="M502" s="169">
        <v>8</v>
      </c>
      <c r="N502" s="169">
        <v>12.5</v>
      </c>
      <c r="O502" s="169">
        <v>4</v>
      </c>
      <c r="P502" s="169">
        <v>5</v>
      </c>
      <c r="Q502" s="169">
        <v>80</v>
      </c>
      <c r="R502" s="169">
        <v>2</v>
      </c>
      <c r="S502" s="169">
        <v>7</v>
      </c>
      <c r="T502" s="169">
        <v>9</v>
      </c>
      <c r="U502" s="169">
        <v>11</v>
      </c>
      <c r="V502" s="170">
        <v>1</v>
      </c>
      <c r="W502" s="169">
        <v>0</v>
      </c>
      <c r="X502" s="169">
        <v>1</v>
      </c>
      <c r="Y502" s="169">
        <v>3</v>
      </c>
      <c r="Z502" s="169">
        <v>52</v>
      </c>
      <c r="AA502" s="169">
        <v>0</v>
      </c>
      <c r="AB502" s="169">
        <v>0</v>
      </c>
      <c r="AC502" s="168">
        <v>0.1</v>
      </c>
      <c r="AD502" s="168">
        <v>107.4</v>
      </c>
      <c r="AE502" s="168">
        <v>105.3</v>
      </c>
      <c r="AF502" s="168">
        <v>2.2000000000000002</v>
      </c>
      <c r="AG502" s="168">
        <v>37.9</v>
      </c>
      <c r="AH502" s="168">
        <v>11</v>
      </c>
      <c r="AI502" s="168">
        <v>34.4</v>
      </c>
      <c r="AJ502" s="168">
        <v>4.5</v>
      </c>
      <c r="AK502" s="168">
        <v>14.9</v>
      </c>
      <c r="AL502" s="168">
        <v>9.9</v>
      </c>
      <c r="AM502" s="168">
        <v>3.1</v>
      </c>
      <c r="AN502" s="168">
        <v>52.8</v>
      </c>
      <c r="AO502" s="168">
        <v>56.9</v>
      </c>
      <c r="AP502" s="168">
        <v>19.3</v>
      </c>
      <c r="AQ502" s="168">
        <v>99.93</v>
      </c>
      <c r="AR502" s="168">
        <v>15.9</v>
      </c>
      <c r="AS502" s="168">
        <v>94</v>
      </c>
      <c r="AT502" s="171">
        <f t="shared" si="175"/>
        <v>2.2999999999999998</v>
      </c>
      <c r="AU502" s="171">
        <f t="shared" si="176"/>
        <v>1.1000000000000001</v>
      </c>
      <c r="AV502" s="172">
        <f t="shared" si="177"/>
        <v>0.9</v>
      </c>
      <c r="AW502" s="172">
        <f t="shared" si="178"/>
        <v>0.2</v>
      </c>
      <c r="AX502" s="172">
        <f t="shared" si="179"/>
        <v>0.7</v>
      </c>
      <c r="AY502" s="172">
        <f t="shared" si="180"/>
        <v>0</v>
      </c>
      <c r="AZ502" s="172">
        <f t="shared" si="181"/>
        <v>0.1</v>
      </c>
      <c r="BA502" s="172">
        <f t="shared" si="182"/>
        <v>0.1</v>
      </c>
      <c r="BB502" s="173">
        <f t="shared" si="183"/>
        <v>0.51111111111111107</v>
      </c>
      <c r="BC502" s="173">
        <f t="shared" si="184"/>
        <v>11</v>
      </c>
      <c r="BD502" s="173">
        <f t="shared" si="185"/>
        <v>0</v>
      </c>
      <c r="BE502" s="173">
        <f t="shared" si="186"/>
        <v>2.2222222222222223E-2</v>
      </c>
      <c r="BF502" s="173">
        <f t="shared" si="187"/>
        <v>4.4444444444444446E-2</v>
      </c>
      <c r="BG502" s="173">
        <f t="shared" si="188"/>
        <v>0.15555555555555556</v>
      </c>
      <c r="BH502" s="174" t="str">
        <f t="shared" si="189"/>
        <v>&lt;10 min</v>
      </c>
      <c r="BI502" s="174" t="str">
        <f t="shared" si="190"/>
        <v>23–27</v>
      </c>
      <c r="BJ502" s="175">
        <f t="shared" si="191"/>
        <v>0.52800000000000002</v>
      </c>
      <c r="BK502" s="175">
        <f t="shared" si="192"/>
        <v>0.56899999999999995</v>
      </c>
      <c r="BL502" s="175">
        <f t="shared" si="193"/>
        <v>1.0863005431502716E-2</v>
      </c>
      <c r="BM502" s="176" t="str">
        <f t="shared" si="194"/>
        <v>Écarter</v>
      </c>
      <c r="BN502" s="177">
        <f t="shared" si="195"/>
        <v>7.0342052313883296E-2</v>
      </c>
      <c r="BO502" s="177">
        <f t="shared" si="196"/>
        <v>45</v>
      </c>
      <c r="BP502" s="178">
        <f t="shared" si="197"/>
        <v>0.24444444444444444</v>
      </c>
      <c r="BQ502" s="178">
        <f t="shared" si="198"/>
        <v>11</v>
      </c>
      <c r="BR502" s="179">
        <f t="shared" si="199"/>
        <v>0.2</v>
      </c>
      <c r="BS502" s="182">
        <f>AVERAGE(Tableau1[[#This Row],[STL_pg/Min]],Tableau1[[#This Row],[BLK_pg/Min]],Tableau1[[#This Row],[REB_pg/Min]])</f>
        <v>7.4074074074074084E-2</v>
      </c>
      <c r="BT502" s="180">
        <f>AVERAGE(Tableau1[FG%])</f>
        <v>44.61089630931459</v>
      </c>
      <c r="BU502" s="180">
        <f>AVERAGE(Tableau1[3P%])</f>
        <v>29.902460456941991</v>
      </c>
      <c r="BV502" s="180">
        <f>AVERAGE(Tableau1[FT%])</f>
        <v>72.024077328646754</v>
      </c>
    </row>
    <row r="503" spans="1:74">
      <c r="A503" s="181" t="s">
        <v>2266</v>
      </c>
      <c r="B503" s="167" t="s">
        <v>1752</v>
      </c>
      <c r="C503" s="168">
        <v>20</v>
      </c>
      <c r="D503" s="168">
        <v>27</v>
      </c>
      <c r="E503" s="168">
        <v>17</v>
      </c>
      <c r="F503" s="168">
        <v>10</v>
      </c>
      <c r="G503" s="168">
        <v>6.7</v>
      </c>
      <c r="H503" s="169">
        <v>62</v>
      </c>
      <c r="I503" s="169">
        <v>22</v>
      </c>
      <c r="J503" s="169">
        <v>68</v>
      </c>
      <c r="K503" s="169">
        <v>31.3</v>
      </c>
      <c r="L503" s="169">
        <v>8</v>
      </c>
      <c r="M503" s="169">
        <v>32</v>
      </c>
      <c r="N503" s="169">
        <v>28.1</v>
      </c>
      <c r="O503" s="169">
        <v>11</v>
      </c>
      <c r="P503" s="169">
        <v>14</v>
      </c>
      <c r="Q503" s="169">
        <v>78.599999999999994</v>
      </c>
      <c r="R503" s="169">
        <v>3</v>
      </c>
      <c r="S503" s="169">
        <v>14</v>
      </c>
      <c r="T503" s="169">
        <v>19</v>
      </c>
      <c r="U503" s="169">
        <v>22</v>
      </c>
      <c r="V503" s="170">
        <v>14</v>
      </c>
      <c r="W503" s="169">
        <v>8</v>
      </c>
      <c r="X503" s="169">
        <v>3</v>
      </c>
      <c r="Y503" s="169">
        <v>14</v>
      </c>
      <c r="Z503" s="169">
        <v>140</v>
      </c>
      <c r="AA503" s="169">
        <v>0</v>
      </c>
      <c r="AB503" s="169">
        <v>0</v>
      </c>
      <c r="AC503" s="168">
        <v>-2.6</v>
      </c>
      <c r="AD503" s="168">
        <v>95.5</v>
      </c>
      <c r="AE503" s="168">
        <v>114.1</v>
      </c>
      <c r="AF503" s="168">
        <v>-18.600000000000001</v>
      </c>
      <c r="AG503" s="168">
        <v>19.100000000000001</v>
      </c>
      <c r="AH503" s="168">
        <v>1.69</v>
      </c>
      <c r="AI503" s="168">
        <v>20.399999999999999</v>
      </c>
      <c r="AJ503" s="168">
        <v>2.1</v>
      </c>
      <c r="AK503" s="168">
        <v>7.6</v>
      </c>
      <c r="AL503" s="168">
        <v>4.8</v>
      </c>
      <c r="AM503" s="168">
        <v>12</v>
      </c>
      <c r="AN503" s="168">
        <v>38.1</v>
      </c>
      <c r="AO503" s="168">
        <v>42.4</v>
      </c>
      <c r="AP503" s="168">
        <v>19.899999999999999</v>
      </c>
      <c r="AQ503" s="168">
        <v>99.45</v>
      </c>
      <c r="AR503" s="168">
        <v>5</v>
      </c>
      <c r="AS503" s="168">
        <v>375</v>
      </c>
      <c r="AT503" s="171">
        <f t="shared" si="175"/>
        <v>2.2962962962962963</v>
      </c>
      <c r="AU503" s="171">
        <f t="shared" si="176"/>
        <v>0.81481481481481477</v>
      </c>
      <c r="AV503" s="172">
        <f t="shared" si="177"/>
        <v>0.70370370370370372</v>
      </c>
      <c r="AW503" s="172">
        <f t="shared" si="178"/>
        <v>0.1111111111111111</v>
      </c>
      <c r="AX503" s="172">
        <f t="shared" si="179"/>
        <v>0.51851851851851849</v>
      </c>
      <c r="AY503" s="172">
        <f t="shared" si="180"/>
        <v>0.29629629629629628</v>
      </c>
      <c r="AZ503" s="172">
        <f t="shared" si="181"/>
        <v>0.1111111111111111</v>
      </c>
      <c r="BA503" s="172">
        <f t="shared" si="182"/>
        <v>0.51851851851851849</v>
      </c>
      <c r="BB503" s="173">
        <f t="shared" si="183"/>
        <v>0.34273079049198452</v>
      </c>
      <c r="BC503" s="173">
        <f t="shared" si="184"/>
        <v>1.5714285714285714</v>
      </c>
      <c r="BD503" s="173">
        <f t="shared" si="185"/>
        <v>4.4223327805417351E-2</v>
      </c>
      <c r="BE503" s="173">
        <f t="shared" si="186"/>
        <v>1.6583747927031506E-2</v>
      </c>
      <c r="BF503" s="173">
        <f t="shared" si="187"/>
        <v>1.6583747927031506E-2</v>
      </c>
      <c r="BG503" s="173">
        <f t="shared" si="188"/>
        <v>7.7390823659480371E-2</v>
      </c>
      <c r="BH503" s="174" t="str">
        <f t="shared" si="189"/>
        <v>&lt;10 min</v>
      </c>
      <c r="BI503" s="174" t="str">
        <f t="shared" si="190"/>
        <v>18–22</v>
      </c>
      <c r="BJ503" s="175">
        <f t="shared" si="191"/>
        <v>0.38100000000000001</v>
      </c>
      <c r="BK503" s="175">
        <f t="shared" si="192"/>
        <v>0.42399999999999999</v>
      </c>
      <c r="BL503" s="175">
        <f t="shared" si="193"/>
        <v>4.103802051901026E-2</v>
      </c>
      <c r="BM503" s="176" t="str">
        <f t="shared" si="194"/>
        <v>Écarter</v>
      </c>
      <c r="BN503" s="177">
        <f t="shared" si="195"/>
        <v>7.0228780087935025E-2</v>
      </c>
      <c r="BO503" s="177">
        <f t="shared" si="196"/>
        <v>180.9</v>
      </c>
      <c r="BP503" s="178">
        <f t="shared" si="197"/>
        <v>0.12161415146489774</v>
      </c>
      <c r="BQ503" s="178">
        <f t="shared" si="198"/>
        <v>1.5714285714285714</v>
      </c>
      <c r="BR503" s="179">
        <f t="shared" si="199"/>
        <v>0.10503040353786622</v>
      </c>
      <c r="BS503" s="182">
        <f>AVERAGE(Tableau1[[#This Row],[STL_pg/Min]],Tableau1[[#This Row],[BLK_pg/Min]],Tableau1[[#This Row],[REB_pg/Min]])</f>
        <v>5.5279159756771688E-2</v>
      </c>
      <c r="BT503" s="180">
        <f>AVERAGE(Tableau1[FG%])</f>
        <v>44.61089630931459</v>
      </c>
      <c r="BU503" s="180">
        <f>AVERAGE(Tableau1[3P%])</f>
        <v>29.902460456941991</v>
      </c>
      <c r="BV503" s="180">
        <f>AVERAGE(Tableau1[FT%])</f>
        <v>72.024077328646754</v>
      </c>
    </row>
    <row r="504" spans="1:74">
      <c r="A504" s="181" t="s">
        <v>2267</v>
      </c>
      <c r="B504" s="167" t="s">
        <v>1797</v>
      </c>
      <c r="C504" s="168">
        <v>22</v>
      </c>
      <c r="D504" s="168">
        <v>24</v>
      </c>
      <c r="E504" s="168">
        <v>3</v>
      </c>
      <c r="F504" s="168">
        <v>21</v>
      </c>
      <c r="G504" s="168">
        <v>4.4000000000000004</v>
      </c>
      <c r="H504" s="169">
        <v>53</v>
      </c>
      <c r="I504" s="169">
        <v>19</v>
      </c>
      <c r="J504" s="169">
        <v>36</v>
      </c>
      <c r="K504" s="169">
        <v>54.3</v>
      </c>
      <c r="L504" s="169">
        <v>12</v>
      </c>
      <c r="M504" s="169">
        <v>24</v>
      </c>
      <c r="N504" s="169">
        <v>56.5</v>
      </c>
      <c r="O504" s="169">
        <v>2</v>
      </c>
      <c r="P504" s="169">
        <v>5</v>
      </c>
      <c r="Q504" s="169">
        <v>50</v>
      </c>
      <c r="R504" s="169">
        <v>5</v>
      </c>
      <c r="S504" s="169">
        <v>19</v>
      </c>
      <c r="T504" s="169">
        <v>24</v>
      </c>
      <c r="U504" s="169">
        <v>2</v>
      </c>
      <c r="V504" s="170">
        <v>5</v>
      </c>
      <c r="W504" s="169">
        <v>2</v>
      </c>
      <c r="X504" s="169">
        <v>2</v>
      </c>
      <c r="Y504" s="169">
        <v>7</v>
      </c>
      <c r="Z504" s="169">
        <v>98</v>
      </c>
      <c r="AA504" s="169">
        <v>0</v>
      </c>
      <c r="AB504" s="169">
        <v>0</v>
      </c>
      <c r="AC504" s="168">
        <v>1.2</v>
      </c>
      <c r="AD504" s="168">
        <v>114.6</v>
      </c>
      <c r="AE504" s="168">
        <v>102.1</v>
      </c>
      <c r="AF504" s="168">
        <v>12.4</v>
      </c>
      <c r="AG504" s="168">
        <v>4.2</v>
      </c>
      <c r="AH504" s="168">
        <v>0.6</v>
      </c>
      <c r="AI504" s="168">
        <v>6.7</v>
      </c>
      <c r="AJ504" s="168">
        <v>3.8</v>
      </c>
      <c r="AK504" s="168">
        <v>18.899999999999999</v>
      </c>
      <c r="AL504" s="168">
        <v>10.5</v>
      </c>
      <c r="AM504" s="168">
        <v>11.1</v>
      </c>
      <c r="AN504" s="168">
        <v>72.900000000000006</v>
      </c>
      <c r="AO504" s="168">
        <v>72.099999999999994</v>
      </c>
      <c r="AP504" s="168">
        <v>15.1</v>
      </c>
      <c r="AQ504" s="168">
        <v>104.77</v>
      </c>
      <c r="AR504" s="168">
        <v>12.2</v>
      </c>
      <c r="AS504" s="168">
        <v>233</v>
      </c>
      <c r="AT504" s="171">
        <f t="shared" si="175"/>
        <v>2.2083333333333335</v>
      </c>
      <c r="AU504" s="171">
        <f t="shared" si="176"/>
        <v>8.3333333333333329E-2</v>
      </c>
      <c r="AV504" s="172">
        <f t="shared" si="177"/>
        <v>1</v>
      </c>
      <c r="AW504" s="172">
        <f t="shared" si="178"/>
        <v>0.20833333333333334</v>
      </c>
      <c r="AX504" s="172">
        <f t="shared" si="179"/>
        <v>0.79166666666666663</v>
      </c>
      <c r="AY504" s="172">
        <f t="shared" si="180"/>
        <v>8.3333333333333329E-2</v>
      </c>
      <c r="AZ504" s="172">
        <f t="shared" si="181"/>
        <v>8.3333333333333329E-2</v>
      </c>
      <c r="BA504" s="172">
        <f t="shared" si="182"/>
        <v>0.20833333333333334</v>
      </c>
      <c r="BB504" s="173">
        <f t="shared" si="183"/>
        <v>0.50189393939393934</v>
      </c>
      <c r="BC504" s="173">
        <f t="shared" si="184"/>
        <v>0.39999999999999997</v>
      </c>
      <c r="BD504" s="173">
        <f t="shared" si="185"/>
        <v>1.8939393939393936E-2</v>
      </c>
      <c r="BE504" s="173">
        <f t="shared" si="186"/>
        <v>1.8939393939393936E-2</v>
      </c>
      <c r="BF504" s="173">
        <f t="shared" si="187"/>
        <v>4.7348484848484848E-2</v>
      </c>
      <c r="BG504" s="173">
        <f t="shared" si="188"/>
        <v>0.1799242424242424</v>
      </c>
      <c r="BH504" s="174" t="str">
        <f t="shared" si="189"/>
        <v>&lt;10 min</v>
      </c>
      <c r="BI504" s="174" t="str">
        <f t="shared" si="190"/>
        <v>18–22</v>
      </c>
      <c r="BJ504" s="175">
        <f t="shared" si="191"/>
        <v>0.72900000000000009</v>
      </c>
      <c r="BK504" s="175">
        <f t="shared" si="192"/>
        <v>0.72099999999999997</v>
      </c>
      <c r="BL504" s="175">
        <f t="shared" si="193"/>
        <v>2.1726010863005431E-2</v>
      </c>
      <c r="BM504" s="176" t="str">
        <f t="shared" si="194"/>
        <v>Écarter</v>
      </c>
      <c r="BN504" s="177">
        <f t="shared" si="195"/>
        <v>6.7538564721663322E-2</v>
      </c>
      <c r="BO504" s="177">
        <f t="shared" si="196"/>
        <v>105.60000000000001</v>
      </c>
      <c r="BP504" s="178">
        <f t="shared" si="197"/>
        <v>1.8939393939393936E-2</v>
      </c>
      <c r="BQ504" s="178">
        <f t="shared" si="198"/>
        <v>0.4</v>
      </c>
      <c r="BR504" s="179">
        <f t="shared" si="199"/>
        <v>0.22727272727272727</v>
      </c>
      <c r="BS504" s="182">
        <f>AVERAGE(Tableau1[[#This Row],[STL_pg/Min]],Tableau1[[#This Row],[BLK_pg/Min]],Tableau1[[#This Row],[REB_pg/Min]])</f>
        <v>8.8383838383838384E-2</v>
      </c>
      <c r="BT504" s="180">
        <f>AVERAGE(Tableau1[FG%])</f>
        <v>44.61089630931459</v>
      </c>
      <c r="BU504" s="180">
        <f>AVERAGE(Tableau1[3P%])</f>
        <v>29.902460456941991</v>
      </c>
      <c r="BV504" s="180">
        <f>AVERAGE(Tableau1[FT%])</f>
        <v>72.024077328646754</v>
      </c>
    </row>
    <row r="505" spans="1:74">
      <c r="A505" s="181" t="s">
        <v>2268</v>
      </c>
      <c r="B505" s="167" t="s">
        <v>1756</v>
      </c>
      <c r="C505" s="168">
        <v>25</v>
      </c>
      <c r="D505" s="168">
        <v>25</v>
      </c>
      <c r="E505" s="168">
        <v>17</v>
      </c>
      <c r="F505" s="168">
        <v>8</v>
      </c>
      <c r="G505" s="168">
        <v>7.4</v>
      </c>
      <c r="H505" s="169">
        <v>55</v>
      </c>
      <c r="I505" s="169">
        <v>18</v>
      </c>
      <c r="J505" s="169">
        <v>40</v>
      </c>
      <c r="K505" s="169">
        <v>41.5</v>
      </c>
      <c r="L505" s="169">
        <v>13</v>
      </c>
      <c r="M505" s="169">
        <v>33</v>
      </c>
      <c r="N505" s="169">
        <v>39.4</v>
      </c>
      <c r="O505" s="169">
        <v>8</v>
      </c>
      <c r="P505" s="169">
        <v>10</v>
      </c>
      <c r="Q505" s="169">
        <v>77.8</v>
      </c>
      <c r="R505" s="169">
        <v>10</v>
      </c>
      <c r="S505" s="169">
        <v>30</v>
      </c>
      <c r="T505" s="169">
        <v>40</v>
      </c>
      <c r="U505" s="169">
        <v>13</v>
      </c>
      <c r="V505" s="170">
        <v>8</v>
      </c>
      <c r="W505" s="169">
        <v>5</v>
      </c>
      <c r="X505" s="169">
        <v>3</v>
      </c>
      <c r="Y505" s="169">
        <v>18</v>
      </c>
      <c r="Z505" s="169">
        <v>135</v>
      </c>
      <c r="AA505" s="169">
        <v>0</v>
      </c>
      <c r="AB505" s="169">
        <v>0</v>
      </c>
      <c r="AC505" s="168">
        <v>1.8</v>
      </c>
      <c r="AD505" s="168">
        <v>115.7</v>
      </c>
      <c r="AE505" s="168">
        <v>102.9</v>
      </c>
      <c r="AF505" s="168">
        <v>12.8</v>
      </c>
      <c r="AG505" s="168">
        <v>9.5</v>
      </c>
      <c r="AH505" s="168">
        <v>1.63</v>
      </c>
      <c r="AI505" s="168">
        <v>19.7</v>
      </c>
      <c r="AJ505" s="168">
        <v>5.0999999999999996</v>
      </c>
      <c r="AK505" s="168">
        <v>16.100000000000001</v>
      </c>
      <c r="AL505" s="168">
        <v>10.8</v>
      </c>
      <c r="AM505" s="168">
        <v>12.1</v>
      </c>
      <c r="AN505" s="168">
        <v>57.3</v>
      </c>
      <c r="AO505" s="168">
        <v>60.1</v>
      </c>
      <c r="AP505" s="168">
        <v>12.1</v>
      </c>
      <c r="AQ505" s="168">
        <v>96.96</v>
      </c>
      <c r="AR505" s="168">
        <v>7.8</v>
      </c>
      <c r="AS505" s="168">
        <v>375</v>
      </c>
      <c r="AT505" s="171">
        <f t="shared" si="175"/>
        <v>2.2000000000000002</v>
      </c>
      <c r="AU505" s="171">
        <f t="shared" si="176"/>
        <v>0.52</v>
      </c>
      <c r="AV505" s="172">
        <f t="shared" si="177"/>
        <v>1.6</v>
      </c>
      <c r="AW505" s="172">
        <f t="shared" si="178"/>
        <v>0.4</v>
      </c>
      <c r="AX505" s="172">
        <f t="shared" si="179"/>
        <v>1.2</v>
      </c>
      <c r="AY505" s="172">
        <f t="shared" si="180"/>
        <v>0.2</v>
      </c>
      <c r="AZ505" s="172">
        <f t="shared" si="181"/>
        <v>0.12</v>
      </c>
      <c r="BA505" s="172">
        <f t="shared" si="182"/>
        <v>0.32</v>
      </c>
      <c r="BB505" s="173">
        <f t="shared" si="183"/>
        <v>0.29729729729729731</v>
      </c>
      <c r="BC505" s="173">
        <f t="shared" si="184"/>
        <v>1.625</v>
      </c>
      <c r="BD505" s="173">
        <f t="shared" si="185"/>
        <v>2.7027027027027029E-2</v>
      </c>
      <c r="BE505" s="173">
        <f t="shared" si="186"/>
        <v>1.6216216216216214E-2</v>
      </c>
      <c r="BF505" s="173">
        <f t="shared" si="187"/>
        <v>5.4054054054054057E-2</v>
      </c>
      <c r="BG505" s="173">
        <f t="shared" si="188"/>
        <v>0.16216216216216214</v>
      </c>
      <c r="BH505" s="174" t="str">
        <f t="shared" si="189"/>
        <v>&lt;10 min</v>
      </c>
      <c r="BI505" s="174" t="str">
        <f t="shared" si="190"/>
        <v>23–27</v>
      </c>
      <c r="BJ505" s="175">
        <f t="shared" si="191"/>
        <v>0.57299999999999995</v>
      </c>
      <c r="BK505" s="175">
        <f t="shared" si="192"/>
        <v>0.60099999999999998</v>
      </c>
      <c r="BL505" s="175">
        <f t="shared" si="193"/>
        <v>2.4140012070006035E-2</v>
      </c>
      <c r="BM505" s="176" t="str">
        <f t="shared" si="194"/>
        <v>Écarter</v>
      </c>
      <c r="BN505" s="177">
        <f t="shared" si="195"/>
        <v>6.7283702213279686E-2</v>
      </c>
      <c r="BO505" s="177">
        <f t="shared" si="196"/>
        <v>185</v>
      </c>
      <c r="BP505" s="178">
        <f t="shared" si="197"/>
        <v>7.0270270270270274E-2</v>
      </c>
      <c r="BQ505" s="178">
        <f t="shared" si="198"/>
        <v>1.625</v>
      </c>
      <c r="BR505" s="179">
        <f t="shared" si="199"/>
        <v>0.21621621621621623</v>
      </c>
      <c r="BS505" s="182">
        <f>AVERAGE(Tableau1[[#This Row],[STL_pg/Min]],Tableau1[[#This Row],[BLK_pg/Min]],Tableau1[[#This Row],[REB_pg/Min]])</f>
        <v>8.6486486486486491E-2</v>
      </c>
      <c r="BT505" s="180">
        <f>AVERAGE(Tableau1[FG%])</f>
        <v>44.61089630931459</v>
      </c>
      <c r="BU505" s="180">
        <f>AVERAGE(Tableau1[3P%])</f>
        <v>29.902460456941991</v>
      </c>
      <c r="BV505" s="180">
        <f>AVERAGE(Tableau1[FT%])</f>
        <v>72.024077328646754</v>
      </c>
    </row>
    <row r="506" spans="1:74">
      <c r="A506" s="181" t="s">
        <v>2269</v>
      </c>
      <c r="B506" s="167" t="s">
        <v>1758</v>
      </c>
      <c r="C506" s="168">
        <v>23</v>
      </c>
      <c r="D506" s="168">
        <v>16</v>
      </c>
      <c r="E506" s="168">
        <v>4</v>
      </c>
      <c r="F506" s="168">
        <v>12</v>
      </c>
      <c r="G506" s="168">
        <v>7.4</v>
      </c>
      <c r="H506" s="169">
        <v>35</v>
      </c>
      <c r="I506" s="169">
        <v>14</v>
      </c>
      <c r="J506" s="169">
        <v>45</v>
      </c>
      <c r="K506" s="169">
        <v>31.1</v>
      </c>
      <c r="L506" s="169">
        <v>5</v>
      </c>
      <c r="M506" s="169">
        <v>21</v>
      </c>
      <c r="N506" s="169">
        <v>19</v>
      </c>
      <c r="O506" s="169">
        <v>3</v>
      </c>
      <c r="P506" s="169">
        <v>6</v>
      </c>
      <c r="Q506" s="169">
        <v>50</v>
      </c>
      <c r="R506" s="169">
        <v>5</v>
      </c>
      <c r="S506" s="169">
        <v>10</v>
      </c>
      <c r="T506" s="169">
        <v>13</v>
      </c>
      <c r="U506" s="169">
        <v>16</v>
      </c>
      <c r="V506" s="170">
        <v>3</v>
      </c>
      <c r="W506" s="169">
        <v>3</v>
      </c>
      <c r="X506" s="169">
        <v>0</v>
      </c>
      <c r="Y506" s="169">
        <v>5</v>
      </c>
      <c r="Z506" s="169">
        <v>80</v>
      </c>
      <c r="AA506" s="169">
        <v>0</v>
      </c>
      <c r="AB506" s="169">
        <v>0</v>
      </c>
      <c r="AC506" s="168">
        <v>0.1</v>
      </c>
      <c r="AD506" s="168">
        <v>109.2</v>
      </c>
      <c r="AE506" s="168">
        <v>105.7</v>
      </c>
      <c r="AF506" s="168">
        <v>3.5</v>
      </c>
      <c r="AG506" s="168">
        <v>18.8</v>
      </c>
      <c r="AH506" s="168">
        <v>5.33</v>
      </c>
      <c r="AI506" s="168">
        <v>23.9</v>
      </c>
      <c r="AJ506" s="168">
        <v>3.1</v>
      </c>
      <c r="AK506" s="168">
        <v>7</v>
      </c>
      <c r="AL506" s="168">
        <v>5</v>
      </c>
      <c r="AM506" s="168">
        <v>4.5</v>
      </c>
      <c r="AN506" s="168">
        <v>35.6</v>
      </c>
      <c r="AO506" s="168">
        <v>36.700000000000003</v>
      </c>
      <c r="AP506" s="168">
        <v>18.7</v>
      </c>
      <c r="AQ506" s="168">
        <v>98.56</v>
      </c>
      <c r="AR506" s="168">
        <v>4.9000000000000004</v>
      </c>
      <c r="AS506" s="168">
        <v>240</v>
      </c>
      <c r="AT506" s="171">
        <f t="shared" si="175"/>
        <v>2.1875</v>
      </c>
      <c r="AU506" s="171">
        <f t="shared" si="176"/>
        <v>1</v>
      </c>
      <c r="AV506" s="172">
        <f t="shared" si="177"/>
        <v>0.8125</v>
      </c>
      <c r="AW506" s="172">
        <f t="shared" si="178"/>
        <v>0.3125</v>
      </c>
      <c r="AX506" s="172">
        <f t="shared" si="179"/>
        <v>0.625</v>
      </c>
      <c r="AY506" s="172">
        <f t="shared" si="180"/>
        <v>0.1875</v>
      </c>
      <c r="AZ506" s="172">
        <f t="shared" si="181"/>
        <v>0</v>
      </c>
      <c r="BA506" s="172">
        <f t="shared" si="182"/>
        <v>0.1875</v>
      </c>
      <c r="BB506" s="173">
        <f t="shared" si="183"/>
        <v>0.29560810810810811</v>
      </c>
      <c r="BC506" s="173">
        <f t="shared" si="184"/>
        <v>5.333333333333333</v>
      </c>
      <c r="BD506" s="173">
        <f t="shared" si="185"/>
        <v>2.5337837837837836E-2</v>
      </c>
      <c r="BE506" s="173">
        <f t="shared" si="186"/>
        <v>0</v>
      </c>
      <c r="BF506" s="173">
        <f t="shared" si="187"/>
        <v>4.2229729729729729E-2</v>
      </c>
      <c r="BG506" s="173">
        <f t="shared" si="188"/>
        <v>8.4459459459459457E-2</v>
      </c>
      <c r="BH506" s="174" t="str">
        <f t="shared" si="189"/>
        <v>&lt;10 min</v>
      </c>
      <c r="BI506" s="174" t="str">
        <f t="shared" si="190"/>
        <v>23–27</v>
      </c>
      <c r="BJ506" s="175">
        <f t="shared" si="191"/>
        <v>0.35600000000000004</v>
      </c>
      <c r="BK506" s="175">
        <f t="shared" si="192"/>
        <v>0.36700000000000005</v>
      </c>
      <c r="BL506" s="175">
        <f t="shared" si="193"/>
        <v>2.715751357875679E-2</v>
      </c>
      <c r="BM506" s="176" t="str">
        <f t="shared" si="194"/>
        <v>Écarter</v>
      </c>
      <c r="BN506" s="177">
        <f t="shared" si="195"/>
        <v>6.6901408450704233E-2</v>
      </c>
      <c r="BO506" s="177">
        <f t="shared" si="196"/>
        <v>118.4</v>
      </c>
      <c r="BP506" s="178">
        <f t="shared" si="197"/>
        <v>0.13513513513513511</v>
      </c>
      <c r="BQ506" s="178">
        <f t="shared" si="198"/>
        <v>5.333333333333333</v>
      </c>
      <c r="BR506" s="179">
        <f t="shared" si="199"/>
        <v>0.10979729729729729</v>
      </c>
      <c r="BS506" s="182">
        <f>AVERAGE(Tableau1[[#This Row],[STL_pg/Min]],Tableau1[[#This Row],[BLK_pg/Min]],Tableau1[[#This Row],[REB_pg/Min]])</f>
        <v>4.5045045045045036E-2</v>
      </c>
      <c r="BT506" s="180">
        <f>AVERAGE(Tableau1[FG%])</f>
        <v>44.61089630931459</v>
      </c>
      <c r="BU506" s="180">
        <f>AVERAGE(Tableau1[3P%])</f>
        <v>29.902460456941991</v>
      </c>
      <c r="BV506" s="180">
        <f>AVERAGE(Tableau1[FT%])</f>
        <v>72.024077328646754</v>
      </c>
    </row>
    <row r="507" spans="1:74">
      <c r="A507" s="181" t="s">
        <v>2270</v>
      </c>
      <c r="B507" s="167" t="s">
        <v>1756</v>
      </c>
      <c r="C507" s="168">
        <v>22</v>
      </c>
      <c r="D507" s="168">
        <v>16</v>
      </c>
      <c r="E507" s="168">
        <v>13</v>
      </c>
      <c r="F507" s="168">
        <v>3</v>
      </c>
      <c r="G507" s="168">
        <v>5.8</v>
      </c>
      <c r="H507" s="169">
        <v>34</v>
      </c>
      <c r="I507" s="169">
        <v>13</v>
      </c>
      <c r="J507" s="169">
        <v>34</v>
      </c>
      <c r="K507" s="169">
        <v>35.299999999999997</v>
      </c>
      <c r="L507" s="169">
        <v>5</v>
      </c>
      <c r="M507" s="169">
        <v>18</v>
      </c>
      <c r="N507" s="169">
        <v>22.2</v>
      </c>
      <c r="O507" s="169">
        <v>5</v>
      </c>
      <c r="P507" s="169">
        <v>6</v>
      </c>
      <c r="Q507" s="169">
        <v>71.400000000000006</v>
      </c>
      <c r="R507" s="169">
        <v>2</v>
      </c>
      <c r="S507" s="169">
        <v>11</v>
      </c>
      <c r="T507" s="169">
        <v>13</v>
      </c>
      <c r="U507" s="169">
        <v>13</v>
      </c>
      <c r="V507" s="170">
        <v>13</v>
      </c>
      <c r="W507" s="169">
        <v>5</v>
      </c>
      <c r="X507" s="169">
        <v>2</v>
      </c>
      <c r="Y507" s="169">
        <v>2</v>
      </c>
      <c r="Z507" s="169">
        <v>74</v>
      </c>
      <c r="AA507" s="169">
        <v>0</v>
      </c>
      <c r="AB507" s="169">
        <v>0</v>
      </c>
      <c r="AC507" s="168">
        <v>-1.8</v>
      </c>
      <c r="AD507" s="168">
        <v>91.7</v>
      </c>
      <c r="AE507" s="168">
        <v>105.4</v>
      </c>
      <c r="AF507" s="168">
        <v>-13.7</v>
      </c>
      <c r="AG507" s="168">
        <v>27.7</v>
      </c>
      <c r="AH507" s="168">
        <v>1</v>
      </c>
      <c r="AI507" s="168">
        <v>20.6</v>
      </c>
      <c r="AJ507" s="168">
        <v>2</v>
      </c>
      <c r="AK507" s="168">
        <v>11.8</v>
      </c>
      <c r="AL507" s="168">
        <v>6.7</v>
      </c>
      <c r="AM507" s="168">
        <v>20.6</v>
      </c>
      <c r="AN507" s="168">
        <v>41.2</v>
      </c>
      <c r="AO507" s="168">
        <v>44.5</v>
      </c>
      <c r="AP507" s="168">
        <v>22.8</v>
      </c>
      <c r="AQ507" s="168">
        <v>94.28</v>
      </c>
      <c r="AR507" s="168">
        <v>7.9</v>
      </c>
      <c r="AS507" s="168">
        <v>181</v>
      </c>
      <c r="AT507" s="171">
        <f t="shared" si="175"/>
        <v>2.125</v>
      </c>
      <c r="AU507" s="171">
        <f t="shared" si="176"/>
        <v>0.8125</v>
      </c>
      <c r="AV507" s="172">
        <f t="shared" si="177"/>
        <v>0.8125</v>
      </c>
      <c r="AW507" s="172">
        <f t="shared" si="178"/>
        <v>0.125</v>
      </c>
      <c r="AX507" s="172">
        <f t="shared" si="179"/>
        <v>0.6875</v>
      </c>
      <c r="AY507" s="172">
        <f t="shared" si="180"/>
        <v>0.3125</v>
      </c>
      <c r="AZ507" s="172">
        <f t="shared" si="181"/>
        <v>0.125</v>
      </c>
      <c r="BA507" s="172">
        <f t="shared" si="182"/>
        <v>0.8125</v>
      </c>
      <c r="BB507" s="173">
        <f t="shared" si="183"/>
        <v>0.36637931034482762</v>
      </c>
      <c r="BC507" s="173">
        <f t="shared" si="184"/>
        <v>1</v>
      </c>
      <c r="BD507" s="173">
        <f t="shared" si="185"/>
        <v>5.387931034482759E-2</v>
      </c>
      <c r="BE507" s="173">
        <f t="shared" si="186"/>
        <v>2.1551724137931036E-2</v>
      </c>
      <c r="BF507" s="173">
        <f t="shared" si="187"/>
        <v>2.1551724137931036E-2</v>
      </c>
      <c r="BG507" s="173">
        <f t="shared" si="188"/>
        <v>0.11853448275862069</v>
      </c>
      <c r="BH507" s="174" t="str">
        <f t="shared" si="189"/>
        <v>&lt;10 min</v>
      </c>
      <c r="BI507" s="174" t="str">
        <f t="shared" si="190"/>
        <v>18–22</v>
      </c>
      <c r="BJ507" s="175">
        <f t="shared" si="191"/>
        <v>0.41200000000000003</v>
      </c>
      <c r="BK507" s="175">
        <f t="shared" si="192"/>
        <v>0.44500000000000001</v>
      </c>
      <c r="BL507" s="175">
        <f t="shared" si="193"/>
        <v>2.051901025950513E-2</v>
      </c>
      <c r="BM507" s="176" t="str">
        <f t="shared" si="194"/>
        <v>Écarter</v>
      </c>
      <c r="BN507" s="177">
        <f t="shared" si="195"/>
        <v>6.4989939637826968E-2</v>
      </c>
      <c r="BO507" s="177">
        <f t="shared" si="196"/>
        <v>92.8</v>
      </c>
      <c r="BP507" s="178">
        <f t="shared" si="197"/>
        <v>0.14008620689655174</v>
      </c>
      <c r="BQ507" s="178">
        <f t="shared" si="198"/>
        <v>1</v>
      </c>
      <c r="BR507" s="179">
        <f t="shared" si="199"/>
        <v>0.14008620689655174</v>
      </c>
      <c r="BS507" s="182">
        <f>AVERAGE(Tableau1[[#This Row],[STL_pg/Min]],Tableau1[[#This Row],[BLK_pg/Min]],Tableau1[[#This Row],[REB_pg/Min]])</f>
        <v>7.1839080459770124E-2</v>
      </c>
      <c r="BT507" s="180">
        <f>AVERAGE(Tableau1[FG%])</f>
        <v>44.61089630931459</v>
      </c>
      <c r="BU507" s="180">
        <f>AVERAGE(Tableau1[3P%])</f>
        <v>29.902460456941991</v>
      </c>
      <c r="BV507" s="180">
        <f>AVERAGE(Tableau1[FT%])</f>
        <v>72.024077328646754</v>
      </c>
    </row>
    <row r="508" spans="1:74">
      <c r="A508" s="181" t="s">
        <v>2271</v>
      </c>
      <c r="B508" s="167" t="s">
        <v>1817</v>
      </c>
      <c r="C508" s="168">
        <v>27</v>
      </c>
      <c r="D508" s="168">
        <v>17</v>
      </c>
      <c r="E508" s="168">
        <v>4</v>
      </c>
      <c r="F508" s="168">
        <v>13</v>
      </c>
      <c r="G508" s="168">
        <v>4.4000000000000004</v>
      </c>
      <c r="H508" s="169">
        <v>36</v>
      </c>
      <c r="I508" s="169">
        <v>12</v>
      </c>
      <c r="J508" s="169">
        <v>26</v>
      </c>
      <c r="K508" s="169">
        <v>46.2</v>
      </c>
      <c r="L508" s="169">
        <v>7</v>
      </c>
      <c r="M508" s="169">
        <v>15</v>
      </c>
      <c r="N508" s="169">
        <v>40</v>
      </c>
      <c r="O508" s="169">
        <v>7</v>
      </c>
      <c r="P508" s="169">
        <v>9</v>
      </c>
      <c r="Q508" s="169">
        <v>75</v>
      </c>
      <c r="R508" s="169">
        <v>5</v>
      </c>
      <c r="S508" s="169">
        <v>15</v>
      </c>
      <c r="T508" s="169">
        <v>20</v>
      </c>
      <c r="U508" s="169">
        <v>9</v>
      </c>
      <c r="V508" s="170">
        <v>2</v>
      </c>
      <c r="W508" s="169">
        <v>0</v>
      </c>
      <c r="X508" s="169">
        <v>0</v>
      </c>
      <c r="Y508" s="169">
        <v>7</v>
      </c>
      <c r="Z508" s="169">
        <v>73</v>
      </c>
      <c r="AA508" s="169">
        <v>0</v>
      </c>
      <c r="AB508" s="169">
        <v>0</v>
      </c>
      <c r="AC508" s="168">
        <v>0.7</v>
      </c>
      <c r="AD508" s="168">
        <v>105.2</v>
      </c>
      <c r="AE508" s="168">
        <v>102.4</v>
      </c>
      <c r="AF508" s="168">
        <v>2.8</v>
      </c>
      <c r="AG508" s="168">
        <v>17.3</v>
      </c>
      <c r="AH508" s="168">
        <v>9</v>
      </c>
      <c r="AI508" s="168">
        <v>23.1</v>
      </c>
      <c r="AJ508" s="168">
        <v>6</v>
      </c>
      <c r="AK508" s="168">
        <v>16.5</v>
      </c>
      <c r="AL508" s="168">
        <v>11.5</v>
      </c>
      <c r="AM508" s="168">
        <v>2.6</v>
      </c>
      <c r="AN508" s="168">
        <v>57.7</v>
      </c>
      <c r="AO508" s="168">
        <v>61</v>
      </c>
      <c r="AP508" s="168">
        <v>15.1</v>
      </c>
      <c r="AQ508" s="168">
        <v>108.61</v>
      </c>
      <c r="AR508" s="168">
        <v>12.7</v>
      </c>
      <c r="AS508" s="168">
        <v>172</v>
      </c>
      <c r="AT508" s="171">
        <f t="shared" si="175"/>
        <v>2.1176470588235294</v>
      </c>
      <c r="AU508" s="171">
        <f t="shared" si="176"/>
        <v>0.52941176470588236</v>
      </c>
      <c r="AV508" s="172">
        <f t="shared" si="177"/>
        <v>1.1764705882352942</v>
      </c>
      <c r="AW508" s="172">
        <f t="shared" si="178"/>
        <v>0.29411764705882354</v>
      </c>
      <c r="AX508" s="172">
        <f t="shared" si="179"/>
        <v>0.88235294117647056</v>
      </c>
      <c r="AY508" s="172">
        <f t="shared" si="180"/>
        <v>0</v>
      </c>
      <c r="AZ508" s="172">
        <f t="shared" si="181"/>
        <v>0</v>
      </c>
      <c r="BA508" s="172">
        <f t="shared" si="182"/>
        <v>0.11764705882352941</v>
      </c>
      <c r="BB508" s="173">
        <f t="shared" si="183"/>
        <v>0.48128342245989303</v>
      </c>
      <c r="BC508" s="173">
        <f t="shared" si="184"/>
        <v>4.5</v>
      </c>
      <c r="BD508" s="173">
        <f t="shared" si="185"/>
        <v>0</v>
      </c>
      <c r="BE508" s="173">
        <f t="shared" si="186"/>
        <v>0</v>
      </c>
      <c r="BF508" s="173">
        <f t="shared" si="187"/>
        <v>6.684491978609626E-2</v>
      </c>
      <c r="BG508" s="173">
        <f t="shared" si="188"/>
        <v>0.20053475935828874</v>
      </c>
      <c r="BH508" s="174" t="str">
        <f t="shared" si="189"/>
        <v>&lt;10 min</v>
      </c>
      <c r="BI508" s="174" t="str">
        <f t="shared" si="190"/>
        <v>23–27</v>
      </c>
      <c r="BJ508" s="175">
        <f t="shared" si="191"/>
        <v>0.57700000000000007</v>
      </c>
      <c r="BK508" s="175">
        <f t="shared" si="192"/>
        <v>0.61</v>
      </c>
      <c r="BL508" s="175">
        <f t="shared" si="193"/>
        <v>1.5691007845503924E-2</v>
      </c>
      <c r="BM508" s="176" t="str">
        <f t="shared" si="194"/>
        <v>Écarter</v>
      </c>
      <c r="BN508" s="177">
        <f t="shared" si="195"/>
        <v>6.476506095395905E-2</v>
      </c>
      <c r="BO508" s="177">
        <f t="shared" si="196"/>
        <v>74.800000000000011</v>
      </c>
      <c r="BP508" s="178">
        <f t="shared" si="197"/>
        <v>0.12032085561497324</v>
      </c>
      <c r="BQ508" s="178">
        <f t="shared" si="198"/>
        <v>4.5</v>
      </c>
      <c r="BR508" s="179">
        <f t="shared" si="199"/>
        <v>0.26737967914438504</v>
      </c>
      <c r="BS508" s="182">
        <f>AVERAGE(Tableau1[[#This Row],[STL_pg/Min]],Tableau1[[#This Row],[BLK_pg/Min]],Tableau1[[#This Row],[REB_pg/Min]])</f>
        <v>8.9126559714795009E-2</v>
      </c>
      <c r="BT508" s="180">
        <f>AVERAGE(Tableau1[FG%])</f>
        <v>44.61089630931459</v>
      </c>
      <c r="BU508" s="180">
        <f>AVERAGE(Tableau1[3P%])</f>
        <v>29.902460456941991</v>
      </c>
      <c r="BV508" s="180">
        <f>AVERAGE(Tableau1[FT%])</f>
        <v>72.024077328646754</v>
      </c>
    </row>
    <row r="509" spans="1:74">
      <c r="A509" s="181" t="s">
        <v>2272</v>
      </c>
      <c r="B509" s="167" t="s">
        <v>1771</v>
      </c>
      <c r="C509" s="168">
        <v>33</v>
      </c>
      <c r="D509" s="168">
        <v>55</v>
      </c>
      <c r="E509" s="168">
        <v>25</v>
      </c>
      <c r="F509" s="168">
        <v>30</v>
      </c>
      <c r="G509" s="168">
        <v>10</v>
      </c>
      <c r="H509" s="169">
        <v>116</v>
      </c>
      <c r="I509" s="169">
        <v>44</v>
      </c>
      <c r="J509" s="169">
        <v>61</v>
      </c>
      <c r="K509" s="169">
        <v>68.900000000000006</v>
      </c>
      <c r="L509" s="169">
        <v>0</v>
      </c>
      <c r="M509" s="169">
        <v>6</v>
      </c>
      <c r="N509" s="169">
        <v>40</v>
      </c>
      <c r="O509" s="169">
        <v>28</v>
      </c>
      <c r="P509" s="169">
        <v>44</v>
      </c>
      <c r="Q509" s="169">
        <v>65.099999999999994</v>
      </c>
      <c r="R509" s="169">
        <v>50</v>
      </c>
      <c r="S509" s="169">
        <v>72</v>
      </c>
      <c r="T509" s="169">
        <v>116</v>
      </c>
      <c r="U509" s="169">
        <v>55</v>
      </c>
      <c r="V509" s="170">
        <v>17</v>
      </c>
      <c r="W509" s="169">
        <v>17</v>
      </c>
      <c r="X509" s="169">
        <v>22</v>
      </c>
      <c r="Y509" s="169">
        <v>77</v>
      </c>
      <c r="Z509" s="169">
        <v>435</v>
      </c>
      <c r="AA509" s="169">
        <v>0</v>
      </c>
      <c r="AB509" s="169">
        <v>0</v>
      </c>
      <c r="AC509" s="168">
        <v>-0.3</v>
      </c>
      <c r="AD509" s="168">
        <v>108.6</v>
      </c>
      <c r="AE509" s="168">
        <v>109.7</v>
      </c>
      <c r="AF509" s="168">
        <v>-1.1000000000000001</v>
      </c>
      <c r="AG509" s="168">
        <v>13</v>
      </c>
      <c r="AH509" s="168">
        <v>3.06</v>
      </c>
      <c r="AI509" s="168">
        <v>36.200000000000003</v>
      </c>
      <c r="AJ509" s="168">
        <v>8.4</v>
      </c>
      <c r="AK509" s="168">
        <v>13.1</v>
      </c>
      <c r="AL509" s="168">
        <v>10.7</v>
      </c>
      <c r="AM509" s="168">
        <v>11.8</v>
      </c>
      <c r="AN509" s="168">
        <v>70.5</v>
      </c>
      <c r="AO509" s="168">
        <v>71.3</v>
      </c>
      <c r="AP509" s="168">
        <v>7.3</v>
      </c>
      <c r="AQ509" s="168">
        <v>102.17</v>
      </c>
      <c r="AR509" s="168">
        <v>7.3</v>
      </c>
      <c r="AS509" s="168">
        <v>1172</v>
      </c>
      <c r="AT509" s="171">
        <f t="shared" si="175"/>
        <v>2.1090909090909089</v>
      </c>
      <c r="AU509" s="171">
        <f t="shared" si="176"/>
        <v>1</v>
      </c>
      <c r="AV509" s="172">
        <f t="shared" si="177"/>
        <v>2.1090909090909089</v>
      </c>
      <c r="AW509" s="172">
        <f t="shared" si="178"/>
        <v>0.90909090909090906</v>
      </c>
      <c r="AX509" s="172">
        <f t="shared" si="179"/>
        <v>1.3090909090909091</v>
      </c>
      <c r="AY509" s="172">
        <f t="shared" si="180"/>
        <v>0.30909090909090908</v>
      </c>
      <c r="AZ509" s="172">
        <f t="shared" si="181"/>
        <v>0.4</v>
      </c>
      <c r="BA509" s="172">
        <f t="shared" si="182"/>
        <v>0.30909090909090908</v>
      </c>
      <c r="BB509" s="173">
        <f t="shared" si="183"/>
        <v>0.21090909090909088</v>
      </c>
      <c r="BC509" s="173">
        <f t="shared" si="184"/>
        <v>3.2352941176470589</v>
      </c>
      <c r="BD509" s="173">
        <f t="shared" si="185"/>
        <v>3.0909090909090907E-2</v>
      </c>
      <c r="BE509" s="173">
        <f t="shared" si="186"/>
        <v>0.04</v>
      </c>
      <c r="BF509" s="173">
        <f t="shared" si="187"/>
        <v>9.0909090909090912E-2</v>
      </c>
      <c r="BG509" s="173">
        <f t="shared" si="188"/>
        <v>0.13090909090909092</v>
      </c>
      <c r="BH509" s="174" t="str">
        <f t="shared" si="189"/>
        <v>10–19 min</v>
      </c>
      <c r="BI509" s="174" t="str">
        <f t="shared" si="190"/>
        <v>33+</v>
      </c>
      <c r="BJ509" s="175">
        <f t="shared" si="191"/>
        <v>0.70499999999999996</v>
      </c>
      <c r="BK509" s="175">
        <f t="shared" si="192"/>
        <v>0.71299999999999997</v>
      </c>
      <c r="BL509" s="175">
        <f t="shared" si="193"/>
        <v>3.6813518406759206E-2</v>
      </c>
      <c r="BM509" s="176" t="str">
        <f t="shared" si="194"/>
        <v>Écarter</v>
      </c>
      <c r="BN509" s="177">
        <f t="shared" si="195"/>
        <v>6.4503383940003656E-2</v>
      </c>
      <c r="BO509" s="177">
        <f t="shared" si="196"/>
        <v>550</v>
      </c>
      <c r="BP509" s="178">
        <f t="shared" si="197"/>
        <v>0.1</v>
      </c>
      <c r="BQ509" s="178">
        <f t="shared" si="198"/>
        <v>3.2352941176470589</v>
      </c>
      <c r="BR509" s="179">
        <f t="shared" si="199"/>
        <v>0.21090909090909088</v>
      </c>
      <c r="BS509" s="182">
        <f>AVERAGE(Tableau1[[#This Row],[STL_pg/Min]],Tableau1[[#This Row],[BLK_pg/Min]],Tableau1[[#This Row],[REB_pg/Min]])</f>
        <v>9.3939393939393934E-2</v>
      </c>
      <c r="BT509" s="180">
        <f>AVERAGE(Tableau1[FG%])</f>
        <v>44.61089630931459</v>
      </c>
      <c r="BU509" s="180">
        <f>AVERAGE(Tableau1[3P%])</f>
        <v>29.902460456941991</v>
      </c>
      <c r="BV509" s="180">
        <f>AVERAGE(Tableau1[FT%])</f>
        <v>72.024077328646754</v>
      </c>
    </row>
    <row r="510" spans="1:74">
      <c r="A510" s="181" t="s">
        <v>2273</v>
      </c>
      <c r="B510" s="167" t="s">
        <v>1780</v>
      </c>
      <c r="C510" s="168">
        <v>29</v>
      </c>
      <c r="D510" s="168">
        <v>46</v>
      </c>
      <c r="E510" s="168">
        <v>17</v>
      </c>
      <c r="F510" s="168">
        <v>29</v>
      </c>
      <c r="G510" s="168">
        <v>6.8</v>
      </c>
      <c r="H510" s="169">
        <v>97</v>
      </c>
      <c r="I510" s="169">
        <v>32</v>
      </c>
      <c r="J510" s="169">
        <v>74</v>
      </c>
      <c r="K510" s="169">
        <v>43.1</v>
      </c>
      <c r="L510" s="169">
        <v>18</v>
      </c>
      <c r="M510" s="169">
        <v>46</v>
      </c>
      <c r="N510" s="169">
        <v>41.3</v>
      </c>
      <c r="O510" s="169">
        <v>18</v>
      </c>
      <c r="P510" s="169">
        <v>23</v>
      </c>
      <c r="Q510" s="169">
        <v>77.3</v>
      </c>
      <c r="R510" s="169">
        <v>5</v>
      </c>
      <c r="S510" s="169">
        <v>23</v>
      </c>
      <c r="T510" s="169">
        <v>32</v>
      </c>
      <c r="U510" s="169">
        <v>51</v>
      </c>
      <c r="V510" s="170">
        <v>14</v>
      </c>
      <c r="W510" s="169">
        <v>14</v>
      </c>
      <c r="X510" s="169">
        <v>0</v>
      </c>
      <c r="Y510" s="169">
        <v>18</v>
      </c>
      <c r="Z510" s="169">
        <v>244</v>
      </c>
      <c r="AA510" s="169">
        <v>0</v>
      </c>
      <c r="AB510" s="169">
        <v>0</v>
      </c>
      <c r="AC510" s="168">
        <v>1.2</v>
      </c>
      <c r="AD510" s="168">
        <v>118</v>
      </c>
      <c r="AE510" s="168">
        <v>108.9</v>
      </c>
      <c r="AF510" s="168">
        <v>9.1</v>
      </c>
      <c r="AG510" s="168">
        <v>20.8</v>
      </c>
      <c r="AH510" s="168">
        <v>3.19</v>
      </c>
      <c r="AI510" s="168">
        <v>34.200000000000003</v>
      </c>
      <c r="AJ510" s="168">
        <v>2.1</v>
      </c>
      <c r="AK510" s="168">
        <v>7.4</v>
      </c>
      <c r="AL510" s="168">
        <v>5</v>
      </c>
      <c r="AM510" s="168">
        <v>10.7</v>
      </c>
      <c r="AN510" s="168">
        <v>56.3</v>
      </c>
      <c r="AO510" s="168">
        <v>60</v>
      </c>
      <c r="AP510" s="168">
        <v>13.4</v>
      </c>
      <c r="AQ510" s="168">
        <v>99.58</v>
      </c>
      <c r="AR510" s="168">
        <v>8.3000000000000007</v>
      </c>
      <c r="AS510" s="168">
        <v>651</v>
      </c>
      <c r="AT510" s="171">
        <f t="shared" si="175"/>
        <v>2.1086956521739131</v>
      </c>
      <c r="AU510" s="171">
        <f t="shared" si="176"/>
        <v>1.1086956521739131</v>
      </c>
      <c r="AV510" s="172">
        <f t="shared" si="177"/>
        <v>0.69565217391304346</v>
      </c>
      <c r="AW510" s="172">
        <f t="shared" si="178"/>
        <v>0.10869565217391304</v>
      </c>
      <c r="AX510" s="172">
        <f t="shared" si="179"/>
        <v>0.5</v>
      </c>
      <c r="AY510" s="172">
        <f t="shared" si="180"/>
        <v>0.30434782608695654</v>
      </c>
      <c r="AZ510" s="172">
        <f t="shared" si="181"/>
        <v>0</v>
      </c>
      <c r="BA510" s="172">
        <f t="shared" si="182"/>
        <v>0.30434782608695654</v>
      </c>
      <c r="BB510" s="173">
        <f t="shared" si="183"/>
        <v>0.31010230179028136</v>
      </c>
      <c r="BC510" s="173">
        <f t="shared" si="184"/>
        <v>3.6428571428571428</v>
      </c>
      <c r="BD510" s="173">
        <f t="shared" si="185"/>
        <v>4.4757033248081848E-2</v>
      </c>
      <c r="BE510" s="173">
        <f t="shared" si="186"/>
        <v>0</v>
      </c>
      <c r="BF510" s="173">
        <f t="shared" si="187"/>
        <v>1.5984654731457801E-2</v>
      </c>
      <c r="BG510" s="173">
        <f t="shared" si="188"/>
        <v>7.3529411764705885E-2</v>
      </c>
      <c r="BH510" s="174" t="str">
        <f t="shared" si="189"/>
        <v>&lt;10 min</v>
      </c>
      <c r="BI510" s="174" t="str">
        <f t="shared" si="190"/>
        <v>28–32</v>
      </c>
      <c r="BJ510" s="175">
        <f t="shared" si="191"/>
        <v>0.56299999999999994</v>
      </c>
      <c r="BK510" s="175">
        <f t="shared" si="192"/>
        <v>0.6</v>
      </c>
      <c r="BL510" s="175">
        <f t="shared" si="193"/>
        <v>4.4659022329511168E-2</v>
      </c>
      <c r="BM510" s="176" t="str">
        <f t="shared" si="194"/>
        <v>Écarter</v>
      </c>
      <c r="BN510" s="177">
        <f t="shared" si="195"/>
        <v>6.449129559968507E-2</v>
      </c>
      <c r="BO510" s="177">
        <f t="shared" si="196"/>
        <v>312.8</v>
      </c>
      <c r="BP510" s="178">
        <f t="shared" si="197"/>
        <v>0.16304347826086957</v>
      </c>
      <c r="BQ510" s="178">
        <f t="shared" si="198"/>
        <v>3.6428571428571428</v>
      </c>
      <c r="BR510" s="179">
        <f t="shared" si="199"/>
        <v>0.10230179028132992</v>
      </c>
      <c r="BS510" s="182">
        <f>AVERAGE(Tableau1[[#This Row],[STL_pg/Min]],Tableau1[[#This Row],[BLK_pg/Min]],Tableau1[[#This Row],[REB_pg/Min]])</f>
        <v>4.9019607843137254E-2</v>
      </c>
      <c r="BT510" s="180">
        <f>AVERAGE(Tableau1[FG%])</f>
        <v>44.61089630931459</v>
      </c>
      <c r="BU510" s="180">
        <f>AVERAGE(Tableau1[3P%])</f>
        <v>29.902460456941991</v>
      </c>
      <c r="BV510" s="180">
        <f>AVERAGE(Tableau1[FT%])</f>
        <v>72.024077328646754</v>
      </c>
    </row>
    <row r="511" spans="1:74">
      <c r="A511" s="181" t="s">
        <v>2274</v>
      </c>
      <c r="B511" s="167" t="s">
        <v>1821</v>
      </c>
      <c r="C511" s="168">
        <v>20</v>
      </c>
      <c r="D511" s="168">
        <v>50</v>
      </c>
      <c r="E511" s="168">
        <v>31</v>
      </c>
      <c r="F511" s="168">
        <v>19</v>
      </c>
      <c r="G511" s="168">
        <v>7.6</v>
      </c>
      <c r="H511" s="169">
        <v>105</v>
      </c>
      <c r="I511" s="169">
        <v>35</v>
      </c>
      <c r="J511" s="169">
        <v>90</v>
      </c>
      <c r="K511" s="169">
        <v>38</v>
      </c>
      <c r="L511" s="169">
        <v>15</v>
      </c>
      <c r="M511" s="169">
        <v>50</v>
      </c>
      <c r="N511" s="169">
        <v>30</v>
      </c>
      <c r="O511" s="169">
        <v>20</v>
      </c>
      <c r="P511" s="169">
        <v>20</v>
      </c>
      <c r="Q511" s="169">
        <v>81.8</v>
      </c>
      <c r="R511" s="169">
        <v>25</v>
      </c>
      <c r="S511" s="169">
        <v>50</v>
      </c>
      <c r="T511" s="169">
        <v>70</v>
      </c>
      <c r="U511" s="169">
        <v>20</v>
      </c>
      <c r="V511" s="170">
        <v>10</v>
      </c>
      <c r="W511" s="169">
        <v>20</v>
      </c>
      <c r="X511" s="169">
        <v>10</v>
      </c>
      <c r="Y511" s="169">
        <v>40</v>
      </c>
      <c r="Z511" s="169">
        <v>290</v>
      </c>
      <c r="AA511" s="169">
        <v>0</v>
      </c>
      <c r="AB511" s="169">
        <v>0</v>
      </c>
      <c r="AC511" s="168">
        <v>0.4</v>
      </c>
      <c r="AD511" s="168">
        <v>106.1</v>
      </c>
      <c r="AE511" s="168">
        <v>105.4</v>
      </c>
      <c r="AF511" s="168">
        <v>0.6</v>
      </c>
      <c r="AG511" s="168">
        <v>6.3</v>
      </c>
      <c r="AH511" s="168">
        <v>1.58</v>
      </c>
      <c r="AI511" s="168">
        <v>14.4</v>
      </c>
      <c r="AJ511" s="168">
        <v>6</v>
      </c>
      <c r="AK511" s="168">
        <v>12.6</v>
      </c>
      <c r="AL511" s="168">
        <v>9.3000000000000007</v>
      </c>
      <c r="AM511" s="168">
        <v>9.1</v>
      </c>
      <c r="AN511" s="168">
        <v>46.2</v>
      </c>
      <c r="AO511" s="168">
        <v>50.6</v>
      </c>
      <c r="AP511" s="168">
        <v>11.8</v>
      </c>
      <c r="AQ511" s="168">
        <v>105.49</v>
      </c>
      <c r="AR511" s="168">
        <v>5.9</v>
      </c>
      <c r="AS511" s="168">
        <v>842</v>
      </c>
      <c r="AT511" s="171">
        <f t="shared" si="175"/>
        <v>2.1</v>
      </c>
      <c r="AU511" s="171">
        <f t="shared" si="176"/>
        <v>0.4</v>
      </c>
      <c r="AV511" s="172">
        <f t="shared" si="177"/>
        <v>1.4</v>
      </c>
      <c r="AW511" s="172">
        <f t="shared" si="178"/>
        <v>0.5</v>
      </c>
      <c r="AX511" s="172">
        <f t="shared" si="179"/>
        <v>1</v>
      </c>
      <c r="AY511" s="172">
        <f t="shared" si="180"/>
        <v>0.4</v>
      </c>
      <c r="AZ511" s="172">
        <f t="shared" si="181"/>
        <v>0.2</v>
      </c>
      <c r="BA511" s="172">
        <f t="shared" si="182"/>
        <v>0.2</v>
      </c>
      <c r="BB511" s="173">
        <f t="shared" si="183"/>
        <v>0.27631578947368424</v>
      </c>
      <c r="BC511" s="173">
        <f t="shared" si="184"/>
        <v>2</v>
      </c>
      <c r="BD511" s="173">
        <f t="shared" si="185"/>
        <v>5.2631578947368425E-2</v>
      </c>
      <c r="BE511" s="173">
        <f t="shared" si="186"/>
        <v>2.6315789473684213E-2</v>
      </c>
      <c r="BF511" s="173">
        <f t="shared" si="187"/>
        <v>6.5789473684210523E-2</v>
      </c>
      <c r="BG511" s="173">
        <f t="shared" si="188"/>
        <v>0.13157894736842105</v>
      </c>
      <c r="BH511" s="174" t="str">
        <f t="shared" si="189"/>
        <v>&lt;10 min</v>
      </c>
      <c r="BI511" s="174" t="str">
        <f t="shared" si="190"/>
        <v>18–22</v>
      </c>
      <c r="BJ511" s="175">
        <f t="shared" si="191"/>
        <v>0.46200000000000002</v>
      </c>
      <c r="BK511" s="175">
        <f t="shared" si="192"/>
        <v>0.50600000000000001</v>
      </c>
      <c r="BL511" s="175">
        <f t="shared" si="193"/>
        <v>5.431502715751358E-2</v>
      </c>
      <c r="BM511" s="176" t="str">
        <f t="shared" si="194"/>
        <v>Écarter</v>
      </c>
      <c r="BN511" s="177">
        <f t="shared" si="195"/>
        <v>6.4225352112676062E-2</v>
      </c>
      <c r="BO511" s="177">
        <f t="shared" si="196"/>
        <v>380</v>
      </c>
      <c r="BP511" s="178">
        <f t="shared" si="197"/>
        <v>5.2631578947368418E-2</v>
      </c>
      <c r="BQ511" s="178">
        <f t="shared" si="198"/>
        <v>2</v>
      </c>
      <c r="BR511" s="179">
        <f t="shared" si="199"/>
        <v>0.18421052631578946</v>
      </c>
      <c r="BS511" s="182">
        <f>AVERAGE(Tableau1[[#This Row],[STL_pg/Min]],Tableau1[[#This Row],[BLK_pg/Min]],Tableau1[[#This Row],[REB_pg/Min]])</f>
        <v>8.771929824561403E-2</v>
      </c>
      <c r="BT511" s="180">
        <f>AVERAGE(Tableau1[FG%])</f>
        <v>44.61089630931459</v>
      </c>
      <c r="BU511" s="180">
        <f>AVERAGE(Tableau1[3P%])</f>
        <v>29.902460456941991</v>
      </c>
      <c r="BV511" s="180">
        <f>AVERAGE(Tableau1[FT%])</f>
        <v>72.024077328646754</v>
      </c>
    </row>
    <row r="512" spans="1:74">
      <c r="A512" s="181" t="s">
        <v>2275</v>
      </c>
      <c r="B512" s="167" t="s">
        <v>1821</v>
      </c>
      <c r="C512" s="168">
        <v>24</v>
      </c>
      <c r="D512" s="168">
        <v>22</v>
      </c>
      <c r="E512" s="168">
        <v>7</v>
      </c>
      <c r="F512" s="168">
        <v>15</v>
      </c>
      <c r="G512" s="168">
        <v>8.1999999999999993</v>
      </c>
      <c r="H512" s="169">
        <v>46</v>
      </c>
      <c r="I512" s="169">
        <v>15</v>
      </c>
      <c r="J512" s="169">
        <v>37</v>
      </c>
      <c r="K512" s="169">
        <v>43.2</v>
      </c>
      <c r="L512" s="169">
        <v>0</v>
      </c>
      <c r="M512" s="169">
        <v>11</v>
      </c>
      <c r="N512" s="169">
        <v>10</v>
      </c>
      <c r="O512" s="169">
        <v>13</v>
      </c>
      <c r="P512" s="169">
        <v>20</v>
      </c>
      <c r="Q512" s="169">
        <v>68.400000000000006</v>
      </c>
      <c r="R512" s="169">
        <v>11</v>
      </c>
      <c r="S512" s="169">
        <v>20</v>
      </c>
      <c r="T512" s="169">
        <v>31</v>
      </c>
      <c r="U512" s="169">
        <v>9</v>
      </c>
      <c r="V512" s="170">
        <v>7</v>
      </c>
      <c r="W512" s="169">
        <v>2</v>
      </c>
      <c r="X512" s="169">
        <v>2</v>
      </c>
      <c r="Y512" s="169">
        <v>22</v>
      </c>
      <c r="Z512" s="169">
        <v>108</v>
      </c>
      <c r="AA512" s="169">
        <v>0</v>
      </c>
      <c r="AB512" s="169">
        <v>0</v>
      </c>
      <c r="AC512" s="168">
        <v>-0.9</v>
      </c>
      <c r="AD512" s="168">
        <v>104.4</v>
      </c>
      <c r="AE512" s="168">
        <v>110.7</v>
      </c>
      <c r="AF512" s="168">
        <v>-6.3</v>
      </c>
      <c r="AG512" s="168">
        <v>6.2</v>
      </c>
      <c r="AH512" s="168">
        <v>1.5</v>
      </c>
      <c r="AI512" s="168">
        <v>15</v>
      </c>
      <c r="AJ512" s="168">
        <v>5.4</v>
      </c>
      <c r="AK512" s="168">
        <v>10.6</v>
      </c>
      <c r="AL512" s="168">
        <v>7.8</v>
      </c>
      <c r="AM512" s="168">
        <v>10</v>
      </c>
      <c r="AN512" s="168">
        <v>44.6</v>
      </c>
      <c r="AO512" s="168">
        <v>50.7</v>
      </c>
      <c r="AP512" s="168">
        <v>10.9</v>
      </c>
      <c r="AQ512" s="168">
        <v>107.55</v>
      </c>
      <c r="AR512" s="168">
        <v>4</v>
      </c>
      <c r="AS512" s="168">
        <v>409</v>
      </c>
      <c r="AT512" s="171">
        <f t="shared" si="175"/>
        <v>2.0909090909090908</v>
      </c>
      <c r="AU512" s="171">
        <f t="shared" si="176"/>
        <v>0.40909090909090912</v>
      </c>
      <c r="AV512" s="172">
        <f t="shared" si="177"/>
        <v>1.4090909090909092</v>
      </c>
      <c r="AW512" s="172">
        <f t="shared" si="178"/>
        <v>0.5</v>
      </c>
      <c r="AX512" s="172">
        <f t="shared" si="179"/>
        <v>0.90909090909090906</v>
      </c>
      <c r="AY512" s="172">
        <f t="shared" si="180"/>
        <v>9.0909090909090912E-2</v>
      </c>
      <c r="AZ512" s="172">
        <f t="shared" si="181"/>
        <v>9.0909090909090912E-2</v>
      </c>
      <c r="BA512" s="172">
        <f t="shared" si="182"/>
        <v>0.31818181818181818</v>
      </c>
      <c r="BB512" s="173">
        <f t="shared" si="183"/>
        <v>0.25498891352549891</v>
      </c>
      <c r="BC512" s="173">
        <f t="shared" si="184"/>
        <v>1.2857142857142858</v>
      </c>
      <c r="BD512" s="173">
        <f t="shared" si="185"/>
        <v>1.1086474501108648E-2</v>
      </c>
      <c r="BE512" s="173">
        <f t="shared" si="186"/>
        <v>1.1086474501108648E-2</v>
      </c>
      <c r="BF512" s="173">
        <f t="shared" si="187"/>
        <v>6.0975609756097567E-2</v>
      </c>
      <c r="BG512" s="173">
        <f t="shared" si="188"/>
        <v>0.11086474501108648</v>
      </c>
      <c r="BH512" s="174" t="str">
        <f t="shared" si="189"/>
        <v>&lt;10 min</v>
      </c>
      <c r="BI512" s="174" t="str">
        <f t="shared" si="190"/>
        <v>23–27</v>
      </c>
      <c r="BJ512" s="175">
        <f t="shared" si="191"/>
        <v>0.44600000000000001</v>
      </c>
      <c r="BK512" s="175">
        <f t="shared" si="192"/>
        <v>0.50700000000000001</v>
      </c>
      <c r="BL512" s="175">
        <f t="shared" si="193"/>
        <v>2.2329511164755584E-2</v>
      </c>
      <c r="BM512" s="176" t="str">
        <f t="shared" si="194"/>
        <v>Écarter</v>
      </c>
      <c r="BN512" s="177">
        <f t="shared" si="195"/>
        <v>6.3947320285348455E-2</v>
      </c>
      <c r="BO512" s="177">
        <f t="shared" si="196"/>
        <v>180.39999999999998</v>
      </c>
      <c r="BP512" s="178">
        <f t="shared" si="197"/>
        <v>4.988913525498892E-2</v>
      </c>
      <c r="BQ512" s="178">
        <f t="shared" si="198"/>
        <v>1.2857142857142858</v>
      </c>
      <c r="BR512" s="179">
        <f t="shared" si="199"/>
        <v>0.17184035476718407</v>
      </c>
      <c r="BS512" s="182">
        <f>AVERAGE(Tableau1[[#This Row],[STL_pg/Min]],Tableau1[[#This Row],[BLK_pg/Min]],Tableau1[[#This Row],[REB_pg/Min]])</f>
        <v>6.467110125646712E-2</v>
      </c>
      <c r="BT512" s="180">
        <f>AVERAGE(Tableau1[FG%])</f>
        <v>44.61089630931459</v>
      </c>
      <c r="BU512" s="180">
        <f>AVERAGE(Tableau1[3P%])</f>
        <v>29.902460456941991</v>
      </c>
      <c r="BV512" s="180">
        <f>AVERAGE(Tableau1[FT%])</f>
        <v>72.024077328646754</v>
      </c>
    </row>
    <row r="513" spans="1:74">
      <c r="A513" s="181" t="s">
        <v>2276</v>
      </c>
      <c r="B513" s="167" t="s">
        <v>1764</v>
      </c>
      <c r="C513" s="168">
        <v>24</v>
      </c>
      <c r="D513" s="168">
        <v>41</v>
      </c>
      <c r="E513" s="168">
        <v>27</v>
      </c>
      <c r="F513" s="168">
        <v>14</v>
      </c>
      <c r="G513" s="168">
        <v>7.2</v>
      </c>
      <c r="H513" s="169">
        <v>82</v>
      </c>
      <c r="I513" s="169">
        <v>29</v>
      </c>
      <c r="J513" s="169">
        <v>82</v>
      </c>
      <c r="K513" s="169">
        <v>32.9</v>
      </c>
      <c r="L513" s="169">
        <v>12</v>
      </c>
      <c r="M513" s="169">
        <v>45</v>
      </c>
      <c r="N513" s="169">
        <v>29.8</v>
      </c>
      <c r="O513" s="169">
        <v>12</v>
      </c>
      <c r="P513" s="169">
        <v>16</v>
      </c>
      <c r="Q513" s="169">
        <v>76.5</v>
      </c>
      <c r="R513" s="169">
        <v>8</v>
      </c>
      <c r="S513" s="169">
        <v>21</v>
      </c>
      <c r="T513" s="169">
        <v>29</v>
      </c>
      <c r="U513" s="169">
        <v>70</v>
      </c>
      <c r="V513" s="170">
        <v>16</v>
      </c>
      <c r="W513" s="169">
        <v>12</v>
      </c>
      <c r="X513" s="169">
        <v>4</v>
      </c>
      <c r="Y513" s="169">
        <v>25</v>
      </c>
      <c r="Z513" s="169">
        <v>250</v>
      </c>
      <c r="AA513" s="169">
        <v>0</v>
      </c>
      <c r="AB513" s="169">
        <v>0</v>
      </c>
      <c r="AC513" s="168">
        <v>0</v>
      </c>
      <c r="AD513" s="168">
        <v>104.1</v>
      </c>
      <c r="AE513" s="168">
        <v>104.4</v>
      </c>
      <c r="AF513" s="168">
        <v>-0.3</v>
      </c>
      <c r="AG513" s="168">
        <v>32.1</v>
      </c>
      <c r="AH513" s="168">
        <v>3.89</v>
      </c>
      <c r="AI513" s="168">
        <v>39.299999999999997</v>
      </c>
      <c r="AJ513" s="168">
        <v>2.7</v>
      </c>
      <c r="AK513" s="168">
        <v>5.9</v>
      </c>
      <c r="AL513" s="168">
        <v>4.3</v>
      </c>
      <c r="AM513" s="168">
        <v>10.1</v>
      </c>
      <c r="AN513" s="168">
        <v>41.5</v>
      </c>
      <c r="AO513" s="168">
        <v>45.3</v>
      </c>
      <c r="AP513" s="168">
        <v>15.2</v>
      </c>
      <c r="AQ513" s="168">
        <v>102.35</v>
      </c>
      <c r="AR513" s="168">
        <v>7.2</v>
      </c>
      <c r="AS513" s="168">
        <v>632</v>
      </c>
      <c r="AT513" s="171">
        <f t="shared" si="175"/>
        <v>2</v>
      </c>
      <c r="AU513" s="171">
        <f t="shared" si="176"/>
        <v>1.7073170731707317</v>
      </c>
      <c r="AV513" s="172">
        <f t="shared" si="177"/>
        <v>0.70731707317073167</v>
      </c>
      <c r="AW513" s="172">
        <f t="shared" si="178"/>
        <v>0.1951219512195122</v>
      </c>
      <c r="AX513" s="172">
        <f t="shared" si="179"/>
        <v>0.51219512195121952</v>
      </c>
      <c r="AY513" s="172">
        <f t="shared" si="180"/>
        <v>0.29268292682926828</v>
      </c>
      <c r="AZ513" s="172">
        <f t="shared" si="181"/>
        <v>9.7560975609756101E-2</v>
      </c>
      <c r="BA513" s="172">
        <f t="shared" si="182"/>
        <v>0.3902439024390244</v>
      </c>
      <c r="BB513" s="173">
        <f t="shared" si="183"/>
        <v>0.27777777777777779</v>
      </c>
      <c r="BC513" s="173">
        <f t="shared" si="184"/>
        <v>4.375</v>
      </c>
      <c r="BD513" s="173">
        <f t="shared" si="185"/>
        <v>4.065040650406504E-2</v>
      </c>
      <c r="BE513" s="173">
        <f t="shared" si="186"/>
        <v>1.3550135501355014E-2</v>
      </c>
      <c r="BF513" s="173">
        <f t="shared" si="187"/>
        <v>2.7100271002710029E-2</v>
      </c>
      <c r="BG513" s="173">
        <f t="shared" si="188"/>
        <v>7.113821138211382E-2</v>
      </c>
      <c r="BH513" s="174" t="str">
        <f t="shared" si="189"/>
        <v>&lt;10 min</v>
      </c>
      <c r="BI513" s="174" t="str">
        <f t="shared" si="190"/>
        <v>23–27</v>
      </c>
      <c r="BJ513" s="175">
        <f t="shared" si="191"/>
        <v>0.41499999999999998</v>
      </c>
      <c r="BK513" s="175">
        <f t="shared" si="192"/>
        <v>0.45299999999999996</v>
      </c>
      <c r="BL513" s="175">
        <f t="shared" si="193"/>
        <v>4.9487024743512374E-2</v>
      </c>
      <c r="BM513" s="176" t="str">
        <f t="shared" si="194"/>
        <v>Écarter</v>
      </c>
      <c r="BN513" s="177">
        <f t="shared" si="195"/>
        <v>6.1167002012072438E-2</v>
      </c>
      <c r="BO513" s="177">
        <f t="shared" si="196"/>
        <v>295.2</v>
      </c>
      <c r="BP513" s="178">
        <f t="shared" si="197"/>
        <v>0.23712737127371275</v>
      </c>
      <c r="BQ513" s="178">
        <f t="shared" si="198"/>
        <v>4.375</v>
      </c>
      <c r="BR513" s="179">
        <f t="shared" si="199"/>
        <v>9.8238482384823841E-2</v>
      </c>
      <c r="BS513" s="182">
        <f>AVERAGE(Tableau1[[#This Row],[STL_pg/Min]],Tableau1[[#This Row],[BLK_pg/Min]],Tableau1[[#This Row],[REB_pg/Min]])</f>
        <v>5.08130081300813E-2</v>
      </c>
      <c r="BT513" s="180">
        <f>AVERAGE(Tableau1[FG%])</f>
        <v>44.61089630931459</v>
      </c>
      <c r="BU513" s="180">
        <f>AVERAGE(Tableau1[3P%])</f>
        <v>29.902460456941991</v>
      </c>
      <c r="BV513" s="180">
        <f>AVERAGE(Tableau1[FT%])</f>
        <v>72.024077328646754</v>
      </c>
    </row>
    <row r="514" spans="1:74">
      <c r="A514" s="181" t="s">
        <v>2277</v>
      </c>
      <c r="B514" s="167" t="s">
        <v>1789</v>
      </c>
      <c r="C514" s="168">
        <v>23</v>
      </c>
      <c r="D514" s="168">
        <v>14</v>
      </c>
      <c r="E514" s="168">
        <v>9</v>
      </c>
      <c r="F514" s="168">
        <v>5</v>
      </c>
      <c r="G514" s="168">
        <v>5</v>
      </c>
      <c r="H514" s="169">
        <v>28</v>
      </c>
      <c r="I514" s="169">
        <v>11</v>
      </c>
      <c r="J514" s="169">
        <v>31</v>
      </c>
      <c r="K514" s="169">
        <v>35.5</v>
      </c>
      <c r="L514" s="169">
        <v>1</v>
      </c>
      <c r="M514" s="169">
        <v>11</v>
      </c>
      <c r="N514" s="169">
        <v>18.2</v>
      </c>
      <c r="O514" s="169">
        <v>4</v>
      </c>
      <c r="P514" s="169">
        <v>6</v>
      </c>
      <c r="Q514" s="169">
        <v>66.7</v>
      </c>
      <c r="R514" s="169">
        <v>0</v>
      </c>
      <c r="S514" s="169">
        <v>8</v>
      </c>
      <c r="T514" s="169">
        <v>8</v>
      </c>
      <c r="U514" s="169">
        <v>8</v>
      </c>
      <c r="V514" s="170">
        <v>6</v>
      </c>
      <c r="W514" s="169">
        <v>6</v>
      </c>
      <c r="X514" s="169">
        <v>3</v>
      </c>
      <c r="Y514" s="169">
        <v>1</v>
      </c>
      <c r="Z514" s="169">
        <v>69</v>
      </c>
      <c r="AA514" s="169">
        <v>0</v>
      </c>
      <c r="AB514" s="169">
        <v>0</v>
      </c>
      <c r="AC514" s="168">
        <v>-0.4</v>
      </c>
      <c r="AD514" s="168">
        <v>105.7</v>
      </c>
      <c r="AE514" s="168">
        <v>108.2</v>
      </c>
      <c r="AF514" s="168">
        <v>-2.5</v>
      </c>
      <c r="AG514" s="168">
        <v>14.5</v>
      </c>
      <c r="AH514" s="168">
        <v>1.33</v>
      </c>
      <c r="AI514" s="168">
        <v>16.7</v>
      </c>
      <c r="AJ514" s="168">
        <v>0</v>
      </c>
      <c r="AK514" s="168">
        <v>11.5</v>
      </c>
      <c r="AL514" s="168">
        <v>6.3</v>
      </c>
      <c r="AM514" s="168">
        <v>12.5</v>
      </c>
      <c r="AN514" s="168">
        <v>38.700000000000003</v>
      </c>
      <c r="AO514" s="168">
        <v>41.6</v>
      </c>
      <c r="AP514" s="168">
        <v>23.5</v>
      </c>
      <c r="AQ514" s="168">
        <v>109.7</v>
      </c>
      <c r="AR514" s="168">
        <v>6.3</v>
      </c>
      <c r="AS514" s="168">
        <v>158</v>
      </c>
      <c r="AT514" s="171">
        <f t="shared" si="175"/>
        <v>2</v>
      </c>
      <c r="AU514" s="171">
        <f t="shared" si="176"/>
        <v>0.5714285714285714</v>
      </c>
      <c r="AV514" s="172">
        <f t="shared" si="177"/>
        <v>0.5714285714285714</v>
      </c>
      <c r="AW514" s="172">
        <f t="shared" si="178"/>
        <v>0</v>
      </c>
      <c r="AX514" s="172">
        <f t="shared" si="179"/>
        <v>0.5714285714285714</v>
      </c>
      <c r="AY514" s="172">
        <f t="shared" si="180"/>
        <v>0.42857142857142855</v>
      </c>
      <c r="AZ514" s="172">
        <f t="shared" si="181"/>
        <v>0.21428571428571427</v>
      </c>
      <c r="BA514" s="172">
        <f t="shared" si="182"/>
        <v>0.42857142857142855</v>
      </c>
      <c r="BB514" s="173">
        <f t="shared" si="183"/>
        <v>0.4</v>
      </c>
      <c r="BC514" s="173">
        <f t="shared" si="184"/>
        <v>1.3333333333333333</v>
      </c>
      <c r="BD514" s="173">
        <f t="shared" si="185"/>
        <v>8.5714285714285715E-2</v>
      </c>
      <c r="BE514" s="173">
        <f t="shared" si="186"/>
        <v>4.2857142857142858E-2</v>
      </c>
      <c r="BF514" s="173">
        <f t="shared" si="187"/>
        <v>0</v>
      </c>
      <c r="BG514" s="173">
        <f t="shared" si="188"/>
        <v>0.11428571428571428</v>
      </c>
      <c r="BH514" s="174" t="str">
        <f t="shared" si="189"/>
        <v>&lt;10 min</v>
      </c>
      <c r="BI514" s="174" t="str">
        <f t="shared" si="190"/>
        <v>23–27</v>
      </c>
      <c r="BJ514" s="175">
        <f t="shared" si="191"/>
        <v>0.38700000000000001</v>
      </c>
      <c r="BK514" s="175">
        <f t="shared" si="192"/>
        <v>0.41600000000000004</v>
      </c>
      <c r="BL514" s="175">
        <f t="shared" si="193"/>
        <v>1.8708509354254676E-2</v>
      </c>
      <c r="BM514" s="176" t="str">
        <f t="shared" si="194"/>
        <v>Écarter</v>
      </c>
      <c r="BN514" s="177">
        <f t="shared" si="195"/>
        <v>6.1167002012072438E-2</v>
      </c>
      <c r="BO514" s="177">
        <f t="shared" si="196"/>
        <v>70</v>
      </c>
      <c r="BP514" s="178">
        <f t="shared" si="197"/>
        <v>0.11428571428571428</v>
      </c>
      <c r="BQ514" s="178">
        <f t="shared" si="198"/>
        <v>1.3333333333333333</v>
      </c>
      <c r="BR514" s="179">
        <f t="shared" si="199"/>
        <v>0.11428571428571428</v>
      </c>
      <c r="BS514" s="182">
        <f>AVERAGE(Tableau1[[#This Row],[STL_pg/Min]],Tableau1[[#This Row],[BLK_pg/Min]],Tableau1[[#This Row],[REB_pg/Min]])</f>
        <v>8.0952380952380942E-2</v>
      </c>
      <c r="BT514" s="180">
        <f>AVERAGE(Tableau1[FG%])</f>
        <v>44.61089630931459</v>
      </c>
      <c r="BU514" s="180">
        <f>AVERAGE(Tableau1[3P%])</f>
        <v>29.902460456941991</v>
      </c>
      <c r="BV514" s="180">
        <f>AVERAGE(Tableau1[FT%])</f>
        <v>72.024077328646754</v>
      </c>
    </row>
    <row r="515" spans="1:74">
      <c r="A515" s="181" t="s">
        <v>2278</v>
      </c>
      <c r="B515" s="167" t="s">
        <v>1817</v>
      </c>
      <c r="C515" s="168">
        <v>23</v>
      </c>
      <c r="D515" s="168">
        <v>4</v>
      </c>
      <c r="E515" s="168">
        <v>2</v>
      </c>
      <c r="F515" s="168">
        <v>2</v>
      </c>
      <c r="G515" s="168">
        <v>5.4</v>
      </c>
      <c r="H515" s="169">
        <v>8</v>
      </c>
      <c r="I515" s="169">
        <v>4</v>
      </c>
      <c r="J515" s="169">
        <v>7</v>
      </c>
      <c r="K515" s="169">
        <v>57.1</v>
      </c>
      <c r="L515" s="169">
        <v>0</v>
      </c>
      <c r="M515" s="169">
        <v>0</v>
      </c>
      <c r="N515" s="169">
        <v>0</v>
      </c>
      <c r="O515" s="169">
        <v>0</v>
      </c>
      <c r="P515" s="169">
        <v>0</v>
      </c>
      <c r="Q515" s="169">
        <v>0</v>
      </c>
      <c r="R515" s="169">
        <v>5</v>
      </c>
      <c r="S515" s="169">
        <v>1</v>
      </c>
      <c r="T515" s="169">
        <v>6</v>
      </c>
      <c r="U515" s="169">
        <v>1</v>
      </c>
      <c r="V515" s="170">
        <v>1</v>
      </c>
      <c r="W515" s="169">
        <v>0</v>
      </c>
      <c r="X515" s="169">
        <v>0</v>
      </c>
      <c r="Y515" s="169">
        <v>1</v>
      </c>
      <c r="Z515" s="169">
        <v>16</v>
      </c>
      <c r="AA515" s="169">
        <v>0</v>
      </c>
      <c r="AB515" s="169">
        <v>0</v>
      </c>
      <c r="AC515" s="168">
        <v>-1.3</v>
      </c>
      <c r="AD515" s="168">
        <v>104.2</v>
      </c>
      <c r="AE515" s="168">
        <v>122.2</v>
      </c>
      <c r="AF515" s="168">
        <v>-18.100000000000001</v>
      </c>
      <c r="AG515" s="168">
        <v>6.7</v>
      </c>
      <c r="AH515" s="168">
        <v>1</v>
      </c>
      <c r="AI515" s="168">
        <v>11.1</v>
      </c>
      <c r="AJ515" s="168">
        <v>21.7</v>
      </c>
      <c r="AK515" s="168">
        <v>5.3</v>
      </c>
      <c r="AL515" s="168">
        <v>14.3</v>
      </c>
      <c r="AM515" s="168">
        <v>11.1</v>
      </c>
      <c r="AN515" s="168">
        <v>57.1</v>
      </c>
      <c r="AO515" s="168">
        <v>57.1</v>
      </c>
      <c r="AP515" s="168">
        <v>14.5</v>
      </c>
      <c r="AQ515" s="168">
        <v>103.82</v>
      </c>
      <c r="AR515" s="168">
        <v>7.8</v>
      </c>
      <c r="AS515" s="168">
        <v>48</v>
      </c>
      <c r="AT515" s="171">
        <f t="shared" si="175"/>
        <v>2</v>
      </c>
      <c r="AU515" s="171">
        <f t="shared" si="176"/>
        <v>0.25</v>
      </c>
      <c r="AV515" s="172">
        <f t="shared" si="177"/>
        <v>1.5</v>
      </c>
      <c r="AW515" s="172">
        <f t="shared" si="178"/>
        <v>1.25</v>
      </c>
      <c r="AX515" s="172">
        <f t="shared" si="179"/>
        <v>0.25</v>
      </c>
      <c r="AY515" s="172">
        <f t="shared" si="180"/>
        <v>0</v>
      </c>
      <c r="AZ515" s="172">
        <f t="shared" si="181"/>
        <v>0</v>
      </c>
      <c r="BA515" s="172">
        <f t="shared" si="182"/>
        <v>0.25</v>
      </c>
      <c r="BB515" s="173">
        <f t="shared" si="183"/>
        <v>0.37037037037037035</v>
      </c>
      <c r="BC515" s="173">
        <f t="shared" si="184"/>
        <v>1</v>
      </c>
      <c r="BD515" s="173">
        <f t="shared" si="185"/>
        <v>0</v>
      </c>
      <c r="BE515" s="173">
        <f t="shared" si="186"/>
        <v>0</v>
      </c>
      <c r="BF515" s="173">
        <f t="shared" si="187"/>
        <v>0.23148148148148145</v>
      </c>
      <c r="BG515" s="173">
        <f t="shared" si="188"/>
        <v>4.6296296296296294E-2</v>
      </c>
      <c r="BH515" s="174" t="str">
        <f t="shared" si="189"/>
        <v>&lt;10 min</v>
      </c>
      <c r="BI515" s="174" t="str">
        <f t="shared" si="190"/>
        <v>23–27</v>
      </c>
      <c r="BJ515" s="175">
        <f t="shared" si="191"/>
        <v>0.57100000000000006</v>
      </c>
      <c r="BK515" s="175">
        <f t="shared" si="192"/>
        <v>0.57100000000000006</v>
      </c>
      <c r="BL515" s="175">
        <f t="shared" si="193"/>
        <v>4.2245021122510563E-3</v>
      </c>
      <c r="BM515" s="176" t="str">
        <f t="shared" si="194"/>
        <v>Écarter</v>
      </c>
      <c r="BN515" s="177">
        <f t="shared" si="195"/>
        <v>6.1167002012072438E-2</v>
      </c>
      <c r="BO515" s="177">
        <f t="shared" si="196"/>
        <v>21.6</v>
      </c>
      <c r="BP515" s="178">
        <f t="shared" si="197"/>
        <v>4.6296296296296294E-2</v>
      </c>
      <c r="BQ515" s="178">
        <f t="shared" si="198"/>
        <v>1</v>
      </c>
      <c r="BR515" s="179">
        <f t="shared" si="199"/>
        <v>0.27777777777777773</v>
      </c>
      <c r="BS515" s="182">
        <f>AVERAGE(Tableau1[[#This Row],[STL_pg/Min]],Tableau1[[#This Row],[BLK_pg/Min]],Tableau1[[#This Row],[REB_pg/Min]])</f>
        <v>9.2592592592592574E-2</v>
      </c>
      <c r="BT515" s="180">
        <f>AVERAGE(Tableau1[FG%])</f>
        <v>44.61089630931459</v>
      </c>
      <c r="BU515" s="180">
        <f>AVERAGE(Tableau1[3P%])</f>
        <v>29.902460456941991</v>
      </c>
      <c r="BV515" s="180">
        <f>AVERAGE(Tableau1[FT%])</f>
        <v>72.024077328646754</v>
      </c>
    </row>
    <row r="516" spans="1:74">
      <c r="A516" s="181" t="s">
        <v>2279</v>
      </c>
      <c r="B516" s="167" t="s">
        <v>1764</v>
      </c>
      <c r="C516" s="168">
        <v>23</v>
      </c>
      <c r="D516" s="168">
        <v>25</v>
      </c>
      <c r="E516" s="168">
        <v>17</v>
      </c>
      <c r="F516" s="168">
        <v>8</v>
      </c>
      <c r="G516" s="168">
        <v>8.6999999999999993</v>
      </c>
      <c r="H516" s="169">
        <v>48</v>
      </c>
      <c r="I516" s="169">
        <v>20</v>
      </c>
      <c r="J516" s="169">
        <v>30</v>
      </c>
      <c r="K516" s="169">
        <v>67.7</v>
      </c>
      <c r="L516" s="169">
        <v>0</v>
      </c>
      <c r="M516" s="169">
        <v>0</v>
      </c>
      <c r="N516" s="169">
        <v>0</v>
      </c>
      <c r="O516" s="169">
        <v>5</v>
      </c>
      <c r="P516" s="169">
        <v>13</v>
      </c>
      <c r="Q516" s="169">
        <v>46.2</v>
      </c>
      <c r="R516" s="169">
        <v>15</v>
      </c>
      <c r="S516" s="169">
        <v>38</v>
      </c>
      <c r="T516" s="169">
        <v>50</v>
      </c>
      <c r="U516" s="169">
        <v>10</v>
      </c>
      <c r="V516" s="170">
        <v>20</v>
      </c>
      <c r="W516" s="169">
        <v>0</v>
      </c>
      <c r="X516" s="169">
        <v>15</v>
      </c>
      <c r="Y516" s="169">
        <v>33</v>
      </c>
      <c r="Z516" s="169">
        <v>153</v>
      </c>
      <c r="AA516" s="169">
        <v>0</v>
      </c>
      <c r="AB516" s="169">
        <v>0</v>
      </c>
      <c r="AC516" s="168">
        <v>-2.5</v>
      </c>
      <c r="AD516" s="168">
        <v>97.6</v>
      </c>
      <c r="AE516" s="168">
        <v>110.1</v>
      </c>
      <c r="AF516" s="168">
        <v>-12.4</v>
      </c>
      <c r="AG516" s="168">
        <v>7.5</v>
      </c>
      <c r="AH516" s="168">
        <v>0.52</v>
      </c>
      <c r="AI516" s="168">
        <v>15.9</v>
      </c>
      <c r="AJ516" s="168">
        <v>6.6</v>
      </c>
      <c r="AK516" s="168">
        <v>15.1</v>
      </c>
      <c r="AL516" s="168">
        <v>11.2</v>
      </c>
      <c r="AM516" s="168">
        <v>30.4</v>
      </c>
      <c r="AN516" s="168">
        <v>67.7</v>
      </c>
      <c r="AO516" s="168">
        <v>65.400000000000006</v>
      </c>
      <c r="AP516" s="168">
        <v>11.3</v>
      </c>
      <c r="AQ516" s="168">
        <v>102.57</v>
      </c>
      <c r="AR516" s="168">
        <v>4.8</v>
      </c>
      <c r="AS516" s="168">
        <v>462</v>
      </c>
      <c r="AT516" s="171">
        <f t="shared" si="175"/>
        <v>1.92</v>
      </c>
      <c r="AU516" s="171">
        <f t="shared" si="176"/>
        <v>0.4</v>
      </c>
      <c r="AV516" s="172">
        <f t="shared" si="177"/>
        <v>2</v>
      </c>
      <c r="AW516" s="172">
        <f t="shared" si="178"/>
        <v>0.6</v>
      </c>
      <c r="AX516" s="172">
        <f t="shared" si="179"/>
        <v>1.52</v>
      </c>
      <c r="AY516" s="172">
        <f t="shared" si="180"/>
        <v>0</v>
      </c>
      <c r="AZ516" s="172">
        <f t="shared" si="181"/>
        <v>0.6</v>
      </c>
      <c r="BA516" s="172">
        <f t="shared" si="182"/>
        <v>0.8</v>
      </c>
      <c r="BB516" s="173">
        <f t="shared" si="183"/>
        <v>0.22068965517241379</v>
      </c>
      <c r="BC516" s="173">
        <f t="shared" si="184"/>
        <v>0.5</v>
      </c>
      <c r="BD516" s="173">
        <f t="shared" si="185"/>
        <v>0</v>
      </c>
      <c r="BE516" s="173">
        <f t="shared" si="186"/>
        <v>6.8965517241379309E-2</v>
      </c>
      <c r="BF516" s="173">
        <f t="shared" si="187"/>
        <v>6.8965517241379309E-2</v>
      </c>
      <c r="BG516" s="173">
        <f t="shared" si="188"/>
        <v>0.17471264367816094</v>
      </c>
      <c r="BH516" s="174" t="str">
        <f t="shared" si="189"/>
        <v>&lt;10 min</v>
      </c>
      <c r="BI516" s="174" t="str">
        <f t="shared" si="190"/>
        <v>23–27</v>
      </c>
      <c r="BJ516" s="175">
        <f t="shared" si="191"/>
        <v>0.67700000000000005</v>
      </c>
      <c r="BK516" s="175">
        <f t="shared" si="192"/>
        <v>0.65400000000000003</v>
      </c>
      <c r="BL516" s="175">
        <f t="shared" si="193"/>
        <v>1.8105009052504527E-2</v>
      </c>
      <c r="BM516" s="176" t="str">
        <f t="shared" si="194"/>
        <v>Écarter</v>
      </c>
      <c r="BN516" s="177">
        <f t="shared" si="195"/>
        <v>5.8720321931589541E-2</v>
      </c>
      <c r="BO516" s="177">
        <f t="shared" si="196"/>
        <v>217.49999999999997</v>
      </c>
      <c r="BP516" s="178">
        <f t="shared" si="197"/>
        <v>4.597701149425288E-2</v>
      </c>
      <c r="BQ516" s="178">
        <f t="shared" si="198"/>
        <v>0.5</v>
      </c>
      <c r="BR516" s="179">
        <f t="shared" si="199"/>
        <v>0.22988505747126439</v>
      </c>
      <c r="BS516" s="182">
        <f>AVERAGE(Tableau1[[#This Row],[STL_pg/Min]],Tableau1[[#This Row],[BLK_pg/Min]],Tableau1[[#This Row],[REB_pg/Min]])</f>
        <v>9.9616858237547901E-2</v>
      </c>
      <c r="BT516" s="180">
        <f>AVERAGE(Tableau1[FG%])</f>
        <v>44.61089630931459</v>
      </c>
      <c r="BU516" s="180">
        <f>AVERAGE(Tableau1[3P%])</f>
        <v>29.902460456941991</v>
      </c>
      <c r="BV516" s="180">
        <f>AVERAGE(Tableau1[FT%])</f>
        <v>72.024077328646754</v>
      </c>
    </row>
    <row r="517" spans="1:74">
      <c r="A517" s="181" t="s">
        <v>2280</v>
      </c>
      <c r="B517" s="167" t="s">
        <v>1797</v>
      </c>
      <c r="C517" s="168">
        <v>25</v>
      </c>
      <c r="D517" s="168">
        <v>40</v>
      </c>
      <c r="E517" s="168">
        <v>25</v>
      </c>
      <c r="F517" s="168">
        <v>15</v>
      </c>
      <c r="G517" s="168">
        <v>6.8</v>
      </c>
      <c r="H517" s="169">
        <v>76</v>
      </c>
      <c r="I517" s="169">
        <v>32</v>
      </c>
      <c r="J517" s="169">
        <v>72</v>
      </c>
      <c r="K517" s="169">
        <v>45.8</v>
      </c>
      <c r="L517" s="169">
        <v>8</v>
      </c>
      <c r="M517" s="169">
        <v>28</v>
      </c>
      <c r="N517" s="169">
        <v>23.1</v>
      </c>
      <c r="O517" s="169">
        <v>4</v>
      </c>
      <c r="P517" s="169">
        <v>8</v>
      </c>
      <c r="Q517" s="169">
        <v>71.400000000000006</v>
      </c>
      <c r="R517" s="169">
        <v>20</v>
      </c>
      <c r="S517" s="169">
        <v>48</v>
      </c>
      <c r="T517" s="169">
        <v>64</v>
      </c>
      <c r="U517" s="169">
        <v>24</v>
      </c>
      <c r="V517" s="170">
        <v>12</v>
      </c>
      <c r="W517" s="169">
        <v>8</v>
      </c>
      <c r="X517" s="169">
        <v>4</v>
      </c>
      <c r="Y517" s="169">
        <v>24</v>
      </c>
      <c r="Z517" s="169">
        <v>212</v>
      </c>
      <c r="AA517" s="169">
        <v>0</v>
      </c>
      <c r="AB517" s="169">
        <v>0</v>
      </c>
      <c r="AC517" s="168">
        <v>-1.3</v>
      </c>
      <c r="AD517" s="168">
        <v>105.9</v>
      </c>
      <c r="AE517" s="168">
        <v>114.7</v>
      </c>
      <c r="AF517" s="168">
        <v>-8.6999999999999993</v>
      </c>
      <c r="AG517" s="168">
        <v>13.7</v>
      </c>
      <c r="AH517" s="168">
        <v>2</v>
      </c>
      <c r="AI517" s="168">
        <v>21.8</v>
      </c>
      <c r="AJ517" s="168">
        <v>7</v>
      </c>
      <c r="AK517" s="168">
        <v>17.600000000000001</v>
      </c>
      <c r="AL517" s="168">
        <v>12.2</v>
      </c>
      <c r="AM517" s="168">
        <v>10.9</v>
      </c>
      <c r="AN517" s="168">
        <v>50</v>
      </c>
      <c r="AO517" s="168">
        <v>51.3</v>
      </c>
      <c r="AP517" s="168">
        <v>13.4</v>
      </c>
      <c r="AQ517" s="168">
        <v>98.21</v>
      </c>
      <c r="AR517" s="168">
        <v>8.3000000000000007</v>
      </c>
      <c r="AS517" s="168">
        <v>555</v>
      </c>
      <c r="AT517" s="171">
        <f t="shared" si="175"/>
        <v>1.9</v>
      </c>
      <c r="AU517" s="171">
        <f t="shared" si="176"/>
        <v>0.6</v>
      </c>
      <c r="AV517" s="172">
        <f t="shared" si="177"/>
        <v>1.6</v>
      </c>
      <c r="AW517" s="172">
        <f t="shared" si="178"/>
        <v>0.5</v>
      </c>
      <c r="AX517" s="172">
        <f t="shared" si="179"/>
        <v>1.2</v>
      </c>
      <c r="AY517" s="172">
        <f t="shared" si="180"/>
        <v>0.2</v>
      </c>
      <c r="AZ517" s="172">
        <f t="shared" si="181"/>
        <v>0.1</v>
      </c>
      <c r="BA517" s="172">
        <f t="shared" si="182"/>
        <v>0.3</v>
      </c>
      <c r="BB517" s="173">
        <f t="shared" si="183"/>
        <v>0.27941176470588236</v>
      </c>
      <c r="BC517" s="173">
        <f t="shared" si="184"/>
        <v>2</v>
      </c>
      <c r="BD517" s="173">
        <f t="shared" si="185"/>
        <v>2.9411764705882356E-2</v>
      </c>
      <c r="BE517" s="173">
        <f t="shared" si="186"/>
        <v>1.4705882352941178E-2</v>
      </c>
      <c r="BF517" s="173">
        <f t="shared" si="187"/>
        <v>7.3529411764705885E-2</v>
      </c>
      <c r="BG517" s="173">
        <f t="shared" si="188"/>
        <v>0.17647058823529413</v>
      </c>
      <c r="BH517" s="174" t="str">
        <f t="shared" si="189"/>
        <v>&lt;10 min</v>
      </c>
      <c r="BI517" s="174" t="str">
        <f t="shared" si="190"/>
        <v>23–27</v>
      </c>
      <c r="BJ517" s="175">
        <f t="shared" si="191"/>
        <v>0.5</v>
      </c>
      <c r="BK517" s="175">
        <f t="shared" si="192"/>
        <v>0.51300000000000001</v>
      </c>
      <c r="BL517" s="175">
        <f t="shared" si="193"/>
        <v>4.3452021726010863E-2</v>
      </c>
      <c r="BM517" s="176" t="str">
        <f t="shared" si="194"/>
        <v>Écarter</v>
      </c>
      <c r="BN517" s="177">
        <f t="shared" si="195"/>
        <v>5.8108651911468814E-2</v>
      </c>
      <c r="BO517" s="177">
        <f t="shared" si="196"/>
        <v>272</v>
      </c>
      <c r="BP517" s="178">
        <f t="shared" si="197"/>
        <v>8.8235294117647065E-2</v>
      </c>
      <c r="BQ517" s="178">
        <f t="shared" si="198"/>
        <v>2</v>
      </c>
      <c r="BR517" s="179">
        <f t="shared" si="199"/>
        <v>0.23529411764705885</v>
      </c>
      <c r="BS517" s="182">
        <f>AVERAGE(Tableau1[[#This Row],[STL_pg/Min]],Tableau1[[#This Row],[BLK_pg/Min]],Tableau1[[#This Row],[REB_pg/Min]])</f>
        <v>9.3137254901960786E-2</v>
      </c>
      <c r="BT517" s="180">
        <f>AVERAGE(Tableau1[FG%])</f>
        <v>44.61089630931459</v>
      </c>
      <c r="BU517" s="180">
        <f>AVERAGE(Tableau1[3P%])</f>
        <v>29.902460456941991</v>
      </c>
      <c r="BV517" s="180">
        <f>AVERAGE(Tableau1[FT%])</f>
        <v>72.024077328646754</v>
      </c>
    </row>
    <row r="518" spans="1:74">
      <c r="A518" s="181" t="s">
        <v>2281</v>
      </c>
      <c r="B518" s="167" t="s">
        <v>1799</v>
      </c>
      <c r="C518" s="168">
        <v>39</v>
      </c>
      <c r="D518" s="168">
        <v>28</v>
      </c>
      <c r="E518" s="168">
        <v>11</v>
      </c>
      <c r="F518" s="168">
        <v>17</v>
      </c>
      <c r="G518" s="168">
        <v>8.1</v>
      </c>
      <c r="H518" s="169">
        <v>53</v>
      </c>
      <c r="I518" s="169">
        <v>17</v>
      </c>
      <c r="J518" s="169">
        <v>59</v>
      </c>
      <c r="K518" s="169">
        <v>30</v>
      </c>
      <c r="L518" s="169">
        <v>6</v>
      </c>
      <c r="M518" s="169">
        <v>28</v>
      </c>
      <c r="N518" s="169">
        <v>21.4</v>
      </c>
      <c r="O518" s="169">
        <v>11</v>
      </c>
      <c r="P518" s="169">
        <v>11</v>
      </c>
      <c r="Q518" s="169">
        <v>91.7</v>
      </c>
      <c r="R518" s="169">
        <v>8</v>
      </c>
      <c r="S518" s="169">
        <v>20</v>
      </c>
      <c r="T518" s="169">
        <v>28</v>
      </c>
      <c r="U518" s="169">
        <v>31</v>
      </c>
      <c r="V518" s="170">
        <v>11</v>
      </c>
      <c r="W518" s="169">
        <v>17</v>
      </c>
      <c r="X518" s="169">
        <v>3</v>
      </c>
      <c r="Y518" s="169">
        <v>22</v>
      </c>
      <c r="Z518" s="169">
        <v>182</v>
      </c>
      <c r="AA518" s="169">
        <v>0</v>
      </c>
      <c r="AB518" s="169">
        <v>0</v>
      </c>
      <c r="AC518" s="168">
        <v>-1</v>
      </c>
      <c r="AD518" s="168">
        <v>106.6</v>
      </c>
      <c r="AE518" s="168">
        <v>111.1</v>
      </c>
      <c r="AF518" s="168">
        <v>-4.5</v>
      </c>
      <c r="AG518" s="168">
        <v>17.100000000000001</v>
      </c>
      <c r="AH518" s="168">
        <v>3.1</v>
      </c>
      <c r="AI518" s="168">
        <v>29</v>
      </c>
      <c r="AJ518" s="168">
        <v>3.6</v>
      </c>
      <c r="AK518" s="168">
        <v>9</v>
      </c>
      <c r="AL518" s="168">
        <v>6.1</v>
      </c>
      <c r="AM518" s="168">
        <v>9.3000000000000007</v>
      </c>
      <c r="AN518" s="168">
        <v>35</v>
      </c>
      <c r="AO518" s="168">
        <v>40.6</v>
      </c>
      <c r="AP518" s="168">
        <v>12.9</v>
      </c>
      <c r="AQ518" s="168">
        <v>105.94</v>
      </c>
      <c r="AR518" s="168">
        <v>5.0999999999999996</v>
      </c>
      <c r="AS518" s="168">
        <v>498</v>
      </c>
      <c r="AT518" s="171">
        <f t="shared" si="175"/>
        <v>1.8928571428571428</v>
      </c>
      <c r="AU518" s="171">
        <f t="shared" si="176"/>
        <v>1.1071428571428572</v>
      </c>
      <c r="AV518" s="172">
        <f t="shared" si="177"/>
        <v>1</v>
      </c>
      <c r="AW518" s="172">
        <f t="shared" si="178"/>
        <v>0.2857142857142857</v>
      </c>
      <c r="AX518" s="172">
        <f t="shared" si="179"/>
        <v>0.7142857142857143</v>
      </c>
      <c r="AY518" s="172">
        <f t="shared" si="180"/>
        <v>0.6071428571428571</v>
      </c>
      <c r="AZ518" s="172">
        <f t="shared" si="181"/>
        <v>0.10714285714285714</v>
      </c>
      <c r="BA518" s="172">
        <f t="shared" si="182"/>
        <v>0.39285714285714285</v>
      </c>
      <c r="BB518" s="173">
        <f t="shared" si="183"/>
        <v>0.23368606701940037</v>
      </c>
      <c r="BC518" s="173">
        <f t="shared" si="184"/>
        <v>2.8181818181818183</v>
      </c>
      <c r="BD518" s="173">
        <f t="shared" si="185"/>
        <v>7.4955908289241618E-2</v>
      </c>
      <c r="BE518" s="173">
        <f t="shared" si="186"/>
        <v>1.3227513227513227E-2</v>
      </c>
      <c r="BF518" s="173">
        <f t="shared" si="187"/>
        <v>3.5273368606701938E-2</v>
      </c>
      <c r="BG518" s="173">
        <f t="shared" si="188"/>
        <v>8.8183421516754859E-2</v>
      </c>
      <c r="BH518" s="174" t="str">
        <f t="shared" si="189"/>
        <v>&lt;10 min</v>
      </c>
      <c r="BI518" s="174" t="str">
        <f t="shared" si="190"/>
        <v>33+</v>
      </c>
      <c r="BJ518" s="175">
        <f t="shared" si="191"/>
        <v>0.35</v>
      </c>
      <c r="BK518" s="175">
        <f t="shared" si="192"/>
        <v>0.40600000000000003</v>
      </c>
      <c r="BL518" s="175">
        <f t="shared" si="193"/>
        <v>3.5606517803258901E-2</v>
      </c>
      <c r="BM518" s="176" t="str">
        <f t="shared" si="194"/>
        <v>Écarter</v>
      </c>
      <c r="BN518" s="177">
        <f t="shared" si="195"/>
        <v>5.7890198332854269E-2</v>
      </c>
      <c r="BO518" s="177">
        <f t="shared" si="196"/>
        <v>226.79999999999998</v>
      </c>
      <c r="BP518" s="178">
        <f t="shared" si="197"/>
        <v>0.13668430335097004</v>
      </c>
      <c r="BQ518" s="178">
        <f t="shared" si="198"/>
        <v>2.8181818181818183</v>
      </c>
      <c r="BR518" s="179">
        <f t="shared" si="199"/>
        <v>0.1234567901234568</v>
      </c>
      <c r="BS518" s="182">
        <f>AVERAGE(Tableau1[[#This Row],[STL_pg/Min]],Tableau1[[#This Row],[BLK_pg/Min]],Tableau1[[#This Row],[REB_pg/Min]])</f>
        <v>7.0546737213403876E-2</v>
      </c>
      <c r="BT518" s="180">
        <f>AVERAGE(Tableau1[FG%])</f>
        <v>44.61089630931459</v>
      </c>
      <c r="BU518" s="180">
        <f>AVERAGE(Tableau1[3P%])</f>
        <v>29.902460456941991</v>
      </c>
      <c r="BV518" s="180">
        <f>AVERAGE(Tableau1[FT%])</f>
        <v>72.024077328646754</v>
      </c>
    </row>
    <row r="519" spans="1:74">
      <c r="A519" s="181" t="s">
        <v>2282</v>
      </c>
      <c r="B519" s="167" t="s">
        <v>1762</v>
      </c>
      <c r="C519" s="168">
        <v>22</v>
      </c>
      <c r="D519" s="168">
        <v>8</v>
      </c>
      <c r="E519" s="168">
        <v>4</v>
      </c>
      <c r="F519" s="168">
        <v>4</v>
      </c>
      <c r="G519" s="168">
        <v>5.3</v>
      </c>
      <c r="H519" s="169">
        <v>15</v>
      </c>
      <c r="I519" s="169">
        <v>6</v>
      </c>
      <c r="J519" s="169">
        <v>10</v>
      </c>
      <c r="K519" s="169">
        <v>60</v>
      </c>
      <c r="L519" s="169">
        <v>2</v>
      </c>
      <c r="M519" s="169">
        <v>5</v>
      </c>
      <c r="N519" s="169">
        <v>40</v>
      </c>
      <c r="O519" s="169">
        <v>1</v>
      </c>
      <c r="P519" s="169">
        <v>2</v>
      </c>
      <c r="Q519" s="169">
        <v>50</v>
      </c>
      <c r="R519" s="169">
        <v>1</v>
      </c>
      <c r="S519" s="169">
        <v>6</v>
      </c>
      <c r="T519" s="169">
        <v>7</v>
      </c>
      <c r="U519" s="169">
        <v>7</v>
      </c>
      <c r="V519" s="170">
        <v>1</v>
      </c>
      <c r="W519" s="169">
        <v>2</v>
      </c>
      <c r="X519" s="169">
        <v>1</v>
      </c>
      <c r="Y519" s="169">
        <v>8</v>
      </c>
      <c r="Z519" s="169">
        <v>42</v>
      </c>
      <c r="AA519" s="169">
        <v>0</v>
      </c>
      <c r="AB519" s="169">
        <v>0</v>
      </c>
      <c r="AC519" s="168">
        <v>0</v>
      </c>
      <c r="AD519" s="168">
        <v>121.4</v>
      </c>
      <c r="AE519" s="168">
        <v>117.2</v>
      </c>
      <c r="AF519" s="168">
        <v>4.2</v>
      </c>
      <c r="AG519" s="168">
        <v>21.2</v>
      </c>
      <c r="AH519" s="168">
        <v>7</v>
      </c>
      <c r="AI519" s="168">
        <v>36.799999999999997</v>
      </c>
      <c r="AJ519" s="168">
        <v>2.4</v>
      </c>
      <c r="AK519" s="168">
        <v>18.2</v>
      </c>
      <c r="AL519" s="168">
        <v>9.5</v>
      </c>
      <c r="AM519" s="168">
        <v>5.3</v>
      </c>
      <c r="AN519" s="168">
        <v>70</v>
      </c>
      <c r="AO519" s="168">
        <v>68.900000000000006</v>
      </c>
      <c r="AP519" s="168">
        <v>12.1</v>
      </c>
      <c r="AQ519" s="168">
        <v>96.83</v>
      </c>
      <c r="AR519" s="168">
        <v>9.5</v>
      </c>
      <c r="AS519" s="168">
        <v>84</v>
      </c>
      <c r="AT519" s="171">
        <f t="shared" si="175"/>
        <v>1.875</v>
      </c>
      <c r="AU519" s="171">
        <f t="shared" si="176"/>
        <v>0.875</v>
      </c>
      <c r="AV519" s="172">
        <f t="shared" si="177"/>
        <v>0.875</v>
      </c>
      <c r="AW519" s="172">
        <f t="shared" si="178"/>
        <v>0.125</v>
      </c>
      <c r="AX519" s="172">
        <f t="shared" si="179"/>
        <v>0.75</v>
      </c>
      <c r="AY519" s="172">
        <f t="shared" si="180"/>
        <v>0.25</v>
      </c>
      <c r="AZ519" s="172">
        <f t="shared" si="181"/>
        <v>0.125</v>
      </c>
      <c r="BA519" s="172">
        <f t="shared" si="182"/>
        <v>0.125</v>
      </c>
      <c r="BB519" s="173">
        <f t="shared" si="183"/>
        <v>0.35377358490566041</v>
      </c>
      <c r="BC519" s="173">
        <f t="shared" si="184"/>
        <v>7</v>
      </c>
      <c r="BD519" s="173">
        <f t="shared" si="185"/>
        <v>4.716981132075472E-2</v>
      </c>
      <c r="BE519" s="173">
        <f t="shared" si="186"/>
        <v>2.358490566037736E-2</v>
      </c>
      <c r="BF519" s="173">
        <f t="shared" si="187"/>
        <v>2.358490566037736E-2</v>
      </c>
      <c r="BG519" s="173">
        <f t="shared" si="188"/>
        <v>0.14150943396226415</v>
      </c>
      <c r="BH519" s="174" t="str">
        <f t="shared" si="189"/>
        <v>&lt;10 min</v>
      </c>
      <c r="BI519" s="174" t="str">
        <f t="shared" si="190"/>
        <v>18–22</v>
      </c>
      <c r="BJ519" s="175">
        <f t="shared" si="191"/>
        <v>0.7</v>
      </c>
      <c r="BK519" s="175">
        <f t="shared" si="192"/>
        <v>0.68900000000000006</v>
      </c>
      <c r="BL519" s="175">
        <f t="shared" si="193"/>
        <v>6.0350030175015086E-3</v>
      </c>
      <c r="BM519" s="176" t="str">
        <f t="shared" si="194"/>
        <v>Écarter</v>
      </c>
      <c r="BN519" s="177">
        <f t="shared" si="195"/>
        <v>5.7344064386317908E-2</v>
      </c>
      <c r="BO519" s="177">
        <f t="shared" si="196"/>
        <v>42.4</v>
      </c>
      <c r="BP519" s="178">
        <f t="shared" si="197"/>
        <v>0.16509433962264153</v>
      </c>
      <c r="BQ519" s="178">
        <f t="shared" si="198"/>
        <v>7</v>
      </c>
      <c r="BR519" s="179">
        <f t="shared" si="199"/>
        <v>0.16509433962264153</v>
      </c>
      <c r="BS519" s="182">
        <f>AVERAGE(Tableau1[[#This Row],[STL_pg/Min]],Tableau1[[#This Row],[BLK_pg/Min]],Tableau1[[#This Row],[REB_pg/Min]])</f>
        <v>7.8616352201257872E-2</v>
      </c>
      <c r="BT519" s="180">
        <f>AVERAGE(Tableau1[FG%])</f>
        <v>44.61089630931459</v>
      </c>
      <c r="BU519" s="180">
        <f>AVERAGE(Tableau1[3P%])</f>
        <v>29.902460456941991</v>
      </c>
      <c r="BV519" s="180">
        <f>AVERAGE(Tableau1[FT%])</f>
        <v>72.024077328646754</v>
      </c>
    </row>
    <row r="520" spans="1:74">
      <c r="A520" s="181" t="s">
        <v>2283</v>
      </c>
      <c r="B520" s="167" t="s">
        <v>1817</v>
      </c>
      <c r="C520" s="168">
        <v>24</v>
      </c>
      <c r="D520" s="168">
        <v>12</v>
      </c>
      <c r="E520" s="168">
        <v>6</v>
      </c>
      <c r="F520" s="168">
        <v>6</v>
      </c>
      <c r="G520" s="168">
        <v>4.4000000000000004</v>
      </c>
      <c r="H520" s="169">
        <v>22</v>
      </c>
      <c r="I520" s="169">
        <v>8</v>
      </c>
      <c r="J520" s="169">
        <v>16</v>
      </c>
      <c r="K520" s="169">
        <v>53.3</v>
      </c>
      <c r="L520" s="169">
        <v>4</v>
      </c>
      <c r="M520" s="169">
        <v>10</v>
      </c>
      <c r="N520" s="169">
        <v>30</v>
      </c>
      <c r="O520" s="169">
        <v>2</v>
      </c>
      <c r="P520" s="169">
        <v>2</v>
      </c>
      <c r="Q520" s="169">
        <v>100</v>
      </c>
      <c r="R520" s="169">
        <v>4</v>
      </c>
      <c r="S520" s="169">
        <v>6</v>
      </c>
      <c r="T520" s="169">
        <v>10</v>
      </c>
      <c r="U520" s="169">
        <v>4</v>
      </c>
      <c r="V520" s="170">
        <v>2</v>
      </c>
      <c r="W520" s="169">
        <v>1</v>
      </c>
      <c r="X520" s="169">
        <v>1</v>
      </c>
      <c r="Y520" s="169">
        <v>11</v>
      </c>
      <c r="Z520" s="169">
        <v>41</v>
      </c>
      <c r="AA520" s="169">
        <v>0</v>
      </c>
      <c r="AB520" s="169">
        <v>0</v>
      </c>
      <c r="AC520" s="168">
        <v>-0.7</v>
      </c>
      <c r="AD520" s="168">
        <v>117.9</v>
      </c>
      <c r="AE520" s="168">
        <v>126.4</v>
      </c>
      <c r="AF520" s="168">
        <v>-8.6</v>
      </c>
      <c r="AG520" s="168">
        <v>6.4</v>
      </c>
      <c r="AH520" s="168">
        <v>1.5</v>
      </c>
      <c r="AI520" s="168">
        <v>14.3</v>
      </c>
      <c r="AJ520" s="168">
        <v>6.5</v>
      </c>
      <c r="AK520" s="168">
        <v>10.199999999999999</v>
      </c>
      <c r="AL520" s="168">
        <v>8.6</v>
      </c>
      <c r="AM520" s="168">
        <v>9.5</v>
      </c>
      <c r="AN520" s="168">
        <v>63.3</v>
      </c>
      <c r="AO520" s="168">
        <v>66.099999999999994</v>
      </c>
      <c r="AP520" s="168">
        <v>13</v>
      </c>
      <c r="AQ520" s="168">
        <v>110.79</v>
      </c>
      <c r="AR520" s="168">
        <v>4.7</v>
      </c>
      <c r="AS520" s="168">
        <v>123</v>
      </c>
      <c r="AT520" s="171">
        <f t="shared" si="175"/>
        <v>1.8333333333333333</v>
      </c>
      <c r="AU520" s="171">
        <f t="shared" si="176"/>
        <v>0.33333333333333331</v>
      </c>
      <c r="AV520" s="172">
        <f t="shared" si="177"/>
        <v>0.83333333333333337</v>
      </c>
      <c r="AW520" s="172">
        <f t="shared" si="178"/>
        <v>0.33333333333333331</v>
      </c>
      <c r="AX520" s="172">
        <f t="shared" si="179"/>
        <v>0.5</v>
      </c>
      <c r="AY520" s="172">
        <f t="shared" si="180"/>
        <v>8.3333333333333329E-2</v>
      </c>
      <c r="AZ520" s="172">
        <f t="shared" si="181"/>
        <v>8.3333333333333329E-2</v>
      </c>
      <c r="BA520" s="172">
        <f t="shared" si="182"/>
        <v>0.16666666666666666</v>
      </c>
      <c r="BB520" s="173">
        <f t="shared" si="183"/>
        <v>0.41666666666666663</v>
      </c>
      <c r="BC520" s="173">
        <f t="shared" si="184"/>
        <v>2</v>
      </c>
      <c r="BD520" s="173">
        <f t="shared" si="185"/>
        <v>1.8939393939393936E-2</v>
      </c>
      <c r="BE520" s="173">
        <f t="shared" si="186"/>
        <v>1.8939393939393936E-2</v>
      </c>
      <c r="BF520" s="173">
        <f t="shared" si="187"/>
        <v>7.5757575757575746E-2</v>
      </c>
      <c r="BG520" s="173">
        <f t="shared" si="188"/>
        <v>0.11363636363636363</v>
      </c>
      <c r="BH520" s="174" t="str">
        <f t="shared" si="189"/>
        <v>&lt;10 min</v>
      </c>
      <c r="BI520" s="174" t="str">
        <f t="shared" si="190"/>
        <v>23–27</v>
      </c>
      <c r="BJ520" s="175">
        <f t="shared" si="191"/>
        <v>0.63300000000000001</v>
      </c>
      <c r="BK520" s="175">
        <f t="shared" si="192"/>
        <v>0.66099999999999992</v>
      </c>
      <c r="BL520" s="175">
        <f t="shared" si="193"/>
        <v>9.6560048280024142E-3</v>
      </c>
      <c r="BM520" s="176" t="str">
        <f t="shared" si="194"/>
        <v>Écarter</v>
      </c>
      <c r="BN520" s="177">
        <f t="shared" si="195"/>
        <v>5.6069751844399732E-2</v>
      </c>
      <c r="BO520" s="177">
        <f t="shared" si="196"/>
        <v>52.800000000000004</v>
      </c>
      <c r="BP520" s="178">
        <f t="shared" si="197"/>
        <v>7.5757575757575746E-2</v>
      </c>
      <c r="BQ520" s="178">
        <f t="shared" si="198"/>
        <v>2</v>
      </c>
      <c r="BR520" s="179">
        <f t="shared" si="199"/>
        <v>0.18939393939393939</v>
      </c>
      <c r="BS520" s="182">
        <f>AVERAGE(Tableau1[[#This Row],[STL_pg/Min]],Tableau1[[#This Row],[BLK_pg/Min]],Tableau1[[#This Row],[REB_pg/Min]])</f>
        <v>7.575757575757576E-2</v>
      </c>
      <c r="BT520" s="180">
        <f>AVERAGE(Tableau1[FG%])</f>
        <v>44.61089630931459</v>
      </c>
      <c r="BU520" s="180">
        <f>AVERAGE(Tableau1[3P%])</f>
        <v>29.902460456941991</v>
      </c>
      <c r="BV520" s="180">
        <f>AVERAGE(Tableau1[FT%])</f>
        <v>72.024077328646754</v>
      </c>
    </row>
    <row r="521" spans="1:74">
      <c r="A521" s="181" t="s">
        <v>2284</v>
      </c>
      <c r="B521" s="167" t="s">
        <v>1797</v>
      </c>
      <c r="C521" s="168">
        <v>20</v>
      </c>
      <c r="D521" s="168">
        <v>6</v>
      </c>
      <c r="E521" s="168">
        <v>4</v>
      </c>
      <c r="F521" s="168">
        <v>2</v>
      </c>
      <c r="G521" s="168">
        <v>4.4000000000000004</v>
      </c>
      <c r="H521" s="169">
        <v>11</v>
      </c>
      <c r="I521" s="169">
        <v>4</v>
      </c>
      <c r="J521" s="169">
        <v>11</v>
      </c>
      <c r="K521" s="169">
        <v>36.4</v>
      </c>
      <c r="L521" s="169">
        <v>0</v>
      </c>
      <c r="M521" s="169">
        <v>2</v>
      </c>
      <c r="N521" s="169">
        <v>0</v>
      </c>
      <c r="O521" s="169">
        <v>3</v>
      </c>
      <c r="P521" s="169">
        <v>3</v>
      </c>
      <c r="Q521" s="169">
        <v>100</v>
      </c>
      <c r="R521" s="169">
        <v>1</v>
      </c>
      <c r="S521" s="169">
        <v>3</v>
      </c>
      <c r="T521" s="169">
        <v>4</v>
      </c>
      <c r="U521" s="169">
        <v>0</v>
      </c>
      <c r="V521" s="170">
        <v>1</v>
      </c>
      <c r="W521" s="169">
        <v>0</v>
      </c>
      <c r="X521" s="169">
        <v>0</v>
      </c>
      <c r="Y521" s="169">
        <v>4</v>
      </c>
      <c r="Z521" s="169">
        <v>15</v>
      </c>
      <c r="AA521" s="169">
        <v>0</v>
      </c>
      <c r="AB521" s="169">
        <v>0</v>
      </c>
      <c r="AC521" s="168">
        <v>-1</v>
      </c>
      <c r="AD521" s="168">
        <v>88.5</v>
      </c>
      <c r="AE521" s="168">
        <v>101.7</v>
      </c>
      <c r="AF521" s="168">
        <v>-13.2</v>
      </c>
      <c r="AG521" s="168">
        <v>0</v>
      </c>
      <c r="AH521" s="168">
        <v>0</v>
      </c>
      <c r="AI521" s="168">
        <v>0</v>
      </c>
      <c r="AJ521" s="168">
        <v>4.2</v>
      </c>
      <c r="AK521" s="168">
        <v>9.6999999999999993</v>
      </c>
      <c r="AL521" s="168">
        <v>7.3</v>
      </c>
      <c r="AM521" s="168">
        <v>7.7</v>
      </c>
      <c r="AN521" s="168">
        <v>36.4</v>
      </c>
      <c r="AO521" s="168">
        <v>44.6</v>
      </c>
      <c r="AP521" s="168">
        <v>19.399999999999999</v>
      </c>
      <c r="AQ521" s="168">
        <v>108.62</v>
      </c>
      <c r="AR521" s="168">
        <v>2.9</v>
      </c>
      <c r="AS521" s="168">
        <v>61</v>
      </c>
      <c r="AT521" s="171">
        <f t="shared" si="175"/>
        <v>1.8333333333333333</v>
      </c>
      <c r="AU521" s="171">
        <f t="shared" si="176"/>
        <v>0</v>
      </c>
      <c r="AV521" s="172">
        <f t="shared" si="177"/>
        <v>0.66666666666666663</v>
      </c>
      <c r="AW521" s="172">
        <f t="shared" si="178"/>
        <v>0.16666666666666666</v>
      </c>
      <c r="AX521" s="172">
        <f t="shared" si="179"/>
        <v>0.5</v>
      </c>
      <c r="AY521" s="172">
        <f t="shared" si="180"/>
        <v>0</v>
      </c>
      <c r="AZ521" s="172">
        <f t="shared" si="181"/>
        <v>0</v>
      </c>
      <c r="BA521" s="172">
        <f t="shared" si="182"/>
        <v>0.16666666666666666</v>
      </c>
      <c r="BB521" s="173">
        <f t="shared" si="183"/>
        <v>0.41666666666666663</v>
      </c>
      <c r="BC521" s="173">
        <f t="shared" si="184"/>
        <v>0</v>
      </c>
      <c r="BD521" s="173">
        <f t="shared" si="185"/>
        <v>0</v>
      </c>
      <c r="BE521" s="173">
        <f t="shared" si="186"/>
        <v>0</v>
      </c>
      <c r="BF521" s="173">
        <f t="shared" si="187"/>
        <v>3.7878787878787873E-2</v>
      </c>
      <c r="BG521" s="173">
        <f t="shared" si="188"/>
        <v>0.11363636363636363</v>
      </c>
      <c r="BH521" s="174" t="str">
        <f t="shared" si="189"/>
        <v>&lt;10 min</v>
      </c>
      <c r="BI521" s="174" t="str">
        <f t="shared" si="190"/>
        <v>18–22</v>
      </c>
      <c r="BJ521" s="175">
        <f t="shared" si="191"/>
        <v>0.36399999999999999</v>
      </c>
      <c r="BK521" s="175">
        <f t="shared" si="192"/>
        <v>0.44600000000000001</v>
      </c>
      <c r="BL521" s="175">
        <f t="shared" si="193"/>
        <v>6.6385033192516594E-3</v>
      </c>
      <c r="BM521" s="176" t="str">
        <f t="shared" si="194"/>
        <v>Écarter</v>
      </c>
      <c r="BN521" s="177">
        <f t="shared" si="195"/>
        <v>5.6069751844399732E-2</v>
      </c>
      <c r="BO521" s="177">
        <f t="shared" si="196"/>
        <v>26.400000000000002</v>
      </c>
      <c r="BP521" s="178">
        <f t="shared" si="197"/>
        <v>0</v>
      </c>
      <c r="BQ521" s="178">
        <f t="shared" si="198"/>
        <v>0</v>
      </c>
      <c r="BR521" s="179">
        <f t="shared" si="199"/>
        <v>0.15151515151515149</v>
      </c>
      <c r="BS521" s="182">
        <f>AVERAGE(Tableau1[[#This Row],[STL_pg/Min]],Tableau1[[#This Row],[BLK_pg/Min]],Tableau1[[#This Row],[REB_pg/Min]])</f>
        <v>5.0505050505050497E-2</v>
      </c>
      <c r="BT521" s="180">
        <f>AVERAGE(Tableau1[FG%])</f>
        <v>44.61089630931459</v>
      </c>
      <c r="BU521" s="180">
        <f>AVERAGE(Tableau1[3P%])</f>
        <v>29.902460456941991</v>
      </c>
      <c r="BV521" s="180">
        <f>AVERAGE(Tableau1[FT%])</f>
        <v>72.024077328646754</v>
      </c>
    </row>
    <row r="522" spans="1:74">
      <c r="A522" s="181" t="s">
        <v>2285</v>
      </c>
      <c r="B522" s="167" t="s">
        <v>1817</v>
      </c>
      <c r="C522" s="168">
        <v>24</v>
      </c>
      <c r="D522" s="168">
        <v>6</v>
      </c>
      <c r="E522" s="168">
        <v>4</v>
      </c>
      <c r="F522" s="168">
        <v>2</v>
      </c>
      <c r="G522" s="168">
        <v>4.9000000000000004</v>
      </c>
      <c r="H522" s="169">
        <v>11</v>
      </c>
      <c r="I522" s="169">
        <v>4</v>
      </c>
      <c r="J522" s="169">
        <v>5</v>
      </c>
      <c r="K522" s="169">
        <v>80</v>
      </c>
      <c r="L522" s="169">
        <v>1</v>
      </c>
      <c r="M522" s="169">
        <v>2</v>
      </c>
      <c r="N522" s="169">
        <v>50</v>
      </c>
      <c r="O522" s="169">
        <v>2</v>
      </c>
      <c r="P522" s="169">
        <v>2</v>
      </c>
      <c r="Q522" s="169">
        <v>100</v>
      </c>
      <c r="R522" s="169">
        <v>1</v>
      </c>
      <c r="S522" s="169">
        <v>2</v>
      </c>
      <c r="T522" s="169">
        <v>3</v>
      </c>
      <c r="U522" s="169">
        <v>6</v>
      </c>
      <c r="V522" s="170">
        <v>1</v>
      </c>
      <c r="W522" s="169">
        <v>0</v>
      </c>
      <c r="X522" s="169">
        <v>0</v>
      </c>
      <c r="Y522" s="169">
        <v>2</v>
      </c>
      <c r="Z522" s="169">
        <v>23</v>
      </c>
      <c r="AA522" s="169">
        <v>0</v>
      </c>
      <c r="AB522" s="169">
        <v>0</v>
      </c>
      <c r="AC522" s="168">
        <v>-1.2</v>
      </c>
      <c r="AD522" s="168">
        <v>110</v>
      </c>
      <c r="AE522" s="168">
        <v>123.5</v>
      </c>
      <c r="AF522" s="168">
        <v>-13.5</v>
      </c>
      <c r="AG522" s="168">
        <v>23.1</v>
      </c>
      <c r="AH522" s="168">
        <v>6</v>
      </c>
      <c r="AI522" s="168">
        <v>46.2</v>
      </c>
      <c r="AJ522" s="168">
        <v>4.2</v>
      </c>
      <c r="AK522" s="168">
        <v>5.9</v>
      </c>
      <c r="AL522" s="168">
        <v>5.2</v>
      </c>
      <c r="AM522" s="168">
        <v>7.7</v>
      </c>
      <c r="AN522" s="168">
        <v>90</v>
      </c>
      <c r="AO522" s="168">
        <v>93.5</v>
      </c>
      <c r="AP522" s="168">
        <v>9.1999999999999993</v>
      </c>
      <c r="AQ522" s="168">
        <v>111.64</v>
      </c>
      <c r="AR522" s="168">
        <v>10</v>
      </c>
      <c r="AS522" s="168">
        <v>70</v>
      </c>
      <c r="AT522" s="171">
        <f t="shared" si="175"/>
        <v>1.8333333333333333</v>
      </c>
      <c r="AU522" s="171">
        <f t="shared" si="176"/>
        <v>1</v>
      </c>
      <c r="AV522" s="172">
        <f t="shared" si="177"/>
        <v>0.5</v>
      </c>
      <c r="AW522" s="172">
        <f t="shared" si="178"/>
        <v>0.16666666666666666</v>
      </c>
      <c r="AX522" s="172">
        <f t="shared" si="179"/>
        <v>0.33333333333333331</v>
      </c>
      <c r="AY522" s="172">
        <f t="shared" si="180"/>
        <v>0</v>
      </c>
      <c r="AZ522" s="172">
        <f t="shared" si="181"/>
        <v>0</v>
      </c>
      <c r="BA522" s="172">
        <f t="shared" si="182"/>
        <v>0.16666666666666666</v>
      </c>
      <c r="BB522" s="173">
        <f t="shared" si="183"/>
        <v>0.37414965986394555</v>
      </c>
      <c r="BC522" s="173">
        <f t="shared" si="184"/>
        <v>6</v>
      </c>
      <c r="BD522" s="173">
        <f t="shared" si="185"/>
        <v>0</v>
      </c>
      <c r="BE522" s="173">
        <f t="shared" si="186"/>
        <v>0</v>
      </c>
      <c r="BF522" s="173">
        <f t="shared" si="187"/>
        <v>3.4013605442176867E-2</v>
      </c>
      <c r="BG522" s="173">
        <f t="shared" si="188"/>
        <v>6.8027210884353734E-2</v>
      </c>
      <c r="BH522" s="174" t="str">
        <f t="shared" si="189"/>
        <v>&lt;10 min</v>
      </c>
      <c r="BI522" s="174" t="str">
        <f t="shared" si="190"/>
        <v>23–27</v>
      </c>
      <c r="BJ522" s="175">
        <f t="shared" si="191"/>
        <v>0.9</v>
      </c>
      <c r="BK522" s="175">
        <f t="shared" si="192"/>
        <v>0.93500000000000005</v>
      </c>
      <c r="BL522" s="175">
        <f t="shared" si="193"/>
        <v>3.0175015087507543E-3</v>
      </c>
      <c r="BM522" s="176" t="str">
        <f t="shared" si="194"/>
        <v>Écarter</v>
      </c>
      <c r="BN522" s="177">
        <f t="shared" si="195"/>
        <v>5.6069751844399732E-2</v>
      </c>
      <c r="BO522" s="177">
        <f t="shared" si="196"/>
        <v>29.400000000000002</v>
      </c>
      <c r="BP522" s="178">
        <f t="shared" si="197"/>
        <v>0.2040816326530612</v>
      </c>
      <c r="BQ522" s="178">
        <f t="shared" si="198"/>
        <v>6</v>
      </c>
      <c r="BR522" s="179">
        <f t="shared" si="199"/>
        <v>0.1020408163265306</v>
      </c>
      <c r="BS522" s="182">
        <f>AVERAGE(Tableau1[[#This Row],[STL_pg/Min]],Tableau1[[#This Row],[BLK_pg/Min]],Tableau1[[#This Row],[REB_pg/Min]])</f>
        <v>3.4013605442176867E-2</v>
      </c>
      <c r="BT522" s="180">
        <f>AVERAGE(Tableau1[FG%])</f>
        <v>44.61089630931459</v>
      </c>
      <c r="BU522" s="180">
        <f>AVERAGE(Tableau1[3P%])</f>
        <v>29.902460456941991</v>
      </c>
      <c r="BV522" s="180">
        <f>AVERAGE(Tableau1[FT%])</f>
        <v>72.024077328646754</v>
      </c>
    </row>
    <row r="523" spans="1:74">
      <c r="A523" s="181" t="s">
        <v>2286</v>
      </c>
      <c r="B523" s="167" t="s">
        <v>1746</v>
      </c>
      <c r="C523" s="168">
        <v>25</v>
      </c>
      <c r="D523" s="168">
        <v>37</v>
      </c>
      <c r="E523" s="168">
        <v>34</v>
      </c>
      <c r="F523" s="168">
        <v>3</v>
      </c>
      <c r="G523" s="168">
        <v>5.5</v>
      </c>
      <c r="H523" s="169">
        <v>67</v>
      </c>
      <c r="I523" s="169">
        <v>26</v>
      </c>
      <c r="J523" s="169">
        <v>96</v>
      </c>
      <c r="K523" s="169">
        <v>26</v>
      </c>
      <c r="L523" s="169">
        <v>15</v>
      </c>
      <c r="M523" s="169">
        <v>70</v>
      </c>
      <c r="N523" s="169">
        <v>19.399999999999999</v>
      </c>
      <c r="O523" s="169">
        <v>0</v>
      </c>
      <c r="P523" s="169">
        <v>4</v>
      </c>
      <c r="Q523" s="169">
        <v>50</v>
      </c>
      <c r="R523" s="169">
        <v>7</v>
      </c>
      <c r="S523" s="169">
        <v>19</v>
      </c>
      <c r="T523" s="169">
        <v>26</v>
      </c>
      <c r="U523" s="169">
        <v>11</v>
      </c>
      <c r="V523" s="170">
        <v>4</v>
      </c>
      <c r="W523" s="169">
        <v>7</v>
      </c>
      <c r="X523" s="169">
        <v>4</v>
      </c>
      <c r="Y523" s="169">
        <v>15</v>
      </c>
      <c r="Z523" s="169">
        <v>144</v>
      </c>
      <c r="AA523" s="169">
        <v>0</v>
      </c>
      <c r="AB523" s="169">
        <v>0</v>
      </c>
      <c r="AC523" s="168">
        <v>0.2</v>
      </c>
      <c r="AD523" s="168">
        <v>99.1</v>
      </c>
      <c r="AE523" s="168">
        <v>96.7</v>
      </c>
      <c r="AF523" s="168">
        <v>2.2999999999999998</v>
      </c>
      <c r="AG523" s="168">
        <v>9.4</v>
      </c>
      <c r="AH523" s="168">
        <v>3</v>
      </c>
      <c r="AI523" s="168">
        <v>10.6</v>
      </c>
      <c r="AJ523" s="168">
        <v>2.9</v>
      </c>
      <c r="AK523" s="168">
        <v>8.6</v>
      </c>
      <c r="AL523" s="168">
        <v>5.7</v>
      </c>
      <c r="AM523" s="168">
        <v>3.5</v>
      </c>
      <c r="AN523" s="168">
        <v>33.299999999999997</v>
      </c>
      <c r="AO523" s="168">
        <v>33.5</v>
      </c>
      <c r="AP523" s="168">
        <v>20.7</v>
      </c>
      <c r="AQ523" s="168">
        <v>100.16</v>
      </c>
      <c r="AR523" s="168">
        <v>2.5</v>
      </c>
      <c r="AS523" s="168">
        <v>422</v>
      </c>
      <c r="AT523" s="171">
        <f t="shared" ref="AT523:AT579" si="200">H523/D523</f>
        <v>1.8108108108108107</v>
      </c>
      <c r="AU523" s="171">
        <f t="shared" ref="AU523:AU579" si="201">U523/D523</f>
        <v>0.29729729729729731</v>
      </c>
      <c r="AV523" s="172">
        <f t="shared" ref="AV523:AV579" si="202">T523/D523</f>
        <v>0.70270270270270274</v>
      </c>
      <c r="AW523" s="172">
        <f t="shared" ref="AW523:AW579" si="203">R523/D523</f>
        <v>0.1891891891891892</v>
      </c>
      <c r="AX523" s="172">
        <f t="shared" ref="AX523:AX579" si="204">S523/D523</f>
        <v>0.51351351351351349</v>
      </c>
      <c r="AY523" s="172">
        <f t="shared" ref="AY523:AY579" si="205">W523/D523</f>
        <v>0.1891891891891892</v>
      </c>
      <c r="AZ523" s="172">
        <f t="shared" ref="AZ523:AZ579" si="206">X523/D523</f>
        <v>0.10810810810810811</v>
      </c>
      <c r="BA523" s="172">
        <f t="shared" ref="BA523:BA579" si="207">V523/D523</f>
        <v>0.10810810810810811</v>
      </c>
      <c r="BB523" s="173">
        <f t="shared" ref="BB523:BB579" si="208">IF(G523&gt;0,AT523/G523,"")</f>
        <v>0.32923832923832924</v>
      </c>
      <c r="BC523" s="173">
        <f t="shared" ref="BC523:BC579" si="209">IF(BA523&gt;0,AU523/BA523,"")</f>
        <v>2.75</v>
      </c>
      <c r="BD523" s="173">
        <f t="shared" ref="BD523:BD579" si="210">IF(G523&gt;0,AY523/G523,"")</f>
        <v>3.4398034398034398E-2</v>
      </c>
      <c r="BE523" s="173">
        <f t="shared" ref="BE523:BE579" si="211">IF(G523&gt;0,AZ523/G523,"")</f>
        <v>1.9656019656019656E-2</v>
      </c>
      <c r="BF523" s="173">
        <f t="shared" ref="BF523:BF579" si="212">IF(G523&gt;0,AW523/G523,"")</f>
        <v>3.4398034398034398E-2</v>
      </c>
      <c r="BG523" s="173">
        <f t="shared" ref="BG523:BG579" si="213" xml:space="preserve"> IF(G523&gt;0,AX523/G523,"")</f>
        <v>9.3366093366093361E-2</v>
      </c>
      <c r="BH523" s="174" t="str">
        <f t="shared" ref="BH523:BH579" si="214">IF(G523&lt;10,"&lt;10 min",IF(G523&lt;20,"10–19 min",IF(G523&lt;30,"20–29 min",IF(G523&lt;40,"30–39 min","40+ min"))))</f>
        <v>&lt;10 min</v>
      </c>
      <c r="BI523" s="174" t="str">
        <f t="shared" ref="BI523:BI579" si="215">IF(C523&lt;23,"18–22",IF(C523&lt;28,"23–27",IF(C523&lt;33,"28–32","33+")))</f>
        <v>23–27</v>
      </c>
      <c r="BJ523" s="175">
        <f t="shared" ref="BJ523:BJ579" si="216">AN523/100</f>
        <v>0.33299999999999996</v>
      </c>
      <c r="BK523" s="175">
        <f t="shared" ref="BK523:BK579" si="217">AO523/100</f>
        <v>0.33500000000000002</v>
      </c>
      <c r="BL523" s="175">
        <f t="shared" ref="BL523:BL579" si="218">J523/(MAX($J$11:$J$579))</f>
        <v>5.7936028968014482E-2</v>
      </c>
      <c r="BM523" s="176" t="str">
        <f t="shared" ref="BM523:BM579" si="219">IF(AND(G523&gt;=30,J523&gt;=500),"Conserver","Écarter")</f>
        <v>Écarter</v>
      </c>
      <c r="BN523" s="177">
        <f t="shared" ref="BN523:BN579" si="220">AT523/(MAX($AT$11:$AT$579))</f>
        <v>5.5380934254173689E-2</v>
      </c>
      <c r="BO523" s="177">
        <f t="shared" ref="BO523:BO579" si="221">G523*D523</f>
        <v>203.5</v>
      </c>
      <c r="BP523" s="178">
        <f t="shared" ref="BP523:BP579" si="222">IF(BO523&gt;0,U523/BO523,"")</f>
        <v>5.4054054054054057E-2</v>
      </c>
      <c r="BQ523" s="178">
        <f t="shared" ref="BQ523:BQ579" si="223">IF(V523&gt;0,U523/V523,0)</f>
        <v>2.75</v>
      </c>
      <c r="BR523" s="179">
        <f t="shared" ref="BR523:BR579" si="224">IF(G523&gt;0,AV523/G523,"")</f>
        <v>0.12776412776412777</v>
      </c>
      <c r="BS523" s="182">
        <f>AVERAGE(Tableau1[[#This Row],[STL_pg/Min]],Tableau1[[#This Row],[BLK_pg/Min]],Tableau1[[#This Row],[REB_pg/Min]])</f>
        <v>6.0606060606060608E-2</v>
      </c>
      <c r="BT523" s="180">
        <f>AVERAGE(Tableau1[FG%])</f>
        <v>44.61089630931459</v>
      </c>
      <c r="BU523" s="180">
        <f>AVERAGE(Tableau1[3P%])</f>
        <v>29.902460456941991</v>
      </c>
      <c r="BV523" s="180">
        <f>AVERAGE(Tableau1[FT%])</f>
        <v>72.024077328646754</v>
      </c>
    </row>
    <row r="524" spans="1:74">
      <c r="A524" s="181" t="s">
        <v>2287</v>
      </c>
      <c r="B524" s="167" t="s">
        <v>1748</v>
      </c>
      <c r="C524" s="168">
        <v>26</v>
      </c>
      <c r="D524" s="168">
        <v>53</v>
      </c>
      <c r="E524" s="168">
        <v>34</v>
      </c>
      <c r="F524" s="168">
        <v>19</v>
      </c>
      <c r="G524" s="168">
        <v>11.9</v>
      </c>
      <c r="H524" s="169">
        <v>95</v>
      </c>
      <c r="I524" s="169">
        <v>42</v>
      </c>
      <c r="J524" s="169">
        <v>69</v>
      </c>
      <c r="K524" s="169">
        <v>63.4</v>
      </c>
      <c r="L524" s="169">
        <v>0</v>
      </c>
      <c r="M524" s="169">
        <v>0</v>
      </c>
      <c r="N524" s="169">
        <v>0</v>
      </c>
      <c r="O524" s="169">
        <v>11</v>
      </c>
      <c r="P524" s="169">
        <v>11</v>
      </c>
      <c r="Q524" s="169">
        <v>61.5</v>
      </c>
      <c r="R524" s="169">
        <v>69</v>
      </c>
      <c r="S524" s="169">
        <v>127</v>
      </c>
      <c r="T524" s="169">
        <v>196</v>
      </c>
      <c r="U524" s="169">
        <v>32</v>
      </c>
      <c r="V524" s="170">
        <v>32</v>
      </c>
      <c r="W524" s="169">
        <v>11</v>
      </c>
      <c r="X524" s="169">
        <v>21</v>
      </c>
      <c r="Y524" s="169">
        <v>64</v>
      </c>
      <c r="Z524" s="169">
        <v>440</v>
      </c>
      <c r="AA524" s="169">
        <v>0</v>
      </c>
      <c r="AB524" s="169">
        <v>0</v>
      </c>
      <c r="AC524" s="168">
        <v>0.5</v>
      </c>
      <c r="AD524" s="168">
        <v>111.5</v>
      </c>
      <c r="AE524" s="168">
        <v>109.1</v>
      </c>
      <c r="AF524" s="168">
        <v>2.4</v>
      </c>
      <c r="AG524" s="168">
        <v>6.8</v>
      </c>
      <c r="AH524" s="168">
        <v>1</v>
      </c>
      <c r="AI524" s="168">
        <v>23.1</v>
      </c>
      <c r="AJ524" s="168">
        <v>11.4</v>
      </c>
      <c r="AK524" s="168">
        <v>19.600000000000001</v>
      </c>
      <c r="AL524" s="168">
        <v>15.6</v>
      </c>
      <c r="AM524" s="168">
        <v>23.1</v>
      </c>
      <c r="AN524" s="168">
        <v>63.4</v>
      </c>
      <c r="AO524" s="168">
        <v>63.9</v>
      </c>
      <c r="AP524" s="168">
        <v>7.4</v>
      </c>
      <c r="AQ524" s="168">
        <v>98.7</v>
      </c>
      <c r="AR524" s="168">
        <v>7</v>
      </c>
      <c r="AS524" s="168">
        <v>1295</v>
      </c>
      <c r="AT524" s="171">
        <f t="shared" si="200"/>
        <v>1.7924528301886793</v>
      </c>
      <c r="AU524" s="171">
        <f t="shared" si="201"/>
        <v>0.60377358490566035</v>
      </c>
      <c r="AV524" s="172">
        <f t="shared" si="202"/>
        <v>3.6981132075471699</v>
      </c>
      <c r="AW524" s="172">
        <f t="shared" si="203"/>
        <v>1.3018867924528301</v>
      </c>
      <c r="AX524" s="172">
        <f t="shared" si="204"/>
        <v>2.3962264150943398</v>
      </c>
      <c r="AY524" s="172">
        <f t="shared" si="205"/>
        <v>0.20754716981132076</v>
      </c>
      <c r="AZ524" s="172">
        <f t="shared" si="206"/>
        <v>0.39622641509433965</v>
      </c>
      <c r="BA524" s="172">
        <f t="shared" si="207"/>
        <v>0.60377358490566035</v>
      </c>
      <c r="BB524" s="173">
        <f t="shared" si="208"/>
        <v>0.15062628825114951</v>
      </c>
      <c r="BC524" s="173">
        <f t="shared" si="209"/>
        <v>1</v>
      </c>
      <c r="BD524" s="173">
        <f t="shared" si="210"/>
        <v>1.7440938639606787E-2</v>
      </c>
      <c r="BE524" s="173">
        <f t="shared" si="211"/>
        <v>3.3296337402885685E-2</v>
      </c>
      <c r="BF524" s="173">
        <f t="shared" si="212"/>
        <v>0.10940225146662437</v>
      </c>
      <c r="BG524" s="173">
        <f t="shared" si="213"/>
        <v>0.20136356429364199</v>
      </c>
      <c r="BH524" s="174" t="str">
        <f t="shared" si="214"/>
        <v>10–19 min</v>
      </c>
      <c r="BI524" s="174" t="str">
        <f t="shared" si="215"/>
        <v>23–27</v>
      </c>
      <c r="BJ524" s="175">
        <f t="shared" si="216"/>
        <v>0.63400000000000001</v>
      </c>
      <c r="BK524" s="175">
        <f t="shared" si="217"/>
        <v>0.63900000000000001</v>
      </c>
      <c r="BL524" s="175">
        <f t="shared" si="218"/>
        <v>4.1641520820760412E-2</v>
      </c>
      <c r="BM524" s="176" t="str">
        <f t="shared" si="219"/>
        <v>Écarter</v>
      </c>
      <c r="BN524" s="177">
        <f t="shared" si="220"/>
        <v>5.4819482935347941E-2</v>
      </c>
      <c r="BO524" s="177">
        <f t="shared" si="221"/>
        <v>630.70000000000005</v>
      </c>
      <c r="BP524" s="178">
        <f t="shared" si="222"/>
        <v>5.0737276042492466E-2</v>
      </c>
      <c r="BQ524" s="178">
        <f t="shared" si="223"/>
        <v>1</v>
      </c>
      <c r="BR524" s="179">
        <f t="shared" si="224"/>
        <v>0.31076581576026635</v>
      </c>
      <c r="BS524" s="182">
        <f>AVERAGE(Tableau1[[#This Row],[STL_pg/Min]],Tableau1[[#This Row],[BLK_pg/Min]],Tableau1[[#This Row],[REB_pg/Min]])</f>
        <v>0.1205010306009196</v>
      </c>
      <c r="BT524" s="180">
        <f>AVERAGE(Tableau1[FG%])</f>
        <v>44.61089630931459</v>
      </c>
      <c r="BU524" s="180">
        <f>AVERAGE(Tableau1[3P%])</f>
        <v>29.902460456941991</v>
      </c>
      <c r="BV524" s="180">
        <f>AVERAGE(Tableau1[FT%])</f>
        <v>72.024077328646754</v>
      </c>
    </row>
    <row r="525" spans="1:74">
      <c r="A525" s="181" t="s">
        <v>2288</v>
      </c>
      <c r="B525" s="167" t="s">
        <v>1750</v>
      </c>
      <c r="C525" s="168">
        <v>28</v>
      </c>
      <c r="D525" s="168">
        <v>13</v>
      </c>
      <c r="E525" s="168">
        <v>2</v>
      </c>
      <c r="F525" s="168">
        <v>11</v>
      </c>
      <c r="G525" s="168">
        <v>10.4</v>
      </c>
      <c r="H525" s="169">
        <v>23</v>
      </c>
      <c r="I525" s="169">
        <v>10</v>
      </c>
      <c r="J525" s="169">
        <v>26</v>
      </c>
      <c r="K525" s="169">
        <v>38.5</v>
      </c>
      <c r="L525" s="169">
        <v>4</v>
      </c>
      <c r="M525" s="169">
        <v>16</v>
      </c>
      <c r="N525" s="169">
        <v>26.7</v>
      </c>
      <c r="O525" s="169">
        <v>0</v>
      </c>
      <c r="P525" s="169">
        <v>0</v>
      </c>
      <c r="Q525" s="169">
        <v>0</v>
      </c>
      <c r="R525" s="169">
        <v>7</v>
      </c>
      <c r="S525" s="169">
        <v>26</v>
      </c>
      <c r="T525" s="169">
        <v>33</v>
      </c>
      <c r="U525" s="169">
        <v>9</v>
      </c>
      <c r="V525" s="170">
        <v>10</v>
      </c>
      <c r="W525" s="169">
        <v>3</v>
      </c>
      <c r="X525" s="169">
        <v>3</v>
      </c>
      <c r="Y525" s="169">
        <v>10</v>
      </c>
      <c r="Z525" s="169">
        <v>79</v>
      </c>
      <c r="AA525" s="169">
        <v>0</v>
      </c>
      <c r="AB525" s="169">
        <v>0</v>
      </c>
      <c r="AC525" s="168">
        <v>-1.4</v>
      </c>
      <c r="AD525" s="168">
        <v>93.5</v>
      </c>
      <c r="AE525" s="168">
        <v>100.3</v>
      </c>
      <c r="AF525" s="168">
        <v>-6.9</v>
      </c>
      <c r="AG525" s="168">
        <v>9.5</v>
      </c>
      <c r="AH525" s="168">
        <v>0.82</v>
      </c>
      <c r="AI525" s="168">
        <v>19.600000000000001</v>
      </c>
      <c r="AJ525" s="168">
        <v>3.8</v>
      </c>
      <c r="AK525" s="168">
        <v>17</v>
      </c>
      <c r="AL525" s="168">
        <v>10.199999999999999</v>
      </c>
      <c r="AM525" s="168">
        <v>23.9</v>
      </c>
      <c r="AN525" s="168">
        <v>46.2</v>
      </c>
      <c r="AO525" s="168">
        <v>46.2</v>
      </c>
      <c r="AP525" s="168">
        <v>10.9</v>
      </c>
      <c r="AQ525" s="168">
        <v>102.84</v>
      </c>
      <c r="AR525" s="168">
        <v>6.2</v>
      </c>
      <c r="AS525" s="168">
        <v>292</v>
      </c>
      <c r="AT525" s="171">
        <f t="shared" si="200"/>
        <v>1.7692307692307692</v>
      </c>
      <c r="AU525" s="171">
        <f t="shared" si="201"/>
        <v>0.69230769230769229</v>
      </c>
      <c r="AV525" s="172">
        <f t="shared" si="202"/>
        <v>2.5384615384615383</v>
      </c>
      <c r="AW525" s="172">
        <f t="shared" si="203"/>
        <v>0.53846153846153844</v>
      </c>
      <c r="AX525" s="172">
        <f t="shared" si="204"/>
        <v>2</v>
      </c>
      <c r="AY525" s="172">
        <f t="shared" si="205"/>
        <v>0.23076923076923078</v>
      </c>
      <c r="AZ525" s="172">
        <f t="shared" si="206"/>
        <v>0.23076923076923078</v>
      </c>
      <c r="BA525" s="172">
        <f t="shared" si="207"/>
        <v>0.76923076923076927</v>
      </c>
      <c r="BB525" s="173">
        <f t="shared" si="208"/>
        <v>0.17011834319526625</v>
      </c>
      <c r="BC525" s="173">
        <f t="shared" si="209"/>
        <v>0.89999999999999991</v>
      </c>
      <c r="BD525" s="173">
        <f t="shared" si="210"/>
        <v>2.2189349112426034E-2</v>
      </c>
      <c r="BE525" s="173">
        <f t="shared" si="211"/>
        <v>2.2189349112426034E-2</v>
      </c>
      <c r="BF525" s="173">
        <f t="shared" si="212"/>
        <v>5.1775147928994077E-2</v>
      </c>
      <c r="BG525" s="173">
        <f t="shared" si="213"/>
        <v>0.19230769230769229</v>
      </c>
      <c r="BH525" s="174" t="str">
        <f t="shared" si="214"/>
        <v>10–19 min</v>
      </c>
      <c r="BI525" s="174" t="str">
        <f t="shared" si="215"/>
        <v>28–32</v>
      </c>
      <c r="BJ525" s="175">
        <f t="shared" si="216"/>
        <v>0.46200000000000002</v>
      </c>
      <c r="BK525" s="175">
        <f t="shared" si="217"/>
        <v>0.46200000000000002</v>
      </c>
      <c r="BL525" s="175">
        <f t="shared" si="218"/>
        <v>1.5691007845503924E-2</v>
      </c>
      <c r="BM525" s="176" t="str">
        <f t="shared" si="219"/>
        <v>Écarter</v>
      </c>
      <c r="BN525" s="177">
        <f t="shared" si="220"/>
        <v>5.4109271010679465E-2</v>
      </c>
      <c r="BO525" s="177">
        <f t="shared" si="221"/>
        <v>135.20000000000002</v>
      </c>
      <c r="BP525" s="178">
        <f t="shared" si="222"/>
        <v>6.65680473372781E-2</v>
      </c>
      <c r="BQ525" s="178">
        <f t="shared" si="223"/>
        <v>0.9</v>
      </c>
      <c r="BR525" s="179">
        <f t="shared" si="224"/>
        <v>0.24408284023668636</v>
      </c>
      <c r="BS525" s="182">
        <f>AVERAGE(Tableau1[[#This Row],[STL_pg/Min]],Tableau1[[#This Row],[BLK_pg/Min]],Tableau1[[#This Row],[REB_pg/Min]])</f>
        <v>9.6153846153846145E-2</v>
      </c>
      <c r="BT525" s="180">
        <f>AVERAGE(Tableau1[FG%])</f>
        <v>44.61089630931459</v>
      </c>
      <c r="BU525" s="180">
        <f>AVERAGE(Tableau1[3P%])</f>
        <v>29.902460456941991</v>
      </c>
      <c r="BV525" s="180">
        <f>AVERAGE(Tableau1[FT%])</f>
        <v>72.024077328646754</v>
      </c>
    </row>
    <row r="526" spans="1:74">
      <c r="A526" s="181" t="s">
        <v>2289</v>
      </c>
      <c r="B526" s="167" t="s">
        <v>1764</v>
      </c>
      <c r="C526" s="168">
        <v>19</v>
      </c>
      <c r="D526" s="168">
        <v>18</v>
      </c>
      <c r="E526" s="168">
        <v>14</v>
      </c>
      <c r="F526" s="168">
        <v>4</v>
      </c>
      <c r="G526" s="168">
        <v>6.2</v>
      </c>
      <c r="H526" s="169">
        <v>31</v>
      </c>
      <c r="I526" s="169">
        <v>11</v>
      </c>
      <c r="J526" s="169">
        <v>31</v>
      </c>
      <c r="K526" s="169">
        <v>32.299999999999997</v>
      </c>
      <c r="L526" s="169">
        <v>5</v>
      </c>
      <c r="M526" s="169">
        <v>20</v>
      </c>
      <c r="N526" s="169">
        <v>31.6</v>
      </c>
      <c r="O526" s="169">
        <v>4</v>
      </c>
      <c r="P526" s="169">
        <v>5</v>
      </c>
      <c r="Q526" s="169">
        <v>66.7</v>
      </c>
      <c r="R526" s="169">
        <v>4</v>
      </c>
      <c r="S526" s="169">
        <v>14</v>
      </c>
      <c r="T526" s="169">
        <v>18</v>
      </c>
      <c r="U526" s="169">
        <v>5</v>
      </c>
      <c r="V526" s="170">
        <v>4</v>
      </c>
      <c r="W526" s="169">
        <v>4</v>
      </c>
      <c r="X526" s="169">
        <v>2</v>
      </c>
      <c r="Y526" s="169">
        <v>7</v>
      </c>
      <c r="Z526" s="169">
        <v>70</v>
      </c>
      <c r="AA526" s="169">
        <v>0</v>
      </c>
      <c r="AB526" s="169">
        <v>0</v>
      </c>
      <c r="AC526" s="168">
        <v>-0.9</v>
      </c>
      <c r="AD526" s="168">
        <v>103.8</v>
      </c>
      <c r="AE526" s="168">
        <v>113</v>
      </c>
      <c r="AF526" s="168">
        <v>-9.1999999999999993</v>
      </c>
      <c r="AG526" s="168">
        <v>6.3</v>
      </c>
      <c r="AH526" s="168">
        <v>1.25</v>
      </c>
      <c r="AI526" s="168">
        <v>11.9</v>
      </c>
      <c r="AJ526" s="168">
        <v>2.8</v>
      </c>
      <c r="AK526" s="168">
        <v>12.8</v>
      </c>
      <c r="AL526" s="168">
        <v>8</v>
      </c>
      <c r="AM526" s="168">
        <v>9.5</v>
      </c>
      <c r="AN526" s="168">
        <v>41.9</v>
      </c>
      <c r="AO526" s="168">
        <v>44.6</v>
      </c>
      <c r="AP526" s="168">
        <v>14.2</v>
      </c>
      <c r="AQ526" s="168">
        <v>100.38</v>
      </c>
      <c r="AR526" s="168">
        <v>4.7</v>
      </c>
      <c r="AS526" s="168">
        <v>235</v>
      </c>
      <c r="AT526" s="171">
        <f t="shared" si="200"/>
        <v>1.7222222222222223</v>
      </c>
      <c r="AU526" s="171">
        <f t="shared" si="201"/>
        <v>0.27777777777777779</v>
      </c>
      <c r="AV526" s="172">
        <f t="shared" si="202"/>
        <v>1</v>
      </c>
      <c r="AW526" s="172">
        <f t="shared" si="203"/>
        <v>0.22222222222222221</v>
      </c>
      <c r="AX526" s="172">
        <f t="shared" si="204"/>
        <v>0.77777777777777779</v>
      </c>
      <c r="AY526" s="172">
        <f t="shared" si="205"/>
        <v>0.22222222222222221</v>
      </c>
      <c r="AZ526" s="172">
        <f t="shared" si="206"/>
        <v>0.1111111111111111</v>
      </c>
      <c r="BA526" s="172">
        <f t="shared" si="207"/>
        <v>0.22222222222222221</v>
      </c>
      <c r="BB526" s="173">
        <f t="shared" si="208"/>
        <v>0.27777777777777779</v>
      </c>
      <c r="BC526" s="173">
        <f t="shared" si="209"/>
        <v>1.2500000000000002</v>
      </c>
      <c r="BD526" s="173">
        <f t="shared" si="210"/>
        <v>3.5842293906810034E-2</v>
      </c>
      <c r="BE526" s="173">
        <f t="shared" si="211"/>
        <v>1.7921146953405017E-2</v>
      </c>
      <c r="BF526" s="173">
        <f t="shared" si="212"/>
        <v>3.5842293906810034E-2</v>
      </c>
      <c r="BG526" s="173">
        <f t="shared" si="213"/>
        <v>0.12544802867383512</v>
      </c>
      <c r="BH526" s="174" t="str">
        <f t="shared" si="214"/>
        <v>&lt;10 min</v>
      </c>
      <c r="BI526" s="174" t="str">
        <f t="shared" si="215"/>
        <v>18–22</v>
      </c>
      <c r="BJ526" s="175">
        <f t="shared" si="216"/>
        <v>0.41899999999999998</v>
      </c>
      <c r="BK526" s="175">
        <f t="shared" si="217"/>
        <v>0.44600000000000001</v>
      </c>
      <c r="BL526" s="175">
        <f t="shared" si="218"/>
        <v>1.8708509354254676E-2</v>
      </c>
      <c r="BM526" s="176" t="str">
        <f t="shared" si="219"/>
        <v>Écarter</v>
      </c>
      <c r="BN526" s="177">
        <f t="shared" si="220"/>
        <v>5.2671585065951265E-2</v>
      </c>
      <c r="BO526" s="177">
        <f t="shared" si="221"/>
        <v>111.60000000000001</v>
      </c>
      <c r="BP526" s="178">
        <f t="shared" si="222"/>
        <v>4.4802867383512544E-2</v>
      </c>
      <c r="BQ526" s="178">
        <f t="shared" si="223"/>
        <v>1.25</v>
      </c>
      <c r="BR526" s="179">
        <f t="shared" si="224"/>
        <v>0.16129032258064516</v>
      </c>
      <c r="BS526" s="182">
        <f>AVERAGE(Tableau1[[#This Row],[STL_pg/Min]],Tableau1[[#This Row],[BLK_pg/Min]],Tableau1[[#This Row],[REB_pg/Min]])</f>
        <v>7.1684587813620068E-2</v>
      </c>
      <c r="BT526" s="180">
        <f>AVERAGE(Tableau1[FG%])</f>
        <v>44.61089630931459</v>
      </c>
      <c r="BU526" s="180">
        <f>AVERAGE(Tableau1[3P%])</f>
        <v>29.902460456941991</v>
      </c>
      <c r="BV526" s="180">
        <f>AVERAGE(Tableau1[FT%])</f>
        <v>72.024077328646754</v>
      </c>
    </row>
    <row r="527" spans="1:74">
      <c r="A527" s="181" t="s">
        <v>2290</v>
      </c>
      <c r="B527" s="167" t="s">
        <v>1746</v>
      </c>
      <c r="C527" s="168">
        <v>24</v>
      </c>
      <c r="D527" s="168">
        <v>21</v>
      </c>
      <c r="E527" s="168">
        <v>20</v>
      </c>
      <c r="F527" s="168">
        <v>1</v>
      </c>
      <c r="G527" s="168">
        <v>6</v>
      </c>
      <c r="H527" s="169">
        <v>36</v>
      </c>
      <c r="I527" s="169">
        <v>13</v>
      </c>
      <c r="J527" s="169">
        <v>29</v>
      </c>
      <c r="K527" s="169">
        <v>40</v>
      </c>
      <c r="L527" s="169">
        <v>11</v>
      </c>
      <c r="M527" s="169">
        <v>21</v>
      </c>
      <c r="N527" s="169">
        <v>47.6</v>
      </c>
      <c r="O527" s="169">
        <v>2</v>
      </c>
      <c r="P527" s="169">
        <v>2</v>
      </c>
      <c r="Q527" s="169">
        <v>100</v>
      </c>
      <c r="R527" s="169">
        <v>8</v>
      </c>
      <c r="S527" s="169">
        <v>17</v>
      </c>
      <c r="T527" s="169">
        <v>25</v>
      </c>
      <c r="U527" s="169">
        <v>4</v>
      </c>
      <c r="V527" s="170">
        <v>4</v>
      </c>
      <c r="W527" s="169">
        <v>4</v>
      </c>
      <c r="X527" s="169">
        <v>0</v>
      </c>
      <c r="Y527" s="169">
        <v>13</v>
      </c>
      <c r="Z527" s="169">
        <v>86</v>
      </c>
      <c r="AA527" s="169">
        <v>0</v>
      </c>
      <c r="AB527" s="169">
        <v>0</v>
      </c>
      <c r="AC527" s="168">
        <v>-1</v>
      </c>
      <c r="AD527" s="168">
        <v>99.6</v>
      </c>
      <c r="AE527" s="168">
        <v>106.3</v>
      </c>
      <c r="AF527" s="168">
        <v>-6.7</v>
      </c>
      <c r="AG527" s="168">
        <v>5.8</v>
      </c>
      <c r="AH527" s="168">
        <v>1.25</v>
      </c>
      <c r="AI527" s="168">
        <v>12.5</v>
      </c>
      <c r="AJ527" s="168">
        <v>6</v>
      </c>
      <c r="AK527" s="168">
        <v>11.9</v>
      </c>
      <c r="AL527" s="168">
        <v>8.8000000000000007</v>
      </c>
      <c r="AM527" s="168">
        <v>10</v>
      </c>
      <c r="AN527" s="168">
        <v>56.7</v>
      </c>
      <c r="AO527" s="168">
        <v>58.3</v>
      </c>
      <c r="AP527" s="168">
        <v>11.5</v>
      </c>
      <c r="AQ527" s="168">
        <v>102.63</v>
      </c>
      <c r="AR527" s="168">
        <v>6.5</v>
      </c>
      <c r="AS527" s="168">
        <v>266</v>
      </c>
      <c r="AT527" s="171">
        <f t="shared" si="200"/>
        <v>1.7142857142857142</v>
      </c>
      <c r="AU527" s="171">
        <f t="shared" si="201"/>
        <v>0.19047619047619047</v>
      </c>
      <c r="AV527" s="172">
        <f t="shared" si="202"/>
        <v>1.1904761904761905</v>
      </c>
      <c r="AW527" s="172">
        <f t="shared" si="203"/>
        <v>0.38095238095238093</v>
      </c>
      <c r="AX527" s="172">
        <f t="shared" si="204"/>
        <v>0.80952380952380953</v>
      </c>
      <c r="AY527" s="172">
        <f t="shared" si="205"/>
        <v>0.19047619047619047</v>
      </c>
      <c r="AZ527" s="172">
        <f t="shared" si="206"/>
        <v>0</v>
      </c>
      <c r="BA527" s="172">
        <f t="shared" si="207"/>
        <v>0.19047619047619047</v>
      </c>
      <c r="BB527" s="173">
        <f t="shared" si="208"/>
        <v>0.2857142857142857</v>
      </c>
      <c r="BC527" s="173">
        <f t="shared" si="209"/>
        <v>1</v>
      </c>
      <c r="BD527" s="173">
        <f t="shared" si="210"/>
        <v>3.1746031746031744E-2</v>
      </c>
      <c r="BE527" s="173">
        <f t="shared" si="211"/>
        <v>0</v>
      </c>
      <c r="BF527" s="173">
        <f t="shared" si="212"/>
        <v>6.3492063492063489E-2</v>
      </c>
      <c r="BG527" s="173">
        <f t="shared" si="213"/>
        <v>0.13492063492063491</v>
      </c>
      <c r="BH527" s="174" t="str">
        <f t="shared" si="214"/>
        <v>&lt;10 min</v>
      </c>
      <c r="BI527" s="174" t="str">
        <f t="shared" si="215"/>
        <v>23–27</v>
      </c>
      <c r="BJ527" s="175">
        <f t="shared" si="216"/>
        <v>0.56700000000000006</v>
      </c>
      <c r="BK527" s="175">
        <f t="shared" si="217"/>
        <v>0.58299999999999996</v>
      </c>
      <c r="BL527" s="175">
        <f t="shared" si="218"/>
        <v>1.7501508750754374E-2</v>
      </c>
      <c r="BM527" s="176" t="str">
        <f t="shared" si="219"/>
        <v>Écarter</v>
      </c>
      <c r="BN527" s="177">
        <f t="shared" si="220"/>
        <v>5.2428858867490657E-2</v>
      </c>
      <c r="BO527" s="177">
        <f t="shared" si="221"/>
        <v>126</v>
      </c>
      <c r="BP527" s="178">
        <f t="shared" si="222"/>
        <v>3.1746031746031744E-2</v>
      </c>
      <c r="BQ527" s="178">
        <f t="shared" si="223"/>
        <v>1</v>
      </c>
      <c r="BR527" s="179">
        <f t="shared" si="224"/>
        <v>0.1984126984126984</v>
      </c>
      <c r="BS527" s="182">
        <f>AVERAGE(Tableau1[[#This Row],[STL_pg/Min]],Tableau1[[#This Row],[BLK_pg/Min]],Tableau1[[#This Row],[REB_pg/Min]])</f>
        <v>7.6719576719576715E-2</v>
      </c>
      <c r="BT527" s="180">
        <f>AVERAGE(Tableau1[FG%])</f>
        <v>44.61089630931459</v>
      </c>
      <c r="BU527" s="180">
        <f>AVERAGE(Tableau1[3P%])</f>
        <v>29.902460456941991</v>
      </c>
      <c r="BV527" s="180">
        <f>AVERAGE(Tableau1[FT%])</f>
        <v>72.024077328646754</v>
      </c>
    </row>
    <row r="528" spans="1:74">
      <c r="A528" s="181" t="s">
        <v>2291</v>
      </c>
      <c r="B528" s="167" t="s">
        <v>1785</v>
      </c>
      <c r="C528" s="168">
        <v>34</v>
      </c>
      <c r="D528" s="168">
        <v>40</v>
      </c>
      <c r="E528" s="168">
        <v>31</v>
      </c>
      <c r="F528" s="168">
        <v>9</v>
      </c>
      <c r="G528" s="168">
        <v>8.1999999999999993</v>
      </c>
      <c r="H528" s="169">
        <v>68</v>
      </c>
      <c r="I528" s="169">
        <v>32</v>
      </c>
      <c r="J528" s="169">
        <v>72</v>
      </c>
      <c r="K528" s="169">
        <v>43.7</v>
      </c>
      <c r="L528" s="169">
        <v>0</v>
      </c>
      <c r="M528" s="169">
        <v>4</v>
      </c>
      <c r="N528" s="169">
        <v>0</v>
      </c>
      <c r="O528" s="169">
        <v>8</v>
      </c>
      <c r="P528" s="169">
        <v>32</v>
      </c>
      <c r="Q528" s="169">
        <v>23.3</v>
      </c>
      <c r="R528" s="169">
        <v>32</v>
      </c>
      <c r="S528" s="169">
        <v>104</v>
      </c>
      <c r="T528" s="169">
        <v>136</v>
      </c>
      <c r="U528" s="169">
        <v>24</v>
      </c>
      <c r="V528" s="170">
        <v>16</v>
      </c>
      <c r="W528" s="169">
        <v>4</v>
      </c>
      <c r="X528" s="169">
        <v>12</v>
      </c>
      <c r="Y528" s="169">
        <v>36</v>
      </c>
      <c r="Z528" s="169">
        <v>292</v>
      </c>
      <c r="AA528" s="169">
        <v>0</v>
      </c>
      <c r="AB528" s="169">
        <v>0</v>
      </c>
      <c r="AC528" s="168">
        <v>-2.1</v>
      </c>
      <c r="AD528" s="168">
        <v>97.2</v>
      </c>
      <c r="AE528" s="168">
        <v>109.8</v>
      </c>
      <c r="AF528" s="168">
        <v>-12.5</v>
      </c>
      <c r="AG528" s="168">
        <v>10.9</v>
      </c>
      <c r="AH528" s="168">
        <v>1.71</v>
      </c>
      <c r="AI528" s="168">
        <v>19.5</v>
      </c>
      <c r="AJ528" s="168">
        <v>8.4</v>
      </c>
      <c r="AK528" s="168">
        <v>27.1</v>
      </c>
      <c r="AL528" s="168">
        <v>17.7</v>
      </c>
      <c r="AM528" s="168">
        <v>11.4</v>
      </c>
      <c r="AN528" s="168">
        <v>43.7</v>
      </c>
      <c r="AO528" s="168">
        <v>41</v>
      </c>
      <c r="AP528" s="168">
        <v>12.3</v>
      </c>
      <c r="AQ528" s="168">
        <v>100.56</v>
      </c>
      <c r="AR528" s="168">
        <v>8.3000000000000007</v>
      </c>
      <c r="AS528" s="168">
        <v>688</v>
      </c>
      <c r="AT528" s="171">
        <f t="shared" si="200"/>
        <v>1.7</v>
      </c>
      <c r="AU528" s="171">
        <f t="shared" si="201"/>
        <v>0.6</v>
      </c>
      <c r="AV528" s="172">
        <f t="shared" si="202"/>
        <v>3.4</v>
      </c>
      <c r="AW528" s="172">
        <f t="shared" si="203"/>
        <v>0.8</v>
      </c>
      <c r="AX528" s="172">
        <f t="shared" si="204"/>
        <v>2.6</v>
      </c>
      <c r="AY528" s="172">
        <f t="shared" si="205"/>
        <v>0.1</v>
      </c>
      <c r="AZ528" s="172">
        <f t="shared" si="206"/>
        <v>0.3</v>
      </c>
      <c r="BA528" s="172">
        <f t="shared" si="207"/>
        <v>0.4</v>
      </c>
      <c r="BB528" s="173">
        <f t="shared" si="208"/>
        <v>0.20731707317073172</v>
      </c>
      <c r="BC528" s="173">
        <f t="shared" si="209"/>
        <v>1.4999999999999998</v>
      </c>
      <c r="BD528" s="173">
        <f t="shared" si="210"/>
        <v>1.2195121951219514E-2</v>
      </c>
      <c r="BE528" s="173">
        <f t="shared" si="211"/>
        <v>3.6585365853658541E-2</v>
      </c>
      <c r="BF528" s="173">
        <f t="shared" si="212"/>
        <v>9.7560975609756115E-2</v>
      </c>
      <c r="BG528" s="173">
        <f t="shared" si="213"/>
        <v>0.31707317073170738</v>
      </c>
      <c r="BH528" s="174" t="str">
        <f t="shared" si="214"/>
        <v>&lt;10 min</v>
      </c>
      <c r="BI528" s="174" t="str">
        <f t="shared" si="215"/>
        <v>33+</v>
      </c>
      <c r="BJ528" s="175">
        <f t="shared" si="216"/>
        <v>0.43700000000000006</v>
      </c>
      <c r="BK528" s="175">
        <f t="shared" si="217"/>
        <v>0.41</v>
      </c>
      <c r="BL528" s="175">
        <f t="shared" si="218"/>
        <v>4.3452021726010863E-2</v>
      </c>
      <c r="BM528" s="176" t="str">
        <f t="shared" si="219"/>
        <v>Écarter</v>
      </c>
      <c r="BN528" s="177">
        <f t="shared" si="220"/>
        <v>5.1991951710261573E-2</v>
      </c>
      <c r="BO528" s="177">
        <f t="shared" si="221"/>
        <v>328</v>
      </c>
      <c r="BP528" s="178">
        <f t="shared" si="222"/>
        <v>7.3170731707317069E-2</v>
      </c>
      <c r="BQ528" s="178">
        <f t="shared" si="223"/>
        <v>1.5</v>
      </c>
      <c r="BR528" s="179">
        <f t="shared" si="224"/>
        <v>0.41463414634146345</v>
      </c>
      <c r="BS528" s="182">
        <f>AVERAGE(Tableau1[[#This Row],[STL_pg/Min]],Tableau1[[#This Row],[BLK_pg/Min]],Tableau1[[#This Row],[REB_pg/Min]])</f>
        <v>0.15447154471544716</v>
      </c>
      <c r="BT528" s="180">
        <f>AVERAGE(Tableau1[FG%])</f>
        <v>44.61089630931459</v>
      </c>
      <c r="BU528" s="180">
        <f>AVERAGE(Tableau1[3P%])</f>
        <v>29.902460456941991</v>
      </c>
      <c r="BV528" s="180">
        <f>AVERAGE(Tableau1[FT%])</f>
        <v>72.024077328646754</v>
      </c>
    </row>
    <row r="529" spans="1:74">
      <c r="A529" s="181" t="s">
        <v>2292</v>
      </c>
      <c r="B529" s="167" t="s">
        <v>1750</v>
      </c>
      <c r="C529" s="168">
        <v>23</v>
      </c>
      <c r="D529" s="168">
        <v>19</v>
      </c>
      <c r="E529" s="168">
        <v>12</v>
      </c>
      <c r="F529" s="168">
        <v>7</v>
      </c>
      <c r="G529" s="168">
        <v>3.5</v>
      </c>
      <c r="H529" s="169">
        <v>32</v>
      </c>
      <c r="I529" s="169">
        <v>13</v>
      </c>
      <c r="J529" s="169">
        <v>25</v>
      </c>
      <c r="K529" s="169">
        <v>58.3</v>
      </c>
      <c r="L529" s="169">
        <v>2</v>
      </c>
      <c r="M529" s="169">
        <v>8</v>
      </c>
      <c r="N529" s="169">
        <v>25</v>
      </c>
      <c r="O529" s="169">
        <v>4</v>
      </c>
      <c r="P529" s="169">
        <v>4</v>
      </c>
      <c r="Q529" s="169">
        <v>75</v>
      </c>
      <c r="R529" s="169">
        <v>6</v>
      </c>
      <c r="S529" s="169">
        <v>15</v>
      </c>
      <c r="T529" s="169">
        <v>23</v>
      </c>
      <c r="U529" s="169">
        <v>4</v>
      </c>
      <c r="V529" s="170">
        <v>2</v>
      </c>
      <c r="W529" s="169">
        <v>0</v>
      </c>
      <c r="X529" s="169">
        <v>4</v>
      </c>
      <c r="Y529" s="169">
        <v>11</v>
      </c>
      <c r="Z529" s="169">
        <v>76</v>
      </c>
      <c r="AA529" s="169">
        <v>0</v>
      </c>
      <c r="AB529" s="169">
        <v>0</v>
      </c>
      <c r="AC529" s="168">
        <v>-0.1</v>
      </c>
      <c r="AD529" s="168">
        <v>91.9</v>
      </c>
      <c r="AE529" s="168">
        <v>91.3</v>
      </c>
      <c r="AF529" s="168">
        <v>0.5</v>
      </c>
      <c r="AG529" s="168">
        <v>11.8</v>
      </c>
      <c r="AH529" s="168">
        <v>2</v>
      </c>
      <c r="AI529" s="168">
        <v>12.5</v>
      </c>
      <c r="AJ529" s="168">
        <v>7.9</v>
      </c>
      <c r="AK529" s="168">
        <v>21.9</v>
      </c>
      <c r="AL529" s="168">
        <v>14.8</v>
      </c>
      <c r="AM529" s="168">
        <v>6.3</v>
      </c>
      <c r="AN529" s="168">
        <v>62.5</v>
      </c>
      <c r="AO529" s="168">
        <v>64.099999999999994</v>
      </c>
      <c r="AP529" s="168">
        <v>17.600000000000001</v>
      </c>
      <c r="AQ529" s="168">
        <v>99</v>
      </c>
      <c r="AR529" s="168">
        <v>16.8</v>
      </c>
      <c r="AS529" s="168">
        <v>135</v>
      </c>
      <c r="AT529" s="171">
        <f t="shared" si="200"/>
        <v>1.6842105263157894</v>
      </c>
      <c r="AU529" s="171">
        <f t="shared" si="201"/>
        <v>0.21052631578947367</v>
      </c>
      <c r="AV529" s="172">
        <f t="shared" si="202"/>
        <v>1.2105263157894737</v>
      </c>
      <c r="AW529" s="172">
        <f t="shared" si="203"/>
        <v>0.31578947368421051</v>
      </c>
      <c r="AX529" s="172">
        <f t="shared" si="204"/>
        <v>0.78947368421052633</v>
      </c>
      <c r="AY529" s="172">
        <f t="shared" si="205"/>
        <v>0</v>
      </c>
      <c r="AZ529" s="172">
        <f t="shared" si="206"/>
        <v>0.21052631578947367</v>
      </c>
      <c r="BA529" s="172">
        <f t="shared" si="207"/>
        <v>0.10526315789473684</v>
      </c>
      <c r="BB529" s="173">
        <f t="shared" si="208"/>
        <v>0.48120300751879697</v>
      </c>
      <c r="BC529" s="173">
        <f t="shared" si="209"/>
        <v>2</v>
      </c>
      <c r="BD529" s="173">
        <f t="shared" si="210"/>
        <v>0</v>
      </c>
      <c r="BE529" s="173">
        <f t="shared" si="211"/>
        <v>6.0150375939849621E-2</v>
      </c>
      <c r="BF529" s="173">
        <f t="shared" si="212"/>
        <v>9.0225563909774431E-2</v>
      </c>
      <c r="BG529" s="173">
        <f t="shared" si="213"/>
        <v>0.22556390977443611</v>
      </c>
      <c r="BH529" s="174" t="str">
        <f t="shared" si="214"/>
        <v>&lt;10 min</v>
      </c>
      <c r="BI529" s="174" t="str">
        <f t="shared" si="215"/>
        <v>23–27</v>
      </c>
      <c r="BJ529" s="175">
        <f t="shared" si="216"/>
        <v>0.625</v>
      </c>
      <c r="BK529" s="175">
        <f t="shared" si="217"/>
        <v>0.6409999999999999</v>
      </c>
      <c r="BL529" s="175">
        <f t="shared" si="218"/>
        <v>1.5087507543753771E-2</v>
      </c>
      <c r="BM529" s="176" t="str">
        <f t="shared" si="219"/>
        <v>Écarter</v>
      </c>
      <c r="BN529" s="177">
        <f t="shared" si="220"/>
        <v>5.1509054325955733E-2</v>
      </c>
      <c r="BO529" s="177">
        <f t="shared" si="221"/>
        <v>66.5</v>
      </c>
      <c r="BP529" s="178">
        <f t="shared" si="222"/>
        <v>6.0150375939849621E-2</v>
      </c>
      <c r="BQ529" s="178">
        <f t="shared" si="223"/>
        <v>2</v>
      </c>
      <c r="BR529" s="179">
        <f t="shared" si="224"/>
        <v>0.34586466165413532</v>
      </c>
      <c r="BS529" s="182">
        <f>AVERAGE(Tableau1[[#This Row],[STL_pg/Min]],Tableau1[[#This Row],[BLK_pg/Min]],Tableau1[[#This Row],[REB_pg/Min]])</f>
        <v>0.13533834586466165</v>
      </c>
      <c r="BT529" s="180">
        <f>AVERAGE(Tableau1[FG%])</f>
        <v>44.61089630931459</v>
      </c>
      <c r="BU529" s="180">
        <f>AVERAGE(Tableau1[3P%])</f>
        <v>29.902460456941991</v>
      </c>
      <c r="BV529" s="180">
        <f>AVERAGE(Tableau1[FT%])</f>
        <v>72.024077328646754</v>
      </c>
    </row>
    <row r="530" spans="1:74">
      <c r="A530" s="181" t="s">
        <v>2293</v>
      </c>
      <c r="B530" s="167" t="s">
        <v>1817</v>
      </c>
      <c r="C530" s="168">
        <v>24</v>
      </c>
      <c r="D530" s="168">
        <v>6</v>
      </c>
      <c r="E530" s="168">
        <v>4</v>
      </c>
      <c r="F530" s="168">
        <v>2</v>
      </c>
      <c r="G530" s="168">
        <v>4.0999999999999996</v>
      </c>
      <c r="H530" s="169">
        <v>10</v>
      </c>
      <c r="I530" s="169">
        <v>4</v>
      </c>
      <c r="J530" s="169">
        <v>8</v>
      </c>
      <c r="K530" s="169">
        <v>50</v>
      </c>
      <c r="L530" s="169">
        <v>0</v>
      </c>
      <c r="M530" s="169">
        <v>1</v>
      </c>
      <c r="N530" s="169">
        <v>0</v>
      </c>
      <c r="O530" s="169">
        <v>2</v>
      </c>
      <c r="P530" s="169">
        <v>2</v>
      </c>
      <c r="Q530" s="169">
        <v>100</v>
      </c>
      <c r="R530" s="169">
        <v>4</v>
      </c>
      <c r="S530" s="169">
        <v>4</v>
      </c>
      <c r="T530" s="169">
        <v>8</v>
      </c>
      <c r="U530" s="169">
        <v>2</v>
      </c>
      <c r="V530" s="170">
        <v>0</v>
      </c>
      <c r="W530" s="169">
        <v>1</v>
      </c>
      <c r="X530" s="169">
        <v>0</v>
      </c>
      <c r="Y530" s="169">
        <v>3</v>
      </c>
      <c r="Z530" s="169">
        <v>26</v>
      </c>
      <c r="AA530" s="169">
        <v>0</v>
      </c>
      <c r="AB530" s="169">
        <v>0</v>
      </c>
      <c r="AC530" s="168">
        <v>-1.3</v>
      </c>
      <c r="AD530" s="168">
        <v>120.4</v>
      </c>
      <c r="AE530" s="168">
        <v>130.4</v>
      </c>
      <c r="AF530" s="168">
        <v>-10</v>
      </c>
      <c r="AG530" s="168">
        <v>10.5</v>
      </c>
      <c r="AH530" s="168">
        <v>0</v>
      </c>
      <c r="AI530" s="168">
        <v>18.2</v>
      </c>
      <c r="AJ530" s="168">
        <v>16.7</v>
      </c>
      <c r="AK530" s="168">
        <v>13.8</v>
      </c>
      <c r="AL530" s="168">
        <v>15.1</v>
      </c>
      <c r="AM530" s="168">
        <v>0</v>
      </c>
      <c r="AN530" s="168">
        <v>50</v>
      </c>
      <c r="AO530" s="168">
        <v>56.3</v>
      </c>
      <c r="AP530" s="168">
        <v>14.3</v>
      </c>
      <c r="AQ530" s="168">
        <v>106.74</v>
      </c>
      <c r="AR530" s="168">
        <v>9.1999999999999993</v>
      </c>
      <c r="AS530" s="168">
        <v>54</v>
      </c>
      <c r="AT530" s="171">
        <f t="shared" si="200"/>
        <v>1.6666666666666667</v>
      </c>
      <c r="AU530" s="171">
        <f t="shared" si="201"/>
        <v>0.33333333333333331</v>
      </c>
      <c r="AV530" s="172">
        <f t="shared" si="202"/>
        <v>1.3333333333333333</v>
      </c>
      <c r="AW530" s="172">
        <f t="shared" si="203"/>
        <v>0.66666666666666663</v>
      </c>
      <c r="AX530" s="172">
        <f t="shared" si="204"/>
        <v>0.66666666666666663</v>
      </c>
      <c r="AY530" s="172">
        <f t="shared" si="205"/>
        <v>0.16666666666666666</v>
      </c>
      <c r="AZ530" s="172">
        <f t="shared" si="206"/>
        <v>0</v>
      </c>
      <c r="BA530" s="172">
        <f t="shared" si="207"/>
        <v>0</v>
      </c>
      <c r="BB530" s="173">
        <f t="shared" si="208"/>
        <v>0.40650406504065045</v>
      </c>
      <c r="BC530" s="173" t="str">
        <f t="shared" si="209"/>
        <v/>
      </c>
      <c r="BD530" s="173">
        <f t="shared" si="210"/>
        <v>4.065040650406504E-2</v>
      </c>
      <c r="BE530" s="173">
        <f t="shared" si="211"/>
        <v>0</v>
      </c>
      <c r="BF530" s="173">
        <f t="shared" si="212"/>
        <v>0.16260162601626016</v>
      </c>
      <c r="BG530" s="173">
        <f t="shared" si="213"/>
        <v>0.16260162601626016</v>
      </c>
      <c r="BH530" s="174" t="str">
        <f t="shared" si="214"/>
        <v>&lt;10 min</v>
      </c>
      <c r="BI530" s="174" t="str">
        <f t="shared" si="215"/>
        <v>23–27</v>
      </c>
      <c r="BJ530" s="175">
        <f t="shared" si="216"/>
        <v>0.5</v>
      </c>
      <c r="BK530" s="175">
        <f t="shared" si="217"/>
        <v>0.56299999999999994</v>
      </c>
      <c r="BL530" s="175">
        <f t="shared" si="218"/>
        <v>4.8280024140012071E-3</v>
      </c>
      <c r="BM530" s="176" t="str">
        <f t="shared" si="219"/>
        <v>Écarter</v>
      </c>
      <c r="BN530" s="177">
        <f t="shared" si="220"/>
        <v>5.0972501676727032E-2</v>
      </c>
      <c r="BO530" s="177">
        <f t="shared" si="221"/>
        <v>24.599999999999998</v>
      </c>
      <c r="BP530" s="178">
        <f t="shared" si="222"/>
        <v>8.1300813008130093E-2</v>
      </c>
      <c r="BQ530" s="178">
        <f t="shared" si="223"/>
        <v>0</v>
      </c>
      <c r="BR530" s="179">
        <f t="shared" si="224"/>
        <v>0.32520325203252032</v>
      </c>
      <c r="BS530" s="182">
        <f>AVERAGE(Tableau1[[#This Row],[STL_pg/Min]],Tableau1[[#This Row],[BLK_pg/Min]],Tableau1[[#This Row],[REB_pg/Min]])</f>
        <v>0.12195121951219512</v>
      </c>
      <c r="BT530" s="180">
        <f>AVERAGE(Tableau1[FG%])</f>
        <v>44.61089630931459</v>
      </c>
      <c r="BU530" s="180">
        <f>AVERAGE(Tableau1[3P%])</f>
        <v>29.902460456941991</v>
      </c>
      <c r="BV530" s="180">
        <f>AVERAGE(Tableau1[FT%])</f>
        <v>72.024077328646754</v>
      </c>
    </row>
    <row r="531" spans="1:74">
      <c r="A531" s="181" t="s">
        <v>2294</v>
      </c>
      <c r="B531" s="167" t="s">
        <v>1752</v>
      </c>
      <c r="C531" s="168">
        <v>31</v>
      </c>
      <c r="D531" s="168">
        <v>46</v>
      </c>
      <c r="E531" s="168">
        <v>21</v>
      </c>
      <c r="F531" s="168">
        <v>25</v>
      </c>
      <c r="G531" s="168">
        <v>8.3000000000000007</v>
      </c>
      <c r="H531" s="169">
        <v>74</v>
      </c>
      <c r="I531" s="169">
        <v>32</v>
      </c>
      <c r="J531" s="169">
        <v>64</v>
      </c>
      <c r="K531" s="169">
        <v>50.8</v>
      </c>
      <c r="L531" s="169">
        <v>0</v>
      </c>
      <c r="M531" s="169">
        <v>9</v>
      </c>
      <c r="N531" s="169">
        <v>22.2</v>
      </c>
      <c r="O531" s="169">
        <v>9</v>
      </c>
      <c r="P531" s="169">
        <v>18</v>
      </c>
      <c r="Q531" s="169">
        <v>47.1</v>
      </c>
      <c r="R531" s="169">
        <v>37</v>
      </c>
      <c r="S531" s="169">
        <v>55</v>
      </c>
      <c r="T531" s="169">
        <v>97</v>
      </c>
      <c r="U531" s="169">
        <v>37</v>
      </c>
      <c r="V531" s="170">
        <v>18</v>
      </c>
      <c r="W531" s="169">
        <v>9</v>
      </c>
      <c r="X531" s="169">
        <v>23</v>
      </c>
      <c r="Y531" s="169">
        <v>55</v>
      </c>
      <c r="Z531" s="169">
        <v>313</v>
      </c>
      <c r="AA531" s="169">
        <v>0</v>
      </c>
      <c r="AB531" s="169">
        <v>0</v>
      </c>
      <c r="AC531" s="168">
        <v>-3.3</v>
      </c>
      <c r="AD531" s="168">
        <v>101.4</v>
      </c>
      <c r="AE531" s="168">
        <v>118.9</v>
      </c>
      <c r="AF531" s="168">
        <v>-17.5</v>
      </c>
      <c r="AG531" s="168">
        <v>14.3</v>
      </c>
      <c r="AH531" s="168">
        <v>1.9</v>
      </c>
      <c r="AI531" s="168">
        <v>29.5</v>
      </c>
      <c r="AJ531" s="168">
        <v>9.4</v>
      </c>
      <c r="AK531" s="168">
        <v>14.2</v>
      </c>
      <c r="AL531" s="168">
        <v>11.8</v>
      </c>
      <c r="AM531" s="168">
        <v>15.5</v>
      </c>
      <c r="AN531" s="168">
        <v>52.4</v>
      </c>
      <c r="AO531" s="168">
        <v>52.5</v>
      </c>
      <c r="AP531" s="168">
        <v>10.1</v>
      </c>
      <c r="AQ531" s="168">
        <v>101.55</v>
      </c>
      <c r="AR531" s="168">
        <v>5.7</v>
      </c>
      <c r="AS531" s="168">
        <v>798</v>
      </c>
      <c r="AT531" s="171">
        <f t="shared" si="200"/>
        <v>1.6086956521739131</v>
      </c>
      <c r="AU531" s="171">
        <f t="shared" si="201"/>
        <v>0.80434782608695654</v>
      </c>
      <c r="AV531" s="172">
        <f t="shared" si="202"/>
        <v>2.1086956521739131</v>
      </c>
      <c r="AW531" s="172">
        <f t="shared" si="203"/>
        <v>0.80434782608695654</v>
      </c>
      <c r="AX531" s="172">
        <f t="shared" si="204"/>
        <v>1.1956521739130435</v>
      </c>
      <c r="AY531" s="172">
        <f t="shared" si="205"/>
        <v>0.19565217391304349</v>
      </c>
      <c r="AZ531" s="172">
        <f t="shared" si="206"/>
        <v>0.5</v>
      </c>
      <c r="BA531" s="172">
        <f t="shared" si="207"/>
        <v>0.39130434782608697</v>
      </c>
      <c r="BB531" s="173">
        <f t="shared" si="208"/>
        <v>0.19381875327396542</v>
      </c>
      <c r="BC531" s="173">
        <f t="shared" si="209"/>
        <v>2.0555555555555554</v>
      </c>
      <c r="BD531" s="173">
        <f t="shared" si="210"/>
        <v>2.3572551073860658E-2</v>
      </c>
      <c r="BE531" s="173">
        <f t="shared" si="211"/>
        <v>6.0240963855421679E-2</v>
      </c>
      <c r="BF531" s="173">
        <f t="shared" si="212"/>
        <v>9.6909376636982708E-2</v>
      </c>
      <c r="BG531" s="173">
        <f t="shared" si="213"/>
        <v>0.14405447878470401</v>
      </c>
      <c r="BH531" s="174" t="str">
        <f t="shared" si="214"/>
        <v>&lt;10 min</v>
      </c>
      <c r="BI531" s="174" t="str">
        <f t="shared" si="215"/>
        <v>28–32</v>
      </c>
      <c r="BJ531" s="175">
        <f t="shared" si="216"/>
        <v>0.52400000000000002</v>
      </c>
      <c r="BK531" s="175">
        <f t="shared" si="217"/>
        <v>0.52500000000000002</v>
      </c>
      <c r="BL531" s="175">
        <f t="shared" si="218"/>
        <v>3.8624019312009657E-2</v>
      </c>
      <c r="BM531" s="176" t="str">
        <f t="shared" si="219"/>
        <v>Écarter</v>
      </c>
      <c r="BN531" s="177">
        <f t="shared" si="220"/>
        <v>4.9199545096666963E-2</v>
      </c>
      <c r="BO531" s="177">
        <f t="shared" si="221"/>
        <v>381.8</v>
      </c>
      <c r="BP531" s="178">
        <f t="shared" si="222"/>
        <v>9.6909376636982708E-2</v>
      </c>
      <c r="BQ531" s="178">
        <f t="shared" si="223"/>
        <v>2.0555555555555554</v>
      </c>
      <c r="BR531" s="179">
        <f t="shared" si="224"/>
        <v>0.25405971712938707</v>
      </c>
      <c r="BS531" s="182">
        <f>AVERAGE(Tableau1[[#This Row],[STL_pg/Min]],Tableau1[[#This Row],[BLK_pg/Min]],Tableau1[[#This Row],[REB_pg/Min]])</f>
        <v>0.11262441068622314</v>
      </c>
      <c r="BT531" s="180">
        <f>AVERAGE(Tableau1[FG%])</f>
        <v>44.61089630931459</v>
      </c>
      <c r="BU531" s="180">
        <f>AVERAGE(Tableau1[3P%])</f>
        <v>29.902460456941991</v>
      </c>
      <c r="BV531" s="180">
        <f>AVERAGE(Tableau1[FT%])</f>
        <v>72.024077328646754</v>
      </c>
    </row>
    <row r="532" spans="1:74">
      <c r="A532" s="181" t="s">
        <v>2295</v>
      </c>
      <c r="B532" s="167" t="s">
        <v>1760</v>
      </c>
      <c r="C532" s="168">
        <v>23</v>
      </c>
      <c r="D532" s="168">
        <v>5</v>
      </c>
      <c r="E532" s="168">
        <v>0</v>
      </c>
      <c r="F532" s="168">
        <v>5</v>
      </c>
      <c r="G532" s="168">
        <v>8.9</v>
      </c>
      <c r="H532" s="169">
        <v>8</v>
      </c>
      <c r="I532" s="169">
        <v>3</v>
      </c>
      <c r="J532" s="169">
        <v>21</v>
      </c>
      <c r="K532" s="169">
        <v>14.3</v>
      </c>
      <c r="L532" s="169">
        <v>0</v>
      </c>
      <c r="M532" s="169">
        <v>10</v>
      </c>
      <c r="N532" s="169">
        <v>0</v>
      </c>
      <c r="O532" s="169">
        <v>2</v>
      </c>
      <c r="P532" s="169">
        <v>2</v>
      </c>
      <c r="Q532" s="169">
        <v>100</v>
      </c>
      <c r="R532" s="169">
        <v>2</v>
      </c>
      <c r="S532" s="169">
        <v>6</v>
      </c>
      <c r="T532" s="169">
        <v>8</v>
      </c>
      <c r="U532" s="169">
        <v>2</v>
      </c>
      <c r="V532" s="170">
        <v>1</v>
      </c>
      <c r="W532" s="169">
        <v>1</v>
      </c>
      <c r="X532" s="169">
        <v>2</v>
      </c>
      <c r="Y532" s="169">
        <v>1</v>
      </c>
      <c r="Z532" s="169">
        <v>29</v>
      </c>
      <c r="AA532" s="169">
        <v>0</v>
      </c>
      <c r="AB532" s="169">
        <v>0</v>
      </c>
      <c r="AC532" s="168">
        <v>2.6</v>
      </c>
      <c r="AD532" s="168">
        <v>110</v>
      </c>
      <c r="AE532" s="168">
        <v>96.6</v>
      </c>
      <c r="AF532" s="168">
        <v>13.4</v>
      </c>
      <c r="AG532" s="168">
        <v>6.5</v>
      </c>
      <c r="AH532" s="168">
        <v>2</v>
      </c>
      <c r="AI532" s="168">
        <v>8</v>
      </c>
      <c r="AJ532" s="168">
        <v>3.6</v>
      </c>
      <c r="AK532" s="168">
        <v>12.5</v>
      </c>
      <c r="AL532" s="168">
        <v>7.7</v>
      </c>
      <c r="AM532" s="168">
        <v>4</v>
      </c>
      <c r="AN532" s="168">
        <v>14.3</v>
      </c>
      <c r="AO532" s="168">
        <v>18.3</v>
      </c>
      <c r="AP532" s="168">
        <v>22.1</v>
      </c>
      <c r="AQ532" s="168">
        <v>96.76</v>
      </c>
      <c r="AR532" s="168">
        <v>-0.5</v>
      </c>
      <c r="AS532" s="168">
        <v>90</v>
      </c>
      <c r="AT532" s="171">
        <f t="shared" si="200"/>
        <v>1.6</v>
      </c>
      <c r="AU532" s="171">
        <f t="shared" si="201"/>
        <v>0.4</v>
      </c>
      <c r="AV532" s="172">
        <f t="shared" si="202"/>
        <v>1.6</v>
      </c>
      <c r="AW532" s="172">
        <f t="shared" si="203"/>
        <v>0.4</v>
      </c>
      <c r="AX532" s="172">
        <f t="shared" si="204"/>
        <v>1.2</v>
      </c>
      <c r="AY532" s="172">
        <f t="shared" si="205"/>
        <v>0.2</v>
      </c>
      <c r="AZ532" s="172">
        <f t="shared" si="206"/>
        <v>0.4</v>
      </c>
      <c r="BA532" s="172">
        <f t="shared" si="207"/>
        <v>0.2</v>
      </c>
      <c r="BB532" s="173">
        <f t="shared" si="208"/>
        <v>0.1797752808988764</v>
      </c>
      <c r="BC532" s="173">
        <f t="shared" si="209"/>
        <v>2</v>
      </c>
      <c r="BD532" s="173">
        <f t="shared" si="210"/>
        <v>2.247191011235955E-2</v>
      </c>
      <c r="BE532" s="173">
        <f t="shared" si="211"/>
        <v>4.49438202247191E-2</v>
      </c>
      <c r="BF532" s="173">
        <f t="shared" si="212"/>
        <v>4.49438202247191E-2</v>
      </c>
      <c r="BG532" s="173">
        <f t="shared" si="213"/>
        <v>0.1348314606741573</v>
      </c>
      <c r="BH532" s="174" t="str">
        <f t="shared" si="214"/>
        <v>&lt;10 min</v>
      </c>
      <c r="BI532" s="174" t="str">
        <f t="shared" si="215"/>
        <v>23–27</v>
      </c>
      <c r="BJ532" s="175">
        <f t="shared" si="216"/>
        <v>0.14300000000000002</v>
      </c>
      <c r="BK532" s="175">
        <f t="shared" si="217"/>
        <v>0.183</v>
      </c>
      <c r="BL532" s="175">
        <f t="shared" si="218"/>
        <v>1.2673506336753168E-2</v>
      </c>
      <c r="BM532" s="176" t="str">
        <f t="shared" si="219"/>
        <v>Écarter</v>
      </c>
      <c r="BN532" s="177">
        <f t="shared" si="220"/>
        <v>4.8933601609657949E-2</v>
      </c>
      <c r="BO532" s="177">
        <f t="shared" si="221"/>
        <v>44.5</v>
      </c>
      <c r="BP532" s="178">
        <f t="shared" si="222"/>
        <v>4.49438202247191E-2</v>
      </c>
      <c r="BQ532" s="178">
        <f t="shared" si="223"/>
        <v>2</v>
      </c>
      <c r="BR532" s="179">
        <f t="shared" si="224"/>
        <v>0.1797752808988764</v>
      </c>
      <c r="BS532" s="182">
        <f>AVERAGE(Tableau1[[#This Row],[STL_pg/Min]],Tableau1[[#This Row],[BLK_pg/Min]],Tableau1[[#This Row],[REB_pg/Min]])</f>
        <v>8.2397003745318345E-2</v>
      </c>
      <c r="BT532" s="180">
        <f>AVERAGE(Tableau1[FG%])</f>
        <v>44.61089630931459</v>
      </c>
      <c r="BU532" s="180">
        <f>AVERAGE(Tableau1[3P%])</f>
        <v>29.902460456941991</v>
      </c>
      <c r="BV532" s="180">
        <f>AVERAGE(Tableau1[FT%])</f>
        <v>72.024077328646754</v>
      </c>
    </row>
    <row r="533" spans="1:74">
      <c r="A533" s="181" t="s">
        <v>2296</v>
      </c>
      <c r="B533" s="167" t="s">
        <v>1756</v>
      </c>
      <c r="C533" s="168">
        <v>21</v>
      </c>
      <c r="D533" s="168">
        <v>52</v>
      </c>
      <c r="E533" s="168">
        <v>39</v>
      </c>
      <c r="F533" s="168">
        <v>13</v>
      </c>
      <c r="G533" s="168">
        <v>7.8</v>
      </c>
      <c r="H533" s="169">
        <v>83</v>
      </c>
      <c r="I533" s="169">
        <v>31</v>
      </c>
      <c r="J533" s="169">
        <v>83</v>
      </c>
      <c r="K533" s="169">
        <v>36.1</v>
      </c>
      <c r="L533" s="169">
        <v>16</v>
      </c>
      <c r="M533" s="169">
        <v>57</v>
      </c>
      <c r="N533" s="169">
        <v>27.3</v>
      </c>
      <c r="O533" s="169">
        <v>5</v>
      </c>
      <c r="P533" s="169">
        <v>10</v>
      </c>
      <c r="Q533" s="169">
        <v>58.3</v>
      </c>
      <c r="R533" s="169">
        <v>21</v>
      </c>
      <c r="S533" s="169">
        <v>47</v>
      </c>
      <c r="T533" s="169">
        <v>68</v>
      </c>
      <c r="U533" s="169">
        <v>21</v>
      </c>
      <c r="V533" s="170">
        <v>16</v>
      </c>
      <c r="W533" s="169">
        <v>10</v>
      </c>
      <c r="X533" s="169">
        <v>10</v>
      </c>
      <c r="Y533" s="169">
        <v>31</v>
      </c>
      <c r="Z533" s="169">
        <v>244</v>
      </c>
      <c r="AA533" s="169">
        <v>0</v>
      </c>
      <c r="AB533" s="169">
        <v>0</v>
      </c>
      <c r="AC533" s="168">
        <v>0.5</v>
      </c>
      <c r="AD533" s="168">
        <v>111.8</v>
      </c>
      <c r="AE533" s="168">
        <v>108</v>
      </c>
      <c r="AF533" s="168">
        <v>3.8</v>
      </c>
      <c r="AG533" s="168">
        <v>6.4</v>
      </c>
      <c r="AH533" s="168">
        <v>1.1200000000000001</v>
      </c>
      <c r="AI533" s="168">
        <v>15.3</v>
      </c>
      <c r="AJ533" s="168">
        <v>5.7</v>
      </c>
      <c r="AK533" s="168">
        <v>11.3</v>
      </c>
      <c r="AL533" s="168">
        <v>8.5</v>
      </c>
      <c r="AM533" s="168">
        <v>13.7</v>
      </c>
      <c r="AN533" s="168">
        <v>45.2</v>
      </c>
      <c r="AO533" s="168">
        <v>46.4</v>
      </c>
      <c r="AP533" s="168">
        <v>11</v>
      </c>
      <c r="AQ533" s="168">
        <v>98.14</v>
      </c>
      <c r="AR533" s="168">
        <v>4.5</v>
      </c>
      <c r="AS533" s="168">
        <v>821</v>
      </c>
      <c r="AT533" s="171">
        <f t="shared" si="200"/>
        <v>1.5961538461538463</v>
      </c>
      <c r="AU533" s="171">
        <f t="shared" si="201"/>
        <v>0.40384615384615385</v>
      </c>
      <c r="AV533" s="172">
        <f t="shared" si="202"/>
        <v>1.3076923076923077</v>
      </c>
      <c r="AW533" s="172">
        <f t="shared" si="203"/>
        <v>0.40384615384615385</v>
      </c>
      <c r="AX533" s="172">
        <f t="shared" si="204"/>
        <v>0.90384615384615385</v>
      </c>
      <c r="AY533" s="172">
        <f t="shared" si="205"/>
        <v>0.19230769230769232</v>
      </c>
      <c r="AZ533" s="172">
        <f t="shared" si="206"/>
        <v>0.19230769230769232</v>
      </c>
      <c r="BA533" s="172">
        <f t="shared" si="207"/>
        <v>0.30769230769230771</v>
      </c>
      <c r="BB533" s="173">
        <f t="shared" si="208"/>
        <v>0.20463510848126235</v>
      </c>
      <c r="BC533" s="173">
        <f t="shared" si="209"/>
        <v>1.3125</v>
      </c>
      <c r="BD533" s="173">
        <f t="shared" si="210"/>
        <v>2.465483234714004E-2</v>
      </c>
      <c r="BE533" s="173">
        <f t="shared" si="211"/>
        <v>2.465483234714004E-2</v>
      </c>
      <c r="BF533" s="173">
        <f t="shared" si="212"/>
        <v>5.1775147928994084E-2</v>
      </c>
      <c r="BG533" s="173">
        <f t="shared" si="213"/>
        <v>0.11587771203155819</v>
      </c>
      <c r="BH533" s="174" t="str">
        <f t="shared" si="214"/>
        <v>&lt;10 min</v>
      </c>
      <c r="BI533" s="174" t="str">
        <f t="shared" si="215"/>
        <v>18–22</v>
      </c>
      <c r="BJ533" s="175">
        <f t="shared" si="216"/>
        <v>0.45200000000000001</v>
      </c>
      <c r="BK533" s="175">
        <f t="shared" si="217"/>
        <v>0.46399999999999997</v>
      </c>
      <c r="BL533" s="175">
        <f t="shared" si="218"/>
        <v>5.009052504526252E-2</v>
      </c>
      <c r="BM533" s="176" t="str">
        <f t="shared" si="219"/>
        <v>Écarter</v>
      </c>
      <c r="BN533" s="177">
        <f t="shared" si="220"/>
        <v>4.8815972759634736E-2</v>
      </c>
      <c r="BO533" s="177">
        <f t="shared" si="221"/>
        <v>405.59999999999997</v>
      </c>
      <c r="BP533" s="178">
        <f t="shared" si="222"/>
        <v>5.1775147928994091E-2</v>
      </c>
      <c r="BQ533" s="178">
        <f t="shared" si="223"/>
        <v>1.3125</v>
      </c>
      <c r="BR533" s="179">
        <f t="shared" si="224"/>
        <v>0.16765285996055226</v>
      </c>
      <c r="BS533" s="182">
        <f>AVERAGE(Tableau1[[#This Row],[STL_pg/Min]],Tableau1[[#This Row],[BLK_pg/Min]],Tableau1[[#This Row],[REB_pg/Min]])</f>
        <v>7.2320841551610782E-2</v>
      </c>
      <c r="BT533" s="180">
        <f>AVERAGE(Tableau1[FG%])</f>
        <v>44.61089630931459</v>
      </c>
      <c r="BU533" s="180">
        <f>AVERAGE(Tableau1[3P%])</f>
        <v>29.902460456941991</v>
      </c>
      <c r="BV533" s="180">
        <f>AVERAGE(Tableau1[FT%])</f>
        <v>72.024077328646754</v>
      </c>
    </row>
    <row r="534" spans="1:74">
      <c r="A534" s="181" t="s">
        <v>2297</v>
      </c>
      <c r="B534" s="167" t="s">
        <v>1795</v>
      </c>
      <c r="C534" s="168">
        <v>24</v>
      </c>
      <c r="D534" s="168">
        <v>22</v>
      </c>
      <c r="E534" s="168">
        <v>17</v>
      </c>
      <c r="F534" s="168">
        <v>5</v>
      </c>
      <c r="G534" s="168">
        <v>4.2</v>
      </c>
      <c r="H534" s="169">
        <v>35</v>
      </c>
      <c r="I534" s="169">
        <v>11</v>
      </c>
      <c r="J534" s="169">
        <v>31</v>
      </c>
      <c r="K534" s="169">
        <v>36.700000000000003</v>
      </c>
      <c r="L534" s="169">
        <v>7</v>
      </c>
      <c r="M534" s="169">
        <v>22</v>
      </c>
      <c r="N534" s="169">
        <v>30.4</v>
      </c>
      <c r="O534" s="169">
        <v>7</v>
      </c>
      <c r="P534" s="169">
        <v>9</v>
      </c>
      <c r="Q534" s="169">
        <v>77.8</v>
      </c>
      <c r="R534" s="169">
        <v>0</v>
      </c>
      <c r="S534" s="169">
        <v>11</v>
      </c>
      <c r="T534" s="169">
        <v>11</v>
      </c>
      <c r="U534" s="169">
        <v>20</v>
      </c>
      <c r="V534" s="170">
        <v>4</v>
      </c>
      <c r="W534" s="169">
        <v>2</v>
      </c>
      <c r="X534" s="169">
        <v>0</v>
      </c>
      <c r="Y534" s="169">
        <v>9</v>
      </c>
      <c r="Z534" s="169">
        <v>79</v>
      </c>
      <c r="AA534" s="169">
        <v>0</v>
      </c>
      <c r="AB534" s="169">
        <v>0</v>
      </c>
      <c r="AC534" s="168">
        <v>1.2</v>
      </c>
      <c r="AD534" s="168">
        <v>114.6</v>
      </c>
      <c r="AE534" s="168">
        <v>102.5</v>
      </c>
      <c r="AF534" s="168">
        <v>12.1</v>
      </c>
      <c r="AG534" s="168">
        <v>25.7</v>
      </c>
      <c r="AH534" s="168">
        <v>3.8</v>
      </c>
      <c r="AI534" s="168">
        <v>32.799999999999997</v>
      </c>
      <c r="AJ534" s="168">
        <v>0</v>
      </c>
      <c r="AK534" s="168">
        <v>11.4</v>
      </c>
      <c r="AL534" s="168">
        <v>6.3</v>
      </c>
      <c r="AM534" s="168">
        <v>8.6</v>
      </c>
      <c r="AN534" s="168">
        <v>48.3</v>
      </c>
      <c r="AO534" s="168">
        <v>53</v>
      </c>
      <c r="AP534" s="168">
        <v>16.7</v>
      </c>
      <c r="AQ534" s="168">
        <v>106.19</v>
      </c>
      <c r="AR534" s="168">
        <v>8.6</v>
      </c>
      <c r="AS534" s="168">
        <v>206</v>
      </c>
      <c r="AT534" s="171">
        <f t="shared" si="200"/>
        <v>1.5909090909090908</v>
      </c>
      <c r="AU534" s="171">
        <f t="shared" si="201"/>
        <v>0.90909090909090906</v>
      </c>
      <c r="AV534" s="172">
        <f t="shared" si="202"/>
        <v>0.5</v>
      </c>
      <c r="AW534" s="172">
        <f t="shared" si="203"/>
        <v>0</v>
      </c>
      <c r="AX534" s="172">
        <f t="shared" si="204"/>
        <v>0.5</v>
      </c>
      <c r="AY534" s="172">
        <f t="shared" si="205"/>
        <v>9.0909090909090912E-2</v>
      </c>
      <c r="AZ534" s="172">
        <f t="shared" si="206"/>
        <v>0</v>
      </c>
      <c r="BA534" s="172">
        <f t="shared" si="207"/>
        <v>0.18181818181818182</v>
      </c>
      <c r="BB534" s="173">
        <f t="shared" si="208"/>
        <v>0.37878787878787873</v>
      </c>
      <c r="BC534" s="173">
        <f t="shared" si="209"/>
        <v>5</v>
      </c>
      <c r="BD534" s="173">
        <f t="shared" si="210"/>
        <v>2.1645021645021644E-2</v>
      </c>
      <c r="BE534" s="173">
        <f t="shared" si="211"/>
        <v>0</v>
      </c>
      <c r="BF534" s="173">
        <f t="shared" si="212"/>
        <v>0</v>
      </c>
      <c r="BG534" s="173">
        <f t="shared" si="213"/>
        <v>0.11904761904761904</v>
      </c>
      <c r="BH534" s="174" t="str">
        <f t="shared" si="214"/>
        <v>&lt;10 min</v>
      </c>
      <c r="BI534" s="174" t="str">
        <f t="shared" si="215"/>
        <v>23–27</v>
      </c>
      <c r="BJ534" s="175">
        <f t="shared" si="216"/>
        <v>0.48299999999999998</v>
      </c>
      <c r="BK534" s="175">
        <f t="shared" si="217"/>
        <v>0.53</v>
      </c>
      <c r="BL534" s="175">
        <f t="shared" si="218"/>
        <v>1.8708509354254676E-2</v>
      </c>
      <c r="BM534" s="176" t="str">
        <f t="shared" si="219"/>
        <v>Écarter</v>
      </c>
      <c r="BN534" s="177">
        <f t="shared" si="220"/>
        <v>4.8655569782330342E-2</v>
      </c>
      <c r="BO534" s="177">
        <f t="shared" si="221"/>
        <v>92.4</v>
      </c>
      <c r="BP534" s="178">
        <f t="shared" si="222"/>
        <v>0.21645021645021645</v>
      </c>
      <c r="BQ534" s="178">
        <f t="shared" si="223"/>
        <v>5</v>
      </c>
      <c r="BR534" s="179">
        <f t="shared" si="224"/>
        <v>0.11904761904761904</v>
      </c>
      <c r="BS534" s="182">
        <f>AVERAGE(Tableau1[[#This Row],[STL_pg/Min]],Tableau1[[#This Row],[BLK_pg/Min]],Tableau1[[#This Row],[REB_pg/Min]])</f>
        <v>4.6897546897546889E-2</v>
      </c>
      <c r="BT534" s="180">
        <f>AVERAGE(Tableau1[FG%])</f>
        <v>44.61089630931459</v>
      </c>
      <c r="BU534" s="180">
        <f>AVERAGE(Tableau1[3P%])</f>
        <v>29.902460456941991</v>
      </c>
      <c r="BV534" s="180">
        <f>AVERAGE(Tableau1[FT%])</f>
        <v>72.024077328646754</v>
      </c>
    </row>
    <row r="535" spans="1:74">
      <c r="A535" s="181" t="s">
        <v>2298</v>
      </c>
      <c r="B535" s="167" t="s">
        <v>1752</v>
      </c>
      <c r="C535" s="168">
        <v>22</v>
      </c>
      <c r="D535" s="168">
        <v>9</v>
      </c>
      <c r="E535" s="168">
        <v>5</v>
      </c>
      <c r="F535" s="168">
        <v>4</v>
      </c>
      <c r="G535" s="168">
        <v>7.4</v>
      </c>
      <c r="H535" s="169">
        <v>14</v>
      </c>
      <c r="I535" s="169">
        <v>6</v>
      </c>
      <c r="J535" s="169">
        <v>19</v>
      </c>
      <c r="K535" s="169">
        <v>31.6</v>
      </c>
      <c r="L535" s="169">
        <v>0</v>
      </c>
      <c r="M535" s="169">
        <v>7</v>
      </c>
      <c r="N535" s="169">
        <v>0</v>
      </c>
      <c r="O535" s="169">
        <v>2</v>
      </c>
      <c r="P535" s="169">
        <v>7</v>
      </c>
      <c r="Q535" s="169">
        <v>28.6</v>
      </c>
      <c r="R535" s="169">
        <v>2</v>
      </c>
      <c r="S535" s="169">
        <v>13</v>
      </c>
      <c r="T535" s="169">
        <v>15</v>
      </c>
      <c r="U535" s="169">
        <v>1</v>
      </c>
      <c r="V535" s="170">
        <v>3</v>
      </c>
      <c r="W535" s="169">
        <v>4</v>
      </c>
      <c r="X535" s="169">
        <v>2</v>
      </c>
      <c r="Y535" s="169">
        <v>6</v>
      </c>
      <c r="Z535" s="169">
        <v>49</v>
      </c>
      <c r="AA535" s="169">
        <v>0</v>
      </c>
      <c r="AB535" s="169">
        <v>0</v>
      </c>
      <c r="AC535" s="168">
        <v>-5.4</v>
      </c>
      <c r="AD535" s="168">
        <v>81.900000000000006</v>
      </c>
      <c r="AE535" s="168">
        <v>119.3</v>
      </c>
      <c r="AF535" s="168">
        <v>-37.299999999999997</v>
      </c>
      <c r="AG535" s="168">
        <v>2.6</v>
      </c>
      <c r="AH535" s="168">
        <v>0.33</v>
      </c>
      <c r="AI535" s="168">
        <v>3.8</v>
      </c>
      <c r="AJ535" s="168">
        <v>2.6</v>
      </c>
      <c r="AK535" s="168">
        <v>22.8</v>
      </c>
      <c r="AL535" s="168">
        <v>11.1</v>
      </c>
      <c r="AM535" s="168">
        <v>11.5</v>
      </c>
      <c r="AN535" s="168">
        <v>31.6</v>
      </c>
      <c r="AO535" s="168">
        <v>31.7</v>
      </c>
      <c r="AP535" s="168">
        <v>15.3</v>
      </c>
      <c r="AQ535" s="168">
        <v>102.24</v>
      </c>
      <c r="AR535" s="168">
        <v>2.7</v>
      </c>
      <c r="AS535" s="168">
        <v>144</v>
      </c>
      <c r="AT535" s="171">
        <f t="shared" si="200"/>
        <v>1.5555555555555556</v>
      </c>
      <c r="AU535" s="171">
        <f t="shared" si="201"/>
        <v>0.1111111111111111</v>
      </c>
      <c r="AV535" s="172">
        <f t="shared" si="202"/>
        <v>1.6666666666666667</v>
      </c>
      <c r="AW535" s="172">
        <f t="shared" si="203"/>
        <v>0.22222222222222221</v>
      </c>
      <c r="AX535" s="172">
        <f t="shared" si="204"/>
        <v>1.4444444444444444</v>
      </c>
      <c r="AY535" s="172">
        <f t="shared" si="205"/>
        <v>0.44444444444444442</v>
      </c>
      <c r="AZ535" s="172">
        <f t="shared" si="206"/>
        <v>0.22222222222222221</v>
      </c>
      <c r="BA535" s="172">
        <f t="shared" si="207"/>
        <v>0.33333333333333331</v>
      </c>
      <c r="BB535" s="173">
        <f t="shared" si="208"/>
        <v>0.21021021021021019</v>
      </c>
      <c r="BC535" s="173">
        <f t="shared" si="209"/>
        <v>0.33333333333333331</v>
      </c>
      <c r="BD535" s="173">
        <f t="shared" si="210"/>
        <v>6.0060060060060053E-2</v>
      </c>
      <c r="BE535" s="173">
        <f t="shared" si="211"/>
        <v>3.0030030030030026E-2</v>
      </c>
      <c r="BF535" s="173">
        <f t="shared" si="212"/>
        <v>3.0030030030030026E-2</v>
      </c>
      <c r="BG535" s="173">
        <f t="shared" si="213"/>
        <v>0.19519519519519518</v>
      </c>
      <c r="BH535" s="174" t="str">
        <f t="shared" si="214"/>
        <v>&lt;10 min</v>
      </c>
      <c r="BI535" s="174" t="str">
        <f t="shared" si="215"/>
        <v>18–22</v>
      </c>
      <c r="BJ535" s="175">
        <f t="shared" si="216"/>
        <v>0.316</v>
      </c>
      <c r="BK535" s="175">
        <f t="shared" si="217"/>
        <v>0.317</v>
      </c>
      <c r="BL535" s="175">
        <f t="shared" si="218"/>
        <v>1.1466505733252867E-2</v>
      </c>
      <c r="BM535" s="176" t="str">
        <f t="shared" si="219"/>
        <v>Écarter</v>
      </c>
      <c r="BN535" s="177">
        <f t="shared" si="220"/>
        <v>4.7574334898278565E-2</v>
      </c>
      <c r="BO535" s="177">
        <f t="shared" si="221"/>
        <v>66.600000000000009</v>
      </c>
      <c r="BP535" s="178">
        <f t="shared" si="222"/>
        <v>1.5015015015015013E-2</v>
      </c>
      <c r="BQ535" s="178">
        <f t="shared" si="223"/>
        <v>0.33333333333333331</v>
      </c>
      <c r="BR535" s="179">
        <f t="shared" si="224"/>
        <v>0.22522522522522523</v>
      </c>
      <c r="BS535" s="182">
        <f>AVERAGE(Tableau1[[#This Row],[STL_pg/Min]],Tableau1[[#This Row],[BLK_pg/Min]],Tableau1[[#This Row],[REB_pg/Min]])</f>
        <v>0.10510510510510511</v>
      </c>
      <c r="BT535" s="180">
        <f>AVERAGE(Tableau1[FG%])</f>
        <v>44.61089630931459</v>
      </c>
      <c r="BU535" s="180">
        <f>AVERAGE(Tableau1[3P%])</f>
        <v>29.902460456941991</v>
      </c>
      <c r="BV535" s="180">
        <f>AVERAGE(Tableau1[FT%])</f>
        <v>72.024077328646754</v>
      </c>
    </row>
    <row r="536" spans="1:74">
      <c r="A536" s="181" t="s">
        <v>2299</v>
      </c>
      <c r="B536" s="167" t="s">
        <v>1811</v>
      </c>
      <c r="C536" s="168">
        <v>28</v>
      </c>
      <c r="D536" s="168">
        <v>9</v>
      </c>
      <c r="E536" s="168">
        <v>5</v>
      </c>
      <c r="F536" s="168">
        <v>4</v>
      </c>
      <c r="G536" s="168">
        <v>4.8</v>
      </c>
      <c r="H536" s="169">
        <v>14</v>
      </c>
      <c r="I536" s="169">
        <v>5</v>
      </c>
      <c r="J536" s="169">
        <v>17</v>
      </c>
      <c r="K536" s="169">
        <v>29.4</v>
      </c>
      <c r="L536" s="169">
        <v>4</v>
      </c>
      <c r="M536" s="169">
        <v>13</v>
      </c>
      <c r="N536" s="169">
        <v>30.8</v>
      </c>
      <c r="O536" s="169">
        <v>0</v>
      </c>
      <c r="P536" s="169">
        <v>0</v>
      </c>
      <c r="Q536" s="169">
        <v>0</v>
      </c>
      <c r="R536" s="169">
        <v>2</v>
      </c>
      <c r="S536" s="169">
        <v>3</v>
      </c>
      <c r="T536" s="169">
        <v>5</v>
      </c>
      <c r="U536" s="169">
        <v>1</v>
      </c>
      <c r="V536" s="170">
        <v>2</v>
      </c>
      <c r="W536" s="169">
        <v>0</v>
      </c>
      <c r="X536" s="169">
        <v>2</v>
      </c>
      <c r="Y536" s="169">
        <v>3</v>
      </c>
      <c r="Z536" s="169">
        <v>25</v>
      </c>
      <c r="AA536" s="169">
        <v>0</v>
      </c>
      <c r="AB536" s="169">
        <v>0</v>
      </c>
      <c r="AC536" s="168">
        <v>-1.1000000000000001</v>
      </c>
      <c r="AD536" s="168">
        <v>84.7</v>
      </c>
      <c r="AE536" s="168">
        <v>93.9</v>
      </c>
      <c r="AF536" s="168">
        <v>-9.1999999999999993</v>
      </c>
      <c r="AG536" s="168">
        <v>3.8</v>
      </c>
      <c r="AH536" s="168">
        <v>0.5</v>
      </c>
      <c r="AI536" s="168">
        <v>5</v>
      </c>
      <c r="AJ536" s="168">
        <v>3.9</v>
      </c>
      <c r="AK536" s="168">
        <v>5.6</v>
      </c>
      <c r="AL536" s="168">
        <v>4.8</v>
      </c>
      <c r="AM536" s="168">
        <v>10</v>
      </c>
      <c r="AN536" s="168">
        <v>41.2</v>
      </c>
      <c r="AO536" s="168">
        <v>41.2</v>
      </c>
      <c r="AP536" s="168">
        <v>17.600000000000001</v>
      </c>
      <c r="AQ536" s="168">
        <v>109.32</v>
      </c>
      <c r="AR536" s="168">
        <v>2</v>
      </c>
      <c r="AS536" s="168">
        <v>98</v>
      </c>
      <c r="AT536" s="171">
        <f t="shared" si="200"/>
        <v>1.5555555555555556</v>
      </c>
      <c r="AU536" s="171">
        <f t="shared" si="201"/>
        <v>0.1111111111111111</v>
      </c>
      <c r="AV536" s="172">
        <f t="shared" si="202"/>
        <v>0.55555555555555558</v>
      </c>
      <c r="AW536" s="172">
        <f t="shared" si="203"/>
        <v>0.22222222222222221</v>
      </c>
      <c r="AX536" s="172">
        <f t="shared" si="204"/>
        <v>0.33333333333333331</v>
      </c>
      <c r="AY536" s="172">
        <f t="shared" si="205"/>
        <v>0</v>
      </c>
      <c r="AZ536" s="172">
        <f t="shared" si="206"/>
        <v>0.22222222222222221</v>
      </c>
      <c r="BA536" s="172">
        <f t="shared" si="207"/>
        <v>0.22222222222222221</v>
      </c>
      <c r="BB536" s="173">
        <f t="shared" si="208"/>
        <v>0.32407407407407407</v>
      </c>
      <c r="BC536" s="173">
        <f t="shared" si="209"/>
        <v>0.5</v>
      </c>
      <c r="BD536" s="173">
        <f t="shared" si="210"/>
        <v>0</v>
      </c>
      <c r="BE536" s="173">
        <f t="shared" si="211"/>
        <v>4.6296296296296294E-2</v>
      </c>
      <c r="BF536" s="173">
        <f t="shared" si="212"/>
        <v>4.6296296296296294E-2</v>
      </c>
      <c r="BG536" s="173">
        <f t="shared" si="213"/>
        <v>6.9444444444444448E-2</v>
      </c>
      <c r="BH536" s="174" t="str">
        <f t="shared" si="214"/>
        <v>&lt;10 min</v>
      </c>
      <c r="BI536" s="174" t="str">
        <f t="shared" si="215"/>
        <v>28–32</v>
      </c>
      <c r="BJ536" s="175">
        <f t="shared" si="216"/>
        <v>0.41200000000000003</v>
      </c>
      <c r="BK536" s="175">
        <f t="shared" si="217"/>
        <v>0.41200000000000003</v>
      </c>
      <c r="BL536" s="175">
        <f t="shared" si="218"/>
        <v>1.0259505129752565E-2</v>
      </c>
      <c r="BM536" s="176" t="str">
        <f t="shared" si="219"/>
        <v>Écarter</v>
      </c>
      <c r="BN536" s="177">
        <f t="shared" si="220"/>
        <v>4.7574334898278565E-2</v>
      </c>
      <c r="BO536" s="177">
        <f t="shared" si="221"/>
        <v>43.199999999999996</v>
      </c>
      <c r="BP536" s="178">
        <f t="shared" si="222"/>
        <v>2.314814814814815E-2</v>
      </c>
      <c r="BQ536" s="178">
        <f t="shared" si="223"/>
        <v>0.5</v>
      </c>
      <c r="BR536" s="179">
        <f t="shared" si="224"/>
        <v>0.11574074074074076</v>
      </c>
      <c r="BS536" s="182">
        <f>AVERAGE(Tableau1[[#This Row],[STL_pg/Min]],Tableau1[[#This Row],[BLK_pg/Min]],Tableau1[[#This Row],[REB_pg/Min]])</f>
        <v>5.4012345679012343E-2</v>
      </c>
      <c r="BT536" s="180">
        <f>AVERAGE(Tableau1[FG%])</f>
        <v>44.61089630931459</v>
      </c>
      <c r="BU536" s="180">
        <f>AVERAGE(Tableau1[3P%])</f>
        <v>29.902460456941991</v>
      </c>
      <c r="BV536" s="180">
        <f>AVERAGE(Tableau1[FT%])</f>
        <v>72.024077328646754</v>
      </c>
    </row>
    <row r="537" spans="1:74">
      <c r="A537" s="181" t="s">
        <v>2300</v>
      </c>
      <c r="B537" s="167" t="s">
        <v>1754</v>
      </c>
      <c r="C537" s="168">
        <v>21</v>
      </c>
      <c r="D537" s="168">
        <v>13</v>
      </c>
      <c r="E537" s="168">
        <v>11</v>
      </c>
      <c r="F537" s="168">
        <v>2</v>
      </c>
      <c r="G537" s="168">
        <v>2.4</v>
      </c>
      <c r="H537" s="169">
        <v>20</v>
      </c>
      <c r="I537" s="169">
        <v>7</v>
      </c>
      <c r="J537" s="169">
        <v>16</v>
      </c>
      <c r="K537" s="169">
        <v>40</v>
      </c>
      <c r="L537" s="169">
        <v>0</v>
      </c>
      <c r="M537" s="169">
        <v>5</v>
      </c>
      <c r="N537" s="169">
        <v>0</v>
      </c>
      <c r="O537" s="169">
        <v>8</v>
      </c>
      <c r="P537" s="169">
        <v>8</v>
      </c>
      <c r="Q537" s="169">
        <v>100</v>
      </c>
      <c r="R537" s="169">
        <v>3</v>
      </c>
      <c r="S537" s="169">
        <v>8</v>
      </c>
      <c r="T537" s="169">
        <v>10</v>
      </c>
      <c r="U537" s="169">
        <v>0</v>
      </c>
      <c r="V537" s="170">
        <v>3</v>
      </c>
      <c r="W537" s="169">
        <v>3</v>
      </c>
      <c r="X537" s="169">
        <v>1</v>
      </c>
      <c r="Y537" s="169">
        <v>3</v>
      </c>
      <c r="Z537" s="169">
        <v>40</v>
      </c>
      <c r="AA537" s="169">
        <v>0</v>
      </c>
      <c r="AB537" s="169">
        <v>0</v>
      </c>
      <c r="AC537" s="168">
        <v>-0.9</v>
      </c>
      <c r="AD537" s="168">
        <v>79.2</v>
      </c>
      <c r="AE537" s="168">
        <v>98.6</v>
      </c>
      <c r="AF537" s="168">
        <v>-19.399999999999999</v>
      </c>
      <c r="AG537" s="168">
        <v>0</v>
      </c>
      <c r="AH537" s="168">
        <v>0</v>
      </c>
      <c r="AI537" s="168">
        <v>0</v>
      </c>
      <c r="AJ537" s="168">
        <v>7.3</v>
      </c>
      <c r="AK537" s="168">
        <v>22.9</v>
      </c>
      <c r="AL537" s="168">
        <v>14.5</v>
      </c>
      <c r="AM537" s="168">
        <v>9.5</v>
      </c>
      <c r="AN537" s="168">
        <v>40</v>
      </c>
      <c r="AO537" s="168">
        <v>54</v>
      </c>
      <c r="AP537" s="168">
        <v>23.9</v>
      </c>
      <c r="AQ537" s="168">
        <v>107.87</v>
      </c>
      <c r="AR537" s="168">
        <v>20.2</v>
      </c>
      <c r="AS537" s="168">
        <v>72</v>
      </c>
      <c r="AT537" s="171">
        <f t="shared" si="200"/>
        <v>1.5384615384615385</v>
      </c>
      <c r="AU537" s="171">
        <f t="shared" si="201"/>
        <v>0</v>
      </c>
      <c r="AV537" s="172">
        <f t="shared" si="202"/>
        <v>0.76923076923076927</v>
      </c>
      <c r="AW537" s="172">
        <f t="shared" si="203"/>
        <v>0.23076923076923078</v>
      </c>
      <c r="AX537" s="172">
        <f t="shared" si="204"/>
        <v>0.61538461538461542</v>
      </c>
      <c r="AY537" s="172">
        <f t="shared" si="205"/>
        <v>0.23076923076923078</v>
      </c>
      <c r="AZ537" s="172">
        <f t="shared" si="206"/>
        <v>7.6923076923076927E-2</v>
      </c>
      <c r="BA537" s="172">
        <f t="shared" si="207"/>
        <v>0.23076923076923078</v>
      </c>
      <c r="BB537" s="173">
        <f t="shared" si="208"/>
        <v>0.64102564102564108</v>
      </c>
      <c r="BC537" s="173">
        <f t="shared" si="209"/>
        <v>0</v>
      </c>
      <c r="BD537" s="173">
        <f t="shared" si="210"/>
        <v>9.6153846153846159E-2</v>
      </c>
      <c r="BE537" s="173">
        <f t="shared" si="211"/>
        <v>3.2051282051282055E-2</v>
      </c>
      <c r="BF537" s="173">
        <f t="shared" si="212"/>
        <v>9.6153846153846159E-2</v>
      </c>
      <c r="BG537" s="173">
        <f t="shared" si="213"/>
        <v>0.25641025641025644</v>
      </c>
      <c r="BH537" s="174" t="str">
        <f t="shared" si="214"/>
        <v>&lt;10 min</v>
      </c>
      <c r="BI537" s="174" t="str">
        <f t="shared" si="215"/>
        <v>18–22</v>
      </c>
      <c r="BJ537" s="175">
        <f t="shared" si="216"/>
        <v>0.4</v>
      </c>
      <c r="BK537" s="175">
        <f t="shared" si="217"/>
        <v>0.54</v>
      </c>
      <c r="BL537" s="175">
        <f t="shared" si="218"/>
        <v>9.6560048280024142E-3</v>
      </c>
      <c r="BM537" s="176" t="str">
        <f t="shared" si="219"/>
        <v>Écarter</v>
      </c>
      <c r="BN537" s="177">
        <f t="shared" si="220"/>
        <v>4.7051540009286491E-2</v>
      </c>
      <c r="BO537" s="177">
        <f t="shared" si="221"/>
        <v>31.2</v>
      </c>
      <c r="BP537" s="178">
        <f t="shared" si="222"/>
        <v>0</v>
      </c>
      <c r="BQ537" s="178">
        <f t="shared" si="223"/>
        <v>0</v>
      </c>
      <c r="BR537" s="179">
        <f t="shared" si="224"/>
        <v>0.32051282051282054</v>
      </c>
      <c r="BS537" s="182">
        <f>AVERAGE(Tableau1[[#This Row],[STL_pg/Min]],Tableau1[[#This Row],[BLK_pg/Min]],Tableau1[[#This Row],[REB_pg/Min]])</f>
        <v>0.1495726495726496</v>
      </c>
      <c r="BT537" s="180">
        <f>AVERAGE(Tableau1[FG%])</f>
        <v>44.61089630931459</v>
      </c>
      <c r="BU537" s="180">
        <f>AVERAGE(Tableau1[3P%])</f>
        <v>29.902460456941991</v>
      </c>
      <c r="BV537" s="180">
        <f>AVERAGE(Tableau1[FT%])</f>
        <v>72.024077328646754</v>
      </c>
    </row>
    <row r="538" spans="1:74">
      <c r="A538" s="181" t="s">
        <v>2301</v>
      </c>
      <c r="B538" s="167" t="s">
        <v>1764</v>
      </c>
      <c r="C538" s="168">
        <v>28</v>
      </c>
      <c r="D538" s="168">
        <v>19</v>
      </c>
      <c r="E538" s="168">
        <v>14</v>
      </c>
      <c r="F538" s="168">
        <v>5</v>
      </c>
      <c r="G538" s="168">
        <v>3.6</v>
      </c>
      <c r="H538" s="169">
        <v>29</v>
      </c>
      <c r="I538" s="169">
        <v>10</v>
      </c>
      <c r="J538" s="169">
        <v>30</v>
      </c>
      <c r="K538" s="169">
        <v>32.299999999999997</v>
      </c>
      <c r="L538" s="169">
        <v>6</v>
      </c>
      <c r="M538" s="169">
        <v>19</v>
      </c>
      <c r="N538" s="169">
        <v>31.6</v>
      </c>
      <c r="O538" s="169">
        <v>2</v>
      </c>
      <c r="P538" s="169">
        <v>2</v>
      </c>
      <c r="Q538" s="169">
        <v>100</v>
      </c>
      <c r="R538" s="169">
        <v>0</v>
      </c>
      <c r="S538" s="169">
        <v>8</v>
      </c>
      <c r="T538" s="169">
        <v>8</v>
      </c>
      <c r="U538" s="169">
        <v>4</v>
      </c>
      <c r="V538" s="170">
        <v>4</v>
      </c>
      <c r="W538" s="169">
        <v>2</v>
      </c>
      <c r="X538" s="169">
        <v>0</v>
      </c>
      <c r="Y538" s="169">
        <v>2</v>
      </c>
      <c r="Z538" s="169">
        <v>46</v>
      </c>
      <c r="AA538" s="169">
        <v>0</v>
      </c>
      <c r="AB538" s="169">
        <v>0</v>
      </c>
      <c r="AC538" s="168">
        <v>-2.1</v>
      </c>
      <c r="AD538" s="168">
        <v>80.5</v>
      </c>
      <c r="AE538" s="168">
        <v>108.8</v>
      </c>
      <c r="AF538" s="168">
        <v>-28.3</v>
      </c>
      <c r="AG538" s="168">
        <v>8.3000000000000007</v>
      </c>
      <c r="AH538" s="168">
        <v>1</v>
      </c>
      <c r="AI538" s="168">
        <v>7.9</v>
      </c>
      <c r="AJ538" s="168">
        <v>0</v>
      </c>
      <c r="AK538" s="168">
        <v>11.3</v>
      </c>
      <c r="AL538" s="168">
        <v>5.6</v>
      </c>
      <c r="AM538" s="168">
        <v>7.9</v>
      </c>
      <c r="AN538" s="168">
        <v>41.9</v>
      </c>
      <c r="AO538" s="168">
        <v>43.9</v>
      </c>
      <c r="AP538" s="168">
        <v>20.8</v>
      </c>
      <c r="AQ538" s="168">
        <v>104.75</v>
      </c>
      <c r="AR538" s="168">
        <v>6.2</v>
      </c>
      <c r="AS538" s="168">
        <v>149</v>
      </c>
      <c r="AT538" s="171">
        <f t="shared" si="200"/>
        <v>1.5263157894736843</v>
      </c>
      <c r="AU538" s="171">
        <f t="shared" si="201"/>
        <v>0.21052631578947367</v>
      </c>
      <c r="AV538" s="172">
        <f t="shared" si="202"/>
        <v>0.42105263157894735</v>
      </c>
      <c r="AW538" s="172">
        <f t="shared" si="203"/>
        <v>0</v>
      </c>
      <c r="AX538" s="172">
        <f t="shared" si="204"/>
        <v>0.42105263157894735</v>
      </c>
      <c r="AY538" s="172">
        <f t="shared" si="205"/>
        <v>0.10526315789473684</v>
      </c>
      <c r="AZ538" s="172">
        <f t="shared" si="206"/>
        <v>0</v>
      </c>
      <c r="BA538" s="172">
        <f t="shared" si="207"/>
        <v>0.21052631578947367</v>
      </c>
      <c r="BB538" s="173">
        <f t="shared" si="208"/>
        <v>0.42397660818713451</v>
      </c>
      <c r="BC538" s="173">
        <f t="shared" si="209"/>
        <v>1</v>
      </c>
      <c r="BD538" s="173">
        <f t="shared" si="210"/>
        <v>2.9239766081871343E-2</v>
      </c>
      <c r="BE538" s="173">
        <f t="shared" si="211"/>
        <v>0</v>
      </c>
      <c r="BF538" s="173">
        <f t="shared" si="212"/>
        <v>0</v>
      </c>
      <c r="BG538" s="173">
        <f t="shared" si="213"/>
        <v>0.11695906432748537</v>
      </c>
      <c r="BH538" s="174" t="str">
        <f t="shared" si="214"/>
        <v>&lt;10 min</v>
      </c>
      <c r="BI538" s="174" t="str">
        <f t="shared" si="215"/>
        <v>28–32</v>
      </c>
      <c r="BJ538" s="175">
        <f t="shared" si="216"/>
        <v>0.41899999999999998</v>
      </c>
      <c r="BK538" s="175">
        <f t="shared" si="217"/>
        <v>0.439</v>
      </c>
      <c r="BL538" s="175">
        <f t="shared" si="218"/>
        <v>1.8105009052504527E-2</v>
      </c>
      <c r="BM538" s="176" t="str">
        <f t="shared" si="219"/>
        <v>Écarter</v>
      </c>
      <c r="BN538" s="177">
        <f t="shared" si="220"/>
        <v>4.6680080482897388E-2</v>
      </c>
      <c r="BO538" s="177">
        <f t="shared" si="221"/>
        <v>68.400000000000006</v>
      </c>
      <c r="BP538" s="178">
        <f t="shared" si="222"/>
        <v>5.8479532163742687E-2</v>
      </c>
      <c r="BQ538" s="178">
        <f t="shared" si="223"/>
        <v>1</v>
      </c>
      <c r="BR538" s="179">
        <f t="shared" si="224"/>
        <v>0.11695906432748537</v>
      </c>
      <c r="BS538" s="182">
        <f>AVERAGE(Tableau1[[#This Row],[STL_pg/Min]],Tableau1[[#This Row],[BLK_pg/Min]],Tableau1[[#This Row],[REB_pg/Min]])</f>
        <v>4.8732943469785572E-2</v>
      </c>
      <c r="BT538" s="180">
        <f>AVERAGE(Tableau1[FG%])</f>
        <v>44.61089630931459</v>
      </c>
      <c r="BU538" s="180">
        <f>AVERAGE(Tableau1[3P%])</f>
        <v>29.902460456941991</v>
      </c>
      <c r="BV538" s="180">
        <f>AVERAGE(Tableau1[FT%])</f>
        <v>72.024077328646754</v>
      </c>
    </row>
    <row r="539" spans="1:74">
      <c r="A539" s="181" t="s">
        <v>2302</v>
      </c>
      <c r="B539" s="167" t="s">
        <v>1825</v>
      </c>
      <c r="C539" s="168">
        <v>21</v>
      </c>
      <c r="D539" s="168">
        <v>22</v>
      </c>
      <c r="E539" s="168">
        <v>11</v>
      </c>
      <c r="F539" s="168">
        <v>11</v>
      </c>
      <c r="G539" s="168">
        <v>5.2</v>
      </c>
      <c r="H539" s="169">
        <v>33</v>
      </c>
      <c r="I539" s="169">
        <v>13</v>
      </c>
      <c r="J539" s="169">
        <v>31</v>
      </c>
      <c r="K539" s="169">
        <v>43.3</v>
      </c>
      <c r="L539" s="169">
        <v>2</v>
      </c>
      <c r="M539" s="169">
        <v>13</v>
      </c>
      <c r="N539" s="169">
        <v>23.1</v>
      </c>
      <c r="O539" s="169">
        <v>2</v>
      </c>
      <c r="P539" s="169">
        <v>9</v>
      </c>
      <c r="Q539" s="169">
        <v>33.299999999999997</v>
      </c>
      <c r="R539" s="169">
        <v>9</v>
      </c>
      <c r="S539" s="169">
        <v>13</v>
      </c>
      <c r="T539" s="169">
        <v>22</v>
      </c>
      <c r="U539" s="169">
        <v>15</v>
      </c>
      <c r="V539" s="170">
        <v>11</v>
      </c>
      <c r="W539" s="169">
        <v>2</v>
      </c>
      <c r="X539" s="169">
        <v>0</v>
      </c>
      <c r="Y539" s="169">
        <v>11</v>
      </c>
      <c r="Z539" s="169">
        <v>77</v>
      </c>
      <c r="AA539" s="169">
        <v>0</v>
      </c>
      <c r="AB539" s="169">
        <v>0</v>
      </c>
      <c r="AC539" s="168">
        <v>0.4</v>
      </c>
      <c r="AD539" s="168">
        <v>91.2</v>
      </c>
      <c r="AE539" s="168">
        <v>89</v>
      </c>
      <c r="AF539" s="168">
        <v>2.1</v>
      </c>
      <c r="AG539" s="168">
        <v>19.7</v>
      </c>
      <c r="AH539" s="168">
        <v>1.36</v>
      </c>
      <c r="AI539" s="168">
        <v>25.4</v>
      </c>
      <c r="AJ539" s="168">
        <v>6.8</v>
      </c>
      <c r="AK539" s="168">
        <v>10</v>
      </c>
      <c r="AL539" s="168">
        <v>8.5</v>
      </c>
      <c r="AM539" s="168">
        <v>18.600000000000001</v>
      </c>
      <c r="AN539" s="168">
        <v>48.3</v>
      </c>
      <c r="AO539" s="168">
        <v>47.1</v>
      </c>
      <c r="AP539" s="168">
        <v>15.6</v>
      </c>
      <c r="AQ539" s="168">
        <v>103.79</v>
      </c>
      <c r="AR539" s="168">
        <v>5.7</v>
      </c>
      <c r="AS539" s="168">
        <v>249</v>
      </c>
      <c r="AT539" s="171">
        <f t="shared" si="200"/>
        <v>1.5</v>
      </c>
      <c r="AU539" s="171">
        <f t="shared" si="201"/>
        <v>0.68181818181818177</v>
      </c>
      <c r="AV539" s="172">
        <f t="shared" si="202"/>
        <v>1</v>
      </c>
      <c r="AW539" s="172">
        <f t="shared" si="203"/>
        <v>0.40909090909090912</v>
      </c>
      <c r="AX539" s="172">
        <f t="shared" si="204"/>
        <v>0.59090909090909094</v>
      </c>
      <c r="AY539" s="172">
        <f t="shared" si="205"/>
        <v>9.0909090909090912E-2</v>
      </c>
      <c r="AZ539" s="172">
        <f t="shared" si="206"/>
        <v>0</v>
      </c>
      <c r="BA539" s="172">
        <f t="shared" si="207"/>
        <v>0.5</v>
      </c>
      <c r="BB539" s="173">
        <f t="shared" si="208"/>
        <v>0.28846153846153844</v>
      </c>
      <c r="BC539" s="173">
        <f t="shared" si="209"/>
        <v>1.3636363636363635</v>
      </c>
      <c r="BD539" s="173">
        <f t="shared" si="210"/>
        <v>1.7482517482517484E-2</v>
      </c>
      <c r="BE539" s="173">
        <f t="shared" si="211"/>
        <v>0</v>
      </c>
      <c r="BF539" s="173">
        <f t="shared" si="212"/>
        <v>7.8671328671328672E-2</v>
      </c>
      <c r="BG539" s="173">
        <f t="shared" si="213"/>
        <v>0.11363636363636363</v>
      </c>
      <c r="BH539" s="174" t="str">
        <f t="shared" si="214"/>
        <v>&lt;10 min</v>
      </c>
      <c r="BI539" s="174" t="str">
        <f t="shared" si="215"/>
        <v>18–22</v>
      </c>
      <c r="BJ539" s="175">
        <f t="shared" si="216"/>
        <v>0.48299999999999998</v>
      </c>
      <c r="BK539" s="175">
        <f t="shared" si="217"/>
        <v>0.47100000000000003</v>
      </c>
      <c r="BL539" s="175">
        <f t="shared" si="218"/>
        <v>1.8708509354254676E-2</v>
      </c>
      <c r="BM539" s="176" t="str">
        <f t="shared" si="219"/>
        <v>Écarter</v>
      </c>
      <c r="BN539" s="177">
        <f t="shared" si="220"/>
        <v>4.5875251509054325E-2</v>
      </c>
      <c r="BO539" s="177">
        <f t="shared" si="221"/>
        <v>114.4</v>
      </c>
      <c r="BP539" s="178">
        <f t="shared" si="222"/>
        <v>0.13111888111888112</v>
      </c>
      <c r="BQ539" s="178">
        <f t="shared" si="223"/>
        <v>1.3636363636363635</v>
      </c>
      <c r="BR539" s="179">
        <f t="shared" si="224"/>
        <v>0.19230769230769229</v>
      </c>
      <c r="BS539" s="182">
        <f>AVERAGE(Tableau1[[#This Row],[STL_pg/Min]],Tableau1[[#This Row],[BLK_pg/Min]],Tableau1[[#This Row],[REB_pg/Min]])</f>
        <v>6.9930069930069921E-2</v>
      </c>
      <c r="BT539" s="180">
        <f>AVERAGE(Tableau1[FG%])</f>
        <v>44.61089630931459</v>
      </c>
      <c r="BU539" s="180">
        <f>AVERAGE(Tableau1[3P%])</f>
        <v>29.902460456941991</v>
      </c>
      <c r="BV539" s="180">
        <f>AVERAGE(Tableau1[FT%])</f>
        <v>72.024077328646754</v>
      </c>
    </row>
    <row r="540" spans="1:74">
      <c r="A540" s="181" t="s">
        <v>2303</v>
      </c>
      <c r="B540" s="167" t="s">
        <v>1771</v>
      </c>
      <c r="C540" s="168">
        <v>22</v>
      </c>
      <c r="D540" s="168">
        <v>16</v>
      </c>
      <c r="E540" s="168">
        <v>8</v>
      </c>
      <c r="F540" s="168">
        <v>8</v>
      </c>
      <c r="G540" s="168">
        <v>3.5</v>
      </c>
      <c r="H540" s="169">
        <v>24</v>
      </c>
      <c r="I540" s="169">
        <v>10</v>
      </c>
      <c r="J540" s="169">
        <v>22</v>
      </c>
      <c r="K540" s="169">
        <v>39.1</v>
      </c>
      <c r="L540" s="169">
        <v>5</v>
      </c>
      <c r="M540" s="169">
        <v>11</v>
      </c>
      <c r="N540" s="169">
        <v>36.4</v>
      </c>
      <c r="O540" s="169">
        <v>2</v>
      </c>
      <c r="P540" s="169">
        <v>5</v>
      </c>
      <c r="Q540" s="169">
        <v>50</v>
      </c>
      <c r="R540" s="169">
        <v>2</v>
      </c>
      <c r="S540" s="169">
        <v>5</v>
      </c>
      <c r="T540" s="169">
        <v>5</v>
      </c>
      <c r="U540" s="169">
        <v>6</v>
      </c>
      <c r="V540" s="170">
        <v>5</v>
      </c>
      <c r="W540" s="169">
        <v>2</v>
      </c>
      <c r="X540" s="169">
        <v>2</v>
      </c>
      <c r="Y540" s="169">
        <v>10</v>
      </c>
      <c r="Z540" s="169">
        <v>43</v>
      </c>
      <c r="AA540" s="169">
        <v>0</v>
      </c>
      <c r="AB540" s="169">
        <v>0</v>
      </c>
      <c r="AC540" s="168">
        <v>0.7</v>
      </c>
      <c r="AD540" s="168">
        <v>103.8</v>
      </c>
      <c r="AE540" s="168">
        <v>99.2</v>
      </c>
      <c r="AF540" s="168">
        <v>4.5999999999999996</v>
      </c>
      <c r="AG540" s="168">
        <v>15.4</v>
      </c>
      <c r="AH540" s="168">
        <v>1.2</v>
      </c>
      <c r="AI540" s="168">
        <v>17.100000000000001</v>
      </c>
      <c r="AJ540" s="168">
        <v>1.6</v>
      </c>
      <c r="AK540" s="168">
        <v>6.5</v>
      </c>
      <c r="AL540" s="168">
        <v>4</v>
      </c>
      <c r="AM540" s="168">
        <v>14.3</v>
      </c>
      <c r="AN540" s="168">
        <v>47.8</v>
      </c>
      <c r="AO540" s="168">
        <v>48.5</v>
      </c>
      <c r="AP540" s="168">
        <v>19.5</v>
      </c>
      <c r="AQ540" s="168">
        <v>109.79</v>
      </c>
      <c r="AR540" s="168">
        <v>3.1</v>
      </c>
      <c r="AS540" s="168">
        <v>132</v>
      </c>
      <c r="AT540" s="171">
        <f t="shared" si="200"/>
        <v>1.5</v>
      </c>
      <c r="AU540" s="171">
        <f t="shared" si="201"/>
        <v>0.375</v>
      </c>
      <c r="AV540" s="172">
        <f t="shared" si="202"/>
        <v>0.3125</v>
      </c>
      <c r="AW540" s="172">
        <f t="shared" si="203"/>
        <v>0.125</v>
      </c>
      <c r="AX540" s="172">
        <f t="shared" si="204"/>
        <v>0.3125</v>
      </c>
      <c r="AY540" s="172">
        <f t="shared" si="205"/>
        <v>0.125</v>
      </c>
      <c r="AZ540" s="172">
        <f t="shared" si="206"/>
        <v>0.125</v>
      </c>
      <c r="BA540" s="172">
        <f t="shared" si="207"/>
        <v>0.3125</v>
      </c>
      <c r="BB540" s="173">
        <f t="shared" si="208"/>
        <v>0.42857142857142855</v>
      </c>
      <c r="BC540" s="173">
        <f t="shared" si="209"/>
        <v>1.2</v>
      </c>
      <c r="BD540" s="173">
        <f t="shared" si="210"/>
        <v>3.5714285714285712E-2</v>
      </c>
      <c r="BE540" s="173">
        <f t="shared" si="211"/>
        <v>3.5714285714285712E-2</v>
      </c>
      <c r="BF540" s="173">
        <f t="shared" si="212"/>
        <v>3.5714285714285712E-2</v>
      </c>
      <c r="BG540" s="173">
        <f t="shared" si="213"/>
        <v>8.9285714285714288E-2</v>
      </c>
      <c r="BH540" s="174" t="str">
        <f t="shared" si="214"/>
        <v>&lt;10 min</v>
      </c>
      <c r="BI540" s="174" t="str">
        <f t="shared" si="215"/>
        <v>18–22</v>
      </c>
      <c r="BJ540" s="175">
        <f t="shared" si="216"/>
        <v>0.47799999999999998</v>
      </c>
      <c r="BK540" s="175">
        <f t="shared" si="217"/>
        <v>0.48499999999999999</v>
      </c>
      <c r="BL540" s="175">
        <f t="shared" si="218"/>
        <v>1.3277006638503319E-2</v>
      </c>
      <c r="BM540" s="176" t="str">
        <f t="shared" si="219"/>
        <v>Écarter</v>
      </c>
      <c r="BN540" s="177">
        <f t="shared" si="220"/>
        <v>4.5875251509054325E-2</v>
      </c>
      <c r="BO540" s="177">
        <f t="shared" si="221"/>
        <v>56</v>
      </c>
      <c r="BP540" s="178">
        <f t="shared" si="222"/>
        <v>0.10714285714285714</v>
      </c>
      <c r="BQ540" s="178">
        <f t="shared" si="223"/>
        <v>1.2</v>
      </c>
      <c r="BR540" s="179">
        <f t="shared" si="224"/>
        <v>8.9285714285714288E-2</v>
      </c>
      <c r="BS540" s="182">
        <f>AVERAGE(Tableau1[[#This Row],[STL_pg/Min]],Tableau1[[#This Row],[BLK_pg/Min]],Tableau1[[#This Row],[REB_pg/Min]])</f>
        <v>5.3571428571428568E-2</v>
      </c>
      <c r="BT540" s="180">
        <f>AVERAGE(Tableau1[FG%])</f>
        <v>44.61089630931459</v>
      </c>
      <c r="BU540" s="180">
        <f>AVERAGE(Tableau1[3P%])</f>
        <v>29.902460456941991</v>
      </c>
      <c r="BV540" s="180">
        <f>AVERAGE(Tableau1[FT%])</f>
        <v>72.024077328646754</v>
      </c>
    </row>
    <row r="541" spans="1:74">
      <c r="A541" s="181" t="s">
        <v>2304</v>
      </c>
      <c r="B541" s="167" t="s">
        <v>1764</v>
      </c>
      <c r="C541" s="168">
        <v>24</v>
      </c>
      <c r="D541" s="168">
        <v>4</v>
      </c>
      <c r="E541" s="168">
        <v>4</v>
      </c>
      <c r="F541" s="168">
        <v>0</v>
      </c>
      <c r="G541" s="168">
        <v>7.3</v>
      </c>
      <c r="H541" s="169">
        <v>6</v>
      </c>
      <c r="I541" s="169">
        <v>2</v>
      </c>
      <c r="J541" s="169">
        <v>7</v>
      </c>
      <c r="K541" s="169">
        <v>28.6</v>
      </c>
      <c r="L541" s="169">
        <v>0</v>
      </c>
      <c r="M541" s="169">
        <v>1</v>
      </c>
      <c r="N541" s="169">
        <v>0</v>
      </c>
      <c r="O541" s="169">
        <v>2</v>
      </c>
      <c r="P541" s="169">
        <v>2</v>
      </c>
      <c r="Q541" s="169">
        <v>100</v>
      </c>
      <c r="R541" s="169">
        <v>0</v>
      </c>
      <c r="S541" s="169">
        <v>8</v>
      </c>
      <c r="T541" s="169">
        <v>8</v>
      </c>
      <c r="U541" s="169">
        <v>2</v>
      </c>
      <c r="V541" s="170">
        <v>0</v>
      </c>
      <c r="W541" s="169">
        <v>1</v>
      </c>
      <c r="X541" s="169">
        <v>1</v>
      </c>
      <c r="Y541" s="169">
        <v>6</v>
      </c>
      <c r="Z541" s="169">
        <v>25</v>
      </c>
      <c r="AA541" s="169">
        <v>0</v>
      </c>
      <c r="AB541" s="169">
        <v>0</v>
      </c>
      <c r="AC541" s="168">
        <v>-0.5</v>
      </c>
      <c r="AD541" s="168">
        <v>93.8</v>
      </c>
      <c r="AE541" s="168">
        <v>96.9</v>
      </c>
      <c r="AF541" s="168">
        <v>-3.1</v>
      </c>
      <c r="AG541" s="168">
        <v>11.1</v>
      </c>
      <c r="AH541" s="168">
        <v>0</v>
      </c>
      <c r="AI541" s="168">
        <v>20</v>
      </c>
      <c r="AJ541" s="168">
        <v>0</v>
      </c>
      <c r="AK541" s="168">
        <v>28.6</v>
      </c>
      <c r="AL541" s="168">
        <v>15.1</v>
      </c>
      <c r="AM541" s="168">
        <v>0</v>
      </c>
      <c r="AN541" s="168">
        <v>28.6</v>
      </c>
      <c r="AO541" s="168">
        <v>38.1</v>
      </c>
      <c r="AP541" s="168">
        <v>11.8</v>
      </c>
      <c r="AQ541" s="168">
        <v>105.33</v>
      </c>
      <c r="AR541" s="168">
        <v>6.6</v>
      </c>
      <c r="AS541" s="168">
        <v>64</v>
      </c>
      <c r="AT541" s="171">
        <f t="shared" si="200"/>
        <v>1.5</v>
      </c>
      <c r="AU541" s="171">
        <f t="shared" si="201"/>
        <v>0.5</v>
      </c>
      <c r="AV541" s="172">
        <f t="shared" si="202"/>
        <v>2</v>
      </c>
      <c r="AW541" s="172">
        <f t="shared" si="203"/>
        <v>0</v>
      </c>
      <c r="AX541" s="172">
        <f t="shared" si="204"/>
        <v>2</v>
      </c>
      <c r="AY541" s="172">
        <f t="shared" si="205"/>
        <v>0.25</v>
      </c>
      <c r="AZ541" s="172">
        <f t="shared" si="206"/>
        <v>0.25</v>
      </c>
      <c r="BA541" s="172">
        <f t="shared" si="207"/>
        <v>0</v>
      </c>
      <c r="BB541" s="173">
        <f t="shared" si="208"/>
        <v>0.20547945205479454</v>
      </c>
      <c r="BC541" s="173" t="str">
        <f t="shared" si="209"/>
        <v/>
      </c>
      <c r="BD541" s="173">
        <f t="shared" si="210"/>
        <v>3.4246575342465752E-2</v>
      </c>
      <c r="BE541" s="173">
        <f t="shared" si="211"/>
        <v>3.4246575342465752E-2</v>
      </c>
      <c r="BF541" s="173">
        <f t="shared" si="212"/>
        <v>0</v>
      </c>
      <c r="BG541" s="173">
        <f t="shared" si="213"/>
        <v>0.27397260273972601</v>
      </c>
      <c r="BH541" s="174" t="str">
        <f t="shared" si="214"/>
        <v>&lt;10 min</v>
      </c>
      <c r="BI541" s="174" t="str">
        <f t="shared" si="215"/>
        <v>23–27</v>
      </c>
      <c r="BJ541" s="175">
        <f t="shared" si="216"/>
        <v>0.28600000000000003</v>
      </c>
      <c r="BK541" s="175">
        <f t="shared" si="217"/>
        <v>0.38100000000000001</v>
      </c>
      <c r="BL541" s="175">
        <f t="shared" si="218"/>
        <v>4.2245021122510563E-3</v>
      </c>
      <c r="BM541" s="176" t="str">
        <f t="shared" si="219"/>
        <v>Écarter</v>
      </c>
      <c r="BN541" s="177">
        <f t="shared" si="220"/>
        <v>4.5875251509054325E-2</v>
      </c>
      <c r="BO541" s="177">
        <f t="shared" si="221"/>
        <v>29.2</v>
      </c>
      <c r="BP541" s="178">
        <f t="shared" si="222"/>
        <v>6.8493150684931503E-2</v>
      </c>
      <c r="BQ541" s="178">
        <f t="shared" si="223"/>
        <v>0</v>
      </c>
      <c r="BR541" s="179">
        <f t="shared" si="224"/>
        <v>0.27397260273972601</v>
      </c>
      <c r="BS541" s="182">
        <f>AVERAGE(Tableau1[[#This Row],[STL_pg/Min]],Tableau1[[#This Row],[BLK_pg/Min]],Tableau1[[#This Row],[REB_pg/Min]])</f>
        <v>0.11415525114155251</v>
      </c>
      <c r="BT541" s="180">
        <f>AVERAGE(Tableau1[FG%])</f>
        <v>44.61089630931459</v>
      </c>
      <c r="BU541" s="180">
        <f>AVERAGE(Tableau1[3P%])</f>
        <v>29.902460456941991</v>
      </c>
      <c r="BV541" s="180">
        <f>AVERAGE(Tableau1[FT%])</f>
        <v>72.024077328646754</v>
      </c>
    </row>
    <row r="542" spans="1:74">
      <c r="A542" s="181" t="s">
        <v>2305</v>
      </c>
      <c r="B542" s="167" t="s">
        <v>1752</v>
      </c>
      <c r="C542" s="168">
        <v>24</v>
      </c>
      <c r="D542" s="168">
        <v>2</v>
      </c>
      <c r="E542" s="168">
        <v>1</v>
      </c>
      <c r="F542" s="168">
        <v>1</v>
      </c>
      <c r="G542" s="168">
        <v>5.2</v>
      </c>
      <c r="H542" s="169">
        <v>3</v>
      </c>
      <c r="I542" s="169">
        <v>1</v>
      </c>
      <c r="J542" s="169">
        <v>5</v>
      </c>
      <c r="K542" s="169">
        <v>20</v>
      </c>
      <c r="L542" s="169">
        <v>1</v>
      </c>
      <c r="M542" s="169">
        <v>5</v>
      </c>
      <c r="N542" s="169">
        <v>20</v>
      </c>
      <c r="O542" s="169">
        <v>0</v>
      </c>
      <c r="P542" s="169">
        <v>0</v>
      </c>
      <c r="Q542" s="169">
        <v>0</v>
      </c>
      <c r="R542" s="169">
        <v>0</v>
      </c>
      <c r="S542" s="169">
        <v>0</v>
      </c>
      <c r="T542" s="169">
        <v>0</v>
      </c>
      <c r="U542" s="169">
        <v>1</v>
      </c>
      <c r="V542" s="170">
        <v>1</v>
      </c>
      <c r="W542" s="169">
        <v>0</v>
      </c>
      <c r="X542" s="169">
        <v>0</v>
      </c>
      <c r="Y542" s="169">
        <v>0</v>
      </c>
      <c r="Z542" s="169">
        <v>4</v>
      </c>
      <c r="AA542" s="169">
        <v>0</v>
      </c>
      <c r="AB542" s="169">
        <v>0</v>
      </c>
      <c r="AC542" s="168">
        <v>-9</v>
      </c>
      <c r="AD542" s="168">
        <v>68.2</v>
      </c>
      <c r="AE542" s="168">
        <v>150</v>
      </c>
      <c r="AF542" s="168">
        <v>-81.8</v>
      </c>
      <c r="AG542" s="168">
        <v>20</v>
      </c>
      <c r="AH542" s="168">
        <v>1</v>
      </c>
      <c r="AI542" s="168">
        <v>14.3</v>
      </c>
      <c r="AJ542" s="168">
        <v>0</v>
      </c>
      <c r="AK542" s="168">
        <v>0</v>
      </c>
      <c r="AL542" s="168">
        <v>0</v>
      </c>
      <c r="AM542" s="168">
        <v>14.3</v>
      </c>
      <c r="AN542" s="168">
        <v>30</v>
      </c>
      <c r="AO542" s="168">
        <v>30</v>
      </c>
      <c r="AP542" s="168">
        <v>23.1</v>
      </c>
      <c r="AQ542" s="168">
        <v>102.52</v>
      </c>
      <c r="AR542" s="168">
        <v>-2.2000000000000002</v>
      </c>
      <c r="AS542" s="168">
        <v>22</v>
      </c>
      <c r="AT542" s="171">
        <f t="shared" si="200"/>
        <v>1.5</v>
      </c>
      <c r="AU542" s="171">
        <f t="shared" si="201"/>
        <v>0.5</v>
      </c>
      <c r="AV542" s="172">
        <f t="shared" si="202"/>
        <v>0</v>
      </c>
      <c r="AW542" s="172">
        <f t="shared" si="203"/>
        <v>0</v>
      </c>
      <c r="AX542" s="172">
        <f t="shared" si="204"/>
        <v>0</v>
      </c>
      <c r="AY542" s="172">
        <f t="shared" si="205"/>
        <v>0</v>
      </c>
      <c r="AZ542" s="172">
        <f t="shared" si="206"/>
        <v>0</v>
      </c>
      <c r="BA542" s="172">
        <f t="shared" si="207"/>
        <v>0.5</v>
      </c>
      <c r="BB542" s="173">
        <f t="shared" si="208"/>
        <v>0.28846153846153844</v>
      </c>
      <c r="BC542" s="173">
        <f t="shared" si="209"/>
        <v>1</v>
      </c>
      <c r="BD542" s="173">
        <f t="shared" si="210"/>
        <v>0</v>
      </c>
      <c r="BE542" s="173">
        <f t="shared" si="211"/>
        <v>0</v>
      </c>
      <c r="BF542" s="173">
        <f t="shared" si="212"/>
        <v>0</v>
      </c>
      <c r="BG542" s="173">
        <f t="shared" si="213"/>
        <v>0</v>
      </c>
      <c r="BH542" s="174" t="str">
        <f t="shared" si="214"/>
        <v>&lt;10 min</v>
      </c>
      <c r="BI542" s="174" t="str">
        <f t="shared" si="215"/>
        <v>23–27</v>
      </c>
      <c r="BJ542" s="175">
        <f t="shared" si="216"/>
        <v>0.3</v>
      </c>
      <c r="BK542" s="175">
        <f t="shared" si="217"/>
        <v>0.3</v>
      </c>
      <c r="BL542" s="175">
        <f t="shared" si="218"/>
        <v>3.0175015087507543E-3</v>
      </c>
      <c r="BM542" s="176" t="str">
        <f t="shared" si="219"/>
        <v>Écarter</v>
      </c>
      <c r="BN542" s="177">
        <f t="shared" si="220"/>
        <v>4.5875251509054325E-2</v>
      </c>
      <c r="BO542" s="177">
        <f t="shared" si="221"/>
        <v>10.4</v>
      </c>
      <c r="BP542" s="178">
        <f t="shared" si="222"/>
        <v>9.6153846153846145E-2</v>
      </c>
      <c r="BQ542" s="178">
        <f t="shared" si="223"/>
        <v>1</v>
      </c>
      <c r="BR542" s="179">
        <f t="shared" si="224"/>
        <v>0</v>
      </c>
      <c r="BS542" s="182">
        <f>AVERAGE(Tableau1[[#This Row],[STL_pg/Min]],Tableau1[[#This Row],[BLK_pg/Min]],Tableau1[[#This Row],[REB_pg/Min]])</f>
        <v>0</v>
      </c>
      <c r="BT542" s="180">
        <f>AVERAGE(Tableau1[FG%])</f>
        <v>44.61089630931459</v>
      </c>
      <c r="BU542" s="180">
        <f>AVERAGE(Tableau1[3P%])</f>
        <v>29.902460456941991</v>
      </c>
      <c r="BV542" s="180">
        <f>AVERAGE(Tableau1[FT%])</f>
        <v>72.024077328646754</v>
      </c>
    </row>
    <row r="543" spans="1:74">
      <c r="A543" s="181" t="s">
        <v>2306</v>
      </c>
      <c r="B543" s="167" t="s">
        <v>1783</v>
      </c>
      <c r="C543" s="168">
        <v>25</v>
      </c>
      <c r="D543" s="168">
        <v>17</v>
      </c>
      <c r="E543" s="168">
        <v>13</v>
      </c>
      <c r="F543" s="168">
        <v>4</v>
      </c>
      <c r="G543" s="168">
        <v>4.4000000000000004</v>
      </c>
      <c r="H543" s="169">
        <v>24</v>
      </c>
      <c r="I543" s="169">
        <v>9</v>
      </c>
      <c r="J543" s="169">
        <v>22</v>
      </c>
      <c r="K543" s="169">
        <v>40.9</v>
      </c>
      <c r="L543" s="169">
        <v>5</v>
      </c>
      <c r="M543" s="169">
        <v>10</v>
      </c>
      <c r="N543" s="169">
        <v>50</v>
      </c>
      <c r="O543" s="169">
        <v>0</v>
      </c>
      <c r="P543" s="169">
        <v>0</v>
      </c>
      <c r="Q543" s="169">
        <v>0</v>
      </c>
      <c r="R543" s="169">
        <v>3</v>
      </c>
      <c r="S543" s="169">
        <v>12</v>
      </c>
      <c r="T543" s="169">
        <v>15</v>
      </c>
      <c r="U543" s="169">
        <v>7</v>
      </c>
      <c r="V543" s="170">
        <v>3</v>
      </c>
      <c r="W543" s="169">
        <v>2</v>
      </c>
      <c r="X543" s="169">
        <v>0</v>
      </c>
      <c r="Y543" s="169">
        <v>3</v>
      </c>
      <c r="Z543" s="169">
        <v>53</v>
      </c>
      <c r="AA543" s="169">
        <v>0</v>
      </c>
      <c r="AB543" s="169">
        <v>0</v>
      </c>
      <c r="AC543" s="168">
        <v>-1.5</v>
      </c>
      <c r="AD543" s="168">
        <v>89.9</v>
      </c>
      <c r="AE543" s="168">
        <v>104.4</v>
      </c>
      <c r="AF543" s="168">
        <v>-14.5</v>
      </c>
      <c r="AG543" s="168">
        <v>13.3</v>
      </c>
      <c r="AH543" s="168">
        <v>2</v>
      </c>
      <c r="AI543" s="168">
        <v>19.399999999999999</v>
      </c>
      <c r="AJ543" s="168">
        <v>4.0999999999999996</v>
      </c>
      <c r="AK543" s="168">
        <v>14.8</v>
      </c>
      <c r="AL543" s="168">
        <v>9.6999999999999993</v>
      </c>
      <c r="AM543" s="168">
        <v>9.6999999999999993</v>
      </c>
      <c r="AN543" s="168">
        <v>52.3</v>
      </c>
      <c r="AO543" s="168">
        <v>52.3</v>
      </c>
      <c r="AP543" s="168">
        <v>14</v>
      </c>
      <c r="AQ543" s="168">
        <v>101.56</v>
      </c>
      <c r="AR543" s="168">
        <v>9</v>
      </c>
      <c r="AS543" s="168">
        <v>158</v>
      </c>
      <c r="AT543" s="171">
        <f t="shared" si="200"/>
        <v>1.411764705882353</v>
      </c>
      <c r="AU543" s="171">
        <f t="shared" si="201"/>
        <v>0.41176470588235292</v>
      </c>
      <c r="AV543" s="172">
        <f t="shared" si="202"/>
        <v>0.88235294117647056</v>
      </c>
      <c r="AW543" s="172">
        <f t="shared" si="203"/>
        <v>0.17647058823529413</v>
      </c>
      <c r="AX543" s="172">
        <f t="shared" si="204"/>
        <v>0.70588235294117652</v>
      </c>
      <c r="AY543" s="172">
        <f t="shared" si="205"/>
        <v>0.11764705882352941</v>
      </c>
      <c r="AZ543" s="172">
        <f t="shared" si="206"/>
        <v>0</v>
      </c>
      <c r="BA543" s="172">
        <f t="shared" si="207"/>
        <v>0.17647058823529413</v>
      </c>
      <c r="BB543" s="173">
        <f t="shared" si="208"/>
        <v>0.32085561497326204</v>
      </c>
      <c r="BC543" s="173">
        <f t="shared" si="209"/>
        <v>2.333333333333333</v>
      </c>
      <c r="BD543" s="173">
        <f t="shared" si="210"/>
        <v>2.6737967914438499E-2</v>
      </c>
      <c r="BE543" s="173">
        <f t="shared" si="211"/>
        <v>0</v>
      </c>
      <c r="BF543" s="173">
        <f t="shared" si="212"/>
        <v>4.0106951871657755E-2</v>
      </c>
      <c r="BG543" s="173">
        <f t="shared" si="213"/>
        <v>0.16042780748663102</v>
      </c>
      <c r="BH543" s="174" t="str">
        <f t="shared" si="214"/>
        <v>&lt;10 min</v>
      </c>
      <c r="BI543" s="174" t="str">
        <f t="shared" si="215"/>
        <v>23–27</v>
      </c>
      <c r="BJ543" s="175">
        <f t="shared" si="216"/>
        <v>0.52300000000000002</v>
      </c>
      <c r="BK543" s="175">
        <f t="shared" si="217"/>
        <v>0.52300000000000002</v>
      </c>
      <c r="BL543" s="175">
        <f t="shared" si="218"/>
        <v>1.3277006638503319E-2</v>
      </c>
      <c r="BM543" s="176" t="str">
        <f t="shared" si="219"/>
        <v>Écarter</v>
      </c>
      <c r="BN543" s="177">
        <f t="shared" si="220"/>
        <v>4.3176707302639374E-2</v>
      </c>
      <c r="BO543" s="177">
        <f t="shared" si="221"/>
        <v>74.800000000000011</v>
      </c>
      <c r="BP543" s="178">
        <f t="shared" si="222"/>
        <v>9.3582887700534745E-2</v>
      </c>
      <c r="BQ543" s="178">
        <f t="shared" si="223"/>
        <v>2.3333333333333335</v>
      </c>
      <c r="BR543" s="179">
        <f t="shared" si="224"/>
        <v>0.20053475935828874</v>
      </c>
      <c r="BS543" s="182">
        <f>AVERAGE(Tableau1[[#This Row],[STL_pg/Min]],Tableau1[[#This Row],[BLK_pg/Min]],Tableau1[[#This Row],[REB_pg/Min]])</f>
        <v>7.5757575757575746E-2</v>
      </c>
      <c r="BT543" s="180">
        <f>AVERAGE(Tableau1[FG%])</f>
        <v>44.61089630931459</v>
      </c>
      <c r="BU543" s="180">
        <f>AVERAGE(Tableau1[3P%])</f>
        <v>29.902460456941991</v>
      </c>
      <c r="BV543" s="180">
        <f>AVERAGE(Tableau1[FT%])</f>
        <v>72.024077328646754</v>
      </c>
    </row>
    <row r="544" spans="1:74">
      <c r="A544" s="181" t="s">
        <v>2307</v>
      </c>
      <c r="B544" s="167" t="s">
        <v>1797</v>
      </c>
      <c r="C544" s="168">
        <v>19</v>
      </c>
      <c r="D544" s="168">
        <v>13</v>
      </c>
      <c r="E544" s="168">
        <v>10</v>
      </c>
      <c r="F544" s="168">
        <v>3</v>
      </c>
      <c r="G544" s="168">
        <v>4.5</v>
      </c>
      <c r="H544" s="169">
        <v>18</v>
      </c>
      <c r="I544" s="169">
        <v>7</v>
      </c>
      <c r="J544" s="169">
        <v>23</v>
      </c>
      <c r="K544" s="169">
        <v>29.2</v>
      </c>
      <c r="L544" s="169">
        <v>3</v>
      </c>
      <c r="M544" s="169">
        <v>13</v>
      </c>
      <c r="N544" s="169">
        <v>15.4</v>
      </c>
      <c r="O544" s="169">
        <v>3</v>
      </c>
      <c r="P544" s="169">
        <v>4</v>
      </c>
      <c r="Q544" s="169">
        <v>50</v>
      </c>
      <c r="R544" s="169">
        <v>3</v>
      </c>
      <c r="S544" s="169">
        <v>9</v>
      </c>
      <c r="T544" s="169">
        <v>12</v>
      </c>
      <c r="U544" s="169">
        <v>7</v>
      </c>
      <c r="V544" s="170">
        <v>3</v>
      </c>
      <c r="W544" s="169">
        <v>5</v>
      </c>
      <c r="X544" s="169">
        <v>1</v>
      </c>
      <c r="Y544" s="169">
        <v>4</v>
      </c>
      <c r="Z544" s="169">
        <v>57</v>
      </c>
      <c r="AA544" s="169">
        <v>0</v>
      </c>
      <c r="AB544" s="169">
        <v>0</v>
      </c>
      <c r="AC544" s="168">
        <v>-0.8</v>
      </c>
      <c r="AD544" s="168">
        <v>97.6</v>
      </c>
      <c r="AE544" s="168">
        <v>105.6</v>
      </c>
      <c r="AF544" s="168">
        <v>-7.9</v>
      </c>
      <c r="AG544" s="168">
        <v>16.7</v>
      </c>
      <c r="AH544" s="168">
        <v>3</v>
      </c>
      <c r="AI544" s="168">
        <v>17.600000000000001</v>
      </c>
      <c r="AJ544" s="168">
        <v>5.0999999999999996</v>
      </c>
      <c r="AK544" s="168">
        <v>14.1</v>
      </c>
      <c r="AL544" s="168">
        <v>9.8000000000000007</v>
      </c>
      <c r="AM544" s="168">
        <v>5.9</v>
      </c>
      <c r="AN544" s="168">
        <v>33.299999999999997</v>
      </c>
      <c r="AO544" s="168">
        <v>34.9</v>
      </c>
      <c r="AP544" s="168">
        <v>19.2</v>
      </c>
      <c r="AQ544" s="168">
        <v>103.12</v>
      </c>
      <c r="AR544" s="168">
        <v>7</v>
      </c>
      <c r="AS544" s="168">
        <v>126</v>
      </c>
      <c r="AT544" s="171">
        <f t="shared" si="200"/>
        <v>1.3846153846153846</v>
      </c>
      <c r="AU544" s="171">
        <f t="shared" si="201"/>
        <v>0.53846153846153844</v>
      </c>
      <c r="AV544" s="172">
        <f t="shared" si="202"/>
        <v>0.92307692307692313</v>
      </c>
      <c r="AW544" s="172">
        <f t="shared" si="203"/>
        <v>0.23076923076923078</v>
      </c>
      <c r="AX544" s="172">
        <f t="shared" si="204"/>
        <v>0.69230769230769229</v>
      </c>
      <c r="AY544" s="172">
        <f t="shared" si="205"/>
        <v>0.38461538461538464</v>
      </c>
      <c r="AZ544" s="172">
        <f t="shared" si="206"/>
        <v>7.6923076923076927E-2</v>
      </c>
      <c r="BA544" s="172">
        <f t="shared" si="207"/>
        <v>0.23076923076923078</v>
      </c>
      <c r="BB544" s="173">
        <f t="shared" si="208"/>
        <v>0.30769230769230771</v>
      </c>
      <c r="BC544" s="173">
        <f t="shared" si="209"/>
        <v>2.333333333333333</v>
      </c>
      <c r="BD544" s="173">
        <f t="shared" si="210"/>
        <v>8.5470085470085472E-2</v>
      </c>
      <c r="BE544" s="173">
        <f t="shared" si="211"/>
        <v>1.7094017094017096E-2</v>
      </c>
      <c r="BF544" s="173">
        <f t="shared" si="212"/>
        <v>5.1282051282051287E-2</v>
      </c>
      <c r="BG544" s="173">
        <f t="shared" si="213"/>
        <v>0.15384615384615385</v>
      </c>
      <c r="BH544" s="174" t="str">
        <f t="shared" si="214"/>
        <v>&lt;10 min</v>
      </c>
      <c r="BI544" s="174" t="str">
        <f t="shared" si="215"/>
        <v>18–22</v>
      </c>
      <c r="BJ544" s="175">
        <f t="shared" si="216"/>
        <v>0.33299999999999996</v>
      </c>
      <c r="BK544" s="175">
        <f t="shared" si="217"/>
        <v>0.34899999999999998</v>
      </c>
      <c r="BL544" s="175">
        <f t="shared" si="218"/>
        <v>1.388050694025347E-2</v>
      </c>
      <c r="BM544" s="176" t="str">
        <f t="shared" si="219"/>
        <v>Écarter</v>
      </c>
      <c r="BN544" s="177">
        <f t="shared" si="220"/>
        <v>4.2346386008357842E-2</v>
      </c>
      <c r="BO544" s="177">
        <f t="shared" si="221"/>
        <v>58.5</v>
      </c>
      <c r="BP544" s="178">
        <f t="shared" si="222"/>
        <v>0.11965811965811966</v>
      </c>
      <c r="BQ544" s="178">
        <f t="shared" si="223"/>
        <v>2.3333333333333335</v>
      </c>
      <c r="BR544" s="179">
        <f t="shared" si="224"/>
        <v>0.20512820512820515</v>
      </c>
      <c r="BS544" s="182">
        <f>AVERAGE(Tableau1[[#This Row],[STL_pg/Min]],Tableau1[[#This Row],[BLK_pg/Min]],Tableau1[[#This Row],[REB_pg/Min]])</f>
        <v>0.10256410256410257</v>
      </c>
      <c r="BT544" s="180">
        <f>AVERAGE(Tableau1[FG%])</f>
        <v>44.61089630931459</v>
      </c>
      <c r="BU544" s="180">
        <f>AVERAGE(Tableau1[3P%])</f>
        <v>29.902460456941991</v>
      </c>
      <c r="BV544" s="180">
        <f>AVERAGE(Tableau1[FT%])</f>
        <v>72.024077328646754</v>
      </c>
    </row>
    <row r="545" spans="1:74">
      <c r="A545" s="181" t="s">
        <v>2308</v>
      </c>
      <c r="B545" s="167" t="s">
        <v>1748</v>
      </c>
      <c r="C545" s="168">
        <v>21</v>
      </c>
      <c r="D545" s="168">
        <v>21</v>
      </c>
      <c r="E545" s="168">
        <v>15</v>
      </c>
      <c r="F545" s="168">
        <v>6</v>
      </c>
      <c r="G545" s="168">
        <v>5</v>
      </c>
      <c r="H545" s="169">
        <v>29</v>
      </c>
      <c r="I545" s="169">
        <v>8</v>
      </c>
      <c r="J545" s="169">
        <v>27</v>
      </c>
      <c r="K545" s="169">
        <v>33.299999999999997</v>
      </c>
      <c r="L545" s="169">
        <v>0</v>
      </c>
      <c r="M545" s="169">
        <v>8</v>
      </c>
      <c r="N545" s="169">
        <v>0</v>
      </c>
      <c r="O545" s="169">
        <v>13</v>
      </c>
      <c r="P545" s="169">
        <v>17</v>
      </c>
      <c r="Q545" s="169">
        <v>75</v>
      </c>
      <c r="R545" s="169">
        <v>11</v>
      </c>
      <c r="S545" s="169">
        <v>25</v>
      </c>
      <c r="T545" s="169">
        <v>36</v>
      </c>
      <c r="U545" s="169">
        <v>4</v>
      </c>
      <c r="V545" s="170">
        <v>6</v>
      </c>
      <c r="W545" s="169">
        <v>4</v>
      </c>
      <c r="X545" s="169">
        <v>0</v>
      </c>
      <c r="Y545" s="169">
        <v>8</v>
      </c>
      <c r="Z545" s="169">
        <v>88</v>
      </c>
      <c r="AA545" s="169">
        <v>0</v>
      </c>
      <c r="AB545" s="169">
        <v>0</v>
      </c>
      <c r="AC545" s="168">
        <v>-1.4</v>
      </c>
      <c r="AD545" s="168">
        <v>89.6</v>
      </c>
      <c r="AE545" s="168">
        <v>102.2</v>
      </c>
      <c r="AF545" s="168">
        <v>-12.6</v>
      </c>
      <c r="AG545" s="168">
        <v>7.8</v>
      </c>
      <c r="AH545" s="168">
        <v>0.83</v>
      </c>
      <c r="AI545" s="168">
        <v>11.1</v>
      </c>
      <c r="AJ545" s="168">
        <v>9.1</v>
      </c>
      <c r="AK545" s="168">
        <v>19.8</v>
      </c>
      <c r="AL545" s="168">
        <v>14.8</v>
      </c>
      <c r="AM545" s="168">
        <v>13.3</v>
      </c>
      <c r="AN545" s="168">
        <v>33.299999999999997</v>
      </c>
      <c r="AO545" s="168">
        <v>44.1</v>
      </c>
      <c r="AP545" s="168">
        <v>15</v>
      </c>
      <c r="AQ545" s="168">
        <v>104.34</v>
      </c>
      <c r="AR545" s="168">
        <v>9.9</v>
      </c>
      <c r="AS545" s="168">
        <v>230</v>
      </c>
      <c r="AT545" s="171">
        <f t="shared" si="200"/>
        <v>1.3809523809523809</v>
      </c>
      <c r="AU545" s="171">
        <f t="shared" si="201"/>
        <v>0.19047619047619047</v>
      </c>
      <c r="AV545" s="172">
        <f t="shared" si="202"/>
        <v>1.7142857142857142</v>
      </c>
      <c r="AW545" s="172">
        <f t="shared" si="203"/>
        <v>0.52380952380952384</v>
      </c>
      <c r="AX545" s="172">
        <f t="shared" si="204"/>
        <v>1.1904761904761905</v>
      </c>
      <c r="AY545" s="172">
        <f t="shared" si="205"/>
        <v>0.19047619047619047</v>
      </c>
      <c r="AZ545" s="172">
        <f t="shared" si="206"/>
        <v>0</v>
      </c>
      <c r="BA545" s="172">
        <f t="shared" si="207"/>
        <v>0.2857142857142857</v>
      </c>
      <c r="BB545" s="173">
        <f t="shared" si="208"/>
        <v>0.27619047619047621</v>
      </c>
      <c r="BC545" s="173">
        <f t="shared" si="209"/>
        <v>0.66666666666666663</v>
      </c>
      <c r="BD545" s="173">
        <f t="shared" si="210"/>
        <v>3.8095238095238092E-2</v>
      </c>
      <c r="BE545" s="173">
        <f t="shared" si="211"/>
        <v>0</v>
      </c>
      <c r="BF545" s="173">
        <f t="shared" si="212"/>
        <v>0.10476190476190476</v>
      </c>
      <c r="BG545" s="173">
        <f t="shared" si="213"/>
        <v>0.23809523809523808</v>
      </c>
      <c r="BH545" s="174" t="str">
        <f t="shared" si="214"/>
        <v>&lt;10 min</v>
      </c>
      <c r="BI545" s="174" t="str">
        <f t="shared" si="215"/>
        <v>18–22</v>
      </c>
      <c r="BJ545" s="175">
        <f t="shared" si="216"/>
        <v>0.33299999999999996</v>
      </c>
      <c r="BK545" s="175">
        <f t="shared" si="217"/>
        <v>0.441</v>
      </c>
      <c r="BL545" s="175">
        <f t="shared" si="218"/>
        <v>1.6294508147254073E-2</v>
      </c>
      <c r="BM545" s="176" t="str">
        <f t="shared" si="219"/>
        <v>Écarter</v>
      </c>
      <c r="BN545" s="177">
        <f t="shared" si="220"/>
        <v>4.2234358532145251E-2</v>
      </c>
      <c r="BO545" s="177">
        <f t="shared" si="221"/>
        <v>105</v>
      </c>
      <c r="BP545" s="178">
        <f t="shared" si="222"/>
        <v>3.8095238095238099E-2</v>
      </c>
      <c r="BQ545" s="178">
        <f t="shared" si="223"/>
        <v>0.66666666666666663</v>
      </c>
      <c r="BR545" s="179">
        <f t="shared" si="224"/>
        <v>0.34285714285714286</v>
      </c>
      <c r="BS545" s="182">
        <f>AVERAGE(Tableau1[[#This Row],[STL_pg/Min]],Tableau1[[#This Row],[BLK_pg/Min]],Tableau1[[#This Row],[REB_pg/Min]])</f>
        <v>0.12698412698412698</v>
      </c>
      <c r="BT545" s="180">
        <f>AVERAGE(Tableau1[FG%])</f>
        <v>44.61089630931459</v>
      </c>
      <c r="BU545" s="180">
        <f>AVERAGE(Tableau1[3P%])</f>
        <v>29.902460456941991</v>
      </c>
      <c r="BV545" s="180">
        <f>AVERAGE(Tableau1[FT%])</f>
        <v>72.024077328646754</v>
      </c>
    </row>
    <row r="546" spans="1:74">
      <c r="A546" s="181" t="s">
        <v>2309</v>
      </c>
      <c r="B546" s="167" t="s">
        <v>1750</v>
      </c>
      <c r="C546" s="168">
        <v>23</v>
      </c>
      <c r="D546" s="168">
        <v>20</v>
      </c>
      <c r="E546" s="168">
        <v>13</v>
      </c>
      <c r="F546" s="168">
        <v>7</v>
      </c>
      <c r="G546" s="168">
        <v>6.2</v>
      </c>
      <c r="H546" s="169">
        <v>26</v>
      </c>
      <c r="I546" s="169">
        <v>12</v>
      </c>
      <c r="J546" s="169">
        <v>34</v>
      </c>
      <c r="K546" s="169">
        <v>32.4</v>
      </c>
      <c r="L546" s="169">
        <v>2</v>
      </c>
      <c r="M546" s="169">
        <v>18</v>
      </c>
      <c r="N546" s="169">
        <v>5.9</v>
      </c>
      <c r="O546" s="169">
        <v>4</v>
      </c>
      <c r="P546" s="169">
        <v>4</v>
      </c>
      <c r="Q546" s="169">
        <v>100</v>
      </c>
      <c r="R546" s="169">
        <v>8</v>
      </c>
      <c r="S546" s="169">
        <v>10</v>
      </c>
      <c r="T546" s="169">
        <v>18</v>
      </c>
      <c r="U546" s="169">
        <v>6</v>
      </c>
      <c r="V546" s="170">
        <v>6</v>
      </c>
      <c r="W546" s="169">
        <v>6</v>
      </c>
      <c r="X546" s="169">
        <v>6</v>
      </c>
      <c r="Y546" s="169">
        <v>18</v>
      </c>
      <c r="Z546" s="169">
        <v>78</v>
      </c>
      <c r="AA546" s="169">
        <v>0</v>
      </c>
      <c r="AB546" s="169">
        <v>0</v>
      </c>
      <c r="AC546" s="168">
        <v>-2.2999999999999998</v>
      </c>
      <c r="AD546" s="168">
        <v>89.4</v>
      </c>
      <c r="AE546" s="168">
        <v>107.4</v>
      </c>
      <c r="AF546" s="168">
        <v>-18</v>
      </c>
      <c r="AG546" s="168">
        <v>6</v>
      </c>
      <c r="AH546" s="168">
        <v>1</v>
      </c>
      <c r="AI546" s="168">
        <v>11.1</v>
      </c>
      <c r="AJ546" s="168">
        <v>5.7</v>
      </c>
      <c r="AK546" s="168">
        <v>6.7</v>
      </c>
      <c r="AL546" s="168">
        <v>6.2</v>
      </c>
      <c r="AM546" s="168">
        <v>11.1</v>
      </c>
      <c r="AN546" s="168">
        <v>33.799999999999997</v>
      </c>
      <c r="AO546" s="168">
        <v>36.799999999999997</v>
      </c>
      <c r="AP546" s="168">
        <v>12.8</v>
      </c>
      <c r="AQ546" s="168">
        <v>104.76</v>
      </c>
      <c r="AR546" s="168">
        <v>1.3</v>
      </c>
      <c r="AS546" s="168">
        <v>274</v>
      </c>
      <c r="AT546" s="171">
        <f t="shared" si="200"/>
        <v>1.3</v>
      </c>
      <c r="AU546" s="171">
        <f t="shared" si="201"/>
        <v>0.3</v>
      </c>
      <c r="AV546" s="172">
        <f t="shared" si="202"/>
        <v>0.9</v>
      </c>
      <c r="AW546" s="172">
        <f t="shared" si="203"/>
        <v>0.4</v>
      </c>
      <c r="AX546" s="172">
        <f t="shared" si="204"/>
        <v>0.5</v>
      </c>
      <c r="AY546" s="172">
        <f t="shared" si="205"/>
        <v>0.3</v>
      </c>
      <c r="AZ546" s="172">
        <f t="shared" si="206"/>
        <v>0.3</v>
      </c>
      <c r="BA546" s="172">
        <f t="shared" si="207"/>
        <v>0.3</v>
      </c>
      <c r="BB546" s="173">
        <f t="shared" si="208"/>
        <v>0.20967741935483872</v>
      </c>
      <c r="BC546" s="173">
        <f t="shared" si="209"/>
        <v>1</v>
      </c>
      <c r="BD546" s="173">
        <f t="shared" si="210"/>
        <v>4.8387096774193547E-2</v>
      </c>
      <c r="BE546" s="173">
        <f t="shared" si="211"/>
        <v>4.8387096774193547E-2</v>
      </c>
      <c r="BF546" s="173">
        <f t="shared" si="212"/>
        <v>6.4516129032258063E-2</v>
      </c>
      <c r="BG546" s="173">
        <f t="shared" si="213"/>
        <v>8.0645161290322578E-2</v>
      </c>
      <c r="BH546" s="174" t="str">
        <f t="shared" si="214"/>
        <v>&lt;10 min</v>
      </c>
      <c r="BI546" s="174" t="str">
        <f t="shared" si="215"/>
        <v>23–27</v>
      </c>
      <c r="BJ546" s="175">
        <f t="shared" si="216"/>
        <v>0.33799999999999997</v>
      </c>
      <c r="BK546" s="175">
        <f t="shared" si="217"/>
        <v>0.36799999999999999</v>
      </c>
      <c r="BL546" s="175">
        <f t="shared" si="218"/>
        <v>2.051901025950513E-2</v>
      </c>
      <c r="BM546" s="176" t="str">
        <f t="shared" si="219"/>
        <v>Écarter</v>
      </c>
      <c r="BN546" s="177">
        <f t="shared" si="220"/>
        <v>3.9758551307847084E-2</v>
      </c>
      <c r="BO546" s="177">
        <f t="shared" si="221"/>
        <v>124</v>
      </c>
      <c r="BP546" s="178">
        <f t="shared" si="222"/>
        <v>4.8387096774193547E-2</v>
      </c>
      <c r="BQ546" s="178">
        <f t="shared" si="223"/>
        <v>1</v>
      </c>
      <c r="BR546" s="179">
        <f t="shared" si="224"/>
        <v>0.14516129032258066</v>
      </c>
      <c r="BS546" s="182">
        <f>AVERAGE(Tableau1[[#This Row],[STL_pg/Min]],Tableau1[[#This Row],[BLK_pg/Min]],Tableau1[[#This Row],[REB_pg/Min]])</f>
        <v>8.0645161290322578E-2</v>
      </c>
      <c r="BT546" s="180">
        <f>AVERAGE(Tableau1[FG%])</f>
        <v>44.61089630931459</v>
      </c>
      <c r="BU546" s="180">
        <f>AVERAGE(Tableau1[3P%])</f>
        <v>29.902460456941991</v>
      </c>
      <c r="BV546" s="180">
        <f>AVERAGE(Tableau1[FT%])</f>
        <v>72.024077328646754</v>
      </c>
    </row>
    <row r="547" spans="1:74">
      <c r="A547" s="181" t="s">
        <v>2310</v>
      </c>
      <c r="B547" s="167" t="s">
        <v>1750</v>
      </c>
      <c r="C547" s="168">
        <v>22</v>
      </c>
      <c r="D547" s="168">
        <v>24</v>
      </c>
      <c r="E547" s="168">
        <v>14</v>
      </c>
      <c r="F547" s="168">
        <v>10</v>
      </c>
      <c r="G547" s="168">
        <v>4.9000000000000004</v>
      </c>
      <c r="H547" s="169">
        <v>31</v>
      </c>
      <c r="I547" s="169">
        <v>12</v>
      </c>
      <c r="J547" s="169">
        <v>41</v>
      </c>
      <c r="K547" s="169">
        <v>31.7</v>
      </c>
      <c r="L547" s="169">
        <v>2</v>
      </c>
      <c r="M547" s="169">
        <v>17</v>
      </c>
      <c r="N547" s="169">
        <v>17.600000000000001</v>
      </c>
      <c r="O547" s="169">
        <v>2</v>
      </c>
      <c r="P547" s="169">
        <v>5</v>
      </c>
      <c r="Q547" s="169">
        <v>75</v>
      </c>
      <c r="R547" s="169">
        <v>0</v>
      </c>
      <c r="S547" s="169">
        <v>12</v>
      </c>
      <c r="T547" s="169">
        <v>12</v>
      </c>
      <c r="U547" s="169">
        <v>12</v>
      </c>
      <c r="V547" s="170">
        <v>5</v>
      </c>
      <c r="W547" s="169">
        <v>2</v>
      </c>
      <c r="X547" s="169">
        <v>0</v>
      </c>
      <c r="Y547" s="169">
        <v>10</v>
      </c>
      <c r="Z547" s="169">
        <v>67</v>
      </c>
      <c r="AA547" s="169">
        <v>0</v>
      </c>
      <c r="AB547" s="169">
        <v>0</v>
      </c>
      <c r="AC547" s="168">
        <v>-1</v>
      </c>
      <c r="AD547" s="168">
        <v>94.2</v>
      </c>
      <c r="AE547" s="168">
        <v>105.1</v>
      </c>
      <c r="AF547" s="168">
        <v>-10.9</v>
      </c>
      <c r="AG547" s="168">
        <v>13.6</v>
      </c>
      <c r="AH547" s="168">
        <v>2.2000000000000002</v>
      </c>
      <c r="AI547" s="168">
        <v>18.600000000000001</v>
      </c>
      <c r="AJ547" s="168">
        <v>0.8</v>
      </c>
      <c r="AK547" s="168">
        <v>8.6999999999999993</v>
      </c>
      <c r="AL547" s="168">
        <v>4.7</v>
      </c>
      <c r="AM547" s="168">
        <v>8.5</v>
      </c>
      <c r="AN547" s="168">
        <v>35.4</v>
      </c>
      <c r="AO547" s="168">
        <v>37.4</v>
      </c>
      <c r="AP547" s="168">
        <v>16.5</v>
      </c>
      <c r="AQ547" s="168">
        <v>105.44</v>
      </c>
      <c r="AR547" s="168">
        <v>2.9</v>
      </c>
      <c r="AS547" s="168">
        <v>259</v>
      </c>
      <c r="AT547" s="171">
        <f t="shared" si="200"/>
        <v>1.2916666666666667</v>
      </c>
      <c r="AU547" s="171">
        <f t="shared" si="201"/>
        <v>0.5</v>
      </c>
      <c r="AV547" s="172">
        <f t="shared" si="202"/>
        <v>0.5</v>
      </c>
      <c r="AW547" s="172">
        <f t="shared" si="203"/>
        <v>0</v>
      </c>
      <c r="AX547" s="172">
        <f t="shared" si="204"/>
        <v>0.5</v>
      </c>
      <c r="AY547" s="172">
        <f t="shared" si="205"/>
        <v>8.3333333333333329E-2</v>
      </c>
      <c r="AZ547" s="172">
        <f t="shared" si="206"/>
        <v>0</v>
      </c>
      <c r="BA547" s="172">
        <f t="shared" si="207"/>
        <v>0.20833333333333334</v>
      </c>
      <c r="BB547" s="173">
        <f t="shared" si="208"/>
        <v>0.26360544217687076</v>
      </c>
      <c r="BC547" s="173">
        <f t="shared" si="209"/>
        <v>2.4</v>
      </c>
      <c r="BD547" s="173">
        <f t="shared" si="210"/>
        <v>1.7006802721088433E-2</v>
      </c>
      <c r="BE547" s="173">
        <f t="shared" si="211"/>
        <v>0</v>
      </c>
      <c r="BF547" s="173">
        <f t="shared" si="212"/>
        <v>0</v>
      </c>
      <c r="BG547" s="173">
        <f t="shared" si="213"/>
        <v>0.1020408163265306</v>
      </c>
      <c r="BH547" s="174" t="str">
        <f t="shared" si="214"/>
        <v>&lt;10 min</v>
      </c>
      <c r="BI547" s="174" t="str">
        <f t="shared" si="215"/>
        <v>18–22</v>
      </c>
      <c r="BJ547" s="175">
        <f t="shared" si="216"/>
        <v>0.35399999999999998</v>
      </c>
      <c r="BK547" s="175">
        <f t="shared" si="217"/>
        <v>0.374</v>
      </c>
      <c r="BL547" s="175">
        <f t="shared" si="218"/>
        <v>2.4743512371756187E-2</v>
      </c>
      <c r="BM547" s="176" t="str">
        <f t="shared" si="219"/>
        <v>Écarter</v>
      </c>
      <c r="BN547" s="177">
        <f t="shared" si="220"/>
        <v>3.9503688799463449E-2</v>
      </c>
      <c r="BO547" s="177">
        <f t="shared" si="221"/>
        <v>117.60000000000001</v>
      </c>
      <c r="BP547" s="178">
        <f t="shared" si="222"/>
        <v>0.1020408163265306</v>
      </c>
      <c r="BQ547" s="178">
        <f t="shared" si="223"/>
        <v>2.4</v>
      </c>
      <c r="BR547" s="179">
        <f t="shared" si="224"/>
        <v>0.1020408163265306</v>
      </c>
      <c r="BS547" s="182">
        <f>AVERAGE(Tableau1[[#This Row],[STL_pg/Min]],Tableau1[[#This Row],[BLK_pg/Min]],Tableau1[[#This Row],[REB_pg/Min]])</f>
        <v>3.968253968253968E-2</v>
      </c>
      <c r="BT547" s="180">
        <f>AVERAGE(Tableau1[FG%])</f>
        <v>44.61089630931459</v>
      </c>
      <c r="BU547" s="180">
        <f>AVERAGE(Tableau1[3P%])</f>
        <v>29.902460456941991</v>
      </c>
      <c r="BV547" s="180">
        <f>AVERAGE(Tableau1[FT%])</f>
        <v>72.024077328646754</v>
      </c>
    </row>
    <row r="548" spans="1:74">
      <c r="A548" s="181" t="s">
        <v>2311</v>
      </c>
      <c r="B548" s="167" t="s">
        <v>1793</v>
      </c>
      <c r="C548" s="168">
        <v>29</v>
      </c>
      <c r="D548" s="168">
        <v>4</v>
      </c>
      <c r="E548" s="168">
        <v>2</v>
      </c>
      <c r="F548" s="168">
        <v>2</v>
      </c>
      <c r="G548" s="168">
        <v>3</v>
      </c>
      <c r="H548" s="169">
        <v>5</v>
      </c>
      <c r="I548" s="169">
        <v>2</v>
      </c>
      <c r="J548" s="169">
        <v>4</v>
      </c>
      <c r="K548" s="169">
        <v>50</v>
      </c>
      <c r="L548" s="169">
        <v>1</v>
      </c>
      <c r="M548" s="169">
        <v>1</v>
      </c>
      <c r="N548" s="169">
        <v>100</v>
      </c>
      <c r="O548" s="169">
        <v>0</v>
      </c>
      <c r="P548" s="169">
        <v>0</v>
      </c>
      <c r="Q548" s="169">
        <v>0</v>
      </c>
      <c r="R548" s="169">
        <v>1</v>
      </c>
      <c r="S548" s="169">
        <v>2</v>
      </c>
      <c r="T548" s="169">
        <v>3</v>
      </c>
      <c r="U548" s="169">
        <v>1</v>
      </c>
      <c r="V548" s="170">
        <v>0</v>
      </c>
      <c r="W548" s="169">
        <v>0</v>
      </c>
      <c r="X548" s="169">
        <v>0</v>
      </c>
      <c r="Y548" s="169">
        <v>1</v>
      </c>
      <c r="Z548" s="169">
        <v>10</v>
      </c>
      <c r="AA548" s="169">
        <v>0</v>
      </c>
      <c r="AB548" s="169">
        <v>0</v>
      </c>
      <c r="AC548" s="168">
        <v>-0.3</v>
      </c>
      <c r="AD548" s="168">
        <v>114.8</v>
      </c>
      <c r="AE548" s="168">
        <v>128</v>
      </c>
      <c r="AF548" s="168">
        <v>-13.2</v>
      </c>
      <c r="AG548" s="168">
        <v>12.5</v>
      </c>
      <c r="AH548" s="168">
        <v>0</v>
      </c>
      <c r="AI548" s="168">
        <v>20</v>
      </c>
      <c r="AJ548" s="168">
        <v>8.3000000000000007</v>
      </c>
      <c r="AK548" s="168">
        <v>22.2</v>
      </c>
      <c r="AL548" s="168">
        <v>14.3</v>
      </c>
      <c r="AM548" s="168">
        <v>0</v>
      </c>
      <c r="AN548" s="168">
        <v>62.5</v>
      </c>
      <c r="AO548" s="168">
        <v>62.5</v>
      </c>
      <c r="AP548" s="168">
        <v>12.9</v>
      </c>
      <c r="AQ548" s="168">
        <v>104.35</v>
      </c>
      <c r="AR548" s="168">
        <v>9.1999999999999993</v>
      </c>
      <c r="AS548" s="168">
        <v>27</v>
      </c>
      <c r="AT548" s="171">
        <f t="shared" si="200"/>
        <v>1.25</v>
      </c>
      <c r="AU548" s="171">
        <f t="shared" si="201"/>
        <v>0.25</v>
      </c>
      <c r="AV548" s="172">
        <f t="shared" si="202"/>
        <v>0.75</v>
      </c>
      <c r="AW548" s="172">
        <f t="shared" si="203"/>
        <v>0.25</v>
      </c>
      <c r="AX548" s="172">
        <f t="shared" si="204"/>
        <v>0.5</v>
      </c>
      <c r="AY548" s="172">
        <f t="shared" si="205"/>
        <v>0</v>
      </c>
      <c r="AZ548" s="172">
        <f t="shared" si="206"/>
        <v>0</v>
      </c>
      <c r="BA548" s="172">
        <f t="shared" si="207"/>
        <v>0</v>
      </c>
      <c r="BB548" s="173">
        <f t="shared" si="208"/>
        <v>0.41666666666666669</v>
      </c>
      <c r="BC548" s="173" t="str">
        <f t="shared" si="209"/>
        <v/>
      </c>
      <c r="BD548" s="173">
        <f t="shared" si="210"/>
        <v>0</v>
      </c>
      <c r="BE548" s="173">
        <f t="shared" si="211"/>
        <v>0</v>
      </c>
      <c r="BF548" s="173">
        <f t="shared" si="212"/>
        <v>8.3333333333333329E-2</v>
      </c>
      <c r="BG548" s="173">
        <f t="shared" si="213"/>
        <v>0.16666666666666666</v>
      </c>
      <c r="BH548" s="174" t="str">
        <f t="shared" si="214"/>
        <v>&lt;10 min</v>
      </c>
      <c r="BI548" s="174" t="str">
        <f t="shared" si="215"/>
        <v>28–32</v>
      </c>
      <c r="BJ548" s="175">
        <f t="shared" si="216"/>
        <v>0.625</v>
      </c>
      <c r="BK548" s="175">
        <f t="shared" si="217"/>
        <v>0.625</v>
      </c>
      <c r="BL548" s="175">
        <f t="shared" si="218"/>
        <v>2.4140012070006035E-3</v>
      </c>
      <c r="BM548" s="176" t="str">
        <f t="shared" si="219"/>
        <v>Écarter</v>
      </c>
      <c r="BN548" s="177">
        <f t="shared" si="220"/>
        <v>3.8229376257545272E-2</v>
      </c>
      <c r="BO548" s="177">
        <f t="shared" si="221"/>
        <v>12</v>
      </c>
      <c r="BP548" s="178">
        <f t="shared" si="222"/>
        <v>8.3333333333333329E-2</v>
      </c>
      <c r="BQ548" s="178">
        <f t="shared" si="223"/>
        <v>0</v>
      </c>
      <c r="BR548" s="179">
        <f t="shared" si="224"/>
        <v>0.25</v>
      </c>
      <c r="BS548" s="182">
        <f>AVERAGE(Tableau1[[#This Row],[STL_pg/Min]],Tableau1[[#This Row],[BLK_pg/Min]],Tableau1[[#This Row],[REB_pg/Min]])</f>
        <v>8.3333333333333329E-2</v>
      </c>
      <c r="BT548" s="180">
        <f>AVERAGE(Tableau1[FG%])</f>
        <v>44.61089630931459</v>
      </c>
      <c r="BU548" s="180">
        <f>AVERAGE(Tableau1[3P%])</f>
        <v>29.902460456941991</v>
      </c>
      <c r="BV548" s="180">
        <f>AVERAGE(Tableau1[FT%])</f>
        <v>72.024077328646754</v>
      </c>
    </row>
    <row r="549" spans="1:74">
      <c r="A549" s="181" t="s">
        <v>2312</v>
      </c>
      <c r="B549" s="167" t="s">
        <v>1758</v>
      </c>
      <c r="C549" s="168">
        <v>24</v>
      </c>
      <c r="D549" s="168">
        <v>8</v>
      </c>
      <c r="E549" s="168">
        <v>1</v>
      </c>
      <c r="F549" s="168">
        <v>7</v>
      </c>
      <c r="G549" s="168">
        <v>3.8</v>
      </c>
      <c r="H549" s="169">
        <v>9</v>
      </c>
      <c r="I549" s="169">
        <v>2</v>
      </c>
      <c r="J549" s="169">
        <v>7</v>
      </c>
      <c r="K549" s="169">
        <v>28.6</v>
      </c>
      <c r="L549" s="169">
        <v>2</v>
      </c>
      <c r="M549" s="169">
        <v>7</v>
      </c>
      <c r="N549" s="169">
        <v>28.6</v>
      </c>
      <c r="O549" s="169">
        <v>3</v>
      </c>
      <c r="P549" s="169">
        <v>4</v>
      </c>
      <c r="Q549" s="169">
        <v>75</v>
      </c>
      <c r="R549" s="169">
        <v>0</v>
      </c>
      <c r="S549" s="169">
        <v>4</v>
      </c>
      <c r="T549" s="169">
        <v>4</v>
      </c>
      <c r="U549" s="169">
        <v>0</v>
      </c>
      <c r="V549" s="170">
        <v>4</v>
      </c>
      <c r="W549" s="169">
        <v>0</v>
      </c>
      <c r="X549" s="169">
        <v>0</v>
      </c>
      <c r="Y549" s="169">
        <v>0</v>
      </c>
      <c r="Z549" s="169">
        <v>10</v>
      </c>
      <c r="AA549" s="169">
        <v>0</v>
      </c>
      <c r="AB549" s="169">
        <v>0</v>
      </c>
      <c r="AC549" s="168">
        <v>0.9</v>
      </c>
      <c r="AD549" s="168">
        <v>98.4</v>
      </c>
      <c r="AE549" s="168">
        <v>88.7</v>
      </c>
      <c r="AF549" s="168">
        <v>9.6999999999999993</v>
      </c>
      <c r="AG549" s="168">
        <v>0</v>
      </c>
      <c r="AH549" s="168">
        <v>0</v>
      </c>
      <c r="AI549" s="168">
        <v>0</v>
      </c>
      <c r="AJ549" s="168">
        <v>0</v>
      </c>
      <c r="AK549" s="168">
        <v>12.1</v>
      </c>
      <c r="AL549" s="168">
        <v>6.2</v>
      </c>
      <c r="AM549" s="168">
        <v>30.8</v>
      </c>
      <c r="AN549" s="168">
        <v>42.9</v>
      </c>
      <c r="AO549" s="168">
        <v>51.4</v>
      </c>
      <c r="AP549" s="168">
        <v>19.7</v>
      </c>
      <c r="AQ549" s="168">
        <v>98.77</v>
      </c>
      <c r="AR549" s="168">
        <v>2.6</v>
      </c>
      <c r="AS549" s="168">
        <v>63</v>
      </c>
      <c r="AT549" s="171">
        <f t="shared" si="200"/>
        <v>1.125</v>
      </c>
      <c r="AU549" s="171">
        <f t="shared" si="201"/>
        <v>0</v>
      </c>
      <c r="AV549" s="172">
        <f t="shared" si="202"/>
        <v>0.5</v>
      </c>
      <c r="AW549" s="172">
        <f t="shared" si="203"/>
        <v>0</v>
      </c>
      <c r="AX549" s="172">
        <f t="shared" si="204"/>
        <v>0.5</v>
      </c>
      <c r="AY549" s="172">
        <f t="shared" si="205"/>
        <v>0</v>
      </c>
      <c r="AZ549" s="172">
        <f t="shared" si="206"/>
        <v>0</v>
      </c>
      <c r="BA549" s="172">
        <f t="shared" si="207"/>
        <v>0.5</v>
      </c>
      <c r="BB549" s="173">
        <f t="shared" si="208"/>
        <v>0.2960526315789474</v>
      </c>
      <c r="BC549" s="173">
        <f t="shared" si="209"/>
        <v>0</v>
      </c>
      <c r="BD549" s="173">
        <f t="shared" si="210"/>
        <v>0</v>
      </c>
      <c r="BE549" s="173">
        <f t="shared" si="211"/>
        <v>0</v>
      </c>
      <c r="BF549" s="173">
        <f t="shared" si="212"/>
        <v>0</v>
      </c>
      <c r="BG549" s="173">
        <f t="shared" si="213"/>
        <v>0.13157894736842105</v>
      </c>
      <c r="BH549" s="174" t="str">
        <f t="shared" si="214"/>
        <v>&lt;10 min</v>
      </c>
      <c r="BI549" s="174" t="str">
        <f t="shared" si="215"/>
        <v>23–27</v>
      </c>
      <c r="BJ549" s="175">
        <f t="shared" si="216"/>
        <v>0.42899999999999999</v>
      </c>
      <c r="BK549" s="175">
        <f t="shared" si="217"/>
        <v>0.51400000000000001</v>
      </c>
      <c r="BL549" s="175">
        <f t="shared" si="218"/>
        <v>4.2245021122510563E-3</v>
      </c>
      <c r="BM549" s="176" t="str">
        <f t="shared" si="219"/>
        <v>Écarter</v>
      </c>
      <c r="BN549" s="177">
        <f t="shared" si="220"/>
        <v>3.4406438631790749E-2</v>
      </c>
      <c r="BO549" s="177">
        <f t="shared" si="221"/>
        <v>30.4</v>
      </c>
      <c r="BP549" s="178">
        <f t="shared" si="222"/>
        <v>0</v>
      </c>
      <c r="BQ549" s="178">
        <f t="shared" si="223"/>
        <v>0</v>
      </c>
      <c r="BR549" s="179">
        <f t="shared" si="224"/>
        <v>0.13157894736842105</v>
      </c>
      <c r="BS549" s="182">
        <f>AVERAGE(Tableau1[[#This Row],[STL_pg/Min]],Tableau1[[#This Row],[BLK_pg/Min]],Tableau1[[#This Row],[REB_pg/Min]])</f>
        <v>4.3859649122807015E-2</v>
      </c>
      <c r="BT549" s="180">
        <f>AVERAGE(Tableau1[FG%])</f>
        <v>44.61089630931459</v>
      </c>
      <c r="BU549" s="180">
        <f>AVERAGE(Tableau1[3P%])</f>
        <v>29.902460456941991</v>
      </c>
      <c r="BV549" s="180">
        <f>AVERAGE(Tableau1[FT%])</f>
        <v>72.024077328646754</v>
      </c>
    </row>
    <row r="550" spans="1:74">
      <c r="A550" s="181" t="s">
        <v>2313</v>
      </c>
      <c r="B550" s="167" t="s">
        <v>1756</v>
      </c>
      <c r="C550" s="168">
        <v>26</v>
      </c>
      <c r="D550" s="168">
        <v>33</v>
      </c>
      <c r="E550" s="168">
        <v>26</v>
      </c>
      <c r="F550" s="168">
        <v>7</v>
      </c>
      <c r="G550" s="168">
        <v>7</v>
      </c>
      <c r="H550" s="169">
        <v>33</v>
      </c>
      <c r="I550" s="169">
        <v>13</v>
      </c>
      <c r="J550" s="169">
        <v>53</v>
      </c>
      <c r="K550" s="169">
        <v>24.5</v>
      </c>
      <c r="L550" s="169">
        <v>7</v>
      </c>
      <c r="M550" s="169">
        <v>33</v>
      </c>
      <c r="N550" s="169">
        <v>15.6</v>
      </c>
      <c r="O550" s="169">
        <v>3</v>
      </c>
      <c r="P550" s="169">
        <v>3</v>
      </c>
      <c r="Q550" s="169">
        <v>75</v>
      </c>
      <c r="R550" s="169">
        <v>10</v>
      </c>
      <c r="S550" s="169">
        <v>33</v>
      </c>
      <c r="T550" s="169">
        <v>43</v>
      </c>
      <c r="U550" s="169">
        <v>7</v>
      </c>
      <c r="V550" s="170">
        <v>13</v>
      </c>
      <c r="W550" s="169">
        <v>10</v>
      </c>
      <c r="X550" s="169">
        <v>7</v>
      </c>
      <c r="Y550" s="169">
        <v>17</v>
      </c>
      <c r="Z550" s="169">
        <v>129</v>
      </c>
      <c r="AA550" s="169">
        <v>0</v>
      </c>
      <c r="AB550" s="169">
        <v>0</v>
      </c>
      <c r="AC550" s="168">
        <v>-0.4</v>
      </c>
      <c r="AD550" s="168">
        <v>106.6</v>
      </c>
      <c r="AE550" s="168">
        <v>108.9</v>
      </c>
      <c r="AF550" s="168">
        <v>-2.2999999999999998</v>
      </c>
      <c r="AG550" s="168">
        <v>4.3</v>
      </c>
      <c r="AH550" s="168">
        <v>0.5</v>
      </c>
      <c r="AI550" s="168">
        <v>9.3000000000000007</v>
      </c>
      <c r="AJ550" s="168">
        <v>4.0999999999999996</v>
      </c>
      <c r="AK550" s="168">
        <v>14.6</v>
      </c>
      <c r="AL550" s="168">
        <v>9.1</v>
      </c>
      <c r="AM550" s="168">
        <v>18.7</v>
      </c>
      <c r="AN550" s="168">
        <v>29.2</v>
      </c>
      <c r="AO550" s="168">
        <v>31</v>
      </c>
      <c r="AP550" s="168">
        <v>12.5</v>
      </c>
      <c r="AQ550" s="168">
        <v>97.6</v>
      </c>
      <c r="AR550" s="168">
        <v>2.2000000000000002</v>
      </c>
      <c r="AS550" s="168">
        <v>469</v>
      </c>
      <c r="AT550" s="171">
        <f t="shared" si="200"/>
        <v>1</v>
      </c>
      <c r="AU550" s="171">
        <f t="shared" si="201"/>
        <v>0.21212121212121213</v>
      </c>
      <c r="AV550" s="172">
        <f t="shared" si="202"/>
        <v>1.303030303030303</v>
      </c>
      <c r="AW550" s="172">
        <f t="shared" si="203"/>
        <v>0.30303030303030304</v>
      </c>
      <c r="AX550" s="172">
        <f t="shared" si="204"/>
        <v>1</v>
      </c>
      <c r="AY550" s="172">
        <f t="shared" si="205"/>
        <v>0.30303030303030304</v>
      </c>
      <c r="AZ550" s="172">
        <f t="shared" si="206"/>
        <v>0.21212121212121213</v>
      </c>
      <c r="BA550" s="172">
        <f t="shared" si="207"/>
        <v>0.39393939393939392</v>
      </c>
      <c r="BB550" s="173">
        <f t="shared" si="208"/>
        <v>0.14285714285714285</v>
      </c>
      <c r="BC550" s="173">
        <f t="shared" si="209"/>
        <v>0.53846153846153855</v>
      </c>
      <c r="BD550" s="173">
        <f t="shared" si="210"/>
        <v>4.3290043290043288E-2</v>
      </c>
      <c r="BE550" s="173">
        <f t="shared" si="211"/>
        <v>3.0303030303030304E-2</v>
      </c>
      <c r="BF550" s="173">
        <f t="shared" si="212"/>
        <v>4.3290043290043288E-2</v>
      </c>
      <c r="BG550" s="173">
        <f t="shared" si="213"/>
        <v>0.14285714285714285</v>
      </c>
      <c r="BH550" s="174" t="str">
        <f t="shared" si="214"/>
        <v>&lt;10 min</v>
      </c>
      <c r="BI550" s="174" t="str">
        <f t="shared" si="215"/>
        <v>23–27</v>
      </c>
      <c r="BJ550" s="175">
        <f t="shared" si="216"/>
        <v>0.29199999999999998</v>
      </c>
      <c r="BK550" s="175">
        <f t="shared" si="217"/>
        <v>0.31</v>
      </c>
      <c r="BL550" s="175">
        <f t="shared" si="218"/>
        <v>3.1985515992757993E-2</v>
      </c>
      <c r="BM550" s="176" t="str">
        <f t="shared" si="219"/>
        <v>Écarter</v>
      </c>
      <c r="BN550" s="177">
        <f t="shared" si="220"/>
        <v>3.0583501006036219E-2</v>
      </c>
      <c r="BO550" s="177">
        <f t="shared" si="221"/>
        <v>231</v>
      </c>
      <c r="BP550" s="178">
        <f t="shared" si="222"/>
        <v>3.0303030303030304E-2</v>
      </c>
      <c r="BQ550" s="178">
        <f t="shared" si="223"/>
        <v>0.53846153846153844</v>
      </c>
      <c r="BR550" s="179">
        <f t="shared" si="224"/>
        <v>0.18614718614718614</v>
      </c>
      <c r="BS550" s="182">
        <f>AVERAGE(Tableau1[[#This Row],[STL_pg/Min]],Tableau1[[#This Row],[BLK_pg/Min]],Tableau1[[#This Row],[REB_pg/Min]])</f>
        <v>8.6580086580086577E-2</v>
      </c>
      <c r="BT550" s="180">
        <f>AVERAGE(Tableau1[FG%])</f>
        <v>44.61089630931459</v>
      </c>
      <c r="BU550" s="180">
        <f>AVERAGE(Tableau1[3P%])</f>
        <v>29.902460456941991</v>
      </c>
      <c r="BV550" s="180">
        <f>AVERAGE(Tableau1[FT%])</f>
        <v>72.024077328646754</v>
      </c>
    </row>
    <row r="551" spans="1:74">
      <c r="A551" s="181" t="s">
        <v>2314</v>
      </c>
      <c r="B551" s="167" t="s">
        <v>1785</v>
      </c>
      <c r="C551" s="168">
        <v>23</v>
      </c>
      <c r="D551" s="168">
        <v>12</v>
      </c>
      <c r="E551" s="168">
        <v>10</v>
      </c>
      <c r="F551" s="168">
        <v>2</v>
      </c>
      <c r="G551" s="168">
        <v>7.3</v>
      </c>
      <c r="H551" s="169">
        <v>12</v>
      </c>
      <c r="I551" s="169">
        <v>5</v>
      </c>
      <c r="J551" s="169">
        <v>20</v>
      </c>
      <c r="K551" s="169">
        <v>25</v>
      </c>
      <c r="L551" s="169">
        <v>0</v>
      </c>
      <c r="M551" s="169">
        <v>10</v>
      </c>
      <c r="N551" s="169">
        <v>0</v>
      </c>
      <c r="O551" s="169">
        <v>2</v>
      </c>
      <c r="P551" s="169">
        <v>2</v>
      </c>
      <c r="Q551" s="169">
        <v>100</v>
      </c>
      <c r="R551" s="169">
        <v>8</v>
      </c>
      <c r="S551" s="169">
        <v>12</v>
      </c>
      <c r="T551" s="169">
        <v>20</v>
      </c>
      <c r="U551" s="169">
        <v>8</v>
      </c>
      <c r="V551" s="170">
        <v>8</v>
      </c>
      <c r="W551" s="169">
        <v>1</v>
      </c>
      <c r="X551" s="169">
        <v>1</v>
      </c>
      <c r="Y551" s="169">
        <v>6</v>
      </c>
      <c r="Z551" s="169">
        <v>46</v>
      </c>
      <c r="AA551" s="169">
        <v>0</v>
      </c>
      <c r="AB551" s="169">
        <v>0</v>
      </c>
      <c r="AC551" s="168">
        <v>-0.1</v>
      </c>
      <c r="AD551" s="168">
        <v>109.1</v>
      </c>
      <c r="AE551" s="168">
        <v>109.7</v>
      </c>
      <c r="AF551" s="168">
        <v>-0.5</v>
      </c>
      <c r="AG551" s="168">
        <v>11.3</v>
      </c>
      <c r="AH551" s="168">
        <v>1</v>
      </c>
      <c r="AI551" s="168">
        <v>21.6</v>
      </c>
      <c r="AJ551" s="168">
        <v>8.4</v>
      </c>
      <c r="AK551" s="168">
        <v>10.8</v>
      </c>
      <c r="AL551" s="168">
        <v>9.6999999999999993</v>
      </c>
      <c r="AM551" s="168">
        <v>21.6</v>
      </c>
      <c r="AN551" s="168">
        <v>25</v>
      </c>
      <c r="AO551" s="168">
        <v>28.7</v>
      </c>
      <c r="AP551" s="168">
        <v>13.2</v>
      </c>
      <c r="AQ551" s="168">
        <v>101.62</v>
      </c>
      <c r="AR551" s="168">
        <v>2.2000000000000002</v>
      </c>
      <c r="AS551" s="168">
        <v>186</v>
      </c>
      <c r="AT551" s="171">
        <f t="shared" si="200"/>
        <v>1</v>
      </c>
      <c r="AU551" s="171">
        <f t="shared" si="201"/>
        <v>0.66666666666666663</v>
      </c>
      <c r="AV551" s="172">
        <f t="shared" si="202"/>
        <v>1.6666666666666667</v>
      </c>
      <c r="AW551" s="172">
        <f t="shared" si="203"/>
        <v>0.66666666666666663</v>
      </c>
      <c r="AX551" s="172">
        <f t="shared" si="204"/>
        <v>1</v>
      </c>
      <c r="AY551" s="172">
        <f t="shared" si="205"/>
        <v>8.3333333333333329E-2</v>
      </c>
      <c r="AZ551" s="172">
        <f t="shared" si="206"/>
        <v>8.3333333333333329E-2</v>
      </c>
      <c r="BA551" s="172">
        <f t="shared" si="207"/>
        <v>0.66666666666666663</v>
      </c>
      <c r="BB551" s="173">
        <f t="shared" si="208"/>
        <v>0.13698630136986301</v>
      </c>
      <c r="BC551" s="173">
        <f t="shared" si="209"/>
        <v>1</v>
      </c>
      <c r="BD551" s="173">
        <f t="shared" si="210"/>
        <v>1.1415525114155251E-2</v>
      </c>
      <c r="BE551" s="173">
        <f t="shared" si="211"/>
        <v>1.1415525114155251E-2</v>
      </c>
      <c r="BF551" s="173">
        <f t="shared" si="212"/>
        <v>9.1324200913242004E-2</v>
      </c>
      <c r="BG551" s="173">
        <f t="shared" si="213"/>
        <v>0.13698630136986301</v>
      </c>
      <c r="BH551" s="174" t="str">
        <f t="shared" si="214"/>
        <v>&lt;10 min</v>
      </c>
      <c r="BI551" s="174" t="str">
        <f t="shared" si="215"/>
        <v>23–27</v>
      </c>
      <c r="BJ551" s="175">
        <f t="shared" si="216"/>
        <v>0.25</v>
      </c>
      <c r="BK551" s="175">
        <f t="shared" si="217"/>
        <v>0.28699999999999998</v>
      </c>
      <c r="BL551" s="175">
        <f t="shared" si="218"/>
        <v>1.2070006035003017E-2</v>
      </c>
      <c r="BM551" s="176" t="str">
        <f t="shared" si="219"/>
        <v>Écarter</v>
      </c>
      <c r="BN551" s="177">
        <f t="shared" si="220"/>
        <v>3.0583501006036219E-2</v>
      </c>
      <c r="BO551" s="177">
        <f t="shared" si="221"/>
        <v>87.6</v>
      </c>
      <c r="BP551" s="178">
        <f t="shared" si="222"/>
        <v>9.1324200913242018E-2</v>
      </c>
      <c r="BQ551" s="178">
        <f t="shared" si="223"/>
        <v>1</v>
      </c>
      <c r="BR551" s="179">
        <f t="shared" si="224"/>
        <v>0.22831050228310504</v>
      </c>
      <c r="BS551" s="182">
        <f>AVERAGE(Tableau1[[#This Row],[STL_pg/Min]],Tableau1[[#This Row],[BLK_pg/Min]],Tableau1[[#This Row],[REB_pg/Min]])</f>
        <v>8.3713850837138518E-2</v>
      </c>
      <c r="BT551" s="180">
        <f>AVERAGE(Tableau1[FG%])</f>
        <v>44.61089630931459</v>
      </c>
      <c r="BU551" s="180">
        <f>AVERAGE(Tableau1[3P%])</f>
        <v>29.902460456941991</v>
      </c>
      <c r="BV551" s="180">
        <f>AVERAGE(Tableau1[FT%])</f>
        <v>72.024077328646754</v>
      </c>
    </row>
    <row r="552" spans="1:74">
      <c r="A552" s="181" t="s">
        <v>2315</v>
      </c>
      <c r="B552" s="167" t="s">
        <v>1825</v>
      </c>
      <c r="C552" s="168">
        <v>22</v>
      </c>
      <c r="D552" s="168">
        <v>13</v>
      </c>
      <c r="E552" s="168">
        <v>8</v>
      </c>
      <c r="F552" s="168">
        <v>5</v>
      </c>
      <c r="G552" s="168">
        <v>2.5</v>
      </c>
      <c r="H552" s="169">
        <v>13</v>
      </c>
      <c r="I552" s="169">
        <v>4</v>
      </c>
      <c r="J552" s="169">
        <v>14</v>
      </c>
      <c r="K552" s="169">
        <v>28.6</v>
      </c>
      <c r="L552" s="169">
        <v>0</v>
      </c>
      <c r="M552" s="169">
        <v>4</v>
      </c>
      <c r="N552" s="169">
        <v>0</v>
      </c>
      <c r="O552" s="169">
        <v>5</v>
      </c>
      <c r="P552" s="169">
        <v>7</v>
      </c>
      <c r="Q552" s="169">
        <v>83.3</v>
      </c>
      <c r="R552" s="169">
        <v>3</v>
      </c>
      <c r="S552" s="169">
        <v>1</v>
      </c>
      <c r="T552" s="169">
        <v>3</v>
      </c>
      <c r="U552" s="169">
        <v>3</v>
      </c>
      <c r="V552" s="170">
        <v>4</v>
      </c>
      <c r="W552" s="169">
        <v>1</v>
      </c>
      <c r="X552" s="169">
        <v>0</v>
      </c>
      <c r="Y552" s="169">
        <v>3</v>
      </c>
      <c r="Z552" s="169">
        <v>18</v>
      </c>
      <c r="AA552" s="169">
        <v>0</v>
      </c>
      <c r="AB552" s="169">
        <v>0</v>
      </c>
      <c r="AC552" s="168">
        <v>-0.3</v>
      </c>
      <c r="AD552" s="168">
        <v>89.9</v>
      </c>
      <c r="AE552" s="168">
        <v>97.1</v>
      </c>
      <c r="AF552" s="168">
        <v>-7.2</v>
      </c>
      <c r="AG552" s="168">
        <v>10.5</v>
      </c>
      <c r="AH552" s="168">
        <v>0.5</v>
      </c>
      <c r="AI552" s="168">
        <v>9.1</v>
      </c>
      <c r="AJ552" s="168">
        <v>5.6</v>
      </c>
      <c r="AK552" s="168">
        <v>3.4</v>
      </c>
      <c r="AL552" s="168">
        <v>4.5999999999999996</v>
      </c>
      <c r="AM552" s="168">
        <v>18.2</v>
      </c>
      <c r="AN552" s="168">
        <v>28.6</v>
      </c>
      <c r="AO552" s="168">
        <v>39.1</v>
      </c>
      <c r="AP552" s="168">
        <v>24.4</v>
      </c>
      <c r="AQ552" s="168">
        <v>102.7</v>
      </c>
      <c r="AR552" s="168">
        <v>0</v>
      </c>
      <c r="AS552" s="168">
        <v>69</v>
      </c>
      <c r="AT552" s="171">
        <f t="shared" si="200"/>
        <v>1</v>
      </c>
      <c r="AU552" s="171">
        <f t="shared" si="201"/>
        <v>0.23076923076923078</v>
      </c>
      <c r="AV552" s="172">
        <f t="shared" si="202"/>
        <v>0.23076923076923078</v>
      </c>
      <c r="AW552" s="172">
        <f t="shared" si="203"/>
        <v>0.23076923076923078</v>
      </c>
      <c r="AX552" s="172">
        <f t="shared" si="204"/>
        <v>7.6923076923076927E-2</v>
      </c>
      <c r="AY552" s="172">
        <f t="shared" si="205"/>
        <v>7.6923076923076927E-2</v>
      </c>
      <c r="AZ552" s="172">
        <f t="shared" si="206"/>
        <v>0</v>
      </c>
      <c r="BA552" s="172">
        <f t="shared" si="207"/>
        <v>0.30769230769230771</v>
      </c>
      <c r="BB552" s="173">
        <f t="shared" si="208"/>
        <v>0.4</v>
      </c>
      <c r="BC552" s="173">
        <f t="shared" si="209"/>
        <v>0.75</v>
      </c>
      <c r="BD552" s="173">
        <f t="shared" si="210"/>
        <v>3.0769230769230771E-2</v>
      </c>
      <c r="BE552" s="173">
        <f t="shared" si="211"/>
        <v>0</v>
      </c>
      <c r="BF552" s="173">
        <f t="shared" si="212"/>
        <v>9.2307692307692313E-2</v>
      </c>
      <c r="BG552" s="173">
        <f t="shared" si="213"/>
        <v>3.0769230769230771E-2</v>
      </c>
      <c r="BH552" s="174" t="str">
        <f t="shared" si="214"/>
        <v>&lt;10 min</v>
      </c>
      <c r="BI552" s="174" t="str">
        <f t="shared" si="215"/>
        <v>18–22</v>
      </c>
      <c r="BJ552" s="175">
        <f t="shared" si="216"/>
        <v>0.28600000000000003</v>
      </c>
      <c r="BK552" s="175">
        <f t="shared" si="217"/>
        <v>0.39100000000000001</v>
      </c>
      <c r="BL552" s="175">
        <f t="shared" si="218"/>
        <v>8.4490042245021126E-3</v>
      </c>
      <c r="BM552" s="176" t="str">
        <f t="shared" si="219"/>
        <v>Écarter</v>
      </c>
      <c r="BN552" s="177">
        <f t="shared" si="220"/>
        <v>3.0583501006036219E-2</v>
      </c>
      <c r="BO552" s="177">
        <f t="shared" si="221"/>
        <v>32.5</v>
      </c>
      <c r="BP552" s="178">
        <f t="shared" si="222"/>
        <v>9.2307692307692313E-2</v>
      </c>
      <c r="BQ552" s="178">
        <f t="shared" si="223"/>
        <v>0.75</v>
      </c>
      <c r="BR552" s="179">
        <f t="shared" si="224"/>
        <v>9.2307692307692313E-2</v>
      </c>
      <c r="BS552" s="182">
        <f>AVERAGE(Tableau1[[#This Row],[STL_pg/Min]],Tableau1[[#This Row],[BLK_pg/Min]],Tableau1[[#This Row],[REB_pg/Min]])</f>
        <v>4.1025641025641026E-2</v>
      </c>
      <c r="BT552" s="180">
        <f>AVERAGE(Tableau1[FG%])</f>
        <v>44.61089630931459</v>
      </c>
      <c r="BU552" s="180">
        <f>AVERAGE(Tableau1[3P%])</f>
        <v>29.902460456941991</v>
      </c>
      <c r="BV552" s="180">
        <f>AVERAGE(Tableau1[FT%])</f>
        <v>72.024077328646754</v>
      </c>
    </row>
    <row r="553" spans="1:74">
      <c r="A553" s="181" t="s">
        <v>2316</v>
      </c>
      <c r="B553" s="167" t="s">
        <v>1762</v>
      </c>
      <c r="C553" s="168">
        <v>23</v>
      </c>
      <c r="D553" s="168">
        <v>7</v>
      </c>
      <c r="E553" s="168">
        <v>3</v>
      </c>
      <c r="F553" s="168">
        <v>4</v>
      </c>
      <c r="G553" s="168">
        <v>3.2</v>
      </c>
      <c r="H553" s="169">
        <v>7</v>
      </c>
      <c r="I553" s="169">
        <v>3</v>
      </c>
      <c r="J553" s="169">
        <v>10</v>
      </c>
      <c r="K553" s="169">
        <v>30</v>
      </c>
      <c r="L553" s="169">
        <v>1</v>
      </c>
      <c r="M553" s="169">
        <v>7</v>
      </c>
      <c r="N553" s="169">
        <v>14.3</v>
      </c>
      <c r="O553" s="169">
        <v>0</v>
      </c>
      <c r="P553" s="169">
        <v>2</v>
      </c>
      <c r="Q553" s="169">
        <v>0</v>
      </c>
      <c r="R553" s="169">
        <v>0</v>
      </c>
      <c r="S553" s="169">
        <v>2</v>
      </c>
      <c r="T553" s="169">
        <v>2</v>
      </c>
      <c r="U553" s="169">
        <v>3</v>
      </c>
      <c r="V553" s="170">
        <v>1</v>
      </c>
      <c r="W553" s="169">
        <v>0</v>
      </c>
      <c r="X553" s="169">
        <v>0</v>
      </c>
      <c r="Y553" s="169">
        <v>2</v>
      </c>
      <c r="Z553" s="169">
        <v>13</v>
      </c>
      <c r="AA553" s="169">
        <v>0</v>
      </c>
      <c r="AB553" s="169">
        <v>0</v>
      </c>
      <c r="AC553" s="168">
        <v>-1.3</v>
      </c>
      <c r="AD553" s="168">
        <v>102.3</v>
      </c>
      <c r="AE553" s="168">
        <v>108.2</v>
      </c>
      <c r="AF553" s="168">
        <v>-5.8</v>
      </c>
      <c r="AG553" s="168">
        <v>20</v>
      </c>
      <c r="AH553" s="168">
        <v>3</v>
      </c>
      <c r="AI553" s="168">
        <v>20</v>
      </c>
      <c r="AJ553" s="168">
        <v>0</v>
      </c>
      <c r="AK553" s="168">
        <v>18.2</v>
      </c>
      <c r="AL553" s="168">
        <v>5.4</v>
      </c>
      <c r="AM553" s="168">
        <v>6.7</v>
      </c>
      <c r="AN553" s="168">
        <v>35</v>
      </c>
      <c r="AO553" s="168">
        <v>32.200000000000003</v>
      </c>
      <c r="AP553" s="168">
        <v>23.1</v>
      </c>
      <c r="AQ553" s="168">
        <v>97.06</v>
      </c>
      <c r="AR553" s="168">
        <v>0</v>
      </c>
      <c r="AS553" s="168">
        <v>43</v>
      </c>
      <c r="AT553" s="171">
        <f t="shared" si="200"/>
        <v>1</v>
      </c>
      <c r="AU553" s="171">
        <f t="shared" si="201"/>
        <v>0.42857142857142855</v>
      </c>
      <c r="AV553" s="172">
        <f t="shared" si="202"/>
        <v>0.2857142857142857</v>
      </c>
      <c r="AW553" s="172">
        <f t="shared" si="203"/>
        <v>0</v>
      </c>
      <c r="AX553" s="172">
        <f t="shared" si="204"/>
        <v>0.2857142857142857</v>
      </c>
      <c r="AY553" s="172">
        <f t="shared" si="205"/>
        <v>0</v>
      </c>
      <c r="AZ553" s="172">
        <f t="shared" si="206"/>
        <v>0</v>
      </c>
      <c r="BA553" s="172">
        <f t="shared" si="207"/>
        <v>0.14285714285714285</v>
      </c>
      <c r="BB553" s="173">
        <f t="shared" si="208"/>
        <v>0.3125</v>
      </c>
      <c r="BC553" s="173">
        <f t="shared" si="209"/>
        <v>3</v>
      </c>
      <c r="BD553" s="173">
        <f t="shared" si="210"/>
        <v>0</v>
      </c>
      <c r="BE553" s="173">
        <f t="shared" si="211"/>
        <v>0</v>
      </c>
      <c r="BF553" s="173">
        <f t="shared" si="212"/>
        <v>0</v>
      </c>
      <c r="BG553" s="173">
        <f t="shared" si="213"/>
        <v>8.9285714285714274E-2</v>
      </c>
      <c r="BH553" s="174" t="str">
        <f t="shared" si="214"/>
        <v>&lt;10 min</v>
      </c>
      <c r="BI553" s="174" t="str">
        <f t="shared" si="215"/>
        <v>23–27</v>
      </c>
      <c r="BJ553" s="175">
        <f t="shared" si="216"/>
        <v>0.35</v>
      </c>
      <c r="BK553" s="175">
        <f t="shared" si="217"/>
        <v>0.32200000000000001</v>
      </c>
      <c r="BL553" s="175">
        <f t="shared" si="218"/>
        <v>6.0350030175015086E-3</v>
      </c>
      <c r="BM553" s="176" t="str">
        <f t="shared" si="219"/>
        <v>Écarter</v>
      </c>
      <c r="BN553" s="177">
        <f t="shared" si="220"/>
        <v>3.0583501006036219E-2</v>
      </c>
      <c r="BO553" s="177">
        <f t="shared" si="221"/>
        <v>22.400000000000002</v>
      </c>
      <c r="BP553" s="178">
        <f t="shared" si="222"/>
        <v>0.13392857142857142</v>
      </c>
      <c r="BQ553" s="178">
        <f t="shared" si="223"/>
        <v>3</v>
      </c>
      <c r="BR553" s="179">
        <f t="shared" si="224"/>
        <v>8.9285714285714274E-2</v>
      </c>
      <c r="BS553" s="182">
        <f>AVERAGE(Tableau1[[#This Row],[STL_pg/Min]],Tableau1[[#This Row],[BLK_pg/Min]],Tableau1[[#This Row],[REB_pg/Min]])</f>
        <v>2.9761904761904757E-2</v>
      </c>
      <c r="BT553" s="180">
        <f>AVERAGE(Tableau1[FG%])</f>
        <v>44.61089630931459</v>
      </c>
      <c r="BU553" s="180">
        <f>AVERAGE(Tableau1[3P%])</f>
        <v>29.902460456941991</v>
      </c>
      <c r="BV553" s="180">
        <f>AVERAGE(Tableau1[FT%])</f>
        <v>72.024077328646754</v>
      </c>
    </row>
    <row r="554" spans="1:74">
      <c r="A554" s="181" t="s">
        <v>2317</v>
      </c>
      <c r="B554" s="167" t="s">
        <v>1776</v>
      </c>
      <c r="C554" s="168">
        <v>28</v>
      </c>
      <c r="D554" s="168">
        <v>3</v>
      </c>
      <c r="E554" s="168">
        <v>3</v>
      </c>
      <c r="F554" s="168">
        <v>0</v>
      </c>
      <c r="G554" s="168">
        <v>3.6</v>
      </c>
      <c r="H554" s="169">
        <v>3</v>
      </c>
      <c r="I554" s="169">
        <v>0</v>
      </c>
      <c r="J554" s="169">
        <v>4</v>
      </c>
      <c r="K554" s="169">
        <v>0</v>
      </c>
      <c r="L554" s="169">
        <v>0</v>
      </c>
      <c r="M554" s="169">
        <v>1</v>
      </c>
      <c r="N554" s="169">
        <v>0</v>
      </c>
      <c r="O554" s="169">
        <v>3</v>
      </c>
      <c r="P554" s="169">
        <v>6</v>
      </c>
      <c r="Q554" s="169">
        <v>50</v>
      </c>
      <c r="R554" s="169">
        <v>1</v>
      </c>
      <c r="S554" s="169">
        <v>1</v>
      </c>
      <c r="T554" s="169">
        <v>2</v>
      </c>
      <c r="U554" s="169">
        <v>0</v>
      </c>
      <c r="V554" s="170">
        <v>1</v>
      </c>
      <c r="W554" s="169">
        <v>2</v>
      </c>
      <c r="X554" s="169">
        <v>0</v>
      </c>
      <c r="Y554" s="169">
        <v>0</v>
      </c>
      <c r="Z554" s="169">
        <v>11</v>
      </c>
      <c r="AA554" s="169">
        <v>0</v>
      </c>
      <c r="AB554" s="169">
        <v>0</v>
      </c>
      <c r="AC554" s="168">
        <v>-2.7</v>
      </c>
      <c r="AD554" s="168">
        <v>90</v>
      </c>
      <c r="AE554" s="168">
        <v>120.7</v>
      </c>
      <c r="AF554" s="168">
        <v>-30.7</v>
      </c>
      <c r="AG554" s="168">
        <v>0</v>
      </c>
      <c r="AH554" s="168">
        <v>0</v>
      </c>
      <c r="AI554" s="168">
        <v>0</v>
      </c>
      <c r="AJ554" s="168">
        <v>7.7</v>
      </c>
      <c r="AK554" s="168">
        <v>16.7</v>
      </c>
      <c r="AL554" s="168">
        <v>10.5</v>
      </c>
      <c r="AM554" s="168">
        <v>12.5</v>
      </c>
      <c r="AN554" s="168">
        <v>0</v>
      </c>
      <c r="AO554" s="168">
        <v>22.6</v>
      </c>
      <c r="AP554" s="168">
        <v>22.2</v>
      </c>
      <c r="AQ554" s="168">
        <v>130.81</v>
      </c>
      <c r="AR554" s="168">
        <v>-2.6</v>
      </c>
      <c r="AS554" s="168">
        <v>30</v>
      </c>
      <c r="AT554" s="171">
        <f t="shared" si="200"/>
        <v>1</v>
      </c>
      <c r="AU554" s="171">
        <f t="shared" si="201"/>
        <v>0</v>
      </c>
      <c r="AV554" s="172">
        <f t="shared" si="202"/>
        <v>0.66666666666666663</v>
      </c>
      <c r="AW554" s="172">
        <f t="shared" si="203"/>
        <v>0.33333333333333331</v>
      </c>
      <c r="AX554" s="172">
        <f t="shared" si="204"/>
        <v>0.33333333333333331</v>
      </c>
      <c r="AY554" s="172">
        <f t="shared" si="205"/>
        <v>0.66666666666666663</v>
      </c>
      <c r="AZ554" s="172">
        <f t="shared" si="206"/>
        <v>0</v>
      </c>
      <c r="BA554" s="172">
        <f t="shared" si="207"/>
        <v>0.33333333333333331</v>
      </c>
      <c r="BB554" s="173">
        <f t="shared" si="208"/>
        <v>0.27777777777777779</v>
      </c>
      <c r="BC554" s="173">
        <f t="shared" si="209"/>
        <v>0</v>
      </c>
      <c r="BD554" s="173">
        <f t="shared" si="210"/>
        <v>0.18518518518518517</v>
      </c>
      <c r="BE554" s="173">
        <f t="shared" si="211"/>
        <v>0</v>
      </c>
      <c r="BF554" s="173">
        <f t="shared" si="212"/>
        <v>9.2592592592592587E-2</v>
      </c>
      <c r="BG554" s="173">
        <f t="shared" si="213"/>
        <v>9.2592592592592587E-2</v>
      </c>
      <c r="BH554" s="174" t="str">
        <f t="shared" si="214"/>
        <v>&lt;10 min</v>
      </c>
      <c r="BI554" s="174" t="str">
        <f t="shared" si="215"/>
        <v>28–32</v>
      </c>
      <c r="BJ554" s="175">
        <f t="shared" si="216"/>
        <v>0</v>
      </c>
      <c r="BK554" s="175">
        <f t="shared" si="217"/>
        <v>0.22600000000000001</v>
      </c>
      <c r="BL554" s="175">
        <f t="shared" si="218"/>
        <v>2.4140012070006035E-3</v>
      </c>
      <c r="BM554" s="176" t="str">
        <f t="shared" si="219"/>
        <v>Écarter</v>
      </c>
      <c r="BN554" s="177">
        <f t="shared" si="220"/>
        <v>3.0583501006036219E-2</v>
      </c>
      <c r="BO554" s="177">
        <f t="shared" si="221"/>
        <v>10.8</v>
      </c>
      <c r="BP554" s="178">
        <f t="shared" si="222"/>
        <v>0</v>
      </c>
      <c r="BQ554" s="178">
        <f t="shared" si="223"/>
        <v>0</v>
      </c>
      <c r="BR554" s="179">
        <f t="shared" si="224"/>
        <v>0.18518518518518517</v>
      </c>
      <c r="BS554" s="182">
        <f>AVERAGE(Tableau1[[#This Row],[STL_pg/Min]],Tableau1[[#This Row],[BLK_pg/Min]],Tableau1[[#This Row],[REB_pg/Min]])</f>
        <v>0.12345679012345678</v>
      </c>
      <c r="BT554" s="180">
        <f>AVERAGE(Tableau1[FG%])</f>
        <v>44.61089630931459</v>
      </c>
      <c r="BU554" s="180">
        <f>AVERAGE(Tableau1[3P%])</f>
        <v>29.902460456941991</v>
      </c>
      <c r="BV554" s="180">
        <f>AVERAGE(Tableau1[FT%])</f>
        <v>72.024077328646754</v>
      </c>
    </row>
    <row r="555" spans="1:74">
      <c r="A555" s="181" t="s">
        <v>2318</v>
      </c>
      <c r="B555" s="167" t="s">
        <v>1776</v>
      </c>
      <c r="C555" s="168">
        <v>24</v>
      </c>
      <c r="D555" s="168">
        <v>2</v>
      </c>
      <c r="E555" s="168">
        <v>2</v>
      </c>
      <c r="F555" s="168">
        <v>0</v>
      </c>
      <c r="G555" s="168">
        <v>8.1999999999999993</v>
      </c>
      <c r="H555" s="169">
        <v>2</v>
      </c>
      <c r="I555" s="169">
        <v>1</v>
      </c>
      <c r="J555" s="169">
        <v>3</v>
      </c>
      <c r="K555" s="169">
        <v>33.299999999999997</v>
      </c>
      <c r="L555" s="169">
        <v>0</v>
      </c>
      <c r="M555" s="169">
        <v>0</v>
      </c>
      <c r="N555" s="169">
        <v>0</v>
      </c>
      <c r="O555" s="169">
        <v>0</v>
      </c>
      <c r="P555" s="169">
        <v>0</v>
      </c>
      <c r="Q555" s="169">
        <v>0</v>
      </c>
      <c r="R555" s="169">
        <v>2</v>
      </c>
      <c r="S555" s="169">
        <v>1</v>
      </c>
      <c r="T555" s="169">
        <v>3</v>
      </c>
      <c r="U555" s="169">
        <v>4</v>
      </c>
      <c r="V555" s="170">
        <v>0</v>
      </c>
      <c r="W555" s="169">
        <v>2</v>
      </c>
      <c r="X555" s="169">
        <v>0</v>
      </c>
      <c r="Y555" s="169">
        <v>5</v>
      </c>
      <c r="Z555" s="169">
        <v>18</v>
      </c>
      <c r="AA555" s="169">
        <v>0</v>
      </c>
      <c r="AB555" s="169">
        <v>0</v>
      </c>
      <c r="AC555" s="168">
        <v>-2.5</v>
      </c>
      <c r="AD555" s="168">
        <v>94.4</v>
      </c>
      <c r="AE555" s="168">
        <v>111.4</v>
      </c>
      <c r="AF555" s="168">
        <v>-17</v>
      </c>
      <c r="AG555" s="168">
        <v>33.299999999999997</v>
      </c>
      <c r="AH555" s="168">
        <v>0</v>
      </c>
      <c r="AI555" s="168">
        <v>57.1</v>
      </c>
      <c r="AJ555" s="168">
        <v>8.3000000000000007</v>
      </c>
      <c r="AK555" s="168">
        <v>7.1</v>
      </c>
      <c r="AL555" s="168">
        <v>7.9</v>
      </c>
      <c r="AM555" s="168">
        <v>0</v>
      </c>
      <c r="AN555" s="168">
        <v>33.299999999999997</v>
      </c>
      <c r="AO555" s="168">
        <v>33.299999999999997</v>
      </c>
      <c r="AP555" s="168">
        <v>6.8</v>
      </c>
      <c r="AQ555" s="168">
        <v>104.54</v>
      </c>
      <c r="AR555" s="168">
        <v>4.8</v>
      </c>
      <c r="AS555" s="168">
        <v>36</v>
      </c>
      <c r="AT555" s="171">
        <f t="shared" si="200"/>
        <v>1</v>
      </c>
      <c r="AU555" s="171">
        <f t="shared" si="201"/>
        <v>2</v>
      </c>
      <c r="AV555" s="172">
        <f t="shared" si="202"/>
        <v>1.5</v>
      </c>
      <c r="AW555" s="172">
        <f t="shared" si="203"/>
        <v>1</v>
      </c>
      <c r="AX555" s="172">
        <f t="shared" si="204"/>
        <v>0.5</v>
      </c>
      <c r="AY555" s="172">
        <f t="shared" si="205"/>
        <v>1</v>
      </c>
      <c r="AZ555" s="172">
        <f t="shared" si="206"/>
        <v>0</v>
      </c>
      <c r="BA555" s="172">
        <f t="shared" si="207"/>
        <v>0</v>
      </c>
      <c r="BB555" s="173">
        <f t="shared" si="208"/>
        <v>0.12195121951219513</v>
      </c>
      <c r="BC555" s="173" t="str">
        <f t="shared" si="209"/>
        <v/>
      </c>
      <c r="BD555" s="173">
        <f t="shared" si="210"/>
        <v>0.12195121951219513</v>
      </c>
      <c r="BE555" s="173">
        <f t="shared" si="211"/>
        <v>0</v>
      </c>
      <c r="BF555" s="173">
        <f t="shared" si="212"/>
        <v>0.12195121951219513</v>
      </c>
      <c r="BG555" s="173">
        <f t="shared" si="213"/>
        <v>6.0975609756097567E-2</v>
      </c>
      <c r="BH555" s="174" t="str">
        <f t="shared" si="214"/>
        <v>&lt;10 min</v>
      </c>
      <c r="BI555" s="174" t="str">
        <f t="shared" si="215"/>
        <v>23–27</v>
      </c>
      <c r="BJ555" s="175">
        <f t="shared" si="216"/>
        <v>0.33299999999999996</v>
      </c>
      <c r="BK555" s="175">
        <f t="shared" si="217"/>
        <v>0.33299999999999996</v>
      </c>
      <c r="BL555" s="175">
        <f t="shared" si="218"/>
        <v>1.8105009052504525E-3</v>
      </c>
      <c r="BM555" s="176" t="str">
        <f t="shared" si="219"/>
        <v>Écarter</v>
      </c>
      <c r="BN555" s="177">
        <f t="shared" si="220"/>
        <v>3.0583501006036219E-2</v>
      </c>
      <c r="BO555" s="177">
        <f t="shared" si="221"/>
        <v>16.399999999999999</v>
      </c>
      <c r="BP555" s="178">
        <f t="shared" si="222"/>
        <v>0.24390243902439027</v>
      </c>
      <c r="BQ555" s="178">
        <f t="shared" si="223"/>
        <v>0</v>
      </c>
      <c r="BR555" s="179">
        <f t="shared" si="224"/>
        <v>0.18292682926829271</v>
      </c>
      <c r="BS555" s="182">
        <f>AVERAGE(Tableau1[[#This Row],[STL_pg/Min]],Tableau1[[#This Row],[BLK_pg/Min]],Tableau1[[#This Row],[REB_pg/Min]])</f>
        <v>0.10162601626016261</v>
      </c>
      <c r="BT555" s="180">
        <f>AVERAGE(Tableau1[FG%])</f>
        <v>44.61089630931459</v>
      </c>
      <c r="BU555" s="180">
        <f>AVERAGE(Tableau1[3P%])</f>
        <v>29.902460456941991</v>
      </c>
      <c r="BV555" s="180">
        <f>AVERAGE(Tableau1[FT%])</f>
        <v>72.024077328646754</v>
      </c>
    </row>
    <row r="556" spans="1:74">
      <c r="A556" s="181" t="s">
        <v>2319</v>
      </c>
      <c r="B556" s="167" t="s">
        <v>1793</v>
      </c>
      <c r="C556" s="168">
        <v>23</v>
      </c>
      <c r="D556" s="168">
        <v>15</v>
      </c>
      <c r="E556" s="168">
        <v>7</v>
      </c>
      <c r="F556" s="168">
        <v>8</v>
      </c>
      <c r="G556" s="168">
        <v>3</v>
      </c>
      <c r="H556" s="169">
        <v>14</v>
      </c>
      <c r="I556" s="169">
        <v>5</v>
      </c>
      <c r="J556" s="169">
        <v>11</v>
      </c>
      <c r="K556" s="169">
        <v>45.5</v>
      </c>
      <c r="L556" s="169">
        <v>2</v>
      </c>
      <c r="M556" s="169">
        <v>5</v>
      </c>
      <c r="N556" s="169">
        <v>20</v>
      </c>
      <c r="O556" s="169">
        <v>2</v>
      </c>
      <c r="P556" s="169">
        <v>5</v>
      </c>
      <c r="Q556" s="169">
        <v>50</v>
      </c>
      <c r="R556" s="169">
        <v>2</v>
      </c>
      <c r="S556" s="169">
        <v>8</v>
      </c>
      <c r="T556" s="169">
        <v>8</v>
      </c>
      <c r="U556" s="169">
        <v>2</v>
      </c>
      <c r="V556" s="170">
        <v>2</v>
      </c>
      <c r="W556" s="169">
        <v>2</v>
      </c>
      <c r="X556" s="169">
        <v>2</v>
      </c>
      <c r="Y556" s="169">
        <v>2</v>
      </c>
      <c r="Z556" s="169">
        <v>32</v>
      </c>
      <c r="AA556" s="169">
        <v>0</v>
      </c>
      <c r="AB556" s="169">
        <v>0</v>
      </c>
      <c r="AC556" s="168">
        <v>1.5</v>
      </c>
      <c r="AD556" s="168">
        <v>112</v>
      </c>
      <c r="AE556" s="168">
        <v>92.7</v>
      </c>
      <c r="AF556" s="168">
        <v>19.3</v>
      </c>
      <c r="AG556" s="168">
        <v>2.9</v>
      </c>
      <c r="AH556" s="168">
        <v>1</v>
      </c>
      <c r="AI556" s="168">
        <v>6.7</v>
      </c>
      <c r="AJ556" s="168">
        <v>2.2999999999999998</v>
      </c>
      <c r="AK556" s="168">
        <v>14.9</v>
      </c>
      <c r="AL556" s="168">
        <v>8.8000000000000007</v>
      </c>
      <c r="AM556" s="168">
        <v>6.7</v>
      </c>
      <c r="AN556" s="168">
        <v>50</v>
      </c>
      <c r="AO556" s="168">
        <v>50.9</v>
      </c>
      <c r="AP556" s="168">
        <v>12.2</v>
      </c>
      <c r="AQ556" s="168">
        <v>103.01</v>
      </c>
      <c r="AR556" s="168">
        <v>7</v>
      </c>
      <c r="AS556" s="168">
        <v>100</v>
      </c>
      <c r="AT556" s="171">
        <f t="shared" si="200"/>
        <v>0.93333333333333335</v>
      </c>
      <c r="AU556" s="171">
        <f t="shared" si="201"/>
        <v>0.13333333333333333</v>
      </c>
      <c r="AV556" s="172">
        <f t="shared" si="202"/>
        <v>0.53333333333333333</v>
      </c>
      <c r="AW556" s="172">
        <f t="shared" si="203"/>
        <v>0.13333333333333333</v>
      </c>
      <c r="AX556" s="172">
        <f t="shared" si="204"/>
        <v>0.53333333333333333</v>
      </c>
      <c r="AY556" s="172">
        <f t="shared" si="205"/>
        <v>0.13333333333333333</v>
      </c>
      <c r="AZ556" s="172">
        <f t="shared" si="206"/>
        <v>0.13333333333333333</v>
      </c>
      <c r="BA556" s="172">
        <f t="shared" si="207"/>
        <v>0.13333333333333333</v>
      </c>
      <c r="BB556" s="173">
        <f t="shared" si="208"/>
        <v>0.31111111111111112</v>
      </c>
      <c r="BC556" s="173">
        <f t="shared" si="209"/>
        <v>1</v>
      </c>
      <c r="BD556" s="173">
        <f t="shared" si="210"/>
        <v>4.4444444444444446E-2</v>
      </c>
      <c r="BE556" s="173">
        <f t="shared" si="211"/>
        <v>4.4444444444444446E-2</v>
      </c>
      <c r="BF556" s="173">
        <f t="shared" si="212"/>
        <v>4.4444444444444446E-2</v>
      </c>
      <c r="BG556" s="173">
        <f t="shared" si="213"/>
        <v>0.17777777777777778</v>
      </c>
      <c r="BH556" s="174" t="str">
        <f t="shared" si="214"/>
        <v>&lt;10 min</v>
      </c>
      <c r="BI556" s="174" t="str">
        <f t="shared" si="215"/>
        <v>23–27</v>
      </c>
      <c r="BJ556" s="175">
        <f t="shared" si="216"/>
        <v>0.5</v>
      </c>
      <c r="BK556" s="175">
        <f t="shared" si="217"/>
        <v>0.50900000000000001</v>
      </c>
      <c r="BL556" s="175">
        <f t="shared" si="218"/>
        <v>6.6385033192516594E-3</v>
      </c>
      <c r="BM556" s="176" t="str">
        <f t="shared" si="219"/>
        <v>Écarter</v>
      </c>
      <c r="BN556" s="177">
        <f t="shared" si="220"/>
        <v>2.8544600938967137E-2</v>
      </c>
      <c r="BO556" s="177">
        <f t="shared" si="221"/>
        <v>45</v>
      </c>
      <c r="BP556" s="178">
        <f t="shared" si="222"/>
        <v>4.4444444444444446E-2</v>
      </c>
      <c r="BQ556" s="178">
        <f t="shared" si="223"/>
        <v>1</v>
      </c>
      <c r="BR556" s="179">
        <f t="shared" si="224"/>
        <v>0.17777777777777778</v>
      </c>
      <c r="BS556" s="182">
        <f>AVERAGE(Tableau1[[#This Row],[STL_pg/Min]],Tableau1[[#This Row],[BLK_pg/Min]],Tableau1[[#This Row],[REB_pg/Min]])</f>
        <v>8.8888888888888892E-2</v>
      </c>
      <c r="BT556" s="180">
        <f>AVERAGE(Tableau1[FG%])</f>
        <v>44.61089630931459</v>
      </c>
      <c r="BU556" s="180">
        <f>AVERAGE(Tableau1[3P%])</f>
        <v>29.902460456941991</v>
      </c>
      <c r="BV556" s="180">
        <f>AVERAGE(Tableau1[FT%])</f>
        <v>72.024077328646754</v>
      </c>
    </row>
    <row r="557" spans="1:74">
      <c r="A557" s="181" t="s">
        <v>2320</v>
      </c>
      <c r="B557" s="167" t="s">
        <v>1825</v>
      </c>
      <c r="C557" s="168">
        <v>26</v>
      </c>
      <c r="D557" s="168">
        <v>19</v>
      </c>
      <c r="E557" s="168">
        <v>8</v>
      </c>
      <c r="F557" s="168">
        <v>11</v>
      </c>
      <c r="G557" s="168">
        <v>5.3</v>
      </c>
      <c r="H557" s="169">
        <v>17</v>
      </c>
      <c r="I557" s="169">
        <v>8</v>
      </c>
      <c r="J557" s="169">
        <v>21</v>
      </c>
      <c r="K557" s="169">
        <v>38.1</v>
      </c>
      <c r="L557" s="169">
        <v>2</v>
      </c>
      <c r="M557" s="169">
        <v>10</v>
      </c>
      <c r="N557" s="169">
        <v>20</v>
      </c>
      <c r="O557" s="169">
        <v>0</v>
      </c>
      <c r="P557" s="169">
        <v>2</v>
      </c>
      <c r="Q557" s="169">
        <v>0</v>
      </c>
      <c r="R557" s="169">
        <v>6</v>
      </c>
      <c r="S557" s="169">
        <v>6</v>
      </c>
      <c r="T557" s="169">
        <v>10</v>
      </c>
      <c r="U557" s="169">
        <v>8</v>
      </c>
      <c r="V557" s="170">
        <v>6</v>
      </c>
      <c r="W557" s="169">
        <v>6</v>
      </c>
      <c r="X557" s="169">
        <v>2</v>
      </c>
      <c r="Y557" s="169">
        <v>11</v>
      </c>
      <c r="Z557" s="169">
        <v>57</v>
      </c>
      <c r="AA557" s="169">
        <v>0</v>
      </c>
      <c r="AB557" s="169">
        <v>0</v>
      </c>
      <c r="AC557" s="168">
        <v>-0.6</v>
      </c>
      <c r="AD557" s="168">
        <v>95</v>
      </c>
      <c r="AE557" s="168">
        <v>101.9</v>
      </c>
      <c r="AF557" s="168">
        <v>-6.9</v>
      </c>
      <c r="AG557" s="168">
        <v>10.8</v>
      </c>
      <c r="AH557" s="168">
        <v>1.4</v>
      </c>
      <c r="AI557" s="168">
        <v>20.6</v>
      </c>
      <c r="AJ557" s="168">
        <v>4.7</v>
      </c>
      <c r="AK557" s="168">
        <v>5.5</v>
      </c>
      <c r="AL557" s="168">
        <v>5.0999999999999996</v>
      </c>
      <c r="AM557" s="168">
        <v>14.7</v>
      </c>
      <c r="AN557" s="168">
        <v>42.9</v>
      </c>
      <c r="AO557" s="168">
        <v>41.1</v>
      </c>
      <c r="AP557" s="168">
        <v>10.7</v>
      </c>
      <c r="AQ557" s="168">
        <v>103.22</v>
      </c>
      <c r="AR557" s="168">
        <v>2</v>
      </c>
      <c r="AS557" s="168">
        <v>218</v>
      </c>
      <c r="AT557" s="171">
        <f t="shared" si="200"/>
        <v>0.89473684210526316</v>
      </c>
      <c r="AU557" s="171">
        <f t="shared" si="201"/>
        <v>0.42105263157894735</v>
      </c>
      <c r="AV557" s="172">
        <f t="shared" si="202"/>
        <v>0.52631578947368418</v>
      </c>
      <c r="AW557" s="172">
        <f t="shared" si="203"/>
        <v>0.31578947368421051</v>
      </c>
      <c r="AX557" s="172">
        <f t="shared" si="204"/>
        <v>0.31578947368421051</v>
      </c>
      <c r="AY557" s="172">
        <f t="shared" si="205"/>
        <v>0.31578947368421051</v>
      </c>
      <c r="AZ557" s="172">
        <f t="shared" si="206"/>
        <v>0.10526315789473684</v>
      </c>
      <c r="BA557" s="172">
        <f t="shared" si="207"/>
        <v>0.31578947368421051</v>
      </c>
      <c r="BB557" s="173">
        <f t="shared" si="208"/>
        <v>0.16881827209533268</v>
      </c>
      <c r="BC557" s="173">
        <f t="shared" si="209"/>
        <v>1.3333333333333333</v>
      </c>
      <c r="BD557" s="173">
        <f t="shared" si="210"/>
        <v>5.9582919563058591E-2</v>
      </c>
      <c r="BE557" s="173">
        <f t="shared" si="211"/>
        <v>1.9860973187686197E-2</v>
      </c>
      <c r="BF557" s="173">
        <f t="shared" si="212"/>
        <v>5.9582919563058591E-2</v>
      </c>
      <c r="BG557" s="173">
        <f t="shared" si="213"/>
        <v>5.9582919563058591E-2</v>
      </c>
      <c r="BH557" s="174" t="str">
        <f t="shared" si="214"/>
        <v>&lt;10 min</v>
      </c>
      <c r="BI557" s="174" t="str">
        <f t="shared" si="215"/>
        <v>23–27</v>
      </c>
      <c r="BJ557" s="175">
        <f t="shared" si="216"/>
        <v>0.42899999999999999</v>
      </c>
      <c r="BK557" s="175">
        <f t="shared" si="217"/>
        <v>0.41100000000000003</v>
      </c>
      <c r="BL557" s="175">
        <f t="shared" si="218"/>
        <v>1.2673506336753168E-2</v>
      </c>
      <c r="BM557" s="176" t="str">
        <f t="shared" si="219"/>
        <v>Écarter</v>
      </c>
      <c r="BN557" s="177">
        <f t="shared" si="220"/>
        <v>2.7364185110663984E-2</v>
      </c>
      <c r="BO557" s="177">
        <f t="shared" si="221"/>
        <v>100.7</v>
      </c>
      <c r="BP557" s="178">
        <f t="shared" si="222"/>
        <v>7.9443892750744788E-2</v>
      </c>
      <c r="BQ557" s="178">
        <f t="shared" si="223"/>
        <v>1.3333333333333333</v>
      </c>
      <c r="BR557" s="179">
        <f t="shared" si="224"/>
        <v>9.9304865938430978E-2</v>
      </c>
      <c r="BS557" s="182">
        <f>AVERAGE(Tableau1[[#This Row],[STL_pg/Min]],Tableau1[[#This Row],[BLK_pg/Min]],Tableau1[[#This Row],[REB_pg/Min]])</f>
        <v>5.9582919563058591E-2</v>
      </c>
      <c r="BT557" s="180">
        <f>AVERAGE(Tableau1[FG%])</f>
        <v>44.61089630931459</v>
      </c>
      <c r="BU557" s="180">
        <f>AVERAGE(Tableau1[3P%])</f>
        <v>29.902460456941991</v>
      </c>
      <c r="BV557" s="180">
        <f>AVERAGE(Tableau1[FT%])</f>
        <v>72.024077328646754</v>
      </c>
    </row>
    <row r="558" spans="1:74">
      <c r="A558" s="181" t="s">
        <v>2321</v>
      </c>
      <c r="B558" s="167" t="s">
        <v>1764</v>
      </c>
      <c r="C558" s="168">
        <v>24</v>
      </c>
      <c r="D558" s="168">
        <v>9</v>
      </c>
      <c r="E558" s="168">
        <v>5</v>
      </c>
      <c r="F558" s="168">
        <v>4</v>
      </c>
      <c r="G558" s="168">
        <v>2.5</v>
      </c>
      <c r="H558" s="169">
        <v>8</v>
      </c>
      <c r="I558" s="169">
        <v>4</v>
      </c>
      <c r="J558" s="169">
        <v>9</v>
      </c>
      <c r="K558" s="169">
        <v>44.4</v>
      </c>
      <c r="L558" s="169">
        <v>0</v>
      </c>
      <c r="M558" s="169">
        <v>1</v>
      </c>
      <c r="N558" s="169">
        <v>0</v>
      </c>
      <c r="O558" s="169">
        <v>0</v>
      </c>
      <c r="P558" s="169">
        <v>0</v>
      </c>
      <c r="Q558" s="169">
        <v>0</v>
      </c>
      <c r="R558" s="169">
        <v>1</v>
      </c>
      <c r="S558" s="169">
        <v>2</v>
      </c>
      <c r="T558" s="169">
        <v>3</v>
      </c>
      <c r="U558" s="169">
        <v>2</v>
      </c>
      <c r="V558" s="170">
        <v>2</v>
      </c>
      <c r="W558" s="169">
        <v>1</v>
      </c>
      <c r="X558" s="169">
        <v>0</v>
      </c>
      <c r="Y558" s="169">
        <v>3</v>
      </c>
      <c r="Z558" s="169">
        <v>15</v>
      </c>
      <c r="AA558" s="169">
        <v>0</v>
      </c>
      <c r="AB558" s="169">
        <v>0</v>
      </c>
      <c r="AC558" s="168">
        <v>-1</v>
      </c>
      <c r="AD558" s="168">
        <v>103.9</v>
      </c>
      <c r="AE558" s="168">
        <v>119.2</v>
      </c>
      <c r="AF558" s="168">
        <v>-15.3</v>
      </c>
      <c r="AG558" s="168">
        <v>12.5</v>
      </c>
      <c r="AH558" s="168">
        <v>1</v>
      </c>
      <c r="AI558" s="168">
        <v>15.4</v>
      </c>
      <c r="AJ558" s="168">
        <v>5</v>
      </c>
      <c r="AK558" s="168">
        <v>11.8</v>
      </c>
      <c r="AL558" s="168">
        <v>8.1</v>
      </c>
      <c r="AM558" s="168">
        <v>15.4</v>
      </c>
      <c r="AN558" s="168">
        <v>44.4</v>
      </c>
      <c r="AO558" s="168">
        <v>44.4</v>
      </c>
      <c r="AP558" s="168">
        <v>19.3</v>
      </c>
      <c r="AQ558" s="168">
        <v>111.52</v>
      </c>
      <c r="AR558" s="168">
        <v>3.3</v>
      </c>
      <c r="AS558" s="168">
        <v>51</v>
      </c>
      <c r="AT558" s="171">
        <f t="shared" si="200"/>
        <v>0.88888888888888884</v>
      </c>
      <c r="AU558" s="171">
        <f t="shared" si="201"/>
        <v>0.22222222222222221</v>
      </c>
      <c r="AV558" s="172">
        <f t="shared" si="202"/>
        <v>0.33333333333333331</v>
      </c>
      <c r="AW558" s="172">
        <f t="shared" si="203"/>
        <v>0.1111111111111111</v>
      </c>
      <c r="AX558" s="172">
        <f t="shared" si="204"/>
        <v>0.22222222222222221</v>
      </c>
      <c r="AY558" s="172">
        <f t="shared" si="205"/>
        <v>0.1111111111111111</v>
      </c>
      <c r="AZ558" s="172">
        <f t="shared" si="206"/>
        <v>0</v>
      </c>
      <c r="BA558" s="172">
        <f t="shared" si="207"/>
        <v>0.22222222222222221</v>
      </c>
      <c r="BB558" s="173">
        <f t="shared" si="208"/>
        <v>0.35555555555555551</v>
      </c>
      <c r="BC558" s="173">
        <f t="shared" si="209"/>
        <v>1</v>
      </c>
      <c r="BD558" s="173">
        <f t="shared" si="210"/>
        <v>4.4444444444444439E-2</v>
      </c>
      <c r="BE558" s="173">
        <f t="shared" si="211"/>
        <v>0</v>
      </c>
      <c r="BF558" s="173">
        <f t="shared" si="212"/>
        <v>4.4444444444444439E-2</v>
      </c>
      <c r="BG558" s="173">
        <f t="shared" si="213"/>
        <v>8.8888888888888878E-2</v>
      </c>
      <c r="BH558" s="174" t="str">
        <f t="shared" si="214"/>
        <v>&lt;10 min</v>
      </c>
      <c r="BI558" s="174" t="str">
        <f t="shared" si="215"/>
        <v>23–27</v>
      </c>
      <c r="BJ558" s="175">
        <f t="shared" si="216"/>
        <v>0.44400000000000001</v>
      </c>
      <c r="BK558" s="175">
        <f t="shared" si="217"/>
        <v>0.44400000000000001</v>
      </c>
      <c r="BL558" s="175">
        <f t="shared" si="218"/>
        <v>5.4315027157513579E-3</v>
      </c>
      <c r="BM558" s="176" t="str">
        <f t="shared" si="219"/>
        <v>Écarter</v>
      </c>
      <c r="BN558" s="177">
        <f t="shared" si="220"/>
        <v>2.7185334227587749E-2</v>
      </c>
      <c r="BO558" s="177">
        <f t="shared" si="221"/>
        <v>22.5</v>
      </c>
      <c r="BP558" s="178">
        <f t="shared" si="222"/>
        <v>8.8888888888888892E-2</v>
      </c>
      <c r="BQ558" s="178">
        <f t="shared" si="223"/>
        <v>1</v>
      </c>
      <c r="BR558" s="179">
        <f t="shared" si="224"/>
        <v>0.13333333333333333</v>
      </c>
      <c r="BS558" s="182">
        <f>AVERAGE(Tableau1[[#This Row],[STL_pg/Min]],Tableau1[[#This Row],[BLK_pg/Min]],Tableau1[[#This Row],[REB_pg/Min]])</f>
        <v>5.9259259259259255E-2</v>
      </c>
      <c r="BT558" s="180">
        <f>AVERAGE(Tableau1[FG%])</f>
        <v>44.61089630931459</v>
      </c>
      <c r="BU558" s="180">
        <f>AVERAGE(Tableau1[3P%])</f>
        <v>29.902460456941991</v>
      </c>
      <c r="BV558" s="180">
        <f>AVERAGE(Tableau1[FT%])</f>
        <v>72.024077328646754</v>
      </c>
    </row>
    <row r="559" spans="1:74">
      <c r="A559" s="181" t="s">
        <v>2322</v>
      </c>
      <c r="B559" s="167" t="s">
        <v>1780</v>
      </c>
      <c r="C559" s="168">
        <v>22</v>
      </c>
      <c r="D559" s="168">
        <v>5</v>
      </c>
      <c r="E559" s="168">
        <v>0</v>
      </c>
      <c r="F559" s="168">
        <v>5</v>
      </c>
      <c r="G559" s="168">
        <v>7</v>
      </c>
      <c r="H559" s="169">
        <v>4</v>
      </c>
      <c r="I559" s="169">
        <v>2</v>
      </c>
      <c r="J559" s="169">
        <v>4</v>
      </c>
      <c r="K559" s="169">
        <v>50</v>
      </c>
      <c r="L559" s="169">
        <v>0</v>
      </c>
      <c r="M559" s="169">
        <v>1</v>
      </c>
      <c r="N559" s="169">
        <v>0</v>
      </c>
      <c r="O559" s="169">
        <v>0</v>
      </c>
      <c r="P559" s="169">
        <v>0</v>
      </c>
      <c r="Q559" s="169">
        <v>0</v>
      </c>
      <c r="R559" s="169">
        <v>2</v>
      </c>
      <c r="S559" s="169">
        <v>7</v>
      </c>
      <c r="T559" s="169">
        <v>9</v>
      </c>
      <c r="U559" s="169">
        <v>3</v>
      </c>
      <c r="V559" s="170">
        <v>1</v>
      </c>
      <c r="W559" s="169">
        <v>3</v>
      </c>
      <c r="X559" s="169">
        <v>0</v>
      </c>
      <c r="Y559" s="169">
        <v>2</v>
      </c>
      <c r="Z559" s="169">
        <v>28</v>
      </c>
      <c r="AA559" s="169">
        <v>0</v>
      </c>
      <c r="AB559" s="169">
        <v>0</v>
      </c>
      <c r="AC559" s="168">
        <v>6</v>
      </c>
      <c r="AD559" s="168">
        <v>132</v>
      </c>
      <c r="AE559" s="168">
        <v>92</v>
      </c>
      <c r="AF559" s="168">
        <v>40</v>
      </c>
      <c r="AG559" s="168">
        <v>8.6</v>
      </c>
      <c r="AH559" s="168">
        <v>3</v>
      </c>
      <c r="AI559" s="168">
        <v>37.5</v>
      </c>
      <c r="AJ559" s="168">
        <v>6.7</v>
      </c>
      <c r="AK559" s="168">
        <v>17.5</v>
      </c>
      <c r="AL559" s="168">
        <v>12.9</v>
      </c>
      <c r="AM559" s="168">
        <v>12.5</v>
      </c>
      <c r="AN559" s="168">
        <v>50</v>
      </c>
      <c r="AO559" s="168">
        <v>50</v>
      </c>
      <c r="AP559" s="168">
        <v>6</v>
      </c>
      <c r="AQ559" s="168">
        <v>103.6</v>
      </c>
      <c r="AR559" s="168">
        <v>8</v>
      </c>
      <c r="AS559" s="168">
        <v>75</v>
      </c>
      <c r="AT559" s="171">
        <f t="shared" si="200"/>
        <v>0.8</v>
      </c>
      <c r="AU559" s="171">
        <f t="shared" si="201"/>
        <v>0.6</v>
      </c>
      <c r="AV559" s="172">
        <f t="shared" si="202"/>
        <v>1.8</v>
      </c>
      <c r="AW559" s="172">
        <f t="shared" si="203"/>
        <v>0.4</v>
      </c>
      <c r="AX559" s="172">
        <f t="shared" si="204"/>
        <v>1.4</v>
      </c>
      <c r="AY559" s="172">
        <f t="shared" si="205"/>
        <v>0.6</v>
      </c>
      <c r="AZ559" s="172">
        <f t="shared" si="206"/>
        <v>0</v>
      </c>
      <c r="BA559" s="172">
        <f t="shared" si="207"/>
        <v>0.2</v>
      </c>
      <c r="BB559" s="173">
        <f t="shared" si="208"/>
        <v>0.1142857142857143</v>
      </c>
      <c r="BC559" s="173">
        <f t="shared" si="209"/>
        <v>2.9999999999999996</v>
      </c>
      <c r="BD559" s="173">
        <f t="shared" si="210"/>
        <v>8.5714285714285715E-2</v>
      </c>
      <c r="BE559" s="173">
        <f t="shared" si="211"/>
        <v>0</v>
      </c>
      <c r="BF559" s="173">
        <f t="shared" si="212"/>
        <v>5.7142857142857148E-2</v>
      </c>
      <c r="BG559" s="173">
        <f t="shared" si="213"/>
        <v>0.19999999999999998</v>
      </c>
      <c r="BH559" s="174" t="str">
        <f t="shared" si="214"/>
        <v>&lt;10 min</v>
      </c>
      <c r="BI559" s="174" t="str">
        <f t="shared" si="215"/>
        <v>18–22</v>
      </c>
      <c r="BJ559" s="175">
        <f t="shared" si="216"/>
        <v>0.5</v>
      </c>
      <c r="BK559" s="175">
        <f t="shared" si="217"/>
        <v>0.5</v>
      </c>
      <c r="BL559" s="175">
        <f t="shared" si="218"/>
        <v>2.4140012070006035E-3</v>
      </c>
      <c r="BM559" s="176" t="str">
        <f t="shared" si="219"/>
        <v>Écarter</v>
      </c>
      <c r="BN559" s="177">
        <f t="shared" si="220"/>
        <v>2.4466800804828975E-2</v>
      </c>
      <c r="BO559" s="177">
        <f t="shared" si="221"/>
        <v>35</v>
      </c>
      <c r="BP559" s="178">
        <f t="shared" si="222"/>
        <v>8.5714285714285715E-2</v>
      </c>
      <c r="BQ559" s="178">
        <f t="shared" si="223"/>
        <v>3</v>
      </c>
      <c r="BR559" s="179">
        <f t="shared" si="224"/>
        <v>0.25714285714285717</v>
      </c>
      <c r="BS559" s="182">
        <f>AVERAGE(Tableau1[[#This Row],[STL_pg/Min]],Tableau1[[#This Row],[BLK_pg/Min]],Tableau1[[#This Row],[REB_pg/Min]])</f>
        <v>0.11428571428571428</v>
      </c>
      <c r="BT559" s="180">
        <f>AVERAGE(Tableau1[FG%])</f>
        <v>44.61089630931459</v>
      </c>
      <c r="BU559" s="180">
        <f>AVERAGE(Tableau1[3P%])</f>
        <v>29.902460456941991</v>
      </c>
      <c r="BV559" s="180">
        <f>AVERAGE(Tableau1[FT%])</f>
        <v>72.024077328646754</v>
      </c>
    </row>
    <row r="560" spans="1:74">
      <c r="A560" s="181" t="s">
        <v>2323</v>
      </c>
      <c r="B560" s="167" t="s">
        <v>1754</v>
      </c>
      <c r="C560" s="168">
        <v>37</v>
      </c>
      <c r="D560" s="168">
        <v>19</v>
      </c>
      <c r="E560" s="168">
        <v>12</v>
      </c>
      <c r="F560" s="168">
        <v>7</v>
      </c>
      <c r="G560" s="168">
        <v>6</v>
      </c>
      <c r="H560" s="169">
        <v>15</v>
      </c>
      <c r="I560" s="169">
        <v>6</v>
      </c>
      <c r="J560" s="169">
        <v>23</v>
      </c>
      <c r="K560" s="169">
        <v>26.1</v>
      </c>
      <c r="L560" s="169">
        <v>4</v>
      </c>
      <c r="M560" s="169">
        <v>15</v>
      </c>
      <c r="N560" s="169">
        <v>20</v>
      </c>
      <c r="O560" s="169">
        <v>0</v>
      </c>
      <c r="P560" s="169">
        <v>0</v>
      </c>
      <c r="Q560" s="169">
        <v>0</v>
      </c>
      <c r="R560" s="169">
        <v>2</v>
      </c>
      <c r="S560" s="169">
        <v>10</v>
      </c>
      <c r="T560" s="169">
        <v>11</v>
      </c>
      <c r="U560" s="169">
        <v>23</v>
      </c>
      <c r="V560" s="170">
        <v>10</v>
      </c>
      <c r="W560" s="169">
        <v>2</v>
      </c>
      <c r="X560" s="169">
        <v>0</v>
      </c>
      <c r="Y560" s="169">
        <v>11</v>
      </c>
      <c r="Z560" s="169">
        <v>59</v>
      </c>
      <c r="AA560" s="169">
        <v>0</v>
      </c>
      <c r="AB560" s="169">
        <v>0</v>
      </c>
      <c r="AC560" s="168">
        <v>0.1</v>
      </c>
      <c r="AD560" s="168">
        <v>108.9</v>
      </c>
      <c r="AE560" s="168">
        <v>113.1</v>
      </c>
      <c r="AF560" s="168">
        <v>-4.2</v>
      </c>
      <c r="AG560" s="168">
        <v>26.1</v>
      </c>
      <c r="AH560" s="168">
        <v>2.56</v>
      </c>
      <c r="AI560" s="168">
        <v>41.8</v>
      </c>
      <c r="AJ560" s="168">
        <v>1.7</v>
      </c>
      <c r="AK560" s="168">
        <v>8</v>
      </c>
      <c r="AL560" s="168">
        <v>4.8</v>
      </c>
      <c r="AM560" s="168">
        <v>16.399999999999999</v>
      </c>
      <c r="AN560" s="168">
        <v>32.6</v>
      </c>
      <c r="AO560" s="168">
        <v>32.6</v>
      </c>
      <c r="AP560" s="168">
        <v>11.3</v>
      </c>
      <c r="AQ560" s="168">
        <v>102.03</v>
      </c>
      <c r="AR560" s="168">
        <v>2.5</v>
      </c>
      <c r="AS560" s="168">
        <v>248</v>
      </c>
      <c r="AT560" s="171">
        <f t="shared" si="200"/>
        <v>0.78947368421052633</v>
      </c>
      <c r="AU560" s="171">
        <f t="shared" si="201"/>
        <v>1.2105263157894737</v>
      </c>
      <c r="AV560" s="172">
        <f t="shared" si="202"/>
        <v>0.57894736842105265</v>
      </c>
      <c r="AW560" s="172">
        <f t="shared" si="203"/>
        <v>0.10526315789473684</v>
      </c>
      <c r="AX560" s="172">
        <f t="shared" si="204"/>
        <v>0.52631578947368418</v>
      </c>
      <c r="AY560" s="172">
        <f t="shared" si="205"/>
        <v>0.10526315789473684</v>
      </c>
      <c r="AZ560" s="172">
        <f t="shared" si="206"/>
        <v>0</v>
      </c>
      <c r="BA560" s="172">
        <f t="shared" si="207"/>
        <v>0.52631578947368418</v>
      </c>
      <c r="BB560" s="173">
        <f t="shared" si="208"/>
        <v>0.13157894736842105</v>
      </c>
      <c r="BC560" s="173">
        <f t="shared" si="209"/>
        <v>2.3000000000000003</v>
      </c>
      <c r="BD560" s="173">
        <f t="shared" si="210"/>
        <v>1.7543859649122806E-2</v>
      </c>
      <c r="BE560" s="173">
        <f t="shared" si="211"/>
        <v>0</v>
      </c>
      <c r="BF560" s="173">
        <f t="shared" si="212"/>
        <v>1.7543859649122806E-2</v>
      </c>
      <c r="BG560" s="173">
        <f t="shared" si="213"/>
        <v>8.771929824561403E-2</v>
      </c>
      <c r="BH560" s="174" t="str">
        <f t="shared" si="214"/>
        <v>&lt;10 min</v>
      </c>
      <c r="BI560" s="174" t="str">
        <f t="shared" si="215"/>
        <v>33+</v>
      </c>
      <c r="BJ560" s="175">
        <f t="shared" si="216"/>
        <v>0.32600000000000001</v>
      </c>
      <c r="BK560" s="175">
        <f t="shared" si="217"/>
        <v>0.32600000000000001</v>
      </c>
      <c r="BL560" s="175">
        <f t="shared" si="218"/>
        <v>1.388050694025347E-2</v>
      </c>
      <c r="BM560" s="176" t="str">
        <f t="shared" si="219"/>
        <v>Écarter</v>
      </c>
      <c r="BN560" s="177">
        <f t="shared" si="220"/>
        <v>2.4144869215291753E-2</v>
      </c>
      <c r="BO560" s="177">
        <f t="shared" si="221"/>
        <v>114</v>
      </c>
      <c r="BP560" s="178">
        <f t="shared" si="222"/>
        <v>0.20175438596491227</v>
      </c>
      <c r="BQ560" s="178">
        <f t="shared" si="223"/>
        <v>2.2999999999999998</v>
      </c>
      <c r="BR560" s="179">
        <f t="shared" si="224"/>
        <v>9.6491228070175447E-2</v>
      </c>
      <c r="BS560" s="182">
        <f>AVERAGE(Tableau1[[#This Row],[STL_pg/Min]],Tableau1[[#This Row],[BLK_pg/Min]],Tableau1[[#This Row],[REB_pg/Min]])</f>
        <v>3.8011695906432753E-2</v>
      </c>
      <c r="BT560" s="180">
        <f>AVERAGE(Tableau1[FG%])</f>
        <v>44.61089630931459</v>
      </c>
      <c r="BU560" s="180">
        <f>AVERAGE(Tableau1[3P%])</f>
        <v>29.902460456941991</v>
      </c>
      <c r="BV560" s="180">
        <f>AVERAGE(Tableau1[FT%])</f>
        <v>72.024077328646754</v>
      </c>
    </row>
    <row r="561" spans="1:74">
      <c r="A561" s="181" t="s">
        <v>2324</v>
      </c>
      <c r="B561" s="167" t="s">
        <v>1754</v>
      </c>
      <c r="C561" s="168">
        <v>28</v>
      </c>
      <c r="D561" s="168">
        <v>9</v>
      </c>
      <c r="E561" s="168">
        <v>7</v>
      </c>
      <c r="F561" s="168">
        <v>2</v>
      </c>
      <c r="G561" s="168">
        <v>3.9</v>
      </c>
      <c r="H561" s="169">
        <v>7</v>
      </c>
      <c r="I561" s="169">
        <v>2</v>
      </c>
      <c r="J561" s="169">
        <v>3</v>
      </c>
      <c r="K561" s="169">
        <v>66.7</v>
      </c>
      <c r="L561" s="169">
        <v>2</v>
      </c>
      <c r="M561" s="169">
        <v>3</v>
      </c>
      <c r="N561" s="169">
        <v>66.7</v>
      </c>
      <c r="O561" s="169">
        <v>1</v>
      </c>
      <c r="P561" s="169">
        <v>6</v>
      </c>
      <c r="Q561" s="169">
        <v>16.7</v>
      </c>
      <c r="R561" s="169">
        <v>1</v>
      </c>
      <c r="S561" s="169">
        <v>4</v>
      </c>
      <c r="T561" s="169">
        <v>5</v>
      </c>
      <c r="U561" s="169">
        <v>5</v>
      </c>
      <c r="V561" s="170">
        <v>1</v>
      </c>
      <c r="W561" s="169">
        <v>1</v>
      </c>
      <c r="X561" s="169">
        <v>0</v>
      </c>
      <c r="Y561" s="169">
        <v>3</v>
      </c>
      <c r="Z561" s="169">
        <v>23</v>
      </c>
      <c r="AA561" s="169">
        <v>0</v>
      </c>
      <c r="AB561" s="169">
        <v>0</v>
      </c>
      <c r="AC561" s="168">
        <v>-0.4</v>
      </c>
      <c r="AD561" s="168">
        <v>98.8</v>
      </c>
      <c r="AE561" s="168">
        <v>107.8</v>
      </c>
      <c r="AF561" s="168">
        <v>-9</v>
      </c>
      <c r="AG561" s="168">
        <v>16.7</v>
      </c>
      <c r="AH561" s="168">
        <v>5</v>
      </c>
      <c r="AI561" s="168">
        <v>41.7</v>
      </c>
      <c r="AJ561" s="168">
        <v>4</v>
      </c>
      <c r="AK561" s="168">
        <v>12.5</v>
      </c>
      <c r="AL561" s="168">
        <v>8.8000000000000007</v>
      </c>
      <c r="AM561" s="168">
        <v>8.3000000000000007</v>
      </c>
      <c r="AN561" s="168">
        <v>100</v>
      </c>
      <c r="AO561" s="168">
        <v>62.1</v>
      </c>
      <c r="AP561" s="168">
        <v>8.1999999999999993</v>
      </c>
      <c r="AQ561" s="168">
        <v>107.91</v>
      </c>
      <c r="AR561" s="168">
        <v>5.4</v>
      </c>
      <c r="AS561" s="168">
        <v>80</v>
      </c>
      <c r="AT561" s="171">
        <f t="shared" si="200"/>
        <v>0.77777777777777779</v>
      </c>
      <c r="AU561" s="171">
        <f t="shared" si="201"/>
        <v>0.55555555555555558</v>
      </c>
      <c r="AV561" s="172">
        <f t="shared" si="202"/>
        <v>0.55555555555555558</v>
      </c>
      <c r="AW561" s="172">
        <f t="shared" si="203"/>
        <v>0.1111111111111111</v>
      </c>
      <c r="AX561" s="172">
        <f t="shared" si="204"/>
        <v>0.44444444444444442</v>
      </c>
      <c r="AY561" s="172">
        <f t="shared" si="205"/>
        <v>0.1111111111111111</v>
      </c>
      <c r="AZ561" s="172">
        <f t="shared" si="206"/>
        <v>0</v>
      </c>
      <c r="BA561" s="172">
        <f t="shared" si="207"/>
        <v>0.1111111111111111</v>
      </c>
      <c r="BB561" s="173">
        <f t="shared" si="208"/>
        <v>0.19943019943019943</v>
      </c>
      <c r="BC561" s="173">
        <f t="shared" si="209"/>
        <v>5.0000000000000009</v>
      </c>
      <c r="BD561" s="173">
        <f t="shared" si="210"/>
        <v>2.8490028490028491E-2</v>
      </c>
      <c r="BE561" s="173">
        <f t="shared" si="211"/>
        <v>0</v>
      </c>
      <c r="BF561" s="173">
        <f t="shared" si="212"/>
        <v>2.8490028490028491E-2</v>
      </c>
      <c r="BG561" s="173">
        <f t="shared" si="213"/>
        <v>0.11396011396011396</v>
      </c>
      <c r="BH561" s="174" t="str">
        <f t="shared" si="214"/>
        <v>&lt;10 min</v>
      </c>
      <c r="BI561" s="174" t="str">
        <f t="shared" si="215"/>
        <v>28–32</v>
      </c>
      <c r="BJ561" s="175">
        <f t="shared" si="216"/>
        <v>1</v>
      </c>
      <c r="BK561" s="175">
        <f t="shared" si="217"/>
        <v>0.621</v>
      </c>
      <c r="BL561" s="175">
        <f t="shared" si="218"/>
        <v>1.8105009052504525E-3</v>
      </c>
      <c r="BM561" s="176" t="str">
        <f t="shared" si="219"/>
        <v>Écarter</v>
      </c>
      <c r="BN561" s="177">
        <f t="shared" si="220"/>
        <v>2.3787167449139283E-2</v>
      </c>
      <c r="BO561" s="177">
        <f t="shared" si="221"/>
        <v>35.1</v>
      </c>
      <c r="BP561" s="178">
        <f t="shared" si="222"/>
        <v>0.14245014245014245</v>
      </c>
      <c r="BQ561" s="178">
        <f t="shared" si="223"/>
        <v>5</v>
      </c>
      <c r="BR561" s="179">
        <f t="shared" si="224"/>
        <v>0.14245014245014245</v>
      </c>
      <c r="BS561" s="182">
        <f>AVERAGE(Tableau1[[#This Row],[STL_pg/Min]],Tableau1[[#This Row],[BLK_pg/Min]],Tableau1[[#This Row],[REB_pg/Min]])</f>
        <v>5.6980056980056981E-2</v>
      </c>
      <c r="BT561" s="180">
        <f>AVERAGE(Tableau1[FG%])</f>
        <v>44.61089630931459</v>
      </c>
      <c r="BU561" s="180">
        <f>AVERAGE(Tableau1[3P%])</f>
        <v>29.902460456941991</v>
      </c>
      <c r="BV561" s="180">
        <f>AVERAGE(Tableau1[FT%])</f>
        <v>72.024077328646754</v>
      </c>
    </row>
    <row r="562" spans="1:74">
      <c r="A562" s="181" t="s">
        <v>2325</v>
      </c>
      <c r="B562" s="167" t="s">
        <v>1799</v>
      </c>
      <c r="C562" s="168">
        <v>24</v>
      </c>
      <c r="D562" s="168">
        <v>4</v>
      </c>
      <c r="E562" s="168">
        <v>1</v>
      </c>
      <c r="F562" s="168">
        <v>3</v>
      </c>
      <c r="G562" s="168">
        <v>8.3000000000000007</v>
      </c>
      <c r="H562" s="169">
        <v>3</v>
      </c>
      <c r="I562" s="169">
        <v>1</v>
      </c>
      <c r="J562" s="169">
        <v>7</v>
      </c>
      <c r="K562" s="169">
        <v>14.3</v>
      </c>
      <c r="L562" s="169">
        <v>0</v>
      </c>
      <c r="M562" s="169">
        <v>3</v>
      </c>
      <c r="N562" s="169">
        <v>0</v>
      </c>
      <c r="O562" s="169">
        <v>1</v>
      </c>
      <c r="P562" s="169">
        <v>1</v>
      </c>
      <c r="Q562" s="169">
        <v>100</v>
      </c>
      <c r="R562" s="169">
        <v>0</v>
      </c>
      <c r="S562" s="169">
        <v>4</v>
      </c>
      <c r="T562" s="169">
        <v>4</v>
      </c>
      <c r="U562" s="169">
        <v>3</v>
      </c>
      <c r="V562" s="170">
        <v>4</v>
      </c>
      <c r="W562" s="169">
        <v>2</v>
      </c>
      <c r="X562" s="169">
        <v>0</v>
      </c>
      <c r="Y562" s="169">
        <v>1</v>
      </c>
      <c r="Z562" s="169">
        <v>14</v>
      </c>
      <c r="AA562" s="169">
        <v>0</v>
      </c>
      <c r="AB562" s="169">
        <v>0</v>
      </c>
      <c r="AC562" s="168">
        <v>3</v>
      </c>
      <c r="AD562" s="168">
        <v>109</v>
      </c>
      <c r="AE562" s="168">
        <v>96.1</v>
      </c>
      <c r="AF562" s="168">
        <v>12.9</v>
      </c>
      <c r="AG562" s="168">
        <v>10</v>
      </c>
      <c r="AH562" s="168">
        <v>0.75</v>
      </c>
      <c r="AI562" s="168">
        <v>21.4</v>
      </c>
      <c r="AJ562" s="168">
        <v>0</v>
      </c>
      <c r="AK562" s="168">
        <v>9.8000000000000007</v>
      </c>
      <c r="AL562" s="168">
        <v>5.5</v>
      </c>
      <c r="AM562" s="168">
        <v>28.6</v>
      </c>
      <c r="AN562" s="168">
        <v>14.3</v>
      </c>
      <c r="AO562" s="168">
        <v>20.2</v>
      </c>
      <c r="AP562" s="168">
        <v>12.2</v>
      </c>
      <c r="AQ562" s="168">
        <v>110.7</v>
      </c>
      <c r="AR562" s="168">
        <v>0.7</v>
      </c>
      <c r="AS562" s="168">
        <v>78</v>
      </c>
      <c r="AT562" s="171">
        <f t="shared" si="200"/>
        <v>0.75</v>
      </c>
      <c r="AU562" s="171">
        <f t="shared" si="201"/>
        <v>0.75</v>
      </c>
      <c r="AV562" s="172">
        <f t="shared" si="202"/>
        <v>1</v>
      </c>
      <c r="AW562" s="172">
        <f t="shared" si="203"/>
        <v>0</v>
      </c>
      <c r="AX562" s="172">
        <f t="shared" si="204"/>
        <v>1</v>
      </c>
      <c r="AY562" s="172">
        <f t="shared" si="205"/>
        <v>0.5</v>
      </c>
      <c r="AZ562" s="172">
        <f t="shared" si="206"/>
        <v>0</v>
      </c>
      <c r="BA562" s="172">
        <f t="shared" si="207"/>
        <v>1</v>
      </c>
      <c r="BB562" s="173">
        <f t="shared" si="208"/>
        <v>9.0361445783132516E-2</v>
      </c>
      <c r="BC562" s="173">
        <f t="shared" si="209"/>
        <v>0.75</v>
      </c>
      <c r="BD562" s="173">
        <f t="shared" si="210"/>
        <v>6.0240963855421679E-2</v>
      </c>
      <c r="BE562" s="173">
        <f t="shared" si="211"/>
        <v>0</v>
      </c>
      <c r="BF562" s="173">
        <f t="shared" si="212"/>
        <v>0</v>
      </c>
      <c r="BG562" s="173">
        <f t="shared" si="213"/>
        <v>0.12048192771084336</v>
      </c>
      <c r="BH562" s="174" t="str">
        <f t="shared" si="214"/>
        <v>&lt;10 min</v>
      </c>
      <c r="BI562" s="174" t="str">
        <f t="shared" si="215"/>
        <v>23–27</v>
      </c>
      <c r="BJ562" s="175">
        <f t="shared" si="216"/>
        <v>0.14300000000000002</v>
      </c>
      <c r="BK562" s="175">
        <f t="shared" si="217"/>
        <v>0.20199999999999999</v>
      </c>
      <c r="BL562" s="175">
        <f t="shared" si="218"/>
        <v>4.2245021122510563E-3</v>
      </c>
      <c r="BM562" s="176" t="str">
        <f t="shared" si="219"/>
        <v>Écarter</v>
      </c>
      <c r="BN562" s="177">
        <f t="shared" si="220"/>
        <v>2.2937625754527163E-2</v>
      </c>
      <c r="BO562" s="177">
        <f t="shared" si="221"/>
        <v>33.200000000000003</v>
      </c>
      <c r="BP562" s="178">
        <f t="shared" si="222"/>
        <v>9.0361445783132516E-2</v>
      </c>
      <c r="BQ562" s="178">
        <f t="shared" si="223"/>
        <v>0.75</v>
      </c>
      <c r="BR562" s="179">
        <f t="shared" si="224"/>
        <v>0.12048192771084336</v>
      </c>
      <c r="BS562" s="182">
        <f>AVERAGE(Tableau1[[#This Row],[STL_pg/Min]],Tableau1[[#This Row],[BLK_pg/Min]],Tableau1[[#This Row],[REB_pg/Min]])</f>
        <v>6.0240963855421679E-2</v>
      </c>
      <c r="BT562" s="180">
        <f>AVERAGE(Tableau1[FG%])</f>
        <v>44.61089630931459</v>
      </c>
      <c r="BU562" s="180">
        <f>AVERAGE(Tableau1[3P%])</f>
        <v>29.902460456941991</v>
      </c>
      <c r="BV562" s="180">
        <f>AVERAGE(Tableau1[FT%])</f>
        <v>72.024077328646754</v>
      </c>
    </row>
    <row r="563" spans="1:74">
      <c r="A563" s="181" t="s">
        <v>2326</v>
      </c>
      <c r="B563" s="167" t="s">
        <v>1799</v>
      </c>
      <c r="C563" s="168">
        <v>19</v>
      </c>
      <c r="D563" s="168">
        <v>7</v>
      </c>
      <c r="E563" s="168">
        <v>3</v>
      </c>
      <c r="F563" s="168">
        <v>4</v>
      </c>
      <c r="G563" s="168">
        <v>4.5999999999999996</v>
      </c>
      <c r="H563" s="169">
        <v>5</v>
      </c>
      <c r="I563" s="169">
        <v>2</v>
      </c>
      <c r="J563" s="169">
        <v>5</v>
      </c>
      <c r="K563" s="169">
        <v>40</v>
      </c>
      <c r="L563" s="169">
        <v>0</v>
      </c>
      <c r="M563" s="169">
        <v>0</v>
      </c>
      <c r="N563" s="169">
        <v>0</v>
      </c>
      <c r="O563" s="169">
        <v>1</v>
      </c>
      <c r="P563" s="169">
        <v>2</v>
      </c>
      <c r="Q563" s="169">
        <v>50</v>
      </c>
      <c r="R563" s="169">
        <v>4</v>
      </c>
      <c r="S563" s="169">
        <v>4</v>
      </c>
      <c r="T563" s="169">
        <v>8</v>
      </c>
      <c r="U563" s="169">
        <v>2</v>
      </c>
      <c r="V563" s="170">
        <v>2</v>
      </c>
      <c r="W563" s="169">
        <v>0</v>
      </c>
      <c r="X563" s="169">
        <v>1</v>
      </c>
      <c r="Y563" s="169">
        <v>5</v>
      </c>
      <c r="Z563" s="169">
        <v>19</v>
      </c>
      <c r="AA563" s="169">
        <v>0</v>
      </c>
      <c r="AB563" s="169">
        <v>0</v>
      </c>
      <c r="AC563" s="168">
        <v>-3.4</v>
      </c>
      <c r="AD563" s="168">
        <v>96.9</v>
      </c>
      <c r="AE563" s="168">
        <v>140.30000000000001</v>
      </c>
      <c r="AF563" s="168">
        <v>-43.4</v>
      </c>
      <c r="AG563" s="168">
        <v>11.1</v>
      </c>
      <c r="AH563" s="168">
        <v>1</v>
      </c>
      <c r="AI563" s="168">
        <v>20</v>
      </c>
      <c r="AJ563" s="168">
        <v>12.9</v>
      </c>
      <c r="AK563" s="168">
        <v>18.2</v>
      </c>
      <c r="AL563" s="168">
        <v>15.1</v>
      </c>
      <c r="AM563" s="168">
        <v>20</v>
      </c>
      <c r="AN563" s="168">
        <v>40</v>
      </c>
      <c r="AO563" s="168">
        <v>42.5</v>
      </c>
      <c r="AP563" s="168">
        <v>10.8</v>
      </c>
      <c r="AQ563" s="168">
        <v>94.73</v>
      </c>
      <c r="AR563" s="168">
        <v>2</v>
      </c>
      <c r="AS563" s="168">
        <v>65</v>
      </c>
      <c r="AT563" s="171">
        <f t="shared" si="200"/>
        <v>0.7142857142857143</v>
      </c>
      <c r="AU563" s="171">
        <f t="shared" si="201"/>
        <v>0.2857142857142857</v>
      </c>
      <c r="AV563" s="172">
        <f t="shared" si="202"/>
        <v>1.1428571428571428</v>
      </c>
      <c r="AW563" s="172">
        <f t="shared" si="203"/>
        <v>0.5714285714285714</v>
      </c>
      <c r="AX563" s="172">
        <f t="shared" si="204"/>
        <v>0.5714285714285714</v>
      </c>
      <c r="AY563" s="172">
        <f t="shared" si="205"/>
        <v>0</v>
      </c>
      <c r="AZ563" s="172">
        <f t="shared" si="206"/>
        <v>0.14285714285714285</v>
      </c>
      <c r="BA563" s="172">
        <f t="shared" si="207"/>
        <v>0.2857142857142857</v>
      </c>
      <c r="BB563" s="173">
        <f t="shared" si="208"/>
        <v>0.15527950310559008</v>
      </c>
      <c r="BC563" s="173">
        <f t="shared" si="209"/>
        <v>1</v>
      </c>
      <c r="BD563" s="173">
        <f t="shared" si="210"/>
        <v>0</v>
      </c>
      <c r="BE563" s="173">
        <f t="shared" si="211"/>
        <v>3.1055900621118012E-2</v>
      </c>
      <c r="BF563" s="173">
        <f t="shared" si="212"/>
        <v>0.12422360248447205</v>
      </c>
      <c r="BG563" s="173">
        <f t="shared" si="213"/>
        <v>0.12422360248447205</v>
      </c>
      <c r="BH563" s="174" t="str">
        <f t="shared" si="214"/>
        <v>&lt;10 min</v>
      </c>
      <c r="BI563" s="174" t="str">
        <f t="shared" si="215"/>
        <v>18–22</v>
      </c>
      <c r="BJ563" s="175">
        <f t="shared" si="216"/>
        <v>0.4</v>
      </c>
      <c r="BK563" s="175">
        <f t="shared" si="217"/>
        <v>0.42499999999999999</v>
      </c>
      <c r="BL563" s="175">
        <f t="shared" si="218"/>
        <v>3.0175015087507543E-3</v>
      </c>
      <c r="BM563" s="176" t="str">
        <f t="shared" si="219"/>
        <v>Écarter</v>
      </c>
      <c r="BN563" s="177">
        <f t="shared" si="220"/>
        <v>2.1845357861454442E-2</v>
      </c>
      <c r="BO563" s="177">
        <f t="shared" si="221"/>
        <v>32.199999999999996</v>
      </c>
      <c r="BP563" s="178">
        <f t="shared" si="222"/>
        <v>6.2111801242236031E-2</v>
      </c>
      <c r="BQ563" s="178">
        <f t="shared" si="223"/>
        <v>1</v>
      </c>
      <c r="BR563" s="179">
        <f t="shared" si="224"/>
        <v>0.2484472049689441</v>
      </c>
      <c r="BS563" s="182">
        <f>AVERAGE(Tableau1[[#This Row],[STL_pg/Min]],Tableau1[[#This Row],[BLK_pg/Min]],Tableau1[[#This Row],[REB_pg/Min]])</f>
        <v>9.3167701863354033E-2</v>
      </c>
      <c r="BT563" s="180">
        <f>AVERAGE(Tableau1[FG%])</f>
        <v>44.61089630931459</v>
      </c>
      <c r="BU563" s="180">
        <f>AVERAGE(Tableau1[3P%])</f>
        <v>29.902460456941991</v>
      </c>
      <c r="BV563" s="180">
        <f>AVERAGE(Tableau1[FT%])</f>
        <v>72.024077328646754</v>
      </c>
    </row>
    <row r="564" spans="1:74">
      <c r="A564" s="181" t="s">
        <v>2327</v>
      </c>
      <c r="B564" s="167" t="s">
        <v>1748</v>
      </c>
      <c r="C564" s="168">
        <v>25</v>
      </c>
      <c r="D564" s="168">
        <v>13</v>
      </c>
      <c r="E564" s="168">
        <v>8</v>
      </c>
      <c r="F564" s="168">
        <v>5</v>
      </c>
      <c r="G564" s="168">
        <v>4.4000000000000004</v>
      </c>
      <c r="H564" s="169">
        <v>9</v>
      </c>
      <c r="I564" s="169">
        <v>3</v>
      </c>
      <c r="J564" s="169">
        <v>8</v>
      </c>
      <c r="K564" s="169">
        <v>25</v>
      </c>
      <c r="L564" s="169">
        <v>0</v>
      </c>
      <c r="M564" s="169">
        <v>3</v>
      </c>
      <c r="N564" s="169">
        <v>0</v>
      </c>
      <c r="O564" s="169">
        <v>5</v>
      </c>
      <c r="P564" s="169">
        <v>10</v>
      </c>
      <c r="Q564" s="169">
        <v>50</v>
      </c>
      <c r="R564" s="169">
        <v>7</v>
      </c>
      <c r="S564" s="169">
        <v>5</v>
      </c>
      <c r="T564" s="169">
        <v>12</v>
      </c>
      <c r="U564" s="169">
        <v>3</v>
      </c>
      <c r="V564" s="170">
        <v>7</v>
      </c>
      <c r="W564" s="169">
        <v>3</v>
      </c>
      <c r="X564" s="169">
        <v>3</v>
      </c>
      <c r="Y564" s="169">
        <v>9</v>
      </c>
      <c r="Z564" s="169">
        <v>33</v>
      </c>
      <c r="AA564" s="169">
        <v>0</v>
      </c>
      <c r="AB564" s="169">
        <v>0</v>
      </c>
      <c r="AC564" s="168">
        <v>-0.4</v>
      </c>
      <c r="AD564" s="168">
        <v>80.3</v>
      </c>
      <c r="AE564" s="168">
        <v>85.6</v>
      </c>
      <c r="AF564" s="168">
        <v>-5.3</v>
      </c>
      <c r="AG564" s="168">
        <v>5.6</v>
      </c>
      <c r="AH564" s="168">
        <v>0.33</v>
      </c>
      <c r="AI564" s="168">
        <v>9.5</v>
      </c>
      <c r="AJ564" s="168">
        <v>11.1</v>
      </c>
      <c r="AK564" s="168">
        <v>8.5</v>
      </c>
      <c r="AL564" s="168">
        <v>9.8000000000000007</v>
      </c>
      <c r="AM564" s="168">
        <v>28.6</v>
      </c>
      <c r="AN564" s="168">
        <v>25</v>
      </c>
      <c r="AO564" s="168">
        <v>36.299999999999997</v>
      </c>
      <c r="AP564" s="168">
        <v>12.8</v>
      </c>
      <c r="AQ564" s="168">
        <v>106.17</v>
      </c>
      <c r="AR564" s="168">
        <v>-2.5</v>
      </c>
      <c r="AS564" s="168">
        <v>127</v>
      </c>
      <c r="AT564" s="171">
        <f t="shared" si="200"/>
        <v>0.69230769230769229</v>
      </c>
      <c r="AU564" s="171">
        <f t="shared" si="201"/>
        <v>0.23076923076923078</v>
      </c>
      <c r="AV564" s="172">
        <f t="shared" si="202"/>
        <v>0.92307692307692313</v>
      </c>
      <c r="AW564" s="172">
        <f t="shared" si="203"/>
        <v>0.53846153846153844</v>
      </c>
      <c r="AX564" s="172">
        <f t="shared" si="204"/>
        <v>0.38461538461538464</v>
      </c>
      <c r="AY564" s="172">
        <f t="shared" si="205"/>
        <v>0.23076923076923078</v>
      </c>
      <c r="AZ564" s="172">
        <f t="shared" si="206"/>
        <v>0.23076923076923078</v>
      </c>
      <c r="BA564" s="172">
        <f t="shared" si="207"/>
        <v>0.53846153846153844</v>
      </c>
      <c r="BB564" s="173">
        <f t="shared" si="208"/>
        <v>0.15734265734265732</v>
      </c>
      <c r="BC564" s="173">
        <f t="shared" si="209"/>
        <v>0.4285714285714286</v>
      </c>
      <c r="BD564" s="173">
        <f t="shared" si="210"/>
        <v>5.2447552447552448E-2</v>
      </c>
      <c r="BE564" s="173">
        <f t="shared" si="211"/>
        <v>5.2447552447552448E-2</v>
      </c>
      <c r="BF564" s="173">
        <f t="shared" si="212"/>
        <v>0.12237762237762236</v>
      </c>
      <c r="BG564" s="173">
        <f t="shared" si="213"/>
        <v>8.7412587412587409E-2</v>
      </c>
      <c r="BH564" s="174" t="str">
        <f t="shared" si="214"/>
        <v>&lt;10 min</v>
      </c>
      <c r="BI564" s="174" t="str">
        <f t="shared" si="215"/>
        <v>23–27</v>
      </c>
      <c r="BJ564" s="175">
        <f t="shared" si="216"/>
        <v>0.25</v>
      </c>
      <c r="BK564" s="175">
        <f t="shared" si="217"/>
        <v>0.36299999999999999</v>
      </c>
      <c r="BL564" s="175">
        <f t="shared" si="218"/>
        <v>4.8280024140012071E-3</v>
      </c>
      <c r="BM564" s="176" t="str">
        <f t="shared" si="219"/>
        <v>Écarter</v>
      </c>
      <c r="BN564" s="177">
        <f t="shared" si="220"/>
        <v>2.1173193004178921E-2</v>
      </c>
      <c r="BO564" s="177">
        <f t="shared" si="221"/>
        <v>57.2</v>
      </c>
      <c r="BP564" s="178">
        <f t="shared" si="222"/>
        <v>5.2447552447552448E-2</v>
      </c>
      <c r="BQ564" s="178">
        <f t="shared" si="223"/>
        <v>0.42857142857142855</v>
      </c>
      <c r="BR564" s="179">
        <f t="shared" si="224"/>
        <v>0.20979020979020979</v>
      </c>
      <c r="BS564" s="182">
        <f>AVERAGE(Tableau1[[#This Row],[STL_pg/Min]],Tableau1[[#This Row],[BLK_pg/Min]],Tableau1[[#This Row],[REB_pg/Min]])</f>
        <v>0.1048951048951049</v>
      </c>
      <c r="BT564" s="180">
        <f>AVERAGE(Tableau1[FG%])</f>
        <v>44.61089630931459</v>
      </c>
      <c r="BU564" s="180">
        <f>AVERAGE(Tableau1[3P%])</f>
        <v>29.902460456941991</v>
      </c>
      <c r="BV564" s="180">
        <f>AVERAGE(Tableau1[FT%])</f>
        <v>72.024077328646754</v>
      </c>
    </row>
    <row r="565" spans="1:74">
      <c r="A565" s="181" t="s">
        <v>2328</v>
      </c>
      <c r="B565" s="167" t="s">
        <v>1748</v>
      </c>
      <c r="C565" s="168">
        <v>26</v>
      </c>
      <c r="D565" s="168">
        <v>22</v>
      </c>
      <c r="E565" s="168">
        <v>15</v>
      </c>
      <c r="F565" s="168">
        <v>7</v>
      </c>
      <c r="G565" s="168">
        <v>3.9</v>
      </c>
      <c r="H565" s="169">
        <v>15</v>
      </c>
      <c r="I565" s="169">
        <v>4</v>
      </c>
      <c r="J565" s="169">
        <v>26</v>
      </c>
      <c r="K565" s="169">
        <v>19.2</v>
      </c>
      <c r="L565" s="169">
        <v>2</v>
      </c>
      <c r="M565" s="169">
        <v>15</v>
      </c>
      <c r="N565" s="169">
        <v>20</v>
      </c>
      <c r="O565" s="169">
        <v>2</v>
      </c>
      <c r="P565" s="169">
        <v>4</v>
      </c>
      <c r="Q565" s="169">
        <v>50</v>
      </c>
      <c r="R565" s="169">
        <v>4</v>
      </c>
      <c r="S565" s="169">
        <v>13</v>
      </c>
      <c r="T565" s="169">
        <v>18</v>
      </c>
      <c r="U565" s="169">
        <v>4</v>
      </c>
      <c r="V565" s="170">
        <v>2</v>
      </c>
      <c r="W565" s="169">
        <v>2</v>
      </c>
      <c r="X565" s="169">
        <v>7</v>
      </c>
      <c r="Y565" s="169">
        <v>9</v>
      </c>
      <c r="Z565" s="169">
        <v>66</v>
      </c>
      <c r="AA565" s="169">
        <v>0</v>
      </c>
      <c r="AB565" s="169">
        <v>0</v>
      </c>
      <c r="AC565" s="168">
        <v>-0.7</v>
      </c>
      <c r="AD565" s="168">
        <v>85.6</v>
      </c>
      <c r="AE565" s="168">
        <v>95.8</v>
      </c>
      <c r="AF565" s="168">
        <v>-10.1</v>
      </c>
      <c r="AG565" s="168">
        <v>7.1</v>
      </c>
      <c r="AH565" s="168">
        <v>1.33</v>
      </c>
      <c r="AI565" s="168">
        <v>11.4</v>
      </c>
      <c r="AJ565" s="168">
        <v>4.3</v>
      </c>
      <c r="AK565" s="168">
        <v>13.1</v>
      </c>
      <c r="AL565" s="168">
        <v>8.9</v>
      </c>
      <c r="AM565" s="168">
        <v>8.6</v>
      </c>
      <c r="AN565" s="168">
        <v>25</v>
      </c>
      <c r="AO565" s="168">
        <v>27</v>
      </c>
      <c r="AP565" s="168">
        <v>13.7</v>
      </c>
      <c r="AQ565" s="168">
        <v>107.72</v>
      </c>
      <c r="AR565" s="168">
        <v>2.2000000000000002</v>
      </c>
      <c r="AS565" s="168">
        <v>195</v>
      </c>
      <c r="AT565" s="171">
        <f t="shared" si="200"/>
        <v>0.68181818181818177</v>
      </c>
      <c r="AU565" s="171">
        <f t="shared" si="201"/>
        <v>0.18181818181818182</v>
      </c>
      <c r="AV565" s="172">
        <f t="shared" si="202"/>
        <v>0.81818181818181823</v>
      </c>
      <c r="AW565" s="172">
        <f t="shared" si="203"/>
        <v>0.18181818181818182</v>
      </c>
      <c r="AX565" s="172">
        <f t="shared" si="204"/>
        <v>0.59090909090909094</v>
      </c>
      <c r="AY565" s="172">
        <f t="shared" si="205"/>
        <v>9.0909090909090912E-2</v>
      </c>
      <c r="AZ565" s="172">
        <f t="shared" si="206"/>
        <v>0.31818181818181818</v>
      </c>
      <c r="BA565" s="172">
        <f t="shared" si="207"/>
        <v>9.0909090909090912E-2</v>
      </c>
      <c r="BB565" s="173">
        <f t="shared" si="208"/>
        <v>0.17482517482517482</v>
      </c>
      <c r="BC565" s="173">
        <f t="shared" si="209"/>
        <v>2</v>
      </c>
      <c r="BD565" s="173">
        <f t="shared" si="210"/>
        <v>2.3310023310023312E-2</v>
      </c>
      <c r="BE565" s="173">
        <f t="shared" si="211"/>
        <v>8.1585081585081584E-2</v>
      </c>
      <c r="BF565" s="173">
        <f t="shared" si="212"/>
        <v>4.6620046620046623E-2</v>
      </c>
      <c r="BG565" s="173">
        <f t="shared" si="213"/>
        <v>0.15151515151515152</v>
      </c>
      <c r="BH565" s="174" t="str">
        <f t="shared" si="214"/>
        <v>&lt;10 min</v>
      </c>
      <c r="BI565" s="174" t="str">
        <f t="shared" si="215"/>
        <v>23–27</v>
      </c>
      <c r="BJ565" s="175">
        <f t="shared" si="216"/>
        <v>0.25</v>
      </c>
      <c r="BK565" s="175">
        <f t="shared" si="217"/>
        <v>0.27</v>
      </c>
      <c r="BL565" s="175">
        <f t="shared" si="218"/>
        <v>1.5691007845503924E-2</v>
      </c>
      <c r="BM565" s="176" t="str">
        <f t="shared" si="219"/>
        <v>Écarter</v>
      </c>
      <c r="BN565" s="177">
        <f t="shared" si="220"/>
        <v>2.0852387049570147E-2</v>
      </c>
      <c r="BO565" s="177">
        <f t="shared" si="221"/>
        <v>85.8</v>
      </c>
      <c r="BP565" s="178">
        <f t="shared" si="222"/>
        <v>4.6620046620046623E-2</v>
      </c>
      <c r="BQ565" s="178">
        <f t="shared" si="223"/>
        <v>2</v>
      </c>
      <c r="BR565" s="179">
        <f t="shared" si="224"/>
        <v>0.20979020979020982</v>
      </c>
      <c r="BS565" s="182">
        <f>AVERAGE(Tableau1[[#This Row],[STL_pg/Min]],Tableau1[[#This Row],[BLK_pg/Min]],Tableau1[[#This Row],[REB_pg/Min]])</f>
        <v>0.1048951048951049</v>
      </c>
      <c r="BT565" s="180">
        <f>AVERAGE(Tableau1[FG%])</f>
        <v>44.61089630931459</v>
      </c>
      <c r="BU565" s="180">
        <f>AVERAGE(Tableau1[3P%])</f>
        <v>29.902460456941991</v>
      </c>
      <c r="BV565" s="180">
        <f>AVERAGE(Tableau1[FT%])</f>
        <v>72.024077328646754</v>
      </c>
    </row>
    <row r="566" spans="1:74">
      <c r="A566" s="181" t="s">
        <v>2329</v>
      </c>
      <c r="B566" s="167" t="s">
        <v>1821</v>
      </c>
      <c r="C566" s="168">
        <v>38</v>
      </c>
      <c r="D566" s="168">
        <v>12</v>
      </c>
      <c r="E566" s="168">
        <v>5</v>
      </c>
      <c r="F566" s="168">
        <v>7</v>
      </c>
      <c r="G566" s="168">
        <v>3.1</v>
      </c>
      <c r="H566" s="169">
        <v>8</v>
      </c>
      <c r="I566" s="169">
        <v>4</v>
      </c>
      <c r="J566" s="169">
        <v>11</v>
      </c>
      <c r="K566" s="169">
        <v>36.4</v>
      </c>
      <c r="L566" s="169">
        <v>0</v>
      </c>
      <c r="M566" s="169">
        <v>4</v>
      </c>
      <c r="N566" s="169">
        <v>0</v>
      </c>
      <c r="O566" s="169">
        <v>0</v>
      </c>
      <c r="P566" s="169">
        <v>1</v>
      </c>
      <c r="Q566" s="169">
        <v>0</v>
      </c>
      <c r="R566" s="169">
        <v>0</v>
      </c>
      <c r="S566" s="169">
        <v>6</v>
      </c>
      <c r="T566" s="169">
        <v>6</v>
      </c>
      <c r="U566" s="169">
        <v>4</v>
      </c>
      <c r="V566" s="170">
        <v>4</v>
      </c>
      <c r="W566" s="169">
        <v>0</v>
      </c>
      <c r="X566" s="169">
        <v>2</v>
      </c>
      <c r="Y566" s="169">
        <v>5</v>
      </c>
      <c r="Z566" s="169">
        <v>23</v>
      </c>
      <c r="AA566" s="169">
        <v>0</v>
      </c>
      <c r="AB566" s="169">
        <v>0</v>
      </c>
      <c r="AC566" s="168">
        <v>-0.8</v>
      </c>
      <c r="AD566" s="168">
        <v>97.4</v>
      </c>
      <c r="AE566" s="168">
        <v>110.5</v>
      </c>
      <c r="AF566" s="168">
        <v>-13.1</v>
      </c>
      <c r="AG566" s="168">
        <v>16</v>
      </c>
      <c r="AH566" s="168">
        <v>1</v>
      </c>
      <c r="AI566" s="168">
        <v>21.1</v>
      </c>
      <c r="AJ566" s="168">
        <v>0</v>
      </c>
      <c r="AK566" s="168">
        <v>17.600000000000001</v>
      </c>
      <c r="AL566" s="168">
        <v>8.6999999999999993</v>
      </c>
      <c r="AM566" s="168">
        <v>21.1</v>
      </c>
      <c r="AN566" s="168">
        <v>36.4</v>
      </c>
      <c r="AO566" s="168">
        <v>35</v>
      </c>
      <c r="AP566" s="168">
        <v>16.5</v>
      </c>
      <c r="AQ566" s="168">
        <v>100.28</v>
      </c>
      <c r="AR566" s="168">
        <v>1.5</v>
      </c>
      <c r="AS566" s="168">
        <v>77</v>
      </c>
      <c r="AT566" s="171">
        <f t="shared" si="200"/>
        <v>0.66666666666666663</v>
      </c>
      <c r="AU566" s="171">
        <f t="shared" si="201"/>
        <v>0.33333333333333331</v>
      </c>
      <c r="AV566" s="172">
        <f t="shared" si="202"/>
        <v>0.5</v>
      </c>
      <c r="AW566" s="172">
        <f t="shared" si="203"/>
        <v>0</v>
      </c>
      <c r="AX566" s="172">
        <f t="shared" si="204"/>
        <v>0.5</v>
      </c>
      <c r="AY566" s="172">
        <f t="shared" si="205"/>
        <v>0</v>
      </c>
      <c r="AZ566" s="172">
        <f t="shared" si="206"/>
        <v>0.16666666666666666</v>
      </c>
      <c r="BA566" s="172">
        <f t="shared" si="207"/>
        <v>0.33333333333333331</v>
      </c>
      <c r="BB566" s="173">
        <f t="shared" si="208"/>
        <v>0.21505376344086019</v>
      </c>
      <c r="BC566" s="173">
        <f t="shared" si="209"/>
        <v>1</v>
      </c>
      <c r="BD566" s="173">
        <f t="shared" si="210"/>
        <v>0</v>
      </c>
      <c r="BE566" s="173">
        <f t="shared" si="211"/>
        <v>5.3763440860215048E-2</v>
      </c>
      <c r="BF566" s="173">
        <f t="shared" si="212"/>
        <v>0</v>
      </c>
      <c r="BG566" s="173">
        <f t="shared" si="213"/>
        <v>0.16129032258064516</v>
      </c>
      <c r="BH566" s="174" t="str">
        <f t="shared" si="214"/>
        <v>&lt;10 min</v>
      </c>
      <c r="BI566" s="174" t="str">
        <f t="shared" si="215"/>
        <v>33+</v>
      </c>
      <c r="BJ566" s="175">
        <f t="shared" si="216"/>
        <v>0.36399999999999999</v>
      </c>
      <c r="BK566" s="175">
        <f t="shared" si="217"/>
        <v>0.35</v>
      </c>
      <c r="BL566" s="175">
        <f t="shared" si="218"/>
        <v>6.6385033192516594E-3</v>
      </c>
      <c r="BM566" s="176" t="str">
        <f t="shared" si="219"/>
        <v>Écarter</v>
      </c>
      <c r="BN566" s="177">
        <f t="shared" si="220"/>
        <v>2.0389000670690813E-2</v>
      </c>
      <c r="BO566" s="177">
        <f t="shared" si="221"/>
        <v>37.200000000000003</v>
      </c>
      <c r="BP566" s="178">
        <f t="shared" si="222"/>
        <v>0.1075268817204301</v>
      </c>
      <c r="BQ566" s="178">
        <f t="shared" si="223"/>
        <v>1</v>
      </c>
      <c r="BR566" s="179">
        <f t="shared" si="224"/>
        <v>0.16129032258064516</v>
      </c>
      <c r="BS566" s="182">
        <f>AVERAGE(Tableau1[[#This Row],[STL_pg/Min]],Tableau1[[#This Row],[BLK_pg/Min]],Tableau1[[#This Row],[REB_pg/Min]])</f>
        <v>7.1684587813620068E-2</v>
      </c>
      <c r="BT566" s="180">
        <f>AVERAGE(Tableau1[FG%])</f>
        <v>44.61089630931459</v>
      </c>
      <c r="BU566" s="180">
        <f>AVERAGE(Tableau1[3P%])</f>
        <v>29.902460456941991</v>
      </c>
      <c r="BV566" s="180">
        <f>AVERAGE(Tableau1[FT%])</f>
        <v>72.024077328646754</v>
      </c>
    </row>
    <row r="567" spans="1:74">
      <c r="A567" s="181" t="s">
        <v>2330</v>
      </c>
      <c r="B567" s="167" t="s">
        <v>1787</v>
      </c>
      <c r="C567" s="168">
        <v>22</v>
      </c>
      <c r="D567" s="168">
        <v>5</v>
      </c>
      <c r="E567" s="168">
        <v>2</v>
      </c>
      <c r="F567" s="168">
        <v>3</v>
      </c>
      <c r="G567" s="168">
        <v>2.1</v>
      </c>
      <c r="H567" s="169">
        <v>3</v>
      </c>
      <c r="I567" s="169">
        <v>1</v>
      </c>
      <c r="J567" s="169">
        <v>7</v>
      </c>
      <c r="K567" s="169">
        <v>14.3</v>
      </c>
      <c r="L567" s="169">
        <v>0</v>
      </c>
      <c r="M567" s="169">
        <v>3</v>
      </c>
      <c r="N567" s="169">
        <v>0</v>
      </c>
      <c r="O567" s="169">
        <v>1</v>
      </c>
      <c r="P567" s="169">
        <v>2</v>
      </c>
      <c r="Q567" s="169">
        <v>50</v>
      </c>
      <c r="R567" s="169">
        <v>0</v>
      </c>
      <c r="S567" s="169">
        <v>2</v>
      </c>
      <c r="T567" s="169">
        <v>2</v>
      </c>
      <c r="U567" s="169">
        <v>0</v>
      </c>
      <c r="V567" s="170">
        <v>0</v>
      </c>
      <c r="W567" s="169">
        <v>0</v>
      </c>
      <c r="X567" s="169">
        <v>0</v>
      </c>
      <c r="Y567" s="169">
        <v>0</v>
      </c>
      <c r="Z567" s="169">
        <v>6</v>
      </c>
      <c r="AA567" s="169">
        <v>0</v>
      </c>
      <c r="AB567" s="169">
        <v>0</v>
      </c>
      <c r="AC567" s="168">
        <v>0.4</v>
      </c>
      <c r="AD567" s="168">
        <v>80.8</v>
      </c>
      <c r="AE567" s="168">
        <v>76</v>
      </c>
      <c r="AF567" s="168">
        <v>4.8</v>
      </c>
      <c r="AG567" s="168">
        <v>0</v>
      </c>
      <c r="AH567" s="168">
        <v>0</v>
      </c>
      <c r="AI567" s="168">
        <v>0</v>
      </c>
      <c r="AJ567" s="168">
        <v>0</v>
      </c>
      <c r="AK567" s="168">
        <v>20</v>
      </c>
      <c r="AL567" s="168">
        <v>9.5</v>
      </c>
      <c r="AM567" s="168">
        <v>0</v>
      </c>
      <c r="AN567" s="168">
        <v>14.3</v>
      </c>
      <c r="AO567" s="168">
        <v>19</v>
      </c>
      <c r="AP567" s="168">
        <v>29.6</v>
      </c>
      <c r="AQ567" s="168">
        <v>118.62</v>
      </c>
      <c r="AR567" s="168">
        <v>-5.6</v>
      </c>
      <c r="AS567" s="168">
        <v>26</v>
      </c>
      <c r="AT567" s="171">
        <f t="shared" si="200"/>
        <v>0.6</v>
      </c>
      <c r="AU567" s="171">
        <f t="shared" si="201"/>
        <v>0</v>
      </c>
      <c r="AV567" s="172">
        <f t="shared" si="202"/>
        <v>0.4</v>
      </c>
      <c r="AW567" s="172">
        <f t="shared" si="203"/>
        <v>0</v>
      </c>
      <c r="AX567" s="172">
        <f t="shared" si="204"/>
        <v>0.4</v>
      </c>
      <c r="AY567" s="172">
        <f t="shared" si="205"/>
        <v>0</v>
      </c>
      <c r="AZ567" s="172">
        <f t="shared" si="206"/>
        <v>0</v>
      </c>
      <c r="BA567" s="172">
        <f t="shared" si="207"/>
        <v>0</v>
      </c>
      <c r="BB567" s="173">
        <f t="shared" si="208"/>
        <v>0.2857142857142857</v>
      </c>
      <c r="BC567" s="173" t="str">
        <f t="shared" si="209"/>
        <v/>
      </c>
      <c r="BD567" s="173">
        <f t="shared" si="210"/>
        <v>0</v>
      </c>
      <c r="BE567" s="173">
        <f t="shared" si="211"/>
        <v>0</v>
      </c>
      <c r="BF567" s="173">
        <f t="shared" si="212"/>
        <v>0</v>
      </c>
      <c r="BG567" s="173">
        <f t="shared" si="213"/>
        <v>0.19047619047619047</v>
      </c>
      <c r="BH567" s="174" t="str">
        <f t="shared" si="214"/>
        <v>&lt;10 min</v>
      </c>
      <c r="BI567" s="174" t="str">
        <f t="shared" si="215"/>
        <v>18–22</v>
      </c>
      <c r="BJ567" s="175">
        <f t="shared" si="216"/>
        <v>0.14300000000000002</v>
      </c>
      <c r="BK567" s="175">
        <f t="shared" si="217"/>
        <v>0.19</v>
      </c>
      <c r="BL567" s="175">
        <f t="shared" si="218"/>
        <v>4.2245021122510563E-3</v>
      </c>
      <c r="BM567" s="176" t="str">
        <f t="shared" si="219"/>
        <v>Écarter</v>
      </c>
      <c r="BN567" s="177">
        <f t="shared" si="220"/>
        <v>1.835010060362173E-2</v>
      </c>
      <c r="BO567" s="177">
        <f t="shared" si="221"/>
        <v>10.5</v>
      </c>
      <c r="BP567" s="178">
        <f t="shared" si="222"/>
        <v>0</v>
      </c>
      <c r="BQ567" s="178">
        <f t="shared" si="223"/>
        <v>0</v>
      </c>
      <c r="BR567" s="179">
        <f t="shared" si="224"/>
        <v>0.19047619047619047</v>
      </c>
      <c r="BS567" s="182">
        <f>AVERAGE(Tableau1[[#This Row],[STL_pg/Min]],Tableau1[[#This Row],[BLK_pg/Min]],Tableau1[[#This Row],[REB_pg/Min]])</f>
        <v>6.3492063492063489E-2</v>
      </c>
      <c r="BT567" s="180">
        <f>AVERAGE(Tableau1[FG%])</f>
        <v>44.61089630931459</v>
      </c>
      <c r="BU567" s="180">
        <f>AVERAGE(Tableau1[3P%])</f>
        <v>29.902460456941991</v>
      </c>
      <c r="BV567" s="180">
        <f>AVERAGE(Tableau1[FT%])</f>
        <v>72.024077328646754</v>
      </c>
    </row>
    <row r="568" spans="1:74">
      <c r="A568" s="181" t="s">
        <v>2331</v>
      </c>
      <c r="B568" s="167" t="s">
        <v>1754</v>
      </c>
      <c r="C568" s="168">
        <v>24</v>
      </c>
      <c r="D568" s="168">
        <v>8</v>
      </c>
      <c r="E568" s="168">
        <v>2</v>
      </c>
      <c r="F568" s="168">
        <v>6</v>
      </c>
      <c r="G568" s="168">
        <v>2</v>
      </c>
      <c r="H568" s="169">
        <v>3</v>
      </c>
      <c r="I568" s="169">
        <v>1</v>
      </c>
      <c r="J568" s="169">
        <v>8</v>
      </c>
      <c r="K568" s="169">
        <v>12.5</v>
      </c>
      <c r="L568" s="169">
        <v>0</v>
      </c>
      <c r="M568" s="169">
        <v>3</v>
      </c>
      <c r="N568" s="169">
        <v>0</v>
      </c>
      <c r="O568" s="169">
        <v>1</v>
      </c>
      <c r="P568" s="169">
        <v>1</v>
      </c>
      <c r="Q568" s="169">
        <v>100</v>
      </c>
      <c r="R568" s="169">
        <v>2</v>
      </c>
      <c r="S568" s="169">
        <v>2</v>
      </c>
      <c r="T568" s="169">
        <v>4</v>
      </c>
      <c r="U568" s="169">
        <v>2</v>
      </c>
      <c r="V568" s="170">
        <v>2</v>
      </c>
      <c r="W568" s="169">
        <v>1</v>
      </c>
      <c r="X568" s="169">
        <v>0</v>
      </c>
      <c r="Y568" s="169">
        <v>4</v>
      </c>
      <c r="Z568" s="169">
        <v>12</v>
      </c>
      <c r="AA568" s="169">
        <v>0</v>
      </c>
      <c r="AB568" s="169">
        <v>0</v>
      </c>
      <c r="AC568" s="168">
        <v>-0.6</v>
      </c>
      <c r="AD568" s="168">
        <v>83.3</v>
      </c>
      <c r="AE568" s="168">
        <v>97.6</v>
      </c>
      <c r="AF568" s="168">
        <v>-14.2</v>
      </c>
      <c r="AG568" s="168">
        <v>18.2</v>
      </c>
      <c r="AH568" s="168">
        <v>1</v>
      </c>
      <c r="AI568" s="168">
        <v>16.7</v>
      </c>
      <c r="AJ568" s="168">
        <v>7.1</v>
      </c>
      <c r="AK568" s="168">
        <v>11.1</v>
      </c>
      <c r="AL568" s="168">
        <v>8.6999999999999993</v>
      </c>
      <c r="AM568" s="168">
        <v>16.7</v>
      </c>
      <c r="AN568" s="168">
        <v>12.5</v>
      </c>
      <c r="AO568" s="168">
        <v>17.8</v>
      </c>
      <c r="AP568" s="168">
        <v>18.5</v>
      </c>
      <c r="AQ568" s="168">
        <v>123.38</v>
      </c>
      <c r="AR568" s="168">
        <v>-6.8</v>
      </c>
      <c r="AS568" s="168">
        <v>42</v>
      </c>
      <c r="AT568" s="171">
        <f t="shared" si="200"/>
        <v>0.375</v>
      </c>
      <c r="AU568" s="171">
        <f t="shared" si="201"/>
        <v>0.25</v>
      </c>
      <c r="AV568" s="172">
        <f t="shared" si="202"/>
        <v>0.5</v>
      </c>
      <c r="AW568" s="172">
        <f t="shared" si="203"/>
        <v>0.25</v>
      </c>
      <c r="AX568" s="172">
        <f t="shared" si="204"/>
        <v>0.25</v>
      </c>
      <c r="AY568" s="172">
        <f t="shared" si="205"/>
        <v>0.125</v>
      </c>
      <c r="AZ568" s="172">
        <f t="shared" si="206"/>
        <v>0</v>
      </c>
      <c r="BA568" s="172">
        <f t="shared" si="207"/>
        <v>0.25</v>
      </c>
      <c r="BB568" s="173">
        <f t="shared" si="208"/>
        <v>0.1875</v>
      </c>
      <c r="BC568" s="173">
        <f t="shared" si="209"/>
        <v>1</v>
      </c>
      <c r="BD568" s="173">
        <f t="shared" si="210"/>
        <v>6.25E-2</v>
      </c>
      <c r="BE568" s="173">
        <f t="shared" si="211"/>
        <v>0</v>
      </c>
      <c r="BF568" s="173">
        <f t="shared" si="212"/>
        <v>0.125</v>
      </c>
      <c r="BG568" s="173">
        <f t="shared" si="213"/>
        <v>0.125</v>
      </c>
      <c r="BH568" s="174" t="str">
        <f t="shared" si="214"/>
        <v>&lt;10 min</v>
      </c>
      <c r="BI568" s="174" t="str">
        <f t="shared" si="215"/>
        <v>23–27</v>
      </c>
      <c r="BJ568" s="175">
        <f t="shared" si="216"/>
        <v>0.125</v>
      </c>
      <c r="BK568" s="175">
        <f t="shared" si="217"/>
        <v>0.17800000000000002</v>
      </c>
      <c r="BL568" s="175">
        <f t="shared" si="218"/>
        <v>4.8280024140012071E-3</v>
      </c>
      <c r="BM568" s="176" t="str">
        <f t="shared" si="219"/>
        <v>Écarter</v>
      </c>
      <c r="BN568" s="177">
        <f t="shared" si="220"/>
        <v>1.1468812877263581E-2</v>
      </c>
      <c r="BO568" s="177">
        <f t="shared" si="221"/>
        <v>16</v>
      </c>
      <c r="BP568" s="178">
        <f t="shared" si="222"/>
        <v>0.125</v>
      </c>
      <c r="BQ568" s="178">
        <f t="shared" si="223"/>
        <v>1</v>
      </c>
      <c r="BR568" s="179">
        <f t="shared" si="224"/>
        <v>0.25</v>
      </c>
      <c r="BS568" s="182">
        <f>AVERAGE(Tableau1[[#This Row],[STL_pg/Min]],Tableau1[[#This Row],[BLK_pg/Min]],Tableau1[[#This Row],[REB_pg/Min]])</f>
        <v>0.10416666666666667</v>
      </c>
      <c r="BT568" s="180">
        <f>AVERAGE(Tableau1[FG%])</f>
        <v>44.61089630931459</v>
      </c>
      <c r="BU568" s="180">
        <f>AVERAGE(Tableau1[3P%])</f>
        <v>29.902460456941991</v>
      </c>
      <c r="BV568" s="180">
        <f>AVERAGE(Tableau1[FT%])</f>
        <v>72.024077328646754</v>
      </c>
    </row>
    <row r="569" spans="1:74">
      <c r="A569" s="181" t="s">
        <v>2332</v>
      </c>
      <c r="B569" s="167" t="s">
        <v>1746</v>
      </c>
      <c r="C569" s="168">
        <v>25</v>
      </c>
      <c r="D569" s="168">
        <v>6</v>
      </c>
      <c r="E569" s="168">
        <v>6</v>
      </c>
      <c r="F569" s="168">
        <v>0</v>
      </c>
      <c r="G569" s="168">
        <v>3.5</v>
      </c>
      <c r="H569" s="169">
        <v>2</v>
      </c>
      <c r="I569" s="169">
        <v>0</v>
      </c>
      <c r="J569" s="169">
        <v>2</v>
      </c>
      <c r="K569" s="169">
        <v>0</v>
      </c>
      <c r="L569" s="169">
        <v>0</v>
      </c>
      <c r="M569" s="169">
        <v>1</v>
      </c>
      <c r="N569" s="169">
        <v>0</v>
      </c>
      <c r="O569" s="169">
        <v>2</v>
      </c>
      <c r="P569" s="169">
        <v>4</v>
      </c>
      <c r="Q569" s="169">
        <v>50</v>
      </c>
      <c r="R569" s="169">
        <v>1</v>
      </c>
      <c r="S569" s="169">
        <v>2</v>
      </c>
      <c r="T569" s="169">
        <v>3</v>
      </c>
      <c r="U569" s="169">
        <v>1</v>
      </c>
      <c r="V569" s="170">
        <v>1</v>
      </c>
      <c r="W569" s="169">
        <v>0</v>
      </c>
      <c r="X569" s="169">
        <v>0</v>
      </c>
      <c r="Y569" s="169">
        <v>4</v>
      </c>
      <c r="Z569" s="169">
        <v>6</v>
      </c>
      <c r="AA569" s="169">
        <v>0</v>
      </c>
      <c r="AB569" s="169">
        <v>0</v>
      </c>
      <c r="AC569" s="168">
        <v>-3</v>
      </c>
      <c r="AD569" s="168">
        <v>61.4</v>
      </c>
      <c r="AE569" s="168">
        <v>104.7</v>
      </c>
      <c r="AF569" s="168">
        <v>-43.3</v>
      </c>
      <c r="AG569" s="168">
        <v>11.1</v>
      </c>
      <c r="AH569" s="168">
        <v>1</v>
      </c>
      <c r="AI569" s="168">
        <v>16.7</v>
      </c>
      <c r="AJ569" s="168">
        <v>4</v>
      </c>
      <c r="AK569" s="168">
        <v>9.5</v>
      </c>
      <c r="AL569" s="168">
        <v>6.5</v>
      </c>
      <c r="AM569" s="168">
        <v>16.7</v>
      </c>
      <c r="AN569" s="168">
        <v>0</v>
      </c>
      <c r="AO569" s="168">
        <v>26.6</v>
      </c>
      <c r="AP569" s="168">
        <v>10.199999999999999</v>
      </c>
      <c r="AQ569" s="168">
        <v>99.59</v>
      </c>
      <c r="AR569" s="168">
        <v>-6.9</v>
      </c>
      <c r="AS569" s="168">
        <v>44</v>
      </c>
      <c r="AT569" s="171">
        <f t="shared" si="200"/>
        <v>0.33333333333333331</v>
      </c>
      <c r="AU569" s="171">
        <f t="shared" si="201"/>
        <v>0.16666666666666666</v>
      </c>
      <c r="AV569" s="172">
        <f t="shared" si="202"/>
        <v>0.5</v>
      </c>
      <c r="AW569" s="172">
        <f t="shared" si="203"/>
        <v>0.16666666666666666</v>
      </c>
      <c r="AX569" s="172">
        <f t="shared" si="204"/>
        <v>0.33333333333333331</v>
      </c>
      <c r="AY569" s="172">
        <f t="shared" si="205"/>
        <v>0</v>
      </c>
      <c r="AZ569" s="172">
        <f t="shared" si="206"/>
        <v>0</v>
      </c>
      <c r="BA569" s="172">
        <f t="shared" si="207"/>
        <v>0.16666666666666666</v>
      </c>
      <c r="BB569" s="173">
        <f t="shared" si="208"/>
        <v>9.5238095238095233E-2</v>
      </c>
      <c r="BC569" s="173">
        <f t="shared" si="209"/>
        <v>1</v>
      </c>
      <c r="BD569" s="173">
        <f t="shared" si="210"/>
        <v>0</v>
      </c>
      <c r="BE569" s="173">
        <f t="shared" si="211"/>
        <v>0</v>
      </c>
      <c r="BF569" s="173">
        <f t="shared" si="212"/>
        <v>4.7619047619047616E-2</v>
      </c>
      <c r="BG569" s="173">
        <f t="shared" si="213"/>
        <v>9.5238095238095233E-2</v>
      </c>
      <c r="BH569" s="174" t="str">
        <f t="shared" si="214"/>
        <v>&lt;10 min</v>
      </c>
      <c r="BI569" s="174" t="str">
        <f t="shared" si="215"/>
        <v>23–27</v>
      </c>
      <c r="BJ569" s="175">
        <f t="shared" si="216"/>
        <v>0</v>
      </c>
      <c r="BK569" s="175">
        <f t="shared" si="217"/>
        <v>0.26600000000000001</v>
      </c>
      <c r="BL569" s="175">
        <f t="shared" si="218"/>
        <v>1.2070006035003018E-3</v>
      </c>
      <c r="BM569" s="176" t="str">
        <f t="shared" si="219"/>
        <v>Écarter</v>
      </c>
      <c r="BN569" s="177">
        <f t="shared" si="220"/>
        <v>1.0194500335345406E-2</v>
      </c>
      <c r="BO569" s="177">
        <f t="shared" si="221"/>
        <v>21</v>
      </c>
      <c r="BP569" s="178">
        <f t="shared" si="222"/>
        <v>4.7619047619047616E-2</v>
      </c>
      <c r="BQ569" s="178">
        <f t="shared" si="223"/>
        <v>1</v>
      </c>
      <c r="BR569" s="179">
        <f t="shared" si="224"/>
        <v>0.14285714285714285</v>
      </c>
      <c r="BS569" s="182">
        <f>AVERAGE(Tableau1[[#This Row],[STL_pg/Min]],Tableau1[[#This Row],[BLK_pg/Min]],Tableau1[[#This Row],[REB_pg/Min]])</f>
        <v>4.7619047619047616E-2</v>
      </c>
      <c r="BT569" s="180">
        <f>AVERAGE(Tableau1[FG%])</f>
        <v>44.61089630931459</v>
      </c>
      <c r="BU569" s="180">
        <f>AVERAGE(Tableau1[3P%])</f>
        <v>29.902460456941991</v>
      </c>
      <c r="BV569" s="180">
        <f>AVERAGE(Tableau1[FT%])</f>
        <v>72.024077328646754</v>
      </c>
    </row>
    <row r="570" spans="1:74">
      <c r="A570" s="181" t="s">
        <v>2333</v>
      </c>
      <c r="B570" s="167" t="s">
        <v>1754</v>
      </c>
      <c r="C570" s="168">
        <v>23</v>
      </c>
      <c r="D570" s="168">
        <v>3</v>
      </c>
      <c r="E570" s="168">
        <v>3</v>
      </c>
      <c r="F570" s="168">
        <v>0</v>
      </c>
      <c r="G570" s="168">
        <v>4.4000000000000004</v>
      </c>
      <c r="H570" s="169">
        <v>1</v>
      </c>
      <c r="I570" s="169">
        <v>0</v>
      </c>
      <c r="J570" s="169">
        <v>1</v>
      </c>
      <c r="K570" s="169">
        <v>0</v>
      </c>
      <c r="L570" s="169">
        <v>0</v>
      </c>
      <c r="M570" s="169">
        <v>1</v>
      </c>
      <c r="N570" s="169">
        <v>0</v>
      </c>
      <c r="O570" s="169">
        <v>1</v>
      </c>
      <c r="P570" s="169">
        <v>2</v>
      </c>
      <c r="Q570" s="169">
        <v>50</v>
      </c>
      <c r="R570" s="169">
        <v>0</v>
      </c>
      <c r="S570" s="169">
        <v>4</v>
      </c>
      <c r="T570" s="169">
        <v>4</v>
      </c>
      <c r="U570" s="169">
        <v>3</v>
      </c>
      <c r="V570" s="170">
        <v>4</v>
      </c>
      <c r="W570" s="169">
        <v>0</v>
      </c>
      <c r="X570" s="169">
        <v>0</v>
      </c>
      <c r="Y570" s="169">
        <v>1</v>
      </c>
      <c r="Z570" s="169">
        <v>6</v>
      </c>
      <c r="AA570" s="169">
        <v>0</v>
      </c>
      <c r="AB570" s="169">
        <v>0</v>
      </c>
      <c r="AC570" s="168">
        <v>3</v>
      </c>
      <c r="AD570" s="168">
        <v>103.2</v>
      </c>
      <c r="AE570" s="168">
        <v>79.3</v>
      </c>
      <c r="AF570" s="168">
        <v>23.9</v>
      </c>
      <c r="AG570" s="168">
        <v>23.1</v>
      </c>
      <c r="AH570" s="168">
        <v>0.75</v>
      </c>
      <c r="AI570" s="168">
        <v>33.299999999999997</v>
      </c>
      <c r="AJ570" s="168">
        <v>0</v>
      </c>
      <c r="AK570" s="168">
        <v>44.4</v>
      </c>
      <c r="AL570" s="168">
        <v>21.1</v>
      </c>
      <c r="AM570" s="168">
        <v>44.4</v>
      </c>
      <c r="AN570" s="168">
        <v>0</v>
      </c>
      <c r="AO570" s="168">
        <v>26.6</v>
      </c>
      <c r="AP570" s="168">
        <v>17.600000000000001</v>
      </c>
      <c r="AQ570" s="168">
        <v>108.82</v>
      </c>
      <c r="AR570" s="168">
        <v>2.4</v>
      </c>
      <c r="AS570" s="168">
        <v>31</v>
      </c>
      <c r="AT570" s="171">
        <f t="shared" si="200"/>
        <v>0.33333333333333331</v>
      </c>
      <c r="AU570" s="171">
        <f t="shared" si="201"/>
        <v>1</v>
      </c>
      <c r="AV570" s="172">
        <f t="shared" si="202"/>
        <v>1.3333333333333333</v>
      </c>
      <c r="AW570" s="172">
        <f t="shared" si="203"/>
        <v>0</v>
      </c>
      <c r="AX570" s="172">
        <f t="shared" si="204"/>
        <v>1.3333333333333333</v>
      </c>
      <c r="AY570" s="172">
        <f t="shared" si="205"/>
        <v>0</v>
      </c>
      <c r="AZ570" s="172">
        <f t="shared" si="206"/>
        <v>0</v>
      </c>
      <c r="BA570" s="172">
        <f t="shared" si="207"/>
        <v>1.3333333333333333</v>
      </c>
      <c r="BB570" s="173">
        <f t="shared" si="208"/>
        <v>7.5757575757575746E-2</v>
      </c>
      <c r="BC570" s="173">
        <f t="shared" si="209"/>
        <v>0.75</v>
      </c>
      <c r="BD570" s="173">
        <f t="shared" si="210"/>
        <v>0</v>
      </c>
      <c r="BE570" s="173">
        <f t="shared" si="211"/>
        <v>0</v>
      </c>
      <c r="BF570" s="173">
        <f t="shared" si="212"/>
        <v>0</v>
      </c>
      <c r="BG570" s="173">
        <f t="shared" si="213"/>
        <v>0.30303030303030298</v>
      </c>
      <c r="BH570" s="174" t="str">
        <f t="shared" si="214"/>
        <v>&lt;10 min</v>
      </c>
      <c r="BI570" s="174" t="str">
        <f t="shared" si="215"/>
        <v>23–27</v>
      </c>
      <c r="BJ570" s="175">
        <f t="shared" si="216"/>
        <v>0</v>
      </c>
      <c r="BK570" s="175">
        <f t="shared" si="217"/>
        <v>0.26600000000000001</v>
      </c>
      <c r="BL570" s="175">
        <f t="shared" si="218"/>
        <v>6.0350030175015089E-4</v>
      </c>
      <c r="BM570" s="176" t="str">
        <f t="shared" si="219"/>
        <v>Écarter</v>
      </c>
      <c r="BN570" s="177">
        <f t="shared" si="220"/>
        <v>1.0194500335345406E-2</v>
      </c>
      <c r="BO570" s="177">
        <f t="shared" si="221"/>
        <v>13.200000000000001</v>
      </c>
      <c r="BP570" s="178">
        <f t="shared" si="222"/>
        <v>0.22727272727272727</v>
      </c>
      <c r="BQ570" s="178">
        <f t="shared" si="223"/>
        <v>0.75</v>
      </c>
      <c r="BR570" s="179">
        <f t="shared" si="224"/>
        <v>0.30303030303030298</v>
      </c>
      <c r="BS570" s="182">
        <f>AVERAGE(Tableau1[[#This Row],[STL_pg/Min]],Tableau1[[#This Row],[BLK_pg/Min]],Tableau1[[#This Row],[REB_pg/Min]])</f>
        <v>0.10101010101010099</v>
      </c>
      <c r="BT570" s="180">
        <f>AVERAGE(Tableau1[FG%])</f>
        <v>44.61089630931459</v>
      </c>
      <c r="BU570" s="180">
        <f>AVERAGE(Tableau1[3P%])</f>
        <v>29.902460456941991</v>
      </c>
      <c r="BV570" s="180">
        <f>AVERAGE(Tableau1[FT%])</f>
        <v>72.024077328646754</v>
      </c>
    </row>
    <row r="571" spans="1:74">
      <c r="A571" s="181" t="s">
        <v>2334</v>
      </c>
      <c r="B571" s="167" t="s">
        <v>1789</v>
      </c>
      <c r="C571" s="168">
        <v>24</v>
      </c>
      <c r="D571" s="168">
        <v>3</v>
      </c>
      <c r="E571" s="168">
        <v>3</v>
      </c>
      <c r="F571" s="168">
        <v>0</v>
      </c>
      <c r="G571" s="168">
        <v>1.9</v>
      </c>
      <c r="H571" s="169">
        <v>0</v>
      </c>
      <c r="I571" s="169">
        <v>0</v>
      </c>
      <c r="J571" s="169">
        <v>2</v>
      </c>
      <c r="K571" s="169">
        <v>0</v>
      </c>
      <c r="L571" s="169">
        <v>0</v>
      </c>
      <c r="M571" s="169">
        <v>1</v>
      </c>
      <c r="N571" s="169">
        <v>0</v>
      </c>
      <c r="O571" s="169">
        <v>0</v>
      </c>
      <c r="P571" s="169">
        <v>0</v>
      </c>
      <c r="Q571" s="169">
        <v>0</v>
      </c>
      <c r="R571" s="169">
        <v>0</v>
      </c>
      <c r="S571" s="169">
        <v>2</v>
      </c>
      <c r="T571" s="169">
        <v>2</v>
      </c>
      <c r="U571" s="169">
        <v>0</v>
      </c>
      <c r="V571" s="170">
        <v>0</v>
      </c>
      <c r="W571" s="169">
        <v>1</v>
      </c>
      <c r="X571" s="169">
        <v>0</v>
      </c>
      <c r="Y571" s="169">
        <v>0</v>
      </c>
      <c r="Z571" s="169">
        <v>5</v>
      </c>
      <c r="AA571" s="169">
        <v>0</v>
      </c>
      <c r="AB571" s="169">
        <v>0</v>
      </c>
      <c r="AC571" s="168">
        <v>1.3</v>
      </c>
      <c r="AD571" s="168">
        <v>61.5</v>
      </c>
      <c r="AE571" s="168">
        <v>30.8</v>
      </c>
      <c r="AF571" s="168">
        <v>30.8</v>
      </c>
      <c r="AG571" s="168">
        <v>0</v>
      </c>
      <c r="AH571" s="168">
        <v>0</v>
      </c>
      <c r="AI571" s="168">
        <v>0</v>
      </c>
      <c r="AJ571" s="168">
        <v>0</v>
      </c>
      <c r="AK571" s="168">
        <v>22.2</v>
      </c>
      <c r="AL571" s="168">
        <v>12.5</v>
      </c>
      <c r="AM571" s="168">
        <v>0</v>
      </c>
      <c r="AN571" s="168">
        <v>0</v>
      </c>
      <c r="AO571" s="168">
        <v>0</v>
      </c>
      <c r="AP571" s="168">
        <v>14.3</v>
      </c>
      <c r="AQ571" s="168">
        <v>112.43</v>
      </c>
      <c r="AR571" s="168">
        <v>12.5</v>
      </c>
      <c r="AS571" s="168">
        <v>13</v>
      </c>
      <c r="AT571" s="171">
        <f t="shared" si="200"/>
        <v>0</v>
      </c>
      <c r="AU571" s="171">
        <f t="shared" si="201"/>
        <v>0</v>
      </c>
      <c r="AV571" s="172">
        <f t="shared" si="202"/>
        <v>0.66666666666666663</v>
      </c>
      <c r="AW571" s="172">
        <f t="shared" si="203"/>
        <v>0</v>
      </c>
      <c r="AX571" s="172">
        <f t="shared" si="204"/>
        <v>0.66666666666666663</v>
      </c>
      <c r="AY571" s="172">
        <f t="shared" si="205"/>
        <v>0.33333333333333331</v>
      </c>
      <c r="AZ571" s="172">
        <f t="shared" si="206"/>
        <v>0</v>
      </c>
      <c r="BA571" s="172">
        <f t="shared" si="207"/>
        <v>0</v>
      </c>
      <c r="BB571" s="173">
        <f t="shared" si="208"/>
        <v>0</v>
      </c>
      <c r="BC571" s="173" t="str">
        <f t="shared" si="209"/>
        <v/>
      </c>
      <c r="BD571" s="173">
        <f t="shared" si="210"/>
        <v>0.17543859649122806</v>
      </c>
      <c r="BE571" s="173">
        <f t="shared" si="211"/>
        <v>0</v>
      </c>
      <c r="BF571" s="173">
        <f t="shared" si="212"/>
        <v>0</v>
      </c>
      <c r="BG571" s="173">
        <f t="shared" si="213"/>
        <v>0.35087719298245612</v>
      </c>
      <c r="BH571" s="174" t="str">
        <f t="shared" si="214"/>
        <v>&lt;10 min</v>
      </c>
      <c r="BI571" s="174" t="str">
        <f t="shared" si="215"/>
        <v>23–27</v>
      </c>
      <c r="BJ571" s="175">
        <f t="shared" si="216"/>
        <v>0</v>
      </c>
      <c r="BK571" s="175">
        <f t="shared" si="217"/>
        <v>0</v>
      </c>
      <c r="BL571" s="175">
        <f t="shared" si="218"/>
        <v>1.2070006035003018E-3</v>
      </c>
      <c r="BM571" s="176" t="str">
        <f t="shared" si="219"/>
        <v>Écarter</v>
      </c>
      <c r="BN571" s="177">
        <f t="shared" si="220"/>
        <v>0</v>
      </c>
      <c r="BO571" s="177">
        <f t="shared" si="221"/>
        <v>5.6999999999999993</v>
      </c>
      <c r="BP571" s="178">
        <f t="shared" si="222"/>
        <v>0</v>
      </c>
      <c r="BQ571" s="178">
        <f t="shared" si="223"/>
        <v>0</v>
      </c>
      <c r="BR571" s="179">
        <f t="shared" si="224"/>
        <v>0.35087719298245612</v>
      </c>
      <c r="BS571" s="182">
        <f>AVERAGE(Tableau1[[#This Row],[STL_pg/Min]],Tableau1[[#This Row],[BLK_pg/Min]],Tableau1[[#This Row],[REB_pg/Min]])</f>
        <v>0.17543859649122806</v>
      </c>
      <c r="BT571" s="180">
        <f>AVERAGE(Tableau1[FG%])</f>
        <v>44.61089630931459</v>
      </c>
      <c r="BU571" s="180">
        <f>AVERAGE(Tableau1[3P%])</f>
        <v>29.902460456941991</v>
      </c>
      <c r="BV571" s="180">
        <f>AVERAGE(Tableau1[FT%])</f>
        <v>72.024077328646754</v>
      </c>
    </row>
    <row r="572" spans="1:74">
      <c r="A572" s="181" t="s">
        <v>2335</v>
      </c>
      <c r="B572" s="167" t="s">
        <v>1766</v>
      </c>
      <c r="C572" s="168">
        <v>26</v>
      </c>
      <c r="D572" s="168">
        <v>2</v>
      </c>
      <c r="E572" s="168">
        <v>1</v>
      </c>
      <c r="F572" s="168">
        <v>1</v>
      </c>
      <c r="G572" s="168">
        <v>5.0999999999999996</v>
      </c>
      <c r="H572" s="169">
        <v>0</v>
      </c>
      <c r="I572" s="169">
        <v>0</v>
      </c>
      <c r="J572" s="169">
        <v>2</v>
      </c>
      <c r="K572" s="169">
        <v>0</v>
      </c>
      <c r="L572" s="169">
        <v>0</v>
      </c>
      <c r="M572" s="169">
        <v>1</v>
      </c>
      <c r="N572" s="169">
        <v>0</v>
      </c>
      <c r="O572" s="169">
        <v>0</v>
      </c>
      <c r="P572" s="169">
        <v>0</v>
      </c>
      <c r="Q572" s="169">
        <v>0</v>
      </c>
      <c r="R572" s="169">
        <v>0</v>
      </c>
      <c r="S572" s="169">
        <v>1</v>
      </c>
      <c r="T572" s="169">
        <v>1</v>
      </c>
      <c r="U572" s="169">
        <v>3</v>
      </c>
      <c r="V572" s="170">
        <v>0</v>
      </c>
      <c r="W572" s="169">
        <v>0</v>
      </c>
      <c r="X572" s="169">
        <v>0</v>
      </c>
      <c r="Y572" s="169">
        <v>2</v>
      </c>
      <c r="Z572" s="169">
        <v>6</v>
      </c>
      <c r="AA572" s="169">
        <v>0</v>
      </c>
      <c r="AB572" s="169">
        <v>0</v>
      </c>
      <c r="AC572" s="168">
        <v>-1</v>
      </c>
      <c r="AD572" s="168">
        <v>119</v>
      </c>
      <c r="AE572" s="168">
        <v>128.6</v>
      </c>
      <c r="AF572" s="168">
        <v>-9.5</v>
      </c>
      <c r="AG572" s="168">
        <v>33.299999999999997</v>
      </c>
      <c r="AH572" s="168">
        <v>0</v>
      </c>
      <c r="AI572" s="168">
        <v>60</v>
      </c>
      <c r="AJ572" s="168">
        <v>0</v>
      </c>
      <c r="AK572" s="168">
        <v>10</v>
      </c>
      <c r="AL572" s="168">
        <v>5</v>
      </c>
      <c r="AM572" s="168">
        <v>0</v>
      </c>
      <c r="AN572" s="168">
        <v>0</v>
      </c>
      <c r="AO572" s="168">
        <v>0</v>
      </c>
      <c r="AP572" s="168">
        <v>8.6999999999999993</v>
      </c>
      <c r="AQ572" s="168">
        <v>98.5</v>
      </c>
      <c r="AR572" s="168">
        <v>0</v>
      </c>
      <c r="AS572" s="168">
        <v>21</v>
      </c>
      <c r="AT572" s="171">
        <f t="shared" si="200"/>
        <v>0</v>
      </c>
      <c r="AU572" s="171">
        <f t="shared" si="201"/>
        <v>1.5</v>
      </c>
      <c r="AV572" s="172">
        <f t="shared" si="202"/>
        <v>0.5</v>
      </c>
      <c r="AW572" s="172">
        <f t="shared" si="203"/>
        <v>0</v>
      </c>
      <c r="AX572" s="172">
        <f t="shared" si="204"/>
        <v>0.5</v>
      </c>
      <c r="AY572" s="172">
        <f t="shared" si="205"/>
        <v>0</v>
      </c>
      <c r="AZ572" s="172">
        <f t="shared" si="206"/>
        <v>0</v>
      </c>
      <c r="BA572" s="172">
        <f t="shared" si="207"/>
        <v>0</v>
      </c>
      <c r="BB572" s="173">
        <f t="shared" si="208"/>
        <v>0</v>
      </c>
      <c r="BC572" s="173" t="str">
        <f t="shared" si="209"/>
        <v/>
      </c>
      <c r="BD572" s="173">
        <f t="shared" si="210"/>
        <v>0</v>
      </c>
      <c r="BE572" s="173">
        <f t="shared" si="211"/>
        <v>0</v>
      </c>
      <c r="BF572" s="173">
        <f t="shared" si="212"/>
        <v>0</v>
      </c>
      <c r="BG572" s="173">
        <f t="shared" si="213"/>
        <v>9.8039215686274522E-2</v>
      </c>
      <c r="BH572" s="174" t="str">
        <f t="shared" si="214"/>
        <v>&lt;10 min</v>
      </c>
      <c r="BI572" s="174" t="str">
        <f t="shared" si="215"/>
        <v>23–27</v>
      </c>
      <c r="BJ572" s="175">
        <f t="shared" si="216"/>
        <v>0</v>
      </c>
      <c r="BK572" s="175">
        <f t="shared" si="217"/>
        <v>0</v>
      </c>
      <c r="BL572" s="175">
        <f t="shared" si="218"/>
        <v>1.2070006035003018E-3</v>
      </c>
      <c r="BM572" s="176" t="str">
        <f t="shared" si="219"/>
        <v>Écarter</v>
      </c>
      <c r="BN572" s="177">
        <f t="shared" si="220"/>
        <v>0</v>
      </c>
      <c r="BO572" s="177">
        <f t="shared" si="221"/>
        <v>10.199999999999999</v>
      </c>
      <c r="BP572" s="178">
        <f t="shared" si="222"/>
        <v>0.29411764705882354</v>
      </c>
      <c r="BQ572" s="178">
        <f t="shared" si="223"/>
        <v>0</v>
      </c>
      <c r="BR572" s="179">
        <f t="shared" si="224"/>
        <v>9.8039215686274522E-2</v>
      </c>
      <c r="BS572" s="182">
        <f>AVERAGE(Tableau1[[#This Row],[STL_pg/Min]],Tableau1[[#This Row],[BLK_pg/Min]],Tableau1[[#This Row],[REB_pg/Min]])</f>
        <v>3.2679738562091505E-2</v>
      </c>
      <c r="BT572" s="180">
        <f>AVERAGE(Tableau1[FG%])</f>
        <v>44.61089630931459</v>
      </c>
      <c r="BU572" s="180">
        <f>AVERAGE(Tableau1[3P%])</f>
        <v>29.902460456941991</v>
      </c>
      <c r="BV572" s="180">
        <f>AVERAGE(Tableau1[FT%])</f>
        <v>72.024077328646754</v>
      </c>
    </row>
    <row r="573" spans="1:74">
      <c r="A573" s="181" t="s">
        <v>2336</v>
      </c>
      <c r="B573" s="167" t="s">
        <v>1793</v>
      </c>
      <c r="C573" s="168">
        <v>28</v>
      </c>
      <c r="D573" s="168">
        <v>1</v>
      </c>
      <c r="E573" s="168">
        <v>1</v>
      </c>
      <c r="F573" s="168">
        <v>0</v>
      </c>
      <c r="G573" s="168">
        <v>7.9</v>
      </c>
      <c r="H573" s="169">
        <v>0</v>
      </c>
      <c r="I573" s="169">
        <v>0</v>
      </c>
      <c r="J573" s="169">
        <v>2</v>
      </c>
      <c r="K573" s="169">
        <v>0</v>
      </c>
      <c r="L573" s="169">
        <v>0</v>
      </c>
      <c r="M573" s="169">
        <v>1</v>
      </c>
      <c r="N573" s="169">
        <v>0</v>
      </c>
      <c r="O573" s="169">
        <v>0</v>
      </c>
      <c r="P573" s="169">
        <v>0</v>
      </c>
      <c r="Q573" s="169">
        <v>0</v>
      </c>
      <c r="R573" s="169">
        <v>0</v>
      </c>
      <c r="S573" s="169">
        <v>1</v>
      </c>
      <c r="T573" s="169">
        <v>1</v>
      </c>
      <c r="U573" s="169">
        <v>1</v>
      </c>
      <c r="V573" s="170">
        <v>0</v>
      </c>
      <c r="W573" s="169">
        <v>0</v>
      </c>
      <c r="X573" s="169">
        <v>0</v>
      </c>
      <c r="Y573" s="169">
        <v>0</v>
      </c>
      <c r="Z573" s="169">
        <v>3</v>
      </c>
      <c r="AA573" s="169">
        <v>0</v>
      </c>
      <c r="AB573" s="169">
        <v>0</v>
      </c>
      <c r="AC573" s="168">
        <v>-3</v>
      </c>
      <c r="AD573" s="168">
        <v>86.7</v>
      </c>
      <c r="AE573" s="168">
        <v>106.7</v>
      </c>
      <c r="AF573" s="168">
        <v>-20</v>
      </c>
      <c r="AG573" s="168">
        <v>16.7</v>
      </c>
      <c r="AH573" s="168">
        <v>0</v>
      </c>
      <c r="AI573" s="168">
        <v>33.299999999999997</v>
      </c>
      <c r="AJ573" s="168">
        <v>0</v>
      </c>
      <c r="AK573" s="168">
        <v>11.1</v>
      </c>
      <c r="AL573" s="168">
        <v>5.9</v>
      </c>
      <c r="AM573" s="168">
        <v>0</v>
      </c>
      <c r="AN573" s="168">
        <v>0</v>
      </c>
      <c r="AO573" s="168">
        <v>0</v>
      </c>
      <c r="AP573" s="168">
        <v>11.1</v>
      </c>
      <c r="AQ573" s="168">
        <v>91.33</v>
      </c>
      <c r="AR573" s="168">
        <v>0</v>
      </c>
      <c r="AS573" s="168">
        <v>15</v>
      </c>
      <c r="AT573" s="171">
        <f t="shared" si="200"/>
        <v>0</v>
      </c>
      <c r="AU573" s="171">
        <f t="shared" si="201"/>
        <v>1</v>
      </c>
      <c r="AV573" s="172">
        <f t="shared" si="202"/>
        <v>1</v>
      </c>
      <c r="AW573" s="172">
        <f t="shared" si="203"/>
        <v>0</v>
      </c>
      <c r="AX573" s="172">
        <f t="shared" si="204"/>
        <v>1</v>
      </c>
      <c r="AY573" s="172">
        <f t="shared" si="205"/>
        <v>0</v>
      </c>
      <c r="AZ573" s="172">
        <f t="shared" si="206"/>
        <v>0</v>
      </c>
      <c r="BA573" s="172">
        <f t="shared" si="207"/>
        <v>0</v>
      </c>
      <c r="BB573" s="173">
        <f t="shared" si="208"/>
        <v>0</v>
      </c>
      <c r="BC573" s="173" t="str">
        <f t="shared" si="209"/>
        <v/>
      </c>
      <c r="BD573" s="173">
        <f t="shared" si="210"/>
        <v>0</v>
      </c>
      <c r="BE573" s="173">
        <f t="shared" si="211"/>
        <v>0</v>
      </c>
      <c r="BF573" s="173">
        <f t="shared" si="212"/>
        <v>0</v>
      </c>
      <c r="BG573" s="173">
        <f t="shared" si="213"/>
        <v>0.12658227848101264</v>
      </c>
      <c r="BH573" s="174" t="str">
        <f t="shared" si="214"/>
        <v>&lt;10 min</v>
      </c>
      <c r="BI573" s="174" t="str">
        <f t="shared" si="215"/>
        <v>28–32</v>
      </c>
      <c r="BJ573" s="175">
        <f t="shared" si="216"/>
        <v>0</v>
      </c>
      <c r="BK573" s="175">
        <f t="shared" si="217"/>
        <v>0</v>
      </c>
      <c r="BL573" s="175">
        <f t="shared" si="218"/>
        <v>1.2070006035003018E-3</v>
      </c>
      <c r="BM573" s="176" t="str">
        <f t="shared" si="219"/>
        <v>Écarter</v>
      </c>
      <c r="BN573" s="177">
        <f t="shared" si="220"/>
        <v>0</v>
      </c>
      <c r="BO573" s="177">
        <f t="shared" si="221"/>
        <v>7.9</v>
      </c>
      <c r="BP573" s="178">
        <f t="shared" si="222"/>
        <v>0.12658227848101264</v>
      </c>
      <c r="BQ573" s="178">
        <f t="shared" si="223"/>
        <v>0</v>
      </c>
      <c r="BR573" s="179">
        <f t="shared" si="224"/>
        <v>0.12658227848101264</v>
      </c>
      <c r="BS573" s="182">
        <f>AVERAGE(Tableau1[[#This Row],[STL_pg/Min]],Tableau1[[#This Row],[BLK_pg/Min]],Tableau1[[#This Row],[REB_pg/Min]])</f>
        <v>4.2194092827004211E-2</v>
      </c>
      <c r="BT573" s="180">
        <f>AVERAGE(Tableau1[FG%])</f>
        <v>44.61089630931459</v>
      </c>
      <c r="BU573" s="180">
        <f>AVERAGE(Tableau1[3P%])</f>
        <v>29.902460456941991</v>
      </c>
      <c r="BV573" s="180">
        <f>AVERAGE(Tableau1[FT%])</f>
        <v>72.024077328646754</v>
      </c>
    </row>
    <row r="574" spans="1:74">
      <c r="A574" s="181" t="s">
        <v>2337</v>
      </c>
      <c r="B574" s="167" t="s">
        <v>1795</v>
      </c>
      <c r="C574" s="168">
        <v>24</v>
      </c>
      <c r="D574" s="168">
        <v>3</v>
      </c>
      <c r="E574" s="168">
        <v>1</v>
      </c>
      <c r="F574" s="168">
        <v>2</v>
      </c>
      <c r="G574" s="168">
        <v>0.9</v>
      </c>
      <c r="H574" s="169">
        <v>0</v>
      </c>
      <c r="I574" s="169">
        <v>0</v>
      </c>
      <c r="J574" s="169">
        <v>1</v>
      </c>
      <c r="K574" s="169">
        <v>0</v>
      </c>
      <c r="L574" s="169">
        <v>0</v>
      </c>
      <c r="M574" s="169">
        <v>0</v>
      </c>
      <c r="N574" s="169">
        <v>0</v>
      </c>
      <c r="O574" s="169">
        <v>0</v>
      </c>
      <c r="P574" s="169">
        <v>0</v>
      </c>
      <c r="Q574" s="169">
        <v>0</v>
      </c>
      <c r="R574" s="169">
        <v>0</v>
      </c>
      <c r="S574" s="169">
        <v>0</v>
      </c>
      <c r="T574" s="169">
        <v>0</v>
      </c>
      <c r="U574" s="169">
        <v>0</v>
      </c>
      <c r="V574" s="170">
        <v>0</v>
      </c>
      <c r="W574" s="169">
        <v>0</v>
      </c>
      <c r="X574" s="169">
        <v>0</v>
      </c>
      <c r="Y574" s="169">
        <v>0</v>
      </c>
      <c r="Z574" s="169">
        <v>0</v>
      </c>
      <c r="AA574" s="169">
        <v>0</v>
      </c>
      <c r="AB574" s="169">
        <v>0</v>
      </c>
      <c r="AC574" s="168">
        <v>0.3</v>
      </c>
      <c r="AD574" s="168">
        <v>83.3</v>
      </c>
      <c r="AE574" s="168">
        <v>66.7</v>
      </c>
      <c r="AF574" s="168">
        <v>16.7</v>
      </c>
      <c r="AG574" s="168">
        <v>0</v>
      </c>
      <c r="AH574" s="168">
        <v>0</v>
      </c>
      <c r="AI574" s="168">
        <v>0</v>
      </c>
      <c r="AJ574" s="168">
        <v>0</v>
      </c>
      <c r="AK574" s="168">
        <v>0</v>
      </c>
      <c r="AL574" s="168">
        <v>0</v>
      </c>
      <c r="AM574" s="168">
        <v>0</v>
      </c>
      <c r="AN574" s="168">
        <v>0</v>
      </c>
      <c r="AO574" s="168">
        <v>0</v>
      </c>
      <c r="AP574" s="168">
        <v>16.7</v>
      </c>
      <c r="AQ574" s="168">
        <v>110.7</v>
      </c>
      <c r="AR574" s="168">
        <v>-8.6999999999999993</v>
      </c>
      <c r="AS574" s="168">
        <v>6</v>
      </c>
      <c r="AT574" s="171">
        <f t="shared" si="200"/>
        <v>0</v>
      </c>
      <c r="AU574" s="171">
        <f t="shared" si="201"/>
        <v>0</v>
      </c>
      <c r="AV574" s="172">
        <f t="shared" si="202"/>
        <v>0</v>
      </c>
      <c r="AW574" s="172">
        <f t="shared" si="203"/>
        <v>0</v>
      </c>
      <c r="AX574" s="172">
        <f t="shared" si="204"/>
        <v>0</v>
      </c>
      <c r="AY574" s="172">
        <f t="shared" si="205"/>
        <v>0</v>
      </c>
      <c r="AZ574" s="172">
        <f t="shared" si="206"/>
        <v>0</v>
      </c>
      <c r="BA574" s="172">
        <f t="shared" si="207"/>
        <v>0</v>
      </c>
      <c r="BB574" s="173">
        <f t="shared" si="208"/>
        <v>0</v>
      </c>
      <c r="BC574" s="173" t="str">
        <f t="shared" si="209"/>
        <v/>
      </c>
      <c r="BD574" s="173">
        <f t="shared" si="210"/>
        <v>0</v>
      </c>
      <c r="BE574" s="173">
        <f t="shared" si="211"/>
        <v>0</v>
      </c>
      <c r="BF574" s="173">
        <f t="shared" si="212"/>
        <v>0</v>
      </c>
      <c r="BG574" s="173">
        <f t="shared" si="213"/>
        <v>0</v>
      </c>
      <c r="BH574" s="174" t="str">
        <f t="shared" si="214"/>
        <v>&lt;10 min</v>
      </c>
      <c r="BI574" s="174" t="str">
        <f t="shared" si="215"/>
        <v>23–27</v>
      </c>
      <c r="BJ574" s="175">
        <f t="shared" si="216"/>
        <v>0</v>
      </c>
      <c r="BK574" s="175">
        <f t="shared" si="217"/>
        <v>0</v>
      </c>
      <c r="BL574" s="175">
        <f t="shared" si="218"/>
        <v>6.0350030175015089E-4</v>
      </c>
      <c r="BM574" s="176" t="str">
        <f t="shared" si="219"/>
        <v>Écarter</v>
      </c>
      <c r="BN574" s="177">
        <f t="shared" si="220"/>
        <v>0</v>
      </c>
      <c r="BO574" s="177">
        <f t="shared" si="221"/>
        <v>2.7</v>
      </c>
      <c r="BP574" s="178">
        <f t="shared" si="222"/>
        <v>0</v>
      </c>
      <c r="BQ574" s="178">
        <f t="shared" si="223"/>
        <v>0</v>
      </c>
      <c r="BR574" s="179">
        <f t="shared" si="224"/>
        <v>0</v>
      </c>
      <c r="BS574" s="182">
        <f>AVERAGE(Tableau1[[#This Row],[STL_pg/Min]],Tableau1[[#This Row],[BLK_pg/Min]],Tableau1[[#This Row],[REB_pg/Min]])</f>
        <v>0</v>
      </c>
      <c r="BT574" s="180">
        <f>AVERAGE(Tableau1[FG%])</f>
        <v>44.61089630931459</v>
      </c>
      <c r="BU574" s="180">
        <f>AVERAGE(Tableau1[3P%])</f>
        <v>29.902460456941991</v>
      </c>
      <c r="BV574" s="180">
        <f>AVERAGE(Tableau1[FT%])</f>
        <v>72.024077328646754</v>
      </c>
    </row>
    <row r="575" spans="1:74">
      <c r="A575" s="181" t="s">
        <v>2338</v>
      </c>
      <c r="B575" s="167" t="s">
        <v>1793</v>
      </c>
      <c r="C575" s="168">
        <v>25</v>
      </c>
      <c r="D575" s="168">
        <v>3</v>
      </c>
      <c r="E575" s="168">
        <v>1</v>
      </c>
      <c r="F575" s="168">
        <v>2</v>
      </c>
      <c r="G575" s="168">
        <v>2.1</v>
      </c>
      <c r="H575" s="169">
        <v>0</v>
      </c>
      <c r="I575" s="169">
        <v>0</v>
      </c>
      <c r="J575" s="169">
        <v>1</v>
      </c>
      <c r="K575" s="169">
        <v>0</v>
      </c>
      <c r="L575" s="169">
        <v>0</v>
      </c>
      <c r="M575" s="169">
        <v>0</v>
      </c>
      <c r="N575" s="169">
        <v>0</v>
      </c>
      <c r="O575" s="169">
        <v>0</v>
      </c>
      <c r="P575" s="169">
        <v>0</v>
      </c>
      <c r="Q575" s="169">
        <v>0</v>
      </c>
      <c r="R575" s="169">
        <v>1</v>
      </c>
      <c r="S575" s="169">
        <v>0</v>
      </c>
      <c r="T575" s="169">
        <v>1</v>
      </c>
      <c r="U575" s="169">
        <v>2</v>
      </c>
      <c r="V575" s="170">
        <v>0</v>
      </c>
      <c r="W575" s="169">
        <v>0</v>
      </c>
      <c r="X575" s="169">
        <v>0</v>
      </c>
      <c r="Y575" s="169">
        <v>0</v>
      </c>
      <c r="Z575" s="169">
        <v>4</v>
      </c>
      <c r="AA575" s="169">
        <v>0</v>
      </c>
      <c r="AB575" s="169">
        <v>0</v>
      </c>
      <c r="AC575" s="168">
        <v>3</v>
      </c>
      <c r="AD575" s="168">
        <v>135.69999999999999</v>
      </c>
      <c r="AE575" s="168">
        <v>71.400000000000006</v>
      </c>
      <c r="AF575" s="168">
        <v>64.3</v>
      </c>
      <c r="AG575" s="168">
        <v>28.6</v>
      </c>
      <c r="AH575" s="168">
        <v>0</v>
      </c>
      <c r="AI575" s="168">
        <v>66.7</v>
      </c>
      <c r="AJ575" s="168">
        <v>25</v>
      </c>
      <c r="AK575" s="168">
        <v>0</v>
      </c>
      <c r="AL575" s="168">
        <v>8.3000000000000007</v>
      </c>
      <c r="AM575" s="168">
        <v>0</v>
      </c>
      <c r="AN575" s="168">
        <v>0</v>
      </c>
      <c r="AO575" s="168">
        <v>0</v>
      </c>
      <c r="AP575" s="168">
        <v>6.7</v>
      </c>
      <c r="AQ575" s="168">
        <v>106.11</v>
      </c>
      <c r="AR575" s="168">
        <v>4.3</v>
      </c>
      <c r="AS575" s="168">
        <v>14</v>
      </c>
      <c r="AT575" s="171">
        <f t="shared" si="200"/>
        <v>0</v>
      </c>
      <c r="AU575" s="171">
        <f t="shared" si="201"/>
        <v>0.66666666666666663</v>
      </c>
      <c r="AV575" s="172">
        <f t="shared" si="202"/>
        <v>0.33333333333333331</v>
      </c>
      <c r="AW575" s="172">
        <f t="shared" si="203"/>
        <v>0.33333333333333331</v>
      </c>
      <c r="AX575" s="172">
        <f t="shared" si="204"/>
        <v>0</v>
      </c>
      <c r="AY575" s="172">
        <f t="shared" si="205"/>
        <v>0</v>
      </c>
      <c r="AZ575" s="172">
        <f t="shared" si="206"/>
        <v>0</v>
      </c>
      <c r="BA575" s="172">
        <f t="shared" si="207"/>
        <v>0</v>
      </c>
      <c r="BB575" s="173">
        <f t="shared" si="208"/>
        <v>0</v>
      </c>
      <c r="BC575" s="173" t="str">
        <f t="shared" si="209"/>
        <v/>
      </c>
      <c r="BD575" s="173">
        <f t="shared" si="210"/>
        <v>0</v>
      </c>
      <c r="BE575" s="173">
        <f t="shared" si="211"/>
        <v>0</v>
      </c>
      <c r="BF575" s="173">
        <f t="shared" si="212"/>
        <v>0.15873015873015872</v>
      </c>
      <c r="BG575" s="173">
        <f t="shared" si="213"/>
        <v>0</v>
      </c>
      <c r="BH575" s="174" t="str">
        <f t="shared" si="214"/>
        <v>&lt;10 min</v>
      </c>
      <c r="BI575" s="174" t="str">
        <f t="shared" si="215"/>
        <v>23–27</v>
      </c>
      <c r="BJ575" s="175">
        <f t="shared" si="216"/>
        <v>0</v>
      </c>
      <c r="BK575" s="175">
        <f t="shared" si="217"/>
        <v>0</v>
      </c>
      <c r="BL575" s="175">
        <f t="shared" si="218"/>
        <v>6.0350030175015089E-4</v>
      </c>
      <c r="BM575" s="176" t="str">
        <f t="shared" si="219"/>
        <v>Écarter</v>
      </c>
      <c r="BN575" s="177">
        <f t="shared" si="220"/>
        <v>0</v>
      </c>
      <c r="BO575" s="177">
        <f t="shared" si="221"/>
        <v>6.3000000000000007</v>
      </c>
      <c r="BP575" s="178">
        <f t="shared" si="222"/>
        <v>0.31746031746031744</v>
      </c>
      <c r="BQ575" s="178">
        <f t="shared" si="223"/>
        <v>0</v>
      </c>
      <c r="BR575" s="179">
        <f t="shared" si="224"/>
        <v>0.15873015873015872</v>
      </c>
      <c r="BS575" s="182">
        <f>AVERAGE(Tableau1[[#This Row],[STL_pg/Min]],Tableau1[[#This Row],[BLK_pg/Min]],Tableau1[[#This Row],[REB_pg/Min]])</f>
        <v>5.2910052910052907E-2</v>
      </c>
      <c r="BT575" s="180">
        <f>AVERAGE(Tableau1[FG%])</f>
        <v>44.61089630931459</v>
      </c>
      <c r="BU575" s="180">
        <f>AVERAGE(Tableau1[3P%])</f>
        <v>29.902460456941991</v>
      </c>
      <c r="BV575" s="180">
        <f>AVERAGE(Tableau1[FT%])</f>
        <v>72.024077328646754</v>
      </c>
    </row>
    <row r="576" spans="1:74">
      <c r="A576" s="181" t="s">
        <v>2339</v>
      </c>
      <c r="B576" s="167" t="s">
        <v>1780</v>
      </c>
      <c r="C576" s="168">
        <v>24</v>
      </c>
      <c r="D576" s="168">
        <v>1</v>
      </c>
      <c r="E576" s="168">
        <v>0</v>
      </c>
      <c r="F576" s="168">
        <v>1</v>
      </c>
      <c r="G576" s="168">
        <v>6.8</v>
      </c>
      <c r="H576" s="169">
        <v>0</v>
      </c>
      <c r="I576" s="169">
        <v>0</v>
      </c>
      <c r="J576" s="169">
        <v>1</v>
      </c>
      <c r="K576" s="169">
        <v>0</v>
      </c>
      <c r="L576" s="169">
        <v>0</v>
      </c>
      <c r="M576" s="169">
        <v>1</v>
      </c>
      <c r="N576" s="169">
        <v>0</v>
      </c>
      <c r="O576" s="169">
        <v>0</v>
      </c>
      <c r="P576" s="169">
        <v>0</v>
      </c>
      <c r="Q576" s="169">
        <v>0</v>
      </c>
      <c r="R576" s="169">
        <v>0</v>
      </c>
      <c r="S576" s="169">
        <v>2</v>
      </c>
      <c r="T576" s="169">
        <v>2</v>
      </c>
      <c r="U576" s="169">
        <v>0</v>
      </c>
      <c r="V576" s="170">
        <v>0</v>
      </c>
      <c r="W576" s="169">
        <v>0</v>
      </c>
      <c r="X576" s="169">
        <v>0</v>
      </c>
      <c r="Y576" s="169">
        <v>0</v>
      </c>
      <c r="Z576" s="169">
        <v>2</v>
      </c>
      <c r="AA576" s="169">
        <v>0</v>
      </c>
      <c r="AB576" s="169">
        <v>0</v>
      </c>
      <c r="AC576" s="168">
        <v>0</v>
      </c>
      <c r="AD576" s="168">
        <v>93.3</v>
      </c>
      <c r="AE576" s="168">
        <v>93.3</v>
      </c>
      <c r="AF576" s="168">
        <v>0</v>
      </c>
      <c r="AG576" s="168">
        <v>0</v>
      </c>
      <c r="AH576" s="168">
        <v>0</v>
      </c>
      <c r="AI576" s="168">
        <v>0</v>
      </c>
      <c r="AJ576" s="168">
        <v>0</v>
      </c>
      <c r="AK576" s="168">
        <v>20</v>
      </c>
      <c r="AL576" s="168">
        <v>11.8</v>
      </c>
      <c r="AM576" s="168">
        <v>0</v>
      </c>
      <c r="AN576" s="168">
        <v>0</v>
      </c>
      <c r="AO576" s="168">
        <v>0</v>
      </c>
      <c r="AP576" s="168">
        <v>6.3</v>
      </c>
      <c r="AQ576" s="168">
        <v>106.67</v>
      </c>
      <c r="AR576" s="168">
        <v>3.9</v>
      </c>
      <c r="AS576" s="168">
        <v>15</v>
      </c>
      <c r="AT576" s="171">
        <f t="shared" si="200"/>
        <v>0</v>
      </c>
      <c r="AU576" s="171">
        <f t="shared" si="201"/>
        <v>0</v>
      </c>
      <c r="AV576" s="172">
        <f t="shared" si="202"/>
        <v>2</v>
      </c>
      <c r="AW576" s="172">
        <f t="shared" si="203"/>
        <v>0</v>
      </c>
      <c r="AX576" s="172">
        <f t="shared" si="204"/>
        <v>2</v>
      </c>
      <c r="AY576" s="172">
        <f t="shared" si="205"/>
        <v>0</v>
      </c>
      <c r="AZ576" s="172">
        <f t="shared" si="206"/>
        <v>0</v>
      </c>
      <c r="BA576" s="172">
        <f t="shared" si="207"/>
        <v>0</v>
      </c>
      <c r="BB576" s="173">
        <f t="shared" si="208"/>
        <v>0</v>
      </c>
      <c r="BC576" s="173" t="str">
        <f t="shared" si="209"/>
        <v/>
      </c>
      <c r="BD576" s="173">
        <f t="shared" si="210"/>
        <v>0</v>
      </c>
      <c r="BE576" s="173">
        <f t="shared" si="211"/>
        <v>0</v>
      </c>
      <c r="BF576" s="173">
        <f t="shared" si="212"/>
        <v>0</v>
      </c>
      <c r="BG576" s="173">
        <f t="shared" si="213"/>
        <v>0.29411764705882354</v>
      </c>
      <c r="BH576" s="174" t="str">
        <f t="shared" si="214"/>
        <v>&lt;10 min</v>
      </c>
      <c r="BI576" s="174" t="str">
        <f t="shared" si="215"/>
        <v>23–27</v>
      </c>
      <c r="BJ576" s="175">
        <f t="shared" si="216"/>
        <v>0</v>
      </c>
      <c r="BK576" s="175">
        <f t="shared" si="217"/>
        <v>0</v>
      </c>
      <c r="BL576" s="175">
        <f t="shared" si="218"/>
        <v>6.0350030175015089E-4</v>
      </c>
      <c r="BM576" s="176" t="str">
        <f t="shared" si="219"/>
        <v>Écarter</v>
      </c>
      <c r="BN576" s="177">
        <f t="shared" si="220"/>
        <v>0</v>
      </c>
      <c r="BO576" s="177">
        <f t="shared" si="221"/>
        <v>6.8</v>
      </c>
      <c r="BP576" s="178">
        <f t="shared" si="222"/>
        <v>0</v>
      </c>
      <c r="BQ576" s="178">
        <f t="shared" si="223"/>
        <v>0</v>
      </c>
      <c r="BR576" s="179">
        <f t="shared" si="224"/>
        <v>0.29411764705882354</v>
      </c>
      <c r="BS576" s="182">
        <f>AVERAGE(Tableau1[[#This Row],[STL_pg/Min]],Tableau1[[#This Row],[BLK_pg/Min]],Tableau1[[#This Row],[REB_pg/Min]])</f>
        <v>9.8039215686274508E-2</v>
      </c>
      <c r="BT576" s="180">
        <f>AVERAGE(Tableau1[FG%])</f>
        <v>44.61089630931459</v>
      </c>
      <c r="BU576" s="180">
        <f>AVERAGE(Tableau1[3P%])</f>
        <v>29.902460456941991</v>
      </c>
      <c r="BV576" s="180">
        <f>AVERAGE(Tableau1[FT%])</f>
        <v>72.024077328646754</v>
      </c>
    </row>
    <row r="577" spans="1:74">
      <c r="A577" s="181" t="s">
        <v>2340</v>
      </c>
      <c r="B577" s="167" t="s">
        <v>1821</v>
      </c>
      <c r="C577" s="168">
        <v>29</v>
      </c>
      <c r="D577" s="168">
        <v>1</v>
      </c>
      <c r="E577" s="168">
        <v>0</v>
      </c>
      <c r="F577" s="168">
        <v>1</v>
      </c>
      <c r="G577" s="168">
        <v>3.4</v>
      </c>
      <c r="H577" s="169">
        <v>0</v>
      </c>
      <c r="I577" s="169">
        <v>0</v>
      </c>
      <c r="J577" s="169">
        <v>0</v>
      </c>
      <c r="K577" s="169">
        <v>0</v>
      </c>
      <c r="L577" s="169">
        <v>0</v>
      </c>
      <c r="M577" s="169">
        <v>0</v>
      </c>
      <c r="N577" s="169">
        <v>0</v>
      </c>
      <c r="O577" s="169">
        <v>0</v>
      </c>
      <c r="P577" s="169">
        <v>0</v>
      </c>
      <c r="Q577" s="169">
        <v>0</v>
      </c>
      <c r="R577" s="169">
        <v>0</v>
      </c>
      <c r="S577" s="169">
        <v>1</v>
      </c>
      <c r="T577" s="169">
        <v>1</v>
      </c>
      <c r="U577" s="169">
        <v>1</v>
      </c>
      <c r="V577" s="170">
        <v>0</v>
      </c>
      <c r="W577" s="169">
        <v>0</v>
      </c>
      <c r="X577" s="169">
        <v>0</v>
      </c>
      <c r="Y577" s="169">
        <v>0</v>
      </c>
      <c r="Z577" s="169">
        <v>3</v>
      </c>
      <c r="AA577" s="169">
        <v>0</v>
      </c>
      <c r="AB577" s="169">
        <v>0</v>
      </c>
      <c r="AC577" s="168">
        <v>5</v>
      </c>
      <c r="AD577" s="168">
        <v>125</v>
      </c>
      <c r="AE577" s="168">
        <v>62.5</v>
      </c>
      <c r="AF577" s="168">
        <v>62.5</v>
      </c>
      <c r="AG577" s="168">
        <v>25</v>
      </c>
      <c r="AH577" s="168">
        <v>0</v>
      </c>
      <c r="AI577" s="168">
        <v>100</v>
      </c>
      <c r="AJ577" s="168">
        <v>0</v>
      </c>
      <c r="AK577" s="168">
        <v>25</v>
      </c>
      <c r="AL577" s="168">
        <v>11.1</v>
      </c>
      <c r="AM577" s="168">
        <v>0</v>
      </c>
      <c r="AN577" s="168">
        <v>0</v>
      </c>
      <c r="AO577" s="168">
        <v>0</v>
      </c>
      <c r="AP577" s="168">
        <v>0</v>
      </c>
      <c r="AQ577" s="168">
        <v>114.06</v>
      </c>
      <c r="AR577" s="168">
        <v>13.3</v>
      </c>
      <c r="AS577" s="168">
        <v>8</v>
      </c>
      <c r="AT577" s="171">
        <f t="shared" si="200"/>
        <v>0</v>
      </c>
      <c r="AU577" s="171">
        <f t="shared" si="201"/>
        <v>1</v>
      </c>
      <c r="AV577" s="172">
        <f t="shared" si="202"/>
        <v>1</v>
      </c>
      <c r="AW577" s="172">
        <f t="shared" si="203"/>
        <v>0</v>
      </c>
      <c r="AX577" s="172">
        <f t="shared" si="204"/>
        <v>1</v>
      </c>
      <c r="AY577" s="172">
        <f t="shared" si="205"/>
        <v>0</v>
      </c>
      <c r="AZ577" s="172">
        <f t="shared" si="206"/>
        <v>0</v>
      </c>
      <c r="BA577" s="172">
        <f t="shared" si="207"/>
        <v>0</v>
      </c>
      <c r="BB577" s="173">
        <f t="shared" si="208"/>
        <v>0</v>
      </c>
      <c r="BC577" s="173" t="str">
        <f t="shared" si="209"/>
        <v/>
      </c>
      <c r="BD577" s="173">
        <f t="shared" si="210"/>
        <v>0</v>
      </c>
      <c r="BE577" s="173">
        <f t="shared" si="211"/>
        <v>0</v>
      </c>
      <c r="BF577" s="173">
        <f t="shared" si="212"/>
        <v>0</v>
      </c>
      <c r="BG577" s="173">
        <f t="shared" si="213"/>
        <v>0.29411764705882354</v>
      </c>
      <c r="BH577" s="174" t="str">
        <f t="shared" si="214"/>
        <v>&lt;10 min</v>
      </c>
      <c r="BI577" s="174" t="str">
        <f t="shared" si="215"/>
        <v>28–32</v>
      </c>
      <c r="BJ577" s="175">
        <f t="shared" si="216"/>
        <v>0</v>
      </c>
      <c r="BK577" s="175">
        <f t="shared" si="217"/>
        <v>0</v>
      </c>
      <c r="BL577" s="175">
        <f t="shared" si="218"/>
        <v>0</v>
      </c>
      <c r="BM577" s="176" t="str">
        <f t="shared" si="219"/>
        <v>Écarter</v>
      </c>
      <c r="BN577" s="177">
        <f t="shared" si="220"/>
        <v>0</v>
      </c>
      <c r="BO577" s="177">
        <f t="shared" si="221"/>
        <v>3.4</v>
      </c>
      <c r="BP577" s="178">
        <f t="shared" si="222"/>
        <v>0.29411764705882354</v>
      </c>
      <c r="BQ577" s="178">
        <f t="shared" si="223"/>
        <v>0</v>
      </c>
      <c r="BR577" s="179">
        <f t="shared" si="224"/>
        <v>0.29411764705882354</v>
      </c>
      <c r="BS577" s="182">
        <f>AVERAGE(Tableau1[[#This Row],[STL_pg/Min]],Tableau1[[#This Row],[BLK_pg/Min]],Tableau1[[#This Row],[REB_pg/Min]])</f>
        <v>9.8039215686274508E-2</v>
      </c>
      <c r="BT577" s="180">
        <f>AVERAGE(Tableau1[FG%])</f>
        <v>44.61089630931459</v>
      </c>
      <c r="BU577" s="180">
        <f>AVERAGE(Tableau1[3P%])</f>
        <v>29.902460456941991</v>
      </c>
      <c r="BV577" s="180">
        <f>AVERAGE(Tableau1[FT%])</f>
        <v>72.024077328646754</v>
      </c>
    </row>
    <row r="578" spans="1:74">
      <c r="A578" s="181" t="s">
        <v>2341</v>
      </c>
      <c r="B578" s="167" t="s">
        <v>1754</v>
      </c>
      <c r="C578" s="168">
        <v>25</v>
      </c>
      <c r="D578" s="168">
        <v>2</v>
      </c>
      <c r="E578" s="168">
        <v>2</v>
      </c>
      <c r="F578" s="168">
        <v>0</v>
      </c>
      <c r="G578" s="168">
        <v>2.2999999999999998</v>
      </c>
      <c r="H578" s="169">
        <v>0</v>
      </c>
      <c r="I578" s="169">
        <v>0</v>
      </c>
      <c r="J578" s="169">
        <v>0</v>
      </c>
      <c r="K578" s="169">
        <v>0</v>
      </c>
      <c r="L578" s="169">
        <v>0</v>
      </c>
      <c r="M578" s="169">
        <v>0</v>
      </c>
      <c r="N578" s="169">
        <v>0</v>
      </c>
      <c r="O578" s="169">
        <v>0</v>
      </c>
      <c r="P578" s="169">
        <v>0</v>
      </c>
      <c r="Q578" s="169">
        <v>0</v>
      </c>
      <c r="R578" s="169">
        <v>0</v>
      </c>
      <c r="S578" s="169">
        <v>0</v>
      </c>
      <c r="T578" s="169">
        <v>0</v>
      </c>
      <c r="U578" s="169">
        <v>1</v>
      </c>
      <c r="V578" s="170">
        <v>0</v>
      </c>
      <c r="W578" s="169">
        <v>0</v>
      </c>
      <c r="X578" s="169">
        <v>0</v>
      </c>
      <c r="Y578" s="169">
        <v>2</v>
      </c>
      <c r="Z578" s="169">
        <v>2</v>
      </c>
      <c r="AA578" s="169">
        <v>0</v>
      </c>
      <c r="AB578" s="169">
        <v>0</v>
      </c>
      <c r="AC578" s="168">
        <v>-5</v>
      </c>
      <c r="AD578" s="168">
        <v>72.7</v>
      </c>
      <c r="AE578" s="168">
        <v>150</v>
      </c>
      <c r="AF578" s="168">
        <v>-77.3</v>
      </c>
      <c r="AG578" s="168">
        <v>25</v>
      </c>
      <c r="AH578" s="168">
        <v>0</v>
      </c>
      <c r="AI578" s="168">
        <v>100</v>
      </c>
      <c r="AJ578" s="168">
        <v>0</v>
      </c>
      <c r="AK578" s="168">
        <v>0</v>
      </c>
      <c r="AL578" s="168">
        <v>0</v>
      </c>
      <c r="AM578" s="168">
        <v>0</v>
      </c>
      <c r="AN578" s="168">
        <v>0</v>
      </c>
      <c r="AO578" s="168">
        <v>0</v>
      </c>
      <c r="AP578" s="168">
        <v>0</v>
      </c>
      <c r="AQ578" s="168">
        <v>118.29</v>
      </c>
      <c r="AR578" s="168">
        <v>-4.3</v>
      </c>
      <c r="AS578" s="168">
        <v>11</v>
      </c>
      <c r="AT578" s="171">
        <f t="shared" si="200"/>
        <v>0</v>
      </c>
      <c r="AU578" s="171">
        <f t="shared" si="201"/>
        <v>0.5</v>
      </c>
      <c r="AV578" s="172">
        <f t="shared" si="202"/>
        <v>0</v>
      </c>
      <c r="AW578" s="172">
        <f t="shared" si="203"/>
        <v>0</v>
      </c>
      <c r="AX578" s="172">
        <f t="shared" si="204"/>
        <v>0</v>
      </c>
      <c r="AY578" s="172">
        <f t="shared" si="205"/>
        <v>0</v>
      </c>
      <c r="AZ578" s="172">
        <f t="shared" si="206"/>
        <v>0</v>
      </c>
      <c r="BA578" s="172">
        <f t="shared" si="207"/>
        <v>0</v>
      </c>
      <c r="BB578" s="173">
        <f t="shared" si="208"/>
        <v>0</v>
      </c>
      <c r="BC578" s="173" t="str">
        <f t="shared" si="209"/>
        <v/>
      </c>
      <c r="BD578" s="173">
        <f t="shared" si="210"/>
        <v>0</v>
      </c>
      <c r="BE578" s="173">
        <f t="shared" si="211"/>
        <v>0</v>
      </c>
      <c r="BF578" s="173">
        <f t="shared" si="212"/>
        <v>0</v>
      </c>
      <c r="BG578" s="173">
        <f t="shared" si="213"/>
        <v>0</v>
      </c>
      <c r="BH578" s="174" t="str">
        <f t="shared" si="214"/>
        <v>&lt;10 min</v>
      </c>
      <c r="BI578" s="174" t="str">
        <f t="shared" si="215"/>
        <v>23–27</v>
      </c>
      <c r="BJ578" s="175">
        <f t="shared" si="216"/>
        <v>0</v>
      </c>
      <c r="BK578" s="175">
        <f t="shared" si="217"/>
        <v>0</v>
      </c>
      <c r="BL578" s="175">
        <f t="shared" si="218"/>
        <v>0</v>
      </c>
      <c r="BM578" s="176" t="str">
        <f t="shared" si="219"/>
        <v>Écarter</v>
      </c>
      <c r="BN578" s="177">
        <f t="shared" si="220"/>
        <v>0</v>
      </c>
      <c r="BO578" s="177">
        <f t="shared" si="221"/>
        <v>4.5999999999999996</v>
      </c>
      <c r="BP578" s="178">
        <f t="shared" si="222"/>
        <v>0.21739130434782611</v>
      </c>
      <c r="BQ578" s="178">
        <f t="shared" si="223"/>
        <v>0</v>
      </c>
      <c r="BR578" s="179">
        <f t="shared" si="224"/>
        <v>0</v>
      </c>
      <c r="BS578" s="182">
        <f>AVERAGE(Tableau1[[#This Row],[STL_pg/Min]],Tableau1[[#This Row],[BLK_pg/Min]],Tableau1[[#This Row],[REB_pg/Min]])</f>
        <v>0</v>
      </c>
      <c r="BT578" s="180">
        <f>AVERAGE(Tableau1[FG%])</f>
        <v>44.61089630931459</v>
      </c>
      <c r="BU578" s="180">
        <f>AVERAGE(Tableau1[3P%])</f>
        <v>29.902460456941991</v>
      </c>
      <c r="BV578" s="180">
        <f>AVERAGE(Tableau1[FT%])</f>
        <v>72.024077328646754</v>
      </c>
    </row>
    <row r="579" spans="1:74">
      <c r="A579" s="185" t="s">
        <v>2342</v>
      </c>
      <c r="B579" s="186" t="s">
        <v>1815</v>
      </c>
      <c r="C579" s="187">
        <v>27</v>
      </c>
      <c r="D579" s="187">
        <v>4</v>
      </c>
      <c r="E579" s="187">
        <v>2</v>
      </c>
      <c r="F579" s="187">
        <v>2</v>
      </c>
      <c r="G579" s="187">
        <v>1.8</v>
      </c>
      <c r="H579" s="188">
        <v>0</v>
      </c>
      <c r="I579" s="188">
        <v>0</v>
      </c>
      <c r="J579" s="188">
        <v>0</v>
      </c>
      <c r="K579" s="188">
        <v>0</v>
      </c>
      <c r="L579" s="188">
        <v>0</v>
      </c>
      <c r="M579" s="188">
        <v>0</v>
      </c>
      <c r="N579" s="188">
        <v>0</v>
      </c>
      <c r="O579" s="188">
        <v>0</v>
      </c>
      <c r="P579" s="188">
        <v>0</v>
      </c>
      <c r="Q579" s="188">
        <v>0</v>
      </c>
      <c r="R579" s="188">
        <v>0</v>
      </c>
      <c r="S579" s="188">
        <v>0</v>
      </c>
      <c r="T579" s="188">
        <v>0</v>
      </c>
      <c r="U579" s="188">
        <v>1</v>
      </c>
      <c r="V579" s="189">
        <v>0</v>
      </c>
      <c r="W579" s="188">
        <v>1</v>
      </c>
      <c r="X579" s="188">
        <v>0</v>
      </c>
      <c r="Y579" s="188">
        <v>0</v>
      </c>
      <c r="Z579" s="188">
        <v>4</v>
      </c>
      <c r="AA579" s="188">
        <v>0</v>
      </c>
      <c r="AB579" s="188">
        <v>0</v>
      </c>
      <c r="AC579" s="187">
        <v>-0.3</v>
      </c>
      <c r="AD579" s="187">
        <v>81.3</v>
      </c>
      <c r="AE579" s="187">
        <v>77.8</v>
      </c>
      <c r="AF579" s="187">
        <v>3.5</v>
      </c>
      <c r="AG579" s="187">
        <v>25</v>
      </c>
      <c r="AH579" s="187">
        <v>0</v>
      </c>
      <c r="AI579" s="187">
        <v>100</v>
      </c>
      <c r="AJ579" s="187">
        <v>0</v>
      </c>
      <c r="AK579" s="187">
        <v>0</v>
      </c>
      <c r="AL579" s="187">
        <v>0</v>
      </c>
      <c r="AM579" s="187">
        <v>0</v>
      </c>
      <c r="AN579" s="187">
        <v>0</v>
      </c>
      <c r="AO579" s="187">
        <v>0</v>
      </c>
      <c r="AP579" s="187">
        <v>0</v>
      </c>
      <c r="AQ579" s="187">
        <v>111.25</v>
      </c>
      <c r="AR579" s="187">
        <v>11.4</v>
      </c>
      <c r="AS579" s="187">
        <v>16</v>
      </c>
      <c r="AT579" s="190">
        <f t="shared" si="200"/>
        <v>0</v>
      </c>
      <c r="AU579" s="190">
        <f t="shared" si="201"/>
        <v>0.25</v>
      </c>
      <c r="AV579" s="191">
        <f t="shared" si="202"/>
        <v>0</v>
      </c>
      <c r="AW579" s="191">
        <f t="shared" si="203"/>
        <v>0</v>
      </c>
      <c r="AX579" s="191">
        <f t="shared" si="204"/>
        <v>0</v>
      </c>
      <c r="AY579" s="191">
        <f t="shared" si="205"/>
        <v>0.25</v>
      </c>
      <c r="AZ579" s="191">
        <f t="shared" si="206"/>
        <v>0</v>
      </c>
      <c r="BA579" s="191">
        <f t="shared" si="207"/>
        <v>0</v>
      </c>
      <c r="BB579" s="192">
        <f t="shared" si="208"/>
        <v>0</v>
      </c>
      <c r="BC579" s="192" t="str">
        <f t="shared" si="209"/>
        <v/>
      </c>
      <c r="BD579" s="192">
        <f t="shared" si="210"/>
        <v>0.1388888888888889</v>
      </c>
      <c r="BE579" s="192">
        <f t="shared" si="211"/>
        <v>0</v>
      </c>
      <c r="BF579" s="192">
        <f t="shared" si="212"/>
        <v>0</v>
      </c>
      <c r="BG579" s="192">
        <f t="shared" si="213"/>
        <v>0</v>
      </c>
      <c r="BH579" s="193" t="str">
        <f t="shared" si="214"/>
        <v>&lt;10 min</v>
      </c>
      <c r="BI579" s="193" t="str">
        <f t="shared" si="215"/>
        <v>23–27</v>
      </c>
      <c r="BJ579" s="194">
        <f t="shared" si="216"/>
        <v>0</v>
      </c>
      <c r="BK579" s="194">
        <f t="shared" si="217"/>
        <v>0</v>
      </c>
      <c r="BL579" s="194">
        <f t="shared" si="218"/>
        <v>0</v>
      </c>
      <c r="BM579" s="195" t="str">
        <f t="shared" si="219"/>
        <v>Écarter</v>
      </c>
      <c r="BN579" s="196">
        <f t="shared" si="220"/>
        <v>0</v>
      </c>
      <c r="BO579" s="196">
        <f t="shared" si="221"/>
        <v>7.2</v>
      </c>
      <c r="BP579" s="197">
        <f t="shared" si="222"/>
        <v>0.1388888888888889</v>
      </c>
      <c r="BQ579" s="197">
        <f t="shared" si="223"/>
        <v>0</v>
      </c>
      <c r="BR579" s="198">
        <f t="shared" si="224"/>
        <v>0</v>
      </c>
      <c r="BS579" s="182">
        <f>AVERAGE(Tableau1[[#This Row],[STL_pg/Min]],Tableau1[[#This Row],[BLK_pg/Min]],Tableau1[[#This Row],[REB_pg/Min]])</f>
        <v>4.6296296296296301E-2</v>
      </c>
      <c r="BT579" s="180">
        <f>AVERAGE(Tableau1[FG%])</f>
        <v>44.61089630931459</v>
      </c>
      <c r="BU579" s="180">
        <f>AVERAGE(Tableau1[3P%])</f>
        <v>29.902460456941991</v>
      </c>
      <c r="BV579" s="180">
        <f>AVERAGE(Tableau1[FT%])</f>
        <v>72.024077328646754</v>
      </c>
    </row>
    <row r="580" spans="1:74" ht="15.75" customHeight="1">
      <c r="V580" s="35"/>
      <c r="X580" s="2"/>
    </row>
    <row r="581" spans="1:74" ht="15.75" customHeight="1">
      <c r="V581" s="35"/>
      <c r="X581" s="2"/>
    </row>
    <row r="582" spans="1:74" ht="15.75" customHeight="1">
      <c r="A582" s="203" t="s">
        <v>1525</v>
      </c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  <c r="AC582" s="203"/>
      <c r="AD582" s="203"/>
      <c r="AE582" s="203"/>
      <c r="AF582" s="203"/>
      <c r="AG582" s="203"/>
      <c r="AH582" s="203"/>
      <c r="AI582" s="203"/>
      <c r="AJ582" s="203"/>
      <c r="AK582" s="203"/>
      <c r="AL582" s="203"/>
      <c r="AM582" s="203"/>
      <c r="AN582" s="203"/>
      <c r="AO582" s="203"/>
      <c r="AP582" s="203"/>
      <c r="AQ582" s="203"/>
      <c r="AR582" s="203"/>
      <c r="AS582" s="203"/>
      <c r="AT582" s="203"/>
      <c r="AU582" s="203"/>
      <c r="AV582" s="203"/>
      <c r="AW582" s="203"/>
      <c r="AX582" s="203"/>
      <c r="AY582" s="203"/>
      <c r="AZ582" s="203"/>
      <c r="BA582" s="203"/>
      <c r="BB582" s="203"/>
      <c r="BC582" s="203"/>
      <c r="BD582" s="203"/>
      <c r="BE582" s="203"/>
      <c r="BF582" s="203"/>
      <c r="BG582" s="203"/>
      <c r="BH582" s="203"/>
      <c r="BI582" s="203"/>
      <c r="BJ582" s="203"/>
      <c r="BK582" s="203"/>
      <c r="BL582" s="203"/>
      <c r="BM582" s="203"/>
      <c r="BN582" s="203"/>
      <c r="BO582" s="203"/>
      <c r="BP582" s="203"/>
      <c r="BQ582" s="203"/>
      <c r="BR582" s="203"/>
      <c r="BS582" s="51"/>
    </row>
    <row r="583" spans="1:74" ht="15.75" customHeight="1">
      <c r="AA583" s="33"/>
    </row>
    <row r="584" spans="1:74" ht="15.75" customHeight="1">
      <c r="A584" s="81" t="s">
        <v>0</v>
      </c>
      <c r="B584" s="82" t="s">
        <v>1</v>
      </c>
      <c r="C584" s="83" t="s">
        <v>2</v>
      </c>
      <c r="D584" s="83" t="s">
        <v>3</v>
      </c>
      <c r="E584" s="83" t="s">
        <v>4</v>
      </c>
      <c r="F584" s="83" t="s">
        <v>5</v>
      </c>
      <c r="G584" s="83" t="s">
        <v>6</v>
      </c>
      <c r="H584" s="151" t="s">
        <v>7</v>
      </c>
      <c r="I584" s="151" t="s">
        <v>8</v>
      </c>
      <c r="J584" s="151" t="s">
        <v>9</v>
      </c>
      <c r="K584" s="151" t="s">
        <v>10</v>
      </c>
      <c r="L584" s="152" t="s">
        <v>1511</v>
      </c>
      <c r="M584" s="151" t="s">
        <v>11</v>
      </c>
      <c r="N584" s="151" t="s">
        <v>12</v>
      </c>
      <c r="O584" s="151" t="s">
        <v>13</v>
      </c>
      <c r="P584" s="151" t="s">
        <v>14</v>
      </c>
      <c r="Q584" s="151" t="s">
        <v>15</v>
      </c>
      <c r="R584" s="151" t="s">
        <v>16</v>
      </c>
      <c r="S584" s="151" t="s">
        <v>17</v>
      </c>
      <c r="T584" s="151" t="s">
        <v>18</v>
      </c>
      <c r="U584" s="151" t="s">
        <v>19</v>
      </c>
      <c r="V584" s="151" t="s">
        <v>20</v>
      </c>
      <c r="W584" s="151" t="s">
        <v>21</v>
      </c>
      <c r="X584" s="151" t="s">
        <v>22</v>
      </c>
      <c r="Y584" s="151" t="s">
        <v>23</v>
      </c>
      <c r="Z584" s="151" t="s">
        <v>24</v>
      </c>
      <c r="AA584" s="151" t="s">
        <v>25</v>
      </c>
      <c r="AB584" s="151" t="s">
        <v>26</v>
      </c>
      <c r="AC584" s="83" t="s">
        <v>1512</v>
      </c>
      <c r="AD584" s="83" t="s">
        <v>27</v>
      </c>
      <c r="AE584" s="83" t="s">
        <v>28</v>
      </c>
      <c r="AF584" s="83" t="s">
        <v>29</v>
      </c>
      <c r="AG584" s="83" t="s">
        <v>30</v>
      </c>
      <c r="AH584" s="83" t="s">
        <v>31</v>
      </c>
      <c r="AI584" s="83" t="s">
        <v>32</v>
      </c>
      <c r="AJ584" s="83" t="s">
        <v>33</v>
      </c>
      <c r="AK584" s="83" t="s">
        <v>34</v>
      </c>
      <c r="AL584" s="83" t="s">
        <v>35</v>
      </c>
      <c r="AM584" s="83" t="s">
        <v>36</v>
      </c>
      <c r="AN584" s="83" t="s">
        <v>37</v>
      </c>
      <c r="AO584" s="83" t="s">
        <v>38</v>
      </c>
      <c r="AP584" s="83" t="s">
        <v>39</v>
      </c>
      <c r="AQ584" s="83" t="s">
        <v>40</v>
      </c>
      <c r="AR584" s="83" t="s">
        <v>41</v>
      </c>
      <c r="AS584" s="83" t="s">
        <v>42</v>
      </c>
      <c r="AT584" s="86" t="s">
        <v>1279</v>
      </c>
      <c r="AU584" s="86" t="s">
        <v>1280</v>
      </c>
      <c r="AV584" s="86" t="s">
        <v>1281</v>
      </c>
      <c r="AW584" s="86" t="s">
        <v>1282</v>
      </c>
      <c r="AX584" s="86" t="s">
        <v>1283</v>
      </c>
      <c r="AY584" s="86" t="s">
        <v>1284</v>
      </c>
      <c r="AZ584" s="86" t="s">
        <v>1285</v>
      </c>
      <c r="BA584" s="86" t="s">
        <v>1286</v>
      </c>
      <c r="BB584" s="87" t="s">
        <v>1287</v>
      </c>
      <c r="BC584" s="87" t="s">
        <v>1288</v>
      </c>
      <c r="BD584" s="87" t="s">
        <v>1289</v>
      </c>
      <c r="BE584" s="87" t="s">
        <v>1290</v>
      </c>
      <c r="BF584" s="87" t="s">
        <v>1291</v>
      </c>
      <c r="BG584" s="87" t="s">
        <v>1292</v>
      </c>
      <c r="BH584" s="88" t="s">
        <v>1319</v>
      </c>
      <c r="BI584" s="88" t="s">
        <v>1328</v>
      </c>
      <c r="BJ584" s="89" t="s">
        <v>1431</v>
      </c>
      <c r="BK584" s="89" t="s">
        <v>1432</v>
      </c>
      <c r="BL584" s="89" t="s">
        <v>1433</v>
      </c>
      <c r="BM584" s="90" t="s">
        <v>1430</v>
      </c>
      <c r="BN584" s="91" t="s">
        <v>1435</v>
      </c>
      <c r="BO584" s="91" t="s">
        <v>1444</v>
      </c>
      <c r="BP584" s="91" t="s">
        <v>1445</v>
      </c>
      <c r="BQ584" s="91" t="s">
        <v>1428</v>
      </c>
      <c r="BR584" s="92" t="s">
        <v>1488</v>
      </c>
      <c r="BS584" s="112"/>
    </row>
    <row r="585" spans="1:74" ht="15.75" customHeight="1">
      <c r="A585" s="77" t="s">
        <v>100</v>
      </c>
      <c r="B585" s="12" t="s">
        <v>63</v>
      </c>
      <c r="C585" s="13">
        <v>28</v>
      </c>
      <c r="D585" s="13">
        <v>82</v>
      </c>
      <c r="E585" s="13">
        <v>51</v>
      </c>
      <c r="F585" s="13">
        <v>31</v>
      </c>
      <c r="G585" s="13">
        <v>37</v>
      </c>
      <c r="H585" s="14">
        <v>1443</v>
      </c>
      <c r="I585" s="15">
        <v>590</v>
      </c>
      <c r="J585" s="15">
        <v>1181</v>
      </c>
      <c r="K585" s="14">
        <v>50</v>
      </c>
      <c r="L585" s="15">
        <v>164</v>
      </c>
      <c r="M585" s="15">
        <v>459</v>
      </c>
      <c r="N585" s="14">
        <v>35.4</v>
      </c>
      <c r="O585" s="14">
        <v>98</v>
      </c>
      <c r="P585" s="14">
        <v>115</v>
      </c>
      <c r="Q585" s="14">
        <v>81.400000000000006</v>
      </c>
      <c r="R585" s="15">
        <v>74</v>
      </c>
      <c r="S585" s="15">
        <v>189</v>
      </c>
      <c r="T585" s="15">
        <v>262</v>
      </c>
      <c r="U585" s="15">
        <v>303</v>
      </c>
      <c r="V585" s="68">
        <v>131</v>
      </c>
      <c r="W585" s="15">
        <v>74</v>
      </c>
      <c r="X585" s="15">
        <v>41</v>
      </c>
      <c r="Y585" s="15">
        <v>123</v>
      </c>
      <c r="Z585" s="14">
        <v>2435</v>
      </c>
      <c r="AA585" s="14">
        <v>1</v>
      </c>
      <c r="AB585" s="14">
        <v>0</v>
      </c>
      <c r="AC585" s="13">
        <v>4.0999999999999996</v>
      </c>
      <c r="AD585" s="13">
        <v>118.4</v>
      </c>
      <c r="AE585" s="13">
        <v>112.9</v>
      </c>
      <c r="AF585" s="13">
        <v>5.6</v>
      </c>
      <c r="AG585" s="13">
        <v>14.1</v>
      </c>
      <c r="AH585" s="13">
        <v>2.3199999999999998</v>
      </c>
      <c r="AI585" s="13">
        <v>18.3</v>
      </c>
      <c r="AJ585" s="13">
        <v>2.4</v>
      </c>
      <c r="AK585" s="13">
        <v>6.3</v>
      </c>
      <c r="AL585" s="13">
        <v>4.3</v>
      </c>
      <c r="AM585" s="13">
        <v>7.9</v>
      </c>
      <c r="AN585" s="13">
        <v>57</v>
      </c>
      <c r="AO585" s="13">
        <v>58.5</v>
      </c>
      <c r="AP585" s="13">
        <v>19.2</v>
      </c>
      <c r="AQ585" s="13">
        <v>98.1</v>
      </c>
      <c r="AR585" s="13">
        <v>9</v>
      </c>
      <c r="AS585" s="13">
        <v>6200</v>
      </c>
      <c r="AT585" s="16">
        <v>17.597560975609756</v>
      </c>
      <c r="AU585" s="16">
        <v>3.6951219512195124</v>
      </c>
      <c r="AV585" s="17">
        <v>3.1951219512195124</v>
      </c>
      <c r="AW585" s="17">
        <v>0.90243902439024393</v>
      </c>
      <c r="AX585" s="17">
        <v>2.3048780487804876</v>
      </c>
      <c r="AY585" s="17">
        <v>0.90243902439024393</v>
      </c>
      <c r="AZ585" s="17">
        <v>0.5</v>
      </c>
      <c r="BA585" s="17">
        <v>1.5975609756097562</v>
      </c>
      <c r="BB585" s="18">
        <v>0.47560975609756095</v>
      </c>
      <c r="BC585" s="18">
        <v>2.3129770992366412</v>
      </c>
      <c r="BD585" s="18">
        <v>2.4390243902439025E-2</v>
      </c>
      <c r="BE585" s="18">
        <v>1.3513513513513514E-2</v>
      </c>
      <c r="BF585" s="18">
        <v>2.4390243902439025E-2</v>
      </c>
      <c r="BG585" s="18">
        <v>6.2294001318391558E-2</v>
      </c>
      <c r="BH585" s="58" t="s">
        <v>1323</v>
      </c>
      <c r="BI585" s="58" t="s">
        <v>1331</v>
      </c>
      <c r="BJ585" s="60">
        <v>0.56999999999999995</v>
      </c>
      <c r="BK585" s="60">
        <v>0.58499999999999996</v>
      </c>
      <c r="BL585" s="60">
        <v>0.71273385636692821</v>
      </c>
      <c r="BM585" s="62" t="s">
        <v>1526</v>
      </c>
      <c r="BN585" s="64">
        <v>0.53819502380134465</v>
      </c>
      <c r="BO585" s="64">
        <v>3034</v>
      </c>
      <c r="BP585" s="65">
        <v>9.9868160843770606E-2</v>
      </c>
      <c r="BQ585" s="65">
        <v>2.3129770992366412</v>
      </c>
      <c r="BR585" s="80">
        <v>8.6354647330257092E-2</v>
      </c>
      <c r="BS585" s="33"/>
    </row>
    <row r="586" spans="1:74" ht="15.75" customHeight="1">
      <c r="A586" s="77" t="s">
        <v>198</v>
      </c>
      <c r="B586" s="12" t="s">
        <v>63</v>
      </c>
      <c r="C586" s="13">
        <v>30</v>
      </c>
      <c r="D586" s="13">
        <v>77</v>
      </c>
      <c r="E586" s="13">
        <v>48</v>
      </c>
      <c r="F586" s="13">
        <v>29</v>
      </c>
      <c r="G586" s="13">
        <v>37.6</v>
      </c>
      <c r="H586" s="14">
        <v>1047</v>
      </c>
      <c r="I586" s="15">
        <v>400</v>
      </c>
      <c r="J586" s="15">
        <v>770</v>
      </c>
      <c r="K586" s="14">
        <v>52.5</v>
      </c>
      <c r="L586" s="15">
        <v>85</v>
      </c>
      <c r="M586" s="15">
        <v>254</v>
      </c>
      <c r="N586" s="14">
        <v>33.299999999999997</v>
      </c>
      <c r="O586" s="14">
        <v>162</v>
      </c>
      <c r="P586" s="14">
        <v>208</v>
      </c>
      <c r="Q586" s="14">
        <v>77.599999999999994</v>
      </c>
      <c r="R586" s="15">
        <v>162</v>
      </c>
      <c r="S586" s="15">
        <v>578</v>
      </c>
      <c r="T586" s="15">
        <v>739</v>
      </c>
      <c r="U586" s="15">
        <v>454</v>
      </c>
      <c r="V586" s="68">
        <v>162</v>
      </c>
      <c r="W586" s="15">
        <v>116</v>
      </c>
      <c r="X586" s="15">
        <v>31</v>
      </c>
      <c r="Y586" s="15">
        <v>200</v>
      </c>
      <c r="Z586" s="14">
        <v>2895</v>
      </c>
      <c r="AA586" s="14">
        <v>34</v>
      </c>
      <c r="AB586" s="14">
        <v>9</v>
      </c>
      <c r="AC586" s="13">
        <v>2.6</v>
      </c>
      <c r="AD586" s="13">
        <v>117.9</v>
      </c>
      <c r="AE586" s="13">
        <v>114.3</v>
      </c>
      <c r="AF586" s="13">
        <v>3.6</v>
      </c>
      <c r="AG586" s="13">
        <v>20.6</v>
      </c>
      <c r="AH586" s="13">
        <v>2.87</v>
      </c>
      <c r="AI586" s="13">
        <v>30.8</v>
      </c>
      <c r="AJ586" s="13">
        <v>5.7</v>
      </c>
      <c r="AK586" s="13">
        <v>20.3</v>
      </c>
      <c r="AL586" s="13">
        <v>13</v>
      </c>
      <c r="AM586" s="13">
        <v>10.8</v>
      </c>
      <c r="AN586" s="13">
        <v>57.9</v>
      </c>
      <c r="AO586" s="13">
        <v>61.1</v>
      </c>
      <c r="AP586" s="13">
        <v>15.1</v>
      </c>
      <c r="AQ586" s="13">
        <v>97.79</v>
      </c>
      <c r="AR586" s="13">
        <v>11.9</v>
      </c>
      <c r="AS586" s="13">
        <v>5898</v>
      </c>
      <c r="AT586" s="16">
        <v>13.597402597402597</v>
      </c>
      <c r="AU586" s="16">
        <v>5.8961038961038961</v>
      </c>
      <c r="AV586" s="17">
        <v>9.5974025974025974</v>
      </c>
      <c r="AW586" s="17">
        <v>2.1038961038961039</v>
      </c>
      <c r="AX586" s="17">
        <v>7.5064935064935066</v>
      </c>
      <c r="AY586" s="17">
        <v>1.5064935064935066</v>
      </c>
      <c r="AZ586" s="17">
        <v>0.40259740259740262</v>
      </c>
      <c r="BA586" s="17">
        <v>2.1038961038961039</v>
      </c>
      <c r="BB586" s="18">
        <v>0.36163304780326055</v>
      </c>
      <c r="BC586" s="18">
        <v>2.8024691358024691</v>
      </c>
      <c r="BD586" s="18">
        <v>4.0066316662061341E-2</v>
      </c>
      <c r="BE586" s="18">
        <v>1.0707377728654325E-2</v>
      </c>
      <c r="BF586" s="18">
        <v>5.595468361425808E-2</v>
      </c>
      <c r="BG586" s="18">
        <v>0.19964078474716773</v>
      </c>
      <c r="BH586" s="58" t="s">
        <v>1323</v>
      </c>
      <c r="BI586" s="58" t="s">
        <v>1331</v>
      </c>
      <c r="BJ586" s="60">
        <v>0.57899999999999996</v>
      </c>
      <c r="BK586" s="60">
        <v>0.61099999999999999</v>
      </c>
      <c r="BL586" s="60">
        <v>0.46469523234761617</v>
      </c>
      <c r="BM586" s="62" t="s">
        <v>1526</v>
      </c>
      <c r="BN586" s="64">
        <v>0.41585617601714181</v>
      </c>
      <c r="BO586" s="64">
        <v>2895.2000000000003</v>
      </c>
      <c r="BP586" s="65">
        <v>0.15681127383255042</v>
      </c>
      <c r="BQ586" s="65">
        <v>2.8024691358024691</v>
      </c>
      <c r="BR586" s="80">
        <v>0.25525006907985631</v>
      </c>
      <c r="BS586" s="33"/>
    </row>
    <row r="587" spans="1:74" ht="15.75" customHeight="1">
      <c r="A587" s="77" t="s">
        <v>44</v>
      </c>
      <c r="B587" s="12" t="s">
        <v>45</v>
      </c>
      <c r="C587" s="13">
        <v>23</v>
      </c>
      <c r="D587" s="13">
        <v>79</v>
      </c>
      <c r="E587" s="13">
        <v>48</v>
      </c>
      <c r="F587" s="13">
        <v>31</v>
      </c>
      <c r="G587" s="13">
        <v>36.299999999999997</v>
      </c>
      <c r="H587" s="14">
        <v>2180</v>
      </c>
      <c r="I587" s="15">
        <v>719</v>
      </c>
      <c r="J587" s="15">
        <v>1612</v>
      </c>
      <c r="K587" s="14">
        <v>44.7</v>
      </c>
      <c r="L587" s="15">
        <v>324</v>
      </c>
      <c r="M587" s="15">
        <v>814</v>
      </c>
      <c r="N587" s="14">
        <v>39.5</v>
      </c>
      <c r="O587" s="14">
        <v>419</v>
      </c>
      <c r="P587" s="14">
        <v>498</v>
      </c>
      <c r="Q587" s="14">
        <v>83.7</v>
      </c>
      <c r="R587" s="15">
        <v>63</v>
      </c>
      <c r="S587" s="15">
        <v>387</v>
      </c>
      <c r="T587" s="15">
        <v>450</v>
      </c>
      <c r="U587" s="15">
        <v>356</v>
      </c>
      <c r="V587" s="68">
        <v>253</v>
      </c>
      <c r="W587" s="15">
        <v>95</v>
      </c>
      <c r="X587" s="15">
        <v>47</v>
      </c>
      <c r="Y587" s="15">
        <v>150</v>
      </c>
      <c r="Z587" s="14">
        <v>3429</v>
      </c>
      <c r="AA587" s="14">
        <v>7</v>
      </c>
      <c r="AB587" s="14">
        <v>0</v>
      </c>
      <c r="AC587" s="13">
        <v>3.7</v>
      </c>
      <c r="AD587" s="13">
        <v>116.2</v>
      </c>
      <c r="AE587" s="13">
        <v>111.4</v>
      </c>
      <c r="AF587" s="13">
        <v>4.8</v>
      </c>
      <c r="AG587" s="13">
        <v>20.9</v>
      </c>
      <c r="AH587" s="13">
        <v>1.44</v>
      </c>
      <c r="AI587" s="13">
        <v>14.8</v>
      </c>
      <c r="AJ587" s="13">
        <v>2.1</v>
      </c>
      <c r="AK587" s="13">
        <v>13.1</v>
      </c>
      <c r="AL587" s="13">
        <v>7.7</v>
      </c>
      <c r="AM587" s="13">
        <v>10.3</v>
      </c>
      <c r="AN587" s="13">
        <v>54.7</v>
      </c>
      <c r="AO587" s="13">
        <v>59.5</v>
      </c>
      <c r="AP587" s="13">
        <v>30.7</v>
      </c>
      <c r="AQ587" s="13">
        <v>98.27</v>
      </c>
      <c r="AR587" s="13">
        <v>14</v>
      </c>
      <c r="AS587" s="13">
        <v>5883</v>
      </c>
      <c r="AT587" s="16">
        <v>27.594936708860761</v>
      </c>
      <c r="AU587" s="16">
        <v>4.5063291139240507</v>
      </c>
      <c r="AV587" s="17">
        <v>5.6962025316455698</v>
      </c>
      <c r="AW587" s="17">
        <v>0.79746835443037978</v>
      </c>
      <c r="AX587" s="17">
        <v>4.8987341772151902</v>
      </c>
      <c r="AY587" s="17">
        <v>1.2025316455696202</v>
      </c>
      <c r="AZ587" s="17">
        <v>0.59493670886075944</v>
      </c>
      <c r="BA587" s="17">
        <v>3.2025316455696204</v>
      </c>
      <c r="BB587" s="18">
        <v>0.76019109390800998</v>
      </c>
      <c r="BC587" s="18">
        <v>1.4071146245059287</v>
      </c>
      <c r="BD587" s="18">
        <v>3.3127593541862815E-2</v>
      </c>
      <c r="BE587" s="18">
        <v>1.6389441015447918E-2</v>
      </c>
      <c r="BF587" s="18">
        <v>2.1968825190919555E-2</v>
      </c>
      <c r="BG587" s="18">
        <v>0.13495135474422013</v>
      </c>
      <c r="BH587" s="58" t="s">
        <v>1323</v>
      </c>
      <c r="BI587" s="58" t="s">
        <v>1330</v>
      </c>
      <c r="BJ587" s="60">
        <v>0.54700000000000004</v>
      </c>
      <c r="BK587" s="60">
        <v>0.59499999999999997</v>
      </c>
      <c r="BL587" s="60">
        <v>0.97284248642124316</v>
      </c>
      <c r="BM587" s="62" t="s">
        <v>1526</v>
      </c>
      <c r="BN587" s="64">
        <v>0.84394977459694887</v>
      </c>
      <c r="BO587" s="64">
        <v>2867.7</v>
      </c>
      <c r="BP587" s="65">
        <v>0.12414129790424383</v>
      </c>
      <c r="BQ587" s="65">
        <v>1.4071146245059289</v>
      </c>
      <c r="BR587" s="80">
        <v>0.15692017993513968</v>
      </c>
      <c r="BS587" s="33"/>
    </row>
    <row r="588" spans="1:74" ht="15.75" customHeight="1">
      <c r="A588" s="78" t="s">
        <v>52</v>
      </c>
      <c r="B588" s="12" t="s">
        <v>53</v>
      </c>
      <c r="C588" s="13">
        <v>28</v>
      </c>
      <c r="D588" s="13">
        <v>75</v>
      </c>
      <c r="E588" s="13">
        <v>35</v>
      </c>
      <c r="F588" s="13">
        <v>40</v>
      </c>
      <c r="G588" s="13">
        <v>37.299999999999997</v>
      </c>
      <c r="H588" s="14">
        <v>1920</v>
      </c>
      <c r="I588" s="15">
        <v>653</v>
      </c>
      <c r="J588" s="15">
        <v>1418</v>
      </c>
      <c r="K588" s="14">
        <v>46.1</v>
      </c>
      <c r="L588" s="15">
        <v>180</v>
      </c>
      <c r="M588" s="15">
        <v>548</v>
      </c>
      <c r="N588" s="14">
        <v>33.200000000000003</v>
      </c>
      <c r="O588" s="14">
        <v>435</v>
      </c>
      <c r="P588" s="14">
        <v>480</v>
      </c>
      <c r="Q588" s="14">
        <v>89.4</v>
      </c>
      <c r="R588" s="15">
        <v>75</v>
      </c>
      <c r="S588" s="15">
        <v>233</v>
      </c>
      <c r="T588" s="15">
        <v>308</v>
      </c>
      <c r="U588" s="15">
        <v>533</v>
      </c>
      <c r="V588" s="68">
        <v>218</v>
      </c>
      <c r="W588" s="15">
        <v>68</v>
      </c>
      <c r="X588" s="15">
        <v>15</v>
      </c>
      <c r="Y588" s="15">
        <v>195</v>
      </c>
      <c r="Z588" s="14">
        <v>3113</v>
      </c>
      <c r="AA588" s="14">
        <v>16</v>
      </c>
      <c r="AB588" s="14">
        <v>0</v>
      </c>
      <c r="AC588" s="13">
        <v>-2.4</v>
      </c>
      <c r="AD588" s="13">
        <v>115.3</v>
      </c>
      <c r="AE588" s="13">
        <v>118.5</v>
      </c>
      <c r="AF588" s="13">
        <v>-3.2</v>
      </c>
      <c r="AG588" s="13">
        <v>30.1</v>
      </c>
      <c r="AH588" s="13">
        <v>2.4</v>
      </c>
      <c r="AI588" s="13">
        <v>22.4</v>
      </c>
      <c r="AJ588" s="13">
        <v>2.8</v>
      </c>
      <c r="AK588" s="13">
        <v>8</v>
      </c>
      <c r="AL588" s="13">
        <v>5.5</v>
      </c>
      <c r="AM588" s="13">
        <v>9.3000000000000007</v>
      </c>
      <c r="AN588" s="13">
        <v>52.5</v>
      </c>
      <c r="AO588" s="13">
        <v>58.9</v>
      </c>
      <c r="AP588" s="13">
        <v>28.5</v>
      </c>
      <c r="AQ588" s="13">
        <v>98.72</v>
      </c>
      <c r="AR588" s="13">
        <v>12.2</v>
      </c>
      <c r="AS588" s="13">
        <v>5752</v>
      </c>
      <c r="AT588" s="16">
        <v>25.6</v>
      </c>
      <c r="AU588" s="16">
        <v>7.1066666666666665</v>
      </c>
      <c r="AV588" s="17">
        <v>4.1066666666666665</v>
      </c>
      <c r="AW588" s="17">
        <v>1</v>
      </c>
      <c r="AX588" s="17">
        <v>3.1066666666666665</v>
      </c>
      <c r="AY588" s="17">
        <v>0.90666666666666662</v>
      </c>
      <c r="AZ588" s="17">
        <v>0.2</v>
      </c>
      <c r="BA588" s="17">
        <v>2.9066666666666667</v>
      </c>
      <c r="BB588" s="18">
        <v>0.6863270777479894</v>
      </c>
      <c r="BC588" s="18">
        <v>2.4449541284403669</v>
      </c>
      <c r="BD588" s="18">
        <v>2.4307417336907954E-2</v>
      </c>
      <c r="BE588" s="18">
        <v>5.3619302949061672E-3</v>
      </c>
      <c r="BF588" s="18">
        <v>2.6809651474530832E-2</v>
      </c>
      <c r="BG588" s="18">
        <v>8.3288650580875784E-2</v>
      </c>
      <c r="BH588" s="58" t="s">
        <v>1323</v>
      </c>
      <c r="BI588" s="58" t="s">
        <v>1331</v>
      </c>
      <c r="BJ588" s="60">
        <v>0.52500000000000002</v>
      </c>
      <c r="BK588" s="60">
        <v>0.58899999999999997</v>
      </c>
      <c r="BL588" s="60">
        <v>0.85576342788171389</v>
      </c>
      <c r="BM588" s="62" t="s">
        <v>1526</v>
      </c>
      <c r="BN588" s="64">
        <v>0.78293762575452719</v>
      </c>
      <c r="BO588" s="64">
        <v>2797.5</v>
      </c>
      <c r="BP588" s="65">
        <v>0.1905272564789991</v>
      </c>
      <c r="BQ588" s="65">
        <v>2.4449541284403669</v>
      </c>
      <c r="BR588" s="80">
        <v>0.11009830205540662</v>
      </c>
      <c r="BS588" s="33"/>
    </row>
    <row r="589" spans="1:74" ht="15.75" customHeight="1">
      <c r="A589" s="77" t="s">
        <v>60</v>
      </c>
      <c r="B589" s="12" t="s">
        <v>61</v>
      </c>
      <c r="C589" s="13">
        <v>35</v>
      </c>
      <c r="D589" s="13">
        <v>79</v>
      </c>
      <c r="E589" s="13">
        <v>50</v>
      </c>
      <c r="F589" s="13">
        <v>29</v>
      </c>
      <c r="G589" s="13">
        <v>35.299999999999997</v>
      </c>
      <c r="H589" s="14">
        <v>1801</v>
      </c>
      <c r="I589" s="15">
        <v>529</v>
      </c>
      <c r="J589" s="15">
        <v>1296</v>
      </c>
      <c r="K589" s="14">
        <v>41</v>
      </c>
      <c r="L589" s="15">
        <v>237</v>
      </c>
      <c r="M589" s="15">
        <v>672</v>
      </c>
      <c r="N589" s="14">
        <v>35.200000000000003</v>
      </c>
      <c r="O589" s="14">
        <v>506</v>
      </c>
      <c r="P589" s="14">
        <v>577</v>
      </c>
      <c r="Q589" s="14">
        <v>87.4</v>
      </c>
      <c r="R589" s="15">
        <v>55</v>
      </c>
      <c r="S589" s="15">
        <v>403</v>
      </c>
      <c r="T589" s="15">
        <v>458</v>
      </c>
      <c r="U589" s="15">
        <v>687</v>
      </c>
      <c r="V589" s="68">
        <v>340</v>
      </c>
      <c r="W589" s="15">
        <v>119</v>
      </c>
      <c r="X589" s="15">
        <v>55</v>
      </c>
      <c r="Y589" s="15">
        <v>166</v>
      </c>
      <c r="Z589" s="14">
        <v>3555</v>
      </c>
      <c r="AA589" s="14">
        <v>38</v>
      </c>
      <c r="AB589" s="14">
        <v>3</v>
      </c>
      <c r="AC589" s="13">
        <v>4.4000000000000004</v>
      </c>
      <c r="AD589" s="13">
        <v>115.4</v>
      </c>
      <c r="AE589" s="13">
        <v>109.2</v>
      </c>
      <c r="AF589" s="13">
        <v>6.2</v>
      </c>
      <c r="AG589" s="13">
        <v>36.5</v>
      </c>
      <c r="AH589" s="13">
        <v>2.0099999999999998</v>
      </c>
      <c r="AI589" s="13">
        <v>26.9</v>
      </c>
      <c r="AJ589" s="13">
        <v>2</v>
      </c>
      <c r="AK589" s="13">
        <v>14.3</v>
      </c>
      <c r="AL589" s="13">
        <v>8.3000000000000007</v>
      </c>
      <c r="AM589" s="13">
        <v>13.4</v>
      </c>
      <c r="AN589" s="13">
        <v>50.1</v>
      </c>
      <c r="AO589" s="13">
        <v>58.2</v>
      </c>
      <c r="AP589" s="13">
        <v>28.6</v>
      </c>
      <c r="AQ589" s="13">
        <v>98.82</v>
      </c>
      <c r="AR589" s="13">
        <v>14.5</v>
      </c>
      <c r="AS589" s="13">
        <v>5737</v>
      </c>
      <c r="AT589" s="16">
        <v>22.797468354430379</v>
      </c>
      <c r="AU589" s="16">
        <v>8.6962025316455698</v>
      </c>
      <c r="AV589" s="17">
        <v>5.7974683544303796</v>
      </c>
      <c r="AW589" s="17">
        <v>0.69620253164556967</v>
      </c>
      <c r="AX589" s="17">
        <v>5.1012658227848098</v>
      </c>
      <c r="AY589" s="17">
        <v>1.5063291139240507</v>
      </c>
      <c r="AZ589" s="17">
        <v>0.69620253164556967</v>
      </c>
      <c r="BA589" s="17">
        <v>4.3037974683544302</v>
      </c>
      <c r="BB589" s="18">
        <v>0.6458206332699824</v>
      </c>
      <c r="BC589" s="18">
        <v>2.0205882352941176</v>
      </c>
      <c r="BD589" s="18">
        <v>4.2672212859038265E-2</v>
      </c>
      <c r="BE589" s="18">
        <v>1.9722451321404242E-2</v>
      </c>
      <c r="BF589" s="18">
        <v>1.9722451321404242E-2</v>
      </c>
      <c r="BG589" s="18">
        <v>0.14451177968228923</v>
      </c>
      <c r="BH589" s="58" t="s">
        <v>1323</v>
      </c>
      <c r="BI589" s="58" t="s">
        <v>1332</v>
      </c>
      <c r="BJ589" s="60">
        <v>0.501</v>
      </c>
      <c r="BK589" s="60">
        <v>0.58200000000000007</v>
      </c>
      <c r="BL589" s="60">
        <v>0.78213639106819555</v>
      </c>
      <c r="BM589" s="62" t="s">
        <v>1526</v>
      </c>
      <c r="BN589" s="64">
        <v>0.69722639635280037</v>
      </c>
      <c r="BO589" s="64">
        <v>2788.7</v>
      </c>
      <c r="BP589" s="65">
        <v>0.24635134650554022</v>
      </c>
      <c r="BQ589" s="65">
        <v>2.0205882352941176</v>
      </c>
      <c r="BR589" s="80">
        <v>0.1642342310036935</v>
      </c>
      <c r="BS589" s="33"/>
    </row>
    <row r="590" spans="1:74" ht="15.75" customHeight="1">
      <c r="A590" s="77" t="s">
        <v>70</v>
      </c>
      <c r="B590" s="12" t="s">
        <v>65</v>
      </c>
      <c r="C590" s="13">
        <v>35</v>
      </c>
      <c r="D590" s="13">
        <v>77</v>
      </c>
      <c r="E590" s="13">
        <v>38</v>
      </c>
      <c r="F590" s="13">
        <v>39</v>
      </c>
      <c r="G590" s="13">
        <v>35.9</v>
      </c>
      <c r="H590" s="14">
        <v>1709</v>
      </c>
      <c r="I590" s="15">
        <v>624</v>
      </c>
      <c r="J590" s="15">
        <v>1309</v>
      </c>
      <c r="K590" s="14">
        <v>47.7</v>
      </c>
      <c r="L590" s="15">
        <v>85</v>
      </c>
      <c r="M590" s="15">
        <v>254</v>
      </c>
      <c r="N590" s="14">
        <v>32.799999999999997</v>
      </c>
      <c r="O590" s="14">
        <v>377</v>
      </c>
      <c r="P590" s="14">
        <v>439</v>
      </c>
      <c r="Q590" s="14">
        <v>85.7</v>
      </c>
      <c r="R590" s="15">
        <v>46</v>
      </c>
      <c r="S590" s="15">
        <v>246</v>
      </c>
      <c r="T590" s="15">
        <v>300</v>
      </c>
      <c r="U590" s="15">
        <v>339</v>
      </c>
      <c r="V590" s="68">
        <v>108</v>
      </c>
      <c r="W590" s="15">
        <v>62</v>
      </c>
      <c r="X590" s="15">
        <v>31</v>
      </c>
      <c r="Y590" s="15">
        <v>146</v>
      </c>
      <c r="Z590" s="14">
        <v>2757</v>
      </c>
      <c r="AA590" s="14">
        <v>3</v>
      </c>
      <c r="AB590" s="14">
        <v>0</v>
      </c>
      <c r="AC590" s="13">
        <v>1.4</v>
      </c>
      <c r="AD590" s="13">
        <v>116.8</v>
      </c>
      <c r="AE590" s="13">
        <v>115.3</v>
      </c>
      <c r="AF590" s="13">
        <v>1.5</v>
      </c>
      <c r="AG590" s="13">
        <v>18.2</v>
      </c>
      <c r="AH590" s="13">
        <v>3.26</v>
      </c>
      <c r="AI590" s="13">
        <v>17.7</v>
      </c>
      <c r="AJ590" s="13">
        <v>1.8</v>
      </c>
      <c r="AK590" s="13">
        <v>9</v>
      </c>
      <c r="AL590" s="13">
        <v>5.4</v>
      </c>
      <c r="AM590" s="13">
        <v>5.4</v>
      </c>
      <c r="AN590" s="13">
        <v>50.9</v>
      </c>
      <c r="AO590" s="13">
        <v>56.9</v>
      </c>
      <c r="AP590" s="13">
        <v>24.4</v>
      </c>
      <c r="AQ590" s="13">
        <v>99.35</v>
      </c>
      <c r="AR590" s="13">
        <v>11.2</v>
      </c>
      <c r="AS590" s="13">
        <v>5740</v>
      </c>
      <c r="AT590" s="16">
        <v>22.194805194805195</v>
      </c>
      <c r="AU590" s="16">
        <v>4.4025974025974026</v>
      </c>
      <c r="AV590" s="17">
        <v>3.8961038961038961</v>
      </c>
      <c r="AW590" s="17">
        <v>0.59740259740259738</v>
      </c>
      <c r="AX590" s="17">
        <v>3.1948051948051948</v>
      </c>
      <c r="AY590" s="17">
        <v>0.80519480519480524</v>
      </c>
      <c r="AZ590" s="17">
        <v>0.40259740259740262</v>
      </c>
      <c r="BA590" s="17">
        <v>1.4025974025974026</v>
      </c>
      <c r="BB590" s="18">
        <v>0.61823969901964337</v>
      </c>
      <c r="BC590" s="18">
        <v>3.1388888888888888</v>
      </c>
      <c r="BD590" s="18">
        <v>2.2428824657236914E-2</v>
      </c>
      <c r="BE590" s="18">
        <v>1.1214412328618457E-2</v>
      </c>
      <c r="BF590" s="18">
        <v>1.6640740874724162E-2</v>
      </c>
      <c r="BG590" s="18">
        <v>8.8991788156133567E-2</v>
      </c>
      <c r="BH590" s="58" t="s">
        <v>1323</v>
      </c>
      <c r="BI590" s="58" t="s">
        <v>1332</v>
      </c>
      <c r="BJ590" s="60">
        <v>0.50900000000000001</v>
      </c>
      <c r="BK590" s="60">
        <v>0.56899999999999995</v>
      </c>
      <c r="BL590" s="60">
        <v>0.78998189499094751</v>
      </c>
      <c r="BM590" s="62" t="s">
        <v>1526</v>
      </c>
      <c r="BN590" s="64">
        <v>0.67879484700410253</v>
      </c>
      <c r="BO590" s="64">
        <v>2764.2999999999997</v>
      </c>
      <c r="BP590" s="65">
        <v>0.12263502514198894</v>
      </c>
      <c r="BQ590" s="65">
        <v>3.1388888888888888</v>
      </c>
      <c r="BR590" s="80">
        <v>0.1085265709221141</v>
      </c>
      <c r="BS590" s="33"/>
    </row>
    <row r="591" spans="1:74" ht="15.75" customHeight="1">
      <c r="A591" s="77" t="s">
        <v>56</v>
      </c>
      <c r="B591" s="12" t="s">
        <v>57</v>
      </c>
      <c r="C591" s="13">
        <v>26</v>
      </c>
      <c r="D591" s="13">
        <v>76</v>
      </c>
      <c r="E591" s="13">
        <v>36</v>
      </c>
      <c r="F591" s="13">
        <v>40</v>
      </c>
      <c r="G591" s="13">
        <v>36</v>
      </c>
      <c r="H591" s="14">
        <v>1839</v>
      </c>
      <c r="I591" s="15">
        <v>562</v>
      </c>
      <c r="J591" s="15">
        <v>1376</v>
      </c>
      <c r="K591" s="14">
        <v>41.1</v>
      </c>
      <c r="L591" s="15">
        <v>220</v>
      </c>
      <c r="M591" s="15">
        <v>638</v>
      </c>
      <c r="N591" s="14">
        <v>34</v>
      </c>
      <c r="O591" s="14">
        <v>494</v>
      </c>
      <c r="P591" s="14">
        <v>562</v>
      </c>
      <c r="Q591" s="14">
        <v>87.5</v>
      </c>
      <c r="R591" s="15">
        <v>38</v>
      </c>
      <c r="S591" s="15">
        <v>198</v>
      </c>
      <c r="T591" s="15">
        <v>236</v>
      </c>
      <c r="U591" s="15">
        <v>882</v>
      </c>
      <c r="V591" s="68">
        <v>357</v>
      </c>
      <c r="W591" s="15">
        <v>91</v>
      </c>
      <c r="X591" s="15">
        <v>15</v>
      </c>
      <c r="Y591" s="15">
        <v>144</v>
      </c>
      <c r="Z591" s="14">
        <v>3397</v>
      </c>
      <c r="AA591" s="14">
        <v>51</v>
      </c>
      <c r="AB591" s="14">
        <v>0</v>
      </c>
      <c r="AC591" s="13">
        <v>0.4</v>
      </c>
      <c r="AD591" s="13">
        <v>115.2</v>
      </c>
      <c r="AE591" s="13">
        <v>114.6</v>
      </c>
      <c r="AF591" s="13">
        <v>0.6</v>
      </c>
      <c r="AG591" s="13">
        <v>45.2</v>
      </c>
      <c r="AH591" s="13">
        <v>2.48</v>
      </c>
      <c r="AI591" s="13">
        <v>30.9</v>
      </c>
      <c r="AJ591" s="13">
        <v>1.2</v>
      </c>
      <c r="AK591" s="13">
        <v>7.2</v>
      </c>
      <c r="AL591" s="13">
        <v>4.2</v>
      </c>
      <c r="AM591" s="13">
        <v>12.5</v>
      </c>
      <c r="AN591" s="13">
        <v>49.1</v>
      </c>
      <c r="AO591" s="13">
        <v>56.7</v>
      </c>
      <c r="AP591" s="13">
        <v>28.5</v>
      </c>
      <c r="AQ591" s="13">
        <v>105.51</v>
      </c>
      <c r="AR591" s="13">
        <v>12.9</v>
      </c>
      <c r="AS591" s="13">
        <v>6020</v>
      </c>
      <c r="AT591" s="16">
        <v>24.19736842105263</v>
      </c>
      <c r="AU591" s="16">
        <v>11.605263157894736</v>
      </c>
      <c r="AV591" s="17">
        <v>3.1052631578947367</v>
      </c>
      <c r="AW591" s="17">
        <v>0.5</v>
      </c>
      <c r="AX591" s="17">
        <v>2.6052631578947367</v>
      </c>
      <c r="AY591" s="17">
        <v>1.1973684210526316</v>
      </c>
      <c r="AZ591" s="17">
        <v>0.19736842105263158</v>
      </c>
      <c r="BA591" s="17">
        <v>4.6973684210526319</v>
      </c>
      <c r="BB591" s="18">
        <v>0.67214912280701755</v>
      </c>
      <c r="BC591" s="18">
        <v>2.4705882352941173</v>
      </c>
      <c r="BD591" s="18">
        <v>3.3260233918128657E-2</v>
      </c>
      <c r="BE591" s="18">
        <v>5.4824561403508769E-3</v>
      </c>
      <c r="BF591" s="18">
        <v>1.3888888888888888E-2</v>
      </c>
      <c r="BG591" s="18">
        <v>7.2368421052631582E-2</v>
      </c>
      <c r="BH591" s="58" t="s">
        <v>1323</v>
      </c>
      <c r="BI591" s="58" t="s">
        <v>1330</v>
      </c>
      <c r="BJ591" s="60">
        <v>0.49099999999999999</v>
      </c>
      <c r="BK591" s="60">
        <v>0.56700000000000006</v>
      </c>
      <c r="BL591" s="60">
        <v>0.83041641520820764</v>
      </c>
      <c r="BM591" s="62" t="s">
        <v>1526</v>
      </c>
      <c r="BN591" s="64">
        <v>0.74004024144869218</v>
      </c>
      <c r="BO591" s="64">
        <v>2736</v>
      </c>
      <c r="BP591" s="65">
        <v>0.32236842105263158</v>
      </c>
      <c r="BQ591" s="65">
        <v>2.4705882352941178</v>
      </c>
      <c r="BR591" s="80">
        <v>8.6257309941520463E-2</v>
      </c>
      <c r="BS591" s="33"/>
    </row>
    <row r="592" spans="1:74" ht="15.75" customHeight="1">
      <c r="A592" s="77" t="s">
        <v>54</v>
      </c>
      <c r="B592" s="12" t="s">
        <v>55</v>
      </c>
      <c r="C592" s="13">
        <v>25</v>
      </c>
      <c r="D592" s="13">
        <v>77</v>
      </c>
      <c r="E592" s="13">
        <v>37</v>
      </c>
      <c r="F592" s="13">
        <v>40</v>
      </c>
      <c r="G592" s="13">
        <v>35.4</v>
      </c>
      <c r="H592" s="14">
        <v>1840</v>
      </c>
      <c r="I592" s="15">
        <v>655</v>
      </c>
      <c r="J592" s="15">
        <v>1378</v>
      </c>
      <c r="K592" s="14">
        <v>47.2</v>
      </c>
      <c r="L592" s="15">
        <v>254</v>
      </c>
      <c r="M592" s="15">
        <v>670</v>
      </c>
      <c r="N592" s="14">
        <v>37.5</v>
      </c>
      <c r="O592" s="14">
        <v>285</v>
      </c>
      <c r="P592" s="14">
        <v>323</v>
      </c>
      <c r="Q592" s="14">
        <v>87.8</v>
      </c>
      <c r="R592" s="15">
        <v>39</v>
      </c>
      <c r="S592" s="15">
        <v>362</v>
      </c>
      <c r="T592" s="15">
        <v>400</v>
      </c>
      <c r="U592" s="15">
        <v>424</v>
      </c>
      <c r="V592" s="68">
        <v>200</v>
      </c>
      <c r="W592" s="15">
        <v>69</v>
      </c>
      <c r="X592" s="15">
        <v>15</v>
      </c>
      <c r="Y592" s="15">
        <v>85</v>
      </c>
      <c r="Z592" s="14">
        <v>3018</v>
      </c>
      <c r="AA592" s="14">
        <v>9</v>
      </c>
      <c r="AB592" s="14">
        <v>0</v>
      </c>
      <c r="AC592" s="13">
        <v>1.3</v>
      </c>
      <c r="AD592" s="13">
        <v>113.9</v>
      </c>
      <c r="AE592" s="13">
        <v>112.6</v>
      </c>
      <c r="AF592" s="13">
        <v>1.3</v>
      </c>
      <c r="AG592" s="13">
        <v>25.4</v>
      </c>
      <c r="AH592" s="13">
        <v>2.14</v>
      </c>
      <c r="AI592" s="13">
        <v>20</v>
      </c>
      <c r="AJ592" s="13">
        <v>1.3</v>
      </c>
      <c r="AK592" s="13">
        <v>13.2</v>
      </c>
      <c r="AL592" s="13">
        <v>7.3</v>
      </c>
      <c r="AM592" s="13">
        <v>9.3000000000000007</v>
      </c>
      <c r="AN592" s="13">
        <v>56.3</v>
      </c>
      <c r="AO592" s="13">
        <v>60.5</v>
      </c>
      <c r="AP592" s="13">
        <v>27.1</v>
      </c>
      <c r="AQ592" s="13">
        <v>97.78</v>
      </c>
      <c r="AR592" s="13">
        <v>13.9</v>
      </c>
      <c r="AS592" s="13">
        <v>5564</v>
      </c>
      <c r="AT592" s="16">
        <v>23.896103896103895</v>
      </c>
      <c r="AU592" s="16">
        <v>5.5064935064935066</v>
      </c>
      <c r="AV592" s="17">
        <v>5.1948051948051948</v>
      </c>
      <c r="AW592" s="17">
        <v>0.50649350649350644</v>
      </c>
      <c r="AX592" s="17">
        <v>4.7012987012987013</v>
      </c>
      <c r="AY592" s="17">
        <v>0.89610389610389607</v>
      </c>
      <c r="AZ592" s="17">
        <v>0.19480519480519481</v>
      </c>
      <c r="BA592" s="17">
        <v>2.5974025974025974</v>
      </c>
      <c r="BB592" s="18">
        <v>0.67503118350575975</v>
      </c>
      <c r="BC592" s="18">
        <v>2.12</v>
      </c>
      <c r="BD592" s="18">
        <v>2.5313669381465991E-2</v>
      </c>
      <c r="BE592" s="18">
        <v>5.5029716046665206E-3</v>
      </c>
      <c r="BF592" s="18">
        <v>1.430772617213295E-2</v>
      </c>
      <c r="BG592" s="18">
        <v>0.13280504805928536</v>
      </c>
      <c r="BH592" s="58" t="s">
        <v>1323</v>
      </c>
      <c r="BI592" s="58" t="s">
        <v>1330</v>
      </c>
      <c r="BJ592" s="60">
        <v>0.56299999999999994</v>
      </c>
      <c r="BK592" s="60">
        <v>0.60499999999999998</v>
      </c>
      <c r="BL592" s="60">
        <v>0.83162341581170796</v>
      </c>
      <c r="BM592" s="62" t="s">
        <v>1526</v>
      </c>
      <c r="BN592" s="64">
        <v>0.73082651754683947</v>
      </c>
      <c r="BO592" s="64">
        <v>2725.7999999999997</v>
      </c>
      <c r="BP592" s="65">
        <v>0.15555066402524031</v>
      </c>
      <c r="BQ592" s="65">
        <v>2.12</v>
      </c>
      <c r="BR592" s="80">
        <v>0.14674590945777388</v>
      </c>
      <c r="BS592" s="33"/>
    </row>
    <row r="593" spans="1:71" ht="15.75" customHeight="1">
      <c r="A593" s="77" t="s">
        <v>128</v>
      </c>
      <c r="B593" s="12" t="s">
        <v>63</v>
      </c>
      <c r="C593" s="13">
        <v>27</v>
      </c>
      <c r="D593" s="13">
        <v>74</v>
      </c>
      <c r="E593" s="13">
        <v>45</v>
      </c>
      <c r="F593" s="13">
        <v>29</v>
      </c>
      <c r="G593" s="13">
        <v>36.6</v>
      </c>
      <c r="H593" s="14">
        <v>1332</v>
      </c>
      <c r="I593" s="15">
        <v>488</v>
      </c>
      <c r="J593" s="15">
        <v>1029</v>
      </c>
      <c r="K593" s="14">
        <v>47.6</v>
      </c>
      <c r="L593" s="15">
        <v>170</v>
      </c>
      <c r="M593" s="15">
        <v>459</v>
      </c>
      <c r="N593" s="14">
        <v>37.200000000000003</v>
      </c>
      <c r="O593" s="14">
        <v>185</v>
      </c>
      <c r="P593" s="14">
        <v>229</v>
      </c>
      <c r="Q593" s="14">
        <v>81</v>
      </c>
      <c r="R593" s="15">
        <v>96</v>
      </c>
      <c r="S593" s="15">
        <v>259</v>
      </c>
      <c r="T593" s="15">
        <v>355</v>
      </c>
      <c r="U593" s="15">
        <v>163</v>
      </c>
      <c r="V593" s="68">
        <v>104</v>
      </c>
      <c r="W593" s="15">
        <v>111</v>
      </c>
      <c r="X593" s="15">
        <v>67</v>
      </c>
      <c r="Y593" s="15">
        <v>170</v>
      </c>
      <c r="Z593" s="14">
        <v>2427</v>
      </c>
      <c r="AA593" s="14">
        <v>1</v>
      </c>
      <c r="AB593" s="14">
        <v>0</v>
      </c>
      <c r="AC593" s="13">
        <v>4.0999999999999996</v>
      </c>
      <c r="AD593" s="13">
        <v>117.7</v>
      </c>
      <c r="AE593" s="13">
        <v>112.3</v>
      </c>
      <c r="AF593" s="13">
        <v>5.4</v>
      </c>
      <c r="AG593" s="13">
        <v>8.4</v>
      </c>
      <c r="AH593" s="13">
        <v>1.61</v>
      </c>
      <c r="AI593" s="13">
        <v>11.8</v>
      </c>
      <c r="AJ593" s="13">
        <v>3.7</v>
      </c>
      <c r="AK593" s="13">
        <v>9.8000000000000007</v>
      </c>
      <c r="AL593" s="13">
        <v>6.7</v>
      </c>
      <c r="AM593" s="13">
        <v>7.3</v>
      </c>
      <c r="AN593" s="13">
        <v>55.9</v>
      </c>
      <c r="AO593" s="13">
        <v>59.1</v>
      </c>
      <c r="AP593" s="13">
        <v>19.5</v>
      </c>
      <c r="AQ593" s="13">
        <v>97.73</v>
      </c>
      <c r="AR593" s="13">
        <v>9.3000000000000007</v>
      </c>
      <c r="AS593" s="13">
        <v>5511</v>
      </c>
      <c r="AT593" s="16">
        <v>18</v>
      </c>
      <c r="AU593" s="16">
        <v>2.2027027027027026</v>
      </c>
      <c r="AV593" s="17">
        <v>4.7972972972972974</v>
      </c>
      <c r="AW593" s="17">
        <v>1.2972972972972974</v>
      </c>
      <c r="AX593" s="17">
        <v>3.5</v>
      </c>
      <c r="AY593" s="17">
        <v>1.5</v>
      </c>
      <c r="AZ593" s="17">
        <v>0.90540540540540537</v>
      </c>
      <c r="BA593" s="17">
        <v>1.4054054054054055</v>
      </c>
      <c r="BB593" s="18">
        <v>0.49180327868852458</v>
      </c>
      <c r="BC593" s="18">
        <v>1.5673076923076921</v>
      </c>
      <c r="BD593" s="18">
        <v>4.0983606557377046E-2</v>
      </c>
      <c r="BE593" s="18">
        <v>2.4737852606705062E-2</v>
      </c>
      <c r="BF593" s="18">
        <v>3.5445281346920689E-2</v>
      </c>
      <c r="BG593" s="18">
        <v>9.5628415300546443E-2</v>
      </c>
      <c r="BH593" s="58" t="s">
        <v>1323</v>
      </c>
      <c r="BI593" s="58" t="s">
        <v>1330</v>
      </c>
      <c r="BJ593" s="60">
        <v>0.55899999999999994</v>
      </c>
      <c r="BK593" s="60">
        <v>0.59099999999999997</v>
      </c>
      <c r="BL593" s="60">
        <v>0.6210018105009053</v>
      </c>
      <c r="BM593" s="62" t="s">
        <v>1526</v>
      </c>
      <c r="BN593" s="64">
        <v>0.55050301810865199</v>
      </c>
      <c r="BO593" s="64">
        <v>2708.4</v>
      </c>
      <c r="BP593" s="65">
        <v>6.0183133953625755E-2</v>
      </c>
      <c r="BQ593" s="65">
        <v>1.5673076923076923</v>
      </c>
      <c r="BR593" s="80">
        <v>0.13107369664746713</v>
      </c>
      <c r="BS593" s="33"/>
    </row>
    <row r="594" spans="1:71" ht="15.75" customHeight="1">
      <c r="A594" s="77" t="s">
        <v>66</v>
      </c>
      <c r="B594" s="12" t="s">
        <v>67</v>
      </c>
      <c r="C594" s="13">
        <v>23</v>
      </c>
      <c r="D594" s="13">
        <v>82</v>
      </c>
      <c r="E594" s="13">
        <v>52</v>
      </c>
      <c r="F594" s="13">
        <v>30</v>
      </c>
      <c r="G594" s="13">
        <v>32.9</v>
      </c>
      <c r="H594" s="14">
        <v>1722</v>
      </c>
      <c r="I594" s="15">
        <v>607</v>
      </c>
      <c r="J594" s="15">
        <v>1435</v>
      </c>
      <c r="K594" s="14">
        <v>42.3</v>
      </c>
      <c r="L594" s="15">
        <v>238</v>
      </c>
      <c r="M594" s="15">
        <v>664</v>
      </c>
      <c r="N594" s="14">
        <v>35.4</v>
      </c>
      <c r="O594" s="14">
        <v>271</v>
      </c>
      <c r="P594" s="14">
        <v>336</v>
      </c>
      <c r="Q594" s="14">
        <v>81.3</v>
      </c>
      <c r="R594" s="15">
        <v>41</v>
      </c>
      <c r="S594" s="15">
        <v>328</v>
      </c>
      <c r="T594" s="15">
        <v>377</v>
      </c>
      <c r="U594" s="15">
        <v>279</v>
      </c>
      <c r="V594" s="68">
        <v>205</v>
      </c>
      <c r="W594" s="15">
        <v>74</v>
      </c>
      <c r="X594" s="15">
        <v>25</v>
      </c>
      <c r="Y594" s="15">
        <v>123</v>
      </c>
      <c r="Z594" s="14">
        <v>2690</v>
      </c>
      <c r="AA594" s="14">
        <v>4</v>
      </c>
      <c r="AB594" s="14">
        <v>0</v>
      </c>
      <c r="AC594" s="13">
        <v>2</v>
      </c>
      <c r="AD594" s="13">
        <v>113.8</v>
      </c>
      <c r="AE594" s="13">
        <v>111.1</v>
      </c>
      <c r="AF594" s="13">
        <v>2.8</v>
      </c>
      <c r="AG594" s="13">
        <v>15.9</v>
      </c>
      <c r="AH594" s="13">
        <v>1.39</v>
      </c>
      <c r="AI594" s="13">
        <v>13.7</v>
      </c>
      <c r="AJ594" s="13">
        <v>1.5</v>
      </c>
      <c r="AK594" s="13">
        <v>12</v>
      </c>
      <c r="AL594" s="13">
        <v>6.5</v>
      </c>
      <c r="AM594" s="13">
        <v>9.9</v>
      </c>
      <c r="AN594" s="13">
        <v>50.5</v>
      </c>
      <c r="AO594" s="13">
        <v>54.4</v>
      </c>
      <c r="AP594" s="13">
        <v>26.7</v>
      </c>
      <c r="AQ594" s="13">
        <v>99.75</v>
      </c>
      <c r="AR594" s="13">
        <v>11.1</v>
      </c>
      <c r="AS594" s="13">
        <v>5610</v>
      </c>
      <c r="AT594" s="16">
        <v>21</v>
      </c>
      <c r="AU594" s="16">
        <v>3.4024390243902438</v>
      </c>
      <c r="AV594" s="17">
        <v>4.5975609756097562</v>
      </c>
      <c r="AW594" s="17">
        <v>0.5</v>
      </c>
      <c r="AX594" s="17">
        <v>4</v>
      </c>
      <c r="AY594" s="17">
        <v>0.90243902439024393</v>
      </c>
      <c r="AZ594" s="17">
        <v>0.3048780487804878</v>
      </c>
      <c r="BA594" s="17">
        <v>2.5</v>
      </c>
      <c r="BB594" s="18">
        <v>0.63829787234042556</v>
      </c>
      <c r="BC594" s="18">
        <v>1.3609756097560974</v>
      </c>
      <c r="BD594" s="18">
        <v>2.7429757580250576E-2</v>
      </c>
      <c r="BE594" s="18">
        <v>9.2668099933278965E-3</v>
      </c>
      <c r="BF594" s="18">
        <v>1.5197568389057751E-2</v>
      </c>
      <c r="BG594" s="18">
        <v>0.12158054711246201</v>
      </c>
      <c r="BH594" s="58" t="s">
        <v>1323</v>
      </c>
      <c r="BI594" s="58" t="s">
        <v>1330</v>
      </c>
      <c r="BJ594" s="60">
        <v>0.505</v>
      </c>
      <c r="BK594" s="60">
        <v>0.54400000000000004</v>
      </c>
      <c r="BL594" s="60">
        <v>0.86602293301146649</v>
      </c>
      <c r="BM594" s="62" t="s">
        <v>1526</v>
      </c>
      <c r="BN594" s="64">
        <v>0.6422535211267606</v>
      </c>
      <c r="BO594" s="64">
        <v>2697.7999999999997</v>
      </c>
      <c r="BP594" s="65">
        <v>0.10341759952553933</v>
      </c>
      <c r="BQ594" s="65">
        <v>1.3609756097560977</v>
      </c>
      <c r="BR594" s="80">
        <v>0.13974349469938468</v>
      </c>
      <c r="BS594" s="33"/>
    </row>
    <row r="595" spans="1:71" ht="15.75" customHeight="1">
      <c r="A595" s="77" t="s">
        <v>152</v>
      </c>
      <c r="B595" s="12" t="s">
        <v>47</v>
      </c>
      <c r="C595" s="13">
        <v>24</v>
      </c>
      <c r="D595" s="13">
        <v>79</v>
      </c>
      <c r="E595" s="13">
        <v>48</v>
      </c>
      <c r="F595" s="13">
        <v>31</v>
      </c>
      <c r="G595" s="13">
        <v>33.9</v>
      </c>
      <c r="H595" s="14">
        <v>1217</v>
      </c>
      <c r="I595" s="15">
        <v>474</v>
      </c>
      <c r="J595" s="15">
        <v>822</v>
      </c>
      <c r="K595" s="14">
        <v>58</v>
      </c>
      <c r="L595" s="15">
        <v>87</v>
      </c>
      <c r="M595" s="15">
        <v>221</v>
      </c>
      <c r="N595" s="14">
        <v>39.700000000000003</v>
      </c>
      <c r="O595" s="14">
        <v>174</v>
      </c>
      <c r="P595" s="14">
        <v>213</v>
      </c>
      <c r="Q595" s="14">
        <v>82.7</v>
      </c>
      <c r="R595" s="15">
        <v>95</v>
      </c>
      <c r="S595" s="15">
        <v>308</v>
      </c>
      <c r="T595" s="15">
        <v>411</v>
      </c>
      <c r="U595" s="15">
        <v>205</v>
      </c>
      <c r="V595" s="68">
        <v>79</v>
      </c>
      <c r="W595" s="15">
        <v>87</v>
      </c>
      <c r="X595" s="15">
        <v>40</v>
      </c>
      <c r="Y595" s="15">
        <v>174</v>
      </c>
      <c r="Z595" s="14">
        <v>2299</v>
      </c>
      <c r="AA595" s="14">
        <v>6</v>
      </c>
      <c r="AB595" s="14">
        <v>0</v>
      </c>
      <c r="AC595" s="13">
        <v>6.1</v>
      </c>
      <c r="AD595" s="13">
        <v>122.7</v>
      </c>
      <c r="AE595" s="13">
        <v>114.5</v>
      </c>
      <c r="AF595" s="13">
        <v>8.1999999999999993</v>
      </c>
      <c r="AG595" s="13">
        <v>9.6</v>
      </c>
      <c r="AH595" s="13">
        <v>2.5299999999999998</v>
      </c>
      <c r="AI595" s="13">
        <v>17.100000000000001</v>
      </c>
      <c r="AJ595" s="13">
        <v>3.9</v>
      </c>
      <c r="AK595" s="13">
        <v>10.9</v>
      </c>
      <c r="AL595" s="13">
        <v>7.7</v>
      </c>
      <c r="AM595" s="13">
        <v>6.8</v>
      </c>
      <c r="AN595" s="13">
        <v>63.4</v>
      </c>
      <c r="AO595" s="13">
        <v>66.5</v>
      </c>
      <c r="AP595" s="13">
        <v>15.5</v>
      </c>
      <c r="AQ595" s="13">
        <v>101.04</v>
      </c>
      <c r="AR595" s="13">
        <v>9.6</v>
      </c>
      <c r="AS595" s="13">
        <v>5639</v>
      </c>
      <c r="AT595" s="16">
        <v>15.405063291139241</v>
      </c>
      <c r="AU595" s="16">
        <v>2.5949367088607596</v>
      </c>
      <c r="AV595" s="17">
        <v>5.2025316455696204</v>
      </c>
      <c r="AW595" s="17">
        <v>1.2025316455696202</v>
      </c>
      <c r="AX595" s="17">
        <v>3.8987341772151898</v>
      </c>
      <c r="AY595" s="17">
        <v>1.1012658227848102</v>
      </c>
      <c r="AZ595" s="17">
        <v>0.50632911392405067</v>
      </c>
      <c r="BA595" s="17">
        <v>1</v>
      </c>
      <c r="BB595" s="18">
        <v>0.4544266457563198</v>
      </c>
      <c r="BC595" s="18">
        <v>2.5949367088607596</v>
      </c>
      <c r="BD595" s="18">
        <v>3.2485717486277592E-2</v>
      </c>
      <c r="BE595" s="18">
        <v>1.4935962062656363E-2</v>
      </c>
      <c r="BF595" s="18">
        <v>3.5472909898808858E-2</v>
      </c>
      <c r="BG595" s="18">
        <v>0.11500690788245398</v>
      </c>
      <c r="BH595" s="58" t="s">
        <v>1323</v>
      </c>
      <c r="BI595" s="58" t="s">
        <v>1330</v>
      </c>
      <c r="BJ595" s="60">
        <v>0.63400000000000001</v>
      </c>
      <c r="BK595" s="60">
        <v>0.66500000000000004</v>
      </c>
      <c r="BL595" s="60">
        <v>0.49607724803862402</v>
      </c>
      <c r="BM595" s="62" t="s">
        <v>1526</v>
      </c>
      <c r="BN595" s="64">
        <v>0.47114076866260862</v>
      </c>
      <c r="BO595" s="64">
        <v>2678.1</v>
      </c>
      <c r="BP595" s="65">
        <v>7.6546805571113846E-2</v>
      </c>
      <c r="BQ595" s="65">
        <v>2.5949367088607596</v>
      </c>
      <c r="BR595" s="80">
        <v>0.15346701019379411</v>
      </c>
      <c r="BS595" s="33"/>
    </row>
    <row r="596" spans="1:71" ht="15.75" customHeight="1">
      <c r="A596" s="77" t="s">
        <v>104</v>
      </c>
      <c r="B596" s="12" t="s">
        <v>55</v>
      </c>
      <c r="C596" s="13">
        <v>27</v>
      </c>
      <c r="D596" s="13">
        <v>78</v>
      </c>
      <c r="E596" s="13">
        <v>36</v>
      </c>
      <c r="F596" s="13">
        <v>42</v>
      </c>
      <c r="G596" s="13">
        <v>34.299999999999997</v>
      </c>
      <c r="H596" s="14">
        <v>1412</v>
      </c>
      <c r="I596" s="15">
        <v>538</v>
      </c>
      <c r="J596" s="15">
        <v>1115</v>
      </c>
      <c r="K596" s="14">
        <v>48.5</v>
      </c>
      <c r="L596" s="15">
        <v>78</v>
      </c>
      <c r="M596" s="15">
        <v>218</v>
      </c>
      <c r="N596" s="14">
        <v>35.700000000000003</v>
      </c>
      <c r="O596" s="14">
        <v>250</v>
      </c>
      <c r="P596" s="14">
        <v>328</v>
      </c>
      <c r="Q596" s="14">
        <v>76.5</v>
      </c>
      <c r="R596" s="15">
        <v>187</v>
      </c>
      <c r="S596" s="15">
        <v>562</v>
      </c>
      <c r="T596" s="15">
        <v>749</v>
      </c>
      <c r="U596" s="15">
        <v>335</v>
      </c>
      <c r="V596" s="68">
        <v>164</v>
      </c>
      <c r="W596" s="15">
        <v>101</v>
      </c>
      <c r="X596" s="15">
        <v>55</v>
      </c>
      <c r="Y596" s="15">
        <v>164</v>
      </c>
      <c r="Z596" s="14">
        <v>3104</v>
      </c>
      <c r="AA596" s="14">
        <v>38</v>
      </c>
      <c r="AB596" s="14">
        <v>1</v>
      </c>
      <c r="AC596" s="13">
        <v>0.3</v>
      </c>
      <c r="AD596" s="13">
        <v>110.9</v>
      </c>
      <c r="AE596" s="13">
        <v>110.8</v>
      </c>
      <c r="AF596" s="13">
        <v>0.1</v>
      </c>
      <c r="AG596" s="13">
        <v>20.399999999999999</v>
      </c>
      <c r="AH596" s="13">
        <v>2.09</v>
      </c>
      <c r="AI596" s="13">
        <v>19.2</v>
      </c>
      <c r="AJ596" s="13">
        <v>6.9</v>
      </c>
      <c r="AK596" s="13">
        <v>21.4</v>
      </c>
      <c r="AL596" s="13">
        <v>14.1</v>
      </c>
      <c r="AM596" s="13">
        <v>9.1999999999999993</v>
      </c>
      <c r="AN596" s="13">
        <v>52.1</v>
      </c>
      <c r="AO596" s="13">
        <v>56.1</v>
      </c>
      <c r="AP596" s="13">
        <v>23.2</v>
      </c>
      <c r="AQ596" s="13">
        <v>97.02</v>
      </c>
      <c r="AR596" s="13">
        <v>13.7</v>
      </c>
      <c r="AS596" s="13">
        <v>5414</v>
      </c>
      <c r="AT596" s="16">
        <v>18.102564102564102</v>
      </c>
      <c r="AU596" s="16">
        <v>4.2948717948717947</v>
      </c>
      <c r="AV596" s="17">
        <v>9.6025641025641022</v>
      </c>
      <c r="AW596" s="17">
        <v>2.3974358974358974</v>
      </c>
      <c r="AX596" s="17">
        <v>7.2051282051282053</v>
      </c>
      <c r="AY596" s="17">
        <v>1.2948717948717949</v>
      </c>
      <c r="AZ596" s="17">
        <v>0.70512820512820518</v>
      </c>
      <c r="BA596" s="17">
        <v>2.1025641025641026</v>
      </c>
      <c r="BB596" s="18">
        <v>0.5277715481797115</v>
      </c>
      <c r="BC596" s="18">
        <v>2.0426829268292681</v>
      </c>
      <c r="BD596" s="18">
        <v>3.7751364281976535E-2</v>
      </c>
      <c r="BE596" s="18">
        <v>2.0557673618898112E-2</v>
      </c>
      <c r="BF596" s="18">
        <v>6.9896090304253575E-2</v>
      </c>
      <c r="BG596" s="18">
        <v>0.2100620467967407</v>
      </c>
      <c r="BH596" s="58" t="s">
        <v>1323</v>
      </c>
      <c r="BI596" s="58" t="s">
        <v>1330</v>
      </c>
      <c r="BJ596" s="60">
        <v>0.52100000000000002</v>
      </c>
      <c r="BK596" s="60">
        <v>0.56100000000000005</v>
      </c>
      <c r="BL596" s="60">
        <v>0.67290283645141824</v>
      </c>
      <c r="BM596" s="62" t="s">
        <v>1526</v>
      </c>
      <c r="BN596" s="64">
        <v>0.55363978744260434</v>
      </c>
      <c r="BO596" s="64">
        <v>2675.3999999999996</v>
      </c>
      <c r="BP596" s="65">
        <v>0.1252149211332885</v>
      </c>
      <c r="BQ596" s="65">
        <v>2.0426829268292681</v>
      </c>
      <c r="BR596" s="80">
        <v>0.27995813710099426</v>
      </c>
      <c r="BS596" s="33"/>
    </row>
    <row r="597" spans="1:71" ht="15.75" customHeight="1">
      <c r="A597" s="77" t="s">
        <v>122</v>
      </c>
      <c r="B597" s="12" t="s">
        <v>61</v>
      </c>
      <c r="C597" s="13">
        <v>28</v>
      </c>
      <c r="D597" s="13">
        <v>80</v>
      </c>
      <c r="E597" s="13">
        <v>50</v>
      </c>
      <c r="F597" s="13">
        <v>30</v>
      </c>
      <c r="G597" s="13">
        <v>32.799999999999997</v>
      </c>
      <c r="H597" s="14">
        <v>1344</v>
      </c>
      <c r="I597" s="15">
        <v>592</v>
      </c>
      <c r="J597" s="15">
        <v>944</v>
      </c>
      <c r="K597" s="14">
        <v>62.8</v>
      </c>
      <c r="L597" s="14">
        <v>0</v>
      </c>
      <c r="M597" s="14">
        <v>0</v>
      </c>
      <c r="N597" s="14">
        <v>0</v>
      </c>
      <c r="O597" s="14">
        <v>160</v>
      </c>
      <c r="P597" s="14">
        <v>240</v>
      </c>
      <c r="Q597" s="14">
        <v>66.099999999999994</v>
      </c>
      <c r="R597" s="15">
        <v>304</v>
      </c>
      <c r="S597" s="15">
        <v>712</v>
      </c>
      <c r="T597" s="15">
        <v>1008</v>
      </c>
      <c r="U597" s="15">
        <v>216</v>
      </c>
      <c r="V597" s="68">
        <v>128</v>
      </c>
      <c r="W597" s="15">
        <v>56</v>
      </c>
      <c r="X597" s="15">
        <v>88</v>
      </c>
      <c r="Y597" s="15">
        <v>168</v>
      </c>
      <c r="Z597" s="14">
        <v>3184</v>
      </c>
      <c r="AA597" s="14">
        <v>59</v>
      </c>
      <c r="AB597" s="14">
        <v>1</v>
      </c>
      <c r="AC597" s="13">
        <v>6.4</v>
      </c>
      <c r="AD597" s="13">
        <v>116.5</v>
      </c>
      <c r="AE597" s="13">
        <v>107.1</v>
      </c>
      <c r="AF597" s="13">
        <v>9.4</v>
      </c>
      <c r="AG597" s="13">
        <v>12.1</v>
      </c>
      <c r="AH597" s="13">
        <v>1.69</v>
      </c>
      <c r="AI597" s="13">
        <v>15.5</v>
      </c>
      <c r="AJ597" s="13">
        <v>12.2</v>
      </c>
      <c r="AK597" s="13">
        <v>27.1</v>
      </c>
      <c r="AL597" s="13">
        <v>19.899999999999999</v>
      </c>
      <c r="AM597" s="13">
        <v>9.1999999999999993</v>
      </c>
      <c r="AN597" s="13">
        <v>62.8</v>
      </c>
      <c r="AO597" s="13">
        <v>64.099999999999994</v>
      </c>
      <c r="AP597" s="13">
        <v>19.2</v>
      </c>
      <c r="AQ597" s="13">
        <v>98.55</v>
      </c>
      <c r="AR597" s="13">
        <v>15.7</v>
      </c>
      <c r="AS597" s="13">
        <v>5392</v>
      </c>
      <c r="AT597" s="16">
        <v>16.8</v>
      </c>
      <c r="AU597" s="16">
        <v>2.7</v>
      </c>
      <c r="AV597" s="17">
        <v>12.6</v>
      </c>
      <c r="AW597" s="17">
        <v>3.8</v>
      </c>
      <c r="AX597" s="17">
        <v>8.9</v>
      </c>
      <c r="AY597" s="17">
        <v>0.7</v>
      </c>
      <c r="AZ597" s="17">
        <v>1.1000000000000001</v>
      </c>
      <c r="BA597" s="17">
        <v>1.6</v>
      </c>
      <c r="BB597" s="18">
        <v>0.51219512195121952</v>
      </c>
      <c r="BC597" s="18">
        <v>1.6875</v>
      </c>
      <c r="BD597" s="18">
        <v>2.1341463414634148E-2</v>
      </c>
      <c r="BE597" s="18">
        <v>3.3536585365853668E-2</v>
      </c>
      <c r="BF597" s="18">
        <v>0.11585365853658537</v>
      </c>
      <c r="BG597" s="18">
        <v>0.27134146341463417</v>
      </c>
      <c r="BH597" s="58" t="s">
        <v>1323</v>
      </c>
      <c r="BI597" s="58" t="s">
        <v>1331</v>
      </c>
      <c r="BJ597" s="60">
        <v>0.628</v>
      </c>
      <c r="BK597" s="60">
        <v>0.6409999999999999</v>
      </c>
      <c r="BL597" s="60">
        <v>0.56970428485214242</v>
      </c>
      <c r="BM597" s="62" t="s">
        <v>1526</v>
      </c>
      <c r="BN597" s="64">
        <v>0.5138028169014085</v>
      </c>
      <c r="BO597" s="64">
        <v>2624</v>
      </c>
      <c r="BP597" s="65">
        <v>8.2317073170731711E-2</v>
      </c>
      <c r="BQ597" s="65">
        <v>1.6875</v>
      </c>
      <c r="BR597" s="80">
        <v>0.38414634146341464</v>
      </c>
      <c r="BS597" s="33"/>
    </row>
    <row r="598" spans="1:71" ht="15.75" customHeight="1">
      <c r="A598" s="77" t="s">
        <v>50</v>
      </c>
      <c r="B598" s="12" t="s">
        <v>51</v>
      </c>
      <c r="C598" s="13">
        <v>27</v>
      </c>
      <c r="D598" s="13">
        <v>72</v>
      </c>
      <c r="E598" s="13">
        <v>53</v>
      </c>
      <c r="F598" s="13">
        <v>19</v>
      </c>
      <c r="G598" s="13">
        <v>36.4</v>
      </c>
      <c r="H598" s="14">
        <v>1930</v>
      </c>
      <c r="I598" s="15">
        <v>662</v>
      </c>
      <c r="J598" s="15">
        <v>1462</v>
      </c>
      <c r="K598" s="14">
        <v>45.2</v>
      </c>
      <c r="L598" s="15">
        <v>252</v>
      </c>
      <c r="M598" s="15">
        <v>727</v>
      </c>
      <c r="N598" s="14">
        <v>34.299999999999997</v>
      </c>
      <c r="O598" s="14">
        <v>360</v>
      </c>
      <c r="P598" s="14">
        <v>439</v>
      </c>
      <c r="Q598" s="14">
        <v>81.400000000000006</v>
      </c>
      <c r="R598" s="15">
        <v>50</v>
      </c>
      <c r="S598" s="15">
        <v>576</v>
      </c>
      <c r="T598" s="15">
        <v>626</v>
      </c>
      <c r="U598" s="15">
        <v>432</v>
      </c>
      <c r="V598" s="68">
        <v>209</v>
      </c>
      <c r="W598" s="15">
        <v>79</v>
      </c>
      <c r="X598" s="15">
        <v>36</v>
      </c>
      <c r="Y598" s="15">
        <v>158</v>
      </c>
      <c r="Z598" s="14">
        <v>3456</v>
      </c>
      <c r="AA598" s="14">
        <v>31</v>
      </c>
      <c r="AB598" s="14">
        <v>2</v>
      </c>
      <c r="AC598" s="13">
        <v>7.4</v>
      </c>
      <c r="AD598" s="13">
        <v>119.6</v>
      </c>
      <c r="AE598" s="13">
        <v>109.8</v>
      </c>
      <c r="AF598" s="13">
        <v>9.8000000000000007</v>
      </c>
      <c r="AG598" s="13">
        <v>26.6</v>
      </c>
      <c r="AH598" s="13">
        <v>2.6</v>
      </c>
      <c r="AI598" s="13">
        <v>18.899999999999999</v>
      </c>
      <c r="AJ598" s="13">
        <v>1.7</v>
      </c>
      <c r="AK598" s="13">
        <v>20.6</v>
      </c>
      <c r="AL598" s="13">
        <v>11.2</v>
      </c>
      <c r="AM598" s="13">
        <v>9.1999999999999993</v>
      </c>
      <c r="AN598" s="13">
        <v>53.7</v>
      </c>
      <c r="AO598" s="13">
        <v>58.2</v>
      </c>
      <c r="AP598" s="13">
        <v>30.1</v>
      </c>
      <c r="AQ598" s="13">
        <v>98.14</v>
      </c>
      <c r="AR598" s="13">
        <v>15.8</v>
      </c>
      <c r="AS598" s="13">
        <v>5368</v>
      </c>
      <c r="AT598" s="16">
        <v>26.805555555555557</v>
      </c>
      <c r="AU598" s="16">
        <v>6</v>
      </c>
      <c r="AV598" s="17">
        <v>8.6944444444444446</v>
      </c>
      <c r="AW598" s="17">
        <v>0.69444444444444442</v>
      </c>
      <c r="AX598" s="17">
        <v>8</v>
      </c>
      <c r="AY598" s="17">
        <v>1.0972222222222223</v>
      </c>
      <c r="AZ598" s="17">
        <v>0.5</v>
      </c>
      <c r="BA598" s="17">
        <v>2.9027777777777777</v>
      </c>
      <c r="BB598" s="18">
        <v>0.73641636141636146</v>
      </c>
      <c r="BC598" s="18">
        <v>2.0669856459330145</v>
      </c>
      <c r="BD598" s="18">
        <v>3.0143467643467647E-2</v>
      </c>
      <c r="BE598" s="18">
        <v>1.3736263736263736E-2</v>
      </c>
      <c r="BF598" s="18">
        <v>1.907814407814408E-2</v>
      </c>
      <c r="BG598" s="18">
        <v>0.21978021978021978</v>
      </c>
      <c r="BH598" s="58" t="s">
        <v>1323</v>
      </c>
      <c r="BI598" s="58" t="s">
        <v>1330</v>
      </c>
      <c r="BJ598" s="60">
        <v>0.53700000000000003</v>
      </c>
      <c r="BK598" s="60">
        <v>0.58200000000000007</v>
      </c>
      <c r="BL598" s="60">
        <v>0.88231744115872057</v>
      </c>
      <c r="BM598" s="62" t="s">
        <v>1526</v>
      </c>
      <c r="BN598" s="64">
        <v>0.81980773530069317</v>
      </c>
      <c r="BO598" s="64">
        <v>2620.7999999999997</v>
      </c>
      <c r="BP598" s="65">
        <v>0.16483516483516486</v>
      </c>
      <c r="BQ598" s="65">
        <v>2.0669856459330145</v>
      </c>
      <c r="BR598" s="80">
        <v>0.23885836385836387</v>
      </c>
      <c r="BS598" s="33"/>
    </row>
    <row r="599" spans="1:71" ht="15.75" customHeight="1">
      <c r="A599" s="77" t="s">
        <v>212</v>
      </c>
      <c r="B599" s="12" t="s">
        <v>45</v>
      </c>
      <c r="C599" s="13">
        <v>24</v>
      </c>
      <c r="D599" s="13">
        <v>82</v>
      </c>
      <c r="E599" s="13">
        <v>49</v>
      </c>
      <c r="F599" s="13">
        <v>33</v>
      </c>
      <c r="G599" s="13">
        <v>31.9</v>
      </c>
      <c r="H599" s="14">
        <v>1000</v>
      </c>
      <c r="I599" s="15">
        <v>402</v>
      </c>
      <c r="J599" s="15">
        <v>836</v>
      </c>
      <c r="K599" s="14">
        <v>47.7</v>
      </c>
      <c r="L599" s="15">
        <v>98</v>
      </c>
      <c r="M599" s="15">
        <v>303</v>
      </c>
      <c r="N599" s="14">
        <v>33</v>
      </c>
      <c r="O599" s="14">
        <v>107</v>
      </c>
      <c r="P599" s="14">
        <v>131</v>
      </c>
      <c r="Q599" s="14">
        <v>81.3</v>
      </c>
      <c r="R599" s="15">
        <v>131</v>
      </c>
      <c r="S599" s="15">
        <v>344</v>
      </c>
      <c r="T599" s="15">
        <v>467</v>
      </c>
      <c r="U599" s="15">
        <v>164</v>
      </c>
      <c r="V599" s="68">
        <v>98</v>
      </c>
      <c r="W599" s="15">
        <v>107</v>
      </c>
      <c r="X599" s="15">
        <v>74</v>
      </c>
      <c r="Y599" s="15">
        <v>221</v>
      </c>
      <c r="Z599" s="14">
        <v>2263</v>
      </c>
      <c r="AA599" s="14">
        <v>10</v>
      </c>
      <c r="AB599" s="14">
        <v>0</v>
      </c>
      <c r="AC599" s="13">
        <v>2.1</v>
      </c>
      <c r="AD599" s="13">
        <v>113.9</v>
      </c>
      <c r="AE599" s="13">
        <v>109.9</v>
      </c>
      <c r="AF599" s="13">
        <v>4</v>
      </c>
      <c r="AG599" s="13">
        <v>9.1</v>
      </c>
      <c r="AH599" s="13">
        <v>1.72</v>
      </c>
      <c r="AI599" s="13">
        <v>14.2</v>
      </c>
      <c r="AJ599" s="13">
        <v>4.8</v>
      </c>
      <c r="AK599" s="13">
        <v>12.6</v>
      </c>
      <c r="AL599" s="13">
        <v>8.6999999999999993</v>
      </c>
      <c r="AM599" s="13">
        <v>8.3000000000000007</v>
      </c>
      <c r="AN599" s="13">
        <v>53.7</v>
      </c>
      <c r="AO599" s="13">
        <v>56.2</v>
      </c>
      <c r="AP599" s="13">
        <v>16</v>
      </c>
      <c r="AQ599" s="13">
        <v>98.07</v>
      </c>
      <c r="AR599" s="13">
        <v>8.6</v>
      </c>
      <c r="AS599" s="13">
        <v>5323</v>
      </c>
      <c r="AT599" s="16">
        <v>12.195121951219512</v>
      </c>
      <c r="AU599" s="16">
        <v>2</v>
      </c>
      <c r="AV599" s="17">
        <v>5.6951219512195124</v>
      </c>
      <c r="AW599" s="17">
        <v>1.5975609756097562</v>
      </c>
      <c r="AX599" s="17">
        <v>4.1951219512195124</v>
      </c>
      <c r="AY599" s="17">
        <v>1.3048780487804879</v>
      </c>
      <c r="AZ599" s="17">
        <v>0.90243902439024393</v>
      </c>
      <c r="BA599" s="17">
        <v>1.1951219512195121</v>
      </c>
      <c r="BB599" s="18">
        <v>0.38229222417616027</v>
      </c>
      <c r="BC599" s="18">
        <v>1.6734693877551021</v>
      </c>
      <c r="BD599" s="18">
        <v>4.0905267986849153E-2</v>
      </c>
      <c r="BE599" s="18">
        <v>2.8289624589035861E-2</v>
      </c>
      <c r="BF599" s="18">
        <v>5.0080281367076998E-2</v>
      </c>
      <c r="BG599" s="18">
        <v>0.13150852511659913</v>
      </c>
      <c r="BH599" s="58" t="s">
        <v>1323</v>
      </c>
      <c r="BI599" s="58" t="s">
        <v>1330</v>
      </c>
      <c r="BJ599" s="60">
        <v>0.53700000000000003</v>
      </c>
      <c r="BK599" s="60">
        <v>0.56200000000000006</v>
      </c>
      <c r="BL599" s="60">
        <v>0.50452625226312608</v>
      </c>
      <c r="BM599" s="62" t="s">
        <v>1526</v>
      </c>
      <c r="BN599" s="64">
        <v>0.37296952446385634</v>
      </c>
      <c r="BO599" s="64">
        <v>2615.7999999999997</v>
      </c>
      <c r="BP599" s="65">
        <v>6.269592476489029E-2</v>
      </c>
      <c r="BQ599" s="65">
        <v>1.6734693877551021</v>
      </c>
      <c r="BR599" s="80">
        <v>0.17853046869026684</v>
      </c>
      <c r="BS599" s="33"/>
    </row>
    <row r="600" spans="1:71" ht="15.75" customHeight="1">
      <c r="A600" s="77" t="s">
        <v>230</v>
      </c>
      <c r="B600" s="12" t="s">
        <v>65</v>
      </c>
      <c r="C600" s="13">
        <v>24</v>
      </c>
      <c r="D600" s="13">
        <v>76</v>
      </c>
      <c r="E600" s="13">
        <v>36</v>
      </c>
      <c r="F600" s="13">
        <v>40</v>
      </c>
      <c r="G600" s="13">
        <v>34.299999999999997</v>
      </c>
      <c r="H600" s="14">
        <v>942</v>
      </c>
      <c r="I600" s="15">
        <v>365</v>
      </c>
      <c r="J600" s="15">
        <v>821</v>
      </c>
      <c r="K600" s="14">
        <v>44.4</v>
      </c>
      <c r="L600" s="15">
        <v>152</v>
      </c>
      <c r="M600" s="15">
        <v>448</v>
      </c>
      <c r="N600" s="14">
        <v>34.299999999999997</v>
      </c>
      <c r="O600" s="14">
        <v>61</v>
      </c>
      <c r="P600" s="14">
        <v>68</v>
      </c>
      <c r="Q600" s="14">
        <v>83.3</v>
      </c>
      <c r="R600" s="15">
        <v>144</v>
      </c>
      <c r="S600" s="15">
        <v>365</v>
      </c>
      <c r="T600" s="15">
        <v>509</v>
      </c>
      <c r="U600" s="15">
        <v>106</v>
      </c>
      <c r="V600" s="68">
        <v>61</v>
      </c>
      <c r="W600" s="15">
        <v>61</v>
      </c>
      <c r="X600" s="15">
        <v>68</v>
      </c>
      <c r="Y600" s="15">
        <v>182</v>
      </c>
      <c r="Z600" s="14">
        <v>2044</v>
      </c>
      <c r="AA600" s="14">
        <v>11</v>
      </c>
      <c r="AB600" s="14">
        <v>0</v>
      </c>
      <c r="AC600" s="13">
        <v>0.6</v>
      </c>
      <c r="AD600" s="13">
        <v>114.8</v>
      </c>
      <c r="AE600" s="13">
        <v>113.4</v>
      </c>
      <c r="AF600" s="13">
        <v>1.5</v>
      </c>
      <c r="AG600" s="13">
        <v>5.5</v>
      </c>
      <c r="AH600" s="13">
        <v>1.82</v>
      </c>
      <c r="AI600" s="13">
        <v>10.7</v>
      </c>
      <c r="AJ600" s="13">
        <v>5.6</v>
      </c>
      <c r="AK600" s="13">
        <v>13.4</v>
      </c>
      <c r="AL600" s="13">
        <v>9.5</v>
      </c>
      <c r="AM600" s="13">
        <v>5.9</v>
      </c>
      <c r="AN600" s="13">
        <v>53.8</v>
      </c>
      <c r="AO600" s="13">
        <v>55.3</v>
      </c>
      <c r="AP600" s="13">
        <v>14.8</v>
      </c>
      <c r="AQ600" s="13">
        <v>100.09</v>
      </c>
      <c r="AR600" s="13">
        <v>7.5</v>
      </c>
      <c r="AS600" s="13">
        <v>5428</v>
      </c>
      <c r="AT600" s="16">
        <v>12.394736842105264</v>
      </c>
      <c r="AU600" s="16">
        <v>1.3947368421052631</v>
      </c>
      <c r="AV600" s="17">
        <v>6.6973684210526319</v>
      </c>
      <c r="AW600" s="17">
        <v>1.8947368421052631</v>
      </c>
      <c r="AX600" s="17">
        <v>4.8026315789473681</v>
      </c>
      <c r="AY600" s="17">
        <v>0.80263157894736847</v>
      </c>
      <c r="AZ600" s="17">
        <v>0.89473684210526316</v>
      </c>
      <c r="BA600" s="17">
        <v>0.80263157894736847</v>
      </c>
      <c r="BB600" s="18">
        <v>0.36136259014884153</v>
      </c>
      <c r="BC600" s="18">
        <v>1.7377049180327866</v>
      </c>
      <c r="BD600" s="18">
        <v>2.3400337578640483E-2</v>
      </c>
      <c r="BE600" s="18">
        <v>2.6085622218812339E-2</v>
      </c>
      <c r="BF600" s="18">
        <v>5.5240141169249656E-2</v>
      </c>
      <c r="BG600" s="18">
        <v>0.14001841338038976</v>
      </c>
      <c r="BH600" s="58" t="s">
        <v>1323</v>
      </c>
      <c r="BI600" s="58" t="s">
        <v>1330</v>
      </c>
      <c r="BJ600" s="60">
        <v>0.53799999999999992</v>
      </c>
      <c r="BK600" s="60">
        <v>0.55299999999999994</v>
      </c>
      <c r="BL600" s="60">
        <v>0.49547374773687386</v>
      </c>
      <c r="BM600" s="62" t="s">
        <v>1526</v>
      </c>
      <c r="BN600" s="64">
        <v>0.3790744466800805</v>
      </c>
      <c r="BO600" s="64">
        <v>2606.7999999999997</v>
      </c>
      <c r="BP600" s="65">
        <v>4.0662881694030997E-2</v>
      </c>
      <c r="BQ600" s="65">
        <v>1.7377049180327868</v>
      </c>
      <c r="BR600" s="80">
        <v>0.19525855454963942</v>
      </c>
      <c r="BS600" s="33"/>
    </row>
    <row r="601" spans="1:71" ht="15.75" customHeight="1">
      <c r="A601" s="77" t="s">
        <v>64</v>
      </c>
      <c r="B601" s="12" t="s">
        <v>65</v>
      </c>
      <c r="C601" s="13">
        <v>30</v>
      </c>
      <c r="D601" s="13">
        <v>74</v>
      </c>
      <c r="E601" s="13">
        <v>32</v>
      </c>
      <c r="F601" s="13">
        <v>42</v>
      </c>
      <c r="G601" s="13">
        <v>35.200000000000003</v>
      </c>
      <c r="H601" s="14">
        <v>1724</v>
      </c>
      <c r="I601" s="15">
        <v>622</v>
      </c>
      <c r="J601" s="15">
        <v>1221</v>
      </c>
      <c r="K601" s="14">
        <v>51.1</v>
      </c>
      <c r="L601" s="15">
        <v>237</v>
      </c>
      <c r="M601" s="15">
        <v>533</v>
      </c>
      <c r="N601" s="14">
        <v>44.6</v>
      </c>
      <c r="O601" s="14">
        <v>237</v>
      </c>
      <c r="P601" s="14">
        <v>289</v>
      </c>
      <c r="Q601" s="14">
        <v>82.5</v>
      </c>
      <c r="R601" s="15">
        <v>22</v>
      </c>
      <c r="S601" s="15">
        <v>296</v>
      </c>
      <c r="T601" s="15">
        <v>318</v>
      </c>
      <c r="U601" s="15">
        <v>311</v>
      </c>
      <c r="V601" s="68">
        <v>207</v>
      </c>
      <c r="W601" s="15">
        <v>59</v>
      </c>
      <c r="X601" s="15">
        <v>15</v>
      </c>
      <c r="Y601" s="15">
        <v>118</v>
      </c>
      <c r="Z601" s="14">
        <v>2568</v>
      </c>
      <c r="AA601" s="14">
        <v>6</v>
      </c>
      <c r="AB601" s="14">
        <v>0</v>
      </c>
      <c r="AC601" s="13">
        <v>-0.9</v>
      </c>
      <c r="AD601" s="13">
        <v>115.4</v>
      </c>
      <c r="AE601" s="13">
        <v>116.8</v>
      </c>
      <c r="AF601" s="13">
        <v>-1.4</v>
      </c>
      <c r="AG601" s="13">
        <v>17.8</v>
      </c>
      <c r="AH601" s="13">
        <v>1.49</v>
      </c>
      <c r="AI601" s="13">
        <v>16.7</v>
      </c>
      <c r="AJ601" s="13">
        <v>0.9</v>
      </c>
      <c r="AK601" s="13">
        <v>10.7</v>
      </c>
      <c r="AL601" s="13">
        <v>5.9</v>
      </c>
      <c r="AM601" s="13">
        <v>11.2</v>
      </c>
      <c r="AN601" s="13">
        <v>60.9</v>
      </c>
      <c r="AO601" s="13">
        <v>63.9</v>
      </c>
      <c r="AP601" s="13">
        <v>25.1</v>
      </c>
      <c r="AQ601" s="13">
        <v>101.28</v>
      </c>
      <c r="AR601" s="13">
        <v>11.5</v>
      </c>
      <c r="AS601" s="13">
        <v>5493</v>
      </c>
      <c r="AT601" s="16">
        <v>23.297297297297298</v>
      </c>
      <c r="AU601" s="16">
        <v>4.2027027027027026</v>
      </c>
      <c r="AV601" s="17">
        <v>4.2972972972972974</v>
      </c>
      <c r="AW601" s="17">
        <v>0.29729729729729731</v>
      </c>
      <c r="AX601" s="17">
        <v>4</v>
      </c>
      <c r="AY601" s="17">
        <v>0.79729729729729726</v>
      </c>
      <c r="AZ601" s="17">
        <v>0.20270270270270271</v>
      </c>
      <c r="BA601" s="17">
        <v>2.7972972972972974</v>
      </c>
      <c r="BB601" s="18">
        <v>0.66185503685503688</v>
      </c>
      <c r="BC601" s="18">
        <v>1.5024154589371981</v>
      </c>
      <c r="BD601" s="18">
        <v>2.2650491400491399E-2</v>
      </c>
      <c r="BE601" s="18">
        <v>5.7585995085995085E-3</v>
      </c>
      <c r="BF601" s="18">
        <v>8.4459459459459464E-3</v>
      </c>
      <c r="BG601" s="18">
        <v>0.11363636363636363</v>
      </c>
      <c r="BH601" s="58" t="s">
        <v>1323</v>
      </c>
      <c r="BI601" s="58" t="s">
        <v>1331</v>
      </c>
      <c r="BJ601" s="60">
        <v>0.60899999999999999</v>
      </c>
      <c r="BK601" s="60">
        <v>0.63900000000000001</v>
      </c>
      <c r="BL601" s="60">
        <v>0.73687386843693425</v>
      </c>
      <c r="BM601" s="62" t="s">
        <v>1526</v>
      </c>
      <c r="BN601" s="64">
        <v>0.71251291532981675</v>
      </c>
      <c r="BO601" s="64">
        <v>2604.8000000000002</v>
      </c>
      <c r="BP601" s="65">
        <v>0.11939496314496313</v>
      </c>
      <c r="BQ601" s="65">
        <v>1.5024154589371981</v>
      </c>
      <c r="BR601" s="80">
        <v>0.12208230958230958</v>
      </c>
      <c r="BS601" s="33"/>
    </row>
    <row r="602" spans="1:71">
      <c r="A602" s="76" t="s">
        <v>1278</v>
      </c>
      <c r="B602" s="12" t="s">
        <v>43</v>
      </c>
      <c r="C602" s="13">
        <v>26</v>
      </c>
      <c r="D602" s="13">
        <v>76</v>
      </c>
      <c r="E602" s="13">
        <v>63</v>
      </c>
      <c r="F602" s="13">
        <v>13</v>
      </c>
      <c r="G602" s="13">
        <v>34.200000000000003</v>
      </c>
      <c r="H602" s="14">
        <v>2485</v>
      </c>
      <c r="I602" s="15">
        <v>859</v>
      </c>
      <c r="J602" s="15">
        <v>1657</v>
      </c>
      <c r="K602" s="14">
        <v>51.9</v>
      </c>
      <c r="L602" s="15">
        <v>160</v>
      </c>
      <c r="M602" s="15">
        <v>433</v>
      </c>
      <c r="N602" s="14">
        <v>37.5</v>
      </c>
      <c r="O602" s="14">
        <v>600</v>
      </c>
      <c r="P602" s="14">
        <v>669</v>
      </c>
      <c r="Q602" s="14">
        <v>89.8</v>
      </c>
      <c r="R602" s="15">
        <v>68</v>
      </c>
      <c r="S602" s="15">
        <v>312</v>
      </c>
      <c r="T602" s="15">
        <v>380</v>
      </c>
      <c r="U602" s="15">
        <v>486</v>
      </c>
      <c r="V602" s="68">
        <v>182</v>
      </c>
      <c r="W602" s="15">
        <v>129</v>
      </c>
      <c r="X602" s="15">
        <v>76</v>
      </c>
      <c r="Y602" s="15">
        <v>167</v>
      </c>
      <c r="Z602" s="14">
        <v>4112</v>
      </c>
      <c r="AA602" s="14">
        <v>6</v>
      </c>
      <c r="AB602" s="14">
        <v>0</v>
      </c>
      <c r="AC602" s="13">
        <v>12.1</v>
      </c>
      <c r="AD602" s="13">
        <v>122.4</v>
      </c>
      <c r="AE602" s="13">
        <v>105.7</v>
      </c>
      <c r="AF602" s="13">
        <v>16.7</v>
      </c>
      <c r="AG602" s="13">
        <v>29.9</v>
      </c>
      <c r="AH602" s="13">
        <v>2.66</v>
      </c>
      <c r="AI602" s="13">
        <v>18.7</v>
      </c>
      <c r="AJ602" s="13">
        <v>2.5</v>
      </c>
      <c r="AK602" s="13">
        <v>11.2</v>
      </c>
      <c r="AL602" s="13">
        <v>6.9</v>
      </c>
      <c r="AM602" s="13">
        <v>7</v>
      </c>
      <c r="AN602" s="13">
        <v>56.9</v>
      </c>
      <c r="AO602" s="13">
        <v>63.7</v>
      </c>
      <c r="AP602" s="13">
        <v>33.6</v>
      </c>
      <c r="AQ602" s="13">
        <v>101.91</v>
      </c>
      <c r="AR602" s="13">
        <v>19.899999999999999</v>
      </c>
      <c r="AS602" s="13">
        <v>5514</v>
      </c>
      <c r="AT602" s="16">
        <v>32.69736842105263</v>
      </c>
      <c r="AU602" s="16">
        <v>6.3947368421052628</v>
      </c>
      <c r="AV602" s="17">
        <v>5</v>
      </c>
      <c r="AW602" s="17">
        <v>0.89473684210526316</v>
      </c>
      <c r="AX602" s="17">
        <v>4.1052631578947372</v>
      </c>
      <c r="AY602" s="17">
        <v>1.6973684210526316</v>
      </c>
      <c r="AZ602" s="17">
        <v>1</v>
      </c>
      <c r="BA602" s="17">
        <v>2.3947368421052633</v>
      </c>
      <c r="BB602" s="18">
        <v>0.95606340412434587</v>
      </c>
      <c r="BC602" s="18">
        <v>2.6703296703296702</v>
      </c>
      <c r="BD602" s="18">
        <v>4.9630655586334255E-2</v>
      </c>
      <c r="BE602" s="18">
        <v>2.9239766081871343E-2</v>
      </c>
      <c r="BF602" s="18">
        <v>2.6161895967990147E-2</v>
      </c>
      <c r="BG602" s="18">
        <v>0.12003693444136658</v>
      </c>
      <c r="BH602" s="58" t="s">
        <v>1323</v>
      </c>
      <c r="BI602" s="58" t="s">
        <v>1330</v>
      </c>
      <c r="BJ602" s="60">
        <v>0.56899999999999995</v>
      </c>
      <c r="BK602" s="60">
        <v>0.63700000000000001</v>
      </c>
      <c r="BL602" s="60">
        <v>1</v>
      </c>
      <c r="BM602" s="62" t="s">
        <v>1526</v>
      </c>
      <c r="BN602" s="64">
        <v>1</v>
      </c>
      <c r="BO602" s="64">
        <v>2599.2000000000003</v>
      </c>
      <c r="BP602" s="65">
        <v>0.18698060941828254</v>
      </c>
      <c r="BQ602" s="65">
        <v>2.6703296703296702</v>
      </c>
      <c r="BR602" s="80">
        <v>0.14619883040935672</v>
      </c>
      <c r="BS602" s="33"/>
    </row>
    <row r="603" spans="1:71">
      <c r="A603" s="79" t="s">
        <v>108</v>
      </c>
      <c r="B603" s="12" t="s">
        <v>47</v>
      </c>
      <c r="C603" s="13">
        <v>26</v>
      </c>
      <c r="D603" s="13">
        <v>77</v>
      </c>
      <c r="E603" s="13">
        <v>47</v>
      </c>
      <c r="F603" s="13">
        <v>30</v>
      </c>
      <c r="G603" s="13">
        <v>33.700000000000003</v>
      </c>
      <c r="H603" s="14">
        <v>1401</v>
      </c>
      <c r="I603" s="15">
        <v>531</v>
      </c>
      <c r="J603" s="15">
        <v>1047</v>
      </c>
      <c r="K603" s="14">
        <v>50.4</v>
      </c>
      <c r="L603" s="15">
        <v>193</v>
      </c>
      <c r="M603" s="15">
        <v>493</v>
      </c>
      <c r="N603" s="14">
        <v>39.5</v>
      </c>
      <c r="O603" s="14">
        <v>146</v>
      </c>
      <c r="P603" s="14">
        <v>193</v>
      </c>
      <c r="Q603" s="14">
        <v>76.8</v>
      </c>
      <c r="R603" s="15">
        <v>139</v>
      </c>
      <c r="S603" s="15">
        <v>400</v>
      </c>
      <c r="T603" s="15">
        <v>539</v>
      </c>
      <c r="U603" s="15">
        <v>162</v>
      </c>
      <c r="V603" s="68">
        <v>108</v>
      </c>
      <c r="W603" s="15">
        <v>46</v>
      </c>
      <c r="X603" s="15">
        <v>39</v>
      </c>
      <c r="Y603" s="15">
        <v>154</v>
      </c>
      <c r="Z603" s="14">
        <v>2456</v>
      </c>
      <c r="AA603" s="14">
        <v>15</v>
      </c>
      <c r="AB603" s="14">
        <v>0</v>
      </c>
      <c r="AC603" s="13">
        <v>3.4</v>
      </c>
      <c r="AD603" s="13">
        <v>119.8</v>
      </c>
      <c r="AE603" s="13">
        <v>115.4</v>
      </c>
      <c r="AF603" s="13">
        <v>4.4000000000000004</v>
      </c>
      <c r="AG603" s="13">
        <v>8.4</v>
      </c>
      <c r="AH603" s="13">
        <v>1.59</v>
      </c>
      <c r="AI603" s="13">
        <v>11.8</v>
      </c>
      <c r="AJ603" s="13">
        <v>5.5</v>
      </c>
      <c r="AK603" s="13">
        <v>14.6</v>
      </c>
      <c r="AL603" s="13">
        <v>10.3</v>
      </c>
      <c r="AM603" s="13">
        <v>7.4</v>
      </c>
      <c r="AN603" s="13">
        <v>59.6</v>
      </c>
      <c r="AO603" s="13">
        <v>61.7</v>
      </c>
      <c r="AP603" s="13">
        <v>19.7</v>
      </c>
      <c r="AQ603" s="13">
        <v>101.52</v>
      </c>
      <c r="AR603" s="13">
        <v>10.1</v>
      </c>
      <c r="AS603" s="13">
        <v>5494</v>
      </c>
      <c r="AT603" s="16">
        <v>18.194805194805195</v>
      </c>
      <c r="AU603" s="16">
        <v>2.1038961038961039</v>
      </c>
      <c r="AV603" s="17">
        <v>7</v>
      </c>
      <c r="AW603" s="17">
        <v>1.8051948051948052</v>
      </c>
      <c r="AX603" s="17">
        <v>5.1948051948051948</v>
      </c>
      <c r="AY603" s="17">
        <v>0.59740259740259738</v>
      </c>
      <c r="AZ603" s="17">
        <v>0.50649350649350644</v>
      </c>
      <c r="BA603" s="17">
        <v>1.4025974025974026</v>
      </c>
      <c r="BB603" s="18">
        <v>0.53990519865890785</v>
      </c>
      <c r="BC603" s="18">
        <v>1.5</v>
      </c>
      <c r="BD603" s="18">
        <v>1.7727080041620099E-2</v>
      </c>
      <c r="BE603" s="18">
        <v>1.5029480904851822E-2</v>
      </c>
      <c r="BF603" s="18">
        <v>5.3566611430112911E-2</v>
      </c>
      <c r="BG603" s="18">
        <v>0.15414852210104435</v>
      </c>
      <c r="BH603" s="58" t="s">
        <v>1323</v>
      </c>
      <c r="BI603" s="58" t="s">
        <v>1330</v>
      </c>
      <c r="BJ603" s="60">
        <v>0.59599999999999997</v>
      </c>
      <c r="BK603" s="60">
        <v>0.61699999999999999</v>
      </c>
      <c r="BL603" s="60">
        <v>0.63186481593240795</v>
      </c>
      <c r="BM603" s="62" t="s">
        <v>1526</v>
      </c>
      <c r="BN603" s="64">
        <v>0.55646084297995768</v>
      </c>
      <c r="BO603" s="64">
        <v>2594.9</v>
      </c>
      <c r="BP603" s="65">
        <v>6.2430151450922962E-2</v>
      </c>
      <c r="BQ603" s="65">
        <v>1.5</v>
      </c>
      <c r="BR603" s="80">
        <v>0.20771513353115725</v>
      </c>
      <c r="BS603" s="33"/>
    </row>
    <row r="604" spans="1:71">
      <c r="A604" s="77" t="s">
        <v>146</v>
      </c>
      <c r="B604" s="12" t="s">
        <v>51</v>
      </c>
      <c r="C604" s="13">
        <v>30</v>
      </c>
      <c r="D604" s="13">
        <v>76</v>
      </c>
      <c r="E604" s="13">
        <v>58</v>
      </c>
      <c r="F604" s="13">
        <v>18</v>
      </c>
      <c r="G604" s="13">
        <v>33.9</v>
      </c>
      <c r="H604" s="14">
        <v>1246</v>
      </c>
      <c r="I604" s="15">
        <v>426</v>
      </c>
      <c r="J604" s="15">
        <v>958</v>
      </c>
      <c r="K604" s="14">
        <v>44.2</v>
      </c>
      <c r="L604" s="15">
        <v>266</v>
      </c>
      <c r="M604" s="15">
        <v>692</v>
      </c>
      <c r="N604" s="14">
        <v>38.4</v>
      </c>
      <c r="O604" s="14">
        <v>137</v>
      </c>
      <c r="P604" s="14">
        <v>160</v>
      </c>
      <c r="Q604" s="14">
        <v>83.9</v>
      </c>
      <c r="R604" s="15">
        <v>68</v>
      </c>
      <c r="S604" s="15">
        <v>274</v>
      </c>
      <c r="T604" s="15">
        <v>342</v>
      </c>
      <c r="U604" s="15">
        <v>365</v>
      </c>
      <c r="V604" s="68">
        <v>129</v>
      </c>
      <c r="W604" s="15">
        <v>68</v>
      </c>
      <c r="X604" s="15">
        <v>84</v>
      </c>
      <c r="Y604" s="15">
        <v>137</v>
      </c>
      <c r="Z604" s="14">
        <v>2523</v>
      </c>
      <c r="AA604" s="14">
        <v>4</v>
      </c>
      <c r="AB604" s="14">
        <v>0</v>
      </c>
      <c r="AC604" s="13">
        <v>7.1</v>
      </c>
      <c r="AD604" s="13">
        <v>119.7</v>
      </c>
      <c r="AE604" s="13">
        <v>109.5</v>
      </c>
      <c r="AF604" s="13">
        <v>10.199999999999999</v>
      </c>
      <c r="AG604" s="13">
        <v>19.899999999999999</v>
      </c>
      <c r="AH604" s="13">
        <v>2.76</v>
      </c>
      <c r="AI604" s="13">
        <v>23.7</v>
      </c>
      <c r="AJ604" s="13">
        <v>2.5</v>
      </c>
      <c r="AK604" s="13">
        <v>10.1</v>
      </c>
      <c r="AL604" s="13">
        <v>6.4</v>
      </c>
      <c r="AM604" s="13">
        <v>8.6</v>
      </c>
      <c r="AN604" s="13">
        <v>58</v>
      </c>
      <c r="AO604" s="13">
        <v>60.6</v>
      </c>
      <c r="AP604" s="13">
        <v>19.5</v>
      </c>
      <c r="AQ604" s="13">
        <v>97.89</v>
      </c>
      <c r="AR604" s="13">
        <v>10.6</v>
      </c>
      <c r="AS604" s="13">
        <v>5251</v>
      </c>
      <c r="AT604" s="16">
        <v>16.394736842105264</v>
      </c>
      <c r="AU604" s="16">
        <v>4.8026315789473681</v>
      </c>
      <c r="AV604" s="17">
        <v>4.5</v>
      </c>
      <c r="AW604" s="17">
        <v>0.89473684210526316</v>
      </c>
      <c r="AX604" s="17">
        <v>3.6052631578947367</v>
      </c>
      <c r="AY604" s="17">
        <v>0.89473684210526316</v>
      </c>
      <c r="AZ604" s="17">
        <v>1.1052631578947369</v>
      </c>
      <c r="BA604" s="17">
        <v>1.6973684210526316</v>
      </c>
      <c r="BB604" s="18">
        <v>0.48362055581431457</v>
      </c>
      <c r="BC604" s="18">
        <v>2.829457364341085</v>
      </c>
      <c r="BD604" s="18">
        <v>2.6393417171246703E-2</v>
      </c>
      <c r="BE604" s="18">
        <v>3.2603632976245932E-2</v>
      </c>
      <c r="BF604" s="18">
        <v>2.6393417171246703E-2</v>
      </c>
      <c r="BG604" s="18">
        <v>0.10634994566061171</v>
      </c>
      <c r="BH604" s="58" t="s">
        <v>1323</v>
      </c>
      <c r="BI604" s="58" t="s">
        <v>1331</v>
      </c>
      <c r="BJ604" s="60">
        <v>0.57999999999999996</v>
      </c>
      <c r="BK604" s="60">
        <v>0.60599999999999998</v>
      </c>
      <c r="BL604" s="60">
        <v>0.57815328907664454</v>
      </c>
      <c r="BM604" s="62" t="s">
        <v>1526</v>
      </c>
      <c r="BN604" s="64">
        <v>0.50140845070422535</v>
      </c>
      <c r="BO604" s="64">
        <v>2576.4</v>
      </c>
      <c r="BP604" s="65">
        <v>0.14167054805154478</v>
      </c>
      <c r="BQ604" s="65">
        <v>2.8294573643410854</v>
      </c>
      <c r="BR604" s="80">
        <v>0.13274336283185842</v>
      </c>
      <c r="BS604" s="33"/>
    </row>
    <row r="605" spans="1:71">
      <c r="A605" s="77" t="s">
        <v>46</v>
      </c>
      <c r="B605" s="12" t="s">
        <v>47</v>
      </c>
      <c r="C605" s="13">
        <v>30</v>
      </c>
      <c r="D605" s="13">
        <v>70</v>
      </c>
      <c r="E605" s="13">
        <v>46</v>
      </c>
      <c r="F605" s="13">
        <v>24</v>
      </c>
      <c r="G605" s="13">
        <v>36.700000000000003</v>
      </c>
      <c r="H605" s="14">
        <v>2072</v>
      </c>
      <c r="I605" s="15">
        <v>784</v>
      </c>
      <c r="J605" s="15">
        <v>1365</v>
      </c>
      <c r="K605" s="14">
        <v>57.6</v>
      </c>
      <c r="L605" s="15">
        <v>140</v>
      </c>
      <c r="M605" s="15">
        <v>329</v>
      </c>
      <c r="N605" s="14">
        <v>41.7</v>
      </c>
      <c r="O605" s="14">
        <v>364</v>
      </c>
      <c r="P605" s="14">
        <v>448</v>
      </c>
      <c r="Q605" s="14">
        <v>80</v>
      </c>
      <c r="R605" s="15">
        <v>203</v>
      </c>
      <c r="S605" s="15">
        <v>693</v>
      </c>
      <c r="T605" s="15">
        <v>889</v>
      </c>
      <c r="U605" s="15">
        <v>714</v>
      </c>
      <c r="V605" s="68">
        <v>231</v>
      </c>
      <c r="W605" s="15">
        <v>126</v>
      </c>
      <c r="X605" s="15">
        <v>42</v>
      </c>
      <c r="Y605" s="15">
        <v>161</v>
      </c>
      <c r="Z605" s="14">
        <v>4501</v>
      </c>
      <c r="AA605" s="14">
        <v>59</v>
      </c>
      <c r="AB605" s="14">
        <v>34</v>
      </c>
      <c r="AC605" s="13">
        <v>8.5</v>
      </c>
      <c r="AD605" s="13">
        <v>125.6</v>
      </c>
      <c r="AE605" s="13">
        <v>115.1</v>
      </c>
      <c r="AF605" s="13">
        <v>10.5</v>
      </c>
      <c r="AG605" s="13">
        <v>39.799999999999997</v>
      </c>
      <c r="AH605" s="13">
        <v>3.11</v>
      </c>
      <c r="AI605" s="13">
        <v>28.7</v>
      </c>
      <c r="AJ605" s="13">
        <v>8.3000000000000007</v>
      </c>
      <c r="AK605" s="13">
        <v>25.2</v>
      </c>
      <c r="AL605" s="13">
        <v>17.3</v>
      </c>
      <c r="AM605" s="13">
        <v>9.1999999999999993</v>
      </c>
      <c r="AN605" s="13">
        <v>62.7</v>
      </c>
      <c r="AO605" s="13">
        <v>66.3</v>
      </c>
      <c r="AP605" s="13">
        <v>28.5</v>
      </c>
      <c r="AQ605" s="13">
        <v>101.99</v>
      </c>
      <c r="AR605" s="13">
        <v>20.6</v>
      </c>
      <c r="AS605" s="13">
        <v>5471</v>
      </c>
      <c r="AT605" s="16">
        <v>29.6</v>
      </c>
      <c r="AU605" s="16">
        <v>10.199999999999999</v>
      </c>
      <c r="AV605" s="17">
        <v>12.7</v>
      </c>
      <c r="AW605" s="17">
        <v>2.9</v>
      </c>
      <c r="AX605" s="17">
        <v>9.9</v>
      </c>
      <c r="AY605" s="17">
        <v>1.8</v>
      </c>
      <c r="AZ605" s="17">
        <v>0.6</v>
      </c>
      <c r="BA605" s="17">
        <v>3.3</v>
      </c>
      <c r="BB605" s="18">
        <v>0.80653950953678477</v>
      </c>
      <c r="BC605" s="18">
        <v>3.0909090909090908</v>
      </c>
      <c r="BD605" s="18">
        <v>4.9046321525885554E-2</v>
      </c>
      <c r="BE605" s="18">
        <v>1.6348773841961851E-2</v>
      </c>
      <c r="BF605" s="18">
        <v>7.9019073569482276E-2</v>
      </c>
      <c r="BG605" s="18">
        <v>0.26975476839237056</v>
      </c>
      <c r="BH605" s="58" t="s">
        <v>1323</v>
      </c>
      <c r="BI605" s="58" t="s">
        <v>1331</v>
      </c>
      <c r="BJ605" s="60">
        <v>0.627</v>
      </c>
      <c r="BK605" s="60">
        <v>0.66299999999999992</v>
      </c>
      <c r="BL605" s="60">
        <v>0.82377791188895599</v>
      </c>
      <c r="BM605" s="62" t="s">
        <v>1526</v>
      </c>
      <c r="BN605" s="64">
        <v>0.90527162977867215</v>
      </c>
      <c r="BO605" s="64">
        <v>2569</v>
      </c>
      <c r="BP605" s="65">
        <v>0.27792915531335149</v>
      </c>
      <c r="BQ605" s="65">
        <v>3.0909090909090908</v>
      </c>
      <c r="BR605" s="80">
        <v>0.34604904632152583</v>
      </c>
      <c r="BS605" s="33"/>
    </row>
    <row r="606" spans="1:71">
      <c r="A606" s="77" t="s">
        <v>192</v>
      </c>
      <c r="B606" s="12" t="s">
        <v>57</v>
      </c>
      <c r="C606" s="13">
        <v>22</v>
      </c>
      <c r="D606" s="13">
        <v>76</v>
      </c>
      <c r="E606" s="13">
        <v>37</v>
      </c>
      <c r="F606" s="13">
        <v>39</v>
      </c>
      <c r="G606" s="13">
        <v>33.799999999999997</v>
      </c>
      <c r="H606" s="14">
        <v>1072</v>
      </c>
      <c r="I606" s="15">
        <v>456</v>
      </c>
      <c r="J606" s="15">
        <v>920</v>
      </c>
      <c r="K606" s="14">
        <v>49.3</v>
      </c>
      <c r="L606" s="15">
        <v>84</v>
      </c>
      <c r="M606" s="15">
        <v>236</v>
      </c>
      <c r="N606" s="14">
        <v>34</v>
      </c>
      <c r="O606" s="14">
        <v>84</v>
      </c>
      <c r="P606" s="14">
        <v>137</v>
      </c>
      <c r="Q606" s="14">
        <v>59.3</v>
      </c>
      <c r="R606" s="15">
        <v>122</v>
      </c>
      <c r="S606" s="15">
        <v>327</v>
      </c>
      <c r="T606" s="15">
        <v>448</v>
      </c>
      <c r="U606" s="15">
        <v>334</v>
      </c>
      <c r="V606" s="68">
        <v>152</v>
      </c>
      <c r="W606" s="15">
        <v>228</v>
      </c>
      <c r="X606" s="15">
        <v>53</v>
      </c>
      <c r="Y606" s="15">
        <v>175</v>
      </c>
      <c r="Z606" s="14">
        <v>2812</v>
      </c>
      <c r="AA606" s="14">
        <v>9</v>
      </c>
      <c r="AB606" s="14">
        <v>0</v>
      </c>
      <c r="AC606" s="13">
        <v>-0.9</v>
      </c>
      <c r="AD606" s="13">
        <v>113.3</v>
      </c>
      <c r="AE606" s="13">
        <v>114.2</v>
      </c>
      <c r="AF606" s="13">
        <v>-0.9</v>
      </c>
      <c r="AG606" s="13">
        <v>17.399999999999999</v>
      </c>
      <c r="AH606" s="13">
        <v>2.15</v>
      </c>
      <c r="AI606" s="13">
        <v>22.6</v>
      </c>
      <c r="AJ606" s="13">
        <v>4.5999999999999996</v>
      </c>
      <c r="AK606" s="13">
        <v>12.7</v>
      </c>
      <c r="AL606" s="13">
        <v>8.5</v>
      </c>
      <c r="AM606" s="13">
        <v>10.5</v>
      </c>
      <c r="AN606" s="13">
        <v>53.6</v>
      </c>
      <c r="AO606" s="13">
        <v>54.5</v>
      </c>
      <c r="AP606" s="13">
        <v>17.8</v>
      </c>
      <c r="AQ606" s="13">
        <v>104.17</v>
      </c>
      <c r="AR606" s="13">
        <v>9.9</v>
      </c>
      <c r="AS606" s="13">
        <v>5574</v>
      </c>
      <c r="AT606" s="16">
        <v>14.105263157894736</v>
      </c>
      <c r="AU606" s="16">
        <v>4.3947368421052628</v>
      </c>
      <c r="AV606" s="17">
        <v>5.8947368421052628</v>
      </c>
      <c r="AW606" s="17">
        <v>1.6052631578947369</v>
      </c>
      <c r="AX606" s="17">
        <v>4.3026315789473681</v>
      </c>
      <c r="AY606" s="17">
        <v>3</v>
      </c>
      <c r="AZ606" s="17">
        <v>0.69736842105263153</v>
      </c>
      <c r="BA606" s="17">
        <v>2</v>
      </c>
      <c r="BB606" s="18">
        <v>0.41731547804422298</v>
      </c>
      <c r="BC606" s="18">
        <v>2.1973684210526314</v>
      </c>
      <c r="BD606" s="18">
        <v>8.8757396449704151E-2</v>
      </c>
      <c r="BE606" s="18">
        <v>2.0632201806290874E-2</v>
      </c>
      <c r="BF606" s="18">
        <v>4.7492992837122397E-2</v>
      </c>
      <c r="BG606" s="18">
        <v>0.12729679227654936</v>
      </c>
      <c r="BH606" s="58" t="s">
        <v>1323</v>
      </c>
      <c r="BI606" s="58" t="s">
        <v>1329</v>
      </c>
      <c r="BJ606" s="60">
        <v>0.53600000000000003</v>
      </c>
      <c r="BK606" s="60">
        <v>0.54500000000000004</v>
      </c>
      <c r="BL606" s="60">
        <v>0.55522027761013881</v>
      </c>
      <c r="BM606" s="62" t="s">
        <v>1526</v>
      </c>
      <c r="BN606" s="64">
        <v>0.4313883299798793</v>
      </c>
      <c r="BO606" s="64">
        <v>2568.7999999999997</v>
      </c>
      <c r="BP606" s="65">
        <v>0.13002180006228592</v>
      </c>
      <c r="BQ606" s="65">
        <v>2.1973684210526314</v>
      </c>
      <c r="BR606" s="80">
        <v>0.17440049828713797</v>
      </c>
      <c r="BS606" s="33"/>
    </row>
    <row r="607" spans="1:71">
      <c r="A607" s="77" t="s">
        <v>82</v>
      </c>
      <c r="B607" s="12" t="s">
        <v>83</v>
      </c>
      <c r="C607" s="13">
        <v>31</v>
      </c>
      <c r="D607" s="13">
        <v>78</v>
      </c>
      <c r="E607" s="13">
        <v>47</v>
      </c>
      <c r="F607" s="13">
        <v>31</v>
      </c>
      <c r="G607" s="13">
        <v>32.700000000000003</v>
      </c>
      <c r="H607" s="14">
        <v>1576</v>
      </c>
      <c r="I607" s="15">
        <v>616</v>
      </c>
      <c r="J607" s="15">
        <v>1186</v>
      </c>
      <c r="K607" s="14">
        <v>51.9</v>
      </c>
      <c r="L607" s="15">
        <v>125</v>
      </c>
      <c r="M607" s="15">
        <v>328</v>
      </c>
      <c r="N607" s="14">
        <v>38.9</v>
      </c>
      <c r="O607" s="14">
        <v>226</v>
      </c>
      <c r="P607" s="14">
        <v>304</v>
      </c>
      <c r="Q607" s="14">
        <v>73.400000000000006</v>
      </c>
      <c r="R607" s="15">
        <v>133</v>
      </c>
      <c r="S607" s="15">
        <v>406</v>
      </c>
      <c r="T607" s="15">
        <v>538</v>
      </c>
      <c r="U607" s="15">
        <v>265</v>
      </c>
      <c r="V607" s="68">
        <v>109</v>
      </c>
      <c r="W607" s="15">
        <v>70</v>
      </c>
      <c r="X607" s="15">
        <v>39</v>
      </c>
      <c r="Y607" s="15">
        <v>187</v>
      </c>
      <c r="Z607" s="14">
        <v>2847</v>
      </c>
      <c r="AA607" s="14">
        <v>11</v>
      </c>
      <c r="AB607" s="14">
        <v>0</v>
      </c>
      <c r="AC607" s="13">
        <v>4</v>
      </c>
      <c r="AD607" s="13">
        <v>114.5</v>
      </c>
      <c r="AE607" s="13">
        <v>108.9</v>
      </c>
      <c r="AF607" s="13">
        <v>5.5</v>
      </c>
      <c r="AG607" s="13">
        <v>15.5</v>
      </c>
      <c r="AH607" s="13">
        <v>2.41</v>
      </c>
      <c r="AI607" s="13">
        <v>15.6</v>
      </c>
      <c r="AJ607" s="13">
        <v>5.3</v>
      </c>
      <c r="AK607" s="13">
        <v>15.4</v>
      </c>
      <c r="AL607" s="13">
        <v>10.4</v>
      </c>
      <c r="AM607" s="13">
        <v>6.5</v>
      </c>
      <c r="AN607" s="13">
        <v>57.2</v>
      </c>
      <c r="AO607" s="13">
        <v>59.9</v>
      </c>
      <c r="AP607" s="13">
        <v>23.7</v>
      </c>
      <c r="AQ607" s="13">
        <v>101.43</v>
      </c>
      <c r="AR607" s="13">
        <v>13</v>
      </c>
      <c r="AS607" s="13">
        <v>5390</v>
      </c>
      <c r="AT607" s="16">
        <v>20.205128205128204</v>
      </c>
      <c r="AU607" s="16">
        <v>3.3974358974358974</v>
      </c>
      <c r="AV607" s="17">
        <v>6.8974358974358978</v>
      </c>
      <c r="AW607" s="17">
        <v>1.7051282051282051</v>
      </c>
      <c r="AX607" s="17">
        <v>5.2051282051282053</v>
      </c>
      <c r="AY607" s="17">
        <v>0.89743589743589747</v>
      </c>
      <c r="AZ607" s="17">
        <v>0.5</v>
      </c>
      <c r="BA607" s="17">
        <v>1.3974358974358974</v>
      </c>
      <c r="BB607" s="18">
        <v>0.61789382890300315</v>
      </c>
      <c r="BC607" s="18">
        <v>2.431192660550459</v>
      </c>
      <c r="BD607" s="18">
        <v>2.7444522857366892E-2</v>
      </c>
      <c r="BE607" s="18">
        <v>1.5290519877675839E-2</v>
      </c>
      <c r="BF607" s="18">
        <v>5.2144593428997091E-2</v>
      </c>
      <c r="BG607" s="18">
        <v>0.15917823257272798</v>
      </c>
      <c r="BH607" s="58" t="s">
        <v>1323</v>
      </c>
      <c r="BI607" s="58" t="s">
        <v>1331</v>
      </c>
      <c r="BJ607" s="60">
        <v>0.57200000000000006</v>
      </c>
      <c r="BK607" s="60">
        <v>0.59899999999999998</v>
      </c>
      <c r="BL607" s="60">
        <v>0.7157513578756789</v>
      </c>
      <c r="BM607" s="62" t="s">
        <v>1526</v>
      </c>
      <c r="BN607" s="64">
        <v>0.61794355878862917</v>
      </c>
      <c r="BO607" s="64">
        <v>2550.6000000000004</v>
      </c>
      <c r="BP607" s="65">
        <v>0.10389712224574608</v>
      </c>
      <c r="BQ607" s="65">
        <v>2.4311926605504586</v>
      </c>
      <c r="BR607" s="80">
        <v>0.21093076138947697</v>
      </c>
      <c r="BS607" s="33"/>
    </row>
    <row r="608" spans="1:71">
      <c r="A608" s="77" t="s">
        <v>246</v>
      </c>
      <c r="B608" s="12" t="s">
        <v>121</v>
      </c>
      <c r="C608" s="13">
        <v>25</v>
      </c>
      <c r="D608" s="13">
        <v>78</v>
      </c>
      <c r="E608" s="13">
        <v>33</v>
      </c>
      <c r="F608" s="13">
        <v>45</v>
      </c>
      <c r="G608" s="13">
        <v>32.700000000000003</v>
      </c>
      <c r="H608" s="14">
        <v>881</v>
      </c>
      <c r="I608" s="15">
        <v>328</v>
      </c>
      <c r="J608" s="15">
        <v>718</v>
      </c>
      <c r="K608" s="14">
        <v>45.8</v>
      </c>
      <c r="L608" s="15">
        <v>133</v>
      </c>
      <c r="M608" s="15">
        <v>359</v>
      </c>
      <c r="N608" s="14">
        <v>37.5</v>
      </c>
      <c r="O608" s="14">
        <v>94</v>
      </c>
      <c r="P608" s="14">
        <v>125</v>
      </c>
      <c r="Q608" s="14">
        <v>72.2</v>
      </c>
      <c r="R608" s="15">
        <v>172</v>
      </c>
      <c r="S608" s="15">
        <v>281</v>
      </c>
      <c r="T608" s="15">
        <v>452</v>
      </c>
      <c r="U608" s="15">
        <v>172</v>
      </c>
      <c r="V608" s="68">
        <v>109</v>
      </c>
      <c r="W608" s="15">
        <v>117</v>
      </c>
      <c r="X608" s="15">
        <v>47</v>
      </c>
      <c r="Y608" s="15">
        <v>226</v>
      </c>
      <c r="Z608" s="14">
        <v>2075</v>
      </c>
      <c r="AA608" s="14">
        <v>4</v>
      </c>
      <c r="AB608" s="14">
        <v>0</v>
      </c>
      <c r="AC608" s="13">
        <v>-1.5</v>
      </c>
      <c r="AD608" s="13">
        <v>111.5</v>
      </c>
      <c r="AE608" s="13">
        <v>113.3</v>
      </c>
      <c r="AF608" s="13">
        <v>-1.8</v>
      </c>
      <c r="AG608" s="13">
        <v>9.6</v>
      </c>
      <c r="AH608" s="13">
        <v>1.61</v>
      </c>
      <c r="AI608" s="13">
        <v>16.600000000000001</v>
      </c>
      <c r="AJ608" s="13">
        <v>6.3</v>
      </c>
      <c r="AK608" s="13">
        <v>11</v>
      </c>
      <c r="AL608" s="13">
        <v>8.6</v>
      </c>
      <c r="AM608" s="13">
        <v>10.3</v>
      </c>
      <c r="AN608" s="13">
        <v>55.2</v>
      </c>
      <c r="AO608" s="13">
        <v>57.2</v>
      </c>
      <c r="AP608" s="13">
        <v>14.3</v>
      </c>
      <c r="AQ608" s="13">
        <v>99.38</v>
      </c>
      <c r="AR608" s="13">
        <v>7.6</v>
      </c>
      <c r="AS608" s="13">
        <v>5267</v>
      </c>
      <c r="AT608" s="16">
        <v>11.294871794871796</v>
      </c>
      <c r="AU608" s="16">
        <v>2.2051282051282053</v>
      </c>
      <c r="AV608" s="17">
        <v>5.7948717948717947</v>
      </c>
      <c r="AW608" s="17">
        <v>2.2051282051282053</v>
      </c>
      <c r="AX608" s="17">
        <v>3.6025641025641026</v>
      </c>
      <c r="AY608" s="17">
        <v>1.5</v>
      </c>
      <c r="AZ608" s="17">
        <v>0.60256410256410253</v>
      </c>
      <c r="BA608" s="17">
        <v>1.3974358974358974</v>
      </c>
      <c r="BB608" s="18">
        <v>0.34540892339057477</v>
      </c>
      <c r="BC608" s="18">
        <v>1.5779816513761471</v>
      </c>
      <c r="BD608" s="18">
        <v>4.5871559633027519E-2</v>
      </c>
      <c r="BE608" s="18">
        <v>1.8427036775660627E-2</v>
      </c>
      <c r="BF608" s="18">
        <v>6.7435113306672942E-2</v>
      </c>
      <c r="BG608" s="18">
        <v>0.11017015604171566</v>
      </c>
      <c r="BH608" s="58" t="s">
        <v>1323</v>
      </c>
      <c r="BI608" s="58" t="s">
        <v>1330</v>
      </c>
      <c r="BJ608" s="60">
        <v>0.55200000000000005</v>
      </c>
      <c r="BK608" s="60">
        <v>0.57200000000000006</v>
      </c>
      <c r="BL608" s="60">
        <v>0.43331321665660832</v>
      </c>
      <c r="BM608" s="62" t="s">
        <v>1526</v>
      </c>
      <c r="BN608" s="64">
        <v>0.34543672290151167</v>
      </c>
      <c r="BO608" s="64">
        <v>2550.6000000000004</v>
      </c>
      <c r="BP608" s="65">
        <v>6.7435113306672928E-2</v>
      </c>
      <c r="BQ608" s="65">
        <v>1.5779816513761469</v>
      </c>
      <c r="BR608" s="80">
        <v>0.17721320473614049</v>
      </c>
      <c r="BS608" s="33"/>
    </row>
    <row r="609" spans="1:71">
      <c r="A609" s="77" t="s">
        <v>90</v>
      </c>
      <c r="B609" s="12" t="s">
        <v>73</v>
      </c>
      <c r="C609" s="13">
        <v>27</v>
      </c>
      <c r="D609" s="13">
        <v>73</v>
      </c>
      <c r="E609" s="13">
        <v>46</v>
      </c>
      <c r="F609" s="13">
        <v>27</v>
      </c>
      <c r="G609" s="13">
        <v>34.9</v>
      </c>
      <c r="H609" s="14">
        <v>1475</v>
      </c>
      <c r="I609" s="15">
        <v>475</v>
      </c>
      <c r="J609" s="15">
        <v>1037</v>
      </c>
      <c r="K609" s="14">
        <v>46</v>
      </c>
      <c r="L609" s="15">
        <v>197</v>
      </c>
      <c r="M609" s="15">
        <v>533</v>
      </c>
      <c r="N609" s="14">
        <v>37.700000000000003</v>
      </c>
      <c r="O609" s="14">
        <v>321</v>
      </c>
      <c r="P609" s="14">
        <v>365</v>
      </c>
      <c r="Q609" s="14">
        <v>87.7</v>
      </c>
      <c r="R609" s="15">
        <v>58</v>
      </c>
      <c r="S609" s="15">
        <v>270</v>
      </c>
      <c r="T609" s="15">
        <v>329</v>
      </c>
      <c r="U609" s="15">
        <v>423</v>
      </c>
      <c r="V609" s="68">
        <v>175</v>
      </c>
      <c r="W609" s="15">
        <v>80</v>
      </c>
      <c r="X609" s="15">
        <v>22</v>
      </c>
      <c r="Y609" s="15">
        <v>153</v>
      </c>
      <c r="Z609" s="14">
        <v>2635</v>
      </c>
      <c r="AA609" s="14">
        <v>9</v>
      </c>
      <c r="AB609" s="14">
        <v>1</v>
      </c>
      <c r="AC609" s="13">
        <v>2.7</v>
      </c>
      <c r="AD609" s="13">
        <v>117.1</v>
      </c>
      <c r="AE609" s="13">
        <v>113.3</v>
      </c>
      <c r="AF609" s="13">
        <v>3.8</v>
      </c>
      <c r="AG609" s="13">
        <v>24.1</v>
      </c>
      <c r="AH609" s="13">
        <v>2.38</v>
      </c>
      <c r="AI609" s="13">
        <v>23.6</v>
      </c>
      <c r="AJ609" s="13">
        <v>2.5</v>
      </c>
      <c r="AK609" s="13">
        <v>10.1</v>
      </c>
      <c r="AL609" s="13">
        <v>6.5</v>
      </c>
      <c r="AM609" s="13">
        <v>9.9</v>
      </c>
      <c r="AN609" s="13">
        <v>55.6</v>
      </c>
      <c r="AO609" s="13">
        <v>61.6</v>
      </c>
      <c r="AP609" s="13">
        <v>23</v>
      </c>
      <c r="AQ609" s="13">
        <v>99.86</v>
      </c>
      <c r="AR609" s="13">
        <v>11.8</v>
      </c>
      <c r="AS609" s="13">
        <v>5303</v>
      </c>
      <c r="AT609" s="16">
        <v>20.205479452054796</v>
      </c>
      <c r="AU609" s="16">
        <v>5.7945205479452051</v>
      </c>
      <c r="AV609" s="17">
        <v>4.506849315068493</v>
      </c>
      <c r="AW609" s="17">
        <v>0.79452054794520544</v>
      </c>
      <c r="AX609" s="17">
        <v>3.6986301369863015</v>
      </c>
      <c r="AY609" s="17">
        <v>1.095890410958904</v>
      </c>
      <c r="AZ609" s="17">
        <v>0.30136986301369861</v>
      </c>
      <c r="BA609" s="17">
        <v>2.3972602739726026</v>
      </c>
      <c r="BB609" s="18">
        <v>0.57895356596145553</v>
      </c>
      <c r="BC609" s="18">
        <v>2.4171428571428573</v>
      </c>
      <c r="BD609" s="18">
        <v>3.1400871374180635E-2</v>
      </c>
      <c r="BE609" s="18">
        <v>8.6352396278996744E-3</v>
      </c>
      <c r="BF609" s="18">
        <v>2.2765631746280959E-2</v>
      </c>
      <c r="BG609" s="18">
        <v>0.10597794088785964</v>
      </c>
      <c r="BH609" s="58" t="s">
        <v>1323</v>
      </c>
      <c r="BI609" s="58" t="s">
        <v>1330</v>
      </c>
      <c r="BJ609" s="60">
        <v>0.55600000000000005</v>
      </c>
      <c r="BK609" s="60">
        <v>0.61599999999999999</v>
      </c>
      <c r="BL609" s="60">
        <v>0.62582981291490647</v>
      </c>
      <c r="BM609" s="62" t="s">
        <v>1526</v>
      </c>
      <c r="BN609" s="64">
        <v>0.61795430114936201</v>
      </c>
      <c r="BO609" s="64">
        <v>2547.6999999999998</v>
      </c>
      <c r="BP609" s="65">
        <v>0.16603210739098012</v>
      </c>
      <c r="BQ609" s="65">
        <v>2.4171428571428573</v>
      </c>
      <c r="BR609" s="80">
        <v>0.12913608352631786</v>
      </c>
      <c r="BS609" s="33"/>
    </row>
    <row r="610" spans="1:71">
      <c r="A610" s="77" t="s">
        <v>202</v>
      </c>
      <c r="B610" s="12" t="s">
        <v>49</v>
      </c>
      <c r="C610" s="13">
        <v>37</v>
      </c>
      <c r="D610" s="13">
        <v>80</v>
      </c>
      <c r="E610" s="13">
        <v>47</v>
      </c>
      <c r="F610" s="13">
        <v>33</v>
      </c>
      <c r="G610" s="13">
        <v>31.8</v>
      </c>
      <c r="H610" s="14">
        <v>1040</v>
      </c>
      <c r="I610" s="15">
        <v>392</v>
      </c>
      <c r="J610" s="15">
        <v>776</v>
      </c>
      <c r="K610" s="14">
        <v>50.9</v>
      </c>
      <c r="L610" s="15">
        <v>136</v>
      </c>
      <c r="M610" s="15">
        <v>376</v>
      </c>
      <c r="N610" s="14">
        <v>37.299999999999997</v>
      </c>
      <c r="O610" s="14">
        <v>112</v>
      </c>
      <c r="P610" s="14">
        <v>136</v>
      </c>
      <c r="Q610" s="14">
        <v>82.6</v>
      </c>
      <c r="R610" s="15">
        <v>112</v>
      </c>
      <c r="S610" s="15">
        <v>288</v>
      </c>
      <c r="T610" s="15">
        <v>400</v>
      </c>
      <c r="U610" s="15">
        <v>144</v>
      </c>
      <c r="V610" s="68">
        <v>88</v>
      </c>
      <c r="W610" s="15">
        <v>48</v>
      </c>
      <c r="X610" s="15">
        <v>152</v>
      </c>
      <c r="Y610" s="15">
        <v>168</v>
      </c>
      <c r="Z610" s="14">
        <v>2248</v>
      </c>
      <c r="AA610" s="14">
        <v>4</v>
      </c>
      <c r="AB610" s="14">
        <v>0</v>
      </c>
      <c r="AC610" s="13">
        <v>1.7</v>
      </c>
      <c r="AD610" s="13">
        <v>114.8</v>
      </c>
      <c r="AE610" s="13">
        <v>112.7</v>
      </c>
      <c r="AF610" s="13">
        <v>2.2000000000000002</v>
      </c>
      <c r="AG610" s="13">
        <v>7.8</v>
      </c>
      <c r="AH610" s="13">
        <v>1.7</v>
      </c>
      <c r="AI610" s="13">
        <v>13.5</v>
      </c>
      <c r="AJ610" s="13">
        <v>4.5999999999999996</v>
      </c>
      <c r="AK610" s="13">
        <v>10.7</v>
      </c>
      <c r="AL610" s="13">
        <v>7.8</v>
      </c>
      <c r="AM610" s="13">
        <v>7.9</v>
      </c>
      <c r="AN610" s="13">
        <v>59.9</v>
      </c>
      <c r="AO610" s="13">
        <v>62.4</v>
      </c>
      <c r="AP610" s="13">
        <v>15.7</v>
      </c>
      <c r="AQ610" s="13">
        <v>100.24</v>
      </c>
      <c r="AR610" s="13">
        <v>8.6999999999999993</v>
      </c>
      <c r="AS610" s="13">
        <v>5325</v>
      </c>
      <c r="AT610" s="16">
        <v>13</v>
      </c>
      <c r="AU610" s="16">
        <v>1.8</v>
      </c>
      <c r="AV610" s="17">
        <v>5</v>
      </c>
      <c r="AW610" s="17">
        <v>1.4</v>
      </c>
      <c r="AX610" s="17">
        <v>3.6</v>
      </c>
      <c r="AY610" s="17">
        <v>0.6</v>
      </c>
      <c r="AZ610" s="17">
        <v>1.9</v>
      </c>
      <c r="BA610" s="17">
        <v>1.1000000000000001</v>
      </c>
      <c r="BB610" s="18">
        <v>0.40880503144654085</v>
      </c>
      <c r="BC610" s="18">
        <v>1.6363636363636362</v>
      </c>
      <c r="BD610" s="18">
        <v>1.8867924528301886E-2</v>
      </c>
      <c r="BE610" s="18">
        <v>5.9748427672955969E-2</v>
      </c>
      <c r="BF610" s="18">
        <v>4.40251572327044E-2</v>
      </c>
      <c r="BG610" s="18">
        <v>0.11320754716981132</v>
      </c>
      <c r="BH610" s="58" t="s">
        <v>1323</v>
      </c>
      <c r="BI610" s="58" t="s">
        <v>1332</v>
      </c>
      <c r="BJ610" s="60">
        <v>0.59899999999999998</v>
      </c>
      <c r="BK610" s="60">
        <v>0.624</v>
      </c>
      <c r="BL610" s="60">
        <v>0.46831623415811707</v>
      </c>
      <c r="BM610" s="62" t="s">
        <v>1526</v>
      </c>
      <c r="BN610" s="64">
        <v>0.39758551307847084</v>
      </c>
      <c r="BO610" s="64">
        <v>2544</v>
      </c>
      <c r="BP610" s="65">
        <v>5.6603773584905662E-2</v>
      </c>
      <c r="BQ610" s="65">
        <v>1.6363636363636365</v>
      </c>
      <c r="BR610" s="80">
        <v>0.15723270440251572</v>
      </c>
      <c r="BS610" s="33"/>
    </row>
    <row r="611" spans="1:71">
      <c r="A611" s="77" t="s">
        <v>62</v>
      </c>
      <c r="B611" s="12" t="s">
        <v>63</v>
      </c>
      <c r="C611" s="13">
        <v>29</v>
      </c>
      <c r="D611" s="13">
        <v>72</v>
      </c>
      <c r="E611" s="13">
        <v>46</v>
      </c>
      <c r="F611" s="13">
        <v>26</v>
      </c>
      <c r="G611" s="13">
        <v>35</v>
      </c>
      <c r="H611" s="14">
        <v>1757</v>
      </c>
      <c r="I611" s="15">
        <v>641</v>
      </c>
      <c r="J611" s="15">
        <v>1217</v>
      </c>
      <c r="K611" s="14">
        <v>52.6</v>
      </c>
      <c r="L611" s="15">
        <v>144</v>
      </c>
      <c r="M611" s="15">
        <v>338</v>
      </c>
      <c r="N611" s="14">
        <v>42</v>
      </c>
      <c r="O611" s="14">
        <v>338</v>
      </c>
      <c r="P611" s="14">
        <v>410</v>
      </c>
      <c r="Q611" s="14">
        <v>82.9</v>
      </c>
      <c r="R611" s="15">
        <v>209</v>
      </c>
      <c r="S611" s="15">
        <v>706</v>
      </c>
      <c r="T611" s="15">
        <v>922</v>
      </c>
      <c r="U611" s="15">
        <v>223</v>
      </c>
      <c r="V611" s="68">
        <v>194</v>
      </c>
      <c r="W611" s="15">
        <v>72</v>
      </c>
      <c r="X611" s="15">
        <v>50</v>
      </c>
      <c r="Y611" s="15">
        <v>252</v>
      </c>
      <c r="Z611" s="14">
        <v>3370</v>
      </c>
      <c r="AA611" s="14">
        <v>58</v>
      </c>
      <c r="AB611" s="14">
        <v>1</v>
      </c>
      <c r="AC611" s="13">
        <v>5.3</v>
      </c>
      <c r="AD611" s="13">
        <v>119.4</v>
      </c>
      <c r="AE611" s="13">
        <v>112.7</v>
      </c>
      <c r="AF611" s="13">
        <v>6.8</v>
      </c>
      <c r="AG611" s="13">
        <v>13</v>
      </c>
      <c r="AH611" s="13">
        <v>1.1599999999999999</v>
      </c>
      <c r="AI611" s="13">
        <v>12.4</v>
      </c>
      <c r="AJ611" s="13">
        <v>8.6999999999999993</v>
      </c>
      <c r="AK611" s="13">
        <v>28.4</v>
      </c>
      <c r="AL611" s="13">
        <v>18.7</v>
      </c>
      <c r="AM611" s="13">
        <v>10.7</v>
      </c>
      <c r="AN611" s="13">
        <v>58.4</v>
      </c>
      <c r="AO611" s="13">
        <v>63</v>
      </c>
      <c r="AP611" s="13">
        <v>26.5</v>
      </c>
      <c r="AQ611" s="13">
        <v>99.25</v>
      </c>
      <c r="AR611" s="13">
        <v>16.100000000000001</v>
      </c>
      <c r="AS611" s="13">
        <v>5215</v>
      </c>
      <c r="AT611" s="16">
        <v>24.402777777777779</v>
      </c>
      <c r="AU611" s="16">
        <v>3.0972222222222223</v>
      </c>
      <c r="AV611" s="17">
        <v>12.805555555555555</v>
      </c>
      <c r="AW611" s="17">
        <v>2.9027777777777777</v>
      </c>
      <c r="AX611" s="17">
        <v>9.8055555555555554</v>
      </c>
      <c r="AY611" s="17">
        <v>1</v>
      </c>
      <c r="AZ611" s="17">
        <v>0.69444444444444442</v>
      </c>
      <c r="BA611" s="17">
        <v>2.6944444444444446</v>
      </c>
      <c r="BB611" s="18">
        <v>0.6972222222222223</v>
      </c>
      <c r="BC611" s="18">
        <v>1.1494845360824741</v>
      </c>
      <c r="BD611" s="18">
        <v>2.8571428571428571E-2</v>
      </c>
      <c r="BE611" s="18">
        <v>1.984126984126984E-2</v>
      </c>
      <c r="BF611" s="18">
        <v>8.2936507936507933E-2</v>
      </c>
      <c r="BG611" s="18">
        <v>0.28015873015873016</v>
      </c>
      <c r="BH611" s="58" t="s">
        <v>1323</v>
      </c>
      <c r="BI611" s="58" t="s">
        <v>1331</v>
      </c>
      <c r="BJ611" s="60">
        <v>0.58399999999999996</v>
      </c>
      <c r="BK611" s="60">
        <v>0.63</v>
      </c>
      <c r="BL611" s="60">
        <v>0.73445986722993362</v>
      </c>
      <c r="BM611" s="62" t="s">
        <v>1526</v>
      </c>
      <c r="BN611" s="64">
        <v>0.74632237871674501</v>
      </c>
      <c r="BO611" s="64">
        <v>2520</v>
      </c>
      <c r="BP611" s="65">
        <v>8.8492063492063497E-2</v>
      </c>
      <c r="BQ611" s="65">
        <v>1.1494845360824741</v>
      </c>
      <c r="BR611" s="80">
        <v>0.36587301587301585</v>
      </c>
      <c r="BS611" s="33"/>
    </row>
    <row r="612" spans="1:71">
      <c r="A612" s="77" t="s">
        <v>286</v>
      </c>
      <c r="B612" s="12" t="s">
        <v>113</v>
      </c>
      <c r="C612" s="13">
        <v>19</v>
      </c>
      <c r="D612" s="13">
        <v>82</v>
      </c>
      <c r="E612" s="13">
        <v>18</v>
      </c>
      <c r="F612" s="13">
        <v>64</v>
      </c>
      <c r="G612" s="13">
        <v>30</v>
      </c>
      <c r="H612" s="14">
        <v>804</v>
      </c>
      <c r="I612" s="15">
        <v>303</v>
      </c>
      <c r="J612" s="15">
        <v>746</v>
      </c>
      <c r="K612" s="14">
        <v>40.1</v>
      </c>
      <c r="L612" s="15">
        <v>139</v>
      </c>
      <c r="M612" s="15">
        <v>410</v>
      </c>
      <c r="N612" s="14">
        <v>33.9</v>
      </c>
      <c r="O612" s="14">
        <v>66</v>
      </c>
      <c r="P612" s="14">
        <v>82</v>
      </c>
      <c r="Q612" s="14">
        <v>81.2</v>
      </c>
      <c r="R612" s="15">
        <v>33</v>
      </c>
      <c r="S612" s="15">
        <v>312</v>
      </c>
      <c r="T612" s="15">
        <v>344</v>
      </c>
      <c r="U612" s="15">
        <v>361</v>
      </c>
      <c r="V612" s="68">
        <v>139</v>
      </c>
      <c r="W612" s="15">
        <v>57</v>
      </c>
      <c r="X612" s="15">
        <v>25</v>
      </c>
      <c r="Y612" s="15">
        <v>189</v>
      </c>
      <c r="Z612" s="14">
        <v>1845</v>
      </c>
      <c r="AA612" s="14">
        <v>5</v>
      </c>
      <c r="AB612" s="14">
        <v>0</v>
      </c>
      <c r="AC612" s="13">
        <v>-9.6999999999999993</v>
      </c>
      <c r="AD612" s="13">
        <v>102.8</v>
      </c>
      <c r="AE612" s="13">
        <v>118</v>
      </c>
      <c r="AF612" s="13">
        <v>-15.2</v>
      </c>
      <c r="AG612" s="13">
        <v>21.3</v>
      </c>
      <c r="AH612" s="13">
        <v>2.58</v>
      </c>
      <c r="AI612" s="13">
        <v>28.3</v>
      </c>
      <c r="AJ612" s="13">
        <v>1.2</v>
      </c>
      <c r="AK612" s="13">
        <v>11.7</v>
      </c>
      <c r="AL612" s="13">
        <v>6.4</v>
      </c>
      <c r="AM612" s="13">
        <v>11</v>
      </c>
      <c r="AN612" s="13">
        <v>49.3</v>
      </c>
      <c r="AO612" s="13">
        <v>51.4</v>
      </c>
      <c r="AP612" s="13">
        <v>15.4</v>
      </c>
      <c r="AQ612" s="13">
        <v>103.06</v>
      </c>
      <c r="AR612" s="13">
        <v>7.1</v>
      </c>
      <c r="AS612" s="13">
        <v>5279</v>
      </c>
      <c r="AT612" s="16">
        <v>9.8048780487804876</v>
      </c>
      <c r="AU612" s="16">
        <v>4.4024390243902438</v>
      </c>
      <c r="AV612" s="17">
        <v>4.1951219512195124</v>
      </c>
      <c r="AW612" s="17">
        <v>0.40243902439024393</v>
      </c>
      <c r="AX612" s="17">
        <v>3.8048780487804876</v>
      </c>
      <c r="AY612" s="17">
        <v>0.69512195121951215</v>
      </c>
      <c r="AZ612" s="17">
        <v>0.3048780487804878</v>
      </c>
      <c r="BA612" s="17">
        <v>1.6951219512195121</v>
      </c>
      <c r="BB612" s="18">
        <v>0.32682926829268294</v>
      </c>
      <c r="BC612" s="18">
        <v>2.5971223021582732</v>
      </c>
      <c r="BD612" s="18">
        <v>2.3170731707317073E-2</v>
      </c>
      <c r="BE612" s="18">
        <v>1.016260162601626E-2</v>
      </c>
      <c r="BF612" s="18">
        <v>1.3414634146341465E-2</v>
      </c>
      <c r="BG612" s="18">
        <v>0.12682926829268293</v>
      </c>
      <c r="BH612" s="58" t="s">
        <v>1323</v>
      </c>
      <c r="BI612" s="58" t="s">
        <v>1329</v>
      </c>
      <c r="BJ612" s="60">
        <v>0.49299999999999999</v>
      </c>
      <c r="BK612" s="60">
        <v>0.51400000000000001</v>
      </c>
      <c r="BL612" s="60">
        <v>0.45021122510561257</v>
      </c>
      <c r="BM612" s="62" t="s">
        <v>1526</v>
      </c>
      <c r="BN612" s="64">
        <v>0.2998674976689405</v>
      </c>
      <c r="BO612" s="64">
        <v>2460</v>
      </c>
      <c r="BP612" s="65">
        <v>0.14674796747967481</v>
      </c>
      <c r="BQ612" s="65">
        <v>2.5971223021582732</v>
      </c>
      <c r="BR612" s="80">
        <v>0.13983739837398373</v>
      </c>
      <c r="BS612" s="33"/>
    </row>
    <row r="613" spans="1:71">
      <c r="A613" s="77" t="s">
        <v>116</v>
      </c>
      <c r="B613" s="12" t="s">
        <v>83</v>
      </c>
      <c r="C613" s="13">
        <v>25</v>
      </c>
      <c r="D613" s="13">
        <v>73</v>
      </c>
      <c r="E613" s="13">
        <v>46</v>
      </c>
      <c r="F613" s="13">
        <v>27</v>
      </c>
      <c r="G613" s="13">
        <v>33.6</v>
      </c>
      <c r="H613" s="14">
        <v>1358</v>
      </c>
      <c r="I613" s="15">
        <v>475</v>
      </c>
      <c r="J613" s="15">
        <v>1007</v>
      </c>
      <c r="K613" s="14">
        <v>47.3</v>
      </c>
      <c r="L613" s="15">
        <v>219</v>
      </c>
      <c r="M613" s="15">
        <v>562</v>
      </c>
      <c r="N613" s="14">
        <v>38.799999999999997</v>
      </c>
      <c r="O613" s="14">
        <v>190</v>
      </c>
      <c r="P613" s="14">
        <v>219</v>
      </c>
      <c r="Q613" s="14">
        <v>85.1</v>
      </c>
      <c r="R613" s="15">
        <v>44</v>
      </c>
      <c r="S613" s="15">
        <v>219</v>
      </c>
      <c r="T613" s="15">
        <v>256</v>
      </c>
      <c r="U613" s="15">
        <v>672</v>
      </c>
      <c r="V613" s="68">
        <v>117</v>
      </c>
      <c r="W613" s="15">
        <v>102</v>
      </c>
      <c r="X613" s="15">
        <v>51</v>
      </c>
      <c r="Y613" s="15">
        <v>95</v>
      </c>
      <c r="Z613" s="14">
        <v>3022</v>
      </c>
      <c r="AA613" s="14">
        <v>31</v>
      </c>
      <c r="AB613" s="14">
        <v>0</v>
      </c>
      <c r="AC613" s="13">
        <v>3</v>
      </c>
      <c r="AD613" s="13">
        <v>117.7</v>
      </c>
      <c r="AE613" s="13">
        <v>114.2</v>
      </c>
      <c r="AF613" s="13">
        <v>3.5</v>
      </c>
      <c r="AG613" s="13">
        <v>38.4</v>
      </c>
      <c r="AH613" s="13">
        <v>5.61</v>
      </c>
      <c r="AI613" s="13">
        <v>35.799999999999997</v>
      </c>
      <c r="AJ613" s="13">
        <v>1.7</v>
      </c>
      <c r="AK613" s="13">
        <v>8.6999999999999993</v>
      </c>
      <c r="AL613" s="13">
        <v>5.2</v>
      </c>
      <c r="AM613" s="13">
        <v>6.4</v>
      </c>
      <c r="AN613" s="13">
        <v>58.2</v>
      </c>
      <c r="AO613" s="13">
        <v>61.6</v>
      </c>
      <c r="AP613" s="13">
        <v>21</v>
      </c>
      <c r="AQ613" s="13">
        <v>100.82</v>
      </c>
      <c r="AR613" s="13">
        <v>14.3</v>
      </c>
      <c r="AS613" s="13">
        <v>5165</v>
      </c>
      <c r="AT613" s="16">
        <v>18.602739726027398</v>
      </c>
      <c r="AU613" s="16">
        <v>9.205479452054794</v>
      </c>
      <c r="AV613" s="17">
        <v>3.506849315068493</v>
      </c>
      <c r="AW613" s="17">
        <v>0.60273972602739723</v>
      </c>
      <c r="AX613" s="17">
        <v>3</v>
      </c>
      <c r="AY613" s="17">
        <v>1.3972602739726028</v>
      </c>
      <c r="AZ613" s="17">
        <v>0.69863013698630139</v>
      </c>
      <c r="BA613" s="17">
        <v>1.6027397260273972</v>
      </c>
      <c r="BB613" s="18">
        <v>0.55365296803652964</v>
      </c>
      <c r="BC613" s="18">
        <v>5.7435897435897436</v>
      </c>
      <c r="BD613" s="18">
        <v>4.1585127201565555E-2</v>
      </c>
      <c r="BE613" s="18">
        <v>2.0792563600782778E-2</v>
      </c>
      <c r="BF613" s="18">
        <v>1.7938682322243965E-2</v>
      </c>
      <c r="BG613" s="18">
        <v>8.9285714285714288E-2</v>
      </c>
      <c r="BH613" s="58" t="s">
        <v>1323</v>
      </c>
      <c r="BI613" s="58" t="s">
        <v>1330</v>
      </c>
      <c r="BJ613" s="60">
        <v>0.58200000000000007</v>
      </c>
      <c r="BK613" s="60">
        <v>0.61599999999999999</v>
      </c>
      <c r="BL613" s="60">
        <v>0.60772480386240191</v>
      </c>
      <c r="BM613" s="62" t="s">
        <v>1526</v>
      </c>
      <c r="BN613" s="64">
        <v>0.56893690912598882</v>
      </c>
      <c r="BO613" s="64">
        <v>2452.8000000000002</v>
      </c>
      <c r="BP613" s="65">
        <v>0.27397260273972601</v>
      </c>
      <c r="BQ613" s="65">
        <v>5.7435897435897436</v>
      </c>
      <c r="BR613" s="80">
        <v>0.10437051532941943</v>
      </c>
      <c r="BS613" s="33"/>
    </row>
    <row r="614" spans="1:71">
      <c r="A614" s="77" t="s">
        <v>58</v>
      </c>
      <c r="B614" s="12" t="s">
        <v>59</v>
      </c>
      <c r="C614" s="13">
        <v>23</v>
      </c>
      <c r="D614" s="13">
        <v>70</v>
      </c>
      <c r="E614" s="13">
        <v>38</v>
      </c>
      <c r="F614" s="13">
        <v>32</v>
      </c>
      <c r="G614" s="13">
        <v>35</v>
      </c>
      <c r="H614" s="14">
        <v>1827</v>
      </c>
      <c r="I614" s="15">
        <v>686</v>
      </c>
      <c r="J614" s="15">
        <v>1456</v>
      </c>
      <c r="K614" s="14">
        <v>46.9</v>
      </c>
      <c r="L614" s="15">
        <v>147</v>
      </c>
      <c r="M614" s="15">
        <v>420</v>
      </c>
      <c r="N614" s="14">
        <v>35.6</v>
      </c>
      <c r="O614" s="14">
        <v>315</v>
      </c>
      <c r="P614" s="14">
        <v>371</v>
      </c>
      <c r="Q614" s="14">
        <v>84.6</v>
      </c>
      <c r="R614" s="15">
        <v>56</v>
      </c>
      <c r="S614" s="15">
        <v>371</v>
      </c>
      <c r="T614" s="15">
        <v>427</v>
      </c>
      <c r="U614" s="15">
        <v>637</v>
      </c>
      <c r="V614" s="68">
        <v>308</v>
      </c>
      <c r="W614" s="15">
        <v>70</v>
      </c>
      <c r="X614" s="15">
        <v>56</v>
      </c>
      <c r="Y614" s="15">
        <v>196</v>
      </c>
      <c r="Z614" s="14">
        <v>3360</v>
      </c>
      <c r="AA614" s="14">
        <v>31</v>
      </c>
      <c r="AB614" s="14">
        <v>9</v>
      </c>
      <c r="AC614" s="13">
        <v>2.5</v>
      </c>
      <c r="AD614" s="13">
        <v>115</v>
      </c>
      <c r="AE614" s="13">
        <v>112.2</v>
      </c>
      <c r="AF614" s="13">
        <v>2.8</v>
      </c>
      <c r="AG614" s="13">
        <v>40.9</v>
      </c>
      <c r="AH614" s="13">
        <v>2.06</v>
      </c>
      <c r="AI614" s="13">
        <v>25</v>
      </c>
      <c r="AJ614" s="13">
        <v>2.2999999999999998</v>
      </c>
      <c r="AK614" s="13">
        <v>14.7</v>
      </c>
      <c r="AL614" s="13">
        <v>8.6</v>
      </c>
      <c r="AM614" s="13">
        <v>12.1</v>
      </c>
      <c r="AN614" s="13">
        <v>52.1</v>
      </c>
      <c r="AO614" s="13">
        <v>56.5</v>
      </c>
      <c r="AP614" s="13">
        <v>32.299999999999997</v>
      </c>
      <c r="AQ614" s="13">
        <v>101.57</v>
      </c>
      <c r="AR614" s="13">
        <v>15.2</v>
      </c>
      <c r="AS614" s="13">
        <v>5201</v>
      </c>
      <c r="AT614" s="16">
        <v>26.1</v>
      </c>
      <c r="AU614" s="16">
        <v>9.1</v>
      </c>
      <c r="AV614" s="17">
        <v>6.1</v>
      </c>
      <c r="AW614" s="17">
        <v>0.8</v>
      </c>
      <c r="AX614" s="17">
        <v>5.3</v>
      </c>
      <c r="AY614" s="17">
        <v>1</v>
      </c>
      <c r="AZ614" s="17">
        <v>0.8</v>
      </c>
      <c r="BA614" s="17">
        <v>4.4000000000000004</v>
      </c>
      <c r="BB614" s="18">
        <v>0.74571428571428577</v>
      </c>
      <c r="BC614" s="18">
        <v>2.0681818181818179</v>
      </c>
      <c r="BD614" s="18">
        <v>2.8571428571428571E-2</v>
      </c>
      <c r="BE614" s="18">
        <v>2.2857142857142857E-2</v>
      </c>
      <c r="BF614" s="18">
        <v>2.2857142857142857E-2</v>
      </c>
      <c r="BG614" s="18">
        <v>0.15142857142857141</v>
      </c>
      <c r="BH614" s="58" t="s">
        <v>1323</v>
      </c>
      <c r="BI614" s="58" t="s">
        <v>1330</v>
      </c>
      <c r="BJ614" s="60">
        <v>0.52100000000000002</v>
      </c>
      <c r="BK614" s="60">
        <v>0.56499999999999995</v>
      </c>
      <c r="BL614" s="60">
        <v>0.87869643934821973</v>
      </c>
      <c r="BM614" s="62" t="s">
        <v>1526</v>
      </c>
      <c r="BN614" s="64">
        <v>0.79822937625754531</v>
      </c>
      <c r="BO614" s="64">
        <v>2450</v>
      </c>
      <c r="BP614" s="65">
        <v>0.26</v>
      </c>
      <c r="BQ614" s="65">
        <v>2.0681818181818183</v>
      </c>
      <c r="BR614" s="80">
        <v>0.17428571428571427</v>
      </c>
      <c r="BS614" s="33"/>
    </row>
    <row r="615" spans="1:71">
      <c r="A615" s="77" t="s">
        <v>86</v>
      </c>
      <c r="B615" s="12" t="s">
        <v>87</v>
      </c>
      <c r="C615" s="13">
        <v>25</v>
      </c>
      <c r="D615" s="13">
        <v>74</v>
      </c>
      <c r="E615" s="13">
        <v>35</v>
      </c>
      <c r="F615" s="13">
        <v>39</v>
      </c>
      <c r="G615" s="13">
        <v>33.1</v>
      </c>
      <c r="H615" s="14">
        <v>1510</v>
      </c>
      <c r="I615" s="15">
        <v>511</v>
      </c>
      <c r="J615" s="15">
        <v>1117</v>
      </c>
      <c r="K615" s="14">
        <v>45.3</v>
      </c>
      <c r="L615" s="15">
        <v>215</v>
      </c>
      <c r="M615" s="15">
        <v>585</v>
      </c>
      <c r="N615" s="14">
        <v>37</v>
      </c>
      <c r="O615" s="14">
        <v>274</v>
      </c>
      <c r="P615" s="14">
        <v>303</v>
      </c>
      <c r="Q615" s="14">
        <v>90.2</v>
      </c>
      <c r="R615" s="15">
        <v>22</v>
      </c>
      <c r="S615" s="15">
        <v>252</v>
      </c>
      <c r="T615" s="15">
        <v>274</v>
      </c>
      <c r="U615" s="15">
        <v>333</v>
      </c>
      <c r="V615" s="68">
        <v>178</v>
      </c>
      <c r="W615" s="15">
        <v>67</v>
      </c>
      <c r="X615" s="15">
        <v>15</v>
      </c>
      <c r="Y615" s="15">
        <v>155</v>
      </c>
      <c r="Z615" s="14">
        <v>2412</v>
      </c>
      <c r="AA615" s="14">
        <v>2</v>
      </c>
      <c r="AB615" s="14">
        <v>0</v>
      </c>
      <c r="AC615" s="13">
        <v>-1.9</v>
      </c>
      <c r="AD615" s="13">
        <v>111.5</v>
      </c>
      <c r="AE615" s="13">
        <v>113.9</v>
      </c>
      <c r="AF615" s="13">
        <v>-2.5</v>
      </c>
      <c r="AG615" s="13">
        <v>19.7</v>
      </c>
      <c r="AH615" s="13">
        <v>1.86</v>
      </c>
      <c r="AI615" s="13">
        <v>18.8</v>
      </c>
      <c r="AJ615" s="13">
        <v>1</v>
      </c>
      <c r="AK615" s="13">
        <v>9.5</v>
      </c>
      <c r="AL615" s="13">
        <v>5.3</v>
      </c>
      <c r="AM615" s="13">
        <v>10.1</v>
      </c>
      <c r="AN615" s="13">
        <v>55</v>
      </c>
      <c r="AO615" s="13">
        <v>60.1</v>
      </c>
      <c r="AP615" s="13">
        <v>23.7</v>
      </c>
      <c r="AQ615" s="13">
        <v>105.37</v>
      </c>
      <c r="AR615" s="13">
        <v>10.3</v>
      </c>
      <c r="AS615" s="13">
        <v>5375</v>
      </c>
      <c r="AT615" s="16">
        <v>20.405405405405407</v>
      </c>
      <c r="AU615" s="16">
        <v>4.5</v>
      </c>
      <c r="AV615" s="17">
        <v>3.7027027027027026</v>
      </c>
      <c r="AW615" s="17">
        <v>0.29729729729729731</v>
      </c>
      <c r="AX615" s="17">
        <v>3.4054054054054053</v>
      </c>
      <c r="AY615" s="17">
        <v>0.90540540540540537</v>
      </c>
      <c r="AZ615" s="17">
        <v>0.20270270270270271</v>
      </c>
      <c r="BA615" s="17">
        <v>2.4054054054054053</v>
      </c>
      <c r="BB615" s="18">
        <v>0.61647750469502738</v>
      </c>
      <c r="BC615" s="18">
        <v>1.8707865168539326</v>
      </c>
      <c r="BD615" s="18">
        <v>2.7353637625540946E-2</v>
      </c>
      <c r="BE615" s="18">
        <v>6.123948722136033E-3</v>
      </c>
      <c r="BF615" s="18">
        <v>8.9817914591328492E-3</v>
      </c>
      <c r="BG615" s="18">
        <v>0.10288233853188535</v>
      </c>
      <c r="BH615" s="58" t="s">
        <v>1323</v>
      </c>
      <c r="BI615" s="58" t="s">
        <v>1330</v>
      </c>
      <c r="BJ615" s="60">
        <v>0.55000000000000004</v>
      </c>
      <c r="BK615" s="60">
        <v>0.60099999999999998</v>
      </c>
      <c r="BL615" s="60">
        <v>0.67410983705491856</v>
      </c>
      <c r="BM615" s="62" t="s">
        <v>1526</v>
      </c>
      <c r="BN615" s="64">
        <v>0.62406873674479313</v>
      </c>
      <c r="BO615" s="64">
        <v>2449.4</v>
      </c>
      <c r="BP615" s="65">
        <v>0.13595166163141995</v>
      </c>
      <c r="BQ615" s="65">
        <v>1.8707865168539326</v>
      </c>
      <c r="BR615" s="80">
        <v>0.1118641299910182</v>
      </c>
      <c r="BS615" s="33"/>
    </row>
    <row r="616" spans="1:71">
      <c r="A616" s="77" t="s">
        <v>72</v>
      </c>
      <c r="B616" s="12" t="s">
        <v>73</v>
      </c>
      <c r="C616" s="13">
        <v>40</v>
      </c>
      <c r="D616" s="13">
        <v>70</v>
      </c>
      <c r="E616" s="13">
        <v>44</v>
      </c>
      <c r="F616" s="13">
        <v>26</v>
      </c>
      <c r="G616" s="13">
        <v>34.9</v>
      </c>
      <c r="H616" s="14">
        <v>1708</v>
      </c>
      <c r="I616" s="15">
        <v>651</v>
      </c>
      <c r="J616" s="15">
        <v>1267</v>
      </c>
      <c r="K616" s="14">
        <v>51.3</v>
      </c>
      <c r="L616" s="15">
        <v>147</v>
      </c>
      <c r="M616" s="15">
        <v>399</v>
      </c>
      <c r="N616" s="14">
        <v>37.6</v>
      </c>
      <c r="O616" s="14">
        <v>259</v>
      </c>
      <c r="P616" s="14">
        <v>329</v>
      </c>
      <c r="Q616" s="14">
        <v>78.2</v>
      </c>
      <c r="R616" s="15">
        <v>70</v>
      </c>
      <c r="S616" s="15">
        <v>476</v>
      </c>
      <c r="T616" s="15">
        <v>546</v>
      </c>
      <c r="U616" s="15">
        <v>574</v>
      </c>
      <c r="V616" s="68">
        <v>259</v>
      </c>
      <c r="W616" s="15">
        <v>70</v>
      </c>
      <c r="X616" s="15">
        <v>42</v>
      </c>
      <c r="Y616" s="15">
        <v>98</v>
      </c>
      <c r="Z616" s="14">
        <v>3297</v>
      </c>
      <c r="AA616" s="14">
        <v>32</v>
      </c>
      <c r="AB616" s="14">
        <v>10</v>
      </c>
      <c r="AC616" s="13">
        <v>-0.8</v>
      </c>
      <c r="AD616" s="13">
        <v>112.7</v>
      </c>
      <c r="AE616" s="13">
        <v>114</v>
      </c>
      <c r="AF616" s="13">
        <v>-1.3</v>
      </c>
      <c r="AG616" s="13">
        <v>39.5</v>
      </c>
      <c r="AH616" s="13">
        <v>2.21</v>
      </c>
      <c r="AI616" s="13">
        <v>25.6</v>
      </c>
      <c r="AJ616" s="13">
        <v>3.1</v>
      </c>
      <c r="AK616" s="13">
        <v>18.7</v>
      </c>
      <c r="AL616" s="13">
        <v>11.2</v>
      </c>
      <c r="AM616" s="13">
        <v>11.6</v>
      </c>
      <c r="AN616" s="13">
        <v>57.1</v>
      </c>
      <c r="AO616" s="13">
        <v>60.4</v>
      </c>
      <c r="AP616" s="13">
        <v>29.1</v>
      </c>
      <c r="AQ616" s="13">
        <v>100.62</v>
      </c>
      <c r="AR616" s="13">
        <v>16.899999999999999</v>
      </c>
      <c r="AS616" s="13">
        <v>5129</v>
      </c>
      <c r="AT616" s="16">
        <v>24.4</v>
      </c>
      <c r="AU616" s="16">
        <v>8.1999999999999993</v>
      </c>
      <c r="AV616" s="17">
        <v>7.8</v>
      </c>
      <c r="AW616" s="17">
        <v>1</v>
      </c>
      <c r="AX616" s="17">
        <v>6.8</v>
      </c>
      <c r="AY616" s="17">
        <v>1</v>
      </c>
      <c r="AZ616" s="17">
        <v>0.6</v>
      </c>
      <c r="BA616" s="17">
        <v>3.7</v>
      </c>
      <c r="BB616" s="18">
        <v>0.69914040114613174</v>
      </c>
      <c r="BC616" s="18">
        <v>2.2162162162162158</v>
      </c>
      <c r="BD616" s="18">
        <v>2.865329512893983E-2</v>
      </c>
      <c r="BE616" s="18">
        <v>1.7191977077363897E-2</v>
      </c>
      <c r="BF616" s="18">
        <v>2.865329512893983E-2</v>
      </c>
      <c r="BG616" s="18">
        <v>0.19484240687679083</v>
      </c>
      <c r="BH616" s="58" t="s">
        <v>1323</v>
      </c>
      <c r="BI616" s="58" t="s">
        <v>1332</v>
      </c>
      <c r="BJ616" s="60">
        <v>0.57100000000000006</v>
      </c>
      <c r="BK616" s="60">
        <v>0.60399999999999998</v>
      </c>
      <c r="BL616" s="60">
        <v>0.76463488231744114</v>
      </c>
      <c r="BM616" s="62" t="s">
        <v>1526</v>
      </c>
      <c r="BN616" s="64">
        <v>0.7462374245472837</v>
      </c>
      <c r="BO616" s="64">
        <v>2443</v>
      </c>
      <c r="BP616" s="65">
        <v>0.23495702005730659</v>
      </c>
      <c r="BQ616" s="65">
        <v>2.2162162162162162</v>
      </c>
      <c r="BR616" s="80">
        <v>0.22349570200573066</v>
      </c>
      <c r="BS616" s="33"/>
    </row>
    <row r="617" spans="1:71">
      <c r="A617" s="77" t="s">
        <v>126</v>
      </c>
      <c r="B617" s="12" t="s">
        <v>65</v>
      </c>
      <c r="C617" s="13">
        <v>29</v>
      </c>
      <c r="D617" s="13">
        <v>70</v>
      </c>
      <c r="E617" s="13">
        <v>36</v>
      </c>
      <c r="F617" s="13">
        <v>34</v>
      </c>
      <c r="G617" s="13">
        <v>34.700000000000003</v>
      </c>
      <c r="H617" s="14">
        <v>1337</v>
      </c>
      <c r="I617" s="15">
        <v>525</v>
      </c>
      <c r="J617" s="15">
        <v>896</v>
      </c>
      <c r="K617" s="14">
        <v>59</v>
      </c>
      <c r="L617" s="15">
        <v>63</v>
      </c>
      <c r="M617" s="15">
        <v>154</v>
      </c>
      <c r="N617" s="14">
        <v>41.7</v>
      </c>
      <c r="O617" s="14">
        <v>217</v>
      </c>
      <c r="P617" s="14">
        <v>287</v>
      </c>
      <c r="Q617" s="14">
        <v>75.400000000000006</v>
      </c>
      <c r="R617" s="15">
        <v>266</v>
      </c>
      <c r="S617" s="15">
        <v>707</v>
      </c>
      <c r="T617" s="15">
        <v>973</v>
      </c>
      <c r="U617" s="15">
        <v>420</v>
      </c>
      <c r="V617" s="68">
        <v>203</v>
      </c>
      <c r="W617" s="15">
        <v>49</v>
      </c>
      <c r="X617" s="15">
        <v>28</v>
      </c>
      <c r="Y617" s="15">
        <v>231</v>
      </c>
      <c r="Z617" s="14">
        <v>3157</v>
      </c>
      <c r="AA617" s="14">
        <v>61</v>
      </c>
      <c r="AB617" s="14">
        <v>10</v>
      </c>
      <c r="AC617" s="13">
        <v>2.1</v>
      </c>
      <c r="AD617" s="13">
        <v>116.5</v>
      </c>
      <c r="AE617" s="13">
        <v>113.9</v>
      </c>
      <c r="AF617" s="13">
        <v>2.6</v>
      </c>
      <c r="AG617" s="13">
        <v>25.1</v>
      </c>
      <c r="AH617" s="13">
        <v>2.09</v>
      </c>
      <c r="AI617" s="13">
        <v>25.7</v>
      </c>
      <c r="AJ617" s="13">
        <v>11</v>
      </c>
      <c r="AK617" s="13">
        <v>28.6</v>
      </c>
      <c r="AL617" s="13">
        <v>19.899999999999999</v>
      </c>
      <c r="AM617" s="13">
        <v>12.3</v>
      </c>
      <c r="AN617" s="13">
        <v>62.7</v>
      </c>
      <c r="AO617" s="13">
        <v>65.5</v>
      </c>
      <c r="AP617" s="13">
        <v>21.3</v>
      </c>
      <c r="AQ617" s="13">
        <v>99.78</v>
      </c>
      <c r="AR617" s="13">
        <v>16.399999999999999</v>
      </c>
      <c r="AS617" s="13">
        <v>5054</v>
      </c>
      <c r="AT617" s="16">
        <v>19.100000000000001</v>
      </c>
      <c r="AU617" s="16">
        <v>6</v>
      </c>
      <c r="AV617" s="17">
        <v>13.9</v>
      </c>
      <c r="AW617" s="17">
        <v>3.8</v>
      </c>
      <c r="AX617" s="17">
        <v>10.1</v>
      </c>
      <c r="AY617" s="17">
        <v>0.7</v>
      </c>
      <c r="AZ617" s="17">
        <v>0.4</v>
      </c>
      <c r="BA617" s="17">
        <v>2.9</v>
      </c>
      <c r="BB617" s="18">
        <v>0.55043227665706052</v>
      </c>
      <c r="BC617" s="18">
        <v>2.0689655172413794</v>
      </c>
      <c r="BD617" s="18">
        <v>2.0172910662824204E-2</v>
      </c>
      <c r="BE617" s="18">
        <v>1.1527377521613832E-2</v>
      </c>
      <c r="BF617" s="18">
        <v>0.1095100864553314</v>
      </c>
      <c r="BG617" s="18">
        <v>0.29106628242074922</v>
      </c>
      <c r="BH617" s="58" t="s">
        <v>1323</v>
      </c>
      <c r="BI617" s="58" t="s">
        <v>1331</v>
      </c>
      <c r="BJ617" s="60">
        <v>0.627</v>
      </c>
      <c r="BK617" s="60">
        <v>0.65500000000000003</v>
      </c>
      <c r="BL617" s="60">
        <v>0.54073627036813521</v>
      </c>
      <c r="BM617" s="62" t="s">
        <v>1526</v>
      </c>
      <c r="BN617" s="64">
        <v>0.58414486921529185</v>
      </c>
      <c r="BO617" s="64">
        <v>2429</v>
      </c>
      <c r="BP617" s="65">
        <v>0.1729106628242075</v>
      </c>
      <c r="BQ617" s="65">
        <v>2.0689655172413794</v>
      </c>
      <c r="BR617" s="80">
        <v>0.40057636887608067</v>
      </c>
      <c r="BS617" s="33"/>
    </row>
    <row r="618" spans="1:71">
      <c r="A618" s="77" t="s">
        <v>102</v>
      </c>
      <c r="B618" s="12" t="s">
        <v>47</v>
      </c>
      <c r="C618" s="13">
        <v>28</v>
      </c>
      <c r="D618" s="13">
        <v>67</v>
      </c>
      <c r="E618" s="13">
        <v>41</v>
      </c>
      <c r="F618" s="13">
        <v>26</v>
      </c>
      <c r="G618" s="13">
        <v>36.1</v>
      </c>
      <c r="H618" s="14">
        <v>1434</v>
      </c>
      <c r="I618" s="15">
        <v>529</v>
      </c>
      <c r="J618" s="15">
        <v>1119</v>
      </c>
      <c r="K618" s="14">
        <v>47.4</v>
      </c>
      <c r="L618" s="15">
        <v>154</v>
      </c>
      <c r="M618" s="15">
        <v>395</v>
      </c>
      <c r="N618" s="14">
        <v>39.299999999999997</v>
      </c>
      <c r="O618" s="14">
        <v>221</v>
      </c>
      <c r="P618" s="14">
        <v>248</v>
      </c>
      <c r="Q618" s="14">
        <v>88.6</v>
      </c>
      <c r="R618" s="15">
        <v>47</v>
      </c>
      <c r="S618" s="15">
        <v>214</v>
      </c>
      <c r="T618" s="15">
        <v>261</v>
      </c>
      <c r="U618" s="15">
        <v>402</v>
      </c>
      <c r="V618" s="68">
        <v>141</v>
      </c>
      <c r="W618" s="15">
        <v>94</v>
      </c>
      <c r="X618" s="15">
        <v>34</v>
      </c>
      <c r="Y618" s="15">
        <v>127</v>
      </c>
      <c r="Z618" s="14">
        <v>2586</v>
      </c>
      <c r="AA618" s="14">
        <v>5</v>
      </c>
      <c r="AB618" s="14">
        <v>0</v>
      </c>
      <c r="AC618" s="13">
        <v>4.9000000000000004</v>
      </c>
      <c r="AD618" s="13">
        <v>122</v>
      </c>
      <c r="AE618" s="13">
        <v>115.5</v>
      </c>
      <c r="AF618" s="13">
        <v>6.5</v>
      </c>
      <c r="AG618" s="13">
        <v>22.3</v>
      </c>
      <c r="AH618" s="13">
        <v>2.92</v>
      </c>
      <c r="AI618" s="13">
        <v>22.9</v>
      </c>
      <c r="AJ618" s="13">
        <v>1.9</v>
      </c>
      <c r="AK618" s="13">
        <v>8.4</v>
      </c>
      <c r="AL618" s="13">
        <v>5.3</v>
      </c>
      <c r="AM618" s="13">
        <v>7.8</v>
      </c>
      <c r="AN618" s="13">
        <v>54.3</v>
      </c>
      <c r="AO618" s="13">
        <v>58.4</v>
      </c>
      <c r="AP618" s="13">
        <v>23.5</v>
      </c>
      <c r="AQ618" s="13">
        <v>100.72</v>
      </c>
      <c r="AR618" s="13">
        <v>11.1</v>
      </c>
      <c r="AS618" s="13">
        <v>5075</v>
      </c>
      <c r="AT618" s="16">
        <v>21.402985074626866</v>
      </c>
      <c r="AU618" s="16">
        <v>6</v>
      </c>
      <c r="AV618" s="17">
        <v>3.8955223880597014</v>
      </c>
      <c r="AW618" s="17">
        <v>0.70149253731343286</v>
      </c>
      <c r="AX618" s="17">
        <v>3.1940298507462686</v>
      </c>
      <c r="AY618" s="17">
        <v>1.4029850746268657</v>
      </c>
      <c r="AZ618" s="17">
        <v>0.5074626865671642</v>
      </c>
      <c r="BA618" s="17">
        <v>2.1044776119402986</v>
      </c>
      <c r="BB618" s="18">
        <v>0.5928804729813536</v>
      </c>
      <c r="BC618" s="18">
        <v>2.8510638297872339</v>
      </c>
      <c r="BD618" s="18">
        <v>3.8863852482738659E-2</v>
      </c>
      <c r="BE618" s="18">
        <v>1.4057138132054409E-2</v>
      </c>
      <c r="BF618" s="18">
        <v>1.9431926241369329E-2</v>
      </c>
      <c r="BG618" s="18">
        <v>8.8477281184107165E-2</v>
      </c>
      <c r="BH618" s="58" t="s">
        <v>1323</v>
      </c>
      <c r="BI618" s="58" t="s">
        <v>1331</v>
      </c>
      <c r="BJ618" s="60">
        <v>0.54299999999999993</v>
      </c>
      <c r="BK618" s="60">
        <v>0.58399999999999996</v>
      </c>
      <c r="BL618" s="60">
        <v>0.67531683765841888</v>
      </c>
      <c r="BM618" s="62" t="s">
        <v>1526</v>
      </c>
      <c r="BN618" s="64">
        <v>0.65457821556202889</v>
      </c>
      <c r="BO618" s="64">
        <v>2418.7000000000003</v>
      </c>
      <c r="BP618" s="65">
        <v>0.16620498614958445</v>
      </c>
      <c r="BQ618" s="65">
        <v>2.8510638297872339</v>
      </c>
      <c r="BR618" s="80">
        <v>0.10790920742547649</v>
      </c>
      <c r="BS618" s="33"/>
    </row>
    <row r="619" spans="1:71">
      <c r="A619" s="77" t="s">
        <v>94</v>
      </c>
      <c r="B619" s="12" t="s">
        <v>67</v>
      </c>
      <c r="C619" s="13">
        <v>22</v>
      </c>
      <c r="D619" s="13">
        <v>76</v>
      </c>
      <c r="E619" s="13">
        <v>52</v>
      </c>
      <c r="F619" s="13">
        <v>24</v>
      </c>
      <c r="G619" s="13">
        <v>31.5</v>
      </c>
      <c r="H619" s="14">
        <v>1452</v>
      </c>
      <c r="I619" s="15">
        <v>570</v>
      </c>
      <c r="J619" s="15">
        <v>1140</v>
      </c>
      <c r="K619" s="14">
        <v>49.6</v>
      </c>
      <c r="L619" s="15">
        <v>23</v>
      </c>
      <c r="M619" s="15">
        <v>91</v>
      </c>
      <c r="N619" s="14">
        <v>23.3</v>
      </c>
      <c r="O619" s="14">
        <v>296</v>
      </c>
      <c r="P619" s="14">
        <v>426</v>
      </c>
      <c r="Q619" s="14">
        <v>69.2</v>
      </c>
      <c r="R619" s="15">
        <v>258</v>
      </c>
      <c r="S619" s="15">
        <v>524</v>
      </c>
      <c r="T619" s="15">
        <v>783</v>
      </c>
      <c r="U619" s="15">
        <v>372</v>
      </c>
      <c r="V619" s="68">
        <v>198</v>
      </c>
      <c r="W619" s="15">
        <v>84</v>
      </c>
      <c r="X619" s="15">
        <v>61</v>
      </c>
      <c r="Y619" s="15">
        <v>213</v>
      </c>
      <c r="Z619" s="14">
        <v>3192</v>
      </c>
      <c r="AA619" s="14">
        <v>45</v>
      </c>
      <c r="AB619" s="14">
        <v>4</v>
      </c>
      <c r="AC619" s="13">
        <v>5.4</v>
      </c>
      <c r="AD619" s="13">
        <v>114.9</v>
      </c>
      <c r="AE619" s="13">
        <v>107.4</v>
      </c>
      <c r="AF619" s="13">
        <v>7.6</v>
      </c>
      <c r="AG619" s="13">
        <v>23.8</v>
      </c>
      <c r="AH619" s="13">
        <v>1.92</v>
      </c>
      <c r="AI619" s="13">
        <v>19.600000000000001</v>
      </c>
      <c r="AJ619" s="13">
        <v>9.9</v>
      </c>
      <c r="AK619" s="13">
        <v>21</v>
      </c>
      <c r="AL619" s="13">
        <v>15.3</v>
      </c>
      <c r="AM619" s="13">
        <v>10.199999999999999</v>
      </c>
      <c r="AN619" s="13">
        <v>50.5</v>
      </c>
      <c r="AO619" s="13">
        <v>54.5</v>
      </c>
      <c r="AP619" s="13">
        <v>25.9</v>
      </c>
      <c r="AQ619" s="13">
        <v>99.47</v>
      </c>
      <c r="AR619" s="13">
        <v>15.3</v>
      </c>
      <c r="AS619" s="13">
        <v>4978</v>
      </c>
      <c r="AT619" s="16">
        <v>19.105263157894736</v>
      </c>
      <c r="AU619" s="16">
        <v>4.8947368421052628</v>
      </c>
      <c r="AV619" s="17">
        <v>10.302631578947368</v>
      </c>
      <c r="AW619" s="17">
        <v>3.3947368421052633</v>
      </c>
      <c r="AX619" s="17">
        <v>6.8947368421052628</v>
      </c>
      <c r="AY619" s="17">
        <v>1.1052631578947369</v>
      </c>
      <c r="AZ619" s="17">
        <v>0.80263157894736847</v>
      </c>
      <c r="BA619" s="17">
        <v>2.6052631578947367</v>
      </c>
      <c r="BB619" s="18">
        <v>0.60651629072681701</v>
      </c>
      <c r="BC619" s="18">
        <v>1.8787878787878787</v>
      </c>
      <c r="BD619" s="18">
        <v>3.5087719298245619E-2</v>
      </c>
      <c r="BE619" s="18">
        <v>2.5480367585630746E-2</v>
      </c>
      <c r="BF619" s="18">
        <v>0.10776942355889725</v>
      </c>
      <c r="BG619" s="18">
        <v>0.21888053467000834</v>
      </c>
      <c r="BH619" s="58" t="s">
        <v>1323</v>
      </c>
      <c r="BI619" s="58" t="s">
        <v>1329</v>
      </c>
      <c r="BJ619" s="60">
        <v>0.505</v>
      </c>
      <c r="BK619" s="60">
        <v>0.54500000000000004</v>
      </c>
      <c r="BL619" s="60">
        <v>0.687990343995172</v>
      </c>
      <c r="BM619" s="62" t="s">
        <v>1526</v>
      </c>
      <c r="BN619" s="64">
        <v>0.58430583501006039</v>
      </c>
      <c r="BO619" s="64">
        <v>2394</v>
      </c>
      <c r="BP619" s="65">
        <v>0.15538847117794485</v>
      </c>
      <c r="BQ619" s="65">
        <v>1.8787878787878789</v>
      </c>
      <c r="BR619" s="80">
        <v>0.32706766917293234</v>
      </c>
      <c r="BS619" s="33"/>
    </row>
    <row r="620" spans="1:71">
      <c r="A620" s="77" t="s">
        <v>254</v>
      </c>
      <c r="B620" s="12" t="s">
        <v>45</v>
      </c>
      <c r="C620" s="13">
        <v>32</v>
      </c>
      <c r="D620" s="13">
        <v>72</v>
      </c>
      <c r="E620" s="13">
        <v>43</v>
      </c>
      <c r="F620" s="13">
        <v>29</v>
      </c>
      <c r="G620" s="13">
        <v>33.200000000000003</v>
      </c>
      <c r="H620" s="14">
        <v>864</v>
      </c>
      <c r="I620" s="15">
        <v>338</v>
      </c>
      <c r="J620" s="15">
        <v>511</v>
      </c>
      <c r="K620" s="14">
        <v>66.900000000000006</v>
      </c>
      <c r="L620" s="14">
        <v>0</v>
      </c>
      <c r="M620" s="14">
        <v>0</v>
      </c>
      <c r="N620" s="14">
        <v>0</v>
      </c>
      <c r="O620" s="14">
        <v>187</v>
      </c>
      <c r="P620" s="14">
        <v>274</v>
      </c>
      <c r="Q620" s="14">
        <v>67.400000000000006</v>
      </c>
      <c r="R620" s="15">
        <v>266</v>
      </c>
      <c r="S620" s="15">
        <v>518</v>
      </c>
      <c r="T620" s="15">
        <v>785</v>
      </c>
      <c r="U620" s="15">
        <v>130</v>
      </c>
      <c r="V620" s="68">
        <v>86</v>
      </c>
      <c r="W620" s="15">
        <v>58</v>
      </c>
      <c r="X620" s="15">
        <v>101</v>
      </c>
      <c r="Y620" s="15">
        <v>180</v>
      </c>
      <c r="Z620" s="14">
        <v>2390</v>
      </c>
      <c r="AA620" s="14">
        <v>36</v>
      </c>
      <c r="AB620" s="14">
        <v>0</v>
      </c>
      <c r="AC620" s="13">
        <v>4.5</v>
      </c>
      <c r="AD620" s="13">
        <v>114.3</v>
      </c>
      <c r="AE620" s="13">
        <v>107.6</v>
      </c>
      <c r="AF620" s="13">
        <v>6.7</v>
      </c>
      <c r="AG620" s="13">
        <v>7.5</v>
      </c>
      <c r="AH620" s="13">
        <v>1.43</v>
      </c>
      <c r="AI620" s="13">
        <v>14.9</v>
      </c>
      <c r="AJ620" s="13">
        <v>11.1</v>
      </c>
      <c r="AK620" s="13">
        <v>21</v>
      </c>
      <c r="AL620" s="13">
        <v>16.100000000000001</v>
      </c>
      <c r="AM620" s="13">
        <v>10.5</v>
      </c>
      <c r="AN620" s="13">
        <v>66.900000000000006</v>
      </c>
      <c r="AO620" s="13">
        <v>68.7</v>
      </c>
      <c r="AP620" s="13">
        <v>12.9</v>
      </c>
      <c r="AQ620" s="13">
        <v>97.63</v>
      </c>
      <c r="AR620" s="13">
        <v>12.6</v>
      </c>
      <c r="AS620" s="13">
        <v>4858</v>
      </c>
      <c r="AT620" s="16">
        <v>12</v>
      </c>
      <c r="AU620" s="16">
        <v>1.8055555555555556</v>
      </c>
      <c r="AV620" s="17">
        <v>10.902777777777779</v>
      </c>
      <c r="AW620" s="17">
        <v>3.6944444444444446</v>
      </c>
      <c r="AX620" s="17">
        <v>7.1944444444444446</v>
      </c>
      <c r="AY620" s="17">
        <v>0.80555555555555558</v>
      </c>
      <c r="AZ620" s="17">
        <v>1.4027777777777777</v>
      </c>
      <c r="BA620" s="17">
        <v>1.1944444444444444</v>
      </c>
      <c r="BB620" s="18">
        <v>0.36144578313253006</v>
      </c>
      <c r="BC620" s="18">
        <v>1.5116279069767442</v>
      </c>
      <c r="BD620" s="18">
        <v>2.4263721552878179E-2</v>
      </c>
      <c r="BE620" s="18">
        <v>4.2252342704149924E-2</v>
      </c>
      <c r="BF620" s="18">
        <v>0.11127844712182061</v>
      </c>
      <c r="BG620" s="18">
        <v>0.21670013386880854</v>
      </c>
      <c r="BH620" s="58" t="s">
        <v>1323</v>
      </c>
      <c r="BI620" s="58" t="s">
        <v>1331</v>
      </c>
      <c r="BJ620" s="60">
        <v>0.66900000000000004</v>
      </c>
      <c r="BK620" s="60">
        <v>0.68700000000000006</v>
      </c>
      <c r="BL620" s="60">
        <v>0.30838865419432709</v>
      </c>
      <c r="BM620" s="62" t="s">
        <v>1526</v>
      </c>
      <c r="BN620" s="64">
        <v>0.3670020120724346</v>
      </c>
      <c r="BO620" s="64">
        <v>2390.4</v>
      </c>
      <c r="BP620" s="65">
        <v>5.4384203480589019E-2</v>
      </c>
      <c r="BQ620" s="65">
        <v>1.5116279069767442</v>
      </c>
      <c r="BR620" s="80">
        <v>0.32839692101740292</v>
      </c>
      <c r="BS620" s="33"/>
    </row>
    <row r="621" spans="1:71">
      <c r="A621" s="77" t="s">
        <v>196</v>
      </c>
      <c r="B621" s="12" t="s">
        <v>67</v>
      </c>
      <c r="C621" s="13">
        <v>29</v>
      </c>
      <c r="D621" s="13">
        <v>75</v>
      </c>
      <c r="E621" s="13">
        <v>49</v>
      </c>
      <c r="F621" s="13">
        <v>26</v>
      </c>
      <c r="G621" s="13">
        <v>31.8</v>
      </c>
      <c r="H621" s="14">
        <v>1050</v>
      </c>
      <c r="I621" s="15">
        <v>383</v>
      </c>
      <c r="J621" s="15">
        <v>893</v>
      </c>
      <c r="K621" s="14">
        <v>42.9</v>
      </c>
      <c r="L621" s="15">
        <v>188</v>
      </c>
      <c r="M621" s="15">
        <v>473</v>
      </c>
      <c r="N621" s="14">
        <v>39.700000000000003</v>
      </c>
      <c r="O621" s="14">
        <v>98</v>
      </c>
      <c r="P621" s="14">
        <v>120</v>
      </c>
      <c r="Q621" s="14">
        <v>81.8</v>
      </c>
      <c r="R621" s="15">
        <v>75</v>
      </c>
      <c r="S621" s="15">
        <v>203</v>
      </c>
      <c r="T621" s="15">
        <v>278</v>
      </c>
      <c r="U621" s="15">
        <v>128</v>
      </c>
      <c r="V621" s="68">
        <v>75</v>
      </c>
      <c r="W621" s="15">
        <v>60</v>
      </c>
      <c r="X621" s="15">
        <v>15</v>
      </c>
      <c r="Y621" s="15">
        <v>240</v>
      </c>
      <c r="Z621" s="14">
        <v>1725</v>
      </c>
      <c r="AA621" s="14">
        <v>0</v>
      </c>
      <c r="AB621" s="14">
        <v>0</v>
      </c>
      <c r="AC621" s="13">
        <v>2.8</v>
      </c>
      <c r="AD621" s="13">
        <v>113.5</v>
      </c>
      <c r="AE621" s="13">
        <v>108.8</v>
      </c>
      <c r="AF621" s="13">
        <v>4.7</v>
      </c>
      <c r="AG621" s="13">
        <v>7.6</v>
      </c>
      <c r="AH621" s="13">
        <v>1.68</v>
      </c>
      <c r="AI621" s="13">
        <v>11.1</v>
      </c>
      <c r="AJ621" s="13">
        <v>2.8</v>
      </c>
      <c r="AK621" s="13">
        <v>8.1</v>
      </c>
      <c r="AL621" s="13">
        <v>5.4</v>
      </c>
      <c r="AM621" s="13">
        <v>6.6</v>
      </c>
      <c r="AN621" s="13">
        <v>53.3</v>
      </c>
      <c r="AO621" s="13">
        <v>55.5</v>
      </c>
      <c r="AP621" s="13">
        <v>17.600000000000001</v>
      </c>
      <c r="AQ621" s="13">
        <v>98.94</v>
      </c>
      <c r="AR621" s="13">
        <v>6.7</v>
      </c>
      <c r="AS621" s="13">
        <v>4913</v>
      </c>
      <c r="AT621" s="16">
        <v>14</v>
      </c>
      <c r="AU621" s="16">
        <v>1.7066666666666668</v>
      </c>
      <c r="AV621" s="17">
        <v>3.7066666666666666</v>
      </c>
      <c r="AW621" s="17">
        <v>1</v>
      </c>
      <c r="AX621" s="17">
        <v>2.7066666666666666</v>
      </c>
      <c r="AY621" s="17">
        <v>0.8</v>
      </c>
      <c r="AZ621" s="17">
        <v>0.2</v>
      </c>
      <c r="BA621" s="17">
        <v>1</v>
      </c>
      <c r="BB621" s="18">
        <v>0.44025157232704404</v>
      </c>
      <c r="BC621" s="18">
        <v>1.7066666666666668</v>
      </c>
      <c r="BD621" s="18">
        <v>2.5157232704402517E-2</v>
      </c>
      <c r="BE621" s="18">
        <v>6.2893081761006293E-3</v>
      </c>
      <c r="BF621" s="18">
        <v>3.1446540880503145E-2</v>
      </c>
      <c r="BG621" s="18">
        <v>8.5115303983228502E-2</v>
      </c>
      <c r="BH621" s="58" t="s">
        <v>1323</v>
      </c>
      <c r="BI621" s="58" t="s">
        <v>1331</v>
      </c>
      <c r="BJ621" s="60">
        <v>0.53299999999999992</v>
      </c>
      <c r="BK621" s="60">
        <v>0.55500000000000005</v>
      </c>
      <c r="BL621" s="60">
        <v>0.53892576946288473</v>
      </c>
      <c r="BM621" s="62" t="s">
        <v>1526</v>
      </c>
      <c r="BN621" s="64">
        <v>0.42816901408450708</v>
      </c>
      <c r="BO621" s="64">
        <v>2385</v>
      </c>
      <c r="BP621" s="65">
        <v>5.3668763102725364E-2</v>
      </c>
      <c r="BQ621" s="65">
        <v>1.7066666666666668</v>
      </c>
      <c r="BR621" s="80">
        <v>0.11656184486373165</v>
      </c>
      <c r="BS621" s="33"/>
    </row>
    <row r="622" spans="1:71">
      <c r="A622" s="77" t="s">
        <v>210</v>
      </c>
      <c r="B622" s="12" t="s">
        <v>59</v>
      </c>
      <c r="C622" s="13">
        <v>32</v>
      </c>
      <c r="D622" s="13">
        <v>73</v>
      </c>
      <c r="E622" s="13">
        <v>40</v>
      </c>
      <c r="F622" s="13">
        <v>33</v>
      </c>
      <c r="G622" s="13">
        <v>31.6</v>
      </c>
      <c r="H622" s="14">
        <v>1000</v>
      </c>
      <c r="I622" s="15">
        <v>387</v>
      </c>
      <c r="J622" s="15">
        <v>803</v>
      </c>
      <c r="K622" s="14">
        <v>47.7</v>
      </c>
      <c r="L622" s="15">
        <v>88</v>
      </c>
      <c r="M622" s="15">
        <v>263</v>
      </c>
      <c r="N622" s="14">
        <v>34.5</v>
      </c>
      <c r="O622" s="14">
        <v>146</v>
      </c>
      <c r="P622" s="14">
        <v>168</v>
      </c>
      <c r="Q622" s="14">
        <v>86.1</v>
      </c>
      <c r="R622" s="15">
        <v>66</v>
      </c>
      <c r="S622" s="15">
        <v>365</v>
      </c>
      <c r="T622" s="15">
        <v>431</v>
      </c>
      <c r="U622" s="15">
        <v>161</v>
      </c>
      <c r="V622" s="68">
        <v>88</v>
      </c>
      <c r="W622" s="15">
        <v>73</v>
      </c>
      <c r="X622" s="15">
        <v>58</v>
      </c>
      <c r="Y622" s="15">
        <v>139</v>
      </c>
      <c r="Z622" s="14">
        <v>2073</v>
      </c>
      <c r="AA622" s="14">
        <v>5</v>
      </c>
      <c r="AB622" s="14">
        <v>0</v>
      </c>
      <c r="AC622" s="13">
        <v>2.6</v>
      </c>
      <c r="AD622" s="13">
        <v>114.7</v>
      </c>
      <c r="AE622" s="13">
        <v>110.8</v>
      </c>
      <c r="AF622" s="13">
        <v>3.9</v>
      </c>
      <c r="AG622" s="13">
        <v>9.5</v>
      </c>
      <c r="AH622" s="13">
        <v>1.91</v>
      </c>
      <c r="AI622" s="13">
        <v>14.4</v>
      </c>
      <c r="AJ622" s="13">
        <v>2.8</v>
      </c>
      <c r="AK622" s="13">
        <v>15.5</v>
      </c>
      <c r="AL622" s="13">
        <v>9.1999999999999993</v>
      </c>
      <c r="AM622" s="13">
        <v>7.6</v>
      </c>
      <c r="AN622" s="13">
        <v>53.4</v>
      </c>
      <c r="AO622" s="13">
        <v>57.1</v>
      </c>
      <c r="AP622" s="13">
        <v>17.3</v>
      </c>
      <c r="AQ622" s="13">
        <v>100.89</v>
      </c>
      <c r="AR622" s="13">
        <v>10</v>
      </c>
      <c r="AS622" s="13">
        <v>4845</v>
      </c>
      <c r="AT622" s="16">
        <v>13.698630136986301</v>
      </c>
      <c r="AU622" s="16">
        <v>2.2054794520547945</v>
      </c>
      <c r="AV622" s="17">
        <v>5.904109589041096</v>
      </c>
      <c r="AW622" s="17">
        <v>0.90410958904109584</v>
      </c>
      <c r="AX622" s="17">
        <v>5</v>
      </c>
      <c r="AY622" s="17">
        <v>1</v>
      </c>
      <c r="AZ622" s="17">
        <v>0.79452054794520544</v>
      </c>
      <c r="BA622" s="17">
        <v>1.2054794520547945</v>
      </c>
      <c r="BB622" s="18">
        <v>0.43350095370209812</v>
      </c>
      <c r="BC622" s="18">
        <v>1.8295454545454546</v>
      </c>
      <c r="BD622" s="18">
        <v>3.164556962025316E-2</v>
      </c>
      <c r="BE622" s="18">
        <v>2.5143055314721691E-2</v>
      </c>
      <c r="BF622" s="18">
        <v>2.8611062944338475E-2</v>
      </c>
      <c r="BG622" s="18">
        <v>0.15822784810126581</v>
      </c>
      <c r="BH622" s="58" t="s">
        <v>1323</v>
      </c>
      <c r="BI622" s="58" t="s">
        <v>1331</v>
      </c>
      <c r="BJ622" s="60">
        <v>0.53400000000000003</v>
      </c>
      <c r="BK622" s="60">
        <v>0.57100000000000006</v>
      </c>
      <c r="BL622" s="60">
        <v>0.48461074230537116</v>
      </c>
      <c r="BM622" s="62" t="s">
        <v>1526</v>
      </c>
      <c r="BN622" s="64">
        <v>0.41895206857583861</v>
      </c>
      <c r="BO622" s="64">
        <v>2306.8000000000002</v>
      </c>
      <c r="BP622" s="65">
        <v>6.9793653546037795E-2</v>
      </c>
      <c r="BQ622" s="65">
        <v>1.8295454545454546</v>
      </c>
      <c r="BR622" s="80">
        <v>0.18683891104560429</v>
      </c>
      <c r="BS622" s="33"/>
    </row>
    <row r="623" spans="1:71">
      <c r="A623" s="77" t="s">
        <v>84</v>
      </c>
      <c r="B623" s="12" t="s">
        <v>75</v>
      </c>
      <c r="C623" s="13">
        <v>25</v>
      </c>
      <c r="D623" s="13">
        <v>75</v>
      </c>
      <c r="E623" s="13">
        <v>60</v>
      </c>
      <c r="F623" s="13">
        <v>15</v>
      </c>
      <c r="G623" s="13">
        <v>30.7</v>
      </c>
      <c r="H623" s="14">
        <v>1545</v>
      </c>
      <c r="I623" s="15">
        <v>555</v>
      </c>
      <c r="J623" s="15">
        <v>1178</v>
      </c>
      <c r="K623" s="14">
        <v>47.2</v>
      </c>
      <c r="L623" s="15">
        <v>210</v>
      </c>
      <c r="M623" s="15">
        <v>533</v>
      </c>
      <c r="N623" s="14">
        <v>40.1</v>
      </c>
      <c r="O623" s="14">
        <v>225</v>
      </c>
      <c r="P623" s="14">
        <v>255</v>
      </c>
      <c r="Q623" s="14">
        <v>87.8</v>
      </c>
      <c r="R623" s="15">
        <v>45</v>
      </c>
      <c r="S623" s="15">
        <v>165</v>
      </c>
      <c r="T623" s="15">
        <v>218</v>
      </c>
      <c r="U623" s="15">
        <v>503</v>
      </c>
      <c r="V623" s="68">
        <v>188</v>
      </c>
      <c r="W623" s="15">
        <v>90</v>
      </c>
      <c r="X623" s="15">
        <v>8</v>
      </c>
      <c r="Y623" s="15">
        <v>143</v>
      </c>
      <c r="Z623" s="14">
        <v>2678</v>
      </c>
      <c r="AA623" s="14">
        <v>7</v>
      </c>
      <c r="AB623" s="14">
        <v>0</v>
      </c>
      <c r="AC623" s="13">
        <v>6.7</v>
      </c>
      <c r="AD623" s="13">
        <v>123.2</v>
      </c>
      <c r="AE623" s="13">
        <v>113.4</v>
      </c>
      <c r="AF623" s="13">
        <v>9.9</v>
      </c>
      <c r="AG623" s="13">
        <v>30.9</v>
      </c>
      <c r="AH623" s="13">
        <v>2.68</v>
      </c>
      <c r="AI623" s="13">
        <v>25.6</v>
      </c>
      <c r="AJ623" s="13">
        <v>2.1</v>
      </c>
      <c r="AK623" s="13">
        <v>6.8</v>
      </c>
      <c r="AL623" s="13">
        <v>4.5</v>
      </c>
      <c r="AM623" s="13">
        <v>9.6</v>
      </c>
      <c r="AN623" s="13">
        <v>56.2</v>
      </c>
      <c r="AO623" s="13">
        <v>60</v>
      </c>
      <c r="AP623" s="13">
        <v>26.5</v>
      </c>
      <c r="AQ623" s="13">
        <v>101.32</v>
      </c>
      <c r="AR623" s="13">
        <v>12.6</v>
      </c>
      <c r="AS623" s="13">
        <v>4865</v>
      </c>
      <c r="AT623" s="16">
        <v>20.6</v>
      </c>
      <c r="AU623" s="16">
        <v>6.706666666666667</v>
      </c>
      <c r="AV623" s="17">
        <v>2.9066666666666667</v>
      </c>
      <c r="AW623" s="17">
        <v>0.6</v>
      </c>
      <c r="AX623" s="17">
        <v>2.2000000000000002</v>
      </c>
      <c r="AY623" s="17">
        <v>1.2</v>
      </c>
      <c r="AZ623" s="17">
        <v>0.10666666666666667</v>
      </c>
      <c r="BA623" s="17">
        <v>2.5066666666666668</v>
      </c>
      <c r="BB623" s="18">
        <v>0.67100977198697076</v>
      </c>
      <c r="BC623" s="18">
        <v>2.6755319148936172</v>
      </c>
      <c r="BD623" s="18">
        <v>3.9087947882736153E-2</v>
      </c>
      <c r="BE623" s="18">
        <v>3.4744842562432141E-3</v>
      </c>
      <c r="BF623" s="18">
        <v>1.9543973941368076E-2</v>
      </c>
      <c r="BG623" s="18">
        <v>7.1661237785016291E-2</v>
      </c>
      <c r="BH623" s="58" t="s">
        <v>1323</v>
      </c>
      <c r="BI623" s="58" t="s">
        <v>1330</v>
      </c>
      <c r="BJ623" s="60">
        <v>0.56200000000000006</v>
      </c>
      <c r="BK623" s="60">
        <v>0.6</v>
      </c>
      <c r="BL623" s="60">
        <v>0.71092335546167773</v>
      </c>
      <c r="BM623" s="62" t="s">
        <v>1526</v>
      </c>
      <c r="BN623" s="64">
        <v>0.6300201207243461</v>
      </c>
      <c r="BO623" s="64">
        <v>2302.5</v>
      </c>
      <c r="BP623" s="65">
        <v>0.21845819761129207</v>
      </c>
      <c r="BQ623" s="65">
        <v>2.6755319148936172</v>
      </c>
      <c r="BR623" s="80">
        <v>9.4679695982627585E-2</v>
      </c>
      <c r="BS623" s="33"/>
    </row>
    <row r="624" spans="1:71">
      <c r="A624" s="77" t="s">
        <v>76</v>
      </c>
      <c r="B624" s="12" t="s">
        <v>63</v>
      </c>
      <c r="C624" s="13">
        <v>28</v>
      </c>
      <c r="D624" s="13">
        <v>65</v>
      </c>
      <c r="E624" s="13">
        <v>40</v>
      </c>
      <c r="F624" s="13">
        <v>25</v>
      </c>
      <c r="G624" s="13">
        <v>35.4</v>
      </c>
      <c r="H624" s="14">
        <v>1690</v>
      </c>
      <c r="I624" s="15">
        <v>585</v>
      </c>
      <c r="J624" s="15">
        <v>1203</v>
      </c>
      <c r="K624" s="14">
        <v>48.8</v>
      </c>
      <c r="L624" s="15">
        <v>150</v>
      </c>
      <c r="M624" s="15">
        <v>397</v>
      </c>
      <c r="N624" s="14">
        <v>38.299999999999997</v>
      </c>
      <c r="O624" s="14">
        <v>371</v>
      </c>
      <c r="P624" s="14">
        <v>449</v>
      </c>
      <c r="Q624" s="14">
        <v>82.1</v>
      </c>
      <c r="R624" s="15">
        <v>26</v>
      </c>
      <c r="S624" s="15">
        <v>163</v>
      </c>
      <c r="T624" s="15">
        <v>189</v>
      </c>
      <c r="U624" s="15">
        <v>475</v>
      </c>
      <c r="V624" s="68">
        <v>163</v>
      </c>
      <c r="W624" s="15">
        <v>59</v>
      </c>
      <c r="X624" s="15">
        <v>7</v>
      </c>
      <c r="Y624" s="15">
        <v>137</v>
      </c>
      <c r="Z624" s="14">
        <v>2665</v>
      </c>
      <c r="AA624" s="14">
        <v>14</v>
      </c>
      <c r="AB624" s="14">
        <v>0</v>
      </c>
      <c r="AC624" s="13">
        <v>2.2000000000000002</v>
      </c>
      <c r="AD624" s="13">
        <v>118.3</v>
      </c>
      <c r="AE624" s="13">
        <v>115.7</v>
      </c>
      <c r="AF624" s="13">
        <v>2.6</v>
      </c>
      <c r="AG624" s="13">
        <v>31.8</v>
      </c>
      <c r="AH624" s="13">
        <v>2.9</v>
      </c>
      <c r="AI624" s="13">
        <v>23.5</v>
      </c>
      <c r="AJ624" s="13">
        <v>1.2</v>
      </c>
      <c r="AK624" s="13">
        <v>7.2</v>
      </c>
      <c r="AL624" s="13">
        <v>4.2</v>
      </c>
      <c r="AM624" s="13">
        <v>8.1</v>
      </c>
      <c r="AN624" s="13">
        <v>55.1</v>
      </c>
      <c r="AO624" s="13">
        <v>60.5</v>
      </c>
      <c r="AP624" s="13">
        <v>28.9</v>
      </c>
      <c r="AQ624" s="13">
        <v>97.79</v>
      </c>
      <c r="AR624" s="13">
        <v>13.8</v>
      </c>
      <c r="AS624" s="13">
        <v>4697</v>
      </c>
      <c r="AT624" s="16">
        <v>26</v>
      </c>
      <c r="AU624" s="16">
        <v>7.3076923076923075</v>
      </c>
      <c r="AV624" s="17">
        <v>2.9076923076923076</v>
      </c>
      <c r="AW624" s="17">
        <v>0.4</v>
      </c>
      <c r="AX624" s="17">
        <v>2.5076923076923077</v>
      </c>
      <c r="AY624" s="17">
        <v>0.90769230769230769</v>
      </c>
      <c r="AZ624" s="17">
        <v>0.1076923076923077</v>
      </c>
      <c r="BA624" s="17">
        <v>2.5076923076923077</v>
      </c>
      <c r="BB624" s="18">
        <v>0.7344632768361582</v>
      </c>
      <c r="BC624" s="18">
        <v>2.9141104294478528</v>
      </c>
      <c r="BD624" s="18">
        <v>2.5641025641025644E-2</v>
      </c>
      <c r="BE624" s="18">
        <v>3.0421555845284664E-3</v>
      </c>
      <c r="BF624" s="18">
        <v>1.1299435028248589E-2</v>
      </c>
      <c r="BG624" s="18">
        <v>7.0838765754019997E-2</v>
      </c>
      <c r="BH624" s="58" t="s">
        <v>1323</v>
      </c>
      <c r="BI624" s="58" t="s">
        <v>1331</v>
      </c>
      <c r="BJ624" s="60">
        <v>0.55100000000000005</v>
      </c>
      <c r="BK624" s="60">
        <v>0.60499999999999998</v>
      </c>
      <c r="BL624" s="60">
        <v>0.72601086300543149</v>
      </c>
      <c r="BM624" s="62" t="s">
        <v>1526</v>
      </c>
      <c r="BN624" s="64">
        <v>0.79517102615694168</v>
      </c>
      <c r="BO624" s="64">
        <v>2301</v>
      </c>
      <c r="BP624" s="65">
        <v>0.20643198609300303</v>
      </c>
      <c r="BQ624" s="65">
        <v>2.9141104294478528</v>
      </c>
      <c r="BR624" s="80">
        <v>8.2138200782268578E-2</v>
      </c>
      <c r="BS624" s="33"/>
    </row>
    <row r="625" spans="1:71">
      <c r="A625" s="77" t="s">
        <v>184</v>
      </c>
      <c r="B625" s="12" t="s">
        <v>75</v>
      </c>
      <c r="C625" s="13">
        <v>27</v>
      </c>
      <c r="D625" s="13">
        <v>82</v>
      </c>
      <c r="E625" s="13">
        <v>64</v>
      </c>
      <c r="F625" s="13">
        <v>18</v>
      </c>
      <c r="G625" s="13">
        <v>28</v>
      </c>
      <c r="H625" s="14">
        <v>1107</v>
      </c>
      <c r="I625" s="15">
        <v>451</v>
      </c>
      <c r="J625" s="15">
        <v>640</v>
      </c>
      <c r="K625" s="14">
        <v>70.599999999999994</v>
      </c>
      <c r="L625" s="14">
        <v>0</v>
      </c>
      <c r="M625" s="15">
        <v>8</v>
      </c>
      <c r="N625" s="14">
        <v>0</v>
      </c>
      <c r="O625" s="14">
        <v>197</v>
      </c>
      <c r="P625" s="14">
        <v>279</v>
      </c>
      <c r="Q625" s="14">
        <v>71.8</v>
      </c>
      <c r="R625" s="15">
        <v>213</v>
      </c>
      <c r="S625" s="15">
        <v>582</v>
      </c>
      <c r="T625" s="15">
        <v>795</v>
      </c>
      <c r="U625" s="15">
        <v>156</v>
      </c>
      <c r="V625" s="68">
        <v>98</v>
      </c>
      <c r="W625" s="15">
        <v>74</v>
      </c>
      <c r="X625" s="15">
        <v>74</v>
      </c>
      <c r="Y625" s="15">
        <v>123</v>
      </c>
      <c r="Z625" s="14">
        <v>2649</v>
      </c>
      <c r="AA625" s="14">
        <v>40</v>
      </c>
      <c r="AB625" s="14">
        <v>0</v>
      </c>
      <c r="AC625" s="13">
        <v>6.3</v>
      </c>
      <c r="AD625" s="13">
        <v>121.9</v>
      </c>
      <c r="AE625" s="13">
        <v>111.3</v>
      </c>
      <c r="AF625" s="13">
        <v>10.5</v>
      </c>
      <c r="AG625" s="13">
        <v>9.1</v>
      </c>
      <c r="AH625" s="13">
        <v>1.63</v>
      </c>
      <c r="AI625" s="13">
        <v>15.5</v>
      </c>
      <c r="AJ625" s="13">
        <v>9.5</v>
      </c>
      <c r="AK625" s="13">
        <v>23.8</v>
      </c>
      <c r="AL625" s="13">
        <v>16.899999999999999</v>
      </c>
      <c r="AM625" s="13">
        <v>9.5</v>
      </c>
      <c r="AN625" s="13">
        <v>70.599999999999994</v>
      </c>
      <c r="AO625" s="13">
        <v>72.400000000000006</v>
      </c>
      <c r="AP625" s="13">
        <v>15.6</v>
      </c>
      <c r="AQ625" s="13">
        <v>101.43</v>
      </c>
      <c r="AR625" s="13">
        <v>14.8</v>
      </c>
      <c r="AS625" s="13">
        <v>4853</v>
      </c>
      <c r="AT625" s="16">
        <v>13.5</v>
      </c>
      <c r="AU625" s="16">
        <v>1.9024390243902438</v>
      </c>
      <c r="AV625" s="17">
        <v>9.6951219512195124</v>
      </c>
      <c r="AW625" s="17">
        <v>2.5975609756097562</v>
      </c>
      <c r="AX625" s="17">
        <v>7.0975609756097562</v>
      </c>
      <c r="AY625" s="17">
        <v>0.90243902439024393</v>
      </c>
      <c r="AZ625" s="17">
        <v>0.90243902439024393</v>
      </c>
      <c r="BA625" s="17">
        <v>1.1951219512195121</v>
      </c>
      <c r="BB625" s="18">
        <v>0.48214285714285715</v>
      </c>
      <c r="BC625" s="18">
        <v>1.5918367346938775</v>
      </c>
      <c r="BD625" s="18">
        <v>3.2229965156794424E-2</v>
      </c>
      <c r="BE625" s="18">
        <v>3.2229965156794424E-2</v>
      </c>
      <c r="BF625" s="18">
        <v>9.2770034843205576E-2</v>
      </c>
      <c r="BG625" s="18">
        <v>0.25348432055749132</v>
      </c>
      <c r="BH625" s="58" t="s">
        <v>1322</v>
      </c>
      <c r="BI625" s="58" t="s">
        <v>1330</v>
      </c>
      <c r="BJ625" s="60">
        <v>0.70599999999999996</v>
      </c>
      <c r="BK625" s="60">
        <v>0.72400000000000009</v>
      </c>
      <c r="BL625" s="60">
        <v>0.38624019312009655</v>
      </c>
      <c r="BM625" s="62" t="s">
        <v>1527</v>
      </c>
      <c r="BN625" s="64">
        <v>0.41287726358148896</v>
      </c>
      <c r="BO625" s="64">
        <v>2296</v>
      </c>
      <c r="BP625" s="65">
        <v>6.7944250871080136E-2</v>
      </c>
      <c r="BQ625" s="65">
        <v>1.5918367346938775</v>
      </c>
      <c r="BR625" s="80">
        <v>0.34625435540069688</v>
      </c>
      <c r="BS625" s="33"/>
    </row>
    <row r="626" spans="1:71">
      <c r="A626" s="77" t="s">
        <v>334</v>
      </c>
      <c r="B626" s="12" t="s">
        <v>93</v>
      </c>
      <c r="C626" s="13">
        <v>40</v>
      </c>
      <c r="D626" s="13">
        <v>82</v>
      </c>
      <c r="E626" s="13">
        <v>34</v>
      </c>
      <c r="F626" s="13">
        <v>48</v>
      </c>
      <c r="G626" s="13">
        <v>28</v>
      </c>
      <c r="H626" s="14">
        <v>722</v>
      </c>
      <c r="I626" s="15">
        <v>246</v>
      </c>
      <c r="J626" s="15">
        <v>582</v>
      </c>
      <c r="K626" s="14">
        <v>42.7</v>
      </c>
      <c r="L626" s="15">
        <v>139</v>
      </c>
      <c r="M626" s="15">
        <v>369</v>
      </c>
      <c r="N626" s="14">
        <v>37.700000000000003</v>
      </c>
      <c r="O626" s="14">
        <v>82</v>
      </c>
      <c r="P626" s="14">
        <v>90</v>
      </c>
      <c r="Q626" s="14">
        <v>92.4</v>
      </c>
      <c r="R626" s="15">
        <v>33</v>
      </c>
      <c r="S626" s="15">
        <v>262</v>
      </c>
      <c r="T626" s="15">
        <v>295</v>
      </c>
      <c r="U626" s="15">
        <v>607</v>
      </c>
      <c r="V626" s="68">
        <v>131</v>
      </c>
      <c r="W626" s="15">
        <v>107</v>
      </c>
      <c r="X626" s="15">
        <v>25</v>
      </c>
      <c r="Y626" s="15">
        <v>148</v>
      </c>
      <c r="Z626" s="14">
        <v>2230</v>
      </c>
      <c r="AA626" s="14">
        <v>12</v>
      </c>
      <c r="AB626" s="14">
        <v>0</v>
      </c>
      <c r="AC626" s="13">
        <v>0</v>
      </c>
      <c r="AD626" s="13">
        <v>114.2</v>
      </c>
      <c r="AE626" s="13">
        <v>115</v>
      </c>
      <c r="AF626" s="13">
        <v>-0.8</v>
      </c>
      <c r="AG626" s="13">
        <v>34.200000000000003</v>
      </c>
      <c r="AH626" s="13">
        <v>4.6900000000000004</v>
      </c>
      <c r="AI626" s="13">
        <v>45</v>
      </c>
      <c r="AJ626" s="13">
        <v>1.4</v>
      </c>
      <c r="AK626" s="13">
        <v>11</v>
      </c>
      <c r="AL626" s="13">
        <v>6.2</v>
      </c>
      <c r="AM626" s="13">
        <v>9.6</v>
      </c>
      <c r="AN626" s="13">
        <v>54.7</v>
      </c>
      <c r="AO626" s="13">
        <v>58</v>
      </c>
      <c r="AP626" s="13">
        <v>13.7</v>
      </c>
      <c r="AQ626" s="13">
        <v>100.48</v>
      </c>
      <c r="AR626" s="13">
        <v>10.199999999999999</v>
      </c>
      <c r="AS626" s="13">
        <v>4817</v>
      </c>
      <c r="AT626" s="16">
        <v>8.8048780487804876</v>
      </c>
      <c r="AU626" s="16">
        <v>7.4024390243902438</v>
      </c>
      <c r="AV626" s="17">
        <v>3.5975609756097562</v>
      </c>
      <c r="AW626" s="17">
        <v>0.40243902439024393</v>
      </c>
      <c r="AX626" s="17">
        <v>3.1951219512195124</v>
      </c>
      <c r="AY626" s="17">
        <v>1.3048780487804879</v>
      </c>
      <c r="AZ626" s="17">
        <v>0.3048780487804878</v>
      </c>
      <c r="BA626" s="17">
        <v>1.5975609756097562</v>
      </c>
      <c r="BB626" s="18">
        <v>0.31445993031358882</v>
      </c>
      <c r="BC626" s="18">
        <v>4.6335877862595414</v>
      </c>
      <c r="BD626" s="18">
        <v>4.6602787456445992E-2</v>
      </c>
      <c r="BE626" s="18">
        <v>1.0888501742160278E-2</v>
      </c>
      <c r="BF626" s="18">
        <v>1.437282229965157E-2</v>
      </c>
      <c r="BG626" s="18">
        <v>0.11411149825783973</v>
      </c>
      <c r="BH626" s="58" t="s">
        <v>1322</v>
      </c>
      <c r="BI626" s="58" t="s">
        <v>1332</v>
      </c>
      <c r="BJ626" s="60">
        <v>0.54700000000000004</v>
      </c>
      <c r="BK626" s="60">
        <v>0.57999999999999996</v>
      </c>
      <c r="BL626" s="60">
        <v>0.3512371756185878</v>
      </c>
      <c r="BM626" s="62" t="s">
        <v>1527</v>
      </c>
      <c r="BN626" s="64">
        <v>0.26928399666290426</v>
      </c>
      <c r="BO626" s="64">
        <v>2296</v>
      </c>
      <c r="BP626" s="65">
        <v>0.26437282229965159</v>
      </c>
      <c r="BQ626" s="65">
        <v>4.6335877862595423</v>
      </c>
      <c r="BR626" s="80">
        <v>0.12848432055749129</v>
      </c>
      <c r="BS626" s="33"/>
    </row>
    <row r="627" spans="1:71">
      <c r="A627" s="77" t="s">
        <v>48</v>
      </c>
      <c r="B627" s="12" t="s">
        <v>49</v>
      </c>
      <c r="C627" s="13">
        <v>30</v>
      </c>
      <c r="D627" s="13">
        <v>67</v>
      </c>
      <c r="E627" s="13">
        <v>40</v>
      </c>
      <c r="F627" s="13">
        <v>27</v>
      </c>
      <c r="G627" s="13">
        <v>34.200000000000003</v>
      </c>
      <c r="H627" s="14">
        <v>2037</v>
      </c>
      <c r="I627" s="15">
        <v>791</v>
      </c>
      <c r="J627" s="15">
        <v>1320</v>
      </c>
      <c r="K627" s="14">
        <v>60.1</v>
      </c>
      <c r="L627" s="15">
        <v>13</v>
      </c>
      <c r="M627" s="15">
        <v>60</v>
      </c>
      <c r="N627" s="14">
        <v>22.2</v>
      </c>
      <c r="O627" s="14">
        <v>436</v>
      </c>
      <c r="P627" s="14">
        <v>710</v>
      </c>
      <c r="Q627" s="14">
        <v>61.7</v>
      </c>
      <c r="R627" s="15">
        <v>147</v>
      </c>
      <c r="S627" s="15">
        <v>650</v>
      </c>
      <c r="T627" s="15">
        <v>797</v>
      </c>
      <c r="U627" s="15">
        <v>436</v>
      </c>
      <c r="V627" s="68">
        <v>208</v>
      </c>
      <c r="W627" s="15">
        <v>60</v>
      </c>
      <c r="X627" s="15">
        <v>80</v>
      </c>
      <c r="Y627" s="15">
        <v>154</v>
      </c>
      <c r="Z627" s="14">
        <v>3846</v>
      </c>
      <c r="AA627" s="14">
        <v>55</v>
      </c>
      <c r="AB627" s="14">
        <v>11</v>
      </c>
      <c r="AC627" s="13">
        <v>5</v>
      </c>
      <c r="AD627" s="13">
        <v>118.9</v>
      </c>
      <c r="AE627" s="13">
        <v>111.7</v>
      </c>
      <c r="AF627" s="13">
        <v>7.2</v>
      </c>
      <c r="AG627" s="13">
        <v>33.9</v>
      </c>
      <c r="AH627" s="13">
        <v>2.1</v>
      </c>
      <c r="AI627" s="13">
        <v>19.2</v>
      </c>
      <c r="AJ627" s="13">
        <v>6.7</v>
      </c>
      <c r="AK627" s="13">
        <v>26.6</v>
      </c>
      <c r="AL627" s="13">
        <v>17.2</v>
      </c>
      <c r="AM627" s="13">
        <v>9.1</v>
      </c>
      <c r="AN627" s="13">
        <v>60.7</v>
      </c>
      <c r="AO627" s="13">
        <v>62.5</v>
      </c>
      <c r="AP627" s="13">
        <v>34.6</v>
      </c>
      <c r="AQ627" s="13">
        <v>100.18</v>
      </c>
      <c r="AR627" s="13">
        <v>21</v>
      </c>
      <c r="AS627" s="13">
        <v>4772</v>
      </c>
      <c r="AT627" s="16">
        <v>30.402985074626866</v>
      </c>
      <c r="AU627" s="16">
        <v>6.5074626865671643</v>
      </c>
      <c r="AV627" s="17">
        <v>11.895522388059701</v>
      </c>
      <c r="AW627" s="17">
        <v>2.1940298507462686</v>
      </c>
      <c r="AX627" s="17">
        <v>9.7014925373134329</v>
      </c>
      <c r="AY627" s="17">
        <v>0.89552238805970152</v>
      </c>
      <c r="AZ627" s="17">
        <v>1.1940298507462686</v>
      </c>
      <c r="BA627" s="17">
        <v>3.1044776119402986</v>
      </c>
      <c r="BB627" s="18">
        <v>0.88897617177271526</v>
      </c>
      <c r="BC627" s="18">
        <v>2.0961538461538463</v>
      </c>
      <c r="BD627" s="18">
        <v>2.6184865147944488E-2</v>
      </c>
      <c r="BE627" s="18">
        <v>3.4913153530592642E-2</v>
      </c>
      <c r="BF627" s="18">
        <v>6.4152919612463985E-2</v>
      </c>
      <c r="BG627" s="18">
        <v>0.28366937243606527</v>
      </c>
      <c r="BH627" s="58" t="s">
        <v>1323</v>
      </c>
      <c r="BI627" s="58" t="s">
        <v>1331</v>
      </c>
      <c r="BJ627" s="60">
        <v>0.60699999999999998</v>
      </c>
      <c r="BK627" s="60">
        <v>0.625</v>
      </c>
      <c r="BL627" s="60">
        <v>0.79662039831019915</v>
      </c>
      <c r="BM627" s="62" t="s">
        <v>1526</v>
      </c>
      <c r="BN627" s="64">
        <v>0.92982972461635494</v>
      </c>
      <c r="BO627" s="64">
        <v>2291.4</v>
      </c>
      <c r="BP627" s="65">
        <v>0.19027668674172993</v>
      </c>
      <c r="BQ627" s="65">
        <v>2.0961538461538463</v>
      </c>
      <c r="BR627" s="80">
        <v>0.34782229204852927</v>
      </c>
      <c r="BS627" s="33"/>
    </row>
    <row r="628" spans="1:71">
      <c r="A628" s="77" t="s">
        <v>120</v>
      </c>
      <c r="B628" s="12" t="s">
        <v>121</v>
      </c>
      <c r="C628" s="13">
        <v>26</v>
      </c>
      <c r="D628" s="13">
        <v>70</v>
      </c>
      <c r="E628" s="13">
        <v>28</v>
      </c>
      <c r="F628" s="13">
        <v>42</v>
      </c>
      <c r="G628" s="13">
        <v>32.700000000000003</v>
      </c>
      <c r="H628" s="14">
        <v>1351</v>
      </c>
      <c r="I628" s="15">
        <v>476</v>
      </c>
      <c r="J628" s="15">
        <v>1127</v>
      </c>
      <c r="K628" s="14">
        <v>42.6</v>
      </c>
      <c r="L628" s="15">
        <v>217</v>
      </c>
      <c r="M628" s="15">
        <v>595</v>
      </c>
      <c r="N628" s="14">
        <v>36.299999999999997</v>
      </c>
      <c r="O628" s="14">
        <v>175</v>
      </c>
      <c r="P628" s="14">
        <v>196</v>
      </c>
      <c r="Q628" s="14">
        <v>90.2</v>
      </c>
      <c r="R628" s="15">
        <v>28</v>
      </c>
      <c r="S628" s="15">
        <v>161</v>
      </c>
      <c r="T628" s="15">
        <v>189</v>
      </c>
      <c r="U628" s="15">
        <v>336</v>
      </c>
      <c r="V628" s="68">
        <v>140</v>
      </c>
      <c r="W628" s="15">
        <v>63</v>
      </c>
      <c r="X628" s="15">
        <v>7</v>
      </c>
      <c r="Y628" s="15">
        <v>119</v>
      </c>
      <c r="Z628" s="14">
        <v>2135</v>
      </c>
      <c r="AA628" s="14">
        <v>2</v>
      </c>
      <c r="AB628" s="14">
        <v>0</v>
      </c>
      <c r="AC628" s="13">
        <v>-3.1</v>
      </c>
      <c r="AD628" s="13">
        <v>108.8</v>
      </c>
      <c r="AE628" s="13">
        <v>113.4</v>
      </c>
      <c r="AF628" s="13">
        <v>-4.5999999999999996</v>
      </c>
      <c r="AG628" s="13">
        <v>24.1</v>
      </c>
      <c r="AH628" s="13">
        <v>2.36</v>
      </c>
      <c r="AI628" s="13">
        <v>20.100000000000001</v>
      </c>
      <c r="AJ628" s="13">
        <v>1</v>
      </c>
      <c r="AK628" s="13">
        <v>6.9</v>
      </c>
      <c r="AL628" s="13">
        <v>3.9</v>
      </c>
      <c r="AM628" s="13">
        <v>8.5</v>
      </c>
      <c r="AN628" s="13">
        <v>52.1</v>
      </c>
      <c r="AO628" s="13">
        <v>55.7</v>
      </c>
      <c r="AP628" s="13">
        <v>24.1</v>
      </c>
      <c r="AQ628" s="13">
        <v>99.72</v>
      </c>
      <c r="AR628" s="13">
        <v>10.6</v>
      </c>
      <c r="AS628" s="13">
        <v>4760</v>
      </c>
      <c r="AT628" s="16">
        <v>19.3</v>
      </c>
      <c r="AU628" s="16">
        <v>4.8</v>
      </c>
      <c r="AV628" s="17">
        <v>2.7</v>
      </c>
      <c r="AW628" s="17">
        <v>0.4</v>
      </c>
      <c r="AX628" s="17">
        <v>2.2999999999999998</v>
      </c>
      <c r="AY628" s="17">
        <v>0.9</v>
      </c>
      <c r="AZ628" s="17">
        <v>0.1</v>
      </c>
      <c r="BA628" s="17">
        <v>2</v>
      </c>
      <c r="BB628" s="18">
        <v>0.5902140672782874</v>
      </c>
      <c r="BC628" s="18">
        <v>2.4</v>
      </c>
      <c r="BD628" s="18">
        <v>2.7522935779816512E-2</v>
      </c>
      <c r="BE628" s="18">
        <v>3.0581039755351682E-3</v>
      </c>
      <c r="BF628" s="18">
        <v>1.2232415902140673E-2</v>
      </c>
      <c r="BG628" s="18">
        <v>7.0336391437308854E-2</v>
      </c>
      <c r="BH628" s="58" t="s">
        <v>1323</v>
      </c>
      <c r="BI628" s="58" t="s">
        <v>1330</v>
      </c>
      <c r="BJ628" s="60">
        <v>0.52100000000000002</v>
      </c>
      <c r="BK628" s="60">
        <v>0.55700000000000005</v>
      </c>
      <c r="BL628" s="60">
        <v>0.68014484007242004</v>
      </c>
      <c r="BM628" s="62" t="s">
        <v>1526</v>
      </c>
      <c r="BN628" s="64">
        <v>0.59026156941649899</v>
      </c>
      <c r="BO628" s="64">
        <v>2289</v>
      </c>
      <c r="BP628" s="65">
        <v>0.14678899082568808</v>
      </c>
      <c r="BQ628" s="65">
        <v>2.4</v>
      </c>
      <c r="BR628" s="80">
        <v>8.2568807339449546E-2</v>
      </c>
      <c r="BS628" s="33"/>
    </row>
    <row r="629" spans="1:71">
      <c r="A629" s="77" t="s">
        <v>124</v>
      </c>
      <c r="B629" s="12" t="s">
        <v>59</v>
      </c>
      <c r="C629" s="13">
        <v>28</v>
      </c>
      <c r="D629" s="13">
        <v>82</v>
      </c>
      <c r="E629" s="13">
        <v>44</v>
      </c>
      <c r="F629" s="13">
        <v>38</v>
      </c>
      <c r="G629" s="13">
        <v>27.8</v>
      </c>
      <c r="H629" s="14">
        <v>1337</v>
      </c>
      <c r="I629" s="15">
        <v>459</v>
      </c>
      <c r="J629" s="15">
        <v>1074</v>
      </c>
      <c r="K629" s="14">
        <v>43</v>
      </c>
      <c r="L629" s="15">
        <v>320</v>
      </c>
      <c r="M629" s="15">
        <v>763</v>
      </c>
      <c r="N629" s="14">
        <v>41.6</v>
      </c>
      <c r="O629" s="14">
        <v>98</v>
      </c>
      <c r="P629" s="14">
        <v>139</v>
      </c>
      <c r="Q629" s="14">
        <v>67.900000000000006</v>
      </c>
      <c r="R629" s="15">
        <v>49</v>
      </c>
      <c r="S629" s="15">
        <v>164</v>
      </c>
      <c r="T629" s="15">
        <v>213</v>
      </c>
      <c r="U629" s="15">
        <v>139</v>
      </c>
      <c r="V629" s="68">
        <v>82</v>
      </c>
      <c r="W629" s="15">
        <v>74</v>
      </c>
      <c r="X629" s="15">
        <v>8</v>
      </c>
      <c r="Y629" s="15">
        <v>123</v>
      </c>
      <c r="Z629" s="14">
        <v>1952</v>
      </c>
      <c r="AA629" s="14">
        <v>1</v>
      </c>
      <c r="AB629" s="14">
        <v>0</v>
      </c>
      <c r="AC629" s="13">
        <v>2.1</v>
      </c>
      <c r="AD629" s="13">
        <v>113.3</v>
      </c>
      <c r="AE629" s="13">
        <v>110.2</v>
      </c>
      <c r="AF629" s="13">
        <v>3.1</v>
      </c>
      <c r="AG629" s="13">
        <v>8.9</v>
      </c>
      <c r="AH629" s="13">
        <v>1.67</v>
      </c>
      <c r="AI629" s="13">
        <v>10.3</v>
      </c>
      <c r="AJ629" s="13">
        <v>2</v>
      </c>
      <c r="AK629" s="13">
        <v>6.9</v>
      </c>
      <c r="AL629" s="13">
        <v>4.5</v>
      </c>
      <c r="AM629" s="13">
        <v>6.2</v>
      </c>
      <c r="AN629" s="13">
        <v>57.9</v>
      </c>
      <c r="AO629" s="13">
        <v>59</v>
      </c>
      <c r="AP629" s="13">
        <v>21.5</v>
      </c>
      <c r="AQ629" s="13">
        <v>102.76</v>
      </c>
      <c r="AR629" s="13">
        <v>9.1</v>
      </c>
      <c r="AS629" s="13">
        <v>4898</v>
      </c>
      <c r="AT629" s="16">
        <v>16.304878048780488</v>
      </c>
      <c r="AU629" s="16">
        <v>1.6951219512195121</v>
      </c>
      <c r="AV629" s="17">
        <v>2.5975609756097562</v>
      </c>
      <c r="AW629" s="17">
        <v>0.59756097560975607</v>
      </c>
      <c r="AX629" s="17">
        <v>2</v>
      </c>
      <c r="AY629" s="17">
        <v>0.90243902439024393</v>
      </c>
      <c r="AZ629" s="17">
        <v>9.7560975609756101E-2</v>
      </c>
      <c r="BA629" s="17">
        <v>1</v>
      </c>
      <c r="BB629" s="18">
        <v>0.58650640463239168</v>
      </c>
      <c r="BC629" s="18">
        <v>1.6951219512195121</v>
      </c>
      <c r="BD629" s="18">
        <v>3.2461835409721002E-2</v>
      </c>
      <c r="BE629" s="18">
        <v>3.5093876118617302E-3</v>
      </c>
      <c r="BF629" s="18">
        <v>2.1494999122653097E-2</v>
      </c>
      <c r="BG629" s="18">
        <v>7.1942446043165464E-2</v>
      </c>
      <c r="BH629" s="58" t="s">
        <v>1322</v>
      </c>
      <c r="BI629" s="58" t="s">
        <v>1331</v>
      </c>
      <c r="BJ629" s="60">
        <v>0.57899999999999996</v>
      </c>
      <c r="BK629" s="60">
        <v>0.59</v>
      </c>
      <c r="BL629" s="60">
        <v>0.64815932407966204</v>
      </c>
      <c r="BM629" s="62" t="s">
        <v>1527</v>
      </c>
      <c r="BN629" s="64">
        <v>0.49866025420817589</v>
      </c>
      <c r="BO629" s="64">
        <v>2279.6</v>
      </c>
      <c r="BP629" s="65">
        <v>6.0975609756097567E-2</v>
      </c>
      <c r="BQ629" s="65">
        <v>1.6951219512195121</v>
      </c>
      <c r="BR629" s="80">
        <v>9.3437445165818561E-2</v>
      </c>
      <c r="BS629" s="33"/>
    </row>
    <row r="630" spans="1:71">
      <c r="A630" s="77" t="s">
        <v>378</v>
      </c>
      <c r="B630" s="12" t="s">
        <v>97</v>
      </c>
      <c r="C630" s="13">
        <v>32</v>
      </c>
      <c r="D630" s="13">
        <v>77</v>
      </c>
      <c r="E630" s="13">
        <v>38</v>
      </c>
      <c r="F630" s="13">
        <v>39</v>
      </c>
      <c r="G630" s="13">
        <v>29.6</v>
      </c>
      <c r="H630" s="14">
        <v>670</v>
      </c>
      <c r="I630" s="15">
        <v>239</v>
      </c>
      <c r="J630" s="15">
        <v>547</v>
      </c>
      <c r="K630" s="14">
        <v>43.9</v>
      </c>
      <c r="L630" s="15">
        <v>116</v>
      </c>
      <c r="M630" s="15">
        <v>331</v>
      </c>
      <c r="N630" s="14">
        <v>34.200000000000003</v>
      </c>
      <c r="O630" s="14">
        <v>85</v>
      </c>
      <c r="P630" s="14">
        <v>92</v>
      </c>
      <c r="Q630" s="14">
        <v>86.3</v>
      </c>
      <c r="R630" s="15">
        <v>31</v>
      </c>
      <c r="S630" s="15">
        <v>139</v>
      </c>
      <c r="T630" s="15">
        <v>169</v>
      </c>
      <c r="U630" s="15">
        <v>139</v>
      </c>
      <c r="V630" s="68">
        <v>62</v>
      </c>
      <c r="W630" s="15">
        <v>100</v>
      </c>
      <c r="X630" s="15">
        <v>31</v>
      </c>
      <c r="Y630" s="15">
        <v>139</v>
      </c>
      <c r="Z630" s="14">
        <v>1417</v>
      </c>
      <c r="AA630" s="14">
        <v>0</v>
      </c>
      <c r="AB630" s="14">
        <v>0</v>
      </c>
      <c r="AC630" s="13">
        <v>0.1</v>
      </c>
      <c r="AD630" s="13">
        <v>109.1</v>
      </c>
      <c r="AE630" s="13">
        <v>108.6</v>
      </c>
      <c r="AF630" s="13">
        <v>0.5</v>
      </c>
      <c r="AG630" s="13">
        <v>8.6</v>
      </c>
      <c r="AH630" s="13">
        <v>2.19</v>
      </c>
      <c r="AI630" s="13">
        <v>17.7</v>
      </c>
      <c r="AJ630" s="13">
        <v>1.4</v>
      </c>
      <c r="AK630" s="13">
        <v>6.4</v>
      </c>
      <c r="AL630" s="13">
        <v>3.8</v>
      </c>
      <c r="AM630" s="13">
        <v>8.1</v>
      </c>
      <c r="AN630" s="13">
        <v>54.3</v>
      </c>
      <c r="AO630" s="13">
        <v>57.4</v>
      </c>
      <c r="AP630" s="13">
        <v>12.1</v>
      </c>
      <c r="AQ630" s="13">
        <v>96.52</v>
      </c>
      <c r="AR630" s="13">
        <v>6.5</v>
      </c>
      <c r="AS630" s="13">
        <v>4577</v>
      </c>
      <c r="AT630" s="16">
        <v>8.7012987012987004</v>
      </c>
      <c r="AU630" s="16">
        <v>1.8051948051948052</v>
      </c>
      <c r="AV630" s="17">
        <v>2.1948051948051948</v>
      </c>
      <c r="AW630" s="17">
        <v>0.40259740259740262</v>
      </c>
      <c r="AX630" s="17">
        <v>1.8051948051948052</v>
      </c>
      <c r="AY630" s="17">
        <v>1.2987012987012987</v>
      </c>
      <c r="AZ630" s="17">
        <v>0.40259740259740262</v>
      </c>
      <c r="BA630" s="17">
        <v>0.80519480519480524</v>
      </c>
      <c r="BB630" s="18">
        <v>0.2939627939627939</v>
      </c>
      <c r="BC630" s="18">
        <v>2.2419354838709675</v>
      </c>
      <c r="BD630" s="18">
        <v>4.3875043875043873E-2</v>
      </c>
      <c r="BE630" s="18">
        <v>1.3601263601263602E-2</v>
      </c>
      <c r="BF630" s="18">
        <v>1.3601263601263602E-2</v>
      </c>
      <c r="BG630" s="18">
        <v>6.0986310986310986E-2</v>
      </c>
      <c r="BH630" s="58" t="s">
        <v>1322</v>
      </c>
      <c r="BI630" s="58" t="s">
        <v>1331</v>
      </c>
      <c r="BJ630" s="60">
        <v>0.54299999999999993</v>
      </c>
      <c r="BK630" s="60">
        <v>0.57399999999999995</v>
      </c>
      <c r="BL630" s="60">
        <v>0.3301146650573325</v>
      </c>
      <c r="BM630" s="62" t="s">
        <v>1527</v>
      </c>
      <c r="BN630" s="64">
        <v>0.26611617758499045</v>
      </c>
      <c r="BO630" s="64">
        <v>2279.2000000000003</v>
      </c>
      <c r="BP630" s="65">
        <v>6.0986310986310979E-2</v>
      </c>
      <c r="BQ630" s="65">
        <v>2.2419354838709675</v>
      </c>
      <c r="BR630" s="80">
        <v>7.414882414882415E-2</v>
      </c>
      <c r="BS630" s="33"/>
    </row>
    <row r="631" spans="1:71">
      <c r="A631" s="77" t="s">
        <v>118</v>
      </c>
      <c r="B631" s="12" t="s">
        <v>87</v>
      </c>
      <c r="C631" s="13">
        <v>34</v>
      </c>
      <c r="D631" s="13">
        <v>73</v>
      </c>
      <c r="E631" s="13">
        <v>34</v>
      </c>
      <c r="F631" s="13">
        <v>39</v>
      </c>
      <c r="G631" s="13">
        <v>31.2</v>
      </c>
      <c r="H631" s="14">
        <v>1351</v>
      </c>
      <c r="I631" s="15">
        <v>548</v>
      </c>
      <c r="J631" s="15">
        <v>1037</v>
      </c>
      <c r="K631" s="14">
        <v>53</v>
      </c>
      <c r="L631" s="15">
        <v>131</v>
      </c>
      <c r="M631" s="15">
        <v>321</v>
      </c>
      <c r="N631" s="14">
        <v>40.200000000000003</v>
      </c>
      <c r="O631" s="14">
        <v>117</v>
      </c>
      <c r="P631" s="14">
        <v>146</v>
      </c>
      <c r="Q631" s="14">
        <v>80.5</v>
      </c>
      <c r="R631" s="15">
        <v>175</v>
      </c>
      <c r="S631" s="15">
        <v>555</v>
      </c>
      <c r="T631" s="15">
        <v>737</v>
      </c>
      <c r="U631" s="15">
        <v>256</v>
      </c>
      <c r="V631" s="68">
        <v>117</v>
      </c>
      <c r="W631" s="15">
        <v>58</v>
      </c>
      <c r="X631" s="15">
        <v>51</v>
      </c>
      <c r="Y631" s="15">
        <v>161</v>
      </c>
      <c r="Z631" s="14">
        <v>2832</v>
      </c>
      <c r="AA631" s="14">
        <v>45</v>
      </c>
      <c r="AB631" s="14">
        <v>1</v>
      </c>
      <c r="AC631" s="13">
        <v>-1.3</v>
      </c>
      <c r="AD631" s="13">
        <v>113.6</v>
      </c>
      <c r="AE631" s="13">
        <v>116</v>
      </c>
      <c r="AF631" s="13">
        <v>-2.4</v>
      </c>
      <c r="AG631" s="13">
        <v>16.5</v>
      </c>
      <c r="AH631" s="13">
        <v>2.15</v>
      </c>
      <c r="AI631" s="13">
        <v>17.3</v>
      </c>
      <c r="AJ631" s="13">
        <v>7.6</v>
      </c>
      <c r="AK631" s="13">
        <v>22.8</v>
      </c>
      <c r="AL631" s="13">
        <v>15.4</v>
      </c>
      <c r="AM631" s="13">
        <v>8.1</v>
      </c>
      <c r="AN631" s="13">
        <v>59.2</v>
      </c>
      <c r="AO631" s="13">
        <v>61.1</v>
      </c>
      <c r="AP631" s="13">
        <v>22.1</v>
      </c>
      <c r="AQ631" s="13">
        <v>104.11</v>
      </c>
      <c r="AR631" s="13">
        <v>13.6</v>
      </c>
      <c r="AS631" s="13">
        <v>4950</v>
      </c>
      <c r="AT631" s="16">
        <v>18.506849315068493</v>
      </c>
      <c r="AU631" s="16">
        <v>3.506849315068493</v>
      </c>
      <c r="AV631" s="17">
        <v>10.095890410958905</v>
      </c>
      <c r="AW631" s="17">
        <v>2.3972602739726026</v>
      </c>
      <c r="AX631" s="17">
        <v>7.602739726027397</v>
      </c>
      <c r="AY631" s="17">
        <v>0.79452054794520544</v>
      </c>
      <c r="AZ631" s="17">
        <v>0.69863013698630139</v>
      </c>
      <c r="BA631" s="17">
        <v>1.6027397260273972</v>
      </c>
      <c r="BB631" s="18">
        <v>0.59316824727783635</v>
      </c>
      <c r="BC631" s="18">
        <v>2.1880341880341878</v>
      </c>
      <c r="BD631" s="18">
        <v>2.5465402177730943E-2</v>
      </c>
      <c r="BE631" s="18">
        <v>2.2391991570073762E-2</v>
      </c>
      <c r="BF631" s="18">
        <v>7.6835265191429566E-2</v>
      </c>
      <c r="BG631" s="18">
        <v>0.24367755532139093</v>
      </c>
      <c r="BH631" s="58" t="s">
        <v>1323</v>
      </c>
      <c r="BI631" s="58" t="s">
        <v>1332</v>
      </c>
      <c r="BJ631" s="60">
        <v>0.59200000000000008</v>
      </c>
      <c r="BK631" s="60">
        <v>0.61099999999999999</v>
      </c>
      <c r="BL631" s="60">
        <v>0.62582981291490647</v>
      </c>
      <c r="BM631" s="62" t="s">
        <v>1526</v>
      </c>
      <c r="BN631" s="64">
        <v>0.566004244645958</v>
      </c>
      <c r="BO631" s="64">
        <v>2277.6</v>
      </c>
      <c r="BP631" s="65">
        <v>0.11239901650860555</v>
      </c>
      <c r="BQ631" s="65">
        <v>2.1880341880341883</v>
      </c>
      <c r="BR631" s="80">
        <v>0.32358623112047774</v>
      </c>
      <c r="BS631" s="33"/>
    </row>
    <row r="632" spans="1:71">
      <c r="A632" s="77" t="s">
        <v>170</v>
      </c>
      <c r="B632" s="12" t="s">
        <v>51</v>
      </c>
      <c r="C632" s="13">
        <v>27</v>
      </c>
      <c r="D632" s="13">
        <v>80</v>
      </c>
      <c r="E632" s="13">
        <v>59</v>
      </c>
      <c r="F632" s="13">
        <v>21</v>
      </c>
      <c r="G632" s="13">
        <v>28.4</v>
      </c>
      <c r="H632" s="14">
        <v>1144</v>
      </c>
      <c r="I632" s="15">
        <v>408</v>
      </c>
      <c r="J632" s="15">
        <v>864</v>
      </c>
      <c r="K632" s="14">
        <v>47.2</v>
      </c>
      <c r="L632" s="15">
        <v>256</v>
      </c>
      <c r="M632" s="15">
        <v>624</v>
      </c>
      <c r="N632" s="14">
        <v>40.700000000000003</v>
      </c>
      <c r="O632" s="14">
        <v>72</v>
      </c>
      <c r="P632" s="14">
        <v>88</v>
      </c>
      <c r="Q632" s="14">
        <v>84.5</v>
      </c>
      <c r="R632" s="15">
        <v>104</v>
      </c>
      <c r="S632" s="15">
        <v>208</v>
      </c>
      <c r="T632" s="15">
        <v>304</v>
      </c>
      <c r="U632" s="15">
        <v>280</v>
      </c>
      <c r="V632" s="68">
        <v>80</v>
      </c>
      <c r="W632" s="15">
        <v>72</v>
      </c>
      <c r="X632" s="15">
        <v>16</v>
      </c>
      <c r="Y632" s="15">
        <v>120</v>
      </c>
      <c r="Z632" s="14">
        <v>2096</v>
      </c>
      <c r="AA632" s="14">
        <v>5</v>
      </c>
      <c r="AB632" s="14">
        <v>0</v>
      </c>
      <c r="AC632" s="13">
        <v>5.4</v>
      </c>
      <c r="AD632" s="13">
        <v>118.4</v>
      </c>
      <c r="AE632" s="13">
        <v>108.9</v>
      </c>
      <c r="AF632" s="13">
        <v>9.5</v>
      </c>
      <c r="AG632" s="13">
        <v>18.399999999999999</v>
      </c>
      <c r="AH632" s="13">
        <v>3.36</v>
      </c>
      <c r="AI632" s="13">
        <v>22.1</v>
      </c>
      <c r="AJ632" s="13">
        <v>4.2</v>
      </c>
      <c r="AK632" s="13">
        <v>8.6999999999999993</v>
      </c>
      <c r="AL632" s="13">
        <v>6.5</v>
      </c>
      <c r="AM632" s="13">
        <v>6.6</v>
      </c>
      <c r="AN632" s="13">
        <v>62</v>
      </c>
      <c r="AO632" s="13">
        <v>63.3</v>
      </c>
      <c r="AP632" s="13">
        <v>18.600000000000001</v>
      </c>
      <c r="AQ632" s="13">
        <v>96.45</v>
      </c>
      <c r="AR632" s="13">
        <v>11.6</v>
      </c>
      <c r="AS632" s="13">
        <v>4561</v>
      </c>
      <c r="AT632" s="16">
        <v>14.3</v>
      </c>
      <c r="AU632" s="16">
        <v>3.5</v>
      </c>
      <c r="AV632" s="17">
        <v>3.8</v>
      </c>
      <c r="AW632" s="17">
        <v>1.3</v>
      </c>
      <c r="AX632" s="17">
        <v>2.6</v>
      </c>
      <c r="AY632" s="17">
        <v>0.9</v>
      </c>
      <c r="AZ632" s="17">
        <v>0.2</v>
      </c>
      <c r="BA632" s="17">
        <v>1</v>
      </c>
      <c r="BB632" s="18">
        <v>0.50352112676056338</v>
      </c>
      <c r="BC632" s="18">
        <v>3.5</v>
      </c>
      <c r="BD632" s="18">
        <v>3.1690140845070422E-2</v>
      </c>
      <c r="BE632" s="18">
        <v>7.0422535211267616E-3</v>
      </c>
      <c r="BF632" s="18">
        <v>4.5774647887323945E-2</v>
      </c>
      <c r="BG632" s="18">
        <v>9.154929577464789E-2</v>
      </c>
      <c r="BH632" s="58" t="s">
        <v>1322</v>
      </c>
      <c r="BI632" s="58" t="s">
        <v>1330</v>
      </c>
      <c r="BJ632" s="60">
        <v>0.62</v>
      </c>
      <c r="BK632" s="60">
        <v>0.63300000000000001</v>
      </c>
      <c r="BL632" s="60">
        <v>0.52142426071213033</v>
      </c>
      <c r="BM632" s="62" t="s">
        <v>1527</v>
      </c>
      <c r="BN632" s="64">
        <v>0.43734406438631795</v>
      </c>
      <c r="BO632" s="64">
        <v>2272</v>
      </c>
      <c r="BP632" s="65">
        <v>0.12323943661971831</v>
      </c>
      <c r="BQ632" s="65">
        <v>3.5</v>
      </c>
      <c r="BR632" s="80">
        <v>0.13380281690140844</v>
      </c>
      <c r="BS632" s="33"/>
    </row>
    <row r="633" spans="1:71">
      <c r="A633" s="77" t="s">
        <v>78</v>
      </c>
      <c r="B633" s="12" t="s">
        <v>53</v>
      </c>
      <c r="C633" s="13">
        <v>36</v>
      </c>
      <c r="D633" s="13">
        <v>62</v>
      </c>
      <c r="E633" s="13">
        <v>33</v>
      </c>
      <c r="F633" s="13">
        <v>29</v>
      </c>
      <c r="G633" s="13">
        <v>36.5</v>
      </c>
      <c r="H633" s="14">
        <v>1649</v>
      </c>
      <c r="I633" s="15">
        <v>589</v>
      </c>
      <c r="J633" s="15">
        <v>1122</v>
      </c>
      <c r="K633" s="14">
        <v>52.7</v>
      </c>
      <c r="L633" s="15">
        <v>161</v>
      </c>
      <c r="M633" s="15">
        <v>372</v>
      </c>
      <c r="N633" s="14">
        <v>43</v>
      </c>
      <c r="O633" s="14">
        <v>304</v>
      </c>
      <c r="P633" s="14">
        <v>360</v>
      </c>
      <c r="Q633" s="14">
        <v>83.9</v>
      </c>
      <c r="R633" s="15">
        <v>25</v>
      </c>
      <c r="S633" s="15">
        <v>353</v>
      </c>
      <c r="T633" s="15">
        <v>372</v>
      </c>
      <c r="U633" s="15">
        <v>260</v>
      </c>
      <c r="V633" s="68">
        <v>192</v>
      </c>
      <c r="W633" s="15">
        <v>50</v>
      </c>
      <c r="X633" s="15">
        <v>74</v>
      </c>
      <c r="Y633" s="15">
        <v>105</v>
      </c>
      <c r="Z633" s="14">
        <v>2678</v>
      </c>
      <c r="AA633" s="14">
        <v>5</v>
      </c>
      <c r="AB633" s="14">
        <v>0</v>
      </c>
      <c r="AC633" s="13">
        <v>-0.6</v>
      </c>
      <c r="AD633" s="13">
        <v>116.5</v>
      </c>
      <c r="AE633" s="13">
        <v>117.4</v>
      </c>
      <c r="AF633" s="13">
        <v>-1</v>
      </c>
      <c r="AG633" s="13">
        <v>18.8</v>
      </c>
      <c r="AH633" s="13">
        <v>1.38</v>
      </c>
      <c r="AI633" s="13">
        <v>15.2</v>
      </c>
      <c r="AJ633" s="13">
        <v>1.1000000000000001</v>
      </c>
      <c r="AK633" s="13">
        <v>14.7</v>
      </c>
      <c r="AL633" s="13">
        <v>8.4</v>
      </c>
      <c r="AM633" s="13">
        <v>11</v>
      </c>
      <c r="AN633" s="13">
        <v>59.8</v>
      </c>
      <c r="AO633" s="13">
        <v>64.2</v>
      </c>
      <c r="AP633" s="13">
        <v>28.3</v>
      </c>
      <c r="AQ633" s="13">
        <v>99.49</v>
      </c>
      <c r="AR633" s="13">
        <v>14.2</v>
      </c>
      <c r="AS633" s="13">
        <v>4697</v>
      </c>
      <c r="AT633" s="16">
        <v>26.596774193548388</v>
      </c>
      <c r="AU633" s="16">
        <v>4.193548387096774</v>
      </c>
      <c r="AV633" s="17">
        <v>6</v>
      </c>
      <c r="AW633" s="17">
        <v>0.40322580645161288</v>
      </c>
      <c r="AX633" s="17">
        <v>5.693548387096774</v>
      </c>
      <c r="AY633" s="17">
        <v>0.80645161290322576</v>
      </c>
      <c r="AZ633" s="17">
        <v>1.1935483870967742</v>
      </c>
      <c r="BA633" s="17">
        <v>3.096774193548387</v>
      </c>
      <c r="BB633" s="18">
        <v>0.72867874502872299</v>
      </c>
      <c r="BC633" s="18">
        <v>1.3541666666666667</v>
      </c>
      <c r="BD633" s="18">
        <v>2.209456473707468E-2</v>
      </c>
      <c r="BE633" s="18">
        <v>3.2699955810870526E-2</v>
      </c>
      <c r="BF633" s="18">
        <v>1.104728236853734E-2</v>
      </c>
      <c r="BG633" s="18">
        <v>0.15598762704374725</v>
      </c>
      <c r="BH633" s="58" t="s">
        <v>1323</v>
      </c>
      <c r="BI633" s="58" t="s">
        <v>1332</v>
      </c>
      <c r="BJ633" s="60">
        <v>0.59799999999999998</v>
      </c>
      <c r="BK633" s="60">
        <v>0.64200000000000002</v>
      </c>
      <c r="BL633" s="60">
        <v>0.67712733856366925</v>
      </c>
      <c r="BM633" s="62" t="s">
        <v>1526</v>
      </c>
      <c r="BN633" s="64">
        <v>0.81342247030570525</v>
      </c>
      <c r="BO633" s="64">
        <v>2263</v>
      </c>
      <c r="BP633" s="65">
        <v>0.11489173663278833</v>
      </c>
      <c r="BQ633" s="65">
        <v>1.3541666666666667</v>
      </c>
      <c r="BR633" s="80">
        <v>0.16438356164383561</v>
      </c>
      <c r="BS633" s="33"/>
    </row>
    <row r="634" spans="1:71">
      <c r="A634" s="77" t="s">
        <v>68</v>
      </c>
      <c r="B634" s="12" t="s">
        <v>69</v>
      </c>
      <c r="C634" s="13">
        <v>37</v>
      </c>
      <c r="D634" s="13">
        <v>70</v>
      </c>
      <c r="E634" s="13">
        <v>41</v>
      </c>
      <c r="F634" s="13">
        <v>29</v>
      </c>
      <c r="G634" s="13">
        <v>32.200000000000003</v>
      </c>
      <c r="H634" s="14">
        <v>1715</v>
      </c>
      <c r="I634" s="15">
        <v>567</v>
      </c>
      <c r="J634" s="15">
        <v>1260</v>
      </c>
      <c r="K634" s="14">
        <v>44.8</v>
      </c>
      <c r="L634" s="15">
        <v>308</v>
      </c>
      <c r="M634" s="15">
        <v>784</v>
      </c>
      <c r="N634" s="14">
        <v>39.700000000000003</v>
      </c>
      <c r="O634" s="14" t="s">
        <v>1513</v>
      </c>
      <c r="P634" s="14">
        <v>301</v>
      </c>
      <c r="Q634" s="14">
        <v>93.3</v>
      </c>
      <c r="R634" s="15">
        <v>42</v>
      </c>
      <c r="S634" s="15">
        <v>273</v>
      </c>
      <c r="T634" s="15">
        <v>308</v>
      </c>
      <c r="U634" s="15">
        <v>420</v>
      </c>
      <c r="V634" s="68">
        <v>203</v>
      </c>
      <c r="W634" s="15">
        <v>77</v>
      </c>
      <c r="X634" s="15">
        <v>28</v>
      </c>
      <c r="Y634" s="15">
        <v>98</v>
      </c>
      <c r="Z634" s="14">
        <v>2849</v>
      </c>
      <c r="AA634" s="14">
        <v>9</v>
      </c>
      <c r="AB634" s="14">
        <v>0</v>
      </c>
      <c r="AC634" s="13">
        <v>4.3</v>
      </c>
      <c r="AD634" s="13">
        <v>118.4</v>
      </c>
      <c r="AE634" s="13">
        <v>112.7</v>
      </c>
      <c r="AF634" s="13">
        <v>5.7</v>
      </c>
      <c r="AG634" s="13">
        <v>28.4</v>
      </c>
      <c r="AH634" s="13">
        <v>2.11</v>
      </c>
      <c r="AI634" s="13">
        <v>21.1</v>
      </c>
      <c r="AJ634" s="13">
        <v>1.7</v>
      </c>
      <c r="AK634" s="13">
        <v>11.8</v>
      </c>
      <c r="AL634" s="13">
        <v>6.6</v>
      </c>
      <c r="AM634" s="13">
        <v>10</v>
      </c>
      <c r="AN634" s="13">
        <v>57.2</v>
      </c>
      <c r="AO634" s="13">
        <v>61.8</v>
      </c>
      <c r="AP634" s="13">
        <v>28.6</v>
      </c>
      <c r="AQ634" s="13">
        <v>101.72</v>
      </c>
      <c r="AR634" s="13">
        <v>14.5</v>
      </c>
      <c r="AS634" s="13">
        <v>4785</v>
      </c>
      <c r="AT634" s="16">
        <v>24.5</v>
      </c>
      <c r="AU634" s="16">
        <v>6</v>
      </c>
      <c r="AV634" s="17">
        <v>4.4000000000000004</v>
      </c>
      <c r="AW634" s="17">
        <v>0.6</v>
      </c>
      <c r="AX634" s="17">
        <v>3.9</v>
      </c>
      <c r="AY634" s="17">
        <v>1.1000000000000001</v>
      </c>
      <c r="AZ634" s="17">
        <v>0.4</v>
      </c>
      <c r="BA634" s="17">
        <v>2.9</v>
      </c>
      <c r="BB634" s="18">
        <v>0.76086956521739124</v>
      </c>
      <c r="BC634" s="18">
        <v>2.0689655172413794</v>
      </c>
      <c r="BD634" s="18">
        <v>3.4161490683229816E-2</v>
      </c>
      <c r="BE634" s="18">
        <v>1.2422360248447204E-2</v>
      </c>
      <c r="BF634" s="18">
        <v>1.8633540372670804E-2</v>
      </c>
      <c r="BG634" s="18">
        <v>0.12111801242236024</v>
      </c>
      <c r="BH634" s="58" t="s">
        <v>1323</v>
      </c>
      <c r="BI634" s="58" t="s">
        <v>1332</v>
      </c>
      <c r="BJ634" s="60">
        <v>0.57200000000000006</v>
      </c>
      <c r="BK634" s="60">
        <v>0.61799999999999999</v>
      </c>
      <c r="BL634" s="60">
        <v>0.76041038020519014</v>
      </c>
      <c r="BM634" s="62" t="s">
        <v>1526</v>
      </c>
      <c r="BN634" s="64">
        <v>0.74929577464788732</v>
      </c>
      <c r="BO634" s="64">
        <v>2254</v>
      </c>
      <c r="BP634" s="65">
        <v>0.18633540372670807</v>
      </c>
      <c r="BQ634" s="65">
        <v>2.0689655172413794</v>
      </c>
      <c r="BR634" s="80">
        <v>0.13664596273291926</v>
      </c>
      <c r="BS634" s="33"/>
    </row>
    <row r="635" spans="1:71">
      <c r="A635" s="77" t="s">
        <v>130</v>
      </c>
      <c r="B635" s="12" t="s">
        <v>121</v>
      </c>
      <c r="C635" s="13">
        <v>22</v>
      </c>
      <c r="D635" s="13">
        <v>72</v>
      </c>
      <c r="E635" s="13">
        <v>32</v>
      </c>
      <c r="F635" s="13">
        <v>40</v>
      </c>
      <c r="G635" s="13">
        <v>31.3</v>
      </c>
      <c r="H635" s="14">
        <v>1332</v>
      </c>
      <c r="I635" s="15">
        <v>497</v>
      </c>
      <c r="J635" s="15">
        <v>1102</v>
      </c>
      <c r="K635" s="14">
        <v>45.2</v>
      </c>
      <c r="L635" s="15">
        <v>144</v>
      </c>
      <c r="M635" s="15">
        <v>475</v>
      </c>
      <c r="N635" s="14">
        <v>31.1</v>
      </c>
      <c r="O635" s="14">
        <v>187</v>
      </c>
      <c r="P635" s="14">
        <v>245</v>
      </c>
      <c r="Q635" s="14">
        <v>78.5</v>
      </c>
      <c r="R635" s="15">
        <v>65</v>
      </c>
      <c r="S635" s="15">
        <v>259</v>
      </c>
      <c r="T635" s="15">
        <v>324</v>
      </c>
      <c r="U635" s="15">
        <v>202</v>
      </c>
      <c r="V635" s="68">
        <v>151</v>
      </c>
      <c r="W635" s="15">
        <v>65</v>
      </c>
      <c r="X635" s="15">
        <v>14</v>
      </c>
      <c r="Y635" s="15">
        <v>122</v>
      </c>
      <c r="Z635" s="14">
        <v>2102</v>
      </c>
      <c r="AA635" s="14">
        <v>3</v>
      </c>
      <c r="AB635" s="14">
        <v>0</v>
      </c>
      <c r="AC635" s="13">
        <v>-1.9</v>
      </c>
      <c r="AD635" s="13">
        <v>111.4</v>
      </c>
      <c r="AE635" s="13">
        <v>114.4</v>
      </c>
      <c r="AF635" s="13">
        <v>-3</v>
      </c>
      <c r="AG635" s="13">
        <v>13.8</v>
      </c>
      <c r="AH635" s="13">
        <v>1.32</v>
      </c>
      <c r="AI635" s="13">
        <v>12.7</v>
      </c>
      <c r="AJ635" s="13">
        <v>2.9</v>
      </c>
      <c r="AK635" s="13">
        <v>11.4</v>
      </c>
      <c r="AL635" s="13">
        <v>7</v>
      </c>
      <c r="AM635" s="13">
        <v>9.6999999999999993</v>
      </c>
      <c r="AN635" s="13">
        <v>51.9</v>
      </c>
      <c r="AO635" s="13">
        <v>55.1</v>
      </c>
      <c r="AP635" s="13">
        <v>25</v>
      </c>
      <c r="AQ635" s="13">
        <v>99.88</v>
      </c>
      <c r="AR635" s="13">
        <v>10.199999999999999</v>
      </c>
      <c r="AS635" s="13">
        <v>4688</v>
      </c>
      <c r="AT635" s="16">
        <v>18.5</v>
      </c>
      <c r="AU635" s="16">
        <v>2.8055555555555554</v>
      </c>
      <c r="AV635" s="17">
        <v>4.5</v>
      </c>
      <c r="AW635" s="17">
        <v>0.90277777777777779</v>
      </c>
      <c r="AX635" s="17">
        <v>3.5972222222222223</v>
      </c>
      <c r="AY635" s="17">
        <v>0.90277777777777779</v>
      </c>
      <c r="AZ635" s="17">
        <v>0.19444444444444445</v>
      </c>
      <c r="BA635" s="17">
        <v>2.0972222222222223</v>
      </c>
      <c r="BB635" s="18">
        <v>0.59105431309904155</v>
      </c>
      <c r="BC635" s="18">
        <v>1.3377483443708609</v>
      </c>
      <c r="BD635" s="18">
        <v>2.8842740504082358E-2</v>
      </c>
      <c r="BE635" s="18">
        <v>6.2122825701100464E-3</v>
      </c>
      <c r="BF635" s="18">
        <v>2.8842740504082358E-2</v>
      </c>
      <c r="BG635" s="18">
        <v>0.11492722754703585</v>
      </c>
      <c r="BH635" s="58" t="s">
        <v>1323</v>
      </c>
      <c r="BI635" s="58" t="s">
        <v>1329</v>
      </c>
      <c r="BJ635" s="60">
        <v>0.51900000000000002</v>
      </c>
      <c r="BK635" s="60">
        <v>0.55100000000000005</v>
      </c>
      <c r="BL635" s="60">
        <v>0.66505733252866628</v>
      </c>
      <c r="BM635" s="62" t="s">
        <v>1526</v>
      </c>
      <c r="BN635" s="64">
        <v>0.56579476861167</v>
      </c>
      <c r="BO635" s="64">
        <v>2253.6</v>
      </c>
      <c r="BP635" s="65">
        <v>8.9634362797302095E-2</v>
      </c>
      <c r="BQ635" s="65">
        <v>1.3377483443708609</v>
      </c>
      <c r="BR635" s="80">
        <v>0.14376996805111822</v>
      </c>
      <c r="BS635" s="33"/>
    </row>
    <row r="636" spans="1:71">
      <c r="A636" s="77" t="s">
        <v>92</v>
      </c>
      <c r="B636" s="12" t="s">
        <v>93</v>
      </c>
      <c r="C636" s="13">
        <v>27</v>
      </c>
      <c r="D636" s="13">
        <v>62</v>
      </c>
      <c r="E636" s="13">
        <v>27</v>
      </c>
      <c r="F636" s="13">
        <v>35</v>
      </c>
      <c r="G636" s="13">
        <v>36.1</v>
      </c>
      <c r="H636" s="14">
        <v>1457</v>
      </c>
      <c r="I636" s="15">
        <v>539</v>
      </c>
      <c r="J636" s="15">
        <v>1166</v>
      </c>
      <c r="K636" s="14">
        <v>46.3</v>
      </c>
      <c r="L636" s="15">
        <v>118</v>
      </c>
      <c r="M636" s="15">
        <v>378</v>
      </c>
      <c r="N636" s="14">
        <v>31</v>
      </c>
      <c r="O636" s="14">
        <v>260</v>
      </c>
      <c r="P636" s="14">
        <v>316</v>
      </c>
      <c r="Q636" s="14">
        <v>82.7</v>
      </c>
      <c r="R636" s="15">
        <v>56</v>
      </c>
      <c r="S636" s="15">
        <v>242</v>
      </c>
      <c r="T636" s="15">
        <v>298</v>
      </c>
      <c r="U636" s="15">
        <v>391</v>
      </c>
      <c r="V636" s="68">
        <v>174</v>
      </c>
      <c r="W636" s="15">
        <v>93</v>
      </c>
      <c r="X636" s="15">
        <v>25</v>
      </c>
      <c r="Y636" s="15">
        <v>161</v>
      </c>
      <c r="Z636" s="14">
        <v>2579</v>
      </c>
      <c r="AA636" s="14">
        <v>9</v>
      </c>
      <c r="AB636" s="14">
        <v>0</v>
      </c>
      <c r="AC636" s="13">
        <v>-1.1000000000000001</v>
      </c>
      <c r="AD636" s="13">
        <v>113.7</v>
      </c>
      <c r="AE636" s="13">
        <v>114.9</v>
      </c>
      <c r="AF636" s="13">
        <v>-1.2</v>
      </c>
      <c r="AG636" s="13">
        <v>26.2</v>
      </c>
      <c r="AH636" s="13">
        <v>2.25</v>
      </c>
      <c r="AI636" s="13">
        <v>21</v>
      </c>
      <c r="AJ636" s="13">
        <v>2.2999999999999998</v>
      </c>
      <c r="AK636" s="13">
        <v>10.6</v>
      </c>
      <c r="AL636" s="13">
        <v>6.4</v>
      </c>
      <c r="AM636" s="13">
        <v>9.3000000000000007</v>
      </c>
      <c r="AN636" s="13">
        <v>51.4</v>
      </c>
      <c r="AO636" s="13">
        <v>56</v>
      </c>
      <c r="AP636" s="13">
        <v>27.4</v>
      </c>
      <c r="AQ636" s="13">
        <v>102.22</v>
      </c>
      <c r="AR636" s="13">
        <v>11.9</v>
      </c>
      <c r="AS636" s="13">
        <v>4768</v>
      </c>
      <c r="AT636" s="16">
        <v>23.5</v>
      </c>
      <c r="AU636" s="16">
        <v>6.306451612903226</v>
      </c>
      <c r="AV636" s="17">
        <v>4.806451612903226</v>
      </c>
      <c r="AW636" s="17">
        <v>0.90322580645161288</v>
      </c>
      <c r="AX636" s="17">
        <v>3.903225806451613</v>
      </c>
      <c r="AY636" s="17">
        <v>1.5</v>
      </c>
      <c r="AZ636" s="17">
        <v>0.40322580645161288</v>
      </c>
      <c r="BA636" s="17">
        <v>2.806451612903226</v>
      </c>
      <c r="BB636" s="18">
        <v>0.65096952908587258</v>
      </c>
      <c r="BC636" s="18">
        <v>2.2471264367816093</v>
      </c>
      <c r="BD636" s="18">
        <v>4.1551246537396121E-2</v>
      </c>
      <c r="BE636" s="18">
        <v>1.1169689929407558E-2</v>
      </c>
      <c r="BF636" s="18">
        <v>2.5020105441872931E-2</v>
      </c>
      <c r="BG636" s="18">
        <v>0.10812259851666517</v>
      </c>
      <c r="BH636" s="58" t="s">
        <v>1323</v>
      </c>
      <c r="BI636" s="58" t="s">
        <v>1330</v>
      </c>
      <c r="BJ636" s="60">
        <v>0.51400000000000001</v>
      </c>
      <c r="BK636" s="60">
        <v>0.56000000000000005</v>
      </c>
      <c r="BL636" s="60">
        <v>0.70368135184067593</v>
      </c>
      <c r="BM636" s="62" t="s">
        <v>1526</v>
      </c>
      <c r="BN636" s="64">
        <v>0.71871227364185108</v>
      </c>
      <c r="BO636" s="64">
        <v>2238.2000000000003</v>
      </c>
      <c r="BP636" s="65">
        <v>0.17469395049593422</v>
      </c>
      <c r="BQ636" s="65">
        <v>2.2471264367816093</v>
      </c>
      <c r="BR636" s="80">
        <v>0.13314270395853811</v>
      </c>
      <c r="BS636" s="33"/>
    </row>
    <row r="637" spans="1:71">
      <c r="A637" s="77" t="s">
        <v>88</v>
      </c>
      <c r="B637" s="12" t="s">
        <v>43</v>
      </c>
      <c r="C637" s="13">
        <v>24</v>
      </c>
      <c r="D637" s="13">
        <v>69</v>
      </c>
      <c r="E637" s="13">
        <v>55</v>
      </c>
      <c r="F637" s="13">
        <v>14</v>
      </c>
      <c r="G637" s="13">
        <v>32.4</v>
      </c>
      <c r="H637" s="14">
        <v>1490</v>
      </c>
      <c r="I637" s="15">
        <v>566</v>
      </c>
      <c r="J637" s="15">
        <v>1166</v>
      </c>
      <c r="K637" s="14">
        <v>48.4</v>
      </c>
      <c r="L637" s="15">
        <v>124</v>
      </c>
      <c r="M637" s="15">
        <v>338</v>
      </c>
      <c r="N637" s="14">
        <v>36.5</v>
      </c>
      <c r="O637" s="14">
        <v>235</v>
      </c>
      <c r="P637" s="14">
        <v>297</v>
      </c>
      <c r="Q637" s="14">
        <v>78.900000000000006</v>
      </c>
      <c r="R637" s="15">
        <v>62</v>
      </c>
      <c r="S637" s="15">
        <v>311</v>
      </c>
      <c r="T637" s="15">
        <v>366</v>
      </c>
      <c r="U637" s="15">
        <v>352</v>
      </c>
      <c r="V637" s="68">
        <v>152</v>
      </c>
      <c r="W637" s="15">
        <v>110</v>
      </c>
      <c r="X637" s="15">
        <v>48</v>
      </c>
      <c r="Y637" s="15">
        <v>159</v>
      </c>
      <c r="Z637" s="14">
        <v>2788</v>
      </c>
      <c r="AA637" s="14">
        <v>3</v>
      </c>
      <c r="AB637" s="14">
        <v>0</v>
      </c>
      <c r="AC637" s="13">
        <v>6.6</v>
      </c>
      <c r="AD637" s="13">
        <v>116.7</v>
      </c>
      <c r="AE637" s="13">
        <v>106.5</v>
      </c>
      <c r="AF637" s="13">
        <v>10.199999999999999</v>
      </c>
      <c r="AG637" s="13">
        <v>23.4</v>
      </c>
      <c r="AH637" s="13">
        <v>2.37</v>
      </c>
      <c r="AI637" s="13">
        <v>19.7</v>
      </c>
      <c r="AJ637" s="13">
        <v>2.6</v>
      </c>
      <c r="AK637" s="13">
        <v>13.1</v>
      </c>
      <c r="AL637" s="13">
        <v>7.9</v>
      </c>
      <c r="AM637" s="13">
        <v>8.3000000000000007</v>
      </c>
      <c r="AN637" s="13">
        <v>53.7</v>
      </c>
      <c r="AO637" s="13">
        <v>57.3</v>
      </c>
      <c r="AP637" s="13">
        <v>27</v>
      </c>
      <c r="AQ637" s="13">
        <v>102.44</v>
      </c>
      <c r="AR637" s="13">
        <v>13.8</v>
      </c>
      <c r="AS637" s="13">
        <v>4760</v>
      </c>
      <c r="AT637" s="16">
        <v>21.594202898550726</v>
      </c>
      <c r="AU637" s="16">
        <v>5.1014492753623184</v>
      </c>
      <c r="AV637" s="17">
        <v>5.3043478260869561</v>
      </c>
      <c r="AW637" s="17">
        <v>0.89855072463768115</v>
      </c>
      <c r="AX637" s="17">
        <v>4.5072463768115938</v>
      </c>
      <c r="AY637" s="17">
        <v>1.5942028985507246</v>
      </c>
      <c r="AZ637" s="17">
        <v>0.69565217391304346</v>
      </c>
      <c r="BA637" s="17">
        <v>2.2028985507246377</v>
      </c>
      <c r="BB637" s="18">
        <v>0.66648774378242981</v>
      </c>
      <c r="BC637" s="18">
        <v>2.3157894736842102</v>
      </c>
      <c r="BD637" s="18">
        <v>4.9203793165145823E-2</v>
      </c>
      <c r="BE637" s="18">
        <v>2.147074610842727E-2</v>
      </c>
      <c r="BF637" s="18">
        <v>2.7733047056718554E-2</v>
      </c>
      <c r="BG637" s="18">
        <v>0.139112542494185</v>
      </c>
      <c r="BH637" s="58" t="s">
        <v>1323</v>
      </c>
      <c r="BI637" s="58" t="s">
        <v>1330</v>
      </c>
      <c r="BJ637" s="60">
        <v>0.53700000000000003</v>
      </c>
      <c r="BK637" s="60">
        <v>0.57299999999999995</v>
      </c>
      <c r="BL637" s="60">
        <v>0.70368135184067593</v>
      </c>
      <c r="BM637" s="62" t="s">
        <v>1526</v>
      </c>
      <c r="BN637" s="64">
        <v>0.66042632607237639</v>
      </c>
      <c r="BO637" s="64">
        <v>2235.6</v>
      </c>
      <c r="BP637" s="65">
        <v>0.15745213812846665</v>
      </c>
      <c r="BQ637" s="65">
        <v>2.3157894736842106</v>
      </c>
      <c r="BR637" s="80">
        <v>0.16371443907675792</v>
      </c>
      <c r="BS637" s="33"/>
    </row>
    <row r="638" spans="1:71">
      <c r="A638" s="77" t="s">
        <v>206</v>
      </c>
      <c r="B638" s="12" t="s">
        <v>93</v>
      </c>
      <c r="C638" s="13">
        <v>33</v>
      </c>
      <c r="D638" s="13">
        <v>82</v>
      </c>
      <c r="E638" s="13">
        <v>34</v>
      </c>
      <c r="F638" s="13">
        <v>48</v>
      </c>
      <c r="G638" s="13">
        <v>27.2</v>
      </c>
      <c r="H638" s="14">
        <v>1009</v>
      </c>
      <c r="I638" s="15">
        <v>344</v>
      </c>
      <c r="J638" s="15">
        <v>681</v>
      </c>
      <c r="K638" s="14">
        <v>50.8</v>
      </c>
      <c r="L638" s="15">
        <v>156</v>
      </c>
      <c r="M638" s="15">
        <v>361</v>
      </c>
      <c r="N638" s="14">
        <v>43.3</v>
      </c>
      <c r="O638" s="14">
        <v>164</v>
      </c>
      <c r="P638" s="14">
        <v>197</v>
      </c>
      <c r="Q638" s="14">
        <v>80.900000000000006</v>
      </c>
      <c r="R638" s="15">
        <v>98</v>
      </c>
      <c r="S638" s="15">
        <v>213</v>
      </c>
      <c r="T638" s="15">
        <v>312</v>
      </c>
      <c r="U638" s="15">
        <v>139</v>
      </c>
      <c r="V638" s="68">
        <v>49</v>
      </c>
      <c r="W638" s="15">
        <v>41</v>
      </c>
      <c r="X638" s="15">
        <v>16</v>
      </c>
      <c r="Y638" s="15">
        <v>74</v>
      </c>
      <c r="Z638" s="14">
        <v>1697</v>
      </c>
      <c r="AA638" s="14">
        <v>1</v>
      </c>
      <c r="AB638" s="14">
        <v>0</v>
      </c>
      <c r="AC638" s="13">
        <v>-0.3</v>
      </c>
      <c r="AD638" s="13">
        <v>114.5</v>
      </c>
      <c r="AE638" s="13">
        <v>115.6</v>
      </c>
      <c r="AF638" s="13">
        <v>-1.2</v>
      </c>
      <c r="AG638" s="13">
        <v>8.5</v>
      </c>
      <c r="AH638" s="13">
        <v>2.72</v>
      </c>
      <c r="AI638" s="13">
        <v>14.2</v>
      </c>
      <c r="AJ638" s="13">
        <v>4.2</v>
      </c>
      <c r="AK638" s="13">
        <v>9.1</v>
      </c>
      <c r="AL638" s="13">
        <v>6.7</v>
      </c>
      <c r="AM638" s="13">
        <v>5.2</v>
      </c>
      <c r="AN638" s="13">
        <v>62.2</v>
      </c>
      <c r="AO638" s="13">
        <v>65.599999999999994</v>
      </c>
      <c r="AP638" s="13">
        <v>15.7</v>
      </c>
      <c r="AQ638" s="13">
        <v>100.08</v>
      </c>
      <c r="AR638" s="13">
        <v>9.1999999999999993</v>
      </c>
      <c r="AS638" s="13">
        <v>4662</v>
      </c>
      <c r="AT638" s="16">
        <v>12.304878048780488</v>
      </c>
      <c r="AU638" s="16">
        <v>1.6951219512195121</v>
      </c>
      <c r="AV638" s="17">
        <v>3.8048780487804876</v>
      </c>
      <c r="AW638" s="17">
        <v>1.1951219512195121</v>
      </c>
      <c r="AX638" s="17">
        <v>2.5975609756097562</v>
      </c>
      <c r="AY638" s="17">
        <v>0.5</v>
      </c>
      <c r="AZ638" s="17">
        <v>0.1951219512195122</v>
      </c>
      <c r="BA638" s="17">
        <v>0.59756097560975607</v>
      </c>
      <c r="BB638" s="18">
        <v>0.45238522238163559</v>
      </c>
      <c r="BC638" s="18">
        <v>2.8367346938775508</v>
      </c>
      <c r="BD638" s="18">
        <v>1.8382352941176471E-2</v>
      </c>
      <c r="BE638" s="18">
        <v>7.1736011477761845E-3</v>
      </c>
      <c r="BF638" s="18">
        <v>4.3938307030129124E-2</v>
      </c>
      <c r="BG638" s="18">
        <v>9.549856527977045E-2</v>
      </c>
      <c r="BH638" s="58" t="s">
        <v>1322</v>
      </c>
      <c r="BI638" s="58" t="s">
        <v>1332</v>
      </c>
      <c r="BJ638" s="60">
        <v>0.622</v>
      </c>
      <c r="BK638" s="60">
        <v>0.65599999999999992</v>
      </c>
      <c r="BL638" s="60">
        <v>0.41098370549185276</v>
      </c>
      <c r="BM638" s="62" t="s">
        <v>1527</v>
      </c>
      <c r="BN638" s="64">
        <v>0.37632625018403104</v>
      </c>
      <c r="BO638" s="64">
        <v>2230.4</v>
      </c>
      <c r="BP638" s="65">
        <v>6.2320659971305592E-2</v>
      </c>
      <c r="BQ638" s="65">
        <v>2.8367346938775508</v>
      </c>
      <c r="BR638" s="80">
        <v>0.13988522238163559</v>
      </c>
      <c r="BS638" s="33"/>
    </row>
    <row r="639" spans="1:71">
      <c r="A639" s="77" t="s">
        <v>74</v>
      </c>
      <c r="B639" s="12" t="s">
        <v>75</v>
      </c>
      <c r="C639" s="13">
        <v>28</v>
      </c>
      <c r="D639" s="13">
        <v>71</v>
      </c>
      <c r="E639" s="13">
        <v>55</v>
      </c>
      <c r="F639" s="13">
        <v>16</v>
      </c>
      <c r="G639" s="13">
        <v>31.4</v>
      </c>
      <c r="H639" s="14">
        <v>1704</v>
      </c>
      <c r="I639" s="15">
        <v>582</v>
      </c>
      <c r="J639" s="15">
        <v>1321</v>
      </c>
      <c r="K639" s="14">
        <v>44.3</v>
      </c>
      <c r="L639" s="15">
        <v>234</v>
      </c>
      <c r="M639" s="15">
        <v>632</v>
      </c>
      <c r="N639" s="14">
        <v>36.799999999999997</v>
      </c>
      <c r="O639" s="14">
        <v>298</v>
      </c>
      <c r="P639" s="14">
        <v>362</v>
      </c>
      <c r="Q639" s="14">
        <v>82.3</v>
      </c>
      <c r="R639" s="15">
        <v>57</v>
      </c>
      <c r="S639" s="15">
        <v>263</v>
      </c>
      <c r="T639" s="15">
        <v>320</v>
      </c>
      <c r="U639" s="15">
        <v>355</v>
      </c>
      <c r="V639" s="68">
        <v>149</v>
      </c>
      <c r="W639" s="15">
        <v>92</v>
      </c>
      <c r="X639" s="15">
        <v>14</v>
      </c>
      <c r="Y639" s="15">
        <v>142</v>
      </c>
      <c r="Z639" s="14">
        <v>2805</v>
      </c>
      <c r="AA639" s="14">
        <v>6</v>
      </c>
      <c r="AB639" s="14">
        <v>0</v>
      </c>
      <c r="AC639" s="13">
        <v>7.4</v>
      </c>
      <c r="AD639" s="13">
        <v>119.7</v>
      </c>
      <c r="AE639" s="13">
        <v>109.1</v>
      </c>
      <c r="AF639" s="13">
        <v>10.5</v>
      </c>
      <c r="AG639" s="13">
        <v>23.8</v>
      </c>
      <c r="AH639" s="13">
        <v>2.38</v>
      </c>
      <c r="AI639" s="13">
        <v>18</v>
      </c>
      <c r="AJ639" s="13">
        <v>2.5</v>
      </c>
      <c r="AK639" s="13">
        <v>11.2</v>
      </c>
      <c r="AL639" s="13">
        <v>6.9</v>
      </c>
      <c r="AM639" s="13">
        <v>7.6</v>
      </c>
      <c r="AN639" s="13">
        <v>53.1</v>
      </c>
      <c r="AO639" s="13">
        <v>57.5</v>
      </c>
      <c r="AP639" s="13">
        <v>29.8</v>
      </c>
      <c r="AQ639" s="13">
        <v>102.21</v>
      </c>
      <c r="AR639" s="13">
        <v>13.7</v>
      </c>
      <c r="AS639" s="13">
        <v>4762</v>
      </c>
      <c r="AT639" s="16">
        <v>24</v>
      </c>
      <c r="AU639" s="16">
        <v>5</v>
      </c>
      <c r="AV639" s="17">
        <v>4.507042253521127</v>
      </c>
      <c r="AW639" s="17">
        <v>0.80281690140845074</v>
      </c>
      <c r="AX639" s="17">
        <v>3.704225352112676</v>
      </c>
      <c r="AY639" s="17">
        <v>1.295774647887324</v>
      </c>
      <c r="AZ639" s="17">
        <v>0.19718309859154928</v>
      </c>
      <c r="BA639" s="17">
        <v>2.0985915492957745</v>
      </c>
      <c r="BB639" s="18">
        <v>0.76433121019108285</v>
      </c>
      <c r="BC639" s="18">
        <v>2.3825503355704698</v>
      </c>
      <c r="BD639" s="18">
        <v>4.1266708531443444E-2</v>
      </c>
      <c r="BE639" s="18">
        <v>6.2797165156544361E-3</v>
      </c>
      <c r="BF639" s="18">
        <v>2.556741724230735E-2</v>
      </c>
      <c r="BG639" s="18">
        <v>0.11796896025836548</v>
      </c>
      <c r="BH639" s="58" t="s">
        <v>1323</v>
      </c>
      <c r="BI639" s="58" t="s">
        <v>1331</v>
      </c>
      <c r="BJ639" s="60">
        <v>0.53100000000000003</v>
      </c>
      <c r="BK639" s="60">
        <v>0.57499999999999996</v>
      </c>
      <c r="BL639" s="60">
        <v>0.79722389861194931</v>
      </c>
      <c r="BM639" s="62" t="s">
        <v>1526</v>
      </c>
      <c r="BN639" s="64">
        <v>0.7340040241448692</v>
      </c>
      <c r="BO639" s="64">
        <v>2229.4</v>
      </c>
      <c r="BP639" s="65">
        <v>0.15923566878980891</v>
      </c>
      <c r="BQ639" s="65">
        <v>2.3825503355704698</v>
      </c>
      <c r="BR639" s="80">
        <v>0.14353637750067283</v>
      </c>
      <c r="BS639" s="33"/>
    </row>
    <row r="640" spans="1:71">
      <c r="A640" s="77" t="s">
        <v>140</v>
      </c>
      <c r="B640" s="12" t="s">
        <v>45</v>
      </c>
      <c r="C640" s="13">
        <v>30</v>
      </c>
      <c r="D640" s="13">
        <v>69</v>
      </c>
      <c r="E640" s="13">
        <v>44</v>
      </c>
      <c r="F640" s="13">
        <v>25</v>
      </c>
      <c r="G640" s="13">
        <v>32.299999999999997</v>
      </c>
      <c r="H640" s="14">
        <v>1290</v>
      </c>
      <c r="I640" s="15">
        <v>455</v>
      </c>
      <c r="J640" s="15">
        <v>938</v>
      </c>
      <c r="K640" s="14">
        <v>48.5</v>
      </c>
      <c r="L640" s="15">
        <v>110</v>
      </c>
      <c r="M640" s="15">
        <v>317</v>
      </c>
      <c r="N640" s="14">
        <v>34.4</v>
      </c>
      <c r="O640" s="14">
        <v>269</v>
      </c>
      <c r="P640" s="14">
        <v>338</v>
      </c>
      <c r="Q640" s="14">
        <v>80.599999999999994</v>
      </c>
      <c r="R640" s="15">
        <v>145</v>
      </c>
      <c r="S640" s="15">
        <v>345</v>
      </c>
      <c r="T640" s="15">
        <v>490</v>
      </c>
      <c r="U640" s="15">
        <v>324</v>
      </c>
      <c r="V640" s="68">
        <v>193</v>
      </c>
      <c r="W640" s="15">
        <v>48</v>
      </c>
      <c r="X640" s="15">
        <v>14</v>
      </c>
      <c r="Y640" s="15">
        <v>173</v>
      </c>
      <c r="Z640" s="14">
        <v>2353</v>
      </c>
      <c r="AA640" s="14">
        <v>14</v>
      </c>
      <c r="AB640" s="14">
        <v>0</v>
      </c>
      <c r="AC640" s="13">
        <v>2.4</v>
      </c>
      <c r="AD640" s="13">
        <v>115</v>
      </c>
      <c r="AE640" s="13">
        <v>111.6</v>
      </c>
      <c r="AF640" s="13">
        <v>3.4</v>
      </c>
      <c r="AG640" s="13">
        <v>22.8</v>
      </c>
      <c r="AH640" s="13">
        <v>1.65</v>
      </c>
      <c r="AI640" s="13">
        <v>20.100000000000001</v>
      </c>
      <c r="AJ640" s="13">
        <v>6.5</v>
      </c>
      <c r="AK640" s="13">
        <v>14.9</v>
      </c>
      <c r="AL640" s="13">
        <v>10.8</v>
      </c>
      <c r="AM640" s="13">
        <v>12.2</v>
      </c>
      <c r="AN640" s="13">
        <v>54.2</v>
      </c>
      <c r="AO640" s="13">
        <v>59.3</v>
      </c>
      <c r="AP640" s="13">
        <v>24.6</v>
      </c>
      <c r="AQ640" s="13">
        <v>98.45</v>
      </c>
      <c r="AR640" s="13">
        <v>12.4</v>
      </c>
      <c r="AS640" s="13">
        <v>4569</v>
      </c>
      <c r="AT640" s="16">
        <v>18.695652173913043</v>
      </c>
      <c r="AU640" s="16">
        <v>4.6956521739130439</v>
      </c>
      <c r="AV640" s="17">
        <v>7.1014492753623184</v>
      </c>
      <c r="AW640" s="17">
        <v>2.1014492753623188</v>
      </c>
      <c r="AX640" s="17">
        <v>5</v>
      </c>
      <c r="AY640" s="17">
        <v>0.69565217391304346</v>
      </c>
      <c r="AZ640" s="17">
        <v>0.20289855072463769</v>
      </c>
      <c r="BA640" s="17">
        <v>2.7971014492753623</v>
      </c>
      <c r="BB640" s="18">
        <v>0.57881276080226141</v>
      </c>
      <c r="BC640" s="18">
        <v>1.678756476683938</v>
      </c>
      <c r="BD640" s="18">
        <v>2.1537219006595776E-2</v>
      </c>
      <c r="BE640" s="18">
        <v>6.2816888769237685E-3</v>
      </c>
      <c r="BF640" s="18">
        <v>6.5060349082424737E-2</v>
      </c>
      <c r="BG640" s="18">
        <v>0.15479876160990713</v>
      </c>
      <c r="BH640" s="58" t="s">
        <v>1323</v>
      </c>
      <c r="BI640" s="58" t="s">
        <v>1331</v>
      </c>
      <c r="BJ640" s="60">
        <v>0.54200000000000004</v>
      </c>
      <c r="BK640" s="60">
        <v>0.59299999999999997</v>
      </c>
      <c r="BL640" s="60">
        <v>0.56608328304164157</v>
      </c>
      <c r="BM640" s="62" t="s">
        <v>1526</v>
      </c>
      <c r="BN640" s="64">
        <v>0.57177849706937278</v>
      </c>
      <c r="BO640" s="64">
        <v>2228.6999999999998</v>
      </c>
      <c r="BP640" s="65">
        <v>0.14537622829452149</v>
      </c>
      <c r="BQ640" s="65">
        <v>1.6787564766839378</v>
      </c>
      <c r="BR640" s="80">
        <v>0.21985911069233185</v>
      </c>
      <c r="BS640" s="33"/>
    </row>
    <row r="641" spans="1:71">
      <c r="A641" s="77" t="s">
        <v>222</v>
      </c>
      <c r="B641" s="12" t="s">
        <v>67</v>
      </c>
      <c r="C641" s="13">
        <v>22</v>
      </c>
      <c r="D641" s="13">
        <v>69</v>
      </c>
      <c r="E641" s="13">
        <v>43</v>
      </c>
      <c r="F641" s="13">
        <v>26</v>
      </c>
      <c r="G641" s="13">
        <v>32.299999999999997</v>
      </c>
      <c r="H641" s="14">
        <v>973</v>
      </c>
      <c r="I641" s="15">
        <v>386</v>
      </c>
      <c r="J641" s="15">
        <v>697</v>
      </c>
      <c r="K641" s="14">
        <v>55.7</v>
      </c>
      <c r="L641" s="15">
        <v>28</v>
      </c>
      <c r="M641" s="15">
        <v>90</v>
      </c>
      <c r="N641" s="14">
        <v>27.5</v>
      </c>
      <c r="O641" s="14">
        <v>166</v>
      </c>
      <c r="P641" s="14">
        <v>248</v>
      </c>
      <c r="Q641" s="14">
        <v>68.400000000000006</v>
      </c>
      <c r="R641" s="15">
        <v>193</v>
      </c>
      <c r="S641" s="15">
        <v>373</v>
      </c>
      <c r="T641" s="15">
        <v>566</v>
      </c>
      <c r="U641" s="15">
        <v>262</v>
      </c>
      <c r="V641" s="68">
        <v>138</v>
      </c>
      <c r="W641" s="15">
        <v>97</v>
      </c>
      <c r="X641" s="15">
        <v>90</v>
      </c>
      <c r="Y641" s="15">
        <v>166</v>
      </c>
      <c r="Z641" s="14">
        <v>2463</v>
      </c>
      <c r="AA641" s="14">
        <v>21</v>
      </c>
      <c r="AB641" s="14">
        <v>3</v>
      </c>
      <c r="AC641" s="13">
        <v>3.9</v>
      </c>
      <c r="AD641" s="13">
        <v>114.2</v>
      </c>
      <c r="AE641" s="13">
        <v>107.9</v>
      </c>
      <c r="AF641" s="13">
        <v>6.3</v>
      </c>
      <c r="AG641" s="13">
        <v>16.7</v>
      </c>
      <c r="AH641" s="13">
        <v>1.92</v>
      </c>
      <c r="AI641" s="13">
        <v>21.9</v>
      </c>
      <c r="AJ641" s="13">
        <v>7.8</v>
      </c>
      <c r="AK641" s="13">
        <v>15.9</v>
      </c>
      <c r="AL641" s="13">
        <v>11.8</v>
      </c>
      <c r="AM641" s="13">
        <v>11.4</v>
      </c>
      <c r="AN641" s="13">
        <v>57.5</v>
      </c>
      <c r="AO641" s="13">
        <v>60.2</v>
      </c>
      <c r="AP641" s="13">
        <v>17.2</v>
      </c>
      <c r="AQ641" s="13">
        <v>100</v>
      </c>
      <c r="AR641" s="13">
        <v>12.9</v>
      </c>
      <c r="AS641" s="13">
        <v>4626</v>
      </c>
      <c r="AT641" s="16">
        <v>14.101449275362318</v>
      </c>
      <c r="AU641" s="16">
        <v>3.7971014492753623</v>
      </c>
      <c r="AV641" s="17">
        <v>8.2028985507246368</v>
      </c>
      <c r="AW641" s="17">
        <v>2.7971014492753623</v>
      </c>
      <c r="AX641" s="17">
        <v>5.4057971014492754</v>
      </c>
      <c r="AY641" s="17">
        <v>1.4057971014492754</v>
      </c>
      <c r="AZ641" s="17">
        <v>1.3043478260869565</v>
      </c>
      <c r="BA641" s="17">
        <v>2</v>
      </c>
      <c r="BB641" s="18">
        <v>0.43657737694620186</v>
      </c>
      <c r="BC641" s="18">
        <v>1.8985507246376812</v>
      </c>
      <c r="BD641" s="18">
        <v>4.3523130075828961E-2</v>
      </c>
      <c r="BE641" s="18">
        <v>4.038228563736708E-2</v>
      </c>
      <c r="BF641" s="18">
        <v>8.6597568089020513E-2</v>
      </c>
      <c r="BG641" s="18">
        <v>0.16736213936375466</v>
      </c>
      <c r="BH641" s="58" t="s">
        <v>1323</v>
      </c>
      <c r="BI641" s="58" t="s">
        <v>1329</v>
      </c>
      <c r="BJ641" s="60">
        <v>0.57499999999999996</v>
      </c>
      <c r="BK641" s="60">
        <v>0.60199999999999998</v>
      </c>
      <c r="BL641" s="60">
        <v>0.42063971031985514</v>
      </c>
      <c r="BM641" s="62" t="s">
        <v>1526</v>
      </c>
      <c r="BN641" s="64">
        <v>0.43127168809961219</v>
      </c>
      <c r="BO641" s="64">
        <v>2228.6999999999998</v>
      </c>
      <c r="BP641" s="65">
        <v>0.11755732041100193</v>
      </c>
      <c r="BQ641" s="65">
        <v>1.8985507246376812</v>
      </c>
      <c r="BR641" s="80">
        <v>0.25395970745277513</v>
      </c>
      <c r="BS641" s="33"/>
    </row>
    <row r="642" spans="1:71">
      <c r="A642" s="77" t="s">
        <v>132</v>
      </c>
      <c r="B642" s="12" t="s">
        <v>81</v>
      </c>
      <c r="C642" s="13">
        <v>26</v>
      </c>
      <c r="D642" s="13">
        <v>69</v>
      </c>
      <c r="E642" s="13">
        <v>38</v>
      </c>
      <c r="F642" s="13">
        <v>31</v>
      </c>
      <c r="G642" s="13">
        <v>32</v>
      </c>
      <c r="H642" s="14">
        <v>1325</v>
      </c>
      <c r="I642" s="15">
        <v>490</v>
      </c>
      <c r="J642" s="15">
        <v>1021</v>
      </c>
      <c r="K642" s="14">
        <v>48.4</v>
      </c>
      <c r="L642" s="15">
        <v>166</v>
      </c>
      <c r="M642" s="15">
        <v>421</v>
      </c>
      <c r="N642" s="14">
        <v>39.200000000000003</v>
      </c>
      <c r="O642" s="14">
        <v>179</v>
      </c>
      <c r="P642" s="14">
        <v>200</v>
      </c>
      <c r="Q642" s="14">
        <v>89.4</v>
      </c>
      <c r="R642" s="15">
        <v>62</v>
      </c>
      <c r="S642" s="15">
        <v>359</v>
      </c>
      <c r="T642" s="15">
        <v>421</v>
      </c>
      <c r="U642" s="15">
        <v>366</v>
      </c>
      <c r="V642" s="68">
        <v>166</v>
      </c>
      <c r="W642" s="15">
        <v>83</v>
      </c>
      <c r="X642" s="15">
        <v>28</v>
      </c>
      <c r="Y642" s="15">
        <v>166</v>
      </c>
      <c r="Z642" s="14">
        <v>2539</v>
      </c>
      <c r="AA642" s="14">
        <v>10</v>
      </c>
      <c r="AB642" s="14">
        <v>1</v>
      </c>
      <c r="AC642" s="13">
        <v>2.1</v>
      </c>
      <c r="AD642" s="13">
        <v>116.1</v>
      </c>
      <c r="AE642" s="13">
        <v>113.3</v>
      </c>
      <c r="AF642" s="13">
        <v>2.8</v>
      </c>
      <c r="AG642" s="13">
        <v>23.5</v>
      </c>
      <c r="AH642" s="13">
        <v>2.1800000000000002</v>
      </c>
      <c r="AI642" s="13">
        <v>22.7</v>
      </c>
      <c r="AJ642" s="13">
        <v>2.6</v>
      </c>
      <c r="AK642" s="13">
        <v>15</v>
      </c>
      <c r="AL642" s="13">
        <v>8.8000000000000007</v>
      </c>
      <c r="AM642" s="13">
        <v>10.4</v>
      </c>
      <c r="AN642" s="13">
        <v>56.5</v>
      </c>
      <c r="AO642" s="13">
        <v>60</v>
      </c>
      <c r="AP642" s="13">
        <v>22.7</v>
      </c>
      <c r="AQ642" s="13">
        <v>104.58</v>
      </c>
      <c r="AR642" s="13">
        <v>13.1</v>
      </c>
      <c r="AS642" s="13">
        <v>4809</v>
      </c>
      <c r="AT642" s="16">
        <v>19.202898550724637</v>
      </c>
      <c r="AU642" s="16">
        <v>5.3043478260869561</v>
      </c>
      <c r="AV642" s="17">
        <v>6.1014492753623184</v>
      </c>
      <c r="AW642" s="17">
        <v>0.89855072463768115</v>
      </c>
      <c r="AX642" s="17">
        <v>5.2028985507246377</v>
      </c>
      <c r="AY642" s="17">
        <v>1.2028985507246377</v>
      </c>
      <c r="AZ642" s="17">
        <v>0.40579710144927539</v>
      </c>
      <c r="BA642" s="17">
        <v>2.4057971014492754</v>
      </c>
      <c r="BB642" s="18">
        <v>0.6000905797101449</v>
      </c>
      <c r="BC642" s="18">
        <v>2.2048192771084336</v>
      </c>
      <c r="BD642" s="18">
        <v>3.7590579710144928E-2</v>
      </c>
      <c r="BE642" s="18">
        <v>1.2681159420289856E-2</v>
      </c>
      <c r="BF642" s="18">
        <v>2.8079710144927536E-2</v>
      </c>
      <c r="BG642" s="18">
        <v>0.16259057971014493</v>
      </c>
      <c r="BH642" s="58" t="s">
        <v>1323</v>
      </c>
      <c r="BI642" s="58" t="s">
        <v>1330</v>
      </c>
      <c r="BJ642" s="60">
        <v>0.56499999999999995</v>
      </c>
      <c r="BK642" s="60">
        <v>0.6</v>
      </c>
      <c r="BL642" s="60">
        <v>0.61617380808690403</v>
      </c>
      <c r="BM642" s="62" t="s">
        <v>1526</v>
      </c>
      <c r="BN642" s="64">
        <v>0.58729186714489834</v>
      </c>
      <c r="BO642" s="64">
        <v>2208</v>
      </c>
      <c r="BP642" s="65">
        <v>0.16576086956521738</v>
      </c>
      <c r="BQ642" s="65">
        <v>2.2048192771084336</v>
      </c>
      <c r="BR642" s="80">
        <v>0.19067028985507245</v>
      </c>
      <c r="BS642" s="33"/>
    </row>
    <row r="643" spans="1:71">
      <c r="A643" s="79" t="s">
        <v>80</v>
      </c>
      <c r="B643" s="12" t="s">
        <v>81</v>
      </c>
      <c r="C643" s="13">
        <v>25</v>
      </c>
      <c r="D643" s="13">
        <v>74</v>
      </c>
      <c r="E643" s="13">
        <v>42</v>
      </c>
      <c r="F643" s="13">
        <v>32</v>
      </c>
      <c r="G643" s="13">
        <v>29.8</v>
      </c>
      <c r="H643" s="14">
        <v>1643</v>
      </c>
      <c r="I643" s="15">
        <v>592</v>
      </c>
      <c r="J643" s="15">
        <v>1214</v>
      </c>
      <c r="K643" s="14">
        <v>48.8</v>
      </c>
      <c r="L643" s="15">
        <v>148</v>
      </c>
      <c r="M643" s="15">
        <v>392</v>
      </c>
      <c r="N643" s="14">
        <v>37.5</v>
      </c>
      <c r="O643" s="14">
        <v>311</v>
      </c>
      <c r="P643" s="14">
        <v>400</v>
      </c>
      <c r="Q643" s="14">
        <v>78.099999999999994</v>
      </c>
      <c r="R643" s="15">
        <v>89</v>
      </c>
      <c r="S643" s="15">
        <v>326</v>
      </c>
      <c r="T643" s="15">
        <v>414</v>
      </c>
      <c r="U643" s="15">
        <v>148</v>
      </c>
      <c r="V643" s="68">
        <v>155</v>
      </c>
      <c r="W643" s="15">
        <v>89</v>
      </c>
      <c r="X643" s="15">
        <v>111</v>
      </c>
      <c r="Y643" s="15">
        <v>259</v>
      </c>
      <c r="Z643" s="14">
        <v>2827</v>
      </c>
      <c r="AA643" s="14">
        <v>6</v>
      </c>
      <c r="AB643" s="14">
        <v>0</v>
      </c>
      <c r="AC643" s="13">
        <v>4.5</v>
      </c>
      <c r="AD643" s="13">
        <v>115.2</v>
      </c>
      <c r="AE643" s="13">
        <v>108.8</v>
      </c>
      <c r="AF643" s="13">
        <v>6.4</v>
      </c>
      <c r="AG643" s="13">
        <v>10.199999999999999</v>
      </c>
      <c r="AH643" s="13">
        <v>0.97</v>
      </c>
      <c r="AI643" s="13">
        <v>8.8000000000000007</v>
      </c>
      <c r="AJ643" s="13">
        <v>3.8</v>
      </c>
      <c r="AK643" s="13">
        <v>13.4</v>
      </c>
      <c r="AL643" s="13">
        <v>8.6999999999999993</v>
      </c>
      <c r="AM643" s="13">
        <v>9.1</v>
      </c>
      <c r="AN643" s="13">
        <v>54.8</v>
      </c>
      <c r="AO643" s="13">
        <v>59.1</v>
      </c>
      <c r="AP643" s="13">
        <v>27.4</v>
      </c>
      <c r="AQ643" s="13">
        <v>105.56</v>
      </c>
      <c r="AR643" s="13">
        <v>12.4</v>
      </c>
      <c r="AS643" s="13">
        <v>4863</v>
      </c>
      <c r="AT643" s="16">
        <v>22.202702702702702</v>
      </c>
      <c r="AU643" s="16">
        <v>2</v>
      </c>
      <c r="AV643" s="17">
        <v>5.5945945945945947</v>
      </c>
      <c r="AW643" s="17">
        <v>1.2027027027027026</v>
      </c>
      <c r="AX643" s="17">
        <v>4.4054054054054053</v>
      </c>
      <c r="AY643" s="17">
        <v>1.2027027027027026</v>
      </c>
      <c r="AZ643" s="17">
        <v>1.5</v>
      </c>
      <c r="BA643" s="17">
        <v>2.0945945945945947</v>
      </c>
      <c r="BB643" s="18">
        <v>0.74505713767458726</v>
      </c>
      <c r="BC643" s="18">
        <v>0.95483870967741924</v>
      </c>
      <c r="BD643" s="18">
        <v>4.0359151097406128E-2</v>
      </c>
      <c r="BE643" s="18">
        <v>5.0335570469798654E-2</v>
      </c>
      <c r="BF643" s="18">
        <v>4.0359151097406128E-2</v>
      </c>
      <c r="BG643" s="18">
        <v>0.1478323961545438</v>
      </c>
      <c r="BH643" s="58" t="s">
        <v>1322</v>
      </c>
      <c r="BI643" s="58" t="s">
        <v>1330</v>
      </c>
      <c r="BJ643" s="60">
        <v>0.54799999999999993</v>
      </c>
      <c r="BK643" s="60">
        <v>0.59099999999999997</v>
      </c>
      <c r="BL643" s="60">
        <v>0.73264936632468314</v>
      </c>
      <c r="BM643" s="62" t="s">
        <v>1527</v>
      </c>
      <c r="BN643" s="64">
        <v>0.67903638044483117</v>
      </c>
      <c r="BO643" s="64">
        <v>2205.2000000000003</v>
      </c>
      <c r="BP643" s="65">
        <v>6.711409395973153E-2</v>
      </c>
      <c r="BQ643" s="65">
        <v>0.95483870967741935</v>
      </c>
      <c r="BR643" s="80">
        <v>0.18773807364411391</v>
      </c>
      <c r="BS643" s="33"/>
    </row>
    <row r="644" spans="1:71">
      <c r="A644" s="77" t="s">
        <v>172</v>
      </c>
      <c r="B644" s="12" t="s">
        <v>45</v>
      </c>
      <c r="C644" s="13">
        <v>25</v>
      </c>
      <c r="D644" s="13">
        <v>80</v>
      </c>
      <c r="E644" s="13">
        <v>47</v>
      </c>
      <c r="F644" s="13">
        <v>33</v>
      </c>
      <c r="G644" s="13">
        <v>27.5</v>
      </c>
      <c r="H644" s="14">
        <v>1136</v>
      </c>
      <c r="I644" s="15">
        <v>424</v>
      </c>
      <c r="J644" s="15">
        <v>920</v>
      </c>
      <c r="K644" s="14">
        <v>46.2</v>
      </c>
      <c r="L644" s="15">
        <v>176</v>
      </c>
      <c r="M644" s="15">
        <v>464</v>
      </c>
      <c r="N644" s="14">
        <v>37.9</v>
      </c>
      <c r="O644" s="14">
        <v>112</v>
      </c>
      <c r="P644" s="14">
        <v>144</v>
      </c>
      <c r="Q644" s="14">
        <v>77.599999999999994</v>
      </c>
      <c r="R644" s="15">
        <v>96</v>
      </c>
      <c r="S644" s="15">
        <v>392</v>
      </c>
      <c r="T644" s="15">
        <v>480</v>
      </c>
      <c r="U644" s="15">
        <v>184</v>
      </c>
      <c r="V644" s="68">
        <v>112</v>
      </c>
      <c r="W644" s="15">
        <v>56</v>
      </c>
      <c r="X644" s="15">
        <v>72</v>
      </c>
      <c r="Y644" s="15">
        <v>192</v>
      </c>
      <c r="Z644" s="14">
        <v>2264</v>
      </c>
      <c r="AA644" s="14">
        <v>10</v>
      </c>
      <c r="AB644" s="14">
        <v>0</v>
      </c>
      <c r="AC644" s="13">
        <v>4.3</v>
      </c>
      <c r="AD644" s="13">
        <v>116.2</v>
      </c>
      <c r="AE644" s="13">
        <v>108.8</v>
      </c>
      <c r="AF644" s="13">
        <v>7.4</v>
      </c>
      <c r="AG644" s="13">
        <v>12.3</v>
      </c>
      <c r="AH644" s="13">
        <v>1.68</v>
      </c>
      <c r="AI644" s="13">
        <v>14.2</v>
      </c>
      <c r="AJ644" s="13">
        <v>4.0999999999999996</v>
      </c>
      <c r="AK644" s="13">
        <v>17.100000000000001</v>
      </c>
      <c r="AL644" s="13">
        <v>10.6</v>
      </c>
      <c r="AM644" s="13">
        <v>8.5</v>
      </c>
      <c r="AN644" s="13">
        <v>55.6</v>
      </c>
      <c r="AO644" s="13">
        <v>57.7</v>
      </c>
      <c r="AP644" s="13">
        <v>21</v>
      </c>
      <c r="AQ644" s="13">
        <v>99.34</v>
      </c>
      <c r="AR644" s="13">
        <v>11</v>
      </c>
      <c r="AS644" s="13">
        <v>4554</v>
      </c>
      <c r="AT644" s="16">
        <v>14.2</v>
      </c>
      <c r="AU644" s="16">
        <v>2.2999999999999998</v>
      </c>
      <c r="AV644" s="17">
        <v>6</v>
      </c>
      <c r="AW644" s="17">
        <v>1.2</v>
      </c>
      <c r="AX644" s="17">
        <v>4.9000000000000004</v>
      </c>
      <c r="AY644" s="17">
        <v>0.7</v>
      </c>
      <c r="AZ644" s="17">
        <v>0.9</v>
      </c>
      <c r="BA644" s="17">
        <v>1.4</v>
      </c>
      <c r="BB644" s="18">
        <v>0.51636363636363636</v>
      </c>
      <c r="BC644" s="18">
        <v>1.6428571428571428</v>
      </c>
      <c r="BD644" s="18">
        <v>2.5454545454545452E-2</v>
      </c>
      <c r="BE644" s="18">
        <v>3.272727272727273E-2</v>
      </c>
      <c r="BF644" s="18">
        <v>4.3636363636363633E-2</v>
      </c>
      <c r="BG644" s="18">
        <v>0.17818181818181819</v>
      </c>
      <c r="BH644" s="58" t="s">
        <v>1322</v>
      </c>
      <c r="BI644" s="58" t="s">
        <v>1330</v>
      </c>
      <c r="BJ644" s="60">
        <v>0.55600000000000005</v>
      </c>
      <c r="BK644" s="60">
        <v>0.57700000000000007</v>
      </c>
      <c r="BL644" s="60">
        <v>0.55522027761013881</v>
      </c>
      <c r="BM644" s="62" t="s">
        <v>1527</v>
      </c>
      <c r="BN644" s="64">
        <v>0.43428571428571427</v>
      </c>
      <c r="BO644" s="64">
        <v>2200</v>
      </c>
      <c r="BP644" s="65">
        <v>8.3636363636363634E-2</v>
      </c>
      <c r="BQ644" s="65">
        <v>1.6428571428571428</v>
      </c>
      <c r="BR644" s="80">
        <v>0.21818181818181817</v>
      </c>
      <c r="BS644" s="33"/>
    </row>
    <row r="645" spans="1:71">
      <c r="A645" s="77" t="s">
        <v>178</v>
      </c>
      <c r="B645" s="12" t="s">
        <v>83</v>
      </c>
      <c r="C645" s="13">
        <v>29</v>
      </c>
      <c r="D645" s="13">
        <v>72</v>
      </c>
      <c r="E645" s="13">
        <v>44</v>
      </c>
      <c r="F645" s="13">
        <v>28</v>
      </c>
      <c r="G645" s="13">
        <v>30.2</v>
      </c>
      <c r="H645" s="14">
        <v>1123</v>
      </c>
      <c r="I645" s="15">
        <v>389</v>
      </c>
      <c r="J645" s="15">
        <v>814</v>
      </c>
      <c r="K645" s="14">
        <v>48.1</v>
      </c>
      <c r="L645" s="15">
        <v>158</v>
      </c>
      <c r="M645" s="15">
        <v>396</v>
      </c>
      <c r="N645" s="14">
        <v>39.6</v>
      </c>
      <c r="O645" s="14">
        <v>187</v>
      </c>
      <c r="P645" s="14">
        <v>238</v>
      </c>
      <c r="Q645" s="14">
        <v>77.3</v>
      </c>
      <c r="R645" s="15">
        <v>94</v>
      </c>
      <c r="S645" s="15">
        <v>382</v>
      </c>
      <c r="T645" s="15">
        <v>468</v>
      </c>
      <c r="U645" s="15">
        <v>108</v>
      </c>
      <c r="V645" s="68">
        <v>122</v>
      </c>
      <c r="W645" s="15">
        <v>58</v>
      </c>
      <c r="X645" s="15">
        <v>144</v>
      </c>
      <c r="Y645" s="15">
        <v>180</v>
      </c>
      <c r="Z645" s="14">
        <v>2326</v>
      </c>
      <c r="AA645" s="14">
        <v>13</v>
      </c>
      <c r="AB645" s="14">
        <v>0</v>
      </c>
      <c r="AC645" s="13">
        <v>2.8</v>
      </c>
      <c r="AD645" s="13">
        <v>116.1</v>
      </c>
      <c r="AE645" s="13">
        <v>111.5</v>
      </c>
      <c r="AF645" s="13">
        <v>4.7</v>
      </c>
      <c r="AG645" s="13">
        <v>7.2</v>
      </c>
      <c r="AH645" s="13">
        <v>0.9</v>
      </c>
      <c r="AI645" s="13">
        <v>9.6999999999999993</v>
      </c>
      <c r="AJ645" s="13">
        <v>4.3</v>
      </c>
      <c r="AK645" s="13">
        <v>16.899999999999999</v>
      </c>
      <c r="AL645" s="13">
        <v>10.9</v>
      </c>
      <c r="AM645" s="13">
        <v>10.7</v>
      </c>
      <c r="AN645" s="13">
        <v>57.7</v>
      </c>
      <c r="AO645" s="13">
        <v>61.2</v>
      </c>
      <c r="AP645" s="13">
        <v>20.7</v>
      </c>
      <c r="AQ645" s="13">
        <v>100.19</v>
      </c>
      <c r="AR645" s="13">
        <v>10.3</v>
      </c>
      <c r="AS645" s="13">
        <v>4533</v>
      </c>
      <c r="AT645" s="16">
        <v>15.597222222222221</v>
      </c>
      <c r="AU645" s="16">
        <v>1.5</v>
      </c>
      <c r="AV645" s="17">
        <v>6.5</v>
      </c>
      <c r="AW645" s="17">
        <v>1.3055555555555556</v>
      </c>
      <c r="AX645" s="17">
        <v>5.3055555555555554</v>
      </c>
      <c r="AY645" s="17">
        <v>0.80555555555555558</v>
      </c>
      <c r="AZ645" s="17">
        <v>2</v>
      </c>
      <c r="BA645" s="17">
        <v>1.6944444444444444</v>
      </c>
      <c r="BB645" s="18">
        <v>0.51646431199411336</v>
      </c>
      <c r="BC645" s="18">
        <v>0.88524590163934425</v>
      </c>
      <c r="BD645" s="18">
        <v>2.6674025018395879E-2</v>
      </c>
      <c r="BE645" s="18">
        <v>6.6225165562913912E-2</v>
      </c>
      <c r="BF645" s="18">
        <v>4.3230316409124357E-2</v>
      </c>
      <c r="BG645" s="18">
        <v>0.17568064753495216</v>
      </c>
      <c r="BH645" s="58" t="s">
        <v>1323</v>
      </c>
      <c r="BI645" s="58" t="s">
        <v>1331</v>
      </c>
      <c r="BJ645" s="60">
        <v>0.57700000000000007</v>
      </c>
      <c r="BK645" s="60">
        <v>0.61199999999999999</v>
      </c>
      <c r="BL645" s="60">
        <v>0.4912492456246228</v>
      </c>
      <c r="BM645" s="62" t="s">
        <v>1526</v>
      </c>
      <c r="BN645" s="64">
        <v>0.47701766152470376</v>
      </c>
      <c r="BO645" s="64">
        <v>2174.4</v>
      </c>
      <c r="BP645" s="65">
        <v>4.9668874172185427E-2</v>
      </c>
      <c r="BQ645" s="65">
        <v>0.88524590163934425</v>
      </c>
      <c r="BR645" s="80">
        <v>0.21523178807947022</v>
      </c>
      <c r="BS645" s="33"/>
    </row>
    <row r="646" spans="1:71">
      <c r="A646" s="77" t="s">
        <v>272</v>
      </c>
      <c r="B646" s="12" t="s">
        <v>53</v>
      </c>
      <c r="C646" s="13">
        <v>29</v>
      </c>
      <c r="D646" s="13">
        <v>81</v>
      </c>
      <c r="E646" s="13">
        <v>36</v>
      </c>
      <c r="F646" s="13">
        <v>45</v>
      </c>
      <c r="G646" s="13">
        <v>26.8</v>
      </c>
      <c r="H646" s="14">
        <v>826</v>
      </c>
      <c r="I646" s="15">
        <v>308</v>
      </c>
      <c r="J646" s="15">
        <v>680</v>
      </c>
      <c r="K646" s="14">
        <v>44.8</v>
      </c>
      <c r="L646" s="15">
        <v>162</v>
      </c>
      <c r="M646" s="15">
        <v>405</v>
      </c>
      <c r="N646" s="14">
        <v>41.4</v>
      </c>
      <c r="O646" s="14">
        <v>49</v>
      </c>
      <c r="P646" s="14">
        <v>57</v>
      </c>
      <c r="Q646" s="14">
        <v>89.5</v>
      </c>
      <c r="R646" s="15">
        <v>41</v>
      </c>
      <c r="S646" s="15">
        <v>154</v>
      </c>
      <c r="T646" s="15">
        <v>194</v>
      </c>
      <c r="U646" s="15">
        <v>429</v>
      </c>
      <c r="V646" s="68">
        <v>89</v>
      </c>
      <c r="W646" s="15">
        <v>73</v>
      </c>
      <c r="X646" s="15">
        <v>8</v>
      </c>
      <c r="Y646" s="15">
        <v>65</v>
      </c>
      <c r="Z646" s="14">
        <v>1847</v>
      </c>
      <c r="AA646" s="14">
        <v>6</v>
      </c>
      <c r="AB646" s="14">
        <v>0</v>
      </c>
      <c r="AC646" s="13">
        <v>-1.1000000000000001</v>
      </c>
      <c r="AD646" s="13">
        <v>113.6</v>
      </c>
      <c r="AE646" s="13">
        <v>116.1</v>
      </c>
      <c r="AF646" s="13">
        <v>-2.5</v>
      </c>
      <c r="AG646" s="13">
        <v>27.6</v>
      </c>
      <c r="AH646" s="13">
        <v>4.71</v>
      </c>
      <c r="AI646" s="13">
        <v>34.9</v>
      </c>
      <c r="AJ646" s="13">
        <v>1.9</v>
      </c>
      <c r="AK646" s="13">
        <v>6.9</v>
      </c>
      <c r="AL646" s="13">
        <v>4.5</v>
      </c>
      <c r="AM646" s="13">
        <v>7.4</v>
      </c>
      <c r="AN646" s="13">
        <v>57</v>
      </c>
      <c r="AO646" s="13">
        <v>58.5</v>
      </c>
      <c r="AP646" s="13">
        <v>16</v>
      </c>
      <c r="AQ646" s="13">
        <v>99.19</v>
      </c>
      <c r="AR646" s="13">
        <v>9.9</v>
      </c>
      <c r="AS646" s="13">
        <v>4500</v>
      </c>
      <c r="AT646" s="16">
        <v>10.197530864197532</v>
      </c>
      <c r="AU646" s="16">
        <v>5.2962962962962967</v>
      </c>
      <c r="AV646" s="17">
        <v>2.3950617283950617</v>
      </c>
      <c r="AW646" s="17">
        <v>0.50617283950617287</v>
      </c>
      <c r="AX646" s="17">
        <v>1.9012345679012346</v>
      </c>
      <c r="AY646" s="17">
        <v>0.90123456790123457</v>
      </c>
      <c r="AZ646" s="17">
        <v>9.8765432098765427E-2</v>
      </c>
      <c r="BA646" s="17">
        <v>1.0987654320987654</v>
      </c>
      <c r="BB646" s="18">
        <v>0.38050488299244523</v>
      </c>
      <c r="BC646" s="18">
        <v>4.820224719101124</v>
      </c>
      <c r="BD646" s="18">
        <v>3.3628155518702782E-2</v>
      </c>
      <c r="BE646" s="18">
        <v>3.6852773171181128E-3</v>
      </c>
      <c r="BF646" s="18">
        <v>1.8887046250230331E-2</v>
      </c>
      <c r="BG646" s="18">
        <v>7.0941588354523674E-2</v>
      </c>
      <c r="BH646" s="58" t="s">
        <v>1322</v>
      </c>
      <c r="BI646" s="58" t="s">
        <v>1331</v>
      </c>
      <c r="BJ646" s="60">
        <v>0.56999999999999995</v>
      </c>
      <c r="BK646" s="60">
        <v>0.58499999999999996</v>
      </c>
      <c r="BL646" s="60">
        <v>0.4103802051901026</v>
      </c>
      <c r="BM646" s="62" t="s">
        <v>1527</v>
      </c>
      <c r="BN646" s="64">
        <v>0.31187619544427059</v>
      </c>
      <c r="BO646" s="64">
        <v>2170.8000000000002</v>
      </c>
      <c r="BP646" s="65">
        <v>0.19762299613045881</v>
      </c>
      <c r="BQ646" s="65">
        <v>4.8202247191011232</v>
      </c>
      <c r="BR646" s="80">
        <v>8.9367974940114239E-2</v>
      </c>
      <c r="BS646" s="33"/>
    </row>
    <row r="647" spans="1:71">
      <c r="A647" s="77" t="s">
        <v>388</v>
      </c>
      <c r="B647" s="12" t="s">
        <v>49</v>
      </c>
      <c r="C647" s="13">
        <v>31</v>
      </c>
      <c r="D647" s="13">
        <v>80</v>
      </c>
      <c r="E647" s="13">
        <v>46</v>
      </c>
      <c r="F647" s="13">
        <v>34</v>
      </c>
      <c r="G647" s="13">
        <v>27.1</v>
      </c>
      <c r="H647" s="14">
        <v>656</v>
      </c>
      <c r="I647" s="15">
        <v>232</v>
      </c>
      <c r="J647" s="15">
        <v>512</v>
      </c>
      <c r="K647" s="14">
        <v>45.7</v>
      </c>
      <c r="L647" s="15">
        <v>144</v>
      </c>
      <c r="M647" s="15">
        <v>336</v>
      </c>
      <c r="N647" s="14">
        <v>43.9</v>
      </c>
      <c r="O647" s="14">
        <v>40</v>
      </c>
      <c r="P647" s="14">
        <v>48</v>
      </c>
      <c r="Q647" s="14">
        <v>81.3</v>
      </c>
      <c r="R647" s="15">
        <v>32</v>
      </c>
      <c r="S647" s="15">
        <v>256</v>
      </c>
      <c r="T647" s="15">
        <v>288</v>
      </c>
      <c r="U647" s="15">
        <v>152</v>
      </c>
      <c r="V647" s="68">
        <v>80</v>
      </c>
      <c r="W647" s="15">
        <v>80</v>
      </c>
      <c r="X647" s="15">
        <v>16</v>
      </c>
      <c r="Y647" s="15">
        <v>168</v>
      </c>
      <c r="Z647" s="14">
        <v>1424</v>
      </c>
      <c r="AA647" s="14">
        <v>1</v>
      </c>
      <c r="AB647" s="14">
        <v>0</v>
      </c>
      <c r="AC647" s="13">
        <v>-0.3</v>
      </c>
      <c r="AD647" s="13">
        <v>114</v>
      </c>
      <c r="AE647" s="13">
        <v>114.5</v>
      </c>
      <c r="AF647" s="13">
        <v>-0.4</v>
      </c>
      <c r="AG647" s="13">
        <v>9.3000000000000007</v>
      </c>
      <c r="AH647" s="13">
        <v>1.89</v>
      </c>
      <c r="AI647" s="13">
        <v>20.100000000000001</v>
      </c>
      <c r="AJ647" s="13">
        <v>1.6</v>
      </c>
      <c r="AK647" s="13">
        <v>11</v>
      </c>
      <c r="AL647" s="13">
        <v>6.5</v>
      </c>
      <c r="AM647" s="13">
        <v>10.6</v>
      </c>
      <c r="AN647" s="13">
        <v>60</v>
      </c>
      <c r="AO647" s="13">
        <v>61.3</v>
      </c>
      <c r="AP647" s="13">
        <v>12.3</v>
      </c>
      <c r="AQ647" s="13">
        <v>100.95</v>
      </c>
      <c r="AR647" s="13">
        <v>6.4</v>
      </c>
      <c r="AS647" s="13">
        <v>4554</v>
      </c>
      <c r="AT647" s="16">
        <v>8.1999999999999993</v>
      </c>
      <c r="AU647" s="16">
        <v>1.9</v>
      </c>
      <c r="AV647" s="17">
        <v>3.6</v>
      </c>
      <c r="AW647" s="17">
        <v>0.4</v>
      </c>
      <c r="AX647" s="17">
        <v>3.2</v>
      </c>
      <c r="AY647" s="17">
        <v>1</v>
      </c>
      <c r="AZ647" s="17">
        <v>0.2</v>
      </c>
      <c r="BA647" s="17">
        <v>1</v>
      </c>
      <c r="BB647" s="18">
        <v>0.30258302583025826</v>
      </c>
      <c r="BC647" s="18">
        <v>1.9</v>
      </c>
      <c r="BD647" s="18">
        <v>3.6900369003690037E-2</v>
      </c>
      <c r="BE647" s="18">
        <v>7.3800738007380072E-3</v>
      </c>
      <c r="BF647" s="18">
        <v>1.4760147601476014E-2</v>
      </c>
      <c r="BG647" s="18">
        <v>0.11808118081180811</v>
      </c>
      <c r="BH647" s="58" t="s">
        <v>1322</v>
      </c>
      <c r="BI647" s="58" t="s">
        <v>1331</v>
      </c>
      <c r="BJ647" s="60">
        <v>0.6</v>
      </c>
      <c r="BK647" s="60">
        <v>0.61299999999999999</v>
      </c>
      <c r="BL647" s="60">
        <v>0.30899215449607725</v>
      </c>
      <c r="BM647" s="62" t="s">
        <v>1527</v>
      </c>
      <c r="BN647" s="64">
        <v>0.25078470824949695</v>
      </c>
      <c r="BO647" s="64">
        <v>2168</v>
      </c>
      <c r="BP647" s="65">
        <v>7.0110701107011064E-2</v>
      </c>
      <c r="BQ647" s="65">
        <v>1.9</v>
      </c>
      <c r="BR647" s="80">
        <v>0.13284132841328414</v>
      </c>
      <c r="BS647" s="33"/>
    </row>
    <row r="648" spans="1:71">
      <c r="A648" s="77" t="s">
        <v>134</v>
      </c>
      <c r="B648" s="12" t="s">
        <v>75</v>
      </c>
      <c r="C648" s="13">
        <v>23</v>
      </c>
      <c r="D648" s="13">
        <v>71</v>
      </c>
      <c r="E648" s="13">
        <v>58</v>
      </c>
      <c r="F648" s="13">
        <v>13</v>
      </c>
      <c r="G648" s="13">
        <v>30.5</v>
      </c>
      <c r="H648" s="14">
        <v>1314</v>
      </c>
      <c r="I648" s="15">
        <v>504</v>
      </c>
      <c r="J648" s="15">
        <v>909</v>
      </c>
      <c r="K648" s="14">
        <v>55.7</v>
      </c>
      <c r="L648" s="15">
        <v>85</v>
      </c>
      <c r="M648" s="15">
        <v>227</v>
      </c>
      <c r="N648" s="14">
        <v>37</v>
      </c>
      <c r="O648" s="14">
        <v>220</v>
      </c>
      <c r="P648" s="14">
        <v>305</v>
      </c>
      <c r="Q648" s="14">
        <v>72.5</v>
      </c>
      <c r="R648" s="15">
        <v>163</v>
      </c>
      <c r="S648" s="15">
        <v>497</v>
      </c>
      <c r="T648" s="15">
        <v>660</v>
      </c>
      <c r="U648" s="15">
        <v>227</v>
      </c>
      <c r="V648" s="68">
        <v>142</v>
      </c>
      <c r="W648" s="15">
        <v>64</v>
      </c>
      <c r="X648" s="15">
        <v>114</v>
      </c>
      <c r="Y648" s="15">
        <v>142</v>
      </c>
      <c r="Z648" s="14">
        <v>2826</v>
      </c>
      <c r="AA648" s="14">
        <v>37</v>
      </c>
      <c r="AB648" s="14">
        <v>0</v>
      </c>
      <c r="AC648" s="13">
        <v>7.7</v>
      </c>
      <c r="AD648" s="13">
        <v>120.5</v>
      </c>
      <c r="AE648" s="13">
        <v>108.6</v>
      </c>
      <c r="AF648" s="13">
        <v>11.9</v>
      </c>
      <c r="AG648" s="13">
        <v>14.9</v>
      </c>
      <c r="AH648" s="13">
        <v>1.56</v>
      </c>
      <c r="AI648" s="13">
        <v>16.100000000000001</v>
      </c>
      <c r="AJ648" s="13">
        <v>7.6</v>
      </c>
      <c r="AK648" s="13">
        <v>21.3</v>
      </c>
      <c r="AL648" s="13">
        <v>14.7</v>
      </c>
      <c r="AM648" s="13">
        <v>10.3</v>
      </c>
      <c r="AN648" s="13">
        <v>60.4</v>
      </c>
      <c r="AO648" s="13">
        <v>63.3</v>
      </c>
      <c r="AP648" s="13">
        <v>22.6</v>
      </c>
      <c r="AQ648" s="13">
        <v>102.16</v>
      </c>
      <c r="AR648" s="13">
        <v>15.1</v>
      </c>
      <c r="AS648" s="13">
        <v>4609</v>
      </c>
      <c r="AT648" s="16">
        <v>18.507042253521128</v>
      </c>
      <c r="AU648" s="16">
        <v>3.1971830985915495</v>
      </c>
      <c r="AV648" s="17">
        <v>9.295774647887324</v>
      </c>
      <c r="AW648" s="17">
        <v>2.295774647887324</v>
      </c>
      <c r="AX648" s="17">
        <v>7</v>
      </c>
      <c r="AY648" s="17">
        <v>0.90140845070422537</v>
      </c>
      <c r="AZ648" s="17">
        <v>1.6056338028169015</v>
      </c>
      <c r="BA648" s="17">
        <v>2</v>
      </c>
      <c r="BB648" s="18">
        <v>0.60678827060725005</v>
      </c>
      <c r="BC648" s="18">
        <v>1.5985915492957747</v>
      </c>
      <c r="BD648" s="18">
        <v>2.9554375432925422E-2</v>
      </c>
      <c r="BE648" s="18">
        <v>5.2643731239898413E-2</v>
      </c>
      <c r="BF648" s="18">
        <v>7.5271299930731936E-2</v>
      </c>
      <c r="BG648" s="18">
        <v>0.22950819672131148</v>
      </c>
      <c r="BH648" s="58" t="s">
        <v>1323</v>
      </c>
      <c r="BI648" s="58" t="s">
        <v>1330</v>
      </c>
      <c r="BJ648" s="60">
        <v>0.60399999999999998</v>
      </c>
      <c r="BK648" s="60">
        <v>0.63300000000000001</v>
      </c>
      <c r="BL648" s="60">
        <v>0.54858177429088717</v>
      </c>
      <c r="BM648" s="62" t="s">
        <v>1526</v>
      </c>
      <c r="BN648" s="64">
        <v>0.56601014537931826</v>
      </c>
      <c r="BO648" s="64">
        <v>2165.5</v>
      </c>
      <c r="BP648" s="65">
        <v>0.10482567536365735</v>
      </c>
      <c r="BQ648" s="65">
        <v>1.5985915492957747</v>
      </c>
      <c r="BR648" s="80">
        <v>0.3047794966520434</v>
      </c>
      <c r="BS648" s="33"/>
    </row>
    <row r="649" spans="1:71">
      <c r="A649" s="77" t="s">
        <v>158</v>
      </c>
      <c r="B649" s="12" t="s">
        <v>93</v>
      </c>
      <c r="C649" s="13">
        <v>20</v>
      </c>
      <c r="D649" s="13">
        <v>81</v>
      </c>
      <c r="E649" s="13">
        <v>33</v>
      </c>
      <c r="F649" s="13">
        <v>48</v>
      </c>
      <c r="G649" s="13">
        <v>26.7</v>
      </c>
      <c r="H649" s="14">
        <v>1191</v>
      </c>
      <c r="I649" s="15">
        <v>421</v>
      </c>
      <c r="J649" s="15">
        <v>988</v>
      </c>
      <c r="K649" s="14">
        <v>42.8</v>
      </c>
      <c r="L649" s="15">
        <v>97</v>
      </c>
      <c r="M649" s="15">
        <v>332</v>
      </c>
      <c r="N649" s="14">
        <v>28.5</v>
      </c>
      <c r="O649" s="14">
        <v>251</v>
      </c>
      <c r="P649" s="14">
        <v>340</v>
      </c>
      <c r="Q649" s="14">
        <v>72.400000000000006</v>
      </c>
      <c r="R649" s="15">
        <v>89</v>
      </c>
      <c r="S649" s="15">
        <v>211</v>
      </c>
      <c r="T649" s="15">
        <v>300</v>
      </c>
      <c r="U649" s="15">
        <v>332</v>
      </c>
      <c r="V649" s="68">
        <v>178</v>
      </c>
      <c r="W649" s="15">
        <v>73</v>
      </c>
      <c r="X649" s="15">
        <v>24</v>
      </c>
      <c r="Y649" s="15">
        <v>162</v>
      </c>
      <c r="Z649" s="14">
        <v>2155</v>
      </c>
      <c r="AA649" s="14">
        <v>6</v>
      </c>
      <c r="AB649" s="14">
        <v>0</v>
      </c>
      <c r="AC649" s="13">
        <v>-3</v>
      </c>
      <c r="AD649" s="13">
        <v>111.8</v>
      </c>
      <c r="AE649" s="13">
        <v>116.6</v>
      </c>
      <c r="AF649" s="13">
        <v>-4.7</v>
      </c>
      <c r="AG649" s="13">
        <v>23.1</v>
      </c>
      <c r="AH649" s="13">
        <v>1.88</v>
      </c>
      <c r="AI649" s="13">
        <v>20.100000000000001</v>
      </c>
      <c r="AJ649" s="13">
        <v>3.9</v>
      </c>
      <c r="AK649" s="13">
        <v>9.1999999999999993</v>
      </c>
      <c r="AL649" s="13">
        <v>6.6</v>
      </c>
      <c r="AM649" s="13">
        <v>10.7</v>
      </c>
      <c r="AN649" s="13">
        <v>47.6</v>
      </c>
      <c r="AO649" s="13">
        <v>52.2</v>
      </c>
      <c r="AP649" s="13">
        <v>25.3</v>
      </c>
      <c r="AQ649" s="13">
        <v>101.89</v>
      </c>
      <c r="AR649" s="13">
        <v>8.6999999999999993</v>
      </c>
      <c r="AS649" s="13">
        <v>4580</v>
      </c>
      <c r="AT649" s="16">
        <v>14.703703703703704</v>
      </c>
      <c r="AU649" s="16">
        <v>4.0987654320987659</v>
      </c>
      <c r="AV649" s="17">
        <v>3.7037037037037037</v>
      </c>
      <c r="AW649" s="17">
        <v>1.0987654320987654</v>
      </c>
      <c r="AX649" s="17">
        <v>2.6049382716049383</v>
      </c>
      <c r="AY649" s="17">
        <v>0.90123456790123457</v>
      </c>
      <c r="AZ649" s="17">
        <v>0.29629629629629628</v>
      </c>
      <c r="BA649" s="17">
        <v>2.1975308641975309</v>
      </c>
      <c r="BB649" s="18">
        <v>0.55070051324732971</v>
      </c>
      <c r="BC649" s="18">
        <v>1.8651685393258428</v>
      </c>
      <c r="BD649" s="18">
        <v>3.3754103666712908E-2</v>
      </c>
      <c r="BE649" s="18">
        <v>1.1097239561659037E-2</v>
      </c>
      <c r="BF649" s="18">
        <v>4.1152263374485597E-2</v>
      </c>
      <c r="BG649" s="18">
        <v>9.7563231146252372E-2</v>
      </c>
      <c r="BH649" s="58" t="s">
        <v>1322</v>
      </c>
      <c r="BI649" s="58" t="s">
        <v>1329</v>
      </c>
      <c r="BJ649" s="60">
        <v>0.47600000000000003</v>
      </c>
      <c r="BK649" s="60">
        <v>0.52200000000000002</v>
      </c>
      <c r="BL649" s="60">
        <v>0.5962582981291491</v>
      </c>
      <c r="BM649" s="62" t="s">
        <v>1527</v>
      </c>
      <c r="BN649" s="64">
        <v>0.44969073701468071</v>
      </c>
      <c r="BO649" s="64">
        <v>2162.6999999999998</v>
      </c>
      <c r="BP649" s="65">
        <v>0.15351181393628335</v>
      </c>
      <c r="BQ649" s="65">
        <v>1.8651685393258426</v>
      </c>
      <c r="BR649" s="80">
        <v>0.13871549452073798</v>
      </c>
      <c r="BS649" s="33"/>
    </row>
    <row r="650" spans="1:71">
      <c r="A650" s="77" t="s">
        <v>110</v>
      </c>
      <c r="B650" s="12" t="s">
        <v>51</v>
      </c>
      <c r="C650" s="13">
        <v>28</v>
      </c>
      <c r="D650" s="13">
        <v>63</v>
      </c>
      <c r="E650" s="13">
        <v>46</v>
      </c>
      <c r="F650" s="13">
        <v>17</v>
      </c>
      <c r="G650" s="13">
        <v>34.299999999999997</v>
      </c>
      <c r="H650" s="14">
        <v>1399</v>
      </c>
      <c r="I650" s="15">
        <v>517</v>
      </c>
      <c r="J650" s="15">
        <v>1115</v>
      </c>
      <c r="K650" s="14">
        <v>46.3</v>
      </c>
      <c r="L650" s="15">
        <v>113</v>
      </c>
      <c r="M650" s="15">
        <v>359</v>
      </c>
      <c r="N650" s="14">
        <v>32.4</v>
      </c>
      <c r="O650" s="14">
        <v>246</v>
      </c>
      <c r="P650" s="14">
        <v>321</v>
      </c>
      <c r="Q650" s="14">
        <v>76.400000000000006</v>
      </c>
      <c r="R650" s="15">
        <v>82</v>
      </c>
      <c r="S650" s="15">
        <v>284</v>
      </c>
      <c r="T650" s="15">
        <v>365</v>
      </c>
      <c r="U650" s="15">
        <v>284</v>
      </c>
      <c r="V650" s="68">
        <v>164</v>
      </c>
      <c r="W650" s="15">
        <v>76</v>
      </c>
      <c r="X650" s="15">
        <v>19</v>
      </c>
      <c r="Y650" s="15">
        <v>151</v>
      </c>
      <c r="Z650" s="14">
        <v>2381</v>
      </c>
      <c r="AA650" s="14">
        <v>5</v>
      </c>
      <c r="AB650" s="14">
        <v>0</v>
      </c>
      <c r="AC650" s="13">
        <v>6.4</v>
      </c>
      <c r="AD650" s="13">
        <v>121.1</v>
      </c>
      <c r="AE650" s="13">
        <v>111.7</v>
      </c>
      <c r="AF650" s="13">
        <v>9.5</v>
      </c>
      <c r="AG650" s="13">
        <v>20.399999999999999</v>
      </c>
      <c r="AH650" s="13">
        <v>1.77</v>
      </c>
      <c r="AI650" s="13">
        <v>16.8</v>
      </c>
      <c r="AJ650" s="13">
        <v>3.7</v>
      </c>
      <c r="AK650" s="13">
        <v>12.6</v>
      </c>
      <c r="AL650" s="13">
        <v>8.1999999999999993</v>
      </c>
      <c r="AM650" s="13">
        <v>9.5</v>
      </c>
      <c r="AN650" s="13">
        <v>51.5</v>
      </c>
      <c r="AO650" s="13">
        <v>55.5</v>
      </c>
      <c r="AP650" s="13">
        <v>28.2</v>
      </c>
      <c r="AQ650" s="13">
        <v>98.57</v>
      </c>
      <c r="AR650" s="13">
        <v>11.4</v>
      </c>
      <c r="AS650" s="13">
        <v>4424</v>
      </c>
      <c r="AT650" s="16">
        <v>22.206349206349206</v>
      </c>
      <c r="AU650" s="16">
        <v>4.5079365079365079</v>
      </c>
      <c r="AV650" s="17">
        <v>5.7936507936507935</v>
      </c>
      <c r="AW650" s="17">
        <v>1.3015873015873016</v>
      </c>
      <c r="AX650" s="17">
        <v>4.5079365079365079</v>
      </c>
      <c r="AY650" s="17">
        <v>1.2063492063492063</v>
      </c>
      <c r="AZ650" s="17">
        <v>0.30158730158730157</v>
      </c>
      <c r="BA650" s="17">
        <v>2.6031746031746033</v>
      </c>
      <c r="BB650" s="18">
        <v>0.64741542875653668</v>
      </c>
      <c r="BC650" s="18">
        <v>1.7317073170731707</v>
      </c>
      <c r="BD650" s="18">
        <v>3.5170530797352953E-2</v>
      </c>
      <c r="BE650" s="18">
        <v>8.7926326993382382E-3</v>
      </c>
      <c r="BF650" s="18">
        <v>3.7947151649775558E-2</v>
      </c>
      <c r="BG650" s="18">
        <v>0.13142672034800315</v>
      </c>
      <c r="BH650" s="58" t="s">
        <v>1323</v>
      </c>
      <c r="BI650" s="58" t="s">
        <v>1331</v>
      </c>
      <c r="BJ650" s="60">
        <v>0.51500000000000001</v>
      </c>
      <c r="BK650" s="60">
        <v>0.55500000000000005</v>
      </c>
      <c r="BL650" s="60">
        <v>0.67290283645141824</v>
      </c>
      <c r="BM650" s="62" t="s">
        <v>1526</v>
      </c>
      <c r="BN650" s="64">
        <v>0.67914790329277253</v>
      </c>
      <c r="BO650" s="64">
        <v>2160.8999999999996</v>
      </c>
      <c r="BP650" s="65">
        <v>0.13142672034800318</v>
      </c>
      <c r="BQ650" s="65">
        <v>1.7317073170731707</v>
      </c>
      <c r="BR650" s="80">
        <v>0.16891110185570829</v>
      </c>
      <c r="BS650" s="33"/>
    </row>
    <row r="651" spans="1:71">
      <c r="A651" s="77" t="s">
        <v>154</v>
      </c>
      <c r="B651" s="12" t="s">
        <v>121</v>
      </c>
      <c r="C651" s="13">
        <v>24</v>
      </c>
      <c r="D651" s="13">
        <v>72</v>
      </c>
      <c r="E651" s="13">
        <v>33</v>
      </c>
      <c r="F651" s="13">
        <v>39</v>
      </c>
      <c r="G651" s="13">
        <v>30</v>
      </c>
      <c r="H651" s="14">
        <v>1217</v>
      </c>
      <c r="I651" s="15">
        <v>403</v>
      </c>
      <c r="J651" s="15">
        <v>842</v>
      </c>
      <c r="K651" s="14">
        <v>47.6</v>
      </c>
      <c r="L651" s="15">
        <v>122</v>
      </c>
      <c r="M651" s="15">
        <v>346</v>
      </c>
      <c r="N651" s="14">
        <v>36.5</v>
      </c>
      <c r="O651" s="14">
        <v>288</v>
      </c>
      <c r="P651" s="14">
        <v>374</v>
      </c>
      <c r="Q651" s="14">
        <v>78</v>
      </c>
      <c r="R651" s="15">
        <v>108</v>
      </c>
      <c r="S651" s="15">
        <v>410</v>
      </c>
      <c r="T651" s="15">
        <v>526</v>
      </c>
      <c r="U651" s="15">
        <v>281</v>
      </c>
      <c r="V651" s="68">
        <v>194</v>
      </c>
      <c r="W651" s="15">
        <v>72</v>
      </c>
      <c r="X651" s="15">
        <v>36</v>
      </c>
      <c r="Y651" s="15">
        <v>173</v>
      </c>
      <c r="Z651" s="14">
        <v>2390</v>
      </c>
      <c r="AA651" s="14">
        <v>17</v>
      </c>
      <c r="AB651" s="14">
        <v>2</v>
      </c>
      <c r="AC651" s="13">
        <v>-1.1000000000000001</v>
      </c>
      <c r="AD651" s="13">
        <v>113.6</v>
      </c>
      <c r="AE651" s="13">
        <v>114.5</v>
      </c>
      <c r="AF651" s="13">
        <v>-0.9</v>
      </c>
      <c r="AG651" s="13">
        <v>19.3</v>
      </c>
      <c r="AH651" s="13">
        <v>1.43</v>
      </c>
      <c r="AI651" s="13">
        <v>19</v>
      </c>
      <c r="AJ651" s="13">
        <v>4.8</v>
      </c>
      <c r="AK651" s="13">
        <v>19</v>
      </c>
      <c r="AL651" s="13">
        <v>11.7</v>
      </c>
      <c r="AM651" s="13">
        <v>13.3</v>
      </c>
      <c r="AN651" s="13">
        <v>55</v>
      </c>
      <c r="AO651" s="13">
        <v>60.5</v>
      </c>
      <c r="AP651" s="13">
        <v>22.8</v>
      </c>
      <c r="AQ651" s="13">
        <v>99.86</v>
      </c>
      <c r="AR651" s="13">
        <v>12.6</v>
      </c>
      <c r="AS651" s="13">
        <v>4479</v>
      </c>
      <c r="AT651" s="16">
        <v>16.902777777777779</v>
      </c>
      <c r="AU651" s="16">
        <v>3.9027777777777777</v>
      </c>
      <c r="AV651" s="17">
        <v>7.3055555555555554</v>
      </c>
      <c r="AW651" s="17">
        <v>1.5</v>
      </c>
      <c r="AX651" s="17">
        <v>5.6944444444444446</v>
      </c>
      <c r="AY651" s="17">
        <v>1</v>
      </c>
      <c r="AZ651" s="17">
        <v>0.5</v>
      </c>
      <c r="BA651" s="17">
        <v>2.6944444444444446</v>
      </c>
      <c r="BB651" s="18">
        <v>0.563425925925926</v>
      </c>
      <c r="BC651" s="18">
        <v>1.4484536082474226</v>
      </c>
      <c r="BD651" s="18">
        <v>3.3333333333333333E-2</v>
      </c>
      <c r="BE651" s="18">
        <v>1.6666666666666666E-2</v>
      </c>
      <c r="BF651" s="18">
        <v>0.05</v>
      </c>
      <c r="BG651" s="18">
        <v>0.18981481481481483</v>
      </c>
      <c r="BH651" s="58" t="s">
        <v>1323</v>
      </c>
      <c r="BI651" s="58" t="s">
        <v>1330</v>
      </c>
      <c r="BJ651" s="60">
        <v>0.55000000000000004</v>
      </c>
      <c r="BK651" s="60">
        <v>0.60499999999999998</v>
      </c>
      <c r="BL651" s="60">
        <v>0.50814725407362704</v>
      </c>
      <c r="BM651" s="62" t="s">
        <v>1526</v>
      </c>
      <c r="BN651" s="64">
        <v>0.51694612117147332</v>
      </c>
      <c r="BO651" s="64">
        <v>2160</v>
      </c>
      <c r="BP651" s="65">
        <v>0.13009259259259259</v>
      </c>
      <c r="BQ651" s="65">
        <v>1.4484536082474226</v>
      </c>
      <c r="BR651" s="80">
        <v>0.24351851851851852</v>
      </c>
      <c r="BS651" s="33"/>
    </row>
    <row r="652" spans="1:71">
      <c r="A652" s="79" t="s">
        <v>256</v>
      </c>
      <c r="B652" s="12" t="s">
        <v>59</v>
      </c>
      <c r="C652" s="13">
        <v>33</v>
      </c>
      <c r="D652" s="13">
        <v>77</v>
      </c>
      <c r="E652" s="13">
        <v>41</v>
      </c>
      <c r="F652" s="13">
        <v>36</v>
      </c>
      <c r="G652" s="13">
        <v>28</v>
      </c>
      <c r="H652" s="14">
        <v>847</v>
      </c>
      <c r="I652" s="15">
        <v>277</v>
      </c>
      <c r="J652" s="15">
        <v>678</v>
      </c>
      <c r="K652" s="14">
        <v>40.6</v>
      </c>
      <c r="L652" s="15">
        <v>169</v>
      </c>
      <c r="M652" s="15">
        <v>454</v>
      </c>
      <c r="N652" s="14">
        <v>36.799999999999997</v>
      </c>
      <c r="O652" s="14">
        <v>123</v>
      </c>
      <c r="P652" s="14">
        <v>146</v>
      </c>
      <c r="Q652" s="14">
        <v>85.5</v>
      </c>
      <c r="R652" s="15">
        <v>15</v>
      </c>
      <c r="S652" s="15">
        <v>162</v>
      </c>
      <c r="T652" s="15">
        <v>185</v>
      </c>
      <c r="U652" s="15">
        <v>123</v>
      </c>
      <c r="V652" s="68">
        <v>46</v>
      </c>
      <c r="W652" s="15">
        <v>39</v>
      </c>
      <c r="X652" s="15">
        <v>8</v>
      </c>
      <c r="Y652" s="15">
        <v>92</v>
      </c>
      <c r="Z652" s="14">
        <v>1332</v>
      </c>
      <c r="AA652" s="14">
        <v>0</v>
      </c>
      <c r="AB652" s="14">
        <v>0</v>
      </c>
      <c r="AC652" s="13">
        <v>0.3</v>
      </c>
      <c r="AD652" s="13">
        <v>113.8</v>
      </c>
      <c r="AE652" s="13">
        <v>114.2</v>
      </c>
      <c r="AF652" s="13">
        <v>-0.5</v>
      </c>
      <c r="AG652" s="13">
        <v>7.4</v>
      </c>
      <c r="AH652" s="13">
        <v>2.56</v>
      </c>
      <c r="AI652" s="13">
        <v>13.6</v>
      </c>
      <c r="AJ652" s="13">
        <v>0.8</v>
      </c>
      <c r="AK652" s="13">
        <v>7.5</v>
      </c>
      <c r="AL652" s="13">
        <v>4.2</v>
      </c>
      <c r="AM652" s="13">
        <v>5.3</v>
      </c>
      <c r="AN652" s="13">
        <v>52.9</v>
      </c>
      <c r="AO652" s="13">
        <v>56.7</v>
      </c>
      <c r="AP652" s="13">
        <v>15.1</v>
      </c>
      <c r="AQ652" s="13">
        <v>100.66</v>
      </c>
      <c r="AR652" s="13">
        <v>6.6</v>
      </c>
      <c r="AS652" s="13">
        <v>4535</v>
      </c>
      <c r="AT652" s="16">
        <v>11</v>
      </c>
      <c r="AU652" s="16">
        <v>1.5974025974025974</v>
      </c>
      <c r="AV652" s="17">
        <v>2.4025974025974026</v>
      </c>
      <c r="AW652" s="17">
        <v>0.19480519480519481</v>
      </c>
      <c r="AX652" s="17">
        <v>2.1038961038961039</v>
      </c>
      <c r="AY652" s="17">
        <v>0.50649350649350644</v>
      </c>
      <c r="AZ652" s="17">
        <v>0.1038961038961039</v>
      </c>
      <c r="BA652" s="17">
        <v>0.59740259740259738</v>
      </c>
      <c r="BB652" s="18">
        <v>0.39285714285714285</v>
      </c>
      <c r="BC652" s="18">
        <v>2.6739130434782608</v>
      </c>
      <c r="BD652" s="18">
        <v>1.8089053803339517E-2</v>
      </c>
      <c r="BE652" s="18">
        <v>3.7105751391465678E-3</v>
      </c>
      <c r="BF652" s="18">
        <v>6.9573283858998152E-3</v>
      </c>
      <c r="BG652" s="18">
        <v>7.5139146567718001E-2</v>
      </c>
      <c r="BH652" s="58" t="s">
        <v>1322</v>
      </c>
      <c r="BI652" s="58" t="s">
        <v>1332</v>
      </c>
      <c r="BJ652" s="60">
        <v>0.52900000000000003</v>
      </c>
      <c r="BK652" s="60">
        <v>0.56700000000000006</v>
      </c>
      <c r="BL652" s="60">
        <v>0.40917320458660228</v>
      </c>
      <c r="BM652" s="62" t="s">
        <v>1527</v>
      </c>
      <c r="BN652" s="64">
        <v>0.33641851106639842</v>
      </c>
      <c r="BO652" s="64">
        <v>2156</v>
      </c>
      <c r="BP652" s="65">
        <v>5.7050092764378481E-2</v>
      </c>
      <c r="BQ652" s="65">
        <v>2.6739130434782608</v>
      </c>
      <c r="BR652" s="80">
        <v>8.5807050092764375E-2</v>
      </c>
      <c r="BS652" s="33"/>
    </row>
    <row r="653" spans="1:71">
      <c r="A653" s="77" t="s">
        <v>166</v>
      </c>
      <c r="B653" s="12" t="s">
        <v>83</v>
      </c>
      <c r="C653" s="13">
        <v>22</v>
      </c>
      <c r="D653" s="13">
        <v>72</v>
      </c>
      <c r="E653" s="13">
        <v>43</v>
      </c>
      <c r="F653" s="13">
        <v>29</v>
      </c>
      <c r="G653" s="13">
        <v>29.9</v>
      </c>
      <c r="H653" s="14">
        <v>1159</v>
      </c>
      <c r="I653" s="15">
        <v>389</v>
      </c>
      <c r="J653" s="15">
        <v>850</v>
      </c>
      <c r="K653" s="14">
        <v>45.8</v>
      </c>
      <c r="L653" s="15">
        <v>101</v>
      </c>
      <c r="M653" s="15">
        <v>288</v>
      </c>
      <c r="N653" s="14">
        <v>34</v>
      </c>
      <c r="O653" s="14">
        <v>274</v>
      </c>
      <c r="P653" s="14">
        <v>331</v>
      </c>
      <c r="Q653" s="14">
        <v>83.1</v>
      </c>
      <c r="R653" s="15">
        <v>86</v>
      </c>
      <c r="S653" s="15">
        <v>295</v>
      </c>
      <c r="T653" s="15">
        <v>382</v>
      </c>
      <c r="U653" s="15">
        <v>137</v>
      </c>
      <c r="V653" s="68">
        <v>137</v>
      </c>
      <c r="W653" s="15">
        <v>50</v>
      </c>
      <c r="X653" s="15">
        <v>22</v>
      </c>
      <c r="Y653" s="15">
        <v>166</v>
      </c>
      <c r="Z653" s="14">
        <v>1901</v>
      </c>
      <c r="AA653" s="14">
        <v>8</v>
      </c>
      <c r="AB653" s="14">
        <v>0</v>
      </c>
      <c r="AC653" s="13">
        <v>1.3</v>
      </c>
      <c r="AD653" s="13">
        <v>113.8</v>
      </c>
      <c r="AE653" s="13">
        <v>112.2</v>
      </c>
      <c r="AF653" s="13">
        <v>1.6</v>
      </c>
      <c r="AG653" s="13">
        <v>9</v>
      </c>
      <c r="AH653" s="13">
        <v>1.01</v>
      </c>
      <c r="AI653" s="13">
        <v>10.7</v>
      </c>
      <c r="AJ653" s="13">
        <v>4.0999999999999996</v>
      </c>
      <c r="AK653" s="13">
        <v>13.3</v>
      </c>
      <c r="AL653" s="13">
        <v>8.8000000000000007</v>
      </c>
      <c r="AM653" s="13">
        <v>10.6</v>
      </c>
      <c r="AN653" s="13">
        <v>51.6</v>
      </c>
      <c r="AO653" s="13">
        <v>57.9</v>
      </c>
      <c r="AP653" s="13">
        <v>22.2</v>
      </c>
      <c r="AQ653" s="13">
        <v>101.52</v>
      </c>
      <c r="AR653" s="13">
        <v>9.1999999999999993</v>
      </c>
      <c r="AS653" s="13">
        <v>4556</v>
      </c>
      <c r="AT653" s="16">
        <v>16.097222222222221</v>
      </c>
      <c r="AU653" s="16">
        <v>1.9027777777777777</v>
      </c>
      <c r="AV653" s="17">
        <v>5.3055555555555554</v>
      </c>
      <c r="AW653" s="17">
        <v>1.1944444444444444</v>
      </c>
      <c r="AX653" s="17">
        <v>4.0972222222222223</v>
      </c>
      <c r="AY653" s="17">
        <v>0.69444444444444442</v>
      </c>
      <c r="AZ653" s="17">
        <v>0.30555555555555558</v>
      </c>
      <c r="BA653" s="17">
        <v>1.9027777777777777</v>
      </c>
      <c r="BB653" s="18">
        <v>0.53836863619472319</v>
      </c>
      <c r="BC653" s="18">
        <v>1</v>
      </c>
      <c r="BD653" s="18">
        <v>2.3225566703827572E-2</v>
      </c>
      <c r="BE653" s="18">
        <v>1.0219249349684134E-2</v>
      </c>
      <c r="BF653" s="18">
        <v>3.9947974730583424E-2</v>
      </c>
      <c r="BG653" s="18">
        <v>0.13703084355258269</v>
      </c>
      <c r="BH653" s="58" t="s">
        <v>1322</v>
      </c>
      <c r="BI653" s="58" t="s">
        <v>1329</v>
      </c>
      <c r="BJ653" s="60">
        <v>0.51600000000000001</v>
      </c>
      <c r="BK653" s="60">
        <v>0.57899999999999996</v>
      </c>
      <c r="BL653" s="60">
        <v>0.51297525648762821</v>
      </c>
      <c r="BM653" s="62" t="s">
        <v>1527</v>
      </c>
      <c r="BN653" s="64">
        <v>0.49230941202772188</v>
      </c>
      <c r="BO653" s="64">
        <v>2152.7999999999997</v>
      </c>
      <c r="BP653" s="65">
        <v>6.3638052768487566E-2</v>
      </c>
      <c r="BQ653" s="65">
        <v>1</v>
      </c>
      <c r="BR653" s="80">
        <v>0.17744332961724266</v>
      </c>
      <c r="BS653" s="33"/>
    </row>
    <row r="654" spans="1:71">
      <c r="A654" s="77" t="s">
        <v>252</v>
      </c>
      <c r="B654" s="12" t="s">
        <v>143</v>
      </c>
      <c r="C654" s="13">
        <v>32</v>
      </c>
      <c r="D654" s="13">
        <v>79</v>
      </c>
      <c r="E654" s="13">
        <v>37</v>
      </c>
      <c r="F654" s="13">
        <v>42</v>
      </c>
      <c r="G654" s="13">
        <v>27</v>
      </c>
      <c r="H654" s="14">
        <v>869</v>
      </c>
      <c r="I654" s="15">
        <v>284</v>
      </c>
      <c r="J654" s="15">
        <v>679</v>
      </c>
      <c r="K654" s="14">
        <v>41.6</v>
      </c>
      <c r="L654" s="15">
        <v>111</v>
      </c>
      <c r="M654" s="15">
        <v>324</v>
      </c>
      <c r="N654" s="14">
        <v>33.4</v>
      </c>
      <c r="O654" s="14">
        <v>198</v>
      </c>
      <c r="P654" s="14">
        <v>245</v>
      </c>
      <c r="Q654" s="14">
        <v>80.2</v>
      </c>
      <c r="R654" s="15">
        <v>16</v>
      </c>
      <c r="S654" s="15">
        <v>190</v>
      </c>
      <c r="T654" s="15">
        <v>205</v>
      </c>
      <c r="U654" s="15">
        <v>348</v>
      </c>
      <c r="V654" s="68">
        <v>103</v>
      </c>
      <c r="W654" s="15">
        <v>71</v>
      </c>
      <c r="X654" s="15">
        <v>16</v>
      </c>
      <c r="Y654" s="15">
        <v>119</v>
      </c>
      <c r="Z654" s="14">
        <v>1809</v>
      </c>
      <c r="AA654" s="14">
        <v>5</v>
      </c>
      <c r="AB654" s="14">
        <v>0</v>
      </c>
      <c r="AC654" s="13">
        <v>-2.8</v>
      </c>
      <c r="AD654" s="13">
        <v>110.1</v>
      </c>
      <c r="AE654" s="13">
        <v>115.1</v>
      </c>
      <c r="AF654" s="13">
        <v>-5</v>
      </c>
      <c r="AG654" s="13">
        <v>22.8</v>
      </c>
      <c r="AH654" s="13">
        <v>3.42</v>
      </c>
      <c r="AI654" s="13">
        <v>28.3</v>
      </c>
      <c r="AJ654" s="13">
        <v>0.8</v>
      </c>
      <c r="AK654" s="13">
        <v>8.6</v>
      </c>
      <c r="AL654" s="13">
        <v>4.8</v>
      </c>
      <c r="AM654" s="13">
        <v>8.3000000000000007</v>
      </c>
      <c r="AN654" s="13">
        <v>49.6</v>
      </c>
      <c r="AO654" s="13">
        <v>55.3</v>
      </c>
      <c r="AP654" s="13">
        <v>17.5</v>
      </c>
      <c r="AQ654" s="13">
        <v>101.4</v>
      </c>
      <c r="AR654" s="13">
        <v>8.9</v>
      </c>
      <c r="AS654" s="13">
        <v>4515</v>
      </c>
      <c r="AT654" s="16">
        <v>11</v>
      </c>
      <c r="AU654" s="16">
        <v>4.4050632911392409</v>
      </c>
      <c r="AV654" s="17">
        <v>2.5949367088607596</v>
      </c>
      <c r="AW654" s="17">
        <v>0.20253164556962025</v>
      </c>
      <c r="AX654" s="17">
        <v>2.4050632911392404</v>
      </c>
      <c r="AY654" s="17">
        <v>0.89873417721518989</v>
      </c>
      <c r="AZ654" s="17">
        <v>0.20253164556962025</v>
      </c>
      <c r="BA654" s="17">
        <v>1.3037974683544304</v>
      </c>
      <c r="BB654" s="18">
        <v>0.40740740740740738</v>
      </c>
      <c r="BC654" s="18">
        <v>3.3786407766990294</v>
      </c>
      <c r="BD654" s="18">
        <v>3.3286451007969994E-2</v>
      </c>
      <c r="BE654" s="18">
        <v>7.501172058134083E-3</v>
      </c>
      <c r="BF654" s="18">
        <v>7.501172058134083E-3</v>
      </c>
      <c r="BG654" s="18">
        <v>8.9076418190342233E-2</v>
      </c>
      <c r="BH654" s="58" t="s">
        <v>1322</v>
      </c>
      <c r="BI654" s="58" t="s">
        <v>1331</v>
      </c>
      <c r="BJ654" s="60">
        <v>0.496</v>
      </c>
      <c r="BK654" s="60">
        <v>0.55299999999999994</v>
      </c>
      <c r="BL654" s="60">
        <v>0.40977670488835244</v>
      </c>
      <c r="BM654" s="62" t="s">
        <v>1527</v>
      </c>
      <c r="BN654" s="64">
        <v>0.33641851106639842</v>
      </c>
      <c r="BO654" s="64">
        <v>2133</v>
      </c>
      <c r="BP654" s="65">
        <v>0.1631504922644163</v>
      </c>
      <c r="BQ654" s="65">
        <v>3.378640776699029</v>
      </c>
      <c r="BR654" s="80">
        <v>9.6108766994842942E-2</v>
      </c>
      <c r="BS654" s="33"/>
    </row>
    <row r="655" spans="1:71">
      <c r="A655" s="77" t="s">
        <v>144</v>
      </c>
      <c r="B655" s="12" t="s">
        <v>145</v>
      </c>
      <c r="C655" s="13">
        <v>23</v>
      </c>
      <c r="D655" s="13">
        <v>65</v>
      </c>
      <c r="E655" s="13">
        <v>26</v>
      </c>
      <c r="F655" s="13">
        <v>39</v>
      </c>
      <c r="G655" s="13">
        <v>32.799999999999997</v>
      </c>
      <c r="H655" s="14">
        <v>1255</v>
      </c>
      <c r="I655" s="15">
        <v>475</v>
      </c>
      <c r="J655" s="15">
        <v>1066</v>
      </c>
      <c r="K655" s="14">
        <v>44.6</v>
      </c>
      <c r="L655" s="15">
        <v>78</v>
      </c>
      <c r="M655" s="15">
        <v>280</v>
      </c>
      <c r="N655" s="14">
        <v>27.1</v>
      </c>
      <c r="O655" s="14">
        <v>228</v>
      </c>
      <c r="P655" s="14">
        <v>299</v>
      </c>
      <c r="Q655" s="14">
        <v>75.5</v>
      </c>
      <c r="R655" s="15">
        <v>111</v>
      </c>
      <c r="S655" s="15">
        <v>390</v>
      </c>
      <c r="T655" s="15">
        <v>501</v>
      </c>
      <c r="U655" s="15">
        <v>377</v>
      </c>
      <c r="V655" s="68">
        <v>182</v>
      </c>
      <c r="W655" s="15">
        <v>91</v>
      </c>
      <c r="X655" s="15">
        <v>65</v>
      </c>
      <c r="Y655" s="15">
        <v>111</v>
      </c>
      <c r="Z655" s="14">
        <v>2704</v>
      </c>
      <c r="AA655" s="14">
        <v>26</v>
      </c>
      <c r="AB655" s="14">
        <v>1</v>
      </c>
      <c r="AC655" s="13">
        <v>-2</v>
      </c>
      <c r="AD655" s="13">
        <v>107.4</v>
      </c>
      <c r="AE655" s="13">
        <v>110.1</v>
      </c>
      <c r="AF655" s="13">
        <v>-2.7</v>
      </c>
      <c r="AG655" s="13">
        <v>27.9</v>
      </c>
      <c r="AH655" s="13">
        <v>2.04</v>
      </c>
      <c r="AI655" s="13">
        <v>21.5</v>
      </c>
      <c r="AJ655" s="13">
        <v>4.7</v>
      </c>
      <c r="AK655" s="13">
        <v>17.600000000000001</v>
      </c>
      <c r="AL655" s="13">
        <v>11.1</v>
      </c>
      <c r="AM655" s="13">
        <v>10.5</v>
      </c>
      <c r="AN655" s="13">
        <v>48.2</v>
      </c>
      <c r="AO655" s="13">
        <v>52.3</v>
      </c>
      <c r="AP655" s="13">
        <v>26.2</v>
      </c>
      <c r="AQ655" s="13">
        <v>102.48</v>
      </c>
      <c r="AR655" s="13">
        <v>13.9</v>
      </c>
      <c r="AS655" s="13">
        <v>4554</v>
      </c>
      <c r="AT655" s="16">
        <v>19.307692307692307</v>
      </c>
      <c r="AU655" s="16">
        <v>5.8</v>
      </c>
      <c r="AV655" s="17">
        <v>7.7076923076923078</v>
      </c>
      <c r="AW655" s="17">
        <v>1.7076923076923076</v>
      </c>
      <c r="AX655" s="17">
        <v>6</v>
      </c>
      <c r="AY655" s="17">
        <v>1.4</v>
      </c>
      <c r="AZ655" s="17">
        <v>1</v>
      </c>
      <c r="BA655" s="17">
        <v>2.8</v>
      </c>
      <c r="BB655" s="18">
        <v>0.58864915572232646</v>
      </c>
      <c r="BC655" s="18">
        <v>2.0714285714285716</v>
      </c>
      <c r="BD655" s="18">
        <v>4.2682926829268296E-2</v>
      </c>
      <c r="BE655" s="18">
        <v>3.0487804878048783E-2</v>
      </c>
      <c r="BF655" s="18">
        <v>5.2063789868667922E-2</v>
      </c>
      <c r="BG655" s="18">
        <v>0.18292682926829271</v>
      </c>
      <c r="BH655" s="58" t="s">
        <v>1323</v>
      </c>
      <c r="BI655" s="58" t="s">
        <v>1330</v>
      </c>
      <c r="BJ655" s="60">
        <v>0.48200000000000004</v>
      </c>
      <c r="BK655" s="60">
        <v>0.52300000000000002</v>
      </c>
      <c r="BL655" s="60">
        <v>0.64333132166566087</v>
      </c>
      <c r="BM655" s="62" t="s">
        <v>1526</v>
      </c>
      <c r="BN655" s="64">
        <v>0.59049682711654539</v>
      </c>
      <c r="BO655" s="64">
        <v>2132</v>
      </c>
      <c r="BP655" s="65">
        <v>0.17682926829268292</v>
      </c>
      <c r="BQ655" s="65">
        <v>2.0714285714285716</v>
      </c>
      <c r="BR655" s="80">
        <v>0.23499061913696062</v>
      </c>
      <c r="BS655" s="33"/>
    </row>
    <row r="656" spans="1:71">
      <c r="A656" s="77" t="s">
        <v>318</v>
      </c>
      <c r="B656" s="12" t="s">
        <v>143</v>
      </c>
      <c r="C656" s="13">
        <v>22</v>
      </c>
      <c r="D656" s="13">
        <v>78</v>
      </c>
      <c r="E656" s="13">
        <v>40</v>
      </c>
      <c r="F656" s="13">
        <v>38</v>
      </c>
      <c r="G656" s="13">
        <v>27.3</v>
      </c>
      <c r="H656" s="14">
        <v>749</v>
      </c>
      <c r="I656" s="15">
        <v>250</v>
      </c>
      <c r="J656" s="15">
        <v>593</v>
      </c>
      <c r="K656" s="14">
        <v>42.7</v>
      </c>
      <c r="L656" s="15">
        <v>117</v>
      </c>
      <c r="M656" s="15">
        <v>312</v>
      </c>
      <c r="N656" s="14">
        <v>36.6</v>
      </c>
      <c r="O656" s="14">
        <v>133</v>
      </c>
      <c r="P656" s="14">
        <v>148</v>
      </c>
      <c r="Q656" s="14">
        <v>85.5</v>
      </c>
      <c r="R656" s="15">
        <v>39</v>
      </c>
      <c r="S656" s="15">
        <v>218</v>
      </c>
      <c r="T656" s="15">
        <v>257</v>
      </c>
      <c r="U656" s="15">
        <v>148</v>
      </c>
      <c r="V656" s="68">
        <v>86</v>
      </c>
      <c r="W656" s="15">
        <v>62</v>
      </c>
      <c r="X656" s="15">
        <v>31</v>
      </c>
      <c r="Y656" s="15">
        <v>117</v>
      </c>
      <c r="Z656" s="14">
        <v>1474</v>
      </c>
      <c r="AA656" s="14">
        <v>0</v>
      </c>
      <c r="AB656" s="14">
        <v>0</v>
      </c>
      <c r="AC656" s="13">
        <v>-1.1000000000000001</v>
      </c>
      <c r="AD656" s="13">
        <v>112.6</v>
      </c>
      <c r="AE656" s="13">
        <v>114.3</v>
      </c>
      <c r="AF656" s="13">
        <v>-1.7</v>
      </c>
      <c r="AG656" s="13">
        <v>9.3000000000000007</v>
      </c>
      <c r="AH656" s="13">
        <v>1.66</v>
      </c>
      <c r="AI656" s="13">
        <v>16.399999999999999</v>
      </c>
      <c r="AJ656" s="13">
        <v>1.9</v>
      </c>
      <c r="AK656" s="13">
        <v>10.199999999999999</v>
      </c>
      <c r="AL656" s="13">
        <v>6.1</v>
      </c>
      <c r="AM656" s="13">
        <v>9.9</v>
      </c>
      <c r="AN656" s="13">
        <v>52.5</v>
      </c>
      <c r="AO656" s="13">
        <v>57</v>
      </c>
      <c r="AP656" s="13">
        <v>15</v>
      </c>
      <c r="AQ656" s="13">
        <v>100.27</v>
      </c>
      <c r="AR656" s="13">
        <v>6.9</v>
      </c>
      <c r="AS656" s="13">
        <v>4440</v>
      </c>
      <c r="AT656" s="16">
        <v>9.6025641025641022</v>
      </c>
      <c r="AU656" s="16">
        <v>1.8974358974358974</v>
      </c>
      <c r="AV656" s="17">
        <v>3.2948717948717947</v>
      </c>
      <c r="AW656" s="17">
        <v>0.5</v>
      </c>
      <c r="AX656" s="17">
        <v>2.7948717948717947</v>
      </c>
      <c r="AY656" s="17">
        <v>0.79487179487179482</v>
      </c>
      <c r="AZ656" s="17">
        <v>0.39743589743589741</v>
      </c>
      <c r="BA656" s="17">
        <v>1.1025641025641026</v>
      </c>
      <c r="BB656" s="18">
        <v>0.3517422748191979</v>
      </c>
      <c r="BC656" s="18">
        <v>1.7209302325581393</v>
      </c>
      <c r="BD656" s="18">
        <v>2.9116182962336805E-2</v>
      </c>
      <c r="BE656" s="18">
        <v>1.4558091481168402E-2</v>
      </c>
      <c r="BF656" s="18">
        <v>1.8315018315018316E-2</v>
      </c>
      <c r="BG656" s="18">
        <v>0.10237625622241006</v>
      </c>
      <c r="BH656" s="58" t="s">
        <v>1322</v>
      </c>
      <c r="BI656" s="58" t="s">
        <v>1329</v>
      </c>
      <c r="BJ656" s="60">
        <v>0.52500000000000002</v>
      </c>
      <c r="BK656" s="60">
        <v>0.56999999999999995</v>
      </c>
      <c r="BL656" s="60">
        <v>0.35787567893783945</v>
      </c>
      <c r="BM656" s="62" t="s">
        <v>1527</v>
      </c>
      <c r="BN656" s="64">
        <v>0.29368002889129652</v>
      </c>
      <c r="BO656" s="64">
        <v>2129.4</v>
      </c>
      <c r="BP656" s="65">
        <v>6.950314642622335E-2</v>
      </c>
      <c r="BQ656" s="65">
        <v>1.7209302325581395</v>
      </c>
      <c r="BR656" s="80">
        <v>0.12069127453742838</v>
      </c>
      <c r="BS656" s="33"/>
    </row>
    <row r="657" spans="1:71">
      <c r="A657" s="77" t="s">
        <v>204</v>
      </c>
      <c r="B657" s="12" t="s">
        <v>87</v>
      </c>
      <c r="C657" s="13">
        <v>22</v>
      </c>
      <c r="D657" s="13">
        <v>70</v>
      </c>
      <c r="E657" s="13">
        <v>33</v>
      </c>
      <c r="F657" s="13">
        <v>37</v>
      </c>
      <c r="G657" s="13">
        <v>30.2</v>
      </c>
      <c r="H657" s="14">
        <v>1022</v>
      </c>
      <c r="I657" s="15">
        <v>371</v>
      </c>
      <c r="J657" s="15">
        <v>798</v>
      </c>
      <c r="K657" s="14">
        <v>46.5</v>
      </c>
      <c r="L657" s="15">
        <v>105</v>
      </c>
      <c r="M657" s="15">
        <v>280</v>
      </c>
      <c r="N657" s="14">
        <v>37.799999999999997</v>
      </c>
      <c r="O657" s="14">
        <v>175</v>
      </c>
      <c r="P657" s="14">
        <v>224</v>
      </c>
      <c r="Q657" s="14">
        <v>78.099999999999994</v>
      </c>
      <c r="R657" s="15">
        <v>126</v>
      </c>
      <c r="S657" s="15">
        <v>441</v>
      </c>
      <c r="T657" s="15">
        <v>567</v>
      </c>
      <c r="U657" s="15">
        <v>504</v>
      </c>
      <c r="V657" s="68">
        <v>203</v>
      </c>
      <c r="W657" s="15">
        <v>84</v>
      </c>
      <c r="X657" s="15">
        <v>42</v>
      </c>
      <c r="Y657" s="15">
        <v>119</v>
      </c>
      <c r="Z657" s="14">
        <v>2639</v>
      </c>
      <c r="AA657" s="14">
        <v>30</v>
      </c>
      <c r="AB657" s="14">
        <v>7</v>
      </c>
      <c r="AC657" s="13">
        <v>-1</v>
      </c>
      <c r="AD657" s="13">
        <v>113.1</v>
      </c>
      <c r="AE657" s="13">
        <v>114.4</v>
      </c>
      <c r="AF657" s="13">
        <v>-1.4</v>
      </c>
      <c r="AG657" s="13">
        <v>32.200000000000003</v>
      </c>
      <c r="AH657" s="13">
        <v>2.4900000000000002</v>
      </c>
      <c r="AI657" s="13">
        <v>31.4</v>
      </c>
      <c r="AJ657" s="13">
        <v>5.9</v>
      </c>
      <c r="AK657" s="13">
        <v>19.2</v>
      </c>
      <c r="AL657" s="13">
        <v>12.7</v>
      </c>
      <c r="AM657" s="13">
        <v>12.6</v>
      </c>
      <c r="AN657" s="13">
        <v>53.1</v>
      </c>
      <c r="AO657" s="13">
        <v>57</v>
      </c>
      <c r="AP657" s="13">
        <v>21.4</v>
      </c>
      <c r="AQ657" s="13">
        <v>104.47</v>
      </c>
      <c r="AR657" s="13">
        <v>13</v>
      </c>
      <c r="AS657" s="13">
        <v>4605</v>
      </c>
      <c r="AT657" s="16">
        <v>14.6</v>
      </c>
      <c r="AU657" s="16">
        <v>7.2</v>
      </c>
      <c r="AV657" s="17">
        <v>8.1</v>
      </c>
      <c r="AW657" s="17">
        <v>1.8</v>
      </c>
      <c r="AX657" s="17">
        <v>6.3</v>
      </c>
      <c r="AY657" s="17">
        <v>1.2</v>
      </c>
      <c r="AZ657" s="17">
        <v>0.6</v>
      </c>
      <c r="BA657" s="17">
        <v>2.9</v>
      </c>
      <c r="BB657" s="18">
        <v>0.48344370860927155</v>
      </c>
      <c r="BC657" s="18">
        <v>2.4827586206896552</v>
      </c>
      <c r="BD657" s="18">
        <v>3.9735099337748346E-2</v>
      </c>
      <c r="BE657" s="18">
        <v>1.9867549668874173E-2</v>
      </c>
      <c r="BF657" s="18">
        <v>5.9602649006622523E-2</v>
      </c>
      <c r="BG657" s="18">
        <v>0.20860927152317882</v>
      </c>
      <c r="BH657" s="58" t="s">
        <v>1323</v>
      </c>
      <c r="BI657" s="58" t="s">
        <v>1329</v>
      </c>
      <c r="BJ657" s="60">
        <v>0.53100000000000003</v>
      </c>
      <c r="BK657" s="60">
        <v>0.56999999999999995</v>
      </c>
      <c r="BL657" s="60">
        <v>0.48159324079662041</v>
      </c>
      <c r="BM657" s="62" t="s">
        <v>1526</v>
      </c>
      <c r="BN657" s="64">
        <v>0.44651911468812877</v>
      </c>
      <c r="BO657" s="64">
        <v>2114</v>
      </c>
      <c r="BP657" s="65">
        <v>0.23841059602649006</v>
      </c>
      <c r="BQ657" s="65">
        <v>2.4827586206896552</v>
      </c>
      <c r="BR657" s="80">
        <v>0.26821192052980131</v>
      </c>
      <c r="BS657" s="33"/>
    </row>
    <row r="658" spans="1:71">
      <c r="A658" s="77" t="s">
        <v>258</v>
      </c>
      <c r="B658" s="12" t="s">
        <v>67</v>
      </c>
      <c r="C658" s="13">
        <v>31</v>
      </c>
      <c r="D658" s="13">
        <v>60</v>
      </c>
      <c r="E658" s="13">
        <v>41</v>
      </c>
      <c r="F658" s="13">
        <v>19</v>
      </c>
      <c r="G658" s="13">
        <v>35.200000000000003</v>
      </c>
      <c r="H658" s="14">
        <v>846</v>
      </c>
      <c r="I658" s="15">
        <v>288</v>
      </c>
      <c r="J658" s="15">
        <v>762</v>
      </c>
      <c r="K658" s="14">
        <v>37.799999999999997</v>
      </c>
      <c r="L658" s="15">
        <v>162</v>
      </c>
      <c r="M658" s="15">
        <v>462</v>
      </c>
      <c r="N658" s="14">
        <v>34.5</v>
      </c>
      <c r="O658" s="14">
        <v>114</v>
      </c>
      <c r="P658" s="14">
        <v>138</v>
      </c>
      <c r="Q658" s="14">
        <v>81</v>
      </c>
      <c r="R658" s="15">
        <v>30</v>
      </c>
      <c r="S658" s="15">
        <v>192</v>
      </c>
      <c r="T658" s="15">
        <v>222</v>
      </c>
      <c r="U658" s="15">
        <v>336</v>
      </c>
      <c r="V658" s="68">
        <v>90</v>
      </c>
      <c r="W658" s="15">
        <v>96</v>
      </c>
      <c r="X658" s="15">
        <v>24</v>
      </c>
      <c r="Y658" s="15">
        <v>138</v>
      </c>
      <c r="Z658" s="14">
        <v>1878</v>
      </c>
      <c r="AA658" s="14">
        <v>4</v>
      </c>
      <c r="AB658" s="14">
        <v>0</v>
      </c>
      <c r="AC658" s="13">
        <v>4.4000000000000004</v>
      </c>
      <c r="AD658" s="13">
        <v>115</v>
      </c>
      <c r="AE658" s="13">
        <v>108.8</v>
      </c>
      <c r="AF658" s="13">
        <v>6.2</v>
      </c>
      <c r="AG658" s="13">
        <v>21.7</v>
      </c>
      <c r="AH658" s="13">
        <v>3.83</v>
      </c>
      <c r="AI658" s="13">
        <v>27</v>
      </c>
      <c r="AJ658" s="13">
        <v>1.4</v>
      </c>
      <c r="AK658" s="13">
        <v>8.9</v>
      </c>
      <c r="AL658" s="13">
        <v>4.9000000000000004</v>
      </c>
      <c r="AM658" s="13">
        <v>7.1</v>
      </c>
      <c r="AN658" s="13">
        <v>48.3</v>
      </c>
      <c r="AO658" s="13">
        <v>51.5</v>
      </c>
      <c r="AP658" s="13">
        <v>17.600000000000001</v>
      </c>
      <c r="AQ658" s="13">
        <v>98.18</v>
      </c>
      <c r="AR658" s="13">
        <v>9.3000000000000007</v>
      </c>
      <c r="AS658" s="13">
        <v>4316</v>
      </c>
      <c r="AT658" s="16">
        <v>14.1</v>
      </c>
      <c r="AU658" s="16">
        <v>5.6</v>
      </c>
      <c r="AV658" s="17">
        <v>3.7</v>
      </c>
      <c r="AW658" s="17">
        <v>0.5</v>
      </c>
      <c r="AX658" s="17">
        <v>3.2</v>
      </c>
      <c r="AY658" s="17">
        <v>1.6</v>
      </c>
      <c r="AZ658" s="17">
        <v>0.4</v>
      </c>
      <c r="BA658" s="17">
        <v>1.5</v>
      </c>
      <c r="BB658" s="18">
        <v>0.40056818181818177</v>
      </c>
      <c r="BC658" s="18">
        <v>3.7333333333333329</v>
      </c>
      <c r="BD658" s="18">
        <v>4.5454545454545456E-2</v>
      </c>
      <c r="BE658" s="18">
        <v>1.1363636363636364E-2</v>
      </c>
      <c r="BF658" s="18">
        <v>1.4204545454545454E-2</v>
      </c>
      <c r="BG658" s="18">
        <v>9.0909090909090912E-2</v>
      </c>
      <c r="BH658" s="58" t="s">
        <v>1323</v>
      </c>
      <c r="BI658" s="58" t="s">
        <v>1331</v>
      </c>
      <c r="BJ658" s="60">
        <v>0.48299999999999998</v>
      </c>
      <c r="BK658" s="60">
        <v>0.51500000000000001</v>
      </c>
      <c r="BL658" s="60">
        <v>0.45986722993361495</v>
      </c>
      <c r="BM658" s="62" t="s">
        <v>1526</v>
      </c>
      <c r="BN658" s="64">
        <v>0.43122736418511065</v>
      </c>
      <c r="BO658" s="64">
        <v>2112</v>
      </c>
      <c r="BP658" s="65">
        <v>0.15909090909090909</v>
      </c>
      <c r="BQ658" s="65">
        <v>3.7333333333333334</v>
      </c>
      <c r="BR658" s="80">
        <v>0.10511363636363635</v>
      </c>
      <c r="BS658" s="33"/>
    </row>
    <row r="659" spans="1:71">
      <c r="A659" s="77" t="s">
        <v>174</v>
      </c>
      <c r="B659" s="12" t="s">
        <v>169</v>
      </c>
      <c r="C659" s="13">
        <v>21</v>
      </c>
      <c r="D659" s="13">
        <v>67</v>
      </c>
      <c r="E659" s="13">
        <v>13</v>
      </c>
      <c r="F659" s="13">
        <v>54</v>
      </c>
      <c r="G659" s="13">
        <v>31.5</v>
      </c>
      <c r="H659" s="14">
        <v>1126</v>
      </c>
      <c r="I659" s="15">
        <v>362</v>
      </c>
      <c r="J659" s="15">
        <v>918</v>
      </c>
      <c r="K659" s="14">
        <v>39.1</v>
      </c>
      <c r="L659" s="15">
        <v>174</v>
      </c>
      <c r="M659" s="15">
        <v>509</v>
      </c>
      <c r="N659" s="14">
        <v>34.299999999999997</v>
      </c>
      <c r="O659" s="14">
        <v>235</v>
      </c>
      <c r="P659" s="14">
        <v>288</v>
      </c>
      <c r="Q659" s="14">
        <v>81.8</v>
      </c>
      <c r="R659" s="15">
        <v>27</v>
      </c>
      <c r="S659" s="15">
        <v>228</v>
      </c>
      <c r="T659" s="15">
        <v>255</v>
      </c>
      <c r="U659" s="15">
        <v>375</v>
      </c>
      <c r="V659" s="68">
        <v>181</v>
      </c>
      <c r="W659" s="15">
        <v>47</v>
      </c>
      <c r="X659" s="15">
        <v>7</v>
      </c>
      <c r="Y659" s="15">
        <v>114</v>
      </c>
      <c r="Z659" s="14">
        <v>1977</v>
      </c>
      <c r="AA659" s="14">
        <v>4</v>
      </c>
      <c r="AB659" s="14">
        <v>0</v>
      </c>
      <c r="AC659" s="13">
        <v>-7.6</v>
      </c>
      <c r="AD659" s="13">
        <v>110.1</v>
      </c>
      <c r="AE659" s="13">
        <v>122</v>
      </c>
      <c r="AF659" s="13">
        <v>-11.9</v>
      </c>
      <c r="AG659" s="13">
        <v>27.2</v>
      </c>
      <c r="AH659" s="13">
        <v>2.06</v>
      </c>
      <c r="AI659" s="13">
        <v>23.6</v>
      </c>
      <c r="AJ659" s="13">
        <v>1.2</v>
      </c>
      <c r="AK659" s="13">
        <v>10.4</v>
      </c>
      <c r="AL659" s="13">
        <v>5.8</v>
      </c>
      <c r="AM659" s="13">
        <v>11.5</v>
      </c>
      <c r="AN659" s="13">
        <v>48.5</v>
      </c>
      <c r="AO659" s="13">
        <v>53.9</v>
      </c>
      <c r="AP659" s="13">
        <v>23.7</v>
      </c>
      <c r="AQ659" s="13">
        <v>101.25</v>
      </c>
      <c r="AR659" s="13">
        <v>9.3000000000000007</v>
      </c>
      <c r="AS659" s="13">
        <v>4454</v>
      </c>
      <c r="AT659" s="16">
        <v>16.805970149253731</v>
      </c>
      <c r="AU659" s="16">
        <v>5.5970149253731343</v>
      </c>
      <c r="AV659" s="17">
        <v>3.8059701492537314</v>
      </c>
      <c r="AW659" s="17">
        <v>0.40298507462686567</v>
      </c>
      <c r="AX659" s="17">
        <v>3.4029850746268657</v>
      </c>
      <c r="AY659" s="17">
        <v>0.70149253731343286</v>
      </c>
      <c r="AZ659" s="17">
        <v>0.1044776119402985</v>
      </c>
      <c r="BA659" s="17">
        <v>2.7014925373134329</v>
      </c>
      <c r="BB659" s="18">
        <v>0.53352286188107079</v>
      </c>
      <c r="BC659" s="18">
        <v>2.0718232044198897</v>
      </c>
      <c r="BD659" s="18">
        <v>2.2269604359156599E-2</v>
      </c>
      <c r="BE659" s="18">
        <v>3.3167495854063019E-3</v>
      </c>
      <c r="BF659" s="18">
        <v>1.279317697228145E-2</v>
      </c>
      <c r="BG659" s="18">
        <v>0.10803127221037669</v>
      </c>
      <c r="BH659" s="58" t="s">
        <v>1323</v>
      </c>
      <c r="BI659" s="58" t="s">
        <v>1329</v>
      </c>
      <c r="BJ659" s="60">
        <v>0.48499999999999999</v>
      </c>
      <c r="BK659" s="60">
        <v>0.53900000000000003</v>
      </c>
      <c r="BL659" s="60">
        <v>0.55401327700663849</v>
      </c>
      <c r="BM659" s="62" t="s">
        <v>1526</v>
      </c>
      <c r="BN659" s="64">
        <v>0.5139854049671162</v>
      </c>
      <c r="BO659" s="64">
        <v>2110.5</v>
      </c>
      <c r="BP659" s="65">
        <v>0.17768301350390903</v>
      </c>
      <c r="BQ659" s="65">
        <v>2.0718232044198897</v>
      </c>
      <c r="BR659" s="80">
        <v>0.12082444918265814</v>
      </c>
      <c r="BS659" s="33"/>
    </row>
    <row r="660" spans="1:71">
      <c r="A660" s="77" t="s">
        <v>218</v>
      </c>
      <c r="B660" s="12" t="s">
        <v>59</v>
      </c>
      <c r="C660" s="13">
        <v>31</v>
      </c>
      <c r="D660" s="13">
        <v>75</v>
      </c>
      <c r="E660" s="13">
        <v>37</v>
      </c>
      <c r="F660" s="13">
        <v>38</v>
      </c>
      <c r="G660" s="13">
        <v>28.1</v>
      </c>
      <c r="H660" s="14">
        <v>983</v>
      </c>
      <c r="I660" s="15">
        <v>338</v>
      </c>
      <c r="J660" s="15">
        <v>825</v>
      </c>
      <c r="K660" s="14">
        <v>40.6</v>
      </c>
      <c r="L660" s="15">
        <v>128</v>
      </c>
      <c r="M660" s="15">
        <v>368</v>
      </c>
      <c r="N660" s="14">
        <v>34.200000000000003</v>
      </c>
      <c r="O660" s="14">
        <v>180</v>
      </c>
      <c r="P660" s="14">
        <v>218</v>
      </c>
      <c r="Q660" s="14">
        <v>83.8</v>
      </c>
      <c r="R660" s="15">
        <v>30</v>
      </c>
      <c r="S660" s="15">
        <v>173</v>
      </c>
      <c r="T660" s="15">
        <v>195</v>
      </c>
      <c r="U660" s="15">
        <v>405</v>
      </c>
      <c r="V660" s="68">
        <v>143</v>
      </c>
      <c r="W660" s="15">
        <v>68</v>
      </c>
      <c r="X660" s="15">
        <v>15</v>
      </c>
      <c r="Y660" s="15">
        <v>180</v>
      </c>
      <c r="Z660" s="14">
        <v>1913</v>
      </c>
      <c r="AA660" s="14">
        <v>7</v>
      </c>
      <c r="AB660" s="14">
        <v>0</v>
      </c>
      <c r="AC660" s="13">
        <v>-1</v>
      </c>
      <c r="AD660" s="13">
        <v>111.8</v>
      </c>
      <c r="AE660" s="13">
        <v>112.8</v>
      </c>
      <c r="AF660" s="13">
        <v>-0.9</v>
      </c>
      <c r="AG660" s="13">
        <v>28.7</v>
      </c>
      <c r="AH660" s="13">
        <v>2.85</v>
      </c>
      <c r="AI660" s="13">
        <v>27.6</v>
      </c>
      <c r="AJ660" s="13">
        <v>1.2</v>
      </c>
      <c r="AK660" s="13">
        <v>8</v>
      </c>
      <c r="AL660" s="13">
        <v>4.5999999999999996</v>
      </c>
      <c r="AM660" s="13">
        <v>9.6999999999999993</v>
      </c>
      <c r="AN660" s="13">
        <v>48.3</v>
      </c>
      <c r="AO660" s="13">
        <v>53.1</v>
      </c>
      <c r="AP660" s="13">
        <v>21.1</v>
      </c>
      <c r="AQ660" s="13">
        <v>100.49</v>
      </c>
      <c r="AR660" s="13">
        <v>9.1</v>
      </c>
      <c r="AS660" s="13">
        <v>4393</v>
      </c>
      <c r="AT660" s="16">
        <v>13.106666666666667</v>
      </c>
      <c r="AU660" s="16">
        <v>5.4</v>
      </c>
      <c r="AV660" s="17">
        <v>2.6</v>
      </c>
      <c r="AW660" s="17">
        <v>0.4</v>
      </c>
      <c r="AX660" s="17">
        <v>2.3066666666666666</v>
      </c>
      <c r="AY660" s="17">
        <v>0.90666666666666662</v>
      </c>
      <c r="AZ660" s="17">
        <v>0.2</v>
      </c>
      <c r="BA660" s="17">
        <v>1.9066666666666667</v>
      </c>
      <c r="BB660" s="18">
        <v>0.46642941874258598</v>
      </c>
      <c r="BC660" s="18">
        <v>2.8321678321678321</v>
      </c>
      <c r="BD660" s="18">
        <v>3.2265717674970343E-2</v>
      </c>
      <c r="BE660" s="18">
        <v>7.1174377224199285E-3</v>
      </c>
      <c r="BF660" s="18">
        <v>1.4234875444839857E-2</v>
      </c>
      <c r="BG660" s="18">
        <v>8.2087781731909837E-2</v>
      </c>
      <c r="BH660" s="58" t="s">
        <v>1322</v>
      </c>
      <c r="BI660" s="58" t="s">
        <v>1331</v>
      </c>
      <c r="BJ660" s="60">
        <v>0.48299999999999998</v>
      </c>
      <c r="BK660" s="60">
        <v>0.53100000000000003</v>
      </c>
      <c r="BL660" s="60">
        <v>0.4978877489438745</v>
      </c>
      <c r="BM660" s="62" t="s">
        <v>1527</v>
      </c>
      <c r="BN660" s="64">
        <v>0.40084775318578142</v>
      </c>
      <c r="BO660" s="64">
        <v>2107.5</v>
      </c>
      <c r="BP660" s="65">
        <v>0.19217081850533807</v>
      </c>
      <c r="BQ660" s="65">
        <v>2.8321678321678321</v>
      </c>
      <c r="BR660" s="80">
        <v>9.2526690391459068E-2</v>
      </c>
      <c r="BS660" s="33"/>
    </row>
    <row r="661" spans="1:71">
      <c r="A661" s="77" t="s">
        <v>98</v>
      </c>
      <c r="B661" s="12" t="s">
        <v>49</v>
      </c>
      <c r="C661" s="13">
        <v>34</v>
      </c>
      <c r="D661" s="13">
        <v>58</v>
      </c>
      <c r="E661" s="13">
        <v>32</v>
      </c>
      <c r="F661" s="13">
        <v>26</v>
      </c>
      <c r="G661" s="13">
        <v>36.1</v>
      </c>
      <c r="H661" s="14">
        <v>1444</v>
      </c>
      <c r="I661" s="15">
        <v>447</v>
      </c>
      <c r="J661" s="15">
        <v>992</v>
      </c>
      <c r="K661" s="14">
        <v>44.8</v>
      </c>
      <c r="L661" s="15">
        <v>197</v>
      </c>
      <c r="M661" s="15">
        <v>522</v>
      </c>
      <c r="N661" s="14">
        <v>37.6</v>
      </c>
      <c r="O661" s="14">
        <v>360</v>
      </c>
      <c r="P661" s="14">
        <v>394</v>
      </c>
      <c r="Q661" s="14">
        <v>92.1</v>
      </c>
      <c r="R661" s="15">
        <v>29</v>
      </c>
      <c r="S661" s="15">
        <v>244</v>
      </c>
      <c r="T661" s="15">
        <v>273</v>
      </c>
      <c r="U661" s="15">
        <v>412</v>
      </c>
      <c r="V661" s="68">
        <v>162</v>
      </c>
      <c r="W661" s="15">
        <v>70</v>
      </c>
      <c r="X661" s="15">
        <v>12</v>
      </c>
      <c r="Y661" s="15">
        <v>99</v>
      </c>
      <c r="Z661" s="14">
        <v>2465</v>
      </c>
      <c r="AA661" s="14">
        <v>14</v>
      </c>
      <c r="AB661" s="14">
        <v>2</v>
      </c>
      <c r="AC661" s="13">
        <v>0.9</v>
      </c>
      <c r="AD661" s="13">
        <v>115.3</v>
      </c>
      <c r="AE661" s="13">
        <v>114.6</v>
      </c>
      <c r="AF661" s="13">
        <v>0.7</v>
      </c>
      <c r="AG661" s="13">
        <v>29.9</v>
      </c>
      <c r="AH661" s="13">
        <v>2.5299999999999998</v>
      </c>
      <c r="AI661" s="13">
        <v>23.8</v>
      </c>
      <c r="AJ661" s="13">
        <v>1.4</v>
      </c>
      <c r="AK661" s="13">
        <v>10.8</v>
      </c>
      <c r="AL661" s="13">
        <v>6.3</v>
      </c>
      <c r="AM661" s="13">
        <v>9.4</v>
      </c>
      <c r="AN661" s="13">
        <v>54.7</v>
      </c>
      <c r="AO661" s="13">
        <v>62.1</v>
      </c>
      <c r="AP661" s="13">
        <v>26.9</v>
      </c>
      <c r="AQ661" s="13">
        <v>100.86</v>
      </c>
      <c r="AR661" s="13">
        <v>14.4</v>
      </c>
      <c r="AS661" s="13">
        <v>4407</v>
      </c>
      <c r="AT661" s="16">
        <v>24.896551724137932</v>
      </c>
      <c r="AU661" s="16">
        <v>7.1034482758620694</v>
      </c>
      <c r="AV661" s="17">
        <v>4.7068965517241379</v>
      </c>
      <c r="AW661" s="17">
        <v>0.5</v>
      </c>
      <c r="AX661" s="17">
        <v>4.2068965517241379</v>
      </c>
      <c r="AY661" s="17">
        <v>1.2068965517241379</v>
      </c>
      <c r="AZ661" s="17">
        <v>0.20689655172413793</v>
      </c>
      <c r="BA661" s="17">
        <v>2.7931034482758621</v>
      </c>
      <c r="BB661" s="18">
        <v>0.68965517241379315</v>
      </c>
      <c r="BC661" s="18">
        <v>2.5432098765432101</v>
      </c>
      <c r="BD661" s="18">
        <v>3.3432037443881936E-2</v>
      </c>
      <c r="BE661" s="18">
        <v>5.7312064189511888E-3</v>
      </c>
      <c r="BF661" s="18">
        <v>1.3850415512465374E-2</v>
      </c>
      <c r="BG661" s="18">
        <v>0.11653453051867417</v>
      </c>
      <c r="BH661" s="58" t="s">
        <v>1323</v>
      </c>
      <c r="BI661" s="58" t="s">
        <v>1332</v>
      </c>
      <c r="BJ661" s="60">
        <v>0.54700000000000004</v>
      </c>
      <c r="BK661" s="60">
        <v>0.621</v>
      </c>
      <c r="BL661" s="60">
        <v>0.59867229933614963</v>
      </c>
      <c r="BM661" s="62" t="s">
        <v>1526</v>
      </c>
      <c r="BN661" s="64">
        <v>0.76142371470200521</v>
      </c>
      <c r="BO661" s="64">
        <v>2093.8000000000002</v>
      </c>
      <c r="BP661" s="65">
        <v>0.19677142038399081</v>
      </c>
      <c r="BQ661" s="65">
        <v>2.5432098765432101</v>
      </c>
      <c r="BR661" s="80">
        <v>0.13038494603113954</v>
      </c>
      <c r="BS661" s="33"/>
    </row>
    <row r="662" spans="1:71">
      <c r="A662" s="77" t="s">
        <v>214</v>
      </c>
      <c r="B662" s="12" t="s">
        <v>47</v>
      </c>
      <c r="C662" s="13">
        <v>36</v>
      </c>
      <c r="D662" s="13">
        <v>75</v>
      </c>
      <c r="E662" s="13">
        <v>43</v>
      </c>
      <c r="F662" s="13">
        <v>32</v>
      </c>
      <c r="G662" s="13">
        <v>27.9</v>
      </c>
      <c r="H662" s="14">
        <v>998</v>
      </c>
      <c r="I662" s="15">
        <v>375</v>
      </c>
      <c r="J662" s="15">
        <v>833</v>
      </c>
      <c r="K662" s="14">
        <v>44.9</v>
      </c>
      <c r="L662" s="15">
        <v>98</v>
      </c>
      <c r="M662" s="15">
        <v>293</v>
      </c>
      <c r="N662" s="14">
        <v>32.299999999999997</v>
      </c>
      <c r="O662" s="14">
        <v>158</v>
      </c>
      <c r="P662" s="14">
        <v>233</v>
      </c>
      <c r="Q662" s="14">
        <v>66.099999999999994</v>
      </c>
      <c r="R662" s="15">
        <v>105</v>
      </c>
      <c r="S662" s="15">
        <v>270</v>
      </c>
      <c r="T662" s="15">
        <v>368</v>
      </c>
      <c r="U662" s="15">
        <v>458</v>
      </c>
      <c r="V662" s="68">
        <v>240</v>
      </c>
      <c r="W662" s="15">
        <v>105</v>
      </c>
      <c r="X662" s="15">
        <v>38</v>
      </c>
      <c r="Y662" s="15">
        <v>188</v>
      </c>
      <c r="Z662" s="14">
        <v>2310</v>
      </c>
      <c r="AA662" s="14">
        <v>13</v>
      </c>
      <c r="AB662" s="14">
        <v>4</v>
      </c>
      <c r="AC662" s="13">
        <v>-0.3</v>
      </c>
      <c r="AD662" s="13">
        <v>115.7</v>
      </c>
      <c r="AE662" s="13">
        <v>116.2</v>
      </c>
      <c r="AF662" s="13">
        <v>-0.6</v>
      </c>
      <c r="AG662" s="13">
        <v>28.9</v>
      </c>
      <c r="AH662" s="13">
        <v>1.89</v>
      </c>
      <c r="AI662" s="13">
        <v>27.9</v>
      </c>
      <c r="AJ662" s="13">
        <v>5</v>
      </c>
      <c r="AK662" s="13">
        <v>11.9</v>
      </c>
      <c r="AL662" s="13">
        <v>8.6</v>
      </c>
      <c r="AM662" s="13">
        <v>14.8</v>
      </c>
      <c r="AN662" s="13">
        <v>50.5</v>
      </c>
      <c r="AO662" s="13">
        <v>53.2</v>
      </c>
      <c r="AP662" s="13">
        <v>23</v>
      </c>
      <c r="AQ662" s="13">
        <v>103.3</v>
      </c>
      <c r="AR662" s="13">
        <v>9.3000000000000007</v>
      </c>
      <c r="AS662" s="13">
        <v>4504</v>
      </c>
      <c r="AT662" s="16">
        <v>13.306666666666667</v>
      </c>
      <c r="AU662" s="16">
        <v>6.1066666666666665</v>
      </c>
      <c r="AV662" s="17">
        <v>4.9066666666666663</v>
      </c>
      <c r="AW662" s="17">
        <v>1.4</v>
      </c>
      <c r="AX662" s="17">
        <v>3.6</v>
      </c>
      <c r="AY662" s="17">
        <v>1.4</v>
      </c>
      <c r="AZ662" s="17">
        <v>0.50666666666666671</v>
      </c>
      <c r="BA662" s="17">
        <v>3.2</v>
      </c>
      <c r="BB662" s="18">
        <v>0.47694145758661888</v>
      </c>
      <c r="BC662" s="18">
        <v>1.9083333333333332</v>
      </c>
      <c r="BD662" s="18">
        <v>5.0179211469534052E-2</v>
      </c>
      <c r="BE662" s="18">
        <v>1.8160095579450419E-2</v>
      </c>
      <c r="BF662" s="18">
        <v>5.0179211469534052E-2</v>
      </c>
      <c r="BG662" s="18">
        <v>0.12903225806451613</v>
      </c>
      <c r="BH662" s="58" t="s">
        <v>1322</v>
      </c>
      <c r="BI662" s="58" t="s">
        <v>1332</v>
      </c>
      <c r="BJ662" s="60">
        <v>0.505</v>
      </c>
      <c r="BK662" s="60">
        <v>0.53200000000000003</v>
      </c>
      <c r="BL662" s="60">
        <v>0.50271575135787572</v>
      </c>
      <c r="BM662" s="62" t="s">
        <v>1527</v>
      </c>
      <c r="BN662" s="64">
        <v>0.40696445338698861</v>
      </c>
      <c r="BO662" s="64">
        <v>2092.5</v>
      </c>
      <c r="BP662" s="65">
        <v>0.21887694145758663</v>
      </c>
      <c r="BQ662" s="65">
        <v>1.9083333333333334</v>
      </c>
      <c r="BR662" s="80">
        <v>0.17586618876941457</v>
      </c>
      <c r="BS662" s="33"/>
    </row>
    <row r="663" spans="1:71">
      <c r="A663" s="79" t="s">
        <v>240</v>
      </c>
      <c r="B663" s="12" t="s">
        <v>115</v>
      </c>
      <c r="C663" s="13">
        <v>29</v>
      </c>
      <c r="D663" s="13">
        <v>60</v>
      </c>
      <c r="E663" s="13">
        <v>21</v>
      </c>
      <c r="F663" s="13">
        <v>39</v>
      </c>
      <c r="G663" s="13">
        <v>34.6</v>
      </c>
      <c r="H663" s="14">
        <v>906</v>
      </c>
      <c r="I663" s="15">
        <v>348</v>
      </c>
      <c r="J663" s="15">
        <v>744</v>
      </c>
      <c r="K663" s="14">
        <v>47</v>
      </c>
      <c r="L663" s="15">
        <v>72</v>
      </c>
      <c r="M663" s="15">
        <v>240</v>
      </c>
      <c r="N663" s="14">
        <v>29.3</v>
      </c>
      <c r="O663" s="14">
        <v>138</v>
      </c>
      <c r="P663" s="14">
        <v>186</v>
      </c>
      <c r="Q663" s="14">
        <v>75.099999999999994</v>
      </c>
      <c r="R663" s="15">
        <v>96</v>
      </c>
      <c r="S663" s="15">
        <v>270</v>
      </c>
      <c r="T663" s="15">
        <v>366</v>
      </c>
      <c r="U663" s="15">
        <v>108</v>
      </c>
      <c r="V663" s="68">
        <v>78</v>
      </c>
      <c r="W663" s="15">
        <v>90</v>
      </c>
      <c r="X663" s="15">
        <v>30</v>
      </c>
      <c r="Y663" s="15">
        <v>180</v>
      </c>
      <c r="Z663" s="14">
        <v>1794</v>
      </c>
      <c r="AA663" s="14">
        <v>10</v>
      </c>
      <c r="AB663" s="14">
        <v>0</v>
      </c>
      <c r="AC663" s="13">
        <v>-4.3</v>
      </c>
      <c r="AD663" s="13">
        <v>110.7</v>
      </c>
      <c r="AE663" s="13">
        <v>116.4</v>
      </c>
      <c r="AF663" s="13">
        <v>-5.7</v>
      </c>
      <c r="AG663" s="13">
        <v>7.9</v>
      </c>
      <c r="AH663" s="13">
        <v>1.35</v>
      </c>
      <c r="AI663" s="13">
        <v>10.7</v>
      </c>
      <c r="AJ663" s="13">
        <v>4.5999999999999996</v>
      </c>
      <c r="AK663" s="13">
        <v>14</v>
      </c>
      <c r="AL663" s="13">
        <v>9.1</v>
      </c>
      <c r="AM663" s="13">
        <v>8</v>
      </c>
      <c r="AN663" s="13">
        <v>51.8</v>
      </c>
      <c r="AO663" s="13">
        <v>55.1</v>
      </c>
      <c r="AP663" s="13">
        <v>18.600000000000001</v>
      </c>
      <c r="AQ663" s="13">
        <v>98.68</v>
      </c>
      <c r="AR663" s="13">
        <v>8.4</v>
      </c>
      <c r="AS663" s="13">
        <v>4266</v>
      </c>
      <c r="AT663" s="16">
        <v>15.1</v>
      </c>
      <c r="AU663" s="16">
        <v>1.8</v>
      </c>
      <c r="AV663" s="17">
        <v>6.1</v>
      </c>
      <c r="AW663" s="17">
        <v>1.6</v>
      </c>
      <c r="AX663" s="17">
        <v>4.5</v>
      </c>
      <c r="AY663" s="17">
        <v>1.5</v>
      </c>
      <c r="AZ663" s="17">
        <v>0.5</v>
      </c>
      <c r="BA663" s="17">
        <v>1.3</v>
      </c>
      <c r="BB663" s="18">
        <v>0.43641618497109824</v>
      </c>
      <c r="BC663" s="18">
        <v>1.3846153846153846</v>
      </c>
      <c r="BD663" s="18">
        <v>4.3352601156069363E-2</v>
      </c>
      <c r="BE663" s="18">
        <v>1.4450867052023121E-2</v>
      </c>
      <c r="BF663" s="18">
        <v>4.6242774566473986E-2</v>
      </c>
      <c r="BG663" s="18">
        <v>0.13005780346820808</v>
      </c>
      <c r="BH663" s="58" t="s">
        <v>1323</v>
      </c>
      <c r="BI663" s="58" t="s">
        <v>1331</v>
      </c>
      <c r="BJ663" s="60">
        <v>0.51800000000000002</v>
      </c>
      <c r="BK663" s="60">
        <v>0.55100000000000005</v>
      </c>
      <c r="BL663" s="60">
        <v>0.44900422450211225</v>
      </c>
      <c r="BM663" s="62" t="s">
        <v>1526</v>
      </c>
      <c r="BN663" s="64">
        <v>0.46181086519114689</v>
      </c>
      <c r="BO663" s="64">
        <v>2076</v>
      </c>
      <c r="BP663" s="65">
        <v>5.2023121387283239E-2</v>
      </c>
      <c r="BQ663" s="65">
        <v>1.3846153846153846</v>
      </c>
      <c r="BR663" s="80">
        <v>0.17630057803468208</v>
      </c>
      <c r="BS663" s="33"/>
    </row>
    <row r="664" spans="1:71">
      <c r="A664" s="77" t="s">
        <v>306</v>
      </c>
      <c r="B664" s="12" t="s">
        <v>45</v>
      </c>
      <c r="C664" s="13">
        <v>26</v>
      </c>
      <c r="D664" s="13">
        <v>82</v>
      </c>
      <c r="E664" s="13">
        <v>49</v>
      </c>
      <c r="F664" s="13">
        <v>33</v>
      </c>
      <c r="G664" s="13">
        <v>25.3</v>
      </c>
      <c r="H664" s="14">
        <v>771</v>
      </c>
      <c r="I664" s="15">
        <v>271</v>
      </c>
      <c r="J664" s="15">
        <v>615</v>
      </c>
      <c r="K664" s="14">
        <v>43.8</v>
      </c>
      <c r="L664" s="15">
        <v>139</v>
      </c>
      <c r="M664" s="15">
        <v>369</v>
      </c>
      <c r="N664" s="14">
        <v>38.1</v>
      </c>
      <c r="O664" s="14">
        <v>90</v>
      </c>
      <c r="P664" s="14">
        <v>115</v>
      </c>
      <c r="Q664" s="14">
        <v>78</v>
      </c>
      <c r="R664" s="15">
        <v>57</v>
      </c>
      <c r="S664" s="15">
        <v>213</v>
      </c>
      <c r="T664" s="15">
        <v>262</v>
      </c>
      <c r="U664" s="15">
        <v>221</v>
      </c>
      <c r="V664" s="68">
        <v>98</v>
      </c>
      <c r="W664" s="15">
        <v>49</v>
      </c>
      <c r="X664" s="15">
        <v>33</v>
      </c>
      <c r="Y664" s="15">
        <v>139</v>
      </c>
      <c r="Z664" s="14">
        <v>1583</v>
      </c>
      <c r="AA664" s="14">
        <v>1</v>
      </c>
      <c r="AB664" s="14">
        <v>0</v>
      </c>
      <c r="AC664" s="13">
        <v>3.3</v>
      </c>
      <c r="AD664" s="13">
        <v>115.1</v>
      </c>
      <c r="AE664" s="13">
        <v>108.5</v>
      </c>
      <c r="AF664" s="13">
        <v>6.6</v>
      </c>
      <c r="AG664" s="13">
        <v>14.9</v>
      </c>
      <c r="AH664" s="13">
        <v>2.25</v>
      </c>
      <c r="AI664" s="13">
        <v>22.7</v>
      </c>
      <c r="AJ664" s="13">
        <v>2.6</v>
      </c>
      <c r="AK664" s="13">
        <v>9.8000000000000007</v>
      </c>
      <c r="AL664" s="13">
        <v>6.2</v>
      </c>
      <c r="AM664" s="13">
        <v>10.1</v>
      </c>
      <c r="AN664" s="13">
        <v>55.3</v>
      </c>
      <c r="AO664" s="13">
        <v>57.9</v>
      </c>
      <c r="AP664" s="13">
        <v>15.5</v>
      </c>
      <c r="AQ664" s="13">
        <v>99.57</v>
      </c>
      <c r="AR664" s="13">
        <v>8.1</v>
      </c>
      <c r="AS664" s="13">
        <v>4294</v>
      </c>
      <c r="AT664" s="16">
        <v>9.4024390243902438</v>
      </c>
      <c r="AU664" s="16">
        <v>2.6951219512195124</v>
      </c>
      <c r="AV664" s="17">
        <v>3.1951219512195124</v>
      </c>
      <c r="AW664" s="17">
        <v>0.69512195121951215</v>
      </c>
      <c r="AX664" s="17">
        <v>2.5975609756097562</v>
      </c>
      <c r="AY664" s="17">
        <v>0.59756097560975607</v>
      </c>
      <c r="AZ664" s="17">
        <v>0.40243902439024393</v>
      </c>
      <c r="BA664" s="17">
        <v>1.1951219512195121</v>
      </c>
      <c r="BB664" s="18">
        <v>0.37163790610238118</v>
      </c>
      <c r="BC664" s="18">
        <v>2.2551020408163267</v>
      </c>
      <c r="BD664" s="18">
        <v>2.3619010893666248E-2</v>
      </c>
      <c r="BE664" s="18">
        <v>1.5906680805938496E-2</v>
      </c>
      <c r="BF664" s="18">
        <v>2.7475175937530124E-2</v>
      </c>
      <c r="BG664" s="18">
        <v>0.10267039429287574</v>
      </c>
      <c r="BH664" s="58" t="s">
        <v>1322</v>
      </c>
      <c r="BI664" s="58" t="s">
        <v>1330</v>
      </c>
      <c r="BJ664" s="60">
        <v>0.55299999999999994</v>
      </c>
      <c r="BK664" s="60">
        <v>0.57899999999999996</v>
      </c>
      <c r="BL664" s="60">
        <v>0.37115268557634279</v>
      </c>
      <c r="BM664" s="62" t="s">
        <v>1527</v>
      </c>
      <c r="BN664" s="64">
        <v>0.28755950336163322</v>
      </c>
      <c r="BO664" s="64">
        <v>2074.6</v>
      </c>
      <c r="BP664" s="65">
        <v>0.10652655933673962</v>
      </c>
      <c r="BQ664" s="65">
        <v>2.2551020408163267</v>
      </c>
      <c r="BR664" s="80">
        <v>0.126289405186542</v>
      </c>
      <c r="BS664" s="33"/>
    </row>
    <row r="665" spans="1:71">
      <c r="A665" s="77" t="s">
        <v>342</v>
      </c>
      <c r="B665" s="12" t="s">
        <v>43</v>
      </c>
      <c r="C665" s="13">
        <v>26</v>
      </c>
      <c r="D665" s="13">
        <v>71</v>
      </c>
      <c r="E665" s="13">
        <v>57</v>
      </c>
      <c r="F665" s="13">
        <v>14</v>
      </c>
      <c r="G665" s="13">
        <v>29.2</v>
      </c>
      <c r="H665" s="14">
        <v>717</v>
      </c>
      <c r="I665" s="15">
        <v>256</v>
      </c>
      <c r="J665" s="15">
        <v>596</v>
      </c>
      <c r="K665" s="14">
        <v>43.5</v>
      </c>
      <c r="L665" s="15">
        <v>170</v>
      </c>
      <c r="M665" s="15">
        <v>412</v>
      </c>
      <c r="N665" s="14">
        <v>41.2</v>
      </c>
      <c r="O665" s="14">
        <v>36</v>
      </c>
      <c r="P665" s="14">
        <v>43</v>
      </c>
      <c r="Q665" s="14">
        <v>71.7</v>
      </c>
      <c r="R665" s="15">
        <v>92</v>
      </c>
      <c r="S665" s="15">
        <v>206</v>
      </c>
      <c r="T665" s="15">
        <v>291</v>
      </c>
      <c r="U665" s="15">
        <v>114</v>
      </c>
      <c r="V665" s="68">
        <v>50</v>
      </c>
      <c r="W665" s="15">
        <v>78</v>
      </c>
      <c r="X665" s="15">
        <v>36</v>
      </c>
      <c r="Y665" s="15">
        <v>206</v>
      </c>
      <c r="Z665" s="14">
        <v>1548</v>
      </c>
      <c r="AA665" s="14">
        <v>0</v>
      </c>
      <c r="AB665" s="14">
        <v>0</v>
      </c>
      <c r="AC665" s="13">
        <v>7.7</v>
      </c>
      <c r="AD665" s="13">
        <v>120.4</v>
      </c>
      <c r="AE665" s="13">
        <v>107.3</v>
      </c>
      <c r="AF665" s="13">
        <v>13.1</v>
      </c>
      <c r="AG665" s="13">
        <v>6.7</v>
      </c>
      <c r="AH665" s="13">
        <v>2.25</v>
      </c>
      <c r="AI665" s="13">
        <v>14.8</v>
      </c>
      <c r="AJ665" s="13">
        <v>4.0999999999999996</v>
      </c>
      <c r="AK665" s="13">
        <v>9.3000000000000007</v>
      </c>
      <c r="AL665" s="13">
        <v>6.7</v>
      </c>
      <c r="AM665" s="13">
        <v>6.6</v>
      </c>
      <c r="AN665" s="13">
        <v>57.8</v>
      </c>
      <c r="AO665" s="13">
        <v>58.6</v>
      </c>
      <c r="AP665" s="13">
        <v>13.3</v>
      </c>
      <c r="AQ665" s="13">
        <v>101.75</v>
      </c>
      <c r="AR665" s="13">
        <v>6.3</v>
      </c>
      <c r="AS665" s="13">
        <v>4383</v>
      </c>
      <c r="AT665" s="16">
        <v>10.098591549295774</v>
      </c>
      <c r="AU665" s="16">
        <v>1.6056338028169015</v>
      </c>
      <c r="AV665" s="17">
        <v>4.098591549295775</v>
      </c>
      <c r="AW665" s="17">
        <v>1.295774647887324</v>
      </c>
      <c r="AX665" s="17">
        <v>2.9014084507042255</v>
      </c>
      <c r="AY665" s="17">
        <v>1.0985915492957747</v>
      </c>
      <c r="AZ665" s="17">
        <v>0.50704225352112675</v>
      </c>
      <c r="BA665" s="17">
        <v>0.70422535211267601</v>
      </c>
      <c r="BB665" s="18">
        <v>0.34584217634574571</v>
      </c>
      <c r="BC665" s="18">
        <v>2.2800000000000002</v>
      </c>
      <c r="BD665" s="18">
        <v>3.7622998263553933E-2</v>
      </c>
      <c r="BE665" s="18">
        <v>1.7364460737024891E-2</v>
      </c>
      <c r="BF665" s="18">
        <v>4.4375844105730276E-2</v>
      </c>
      <c r="BG665" s="18">
        <v>9.93633031063091E-2</v>
      </c>
      <c r="BH665" s="58" t="s">
        <v>1322</v>
      </c>
      <c r="BI665" s="58" t="s">
        <v>1330</v>
      </c>
      <c r="BJ665" s="60">
        <v>0.57799999999999996</v>
      </c>
      <c r="BK665" s="60">
        <v>0.58599999999999997</v>
      </c>
      <c r="BL665" s="60">
        <v>0.35968617984308993</v>
      </c>
      <c r="BM665" s="62" t="s">
        <v>1527</v>
      </c>
      <c r="BN665" s="64">
        <v>0.30885028480743615</v>
      </c>
      <c r="BO665" s="64">
        <v>2073.1999999999998</v>
      </c>
      <c r="BP665" s="65">
        <v>5.4987459000578817E-2</v>
      </c>
      <c r="BQ665" s="65">
        <v>2.2799999999999998</v>
      </c>
      <c r="BR665" s="80">
        <v>0.1403627242909512</v>
      </c>
      <c r="BS665" s="33"/>
    </row>
    <row r="666" spans="1:71">
      <c r="A666" s="77" t="s">
        <v>216</v>
      </c>
      <c r="B666" s="12" t="s">
        <v>57</v>
      </c>
      <c r="C666" s="13">
        <v>24</v>
      </c>
      <c r="D666" s="13">
        <v>74</v>
      </c>
      <c r="E666" s="13">
        <v>35</v>
      </c>
      <c r="F666" s="13">
        <v>39</v>
      </c>
      <c r="G666" s="13">
        <v>27.9</v>
      </c>
      <c r="H666" s="14">
        <v>992</v>
      </c>
      <c r="I666" s="15">
        <v>385</v>
      </c>
      <c r="J666" s="15">
        <v>681</v>
      </c>
      <c r="K666" s="14">
        <v>56.7</v>
      </c>
      <c r="L666" s="15">
        <v>44</v>
      </c>
      <c r="M666" s="15">
        <v>148</v>
      </c>
      <c r="N666" s="14">
        <v>32.4</v>
      </c>
      <c r="O666" s="14">
        <v>163</v>
      </c>
      <c r="P666" s="14">
        <v>215</v>
      </c>
      <c r="Q666" s="14">
        <v>75.900000000000006</v>
      </c>
      <c r="R666" s="15">
        <v>222</v>
      </c>
      <c r="S666" s="15">
        <v>437</v>
      </c>
      <c r="T666" s="15">
        <v>659</v>
      </c>
      <c r="U666" s="15">
        <v>170</v>
      </c>
      <c r="V666" s="68">
        <v>89</v>
      </c>
      <c r="W666" s="15">
        <v>67</v>
      </c>
      <c r="X666" s="15">
        <v>67</v>
      </c>
      <c r="Y666" s="15">
        <v>192</v>
      </c>
      <c r="Z666" s="14">
        <v>2353</v>
      </c>
      <c r="AA666" s="14">
        <v>28</v>
      </c>
      <c r="AB666" s="14">
        <v>0</v>
      </c>
      <c r="AC666" s="13">
        <v>0.5</v>
      </c>
      <c r="AD666" s="13">
        <v>114.9</v>
      </c>
      <c r="AE666" s="13">
        <v>113.7</v>
      </c>
      <c r="AF666" s="13">
        <v>1.1000000000000001</v>
      </c>
      <c r="AG666" s="13">
        <v>11.3</v>
      </c>
      <c r="AH666" s="13">
        <v>1.87</v>
      </c>
      <c r="AI666" s="13">
        <v>16.2</v>
      </c>
      <c r="AJ666" s="13">
        <v>10.3</v>
      </c>
      <c r="AK666" s="13">
        <v>21.3</v>
      </c>
      <c r="AL666" s="13">
        <v>15.7</v>
      </c>
      <c r="AM666" s="13">
        <v>8.6999999999999993</v>
      </c>
      <c r="AN666" s="13">
        <v>60.2</v>
      </c>
      <c r="AO666" s="13">
        <v>63.4</v>
      </c>
      <c r="AP666" s="13">
        <v>16.899999999999999</v>
      </c>
      <c r="AQ666" s="13">
        <v>104.52</v>
      </c>
      <c r="AR666" s="13">
        <v>12.2</v>
      </c>
      <c r="AS666" s="13">
        <v>4489</v>
      </c>
      <c r="AT666" s="16">
        <v>13.405405405405405</v>
      </c>
      <c r="AU666" s="16">
        <v>2.2972972972972974</v>
      </c>
      <c r="AV666" s="17">
        <v>8.9054054054054053</v>
      </c>
      <c r="AW666" s="17">
        <v>3</v>
      </c>
      <c r="AX666" s="17">
        <v>5.9054054054054053</v>
      </c>
      <c r="AY666" s="17">
        <v>0.90540540540540537</v>
      </c>
      <c r="AZ666" s="17">
        <v>0.90540540540540537</v>
      </c>
      <c r="BA666" s="17">
        <v>1.2027027027027026</v>
      </c>
      <c r="BB666" s="18">
        <v>0.48048048048048048</v>
      </c>
      <c r="BC666" s="18">
        <v>1.910112359550562</v>
      </c>
      <c r="BD666" s="18">
        <v>3.2451806645355033E-2</v>
      </c>
      <c r="BE666" s="18">
        <v>3.2451806645355033E-2</v>
      </c>
      <c r="BF666" s="18">
        <v>0.10752688172043011</v>
      </c>
      <c r="BG666" s="18">
        <v>0.21166327617940522</v>
      </c>
      <c r="BH666" s="58" t="s">
        <v>1322</v>
      </c>
      <c r="BI666" s="58" t="s">
        <v>1330</v>
      </c>
      <c r="BJ666" s="60">
        <v>0.60199999999999998</v>
      </c>
      <c r="BK666" s="60">
        <v>0.63400000000000001</v>
      </c>
      <c r="BL666" s="60">
        <v>0.41098370549185276</v>
      </c>
      <c r="BM666" s="62" t="s">
        <v>1527</v>
      </c>
      <c r="BN666" s="64">
        <v>0.40998422970253956</v>
      </c>
      <c r="BO666" s="64">
        <v>2064.6</v>
      </c>
      <c r="BP666" s="65">
        <v>8.2340404921050089E-2</v>
      </c>
      <c r="BQ666" s="65">
        <v>1.9101123595505618</v>
      </c>
      <c r="BR666" s="80">
        <v>0.31919015789983535</v>
      </c>
      <c r="BS666" s="33"/>
    </row>
    <row r="667" spans="1:71">
      <c r="A667" s="77" t="s">
        <v>180</v>
      </c>
      <c r="B667" s="12" t="s">
        <v>65</v>
      </c>
      <c r="C667" s="13">
        <v>27</v>
      </c>
      <c r="D667" s="13">
        <v>65</v>
      </c>
      <c r="E667" s="13">
        <v>36</v>
      </c>
      <c r="F667" s="13">
        <v>29</v>
      </c>
      <c r="G667" s="13">
        <v>31.6</v>
      </c>
      <c r="H667" s="14">
        <v>1118</v>
      </c>
      <c r="I667" s="15">
        <v>410</v>
      </c>
      <c r="J667" s="15">
        <v>936</v>
      </c>
      <c r="K667" s="14">
        <v>43.9</v>
      </c>
      <c r="L667" s="15">
        <v>137</v>
      </c>
      <c r="M667" s="15">
        <v>429</v>
      </c>
      <c r="N667" s="14">
        <v>32.5</v>
      </c>
      <c r="O667" s="14">
        <v>156</v>
      </c>
      <c r="P667" s="14">
        <v>176</v>
      </c>
      <c r="Q667" s="14">
        <v>86.5</v>
      </c>
      <c r="R667" s="15">
        <v>33</v>
      </c>
      <c r="S667" s="15">
        <v>215</v>
      </c>
      <c r="T667" s="15">
        <v>247</v>
      </c>
      <c r="U667" s="15">
        <v>364</v>
      </c>
      <c r="V667" s="68">
        <v>156</v>
      </c>
      <c r="W667" s="15">
        <v>59</v>
      </c>
      <c r="X667" s="15">
        <v>39</v>
      </c>
      <c r="Y667" s="15">
        <v>156</v>
      </c>
      <c r="Z667" s="14">
        <v>2093</v>
      </c>
      <c r="AA667" s="14">
        <v>4</v>
      </c>
      <c r="AB667" s="14">
        <v>0</v>
      </c>
      <c r="AC667" s="13">
        <v>1.8</v>
      </c>
      <c r="AD667" s="13">
        <v>117</v>
      </c>
      <c r="AE667" s="13">
        <v>114.5</v>
      </c>
      <c r="AF667" s="13">
        <v>2.5</v>
      </c>
      <c r="AG667" s="13">
        <v>24.6</v>
      </c>
      <c r="AH667" s="13">
        <v>2.2799999999999998</v>
      </c>
      <c r="AI667" s="13">
        <v>23.6</v>
      </c>
      <c r="AJ667" s="13">
        <v>1.4</v>
      </c>
      <c r="AK667" s="13">
        <v>10.4</v>
      </c>
      <c r="AL667" s="13">
        <v>5.9</v>
      </c>
      <c r="AM667" s="13">
        <v>10.4</v>
      </c>
      <c r="AN667" s="13">
        <v>51.3</v>
      </c>
      <c r="AO667" s="13">
        <v>54.9</v>
      </c>
      <c r="AP667" s="13">
        <v>23.6</v>
      </c>
      <c r="AQ667" s="13">
        <v>101.33</v>
      </c>
      <c r="AR667" s="13">
        <v>9.9</v>
      </c>
      <c r="AS667" s="13">
        <v>4339</v>
      </c>
      <c r="AT667" s="16">
        <v>17.2</v>
      </c>
      <c r="AU667" s="16">
        <v>5.6</v>
      </c>
      <c r="AV667" s="17">
        <v>3.8</v>
      </c>
      <c r="AW667" s="17">
        <v>0.50769230769230766</v>
      </c>
      <c r="AX667" s="17">
        <v>3.3076923076923075</v>
      </c>
      <c r="AY667" s="17">
        <v>0.90769230769230769</v>
      </c>
      <c r="AZ667" s="17">
        <v>0.6</v>
      </c>
      <c r="BA667" s="17">
        <v>2.4</v>
      </c>
      <c r="BB667" s="18">
        <v>0.54430379746835433</v>
      </c>
      <c r="BC667" s="18">
        <v>2.3333333333333335</v>
      </c>
      <c r="BD667" s="18">
        <v>2.872444011684518E-2</v>
      </c>
      <c r="BE667" s="18">
        <v>1.8987341772151896E-2</v>
      </c>
      <c r="BF667" s="18">
        <v>1.6066212268743912E-2</v>
      </c>
      <c r="BG667" s="18">
        <v>0.10467380720545276</v>
      </c>
      <c r="BH667" s="58" t="s">
        <v>1323</v>
      </c>
      <c r="BI667" s="58" t="s">
        <v>1330</v>
      </c>
      <c r="BJ667" s="60">
        <v>0.51300000000000001</v>
      </c>
      <c r="BK667" s="60">
        <v>0.54899999999999993</v>
      </c>
      <c r="BL667" s="60">
        <v>0.56487628243814125</v>
      </c>
      <c r="BM667" s="62" t="s">
        <v>1526</v>
      </c>
      <c r="BN667" s="64">
        <v>0.52603621730382299</v>
      </c>
      <c r="BO667" s="64">
        <v>2054</v>
      </c>
      <c r="BP667" s="65">
        <v>0.17721518987341772</v>
      </c>
      <c r="BQ667" s="65">
        <v>2.3333333333333335</v>
      </c>
      <c r="BR667" s="80">
        <v>0.12025316455696201</v>
      </c>
      <c r="BS667" s="33"/>
    </row>
    <row r="668" spans="1:71">
      <c r="A668" s="77" t="s">
        <v>274</v>
      </c>
      <c r="B668" s="12" t="s">
        <v>81</v>
      </c>
      <c r="C668" s="13">
        <v>21</v>
      </c>
      <c r="D668" s="13">
        <v>79</v>
      </c>
      <c r="E668" s="13">
        <v>47</v>
      </c>
      <c r="F668" s="13">
        <v>32</v>
      </c>
      <c r="G668" s="13">
        <v>25.9</v>
      </c>
      <c r="H668" s="14">
        <v>822</v>
      </c>
      <c r="I668" s="15">
        <v>284</v>
      </c>
      <c r="J668" s="15">
        <v>679</v>
      </c>
      <c r="K668" s="14">
        <v>42.5</v>
      </c>
      <c r="L668" s="15">
        <v>134</v>
      </c>
      <c r="M668" s="15">
        <v>395</v>
      </c>
      <c r="N668" s="14">
        <v>35.200000000000003</v>
      </c>
      <c r="O668" s="14">
        <v>111</v>
      </c>
      <c r="P668" s="14">
        <v>134</v>
      </c>
      <c r="Q668" s="14">
        <v>82.2</v>
      </c>
      <c r="R668" s="15">
        <v>87</v>
      </c>
      <c r="S668" s="15">
        <v>182</v>
      </c>
      <c r="T668" s="15">
        <v>269</v>
      </c>
      <c r="U668" s="15">
        <v>134</v>
      </c>
      <c r="V668" s="68">
        <v>71</v>
      </c>
      <c r="W668" s="15">
        <v>47</v>
      </c>
      <c r="X668" s="15">
        <v>8</v>
      </c>
      <c r="Y668" s="15">
        <v>142</v>
      </c>
      <c r="Z668" s="14">
        <v>1438</v>
      </c>
      <c r="AA668" s="14">
        <v>1</v>
      </c>
      <c r="AB668" s="14">
        <v>0</v>
      </c>
      <c r="AC668" s="13">
        <v>2.4</v>
      </c>
      <c r="AD668" s="13">
        <v>116.7</v>
      </c>
      <c r="AE668" s="13">
        <v>111.9</v>
      </c>
      <c r="AF668" s="13">
        <v>4.7</v>
      </c>
      <c r="AG668" s="13">
        <v>8.1999999999999993</v>
      </c>
      <c r="AH668" s="13">
        <v>1.96</v>
      </c>
      <c r="AI668" s="13">
        <v>14.4</v>
      </c>
      <c r="AJ668" s="13">
        <v>4</v>
      </c>
      <c r="AK668" s="13">
        <v>8.3000000000000007</v>
      </c>
      <c r="AL668" s="13">
        <v>6.1</v>
      </c>
      <c r="AM668" s="13">
        <v>7.4</v>
      </c>
      <c r="AN668" s="13">
        <v>52.7</v>
      </c>
      <c r="AO668" s="13">
        <v>56</v>
      </c>
      <c r="AP668" s="13">
        <v>15.6</v>
      </c>
      <c r="AQ668" s="13">
        <v>104.64</v>
      </c>
      <c r="AR668" s="13">
        <v>6.5</v>
      </c>
      <c r="AS668" s="13">
        <v>4444</v>
      </c>
      <c r="AT668" s="16">
        <v>10.405063291139241</v>
      </c>
      <c r="AU668" s="16">
        <v>1.6962025316455696</v>
      </c>
      <c r="AV668" s="17">
        <v>3.4050632911392404</v>
      </c>
      <c r="AW668" s="17">
        <v>1.1012658227848102</v>
      </c>
      <c r="AX668" s="17">
        <v>2.3037974683544302</v>
      </c>
      <c r="AY668" s="17">
        <v>0.59493670886075944</v>
      </c>
      <c r="AZ668" s="17">
        <v>0.10126582278481013</v>
      </c>
      <c r="BA668" s="17">
        <v>0.89873417721518989</v>
      </c>
      <c r="BB668" s="18">
        <v>0.40173989541078153</v>
      </c>
      <c r="BC668" s="18">
        <v>1.8873239436619718</v>
      </c>
      <c r="BD668" s="18">
        <v>2.2970529299643223E-2</v>
      </c>
      <c r="BE668" s="18">
        <v>3.9098773275988465E-3</v>
      </c>
      <c r="BF668" s="18">
        <v>4.2519915937637466E-2</v>
      </c>
      <c r="BG668" s="18">
        <v>8.8949709202873761E-2</v>
      </c>
      <c r="BH668" s="58" t="s">
        <v>1322</v>
      </c>
      <c r="BI668" s="58" t="s">
        <v>1329</v>
      </c>
      <c r="BJ668" s="60">
        <v>0.52700000000000002</v>
      </c>
      <c r="BK668" s="60">
        <v>0.56000000000000005</v>
      </c>
      <c r="BL668" s="60">
        <v>0.40977670488835244</v>
      </c>
      <c r="BM668" s="62" t="s">
        <v>1527</v>
      </c>
      <c r="BN668" s="64">
        <v>0.31822326363242748</v>
      </c>
      <c r="BO668" s="64">
        <v>2046.1</v>
      </c>
      <c r="BP668" s="65">
        <v>6.5490445237280689E-2</v>
      </c>
      <c r="BQ668" s="65">
        <v>1.8873239436619718</v>
      </c>
      <c r="BR668" s="80">
        <v>0.13146962514051122</v>
      </c>
      <c r="BS668" s="33"/>
    </row>
    <row r="669" spans="1:71">
      <c r="A669" s="77" t="s">
        <v>232</v>
      </c>
      <c r="B669" s="12" t="s">
        <v>59</v>
      </c>
      <c r="C669" s="13">
        <v>21</v>
      </c>
      <c r="D669" s="13">
        <v>78</v>
      </c>
      <c r="E669" s="13">
        <v>43</v>
      </c>
      <c r="F669" s="13">
        <v>35</v>
      </c>
      <c r="G669" s="13">
        <v>26.1</v>
      </c>
      <c r="H669" s="14">
        <v>920</v>
      </c>
      <c r="I669" s="15">
        <v>374</v>
      </c>
      <c r="J669" s="15">
        <v>546</v>
      </c>
      <c r="K669" s="14">
        <v>69.2</v>
      </c>
      <c r="L669" s="14">
        <v>0</v>
      </c>
      <c r="M669" s="14">
        <v>0</v>
      </c>
      <c r="N669" s="14">
        <v>0</v>
      </c>
      <c r="O669" s="14">
        <v>164</v>
      </c>
      <c r="P669" s="14">
        <v>242</v>
      </c>
      <c r="Q669" s="14">
        <v>66.900000000000006</v>
      </c>
      <c r="R669" s="15">
        <v>281</v>
      </c>
      <c r="S669" s="15">
        <v>530</v>
      </c>
      <c r="T669" s="15">
        <v>803</v>
      </c>
      <c r="U669" s="15">
        <v>211</v>
      </c>
      <c r="V669" s="68">
        <v>133</v>
      </c>
      <c r="W669" s="15">
        <v>55</v>
      </c>
      <c r="X669" s="15">
        <v>86</v>
      </c>
      <c r="Y669" s="15">
        <v>250</v>
      </c>
      <c r="Z669" s="14">
        <v>2496</v>
      </c>
      <c r="AA669" s="14">
        <v>41</v>
      </c>
      <c r="AB669" s="14">
        <v>0</v>
      </c>
      <c r="AC669" s="13">
        <v>0.5</v>
      </c>
      <c r="AD669" s="13">
        <v>115.5</v>
      </c>
      <c r="AE669" s="13">
        <v>114</v>
      </c>
      <c r="AF669" s="13">
        <v>1.5</v>
      </c>
      <c r="AG669" s="13">
        <v>14.1</v>
      </c>
      <c r="AH669" s="13">
        <v>1.54</v>
      </c>
      <c r="AI669" s="13">
        <v>21</v>
      </c>
      <c r="AJ669" s="13">
        <v>13.7</v>
      </c>
      <c r="AK669" s="13">
        <v>25.9</v>
      </c>
      <c r="AL669" s="13">
        <v>19.899999999999999</v>
      </c>
      <c r="AM669" s="13">
        <v>13.6</v>
      </c>
      <c r="AN669" s="13">
        <v>69.2</v>
      </c>
      <c r="AO669" s="13">
        <v>70.3</v>
      </c>
      <c r="AP669" s="13">
        <v>16.100000000000001</v>
      </c>
      <c r="AQ669" s="13">
        <v>101.29</v>
      </c>
      <c r="AR669" s="13">
        <v>14</v>
      </c>
      <c r="AS669" s="13">
        <v>4278</v>
      </c>
      <c r="AT669" s="16">
        <v>11.794871794871796</v>
      </c>
      <c r="AU669" s="16">
        <v>2.7051282051282053</v>
      </c>
      <c r="AV669" s="17">
        <v>10.294871794871796</v>
      </c>
      <c r="AW669" s="17">
        <v>3.6025641025641026</v>
      </c>
      <c r="AX669" s="17">
        <v>6.7948717948717947</v>
      </c>
      <c r="AY669" s="17">
        <v>0.70512820512820518</v>
      </c>
      <c r="AZ669" s="17">
        <v>1.1025641025641026</v>
      </c>
      <c r="BA669" s="17">
        <v>1.7051282051282051</v>
      </c>
      <c r="BB669" s="18">
        <v>0.45191079673838297</v>
      </c>
      <c r="BC669" s="18">
        <v>1.5864661654135339</v>
      </c>
      <c r="BD669" s="18">
        <v>2.7016406326751154E-2</v>
      </c>
      <c r="BE669" s="18">
        <v>4.2243835347283626E-2</v>
      </c>
      <c r="BF669" s="18">
        <v>0.13802927596031045</v>
      </c>
      <c r="BG669" s="18">
        <v>0.26033991551232927</v>
      </c>
      <c r="BH669" s="58" t="s">
        <v>1322</v>
      </c>
      <c r="BI669" s="58" t="s">
        <v>1329</v>
      </c>
      <c r="BJ669" s="60">
        <v>0.69200000000000006</v>
      </c>
      <c r="BK669" s="60">
        <v>0.70299999999999996</v>
      </c>
      <c r="BL669" s="60">
        <v>0.3295111647555824</v>
      </c>
      <c r="BM669" s="62" t="s">
        <v>1527</v>
      </c>
      <c r="BN669" s="64">
        <v>0.36072847340452979</v>
      </c>
      <c r="BO669" s="64">
        <v>2035.8000000000002</v>
      </c>
      <c r="BP669" s="65">
        <v>0.1036447588171726</v>
      </c>
      <c r="BQ669" s="65">
        <v>1.5864661654135339</v>
      </c>
      <c r="BR669" s="80">
        <v>0.39443953237056684</v>
      </c>
      <c r="BS669" s="33"/>
    </row>
    <row r="670" spans="1:71">
      <c r="A670" s="77" t="s">
        <v>314</v>
      </c>
      <c r="B670" s="12" t="s">
        <v>195</v>
      </c>
      <c r="C670" s="13">
        <v>24</v>
      </c>
      <c r="D670" s="13">
        <v>79</v>
      </c>
      <c r="E670" s="13">
        <v>25</v>
      </c>
      <c r="F670" s="13">
        <v>54</v>
      </c>
      <c r="G670" s="13">
        <v>25.7</v>
      </c>
      <c r="H670" s="14">
        <v>751</v>
      </c>
      <c r="I670" s="15">
        <v>245</v>
      </c>
      <c r="J670" s="15">
        <v>616</v>
      </c>
      <c r="K670" s="14">
        <v>39.700000000000003</v>
      </c>
      <c r="L670" s="15">
        <v>119</v>
      </c>
      <c r="M670" s="15">
        <v>363</v>
      </c>
      <c r="N670" s="14">
        <v>33.700000000000003</v>
      </c>
      <c r="O670" s="14">
        <v>134</v>
      </c>
      <c r="P670" s="14">
        <v>166</v>
      </c>
      <c r="Q670" s="14">
        <v>81.8</v>
      </c>
      <c r="R670" s="15">
        <v>71</v>
      </c>
      <c r="S670" s="15">
        <v>198</v>
      </c>
      <c r="T670" s="15">
        <v>269</v>
      </c>
      <c r="U670" s="15">
        <v>142</v>
      </c>
      <c r="V670" s="68">
        <v>79</v>
      </c>
      <c r="W670" s="15">
        <v>40</v>
      </c>
      <c r="X670" s="15">
        <v>8</v>
      </c>
      <c r="Y670" s="15">
        <v>166</v>
      </c>
      <c r="Z670" s="14">
        <v>1343</v>
      </c>
      <c r="AA670" s="14">
        <v>0</v>
      </c>
      <c r="AB670" s="14">
        <v>0</v>
      </c>
      <c r="AC670" s="13">
        <v>-3.3</v>
      </c>
      <c r="AD670" s="13">
        <v>106.9</v>
      </c>
      <c r="AE670" s="13">
        <v>113.7</v>
      </c>
      <c r="AF670" s="13">
        <v>-6.7</v>
      </c>
      <c r="AG670" s="13">
        <v>11</v>
      </c>
      <c r="AH670" s="13">
        <v>1.84</v>
      </c>
      <c r="AI670" s="13">
        <v>15.9</v>
      </c>
      <c r="AJ670" s="13">
        <v>3.5</v>
      </c>
      <c r="AK670" s="13">
        <v>10.199999999999999</v>
      </c>
      <c r="AL670" s="13">
        <v>6.7</v>
      </c>
      <c r="AM670" s="13">
        <v>8.6</v>
      </c>
      <c r="AN670" s="13">
        <v>49.5</v>
      </c>
      <c r="AO670" s="13">
        <v>54.1</v>
      </c>
      <c r="AP670" s="13">
        <v>16.100000000000001</v>
      </c>
      <c r="AQ670" s="13">
        <v>97.23</v>
      </c>
      <c r="AR670" s="13">
        <v>6.5</v>
      </c>
      <c r="AS670" s="13">
        <v>4122</v>
      </c>
      <c r="AT670" s="16">
        <v>9.5063291139240498</v>
      </c>
      <c r="AU670" s="16">
        <v>1.7974683544303798</v>
      </c>
      <c r="AV670" s="17">
        <v>3.4050632911392404</v>
      </c>
      <c r="AW670" s="17">
        <v>0.89873417721518989</v>
      </c>
      <c r="AX670" s="17">
        <v>2.5063291139240507</v>
      </c>
      <c r="AY670" s="17">
        <v>0.50632911392405067</v>
      </c>
      <c r="AZ670" s="17">
        <v>0.10126582278481013</v>
      </c>
      <c r="BA670" s="17">
        <v>1</v>
      </c>
      <c r="BB670" s="18">
        <v>0.36989607447175293</v>
      </c>
      <c r="BC670" s="18">
        <v>1.7974683544303798</v>
      </c>
      <c r="BD670" s="18">
        <v>1.9701521942570067E-2</v>
      </c>
      <c r="BE670" s="18">
        <v>3.940304388514013E-3</v>
      </c>
      <c r="BF670" s="18">
        <v>3.4970201448061865E-2</v>
      </c>
      <c r="BG670" s="18">
        <v>9.7522533615721815E-2</v>
      </c>
      <c r="BH670" s="58" t="s">
        <v>1322</v>
      </c>
      <c r="BI670" s="58" t="s">
        <v>1330</v>
      </c>
      <c r="BJ670" s="60">
        <v>0.495</v>
      </c>
      <c r="BK670" s="60">
        <v>0.54100000000000004</v>
      </c>
      <c r="BL670" s="60">
        <v>0.37175618587809295</v>
      </c>
      <c r="BM670" s="62" t="s">
        <v>1527</v>
      </c>
      <c r="BN670" s="64">
        <v>0.29073682601940759</v>
      </c>
      <c r="BO670" s="64">
        <v>2030.3</v>
      </c>
      <c r="BP670" s="65">
        <v>6.994040289612373E-2</v>
      </c>
      <c r="BQ670" s="65">
        <v>1.7974683544303798</v>
      </c>
      <c r="BR670" s="80">
        <v>0.13249273506378367</v>
      </c>
      <c r="BS670" s="33"/>
    </row>
    <row r="671" spans="1:71">
      <c r="A671" s="77" t="s">
        <v>138</v>
      </c>
      <c r="B671" s="12" t="s">
        <v>139</v>
      </c>
      <c r="C671" s="13">
        <v>27</v>
      </c>
      <c r="D671" s="13">
        <v>64</v>
      </c>
      <c r="E671" s="13">
        <v>16</v>
      </c>
      <c r="F671" s="13">
        <v>48</v>
      </c>
      <c r="G671" s="13">
        <v>31.7</v>
      </c>
      <c r="H671" s="14">
        <v>1299</v>
      </c>
      <c r="I671" s="15">
        <v>467</v>
      </c>
      <c r="J671" s="15">
        <v>1088</v>
      </c>
      <c r="K671" s="14">
        <v>43.1</v>
      </c>
      <c r="L671" s="15">
        <v>141</v>
      </c>
      <c r="M671" s="15">
        <v>448</v>
      </c>
      <c r="N671" s="14">
        <v>31.3</v>
      </c>
      <c r="O671" s="14">
        <v>224</v>
      </c>
      <c r="P671" s="14">
        <v>256</v>
      </c>
      <c r="Q671" s="14">
        <v>87</v>
      </c>
      <c r="R671" s="15">
        <v>70</v>
      </c>
      <c r="S671" s="15">
        <v>410</v>
      </c>
      <c r="T671" s="15">
        <v>480</v>
      </c>
      <c r="U671" s="15">
        <v>250</v>
      </c>
      <c r="V671" s="68">
        <v>134</v>
      </c>
      <c r="W671" s="15">
        <v>45</v>
      </c>
      <c r="X671" s="15">
        <v>45</v>
      </c>
      <c r="Y671" s="15">
        <v>96</v>
      </c>
      <c r="Z671" s="14">
        <v>2381</v>
      </c>
      <c r="AA671" s="14">
        <v>14</v>
      </c>
      <c r="AB671" s="14">
        <v>1</v>
      </c>
      <c r="AC671" s="13">
        <v>-4</v>
      </c>
      <c r="AD671" s="13">
        <v>108.2</v>
      </c>
      <c r="AE671" s="13">
        <v>113.6</v>
      </c>
      <c r="AF671" s="13">
        <v>-5.5</v>
      </c>
      <c r="AG671" s="13">
        <v>20.3</v>
      </c>
      <c r="AH671" s="13">
        <v>1.82</v>
      </c>
      <c r="AI671" s="13">
        <v>15.7</v>
      </c>
      <c r="AJ671" s="13">
        <v>3.3</v>
      </c>
      <c r="AK671" s="13">
        <v>18.899999999999999</v>
      </c>
      <c r="AL671" s="13">
        <v>11</v>
      </c>
      <c r="AM671" s="13">
        <v>8.6</v>
      </c>
      <c r="AN671" s="13">
        <v>49.5</v>
      </c>
      <c r="AO671" s="13">
        <v>54.1</v>
      </c>
      <c r="AP671" s="13">
        <v>27.3</v>
      </c>
      <c r="AQ671" s="13">
        <v>100.58</v>
      </c>
      <c r="AR671" s="13">
        <v>13.5</v>
      </c>
      <c r="AS671" s="13">
        <v>4239</v>
      </c>
      <c r="AT671" s="16">
        <v>20.296875</v>
      </c>
      <c r="AU671" s="16">
        <v>3.90625</v>
      </c>
      <c r="AV671" s="17">
        <v>7.5</v>
      </c>
      <c r="AW671" s="17">
        <v>1.09375</v>
      </c>
      <c r="AX671" s="17">
        <v>6.40625</v>
      </c>
      <c r="AY671" s="17">
        <v>0.703125</v>
      </c>
      <c r="AZ671" s="17">
        <v>0.703125</v>
      </c>
      <c r="BA671" s="17">
        <v>2.09375</v>
      </c>
      <c r="BB671" s="18">
        <v>0.64027996845425872</v>
      </c>
      <c r="BC671" s="18">
        <v>1.8656716417910448</v>
      </c>
      <c r="BD671" s="18">
        <v>2.2180599369085174E-2</v>
      </c>
      <c r="BE671" s="18">
        <v>2.2180599369085174E-2</v>
      </c>
      <c r="BF671" s="18">
        <v>3.4503154574132493E-2</v>
      </c>
      <c r="BG671" s="18">
        <v>0.20208990536277602</v>
      </c>
      <c r="BH671" s="58" t="s">
        <v>1323</v>
      </c>
      <c r="BI671" s="58" t="s">
        <v>1330</v>
      </c>
      <c r="BJ671" s="60">
        <v>0.495</v>
      </c>
      <c r="BK671" s="60">
        <v>0.54100000000000004</v>
      </c>
      <c r="BL671" s="60">
        <v>0.65660832830416416</v>
      </c>
      <c r="BM671" s="62" t="s">
        <v>1526</v>
      </c>
      <c r="BN671" s="64">
        <v>0.62074949698189141</v>
      </c>
      <c r="BO671" s="64">
        <v>2028.8</v>
      </c>
      <c r="BP671" s="65">
        <v>0.12322555205047318</v>
      </c>
      <c r="BQ671" s="65">
        <v>1.8656716417910448</v>
      </c>
      <c r="BR671" s="80">
        <v>0.23659305993690852</v>
      </c>
      <c r="BS671" s="33"/>
    </row>
    <row r="672" spans="1:71">
      <c r="A672" s="77" t="s">
        <v>430</v>
      </c>
      <c r="B672" s="12" t="s">
        <v>55</v>
      </c>
      <c r="C672" s="13">
        <v>26</v>
      </c>
      <c r="D672" s="13">
        <v>74</v>
      </c>
      <c r="E672" s="13">
        <v>25</v>
      </c>
      <c r="F672" s="13">
        <v>49</v>
      </c>
      <c r="G672" s="13">
        <v>27.4</v>
      </c>
      <c r="H672" s="14">
        <v>585</v>
      </c>
      <c r="I672" s="15">
        <v>222</v>
      </c>
      <c r="J672" s="15">
        <v>474</v>
      </c>
      <c r="K672" s="14">
        <v>46.8</v>
      </c>
      <c r="L672" s="15">
        <v>81</v>
      </c>
      <c r="M672" s="15">
        <v>215</v>
      </c>
      <c r="N672" s="14">
        <v>39.799999999999997</v>
      </c>
      <c r="O672" s="14">
        <v>59</v>
      </c>
      <c r="P672" s="14">
        <v>81</v>
      </c>
      <c r="Q672" s="14">
        <v>69</v>
      </c>
      <c r="R672" s="15">
        <v>37</v>
      </c>
      <c r="S672" s="15">
        <v>133</v>
      </c>
      <c r="T672" s="15">
        <v>170</v>
      </c>
      <c r="U672" s="15">
        <v>363</v>
      </c>
      <c r="V672" s="68">
        <v>126</v>
      </c>
      <c r="W672" s="15">
        <v>74</v>
      </c>
      <c r="X672" s="15">
        <v>15</v>
      </c>
      <c r="Y672" s="15">
        <v>185</v>
      </c>
      <c r="Z672" s="14">
        <v>1473</v>
      </c>
      <c r="AA672" s="14">
        <v>1</v>
      </c>
      <c r="AB672" s="14">
        <v>0</v>
      </c>
      <c r="AC672" s="13">
        <v>0</v>
      </c>
      <c r="AD672" s="13">
        <v>111</v>
      </c>
      <c r="AE672" s="13">
        <v>110.7</v>
      </c>
      <c r="AF672" s="13">
        <v>0.3</v>
      </c>
      <c r="AG672" s="13">
        <v>23.7</v>
      </c>
      <c r="AH672" s="13">
        <v>2.84</v>
      </c>
      <c r="AI672" s="13">
        <v>36.200000000000003</v>
      </c>
      <c r="AJ672" s="13">
        <v>1.7</v>
      </c>
      <c r="AK672" s="13">
        <v>6.3</v>
      </c>
      <c r="AL672" s="13">
        <v>4.0999999999999996</v>
      </c>
      <c r="AM672" s="13">
        <v>12.8</v>
      </c>
      <c r="AN672" s="13">
        <v>55.7</v>
      </c>
      <c r="AO672" s="13">
        <v>57.3</v>
      </c>
      <c r="AP672" s="13">
        <v>13.5</v>
      </c>
      <c r="AQ672" s="13">
        <v>98.76</v>
      </c>
      <c r="AR672" s="13">
        <v>6.9</v>
      </c>
      <c r="AS672" s="13">
        <v>4164</v>
      </c>
      <c r="AT672" s="16">
        <v>7.9054054054054053</v>
      </c>
      <c r="AU672" s="16">
        <v>4.9054054054054053</v>
      </c>
      <c r="AV672" s="17">
        <v>2.2972972972972974</v>
      </c>
      <c r="AW672" s="17">
        <v>0.5</v>
      </c>
      <c r="AX672" s="17">
        <v>1.7972972972972974</v>
      </c>
      <c r="AY672" s="17">
        <v>1</v>
      </c>
      <c r="AZ672" s="17">
        <v>0.20270270270270271</v>
      </c>
      <c r="BA672" s="17">
        <v>1.7027027027027026</v>
      </c>
      <c r="BB672" s="18">
        <v>0.28851844545275201</v>
      </c>
      <c r="BC672" s="18">
        <v>2.8809523809523809</v>
      </c>
      <c r="BD672" s="18">
        <v>3.6496350364963508E-2</v>
      </c>
      <c r="BE672" s="18">
        <v>7.3979088577628728E-3</v>
      </c>
      <c r="BF672" s="18">
        <v>1.8248175182481754E-2</v>
      </c>
      <c r="BG672" s="18">
        <v>6.5594791872164146E-2</v>
      </c>
      <c r="BH672" s="58" t="s">
        <v>1322</v>
      </c>
      <c r="BI672" s="58" t="s">
        <v>1330</v>
      </c>
      <c r="BJ672" s="60">
        <v>0.55700000000000005</v>
      </c>
      <c r="BK672" s="60">
        <v>0.57299999999999995</v>
      </c>
      <c r="BL672" s="60">
        <v>0.28605914302957153</v>
      </c>
      <c r="BM672" s="62" t="s">
        <v>1527</v>
      </c>
      <c r="BN672" s="64">
        <v>0.24177497416934038</v>
      </c>
      <c r="BO672" s="64">
        <v>2027.6</v>
      </c>
      <c r="BP672" s="65">
        <v>0.17902939435786153</v>
      </c>
      <c r="BQ672" s="65">
        <v>2.8809523809523809</v>
      </c>
      <c r="BR672" s="80">
        <v>8.3842967054645889E-2</v>
      </c>
      <c r="BS672" s="33"/>
    </row>
    <row r="673" spans="1:71">
      <c r="A673" s="77" t="s">
        <v>96</v>
      </c>
      <c r="B673" s="12" t="s">
        <v>97</v>
      </c>
      <c r="C673" s="13">
        <v>23</v>
      </c>
      <c r="D673" s="13">
        <v>60</v>
      </c>
      <c r="E673" s="13">
        <v>33</v>
      </c>
      <c r="F673" s="13">
        <v>27</v>
      </c>
      <c r="G673" s="13">
        <v>33.700000000000003</v>
      </c>
      <c r="H673" s="14">
        <v>1452</v>
      </c>
      <c r="I673" s="15">
        <v>540</v>
      </c>
      <c r="J673" s="15">
        <v>1164</v>
      </c>
      <c r="K673" s="14">
        <v>46.3</v>
      </c>
      <c r="L673" s="15">
        <v>102</v>
      </c>
      <c r="M673" s="15">
        <v>354</v>
      </c>
      <c r="N673" s="14">
        <v>29.5</v>
      </c>
      <c r="O673" s="14">
        <v>270</v>
      </c>
      <c r="P673" s="14">
        <v>312</v>
      </c>
      <c r="Q673" s="14">
        <v>87.1</v>
      </c>
      <c r="R673" s="15">
        <v>54</v>
      </c>
      <c r="S673" s="15">
        <v>288</v>
      </c>
      <c r="T673" s="15">
        <v>342</v>
      </c>
      <c r="U673" s="15">
        <v>282</v>
      </c>
      <c r="V673" s="68">
        <v>138</v>
      </c>
      <c r="W673" s="15">
        <v>78</v>
      </c>
      <c r="X673" s="15">
        <v>24</v>
      </c>
      <c r="Y673" s="15">
        <v>150</v>
      </c>
      <c r="Z673" s="14">
        <v>2436</v>
      </c>
      <c r="AA673" s="14">
        <v>3</v>
      </c>
      <c r="AB673" s="14">
        <v>0</v>
      </c>
      <c r="AC673" s="13">
        <v>4.0999999999999996</v>
      </c>
      <c r="AD673" s="13">
        <v>111.8</v>
      </c>
      <c r="AE673" s="13">
        <v>105.8</v>
      </c>
      <c r="AF673" s="13">
        <v>6</v>
      </c>
      <c r="AG673" s="13">
        <v>24.7</v>
      </c>
      <c r="AH673" s="13">
        <v>2.06</v>
      </c>
      <c r="AI673" s="13">
        <v>16.5</v>
      </c>
      <c r="AJ673" s="13">
        <v>2.7</v>
      </c>
      <c r="AK673" s="13">
        <v>14.6</v>
      </c>
      <c r="AL673" s="13">
        <v>8.5</v>
      </c>
      <c r="AM673" s="13">
        <v>8</v>
      </c>
      <c r="AN673" s="13">
        <v>50.7</v>
      </c>
      <c r="AO673" s="13">
        <v>55.8</v>
      </c>
      <c r="AP673" s="13">
        <v>30.6</v>
      </c>
      <c r="AQ673" s="13">
        <v>97.65</v>
      </c>
      <c r="AR673" s="13">
        <v>15.3</v>
      </c>
      <c r="AS673" s="13">
        <v>4116</v>
      </c>
      <c r="AT673" s="16">
        <v>24.2</v>
      </c>
      <c r="AU673" s="16">
        <v>4.7</v>
      </c>
      <c r="AV673" s="17">
        <v>5.7</v>
      </c>
      <c r="AW673" s="17">
        <v>0.9</v>
      </c>
      <c r="AX673" s="17">
        <v>4.8</v>
      </c>
      <c r="AY673" s="17">
        <v>1.3</v>
      </c>
      <c r="AZ673" s="17">
        <v>0.4</v>
      </c>
      <c r="BA673" s="17">
        <v>2.2999999999999998</v>
      </c>
      <c r="BB673" s="18">
        <v>0.71810089020771506</v>
      </c>
      <c r="BC673" s="18">
        <v>2.0434782608695654</v>
      </c>
      <c r="BD673" s="18">
        <v>3.857566765578635E-2</v>
      </c>
      <c r="BE673" s="18">
        <v>1.1869436201780416E-2</v>
      </c>
      <c r="BF673" s="18">
        <v>2.6706231454005934E-2</v>
      </c>
      <c r="BG673" s="18">
        <v>0.14243323442136496</v>
      </c>
      <c r="BH673" s="58" t="s">
        <v>1323</v>
      </c>
      <c r="BI673" s="58" t="s">
        <v>1330</v>
      </c>
      <c r="BJ673" s="60">
        <v>0.50700000000000001</v>
      </c>
      <c r="BK673" s="60">
        <v>0.55799999999999994</v>
      </c>
      <c r="BL673" s="60">
        <v>0.70247435123717561</v>
      </c>
      <c r="BM673" s="62" t="s">
        <v>1526</v>
      </c>
      <c r="BN673" s="64">
        <v>0.74012072434607645</v>
      </c>
      <c r="BO673" s="64">
        <v>2022.0000000000002</v>
      </c>
      <c r="BP673" s="65">
        <v>0.13946587537091987</v>
      </c>
      <c r="BQ673" s="65">
        <v>2.0434782608695654</v>
      </c>
      <c r="BR673" s="80">
        <v>0.1691394658753709</v>
      </c>
      <c r="BS673" s="33"/>
    </row>
    <row r="674" spans="1:71">
      <c r="A674" s="77" t="s">
        <v>186</v>
      </c>
      <c r="B674" s="12" t="s">
        <v>115</v>
      </c>
      <c r="C674" s="13">
        <v>25</v>
      </c>
      <c r="D674" s="13">
        <v>75</v>
      </c>
      <c r="E674" s="13">
        <v>29</v>
      </c>
      <c r="F674" s="13">
        <v>46</v>
      </c>
      <c r="G674" s="13">
        <v>26.8</v>
      </c>
      <c r="H674" s="14">
        <v>1095</v>
      </c>
      <c r="I674" s="15">
        <v>383</v>
      </c>
      <c r="J674" s="15">
        <v>825</v>
      </c>
      <c r="K674" s="14">
        <v>46.7</v>
      </c>
      <c r="L674" s="15">
        <v>165</v>
      </c>
      <c r="M674" s="15">
        <v>420</v>
      </c>
      <c r="N674" s="14">
        <v>38.5</v>
      </c>
      <c r="O674" s="14">
        <v>165</v>
      </c>
      <c r="P674" s="14">
        <v>218</v>
      </c>
      <c r="Q674" s="14">
        <v>75.7</v>
      </c>
      <c r="R674" s="15">
        <v>60</v>
      </c>
      <c r="S674" s="15">
        <v>263</v>
      </c>
      <c r="T674" s="15">
        <v>323</v>
      </c>
      <c r="U674" s="15">
        <v>225</v>
      </c>
      <c r="V674" s="68">
        <v>143</v>
      </c>
      <c r="W674" s="15">
        <v>75</v>
      </c>
      <c r="X674" s="15">
        <v>23</v>
      </c>
      <c r="Y674" s="15">
        <v>135</v>
      </c>
      <c r="Z674" s="14">
        <v>1973</v>
      </c>
      <c r="AA674" s="14">
        <v>4</v>
      </c>
      <c r="AB674" s="14">
        <v>0</v>
      </c>
      <c r="AC674" s="13">
        <v>-3.5</v>
      </c>
      <c r="AD674" s="13">
        <v>111.9</v>
      </c>
      <c r="AE674" s="13">
        <v>118.1</v>
      </c>
      <c r="AF674" s="13">
        <v>-6.2</v>
      </c>
      <c r="AG674" s="13">
        <v>17.2</v>
      </c>
      <c r="AH674" s="13">
        <v>1.62</v>
      </c>
      <c r="AI674" s="13">
        <v>17.899999999999999</v>
      </c>
      <c r="AJ674" s="13">
        <v>2.8</v>
      </c>
      <c r="AK674" s="13">
        <v>12.6</v>
      </c>
      <c r="AL674" s="13">
        <v>7.7</v>
      </c>
      <c r="AM674" s="13">
        <v>11</v>
      </c>
      <c r="AN674" s="13">
        <v>56.5</v>
      </c>
      <c r="AO674" s="13">
        <v>59.5</v>
      </c>
      <c r="AP674" s="13">
        <v>21.8</v>
      </c>
      <c r="AQ674" s="13">
        <v>100.7</v>
      </c>
      <c r="AR674" s="13">
        <v>10.5</v>
      </c>
      <c r="AS674" s="13">
        <v>4223</v>
      </c>
      <c r="AT674" s="16">
        <v>14.6</v>
      </c>
      <c r="AU674" s="16">
        <v>3</v>
      </c>
      <c r="AV674" s="17">
        <v>4.3066666666666666</v>
      </c>
      <c r="AW674" s="17">
        <v>0.8</v>
      </c>
      <c r="AX674" s="17">
        <v>3.5066666666666668</v>
      </c>
      <c r="AY674" s="17">
        <v>1</v>
      </c>
      <c r="AZ674" s="17">
        <v>0.30666666666666664</v>
      </c>
      <c r="BA674" s="17">
        <v>1.9066666666666667</v>
      </c>
      <c r="BB674" s="18">
        <v>0.54477611940298509</v>
      </c>
      <c r="BC674" s="18">
        <v>1.5734265734265733</v>
      </c>
      <c r="BD674" s="18">
        <v>3.7313432835820892E-2</v>
      </c>
      <c r="BE674" s="18">
        <v>1.1442786069651741E-2</v>
      </c>
      <c r="BF674" s="18">
        <v>2.9850746268656716E-2</v>
      </c>
      <c r="BG674" s="18">
        <v>0.13084577114427862</v>
      </c>
      <c r="BH674" s="58" t="s">
        <v>1322</v>
      </c>
      <c r="BI674" s="58" t="s">
        <v>1330</v>
      </c>
      <c r="BJ674" s="60">
        <v>0.56499999999999995</v>
      </c>
      <c r="BK674" s="60">
        <v>0.59499999999999997</v>
      </c>
      <c r="BL674" s="60">
        <v>0.4978877489438745</v>
      </c>
      <c r="BM674" s="62" t="s">
        <v>1527</v>
      </c>
      <c r="BN674" s="64">
        <v>0.44651911468812877</v>
      </c>
      <c r="BO674" s="64">
        <v>2010</v>
      </c>
      <c r="BP674" s="65">
        <v>0.11194029850746269</v>
      </c>
      <c r="BQ674" s="65">
        <v>1.5734265734265733</v>
      </c>
      <c r="BR674" s="80">
        <v>0.16069651741293531</v>
      </c>
      <c r="BS674" s="33"/>
    </row>
    <row r="675" spans="1:71">
      <c r="A675" s="77" t="s">
        <v>112</v>
      </c>
      <c r="B675" s="12" t="s">
        <v>113</v>
      </c>
      <c r="C675" s="13">
        <v>25</v>
      </c>
      <c r="D675" s="13">
        <v>68</v>
      </c>
      <c r="E675" s="13">
        <v>15</v>
      </c>
      <c r="F675" s="13">
        <v>53</v>
      </c>
      <c r="G675" s="13">
        <v>29.4</v>
      </c>
      <c r="H675" s="14">
        <v>1394</v>
      </c>
      <c r="I675" s="15">
        <v>456</v>
      </c>
      <c r="J675" s="15">
        <v>1054</v>
      </c>
      <c r="K675" s="14">
        <v>43.2</v>
      </c>
      <c r="L675" s="15">
        <v>238</v>
      </c>
      <c r="M675" s="15">
        <v>619</v>
      </c>
      <c r="N675" s="14">
        <v>37.799999999999997</v>
      </c>
      <c r="O675" s="14">
        <v>245</v>
      </c>
      <c r="P675" s="14">
        <v>272</v>
      </c>
      <c r="Q675" s="14">
        <v>88.3</v>
      </c>
      <c r="R675" s="15">
        <v>34</v>
      </c>
      <c r="S675" s="15">
        <v>170</v>
      </c>
      <c r="T675" s="15">
        <v>204</v>
      </c>
      <c r="U675" s="15">
        <v>306</v>
      </c>
      <c r="V675" s="68">
        <v>204</v>
      </c>
      <c r="W675" s="15">
        <v>88</v>
      </c>
      <c r="X675" s="15">
        <v>27</v>
      </c>
      <c r="Y675" s="15">
        <v>204</v>
      </c>
      <c r="Z675" s="14">
        <v>2224</v>
      </c>
      <c r="AA675" s="14">
        <v>1</v>
      </c>
      <c r="AB675" s="14">
        <v>0</v>
      </c>
      <c r="AC675" s="13">
        <v>-8.1999999999999993</v>
      </c>
      <c r="AD675" s="13">
        <v>104.8</v>
      </c>
      <c r="AE675" s="13">
        <v>117.9</v>
      </c>
      <c r="AF675" s="13">
        <v>-13.1</v>
      </c>
      <c r="AG675" s="13">
        <v>25.4</v>
      </c>
      <c r="AH675" s="13">
        <v>1.49</v>
      </c>
      <c r="AI675" s="13">
        <v>18</v>
      </c>
      <c r="AJ675" s="13">
        <v>1.4</v>
      </c>
      <c r="AK675" s="13">
        <v>8</v>
      </c>
      <c r="AL675" s="13">
        <v>4.5999999999999996</v>
      </c>
      <c r="AM675" s="13">
        <v>12.1</v>
      </c>
      <c r="AN675" s="13">
        <v>54.4</v>
      </c>
      <c r="AO675" s="13">
        <v>59.1</v>
      </c>
      <c r="AP675" s="13">
        <v>28.1</v>
      </c>
      <c r="AQ675" s="13">
        <v>103.95</v>
      </c>
      <c r="AR675" s="13">
        <v>10.7</v>
      </c>
      <c r="AS675" s="13">
        <v>4337</v>
      </c>
      <c r="AT675" s="16">
        <v>20.5</v>
      </c>
      <c r="AU675" s="16">
        <v>4.5</v>
      </c>
      <c r="AV675" s="17">
        <v>3</v>
      </c>
      <c r="AW675" s="17">
        <v>0.5</v>
      </c>
      <c r="AX675" s="17">
        <v>2.5</v>
      </c>
      <c r="AY675" s="17">
        <v>1.2941176470588236</v>
      </c>
      <c r="AZ675" s="17">
        <v>0.39705882352941174</v>
      </c>
      <c r="BA675" s="17">
        <v>3</v>
      </c>
      <c r="BB675" s="18">
        <v>0.69727891156462585</v>
      </c>
      <c r="BC675" s="18">
        <v>1.5</v>
      </c>
      <c r="BD675" s="18">
        <v>4.4017607042817132E-2</v>
      </c>
      <c r="BE675" s="18">
        <v>1.3505402160864346E-2</v>
      </c>
      <c r="BF675" s="18">
        <v>1.7006802721088437E-2</v>
      </c>
      <c r="BG675" s="18">
        <v>8.5034013605442174E-2</v>
      </c>
      <c r="BH675" s="58" t="s">
        <v>1322</v>
      </c>
      <c r="BI675" s="58" t="s">
        <v>1330</v>
      </c>
      <c r="BJ675" s="60">
        <v>0.54400000000000004</v>
      </c>
      <c r="BK675" s="60">
        <v>0.59099999999999997</v>
      </c>
      <c r="BL675" s="60">
        <v>0.63608931804465907</v>
      </c>
      <c r="BM675" s="62" t="s">
        <v>1527</v>
      </c>
      <c r="BN675" s="64">
        <v>0.62696177062374248</v>
      </c>
      <c r="BO675" s="64">
        <v>1999.1999999999998</v>
      </c>
      <c r="BP675" s="65">
        <v>0.15306122448979592</v>
      </c>
      <c r="BQ675" s="65">
        <v>1.5</v>
      </c>
      <c r="BR675" s="80">
        <v>0.10204081632653061</v>
      </c>
      <c r="BS675" s="33"/>
    </row>
    <row r="676" spans="1:71">
      <c r="A676" s="77" t="s">
        <v>406</v>
      </c>
      <c r="B676" s="12" t="s">
        <v>69</v>
      </c>
      <c r="C676" s="13">
        <v>35</v>
      </c>
      <c r="D676" s="13">
        <v>68</v>
      </c>
      <c r="E676" s="13">
        <v>42</v>
      </c>
      <c r="F676" s="13">
        <v>26</v>
      </c>
      <c r="G676" s="13">
        <v>29.2</v>
      </c>
      <c r="H676" s="14">
        <v>612</v>
      </c>
      <c r="I676" s="15">
        <v>218</v>
      </c>
      <c r="J676" s="15">
        <v>510</v>
      </c>
      <c r="K676" s="14">
        <v>42.4</v>
      </c>
      <c r="L676" s="15">
        <v>82</v>
      </c>
      <c r="M676" s="15">
        <v>245</v>
      </c>
      <c r="N676" s="14">
        <v>32.5</v>
      </c>
      <c r="O676" s="14">
        <v>102</v>
      </c>
      <c r="P676" s="14">
        <v>150</v>
      </c>
      <c r="Q676" s="14">
        <v>68.7</v>
      </c>
      <c r="R676" s="15">
        <v>75</v>
      </c>
      <c r="S676" s="15">
        <v>340</v>
      </c>
      <c r="T676" s="15">
        <v>415</v>
      </c>
      <c r="U676" s="15">
        <v>381</v>
      </c>
      <c r="V676" s="68">
        <v>177</v>
      </c>
      <c r="W676" s="15">
        <v>102</v>
      </c>
      <c r="X676" s="15">
        <v>68</v>
      </c>
      <c r="Y676" s="15">
        <v>218</v>
      </c>
      <c r="Z676" s="14">
        <v>2020</v>
      </c>
      <c r="AA676" s="14">
        <v>6</v>
      </c>
      <c r="AB676" s="14">
        <v>1</v>
      </c>
      <c r="AC676" s="13">
        <v>4</v>
      </c>
      <c r="AD676" s="13">
        <v>115.4</v>
      </c>
      <c r="AE676" s="13">
        <v>108.8</v>
      </c>
      <c r="AF676" s="13">
        <v>6.6</v>
      </c>
      <c r="AG676" s="13">
        <v>25.5</v>
      </c>
      <c r="AH676" s="13">
        <v>2.2000000000000002</v>
      </c>
      <c r="AI676" s="13">
        <v>33.9</v>
      </c>
      <c r="AJ676" s="13">
        <v>3.6</v>
      </c>
      <c r="AK676" s="13">
        <v>16.8</v>
      </c>
      <c r="AL676" s="13">
        <v>10.199999999999999</v>
      </c>
      <c r="AM676" s="13">
        <v>15.4</v>
      </c>
      <c r="AN676" s="13">
        <v>50.3</v>
      </c>
      <c r="AO676" s="13">
        <v>53.4</v>
      </c>
      <c r="AP676" s="13">
        <v>15.7</v>
      </c>
      <c r="AQ676" s="13">
        <v>101.35</v>
      </c>
      <c r="AR676" s="13">
        <v>8.8000000000000007</v>
      </c>
      <c r="AS676" s="13">
        <v>4186</v>
      </c>
      <c r="AT676" s="16">
        <v>9</v>
      </c>
      <c r="AU676" s="16">
        <v>5.6029411764705879</v>
      </c>
      <c r="AV676" s="17">
        <v>6.1029411764705879</v>
      </c>
      <c r="AW676" s="17">
        <v>1.1029411764705883</v>
      </c>
      <c r="AX676" s="17">
        <v>5</v>
      </c>
      <c r="AY676" s="17">
        <v>1.5</v>
      </c>
      <c r="AZ676" s="17">
        <v>1</v>
      </c>
      <c r="BA676" s="17">
        <v>2.6029411764705883</v>
      </c>
      <c r="BB676" s="18">
        <v>0.30821917808219179</v>
      </c>
      <c r="BC676" s="18">
        <v>2.1525423728813555</v>
      </c>
      <c r="BD676" s="18">
        <v>5.1369863013698634E-2</v>
      </c>
      <c r="BE676" s="18">
        <v>3.4246575342465752E-2</v>
      </c>
      <c r="BF676" s="18">
        <v>3.7771958098307822E-2</v>
      </c>
      <c r="BG676" s="18">
        <v>0.17123287671232876</v>
      </c>
      <c r="BH676" s="58" t="s">
        <v>1322</v>
      </c>
      <c r="BI676" s="58" t="s">
        <v>1332</v>
      </c>
      <c r="BJ676" s="60">
        <v>0.503</v>
      </c>
      <c r="BK676" s="60">
        <v>0.53400000000000003</v>
      </c>
      <c r="BL676" s="60">
        <v>0.30778515389257693</v>
      </c>
      <c r="BM676" s="62" t="s">
        <v>1527</v>
      </c>
      <c r="BN676" s="64">
        <v>0.27525150905432599</v>
      </c>
      <c r="BO676" s="64">
        <v>1985.6</v>
      </c>
      <c r="BP676" s="65">
        <v>0.19188154713940372</v>
      </c>
      <c r="BQ676" s="65">
        <v>2.152542372881356</v>
      </c>
      <c r="BR676" s="80">
        <v>0.20900483481063659</v>
      </c>
      <c r="BS676" s="33"/>
    </row>
    <row r="677" spans="1:71">
      <c r="A677" s="77" t="s">
        <v>200</v>
      </c>
      <c r="B677" s="12" t="s">
        <v>93</v>
      </c>
      <c r="C677" s="13">
        <v>24</v>
      </c>
      <c r="D677" s="13">
        <v>64</v>
      </c>
      <c r="E677" s="13">
        <v>24</v>
      </c>
      <c r="F677" s="13">
        <v>40</v>
      </c>
      <c r="G677" s="13">
        <v>31</v>
      </c>
      <c r="H677" s="14">
        <v>1043</v>
      </c>
      <c r="I677" s="15">
        <v>397</v>
      </c>
      <c r="J677" s="15">
        <v>890</v>
      </c>
      <c r="K677" s="14">
        <v>44.3</v>
      </c>
      <c r="L677" s="15">
        <v>160</v>
      </c>
      <c r="M677" s="15">
        <v>429</v>
      </c>
      <c r="N677" s="14">
        <v>36.799999999999997</v>
      </c>
      <c r="O677" s="14">
        <v>96</v>
      </c>
      <c r="P677" s="14">
        <v>122</v>
      </c>
      <c r="Q677" s="14">
        <v>79.2</v>
      </c>
      <c r="R677" s="15">
        <v>32</v>
      </c>
      <c r="S677" s="15">
        <v>224</v>
      </c>
      <c r="T677" s="15">
        <v>256</v>
      </c>
      <c r="U677" s="15">
        <v>186</v>
      </c>
      <c r="V677" s="68">
        <v>90</v>
      </c>
      <c r="W677" s="15">
        <v>83</v>
      </c>
      <c r="X677" s="15">
        <v>32</v>
      </c>
      <c r="Y677" s="15">
        <v>109</v>
      </c>
      <c r="Z677" s="14">
        <v>1882</v>
      </c>
      <c r="AA677" s="14">
        <v>2</v>
      </c>
      <c r="AB677" s="14">
        <v>0</v>
      </c>
      <c r="AC677" s="13">
        <v>-4.0999999999999996</v>
      </c>
      <c r="AD677" s="13">
        <v>111.9</v>
      </c>
      <c r="AE677" s="13">
        <v>118.1</v>
      </c>
      <c r="AF677" s="13">
        <v>-6.2</v>
      </c>
      <c r="AG677" s="13">
        <v>13.9</v>
      </c>
      <c r="AH677" s="13">
        <v>2.08</v>
      </c>
      <c r="AI677" s="13">
        <v>15.2</v>
      </c>
      <c r="AJ677" s="13">
        <v>1.6</v>
      </c>
      <c r="AK677" s="13">
        <v>10.7</v>
      </c>
      <c r="AL677" s="13">
        <v>6.2</v>
      </c>
      <c r="AM677" s="13">
        <v>7.3</v>
      </c>
      <c r="AN677" s="13">
        <v>53.2</v>
      </c>
      <c r="AO677" s="13">
        <v>55.3</v>
      </c>
      <c r="AP677" s="13">
        <v>21.7</v>
      </c>
      <c r="AQ677" s="13">
        <v>100.8</v>
      </c>
      <c r="AR677" s="13">
        <v>9.1999999999999993</v>
      </c>
      <c r="AS677" s="13">
        <v>4163</v>
      </c>
      <c r="AT677" s="16">
        <v>16.296875</v>
      </c>
      <c r="AU677" s="16">
        <v>2.90625</v>
      </c>
      <c r="AV677" s="17">
        <v>4</v>
      </c>
      <c r="AW677" s="17">
        <v>0.5</v>
      </c>
      <c r="AX677" s="17">
        <v>3.5</v>
      </c>
      <c r="AY677" s="17">
        <v>1.296875</v>
      </c>
      <c r="AZ677" s="17">
        <v>0.5</v>
      </c>
      <c r="BA677" s="17">
        <v>1.40625</v>
      </c>
      <c r="BB677" s="18">
        <v>0.52570564516129037</v>
      </c>
      <c r="BC677" s="18">
        <v>2.0666666666666669</v>
      </c>
      <c r="BD677" s="18">
        <v>4.1834677419354836E-2</v>
      </c>
      <c r="BE677" s="18">
        <v>1.6129032258064516E-2</v>
      </c>
      <c r="BF677" s="18">
        <v>1.6129032258064516E-2</v>
      </c>
      <c r="BG677" s="18">
        <v>0.11290322580645161</v>
      </c>
      <c r="BH677" s="58" t="s">
        <v>1323</v>
      </c>
      <c r="BI677" s="58" t="s">
        <v>1330</v>
      </c>
      <c r="BJ677" s="60">
        <v>0.53200000000000003</v>
      </c>
      <c r="BK677" s="60">
        <v>0.55299999999999994</v>
      </c>
      <c r="BL677" s="60">
        <v>0.53711526855763425</v>
      </c>
      <c r="BM677" s="62" t="s">
        <v>1526</v>
      </c>
      <c r="BN677" s="64">
        <v>0.49841549295774651</v>
      </c>
      <c r="BO677" s="64">
        <v>1984</v>
      </c>
      <c r="BP677" s="65">
        <v>9.375E-2</v>
      </c>
      <c r="BQ677" s="65">
        <v>2.0666666666666669</v>
      </c>
      <c r="BR677" s="80">
        <v>0.12903225806451613</v>
      </c>
      <c r="BS677" s="33"/>
    </row>
    <row r="678" spans="1:71">
      <c r="A678" s="77" t="s">
        <v>208</v>
      </c>
      <c r="B678" s="12" t="s">
        <v>143</v>
      </c>
      <c r="C678" s="13">
        <v>35</v>
      </c>
      <c r="D678" s="13">
        <v>72</v>
      </c>
      <c r="E678" s="13">
        <v>33</v>
      </c>
      <c r="F678" s="13">
        <v>39</v>
      </c>
      <c r="G678" s="13">
        <v>27.3</v>
      </c>
      <c r="H678" s="14">
        <v>1008</v>
      </c>
      <c r="I678" s="15">
        <v>360</v>
      </c>
      <c r="J678" s="15">
        <v>878</v>
      </c>
      <c r="K678" s="14">
        <v>41.2</v>
      </c>
      <c r="L678" s="15">
        <v>216</v>
      </c>
      <c r="M678" s="15">
        <v>554</v>
      </c>
      <c r="N678" s="14">
        <v>39.1</v>
      </c>
      <c r="O678" s="14">
        <v>65</v>
      </c>
      <c r="P678" s="14">
        <v>72</v>
      </c>
      <c r="Q678" s="14">
        <v>90.5</v>
      </c>
      <c r="R678" s="15">
        <v>43</v>
      </c>
      <c r="S678" s="15">
        <v>202</v>
      </c>
      <c r="T678" s="15">
        <v>245</v>
      </c>
      <c r="U678" s="15">
        <v>144</v>
      </c>
      <c r="V678" s="68">
        <v>86</v>
      </c>
      <c r="W678" s="15">
        <v>50</v>
      </c>
      <c r="X678" s="15">
        <v>29</v>
      </c>
      <c r="Y678" s="15">
        <v>79</v>
      </c>
      <c r="Z678" s="14">
        <v>1670</v>
      </c>
      <c r="AA678" s="14">
        <v>0</v>
      </c>
      <c r="AB678" s="14">
        <v>0</v>
      </c>
      <c r="AC678" s="13">
        <v>-1.1000000000000001</v>
      </c>
      <c r="AD678" s="13">
        <v>112.8</v>
      </c>
      <c r="AE678" s="13">
        <v>115.2</v>
      </c>
      <c r="AF678" s="13">
        <v>-2.4</v>
      </c>
      <c r="AG678" s="13">
        <v>10.4</v>
      </c>
      <c r="AH678" s="13">
        <v>1.65</v>
      </c>
      <c r="AI678" s="13">
        <v>12.7</v>
      </c>
      <c r="AJ678" s="13">
        <v>2.2000000000000002</v>
      </c>
      <c r="AK678" s="13">
        <v>9.6999999999999993</v>
      </c>
      <c r="AL678" s="13">
        <v>6</v>
      </c>
      <c r="AM678" s="13">
        <v>7.7</v>
      </c>
      <c r="AN678" s="13">
        <v>53.5</v>
      </c>
      <c r="AO678" s="13">
        <v>55.2</v>
      </c>
      <c r="AP678" s="13">
        <v>21.4</v>
      </c>
      <c r="AQ678" s="13">
        <v>100.53</v>
      </c>
      <c r="AR678" s="13">
        <v>8.3000000000000007</v>
      </c>
      <c r="AS678" s="13">
        <v>4123</v>
      </c>
      <c r="AT678" s="16">
        <v>14</v>
      </c>
      <c r="AU678" s="16">
        <v>2</v>
      </c>
      <c r="AV678" s="17">
        <v>3.4027777777777777</v>
      </c>
      <c r="AW678" s="17">
        <v>0.59722222222222221</v>
      </c>
      <c r="AX678" s="17">
        <v>2.8055555555555554</v>
      </c>
      <c r="AY678" s="17">
        <v>0.69444444444444442</v>
      </c>
      <c r="AZ678" s="17">
        <v>0.40277777777777779</v>
      </c>
      <c r="BA678" s="17">
        <v>1.1944444444444444</v>
      </c>
      <c r="BB678" s="18">
        <v>0.51282051282051277</v>
      </c>
      <c r="BC678" s="18">
        <v>1.6744186046511629</v>
      </c>
      <c r="BD678" s="18">
        <v>2.5437525437525435E-2</v>
      </c>
      <c r="BE678" s="18">
        <v>1.4753764753764755E-2</v>
      </c>
      <c r="BF678" s="18">
        <v>2.1876271876271874E-2</v>
      </c>
      <c r="BG678" s="18">
        <v>0.10276760276760276</v>
      </c>
      <c r="BH678" s="58" t="s">
        <v>1322</v>
      </c>
      <c r="BI678" s="58" t="s">
        <v>1332</v>
      </c>
      <c r="BJ678" s="60">
        <v>0.53500000000000003</v>
      </c>
      <c r="BK678" s="60">
        <v>0.55200000000000005</v>
      </c>
      <c r="BL678" s="60">
        <v>0.52987326493663245</v>
      </c>
      <c r="BM678" s="62" t="s">
        <v>1527</v>
      </c>
      <c r="BN678" s="64">
        <v>0.42816901408450708</v>
      </c>
      <c r="BO678" s="64">
        <v>1965.6000000000001</v>
      </c>
      <c r="BP678" s="65">
        <v>7.326007326007325E-2</v>
      </c>
      <c r="BQ678" s="65">
        <v>1.6744186046511629</v>
      </c>
      <c r="BR678" s="80">
        <v>0.12464387464387464</v>
      </c>
      <c r="BS678" s="33"/>
    </row>
    <row r="679" spans="1:71">
      <c r="A679" s="77" t="s">
        <v>114</v>
      </c>
      <c r="B679" s="12" t="s">
        <v>115</v>
      </c>
      <c r="C679" s="13">
        <v>24</v>
      </c>
      <c r="D679" s="13">
        <v>52</v>
      </c>
      <c r="E679" s="13">
        <v>20</v>
      </c>
      <c r="F679" s="13">
        <v>32</v>
      </c>
      <c r="G679" s="13">
        <v>37.700000000000003</v>
      </c>
      <c r="H679" s="14">
        <v>1368</v>
      </c>
      <c r="I679" s="15">
        <v>478</v>
      </c>
      <c r="J679" s="15">
        <v>1092</v>
      </c>
      <c r="K679" s="14">
        <v>43.7</v>
      </c>
      <c r="L679" s="15">
        <v>161</v>
      </c>
      <c r="M679" s="15">
        <v>478</v>
      </c>
      <c r="N679" s="14">
        <v>33.700000000000003</v>
      </c>
      <c r="O679" s="14">
        <v>255</v>
      </c>
      <c r="P679" s="14">
        <v>291</v>
      </c>
      <c r="Q679" s="14">
        <v>87.9</v>
      </c>
      <c r="R679" s="15">
        <v>16</v>
      </c>
      <c r="S679" s="15">
        <v>161</v>
      </c>
      <c r="T679" s="15">
        <v>172</v>
      </c>
      <c r="U679" s="15">
        <v>317</v>
      </c>
      <c r="V679" s="68">
        <v>125</v>
      </c>
      <c r="W679" s="15">
        <v>94</v>
      </c>
      <c r="X679" s="15">
        <v>21</v>
      </c>
      <c r="Y679" s="15">
        <v>114</v>
      </c>
      <c r="Z679" s="14">
        <v>2267</v>
      </c>
      <c r="AA679" s="14">
        <v>8</v>
      </c>
      <c r="AB679" s="14">
        <v>1</v>
      </c>
      <c r="AC679" s="13">
        <v>-2.4</v>
      </c>
      <c r="AD679" s="13">
        <v>113.8</v>
      </c>
      <c r="AE679" s="13">
        <v>117.4</v>
      </c>
      <c r="AF679" s="13">
        <v>-3.5</v>
      </c>
      <c r="AG679" s="13">
        <v>27.6</v>
      </c>
      <c r="AH679" s="13">
        <v>2.56</v>
      </c>
      <c r="AI679" s="13">
        <v>19.2</v>
      </c>
      <c r="AJ679" s="13">
        <v>0.7</v>
      </c>
      <c r="AK679" s="13">
        <v>8.6999999999999993</v>
      </c>
      <c r="AL679" s="13">
        <v>4.5</v>
      </c>
      <c r="AM679" s="13">
        <v>7.5</v>
      </c>
      <c r="AN679" s="13">
        <v>51.1</v>
      </c>
      <c r="AO679" s="13">
        <v>56.2</v>
      </c>
      <c r="AP679" s="13">
        <v>29.3</v>
      </c>
      <c r="AQ679" s="13">
        <v>98.34</v>
      </c>
      <c r="AR679" s="13">
        <v>12.7</v>
      </c>
      <c r="AS679" s="13">
        <v>4024</v>
      </c>
      <c r="AT679" s="16">
        <v>26.307692307692307</v>
      </c>
      <c r="AU679" s="16">
        <v>6.0961538461538458</v>
      </c>
      <c r="AV679" s="17">
        <v>3.3076923076923075</v>
      </c>
      <c r="AW679" s="17">
        <v>0.30769230769230771</v>
      </c>
      <c r="AX679" s="17">
        <v>3.0961538461538463</v>
      </c>
      <c r="AY679" s="17">
        <v>1.8076923076923077</v>
      </c>
      <c r="AZ679" s="17">
        <v>0.40384615384615385</v>
      </c>
      <c r="BA679" s="17">
        <v>2.4038461538461537</v>
      </c>
      <c r="BB679" s="18">
        <v>0.69781677208732906</v>
      </c>
      <c r="BC679" s="18">
        <v>2.536</v>
      </c>
      <c r="BD679" s="18">
        <v>4.7949398082024072E-2</v>
      </c>
      <c r="BE679" s="18">
        <v>1.0712099571516016E-2</v>
      </c>
      <c r="BF679" s="18">
        <v>8.1615996735360137E-3</v>
      </c>
      <c r="BG679" s="18">
        <v>8.2126096714956132E-2</v>
      </c>
      <c r="BH679" s="58" t="s">
        <v>1323</v>
      </c>
      <c r="BI679" s="58" t="s">
        <v>1330</v>
      </c>
      <c r="BJ679" s="60">
        <v>0.51100000000000001</v>
      </c>
      <c r="BK679" s="60">
        <v>0.56200000000000006</v>
      </c>
      <c r="BL679" s="60">
        <v>0.65902232951116479</v>
      </c>
      <c r="BM679" s="62" t="s">
        <v>1526</v>
      </c>
      <c r="BN679" s="64">
        <v>0.80458133415879896</v>
      </c>
      <c r="BO679" s="64">
        <v>1960.4</v>
      </c>
      <c r="BP679" s="65">
        <v>0.16170169353193226</v>
      </c>
      <c r="BQ679" s="65">
        <v>2.536</v>
      </c>
      <c r="BR679" s="80">
        <v>8.7737196490512134E-2</v>
      </c>
      <c r="BS679" s="33"/>
    </row>
    <row r="680" spans="1:71">
      <c r="A680" s="77" t="s">
        <v>382</v>
      </c>
      <c r="B680" s="12" t="s">
        <v>163</v>
      </c>
      <c r="C680" s="13">
        <v>21</v>
      </c>
      <c r="D680" s="13">
        <v>73</v>
      </c>
      <c r="E680" s="13">
        <v>19</v>
      </c>
      <c r="F680" s="13">
        <v>54</v>
      </c>
      <c r="G680" s="13">
        <v>26.8</v>
      </c>
      <c r="H680" s="14">
        <v>664</v>
      </c>
      <c r="I680" s="15">
        <v>270</v>
      </c>
      <c r="J680" s="15">
        <v>489</v>
      </c>
      <c r="K680" s="14">
        <v>54.7</v>
      </c>
      <c r="L680" s="14">
        <v>0</v>
      </c>
      <c r="M680" s="14">
        <v>0</v>
      </c>
      <c r="N680" s="14">
        <v>0</v>
      </c>
      <c r="O680" s="14">
        <v>124</v>
      </c>
      <c r="P680" s="14">
        <v>204</v>
      </c>
      <c r="Q680" s="14">
        <v>62.3</v>
      </c>
      <c r="R680" s="15">
        <v>256</v>
      </c>
      <c r="S680" s="15">
        <v>343</v>
      </c>
      <c r="T680" s="15">
        <v>599</v>
      </c>
      <c r="U680" s="15">
        <v>102</v>
      </c>
      <c r="V680" s="68">
        <v>80</v>
      </c>
      <c r="W680" s="15">
        <v>37</v>
      </c>
      <c r="X680" s="15">
        <v>95</v>
      </c>
      <c r="Y680" s="15">
        <v>146</v>
      </c>
      <c r="Z680" s="14">
        <v>1854</v>
      </c>
      <c r="AA680" s="14">
        <v>14</v>
      </c>
      <c r="AB680" s="14">
        <v>0</v>
      </c>
      <c r="AC680" s="13">
        <v>-7</v>
      </c>
      <c r="AD680" s="13">
        <v>107.8</v>
      </c>
      <c r="AE680" s="13">
        <v>120.5</v>
      </c>
      <c r="AF680" s="13">
        <v>-12.7</v>
      </c>
      <c r="AG680" s="13">
        <v>7.2</v>
      </c>
      <c r="AH680" s="13">
        <v>1.21</v>
      </c>
      <c r="AI680" s="13">
        <v>12.9</v>
      </c>
      <c r="AJ680" s="13">
        <v>12.2</v>
      </c>
      <c r="AK680" s="13">
        <v>17.7</v>
      </c>
      <c r="AL680" s="13">
        <v>14.9</v>
      </c>
      <c r="AM680" s="13">
        <v>10.7</v>
      </c>
      <c r="AN680" s="13">
        <v>54.7</v>
      </c>
      <c r="AO680" s="13">
        <v>57.2</v>
      </c>
      <c r="AP680" s="13">
        <v>14.1</v>
      </c>
      <c r="AQ680" s="13">
        <v>99.85</v>
      </c>
      <c r="AR680" s="13">
        <v>9</v>
      </c>
      <c r="AS680" s="13">
        <v>4069</v>
      </c>
      <c r="AT680" s="16">
        <v>9.0958904109589049</v>
      </c>
      <c r="AU680" s="16">
        <v>1.3972602739726028</v>
      </c>
      <c r="AV680" s="17">
        <v>8.205479452054794</v>
      </c>
      <c r="AW680" s="17">
        <v>3.506849315068493</v>
      </c>
      <c r="AX680" s="17">
        <v>4.6986301369863011</v>
      </c>
      <c r="AY680" s="17">
        <v>0.50684931506849318</v>
      </c>
      <c r="AZ680" s="17">
        <v>1.3013698630136987</v>
      </c>
      <c r="BA680" s="17">
        <v>1.095890410958904</v>
      </c>
      <c r="BB680" s="18">
        <v>0.3393988959313024</v>
      </c>
      <c r="BC680" s="18">
        <v>1.2750000000000001</v>
      </c>
      <c r="BD680" s="18">
        <v>1.8912287875690045E-2</v>
      </c>
      <c r="BE680" s="18">
        <v>4.8558576978123089E-2</v>
      </c>
      <c r="BF680" s="18">
        <v>0.13085258638315272</v>
      </c>
      <c r="BG680" s="18">
        <v>0.17532202003680228</v>
      </c>
      <c r="BH680" s="58" t="s">
        <v>1322</v>
      </c>
      <c r="BI680" s="58" t="s">
        <v>1329</v>
      </c>
      <c r="BJ680" s="60">
        <v>0.54700000000000004</v>
      </c>
      <c r="BK680" s="60">
        <v>0.57200000000000006</v>
      </c>
      <c r="BL680" s="60">
        <v>0.29511164755582375</v>
      </c>
      <c r="BM680" s="62" t="s">
        <v>1527</v>
      </c>
      <c r="BN680" s="64">
        <v>0.27818417353435687</v>
      </c>
      <c r="BO680" s="64">
        <v>1956.4</v>
      </c>
      <c r="BP680" s="65">
        <v>5.2136577387037412E-2</v>
      </c>
      <c r="BQ680" s="65">
        <v>1.2749999999999999</v>
      </c>
      <c r="BR680" s="80">
        <v>0.30617460641995498</v>
      </c>
      <c r="BS680" s="33"/>
    </row>
    <row r="681" spans="1:71">
      <c r="A681" s="77" t="s">
        <v>136</v>
      </c>
      <c r="B681" s="12" t="s">
        <v>61</v>
      </c>
      <c r="C681" s="13">
        <v>32</v>
      </c>
      <c r="D681" s="13">
        <v>60</v>
      </c>
      <c r="E681" s="13">
        <v>39</v>
      </c>
      <c r="F681" s="13">
        <v>21</v>
      </c>
      <c r="G681" s="13">
        <v>32.6</v>
      </c>
      <c r="H681" s="14">
        <v>1308</v>
      </c>
      <c r="I681" s="15">
        <v>456</v>
      </c>
      <c r="J681" s="15">
        <v>948</v>
      </c>
      <c r="K681" s="14">
        <v>48.4</v>
      </c>
      <c r="L681" s="15">
        <v>180</v>
      </c>
      <c r="M681" s="15">
        <v>426</v>
      </c>
      <c r="N681" s="14">
        <v>41.8</v>
      </c>
      <c r="O681" s="14">
        <v>216</v>
      </c>
      <c r="P681" s="14">
        <v>264</v>
      </c>
      <c r="Q681" s="14">
        <v>80.400000000000006</v>
      </c>
      <c r="R681" s="15">
        <v>24</v>
      </c>
      <c r="S681" s="15">
        <v>168</v>
      </c>
      <c r="T681" s="15">
        <v>192</v>
      </c>
      <c r="U681" s="15">
        <v>126</v>
      </c>
      <c r="V681" s="68">
        <v>108</v>
      </c>
      <c r="W681" s="15">
        <v>72</v>
      </c>
      <c r="X681" s="15">
        <v>12</v>
      </c>
      <c r="Y681" s="15">
        <v>114</v>
      </c>
      <c r="Z681" s="14">
        <v>1860</v>
      </c>
      <c r="AA681" s="14">
        <v>1</v>
      </c>
      <c r="AB681" s="14">
        <v>0</v>
      </c>
      <c r="AC681" s="13">
        <v>5.9</v>
      </c>
      <c r="AD681" s="13">
        <v>116.2</v>
      </c>
      <c r="AE681" s="13">
        <v>107.4</v>
      </c>
      <c r="AF681" s="13">
        <v>8.8000000000000007</v>
      </c>
      <c r="AG681" s="13">
        <v>9.6</v>
      </c>
      <c r="AH681" s="13">
        <v>1.1599999999999999</v>
      </c>
      <c r="AI681" s="13">
        <v>9.6999999999999993</v>
      </c>
      <c r="AJ681" s="13">
        <v>1.1000000000000001</v>
      </c>
      <c r="AK681" s="13">
        <v>8.5</v>
      </c>
      <c r="AL681" s="13">
        <v>4.9000000000000004</v>
      </c>
      <c r="AM681" s="13">
        <v>8.4</v>
      </c>
      <c r="AN681" s="13">
        <v>57.8</v>
      </c>
      <c r="AO681" s="13">
        <v>61.5</v>
      </c>
      <c r="AP681" s="13">
        <v>25.5</v>
      </c>
      <c r="AQ681" s="13">
        <v>99.69</v>
      </c>
      <c r="AR681" s="13">
        <v>11</v>
      </c>
      <c r="AS681" s="13">
        <v>4063</v>
      </c>
      <c r="AT681" s="16">
        <v>21.8</v>
      </c>
      <c r="AU681" s="16">
        <v>2.1</v>
      </c>
      <c r="AV681" s="17">
        <v>3.2</v>
      </c>
      <c r="AW681" s="17">
        <v>0.4</v>
      </c>
      <c r="AX681" s="17">
        <v>2.8</v>
      </c>
      <c r="AY681" s="17">
        <v>1.2</v>
      </c>
      <c r="AZ681" s="17">
        <v>0.2</v>
      </c>
      <c r="BA681" s="17">
        <v>1.8</v>
      </c>
      <c r="BB681" s="18">
        <v>0.66871165644171782</v>
      </c>
      <c r="BC681" s="18">
        <v>1.1666666666666667</v>
      </c>
      <c r="BD681" s="18">
        <v>3.6809815950920241E-2</v>
      </c>
      <c r="BE681" s="18">
        <v>6.1349693251533744E-3</v>
      </c>
      <c r="BF681" s="18">
        <v>1.2269938650306749E-2</v>
      </c>
      <c r="BG681" s="18">
        <v>8.5889570552147229E-2</v>
      </c>
      <c r="BH681" s="58" t="s">
        <v>1323</v>
      </c>
      <c r="BI681" s="58" t="s">
        <v>1331</v>
      </c>
      <c r="BJ681" s="60">
        <v>0.57799999999999996</v>
      </c>
      <c r="BK681" s="60">
        <v>0.61499999999999999</v>
      </c>
      <c r="BL681" s="60">
        <v>0.57211828605914306</v>
      </c>
      <c r="BM681" s="62" t="s">
        <v>1526</v>
      </c>
      <c r="BN681" s="64">
        <v>0.66672032193158959</v>
      </c>
      <c r="BO681" s="64">
        <v>1956</v>
      </c>
      <c r="BP681" s="65">
        <v>6.4417177914110432E-2</v>
      </c>
      <c r="BQ681" s="65">
        <v>1.1666666666666667</v>
      </c>
      <c r="BR681" s="80">
        <v>9.815950920245399E-2</v>
      </c>
      <c r="BS681" s="33"/>
    </row>
    <row r="682" spans="1:71">
      <c r="A682" s="77" t="s">
        <v>386</v>
      </c>
      <c r="B682" s="12" t="s">
        <v>65</v>
      </c>
      <c r="C682" s="13">
        <v>25</v>
      </c>
      <c r="D682" s="13">
        <v>80</v>
      </c>
      <c r="E682" s="13">
        <v>39</v>
      </c>
      <c r="F682" s="13">
        <v>41</v>
      </c>
      <c r="G682" s="13">
        <v>24.4</v>
      </c>
      <c r="H682" s="14">
        <v>664</v>
      </c>
      <c r="I682" s="15">
        <v>224</v>
      </c>
      <c r="J682" s="15">
        <v>464</v>
      </c>
      <c r="K682" s="14">
        <v>48.9</v>
      </c>
      <c r="L682" s="15">
        <v>136</v>
      </c>
      <c r="M682" s="15">
        <v>320</v>
      </c>
      <c r="N682" s="14">
        <v>43.3</v>
      </c>
      <c r="O682" s="14">
        <v>72</v>
      </c>
      <c r="P682" s="14">
        <v>88</v>
      </c>
      <c r="Q682" s="14">
        <v>84.9</v>
      </c>
      <c r="R682" s="15">
        <v>64</v>
      </c>
      <c r="S682" s="15">
        <v>152</v>
      </c>
      <c r="T682" s="15">
        <v>216</v>
      </c>
      <c r="U682" s="15">
        <v>120</v>
      </c>
      <c r="V682" s="68">
        <v>72</v>
      </c>
      <c r="W682" s="15">
        <v>120</v>
      </c>
      <c r="X682" s="15">
        <v>64</v>
      </c>
      <c r="Y682" s="15">
        <v>176</v>
      </c>
      <c r="Z682" s="14">
        <v>1584</v>
      </c>
      <c r="AA682" s="14">
        <v>0</v>
      </c>
      <c r="AB682" s="14">
        <v>0</v>
      </c>
      <c r="AC682" s="13">
        <v>0.8</v>
      </c>
      <c r="AD682" s="13">
        <v>116.1</v>
      </c>
      <c r="AE682" s="13">
        <v>113.2</v>
      </c>
      <c r="AF682" s="13">
        <v>3</v>
      </c>
      <c r="AG682" s="13">
        <v>8</v>
      </c>
      <c r="AH682" s="13">
        <v>1.69</v>
      </c>
      <c r="AI682" s="13">
        <v>17.399999999999999</v>
      </c>
      <c r="AJ682" s="13">
        <v>3.1</v>
      </c>
      <c r="AK682" s="13">
        <v>7.9</v>
      </c>
      <c r="AL682" s="13">
        <v>5.5</v>
      </c>
      <c r="AM682" s="13">
        <v>10.3</v>
      </c>
      <c r="AN682" s="13">
        <v>63.9</v>
      </c>
      <c r="AO682" s="13">
        <v>66.400000000000006</v>
      </c>
      <c r="AP682" s="13">
        <v>12.5</v>
      </c>
      <c r="AQ682" s="13">
        <v>99.07</v>
      </c>
      <c r="AR682" s="13">
        <v>7.3</v>
      </c>
      <c r="AS682" s="13">
        <v>3997</v>
      </c>
      <c r="AT682" s="16">
        <v>8.3000000000000007</v>
      </c>
      <c r="AU682" s="16">
        <v>1.5</v>
      </c>
      <c r="AV682" s="17">
        <v>2.7</v>
      </c>
      <c r="AW682" s="17">
        <v>0.8</v>
      </c>
      <c r="AX682" s="17">
        <v>1.9</v>
      </c>
      <c r="AY682" s="17">
        <v>1.5</v>
      </c>
      <c r="AZ682" s="17">
        <v>0.8</v>
      </c>
      <c r="BA682" s="17">
        <v>0.9</v>
      </c>
      <c r="BB682" s="18">
        <v>0.34016393442622955</v>
      </c>
      <c r="BC682" s="18">
        <v>1.6666666666666665</v>
      </c>
      <c r="BD682" s="18">
        <v>6.147540983606558E-2</v>
      </c>
      <c r="BE682" s="18">
        <v>3.2786885245901641E-2</v>
      </c>
      <c r="BF682" s="18">
        <v>3.2786885245901641E-2</v>
      </c>
      <c r="BG682" s="18">
        <v>7.7868852459016397E-2</v>
      </c>
      <c r="BH682" s="58" t="s">
        <v>1322</v>
      </c>
      <c r="BI682" s="58" t="s">
        <v>1330</v>
      </c>
      <c r="BJ682" s="60">
        <v>0.63900000000000001</v>
      </c>
      <c r="BK682" s="60">
        <v>0.66400000000000003</v>
      </c>
      <c r="BL682" s="60">
        <v>0.28002414001206999</v>
      </c>
      <c r="BM682" s="62" t="s">
        <v>1527</v>
      </c>
      <c r="BN682" s="64">
        <v>0.25384305835010063</v>
      </c>
      <c r="BO682" s="64">
        <v>1952</v>
      </c>
      <c r="BP682" s="65">
        <v>6.1475409836065573E-2</v>
      </c>
      <c r="BQ682" s="65">
        <v>1.6666666666666667</v>
      </c>
      <c r="BR682" s="80">
        <v>0.11065573770491804</v>
      </c>
      <c r="BS682" s="33"/>
    </row>
    <row r="683" spans="1:71">
      <c r="A683" s="77" t="s">
        <v>328</v>
      </c>
      <c r="B683" s="12" t="s">
        <v>113</v>
      </c>
      <c r="C683" s="13">
        <v>20</v>
      </c>
      <c r="D683" s="13">
        <v>59</v>
      </c>
      <c r="E683" s="13">
        <v>13</v>
      </c>
      <c r="F683" s="13">
        <v>46</v>
      </c>
      <c r="G683" s="13">
        <v>33</v>
      </c>
      <c r="H683" s="14">
        <v>726</v>
      </c>
      <c r="I683" s="15">
        <v>266</v>
      </c>
      <c r="J683" s="15">
        <v>625</v>
      </c>
      <c r="K683" s="14">
        <v>42.1</v>
      </c>
      <c r="L683" s="15">
        <v>65</v>
      </c>
      <c r="M683" s="15">
        <v>224</v>
      </c>
      <c r="N683" s="14">
        <v>28.1</v>
      </c>
      <c r="O683" s="14">
        <v>136</v>
      </c>
      <c r="P683" s="14">
        <v>183</v>
      </c>
      <c r="Q683" s="14">
        <v>74.599999999999994</v>
      </c>
      <c r="R683" s="15">
        <v>89</v>
      </c>
      <c r="S683" s="15">
        <v>201</v>
      </c>
      <c r="T683" s="15">
        <v>295</v>
      </c>
      <c r="U683" s="15">
        <v>201</v>
      </c>
      <c r="V683" s="68">
        <v>124</v>
      </c>
      <c r="W683" s="15">
        <v>77</v>
      </c>
      <c r="X683" s="15">
        <v>41</v>
      </c>
      <c r="Y683" s="15">
        <v>142</v>
      </c>
      <c r="Z683" s="14">
        <v>1611</v>
      </c>
      <c r="AA683" s="14">
        <v>3</v>
      </c>
      <c r="AB683" s="14">
        <v>1</v>
      </c>
      <c r="AC683" s="13">
        <v>-9.9</v>
      </c>
      <c r="AD683" s="13">
        <v>104.5</v>
      </c>
      <c r="AE683" s="13">
        <v>118.3</v>
      </c>
      <c r="AF683" s="13">
        <v>-13.8</v>
      </c>
      <c r="AG683" s="13">
        <v>15</v>
      </c>
      <c r="AH683" s="13">
        <v>1.59</v>
      </c>
      <c r="AI683" s="13">
        <v>19.399999999999999</v>
      </c>
      <c r="AJ683" s="13">
        <v>4.3</v>
      </c>
      <c r="AK683" s="13">
        <v>9.8000000000000007</v>
      </c>
      <c r="AL683" s="13">
        <v>7</v>
      </c>
      <c r="AM683" s="13">
        <v>12.2</v>
      </c>
      <c r="AN683" s="13">
        <v>47.2</v>
      </c>
      <c r="AO683" s="13">
        <v>51.5</v>
      </c>
      <c r="AP683" s="13">
        <v>17.5</v>
      </c>
      <c r="AQ683" s="13">
        <v>103.22</v>
      </c>
      <c r="AR683" s="13">
        <v>7</v>
      </c>
      <c r="AS683" s="13">
        <v>4183</v>
      </c>
      <c r="AT683" s="16">
        <v>12.305084745762711</v>
      </c>
      <c r="AU683" s="16">
        <v>3.406779661016949</v>
      </c>
      <c r="AV683" s="17">
        <v>5</v>
      </c>
      <c r="AW683" s="17">
        <v>1.5084745762711864</v>
      </c>
      <c r="AX683" s="17">
        <v>3.406779661016949</v>
      </c>
      <c r="AY683" s="17">
        <v>1.3050847457627119</v>
      </c>
      <c r="AZ683" s="17">
        <v>0.69491525423728817</v>
      </c>
      <c r="BA683" s="17">
        <v>2.1016949152542375</v>
      </c>
      <c r="BB683" s="18">
        <v>0.37288135593220334</v>
      </c>
      <c r="BC683" s="18">
        <v>1.6209677419354835</v>
      </c>
      <c r="BD683" s="18">
        <v>3.954802259887006E-2</v>
      </c>
      <c r="BE683" s="18">
        <v>2.1058038007190551E-2</v>
      </c>
      <c r="BF683" s="18">
        <v>4.5711350796096561E-2</v>
      </c>
      <c r="BG683" s="18">
        <v>0.1032357473035439</v>
      </c>
      <c r="BH683" s="58" t="s">
        <v>1323</v>
      </c>
      <c r="BI683" s="58" t="s">
        <v>1329</v>
      </c>
      <c r="BJ683" s="60">
        <v>0.47200000000000003</v>
      </c>
      <c r="BK683" s="60">
        <v>0.51500000000000001</v>
      </c>
      <c r="BL683" s="60">
        <v>0.37718768859384427</v>
      </c>
      <c r="BM683" s="62" t="s">
        <v>1526</v>
      </c>
      <c r="BN683" s="64">
        <v>0.37633257170139478</v>
      </c>
      <c r="BO683" s="64">
        <v>1947</v>
      </c>
      <c r="BP683" s="65">
        <v>0.10323574730354391</v>
      </c>
      <c r="BQ683" s="65">
        <v>1.6209677419354838</v>
      </c>
      <c r="BR683" s="80">
        <v>0.15151515151515152</v>
      </c>
      <c r="BS683" s="33"/>
    </row>
    <row r="684" spans="1:71">
      <c r="A684" s="77" t="s">
        <v>226</v>
      </c>
      <c r="B684" s="12" t="s">
        <v>49</v>
      </c>
      <c r="C684" s="13">
        <v>29</v>
      </c>
      <c r="D684" s="13">
        <v>65</v>
      </c>
      <c r="E684" s="13">
        <v>25</v>
      </c>
      <c r="F684" s="13">
        <v>40</v>
      </c>
      <c r="G684" s="13">
        <v>29.8</v>
      </c>
      <c r="H684" s="14">
        <v>962</v>
      </c>
      <c r="I684" s="15">
        <v>371</v>
      </c>
      <c r="J684" s="15">
        <v>845</v>
      </c>
      <c r="K684" s="14">
        <v>43.6</v>
      </c>
      <c r="L684" s="15">
        <v>98</v>
      </c>
      <c r="M684" s="15">
        <v>312</v>
      </c>
      <c r="N684" s="14">
        <v>30.7</v>
      </c>
      <c r="O684" s="14">
        <v>130</v>
      </c>
      <c r="P684" s="14">
        <v>202</v>
      </c>
      <c r="Q684" s="14">
        <v>63.4</v>
      </c>
      <c r="R684" s="15">
        <v>52</v>
      </c>
      <c r="S684" s="15">
        <v>319</v>
      </c>
      <c r="T684" s="15">
        <v>371</v>
      </c>
      <c r="U684" s="15">
        <v>150</v>
      </c>
      <c r="V684" s="68">
        <v>143</v>
      </c>
      <c r="W684" s="15">
        <v>39</v>
      </c>
      <c r="X684" s="15">
        <v>20</v>
      </c>
      <c r="Y684" s="15">
        <v>117</v>
      </c>
      <c r="Z684" s="14">
        <v>1658</v>
      </c>
      <c r="AA684" s="14">
        <v>6</v>
      </c>
      <c r="AB684" s="14">
        <v>0</v>
      </c>
      <c r="AC684" s="13">
        <v>-6.4</v>
      </c>
      <c r="AD684" s="13">
        <v>105.8</v>
      </c>
      <c r="AE684" s="13">
        <v>116.1</v>
      </c>
      <c r="AF684" s="13">
        <v>-10.3</v>
      </c>
      <c r="AG684" s="13">
        <v>12.3</v>
      </c>
      <c r="AH684" s="13">
        <v>1.04</v>
      </c>
      <c r="AI684" s="13">
        <v>12.3</v>
      </c>
      <c r="AJ684" s="13">
        <v>2.7</v>
      </c>
      <c r="AK684" s="13">
        <v>15.5</v>
      </c>
      <c r="AL684" s="13">
        <v>9.1</v>
      </c>
      <c r="AM684" s="13">
        <v>11.8</v>
      </c>
      <c r="AN684" s="13">
        <v>49.3</v>
      </c>
      <c r="AO684" s="13">
        <v>51.4</v>
      </c>
      <c r="AP684" s="13">
        <v>23.3</v>
      </c>
      <c r="AQ684" s="13">
        <v>102.96</v>
      </c>
      <c r="AR684" s="13">
        <v>8</v>
      </c>
      <c r="AS684" s="13">
        <v>4158</v>
      </c>
      <c r="AT684" s="16">
        <v>14.8</v>
      </c>
      <c r="AU684" s="16">
        <v>2.3076923076923075</v>
      </c>
      <c r="AV684" s="17">
        <v>5.7076923076923078</v>
      </c>
      <c r="AW684" s="17">
        <v>0.8</v>
      </c>
      <c r="AX684" s="17">
        <v>4.907692307692308</v>
      </c>
      <c r="AY684" s="17">
        <v>0.6</v>
      </c>
      <c r="AZ684" s="17">
        <v>0.30769230769230771</v>
      </c>
      <c r="BA684" s="17">
        <v>2.2000000000000002</v>
      </c>
      <c r="BB684" s="18">
        <v>0.49664429530201343</v>
      </c>
      <c r="BC684" s="18">
        <v>1.0489510489510487</v>
      </c>
      <c r="BD684" s="18">
        <v>2.0134228187919462E-2</v>
      </c>
      <c r="BE684" s="18">
        <v>1.0325245224574084E-2</v>
      </c>
      <c r="BF684" s="18">
        <v>2.6845637583892617E-2</v>
      </c>
      <c r="BG684" s="18">
        <v>0.16468766133195664</v>
      </c>
      <c r="BH684" s="58" t="s">
        <v>1322</v>
      </c>
      <c r="BI684" s="58" t="s">
        <v>1331</v>
      </c>
      <c r="BJ684" s="60">
        <v>0.49299999999999999</v>
      </c>
      <c r="BK684" s="60">
        <v>0.51400000000000001</v>
      </c>
      <c r="BL684" s="60">
        <v>0.50995775497887752</v>
      </c>
      <c r="BM684" s="62" t="s">
        <v>1527</v>
      </c>
      <c r="BN684" s="64">
        <v>0.45263581488933607</v>
      </c>
      <c r="BO684" s="64">
        <v>1937</v>
      </c>
      <c r="BP684" s="65">
        <v>7.7439339184305622E-2</v>
      </c>
      <c r="BQ684" s="65">
        <v>1.048951048951049</v>
      </c>
      <c r="BR684" s="80">
        <v>0.19153329891584925</v>
      </c>
      <c r="BS684" s="33"/>
    </row>
    <row r="685" spans="1:71">
      <c r="A685" s="77" t="s">
        <v>284</v>
      </c>
      <c r="B685" s="12" t="s">
        <v>93</v>
      </c>
      <c r="C685" s="13">
        <v>23</v>
      </c>
      <c r="D685" s="13">
        <v>82</v>
      </c>
      <c r="E685" s="13">
        <v>34</v>
      </c>
      <c r="F685" s="13">
        <v>48</v>
      </c>
      <c r="G685" s="13">
        <v>23.6</v>
      </c>
      <c r="H685" s="14">
        <v>812</v>
      </c>
      <c r="I685" s="15">
        <v>279</v>
      </c>
      <c r="J685" s="15">
        <v>664</v>
      </c>
      <c r="K685" s="14">
        <v>41.5</v>
      </c>
      <c r="L685" s="15">
        <v>180</v>
      </c>
      <c r="M685" s="15">
        <v>484</v>
      </c>
      <c r="N685" s="14">
        <v>37.1</v>
      </c>
      <c r="O685" s="14">
        <v>82</v>
      </c>
      <c r="P685" s="14">
        <v>90</v>
      </c>
      <c r="Q685" s="14">
        <v>90.4</v>
      </c>
      <c r="R685" s="15">
        <v>66</v>
      </c>
      <c r="S685" s="15">
        <v>254</v>
      </c>
      <c r="T685" s="15">
        <v>320</v>
      </c>
      <c r="U685" s="15">
        <v>115</v>
      </c>
      <c r="V685" s="68">
        <v>74</v>
      </c>
      <c r="W685" s="15">
        <v>57</v>
      </c>
      <c r="X685" s="15">
        <v>33</v>
      </c>
      <c r="Y685" s="15">
        <v>115</v>
      </c>
      <c r="Z685" s="14">
        <v>1574</v>
      </c>
      <c r="AA685" s="14">
        <v>0</v>
      </c>
      <c r="AB685" s="14">
        <v>0</v>
      </c>
      <c r="AC685" s="13">
        <v>-0.8</v>
      </c>
      <c r="AD685" s="13">
        <v>112.3</v>
      </c>
      <c r="AE685" s="13">
        <v>114.5</v>
      </c>
      <c r="AF685" s="13">
        <v>-2.1</v>
      </c>
      <c r="AG685" s="13">
        <v>7.8</v>
      </c>
      <c r="AH685" s="13">
        <v>1.5</v>
      </c>
      <c r="AI685" s="13">
        <v>12.6</v>
      </c>
      <c r="AJ685" s="13">
        <v>3.2</v>
      </c>
      <c r="AK685" s="13">
        <v>12.1</v>
      </c>
      <c r="AL685" s="13">
        <v>7.7</v>
      </c>
      <c r="AM685" s="13">
        <v>8.4</v>
      </c>
      <c r="AN685" s="13">
        <v>54.9</v>
      </c>
      <c r="AO685" s="13">
        <v>57.7</v>
      </c>
      <c r="AP685" s="13">
        <v>16.399999999999999</v>
      </c>
      <c r="AQ685" s="13">
        <v>102.25</v>
      </c>
      <c r="AR685" s="13">
        <v>7.9</v>
      </c>
      <c r="AS685" s="13">
        <v>4125</v>
      </c>
      <c r="AT685" s="16">
        <v>9.9024390243902438</v>
      </c>
      <c r="AU685" s="16">
        <v>1.4024390243902438</v>
      </c>
      <c r="AV685" s="17">
        <v>3.9024390243902438</v>
      </c>
      <c r="AW685" s="17">
        <v>0.80487804878048785</v>
      </c>
      <c r="AX685" s="17">
        <v>3.0975609756097562</v>
      </c>
      <c r="AY685" s="17">
        <v>0.69512195121951215</v>
      </c>
      <c r="AZ685" s="17">
        <v>0.40243902439024393</v>
      </c>
      <c r="BA685" s="17">
        <v>0.90243902439024393</v>
      </c>
      <c r="BB685" s="18">
        <v>0.41959487391484079</v>
      </c>
      <c r="BC685" s="18">
        <v>1.5540540540540539</v>
      </c>
      <c r="BD685" s="18">
        <v>2.9454319966928478E-2</v>
      </c>
      <c r="BE685" s="18">
        <v>1.705250103348491E-2</v>
      </c>
      <c r="BF685" s="18">
        <v>3.4105002066969821E-2</v>
      </c>
      <c r="BG685" s="18">
        <v>0.1312525837122778</v>
      </c>
      <c r="BH685" s="58" t="s">
        <v>1322</v>
      </c>
      <c r="BI685" s="58" t="s">
        <v>1330</v>
      </c>
      <c r="BJ685" s="60">
        <v>0.54899999999999993</v>
      </c>
      <c r="BK685" s="60">
        <v>0.57700000000000007</v>
      </c>
      <c r="BL685" s="60">
        <v>0.40072420036210016</v>
      </c>
      <c r="BM685" s="62" t="s">
        <v>1527</v>
      </c>
      <c r="BN685" s="64">
        <v>0.30285125386465134</v>
      </c>
      <c r="BO685" s="64">
        <v>1935.2</v>
      </c>
      <c r="BP685" s="65">
        <v>5.9425382389417115E-2</v>
      </c>
      <c r="BQ685" s="65">
        <v>1.5540540540540539</v>
      </c>
      <c r="BR685" s="80">
        <v>0.16535758577924761</v>
      </c>
      <c r="BS685" s="33"/>
    </row>
    <row r="686" spans="1:71">
      <c r="A686" s="77" t="s">
        <v>266</v>
      </c>
      <c r="B686" s="12" t="s">
        <v>195</v>
      </c>
      <c r="C686" s="13">
        <v>23</v>
      </c>
      <c r="D686" s="13">
        <v>79</v>
      </c>
      <c r="E686" s="13">
        <v>25</v>
      </c>
      <c r="F686" s="13">
        <v>54</v>
      </c>
      <c r="G686" s="13">
        <v>24.4</v>
      </c>
      <c r="H686" s="14">
        <v>837</v>
      </c>
      <c r="I686" s="15">
        <v>300</v>
      </c>
      <c r="J686" s="15">
        <v>782</v>
      </c>
      <c r="K686" s="14">
        <v>38.9</v>
      </c>
      <c r="L686" s="15">
        <v>126</v>
      </c>
      <c r="M686" s="15">
        <v>403</v>
      </c>
      <c r="N686" s="14">
        <v>31.4</v>
      </c>
      <c r="O686" s="14">
        <v>111</v>
      </c>
      <c r="P686" s="14">
        <v>142</v>
      </c>
      <c r="Q686" s="14">
        <v>77</v>
      </c>
      <c r="R686" s="15">
        <v>63</v>
      </c>
      <c r="S686" s="15">
        <v>237</v>
      </c>
      <c r="T686" s="15">
        <v>300</v>
      </c>
      <c r="U686" s="15">
        <v>174</v>
      </c>
      <c r="V686" s="68">
        <v>119</v>
      </c>
      <c r="W686" s="15">
        <v>79</v>
      </c>
      <c r="X686" s="15">
        <v>32</v>
      </c>
      <c r="Y686" s="15">
        <v>205</v>
      </c>
      <c r="Z686" s="14">
        <v>1675</v>
      </c>
      <c r="AA686" s="14">
        <v>0</v>
      </c>
      <c r="AB686" s="14">
        <v>0</v>
      </c>
      <c r="AC686" s="13">
        <v>-5.4</v>
      </c>
      <c r="AD686" s="13">
        <v>104.1</v>
      </c>
      <c r="AE686" s="13">
        <v>114.4</v>
      </c>
      <c r="AF686" s="13">
        <v>-10.3</v>
      </c>
      <c r="AG686" s="13">
        <v>14.8</v>
      </c>
      <c r="AH686" s="13">
        <v>1.51</v>
      </c>
      <c r="AI686" s="13">
        <v>15.5</v>
      </c>
      <c r="AJ686" s="13">
        <v>3.1</v>
      </c>
      <c r="AK686" s="13">
        <v>12.5</v>
      </c>
      <c r="AL686" s="13">
        <v>7.6</v>
      </c>
      <c r="AM686" s="13">
        <v>10.3</v>
      </c>
      <c r="AN686" s="13">
        <v>47</v>
      </c>
      <c r="AO686" s="13">
        <v>49.9</v>
      </c>
      <c r="AP686" s="13">
        <v>21.2</v>
      </c>
      <c r="AQ686" s="13">
        <v>98.77</v>
      </c>
      <c r="AR686" s="13">
        <v>7</v>
      </c>
      <c r="AS686" s="13">
        <v>3954</v>
      </c>
      <c r="AT686" s="16">
        <v>10.594936708860759</v>
      </c>
      <c r="AU686" s="16">
        <v>2.2025316455696204</v>
      </c>
      <c r="AV686" s="17">
        <v>3.7974683544303796</v>
      </c>
      <c r="AW686" s="17">
        <v>0.79746835443037978</v>
      </c>
      <c r="AX686" s="17">
        <v>3</v>
      </c>
      <c r="AY686" s="17">
        <v>1</v>
      </c>
      <c r="AZ686" s="17">
        <v>0.4050632911392405</v>
      </c>
      <c r="BA686" s="17">
        <v>1.5063291139240507</v>
      </c>
      <c r="BB686" s="18">
        <v>0.43421871757626063</v>
      </c>
      <c r="BC686" s="18">
        <v>1.46218487394958</v>
      </c>
      <c r="BD686" s="18">
        <v>4.0983606557377053E-2</v>
      </c>
      <c r="BE686" s="18">
        <v>1.6600954554886908E-2</v>
      </c>
      <c r="BF686" s="18">
        <v>3.2683129279933602E-2</v>
      </c>
      <c r="BG686" s="18">
        <v>0.12295081967213116</v>
      </c>
      <c r="BH686" s="58" t="s">
        <v>1322</v>
      </c>
      <c r="BI686" s="58" t="s">
        <v>1330</v>
      </c>
      <c r="BJ686" s="60">
        <v>0.47</v>
      </c>
      <c r="BK686" s="60">
        <v>0.499</v>
      </c>
      <c r="BL686" s="60">
        <v>0.47193723596861797</v>
      </c>
      <c r="BM686" s="62" t="s">
        <v>1527</v>
      </c>
      <c r="BN686" s="64">
        <v>0.32403025749433306</v>
      </c>
      <c r="BO686" s="64">
        <v>1927.6</v>
      </c>
      <c r="BP686" s="65">
        <v>9.026769039219755E-2</v>
      </c>
      <c r="BQ686" s="65">
        <v>1.4621848739495797</v>
      </c>
      <c r="BR686" s="80">
        <v>0.15563394895206475</v>
      </c>
      <c r="BS686" s="33"/>
    </row>
    <row r="687" spans="1:71">
      <c r="A687" s="77" t="s">
        <v>236</v>
      </c>
      <c r="B687" s="12" t="s">
        <v>143</v>
      </c>
      <c r="C687" s="13">
        <v>27</v>
      </c>
      <c r="D687" s="13">
        <v>69</v>
      </c>
      <c r="E687" s="13">
        <v>32</v>
      </c>
      <c r="F687" s="13">
        <v>37</v>
      </c>
      <c r="G687" s="13">
        <v>27.8</v>
      </c>
      <c r="H687" s="14">
        <v>911</v>
      </c>
      <c r="I687" s="15">
        <v>359</v>
      </c>
      <c r="J687" s="15">
        <v>711</v>
      </c>
      <c r="K687" s="14">
        <v>50.8</v>
      </c>
      <c r="L687" s="15">
        <v>62</v>
      </c>
      <c r="M687" s="15">
        <v>221</v>
      </c>
      <c r="N687" s="14">
        <v>27.5</v>
      </c>
      <c r="O687" s="14">
        <v>131</v>
      </c>
      <c r="P687" s="14">
        <v>159</v>
      </c>
      <c r="Q687" s="14">
        <v>81.3</v>
      </c>
      <c r="R687" s="15">
        <v>76</v>
      </c>
      <c r="S687" s="15">
        <v>255</v>
      </c>
      <c r="T687" s="15">
        <v>331</v>
      </c>
      <c r="U687" s="15">
        <v>207</v>
      </c>
      <c r="V687" s="68">
        <v>110</v>
      </c>
      <c r="W687" s="15">
        <v>69</v>
      </c>
      <c r="X687" s="15">
        <v>14</v>
      </c>
      <c r="Y687" s="15">
        <v>110</v>
      </c>
      <c r="Z687" s="14">
        <v>1753</v>
      </c>
      <c r="AA687" s="14">
        <v>6</v>
      </c>
      <c r="AB687" s="14">
        <v>0</v>
      </c>
      <c r="AC687" s="13">
        <v>-2</v>
      </c>
      <c r="AD687" s="13">
        <v>111.5</v>
      </c>
      <c r="AE687" s="13">
        <v>114.7</v>
      </c>
      <c r="AF687" s="13">
        <v>-3.2</v>
      </c>
      <c r="AG687" s="13">
        <v>16.100000000000001</v>
      </c>
      <c r="AH687" s="13">
        <v>1.86</v>
      </c>
      <c r="AI687" s="13">
        <v>18.899999999999999</v>
      </c>
      <c r="AJ687" s="13">
        <v>4</v>
      </c>
      <c r="AK687" s="13">
        <v>12.5</v>
      </c>
      <c r="AL687" s="13">
        <v>8.4</v>
      </c>
      <c r="AM687" s="13">
        <v>10.199999999999999</v>
      </c>
      <c r="AN687" s="13">
        <v>55.1</v>
      </c>
      <c r="AO687" s="13">
        <v>58.4</v>
      </c>
      <c r="AP687" s="13">
        <v>19.7</v>
      </c>
      <c r="AQ687" s="13">
        <v>101.27</v>
      </c>
      <c r="AR687" s="13">
        <v>10.5</v>
      </c>
      <c r="AS687" s="13">
        <v>4046</v>
      </c>
      <c r="AT687" s="16">
        <v>13.202898550724637</v>
      </c>
      <c r="AU687" s="16">
        <v>3</v>
      </c>
      <c r="AV687" s="17">
        <v>4.7971014492753623</v>
      </c>
      <c r="AW687" s="17">
        <v>1.1014492753623188</v>
      </c>
      <c r="AX687" s="17">
        <v>3.6956521739130435</v>
      </c>
      <c r="AY687" s="17">
        <v>1</v>
      </c>
      <c r="AZ687" s="17">
        <v>0.20289855072463769</v>
      </c>
      <c r="BA687" s="17">
        <v>1.5942028985507246</v>
      </c>
      <c r="BB687" s="18">
        <v>0.47492440829944738</v>
      </c>
      <c r="BC687" s="18">
        <v>1.8818181818181818</v>
      </c>
      <c r="BD687" s="18">
        <v>3.5971223021582732E-2</v>
      </c>
      <c r="BE687" s="18">
        <v>7.2985090188718597E-3</v>
      </c>
      <c r="BF687" s="18">
        <v>3.9620477531018661E-2</v>
      </c>
      <c r="BG687" s="18">
        <v>0.13293712855802314</v>
      </c>
      <c r="BH687" s="58" t="s">
        <v>1322</v>
      </c>
      <c r="BI687" s="58" t="s">
        <v>1330</v>
      </c>
      <c r="BJ687" s="60">
        <v>0.55100000000000005</v>
      </c>
      <c r="BK687" s="60">
        <v>0.58399999999999996</v>
      </c>
      <c r="BL687" s="60">
        <v>0.42908871454435726</v>
      </c>
      <c r="BM687" s="62" t="s">
        <v>1527</v>
      </c>
      <c r="BN687" s="64">
        <v>0.40379086110868107</v>
      </c>
      <c r="BO687" s="64">
        <v>1918.2</v>
      </c>
      <c r="BP687" s="65">
        <v>0.1079136690647482</v>
      </c>
      <c r="BQ687" s="65">
        <v>1.8818181818181818</v>
      </c>
      <c r="BR687" s="80">
        <v>0.1725576060890418</v>
      </c>
      <c r="BS687" s="33"/>
    </row>
    <row r="688" spans="1:71">
      <c r="A688" s="77" t="s">
        <v>356</v>
      </c>
      <c r="B688" s="12" t="s">
        <v>51</v>
      </c>
      <c r="C688" s="13">
        <v>34</v>
      </c>
      <c r="D688" s="13">
        <v>62</v>
      </c>
      <c r="E688" s="13">
        <v>47</v>
      </c>
      <c r="F688" s="13">
        <v>15</v>
      </c>
      <c r="G688" s="13">
        <v>30.6</v>
      </c>
      <c r="H688" s="14">
        <v>688</v>
      </c>
      <c r="I688" s="15">
        <v>254</v>
      </c>
      <c r="J688" s="15">
        <v>570</v>
      </c>
      <c r="K688" s="14">
        <v>44.3</v>
      </c>
      <c r="L688" s="15">
        <v>105</v>
      </c>
      <c r="M688" s="15">
        <v>304</v>
      </c>
      <c r="N688" s="14">
        <v>35.299999999999997</v>
      </c>
      <c r="O688" s="14">
        <v>68</v>
      </c>
      <c r="P688" s="14">
        <v>74</v>
      </c>
      <c r="Q688" s="14">
        <v>90.9</v>
      </c>
      <c r="R688" s="15">
        <v>74</v>
      </c>
      <c r="S688" s="15">
        <v>186</v>
      </c>
      <c r="T688" s="15">
        <v>267</v>
      </c>
      <c r="U688" s="15">
        <v>242</v>
      </c>
      <c r="V688" s="68">
        <v>74</v>
      </c>
      <c r="W688" s="15">
        <v>68</v>
      </c>
      <c r="X688" s="15">
        <v>25</v>
      </c>
      <c r="Y688" s="15">
        <v>99</v>
      </c>
      <c r="Z688" s="14">
        <v>1562</v>
      </c>
      <c r="AA688" s="14">
        <v>1</v>
      </c>
      <c r="AB688" s="14">
        <v>0</v>
      </c>
      <c r="AC688" s="13">
        <v>5.5</v>
      </c>
      <c r="AD688" s="13">
        <v>116.6</v>
      </c>
      <c r="AE688" s="13">
        <v>107.7</v>
      </c>
      <c r="AF688" s="13">
        <v>8.9</v>
      </c>
      <c r="AG688" s="13">
        <v>17.399999999999999</v>
      </c>
      <c r="AH688" s="13">
        <v>3.1</v>
      </c>
      <c r="AI688" s="13">
        <v>25.9</v>
      </c>
      <c r="AJ688" s="13">
        <v>3.8</v>
      </c>
      <c r="AK688" s="13">
        <v>9.1</v>
      </c>
      <c r="AL688" s="13">
        <v>6.5</v>
      </c>
      <c r="AM688" s="13">
        <v>8.3000000000000007</v>
      </c>
      <c r="AN688" s="13">
        <v>53.8</v>
      </c>
      <c r="AO688" s="13">
        <v>56.5</v>
      </c>
      <c r="AP688" s="13">
        <v>15.6</v>
      </c>
      <c r="AQ688" s="13">
        <v>99.38</v>
      </c>
      <c r="AR688" s="13">
        <v>8.8000000000000007</v>
      </c>
      <c r="AS688" s="13">
        <v>3921</v>
      </c>
      <c r="AT688" s="16">
        <v>11.096774193548388</v>
      </c>
      <c r="AU688" s="16">
        <v>3.903225806451613</v>
      </c>
      <c r="AV688" s="17">
        <v>4.306451612903226</v>
      </c>
      <c r="AW688" s="17">
        <v>1.1935483870967742</v>
      </c>
      <c r="AX688" s="17">
        <v>3</v>
      </c>
      <c r="AY688" s="17">
        <v>1.096774193548387</v>
      </c>
      <c r="AZ688" s="17">
        <v>0.40322580645161288</v>
      </c>
      <c r="BA688" s="17">
        <v>1.1935483870967742</v>
      </c>
      <c r="BB688" s="18">
        <v>0.36263967952772508</v>
      </c>
      <c r="BC688" s="18">
        <v>3.2702702702702702</v>
      </c>
      <c r="BD688" s="18">
        <v>3.5842293906810034E-2</v>
      </c>
      <c r="BE688" s="18">
        <v>1.3177313936327218E-2</v>
      </c>
      <c r="BF688" s="18">
        <v>3.900484925152857E-2</v>
      </c>
      <c r="BG688" s="18">
        <v>9.8039215686274508E-2</v>
      </c>
      <c r="BH688" s="58" t="s">
        <v>1323</v>
      </c>
      <c r="BI688" s="58" t="s">
        <v>1332</v>
      </c>
      <c r="BJ688" s="60">
        <v>0.53799999999999992</v>
      </c>
      <c r="BK688" s="60">
        <v>0.56499999999999995</v>
      </c>
      <c r="BL688" s="60">
        <v>0.343995171997586</v>
      </c>
      <c r="BM688" s="62" t="s">
        <v>1526</v>
      </c>
      <c r="BN688" s="64">
        <v>0.33937820471214386</v>
      </c>
      <c r="BO688" s="64">
        <v>1897.2</v>
      </c>
      <c r="BP688" s="65">
        <v>0.12755639890364748</v>
      </c>
      <c r="BQ688" s="65">
        <v>3.2702702702702702</v>
      </c>
      <c r="BR688" s="80">
        <v>0.14073371283997471</v>
      </c>
      <c r="BS688" s="33"/>
    </row>
    <row r="689" spans="1:71">
      <c r="A689" s="77" t="s">
        <v>308</v>
      </c>
      <c r="B689" s="12" t="s">
        <v>115</v>
      </c>
      <c r="C689" s="13">
        <v>29</v>
      </c>
      <c r="D689" s="13">
        <v>70</v>
      </c>
      <c r="E689" s="13">
        <v>23</v>
      </c>
      <c r="F689" s="13">
        <v>47</v>
      </c>
      <c r="G689" s="13">
        <v>27.1</v>
      </c>
      <c r="H689" s="14">
        <v>770</v>
      </c>
      <c r="I689" s="15">
        <v>280</v>
      </c>
      <c r="J689" s="15">
        <v>560</v>
      </c>
      <c r="K689" s="14">
        <v>50.1</v>
      </c>
      <c r="L689" s="15">
        <v>105</v>
      </c>
      <c r="M689" s="15">
        <v>273</v>
      </c>
      <c r="N689" s="14">
        <v>38</v>
      </c>
      <c r="O689" s="14">
        <v>98</v>
      </c>
      <c r="P689" s="14">
        <v>140</v>
      </c>
      <c r="Q689" s="14">
        <v>72.5</v>
      </c>
      <c r="R689" s="15">
        <v>133</v>
      </c>
      <c r="S689" s="15">
        <v>259</v>
      </c>
      <c r="T689" s="15">
        <v>392</v>
      </c>
      <c r="U689" s="15">
        <v>147</v>
      </c>
      <c r="V689" s="68">
        <v>84</v>
      </c>
      <c r="W689" s="15">
        <v>56</v>
      </c>
      <c r="X689" s="15">
        <v>21</v>
      </c>
      <c r="Y689" s="15">
        <v>161</v>
      </c>
      <c r="Z689" s="14">
        <v>1624</v>
      </c>
      <c r="AA689" s="14">
        <v>3</v>
      </c>
      <c r="AB689" s="14">
        <v>0</v>
      </c>
      <c r="AC689" s="13">
        <v>-1.7</v>
      </c>
      <c r="AD689" s="13">
        <v>113.5</v>
      </c>
      <c r="AE689" s="13">
        <v>116.7</v>
      </c>
      <c r="AF689" s="13">
        <v>-3.2</v>
      </c>
      <c r="AG689" s="13">
        <v>11.4</v>
      </c>
      <c r="AH689" s="13">
        <v>1.7</v>
      </c>
      <c r="AI689" s="13">
        <v>17.2</v>
      </c>
      <c r="AJ689" s="13">
        <v>7</v>
      </c>
      <c r="AK689" s="13">
        <v>14.9</v>
      </c>
      <c r="AL689" s="13">
        <v>10.8</v>
      </c>
      <c r="AM689" s="13">
        <v>10.1</v>
      </c>
      <c r="AN689" s="13">
        <v>59.3</v>
      </c>
      <c r="AO689" s="13">
        <v>61.6</v>
      </c>
      <c r="AP689" s="13">
        <v>16.3</v>
      </c>
      <c r="AQ689" s="13">
        <v>97.28</v>
      </c>
      <c r="AR689" s="13">
        <v>9.1999999999999993</v>
      </c>
      <c r="AS689" s="13">
        <v>3842</v>
      </c>
      <c r="AT689" s="16">
        <v>11</v>
      </c>
      <c r="AU689" s="16">
        <v>2.1</v>
      </c>
      <c r="AV689" s="17">
        <v>5.6</v>
      </c>
      <c r="AW689" s="17">
        <v>1.9</v>
      </c>
      <c r="AX689" s="17">
        <v>3.7</v>
      </c>
      <c r="AY689" s="17">
        <v>0.8</v>
      </c>
      <c r="AZ689" s="17">
        <v>0.3</v>
      </c>
      <c r="BA689" s="17">
        <v>1.2</v>
      </c>
      <c r="BB689" s="18">
        <v>0.4059040590405904</v>
      </c>
      <c r="BC689" s="18">
        <v>1.7500000000000002</v>
      </c>
      <c r="BD689" s="18">
        <v>2.9520295202952029E-2</v>
      </c>
      <c r="BE689" s="18">
        <v>1.107011070110701E-2</v>
      </c>
      <c r="BF689" s="18">
        <v>7.0110701107011064E-2</v>
      </c>
      <c r="BG689" s="18">
        <v>0.13653136531365315</v>
      </c>
      <c r="BH689" s="58" t="s">
        <v>1322</v>
      </c>
      <c r="BI689" s="58" t="s">
        <v>1331</v>
      </c>
      <c r="BJ689" s="60">
        <v>0.59299999999999997</v>
      </c>
      <c r="BK689" s="60">
        <v>0.61599999999999999</v>
      </c>
      <c r="BL689" s="60">
        <v>0.33796016898008446</v>
      </c>
      <c r="BM689" s="62" t="s">
        <v>1527</v>
      </c>
      <c r="BN689" s="64">
        <v>0.33641851106639842</v>
      </c>
      <c r="BO689" s="64">
        <v>1897</v>
      </c>
      <c r="BP689" s="65">
        <v>7.7490774907749083E-2</v>
      </c>
      <c r="BQ689" s="65">
        <v>1.75</v>
      </c>
      <c r="BR689" s="80">
        <v>0.20664206642066418</v>
      </c>
      <c r="BS689" s="33"/>
    </row>
    <row r="690" spans="1:71">
      <c r="A690" s="79" t="s">
        <v>276</v>
      </c>
      <c r="B690" s="12" t="s">
        <v>49</v>
      </c>
      <c r="C690" s="13">
        <v>26</v>
      </c>
      <c r="D690" s="13">
        <v>74</v>
      </c>
      <c r="E690" s="13">
        <v>44</v>
      </c>
      <c r="F690" s="13">
        <v>30</v>
      </c>
      <c r="G690" s="13">
        <v>25.6</v>
      </c>
      <c r="H690" s="14">
        <v>821</v>
      </c>
      <c r="I690" s="15">
        <v>281</v>
      </c>
      <c r="J690" s="15">
        <v>659</v>
      </c>
      <c r="K690" s="14">
        <v>43.1</v>
      </c>
      <c r="L690" s="15">
        <v>178</v>
      </c>
      <c r="M690" s="15">
        <v>437</v>
      </c>
      <c r="N690" s="14">
        <v>41.6</v>
      </c>
      <c r="O690" s="14">
        <v>81</v>
      </c>
      <c r="P690" s="14">
        <v>89</v>
      </c>
      <c r="Q690" s="14">
        <v>84.8</v>
      </c>
      <c r="R690" s="15">
        <v>22</v>
      </c>
      <c r="S690" s="15">
        <v>148</v>
      </c>
      <c r="T690" s="15">
        <v>170</v>
      </c>
      <c r="U690" s="15">
        <v>89</v>
      </c>
      <c r="V690" s="68">
        <v>44</v>
      </c>
      <c r="W690" s="15">
        <v>74</v>
      </c>
      <c r="X690" s="15">
        <v>7</v>
      </c>
      <c r="Y690" s="15">
        <v>126</v>
      </c>
      <c r="Z690" s="14">
        <v>1339</v>
      </c>
      <c r="AA690" s="14">
        <v>0</v>
      </c>
      <c r="AB690" s="14">
        <v>0</v>
      </c>
      <c r="AC690" s="13">
        <v>0.9</v>
      </c>
      <c r="AD690" s="13">
        <v>115.9</v>
      </c>
      <c r="AE690" s="13">
        <v>114</v>
      </c>
      <c r="AF690" s="13">
        <v>1.9</v>
      </c>
      <c r="AG690" s="13">
        <v>6.4</v>
      </c>
      <c r="AH690" s="13">
        <v>2.0699999999999998</v>
      </c>
      <c r="AI690" s="13">
        <v>10.6</v>
      </c>
      <c r="AJ690" s="13">
        <v>1.1000000000000001</v>
      </c>
      <c r="AK690" s="13">
        <v>7.4</v>
      </c>
      <c r="AL690" s="13">
        <v>4.4000000000000004</v>
      </c>
      <c r="AM690" s="13">
        <v>5.0999999999999996</v>
      </c>
      <c r="AN690" s="13">
        <v>56.8</v>
      </c>
      <c r="AO690" s="13">
        <v>59.1</v>
      </c>
      <c r="AP690" s="13">
        <v>16.8</v>
      </c>
      <c r="AQ690" s="13">
        <v>100.75</v>
      </c>
      <c r="AR690" s="13">
        <v>7</v>
      </c>
      <c r="AS690" s="13">
        <v>3972</v>
      </c>
      <c r="AT690" s="16">
        <v>11.094594594594595</v>
      </c>
      <c r="AU690" s="16">
        <v>1.2027027027027026</v>
      </c>
      <c r="AV690" s="17">
        <v>2.2972972972972974</v>
      </c>
      <c r="AW690" s="17">
        <v>0.29729729729729731</v>
      </c>
      <c r="AX690" s="17">
        <v>2</v>
      </c>
      <c r="AY690" s="17">
        <v>1</v>
      </c>
      <c r="AZ690" s="17">
        <v>9.45945945945946E-2</v>
      </c>
      <c r="BA690" s="17">
        <v>0.59459459459459463</v>
      </c>
      <c r="BB690" s="18">
        <v>0.43338260135135132</v>
      </c>
      <c r="BC690" s="18">
        <v>2.0227272727272725</v>
      </c>
      <c r="BD690" s="18">
        <v>3.90625E-2</v>
      </c>
      <c r="BE690" s="18">
        <v>3.6951013513513513E-3</v>
      </c>
      <c r="BF690" s="18">
        <v>1.1613175675675675E-2</v>
      </c>
      <c r="BG690" s="18">
        <v>7.8125E-2</v>
      </c>
      <c r="BH690" s="58" t="s">
        <v>1322</v>
      </c>
      <c r="BI690" s="58" t="s">
        <v>1330</v>
      </c>
      <c r="BJ690" s="60">
        <v>0.56799999999999995</v>
      </c>
      <c r="BK690" s="60">
        <v>0.59099999999999997</v>
      </c>
      <c r="BL690" s="60">
        <v>0.39770669885334942</v>
      </c>
      <c r="BM690" s="62" t="s">
        <v>1527</v>
      </c>
      <c r="BN690" s="64">
        <v>0.33931154494534777</v>
      </c>
      <c r="BO690" s="64">
        <v>1894.4</v>
      </c>
      <c r="BP690" s="65">
        <v>4.6980574324324322E-2</v>
      </c>
      <c r="BQ690" s="65">
        <v>2.0227272727272729</v>
      </c>
      <c r="BR690" s="80">
        <v>8.9738175675675672E-2</v>
      </c>
      <c r="BS690" s="33"/>
    </row>
    <row r="691" spans="1:71">
      <c r="A691" s="77" t="s">
        <v>502</v>
      </c>
      <c r="B691" s="12" t="s">
        <v>139</v>
      </c>
      <c r="C691" s="13">
        <v>24</v>
      </c>
      <c r="D691" s="13">
        <v>68</v>
      </c>
      <c r="E691" s="13">
        <v>17</v>
      </c>
      <c r="F691" s="13">
        <v>51</v>
      </c>
      <c r="G691" s="13">
        <v>27.8</v>
      </c>
      <c r="H691" s="14">
        <v>503</v>
      </c>
      <c r="I691" s="15">
        <v>177</v>
      </c>
      <c r="J691" s="15">
        <v>422</v>
      </c>
      <c r="K691" s="14">
        <v>42.8</v>
      </c>
      <c r="L691" s="15">
        <v>95</v>
      </c>
      <c r="M691" s="15">
        <v>245</v>
      </c>
      <c r="N691" s="14">
        <v>39.1</v>
      </c>
      <c r="O691" s="14">
        <v>48</v>
      </c>
      <c r="P691" s="14">
        <v>75</v>
      </c>
      <c r="Q691" s="14">
        <v>68.099999999999994</v>
      </c>
      <c r="R691" s="15">
        <v>54</v>
      </c>
      <c r="S691" s="15">
        <v>116</v>
      </c>
      <c r="T691" s="15">
        <v>170</v>
      </c>
      <c r="U691" s="15">
        <v>109</v>
      </c>
      <c r="V691" s="68">
        <v>68</v>
      </c>
      <c r="W691" s="15">
        <v>75</v>
      </c>
      <c r="X691" s="15">
        <v>14</v>
      </c>
      <c r="Y691" s="15">
        <v>163</v>
      </c>
      <c r="Z691" s="14">
        <v>1074</v>
      </c>
      <c r="AA691" s="14">
        <v>0</v>
      </c>
      <c r="AB691" s="14">
        <v>0</v>
      </c>
      <c r="AC691" s="13">
        <v>-5.4</v>
      </c>
      <c r="AD691" s="13">
        <v>105.3</v>
      </c>
      <c r="AE691" s="13">
        <v>114.2</v>
      </c>
      <c r="AF691" s="13">
        <v>-8.9</v>
      </c>
      <c r="AG691" s="13">
        <v>8.1</v>
      </c>
      <c r="AH691" s="13">
        <v>1.54</v>
      </c>
      <c r="AI691" s="13">
        <v>17.100000000000001</v>
      </c>
      <c r="AJ691" s="13">
        <v>2.7</v>
      </c>
      <c r="AK691" s="13">
        <v>6</v>
      </c>
      <c r="AL691" s="13">
        <v>4.3</v>
      </c>
      <c r="AM691" s="13">
        <v>11.1</v>
      </c>
      <c r="AN691" s="13">
        <v>54.3</v>
      </c>
      <c r="AO691" s="13">
        <v>55.9</v>
      </c>
      <c r="AP691" s="13">
        <v>11.5</v>
      </c>
      <c r="AQ691" s="13">
        <v>100.08</v>
      </c>
      <c r="AR691" s="13">
        <v>4.3</v>
      </c>
      <c r="AS691" s="13">
        <v>3929</v>
      </c>
      <c r="AT691" s="16">
        <v>7.3970588235294121</v>
      </c>
      <c r="AU691" s="16">
        <v>1.6029411764705883</v>
      </c>
      <c r="AV691" s="17">
        <v>2.5</v>
      </c>
      <c r="AW691" s="17">
        <v>0.79411764705882348</v>
      </c>
      <c r="AX691" s="17">
        <v>1.7058823529411764</v>
      </c>
      <c r="AY691" s="17">
        <v>1.1029411764705883</v>
      </c>
      <c r="AZ691" s="17">
        <v>0.20588235294117646</v>
      </c>
      <c r="BA691" s="17">
        <v>1</v>
      </c>
      <c r="BB691" s="18">
        <v>0.26608125264494287</v>
      </c>
      <c r="BC691" s="18">
        <v>1.6029411764705883</v>
      </c>
      <c r="BD691" s="18">
        <v>3.967414303851037E-2</v>
      </c>
      <c r="BE691" s="18">
        <v>7.4058400338552679E-3</v>
      </c>
      <c r="BF691" s="18">
        <v>2.8565382987727463E-2</v>
      </c>
      <c r="BG691" s="18">
        <v>6.1362674566229368E-2</v>
      </c>
      <c r="BH691" s="58" t="s">
        <v>1322</v>
      </c>
      <c r="BI691" s="58" t="s">
        <v>1330</v>
      </c>
      <c r="BJ691" s="60">
        <v>0.54299999999999993</v>
      </c>
      <c r="BK691" s="60">
        <v>0.55899999999999994</v>
      </c>
      <c r="BL691" s="60">
        <v>0.25467712733856368</v>
      </c>
      <c r="BM691" s="62" t="s">
        <v>1527</v>
      </c>
      <c r="BN691" s="64">
        <v>0.22622795597112086</v>
      </c>
      <c r="BO691" s="64">
        <v>1890.4</v>
      </c>
      <c r="BP691" s="65">
        <v>5.765975454930173E-2</v>
      </c>
      <c r="BQ691" s="65">
        <v>1.6029411764705883</v>
      </c>
      <c r="BR691" s="80">
        <v>8.9928057553956831E-2</v>
      </c>
      <c r="BS691" s="33"/>
    </row>
    <row r="692" spans="1:71">
      <c r="A692" s="77" t="s">
        <v>324</v>
      </c>
      <c r="B692" s="12" t="s">
        <v>97</v>
      </c>
      <c r="C692" s="13">
        <v>21</v>
      </c>
      <c r="D692" s="13">
        <v>78</v>
      </c>
      <c r="E692" s="13">
        <v>39</v>
      </c>
      <c r="F692" s="13">
        <v>39</v>
      </c>
      <c r="G692" s="13">
        <v>24.2</v>
      </c>
      <c r="H692" s="14">
        <v>733</v>
      </c>
      <c r="I692" s="15">
        <v>265</v>
      </c>
      <c r="J692" s="15">
        <v>616</v>
      </c>
      <c r="K692" s="14">
        <v>42.3</v>
      </c>
      <c r="L692" s="15">
        <v>62</v>
      </c>
      <c r="M692" s="15">
        <v>195</v>
      </c>
      <c r="N692" s="14">
        <v>31.8</v>
      </c>
      <c r="O692" s="14">
        <v>148</v>
      </c>
      <c r="P692" s="14">
        <v>195</v>
      </c>
      <c r="Q692" s="14">
        <v>76.099999999999994</v>
      </c>
      <c r="R692" s="15">
        <v>55</v>
      </c>
      <c r="S692" s="15">
        <v>179</v>
      </c>
      <c r="T692" s="15">
        <v>226</v>
      </c>
      <c r="U692" s="15">
        <v>242</v>
      </c>
      <c r="V692" s="68">
        <v>140</v>
      </c>
      <c r="W692" s="15">
        <v>86</v>
      </c>
      <c r="X692" s="15">
        <v>47</v>
      </c>
      <c r="Y692" s="15">
        <v>164</v>
      </c>
      <c r="Z692" s="14">
        <v>1638</v>
      </c>
      <c r="AA692" s="14">
        <v>1</v>
      </c>
      <c r="AB692" s="14">
        <v>0</v>
      </c>
      <c r="AC692" s="13">
        <v>-0.5</v>
      </c>
      <c r="AD692" s="13">
        <v>106.2</v>
      </c>
      <c r="AE692" s="13">
        <v>107.1</v>
      </c>
      <c r="AF692" s="13">
        <v>-0.9</v>
      </c>
      <c r="AG692" s="13">
        <v>20.100000000000001</v>
      </c>
      <c r="AH692" s="13">
        <v>1.73</v>
      </c>
      <c r="AI692" s="13">
        <v>22.2</v>
      </c>
      <c r="AJ692" s="13">
        <v>2.6</v>
      </c>
      <c r="AK692" s="13">
        <v>10</v>
      </c>
      <c r="AL692" s="13">
        <v>6.1</v>
      </c>
      <c r="AM692" s="13">
        <v>12.8</v>
      </c>
      <c r="AN692" s="13">
        <v>47.3</v>
      </c>
      <c r="AO692" s="13">
        <v>52.1</v>
      </c>
      <c r="AP692" s="13">
        <v>19</v>
      </c>
      <c r="AQ692" s="13">
        <v>97.83</v>
      </c>
      <c r="AR692" s="13">
        <v>8.4</v>
      </c>
      <c r="AS692" s="13">
        <v>3844</v>
      </c>
      <c r="AT692" s="16">
        <v>9.3974358974358978</v>
      </c>
      <c r="AU692" s="16">
        <v>3.1025641025641026</v>
      </c>
      <c r="AV692" s="17">
        <v>2.8974358974358974</v>
      </c>
      <c r="AW692" s="17">
        <v>0.70512820512820518</v>
      </c>
      <c r="AX692" s="17">
        <v>2.2948717948717947</v>
      </c>
      <c r="AY692" s="17">
        <v>1.1025641025641026</v>
      </c>
      <c r="AZ692" s="17">
        <v>0.60256410256410253</v>
      </c>
      <c r="BA692" s="17">
        <v>1.7948717948717949</v>
      </c>
      <c r="BB692" s="18">
        <v>0.38832379741470652</v>
      </c>
      <c r="BC692" s="18">
        <v>1.7285714285714286</v>
      </c>
      <c r="BD692" s="18">
        <v>4.5560500105954659E-2</v>
      </c>
      <c r="BE692" s="18">
        <v>2.4899343081161263E-2</v>
      </c>
      <c r="BF692" s="18">
        <v>2.913752913752914E-2</v>
      </c>
      <c r="BG692" s="18">
        <v>9.4829413011231184E-2</v>
      </c>
      <c r="BH692" s="58" t="s">
        <v>1322</v>
      </c>
      <c r="BI692" s="58" t="s">
        <v>1329</v>
      </c>
      <c r="BJ692" s="60">
        <v>0.47299999999999998</v>
      </c>
      <c r="BK692" s="60">
        <v>0.52100000000000002</v>
      </c>
      <c r="BL692" s="60">
        <v>0.37175618587809295</v>
      </c>
      <c r="BM692" s="62" t="s">
        <v>1527</v>
      </c>
      <c r="BN692" s="64">
        <v>0.28740649022339165</v>
      </c>
      <c r="BO692" s="64">
        <v>1887.6</v>
      </c>
      <c r="BP692" s="65">
        <v>0.12820512820512822</v>
      </c>
      <c r="BQ692" s="65">
        <v>1.7285714285714286</v>
      </c>
      <c r="BR692" s="80">
        <v>0.11972875609239246</v>
      </c>
      <c r="BS692" s="33"/>
    </row>
    <row r="693" spans="1:71">
      <c r="A693" s="77" t="s">
        <v>336</v>
      </c>
      <c r="B693" s="12" t="s">
        <v>195</v>
      </c>
      <c r="C693" s="13">
        <v>26</v>
      </c>
      <c r="D693" s="13">
        <v>70</v>
      </c>
      <c r="E693" s="13">
        <v>20</v>
      </c>
      <c r="F693" s="13">
        <v>50</v>
      </c>
      <c r="G693" s="13">
        <v>26.9</v>
      </c>
      <c r="H693" s="14">
        <v>721</v>
      </c>
      <c r="I693" s="15">
        <v>322</v>
      </c>
      <c r="J693" s="15">
        <v>567</v>
      </c>
      <c r="K693" s="14">
        <v>56.3</v>
      </c>
      <c r="L693" s="15">
        <v>7</v>
      </c>
      <c r="M693" s="15">
        <v>21</v>
      </c>
      <c r="N693" s="14">
        <v>23.8</v>
      </c>
      <c r="O693" s="14">
        <v>77</v>
      </c>
      <c r="P693" s="14">
        <v>154</v>
      </c>
      <c r="Q693" s="14">
        <v>51.3</v>
      </c>
      <c r="R693" s="15">
        <v>154</v>
      </c>
      <c r="S693" s="15">
        <v>357</v>
      </c>
      <c r="T693" s="15">
        <v>518</v>
      </c>
      <c r="U693" s="15">
        <v>154</v>
      </c>
      <c r="V693" s="68">
        <v>84</v>
      </c>
      <c r="W693" s="15">
        <v>63</v>
      </c>
      <c r="X693" s="15">
        <v>98</v>
      </c>
      <c r="Y693" s="15">
        <v>147</v>
      </c>
      <c r="Z693" s="14">
        <v>1974</v>
      </c>
      <c r="AA693" s="14">
        <v>13</v>
      </c>
      <c r="AB693" s="14">
        <v>0</v>
      </c>
      <c r="AC693" s="13">
        <v>-7.1</v>
      </c>
      <c r="AD693" s="13">
        <v>103.6</v>
      </c>
      <c r="AE693" s="13">
        <v>116.2</v>
      </c>
      <c r="AF693" s="13">
        <v>-12.6</v>
      </c>
      <c r="AG693" s="13">
        <v>14</v>
      </c>
      <c r="AH693" s="13">
        <v>1.8</v>
      </c>
      <c r="AI693" s="13">
        <v>17.899999999999999</v>
      </c>
      <c r="AJ693" s="13">
        <v>8</v>
      </c>
      <c r="AK693" s="13">
        <v>19.8</v>
      </c>
      <c r="AL693" s="13">
        <v>13.7</v>
      </c>
      <c r="AM693" s="13">
        <v>9.9</v>
      </c>
      <c r="AN693" s="13">
        <v>56.8</v>
      </c>
      <c r="AO693" s="13">
        <v>56.9</v>
      </c>
      <c r="AP693" s="13">
        <v>16.600000000000001</v>
      </c>
      <c r="AQ693" s="13">
        <v>97.38</v>
      </c>
      <c r="AR693" s="13">
        <v>11.5</v>
      </c>
      <c r="AS693" s="13">
        <v>3811</v>
      </c>
      <c r="AT693" s="16">
        <v>10.3</v>
      </c>
      <c r="AU693" s="16">
        <v>2.2000000000000002</v>
      </c>
      <c r="AV693" s="17">
        <v>7.4</v>
      </c>
      <c r="AW693" s="17">
        <v>2.2000000000000002</v>
      </c>
      <c r="AX693" s="17">
        <v>5.0999999999999996</v>
      </c>
      <c r="AY693" s="17">
        <v>0.9</v>
      </c>
      <c r="AZ693" s="17">
        <v>1.4</v>
      </c>
      <c r="BA693" s="17">
        <v>1.2</v>
      </c>
      <c r="BB693" s="18">
        <v>0.38289962825278817</v>
      </c>
      <c r="BC693" s="18">
        <v>1.8333333333333335</v>
      </c>
      <c r="BD693" s="18">
        <v>3.3457249070631974E-2</v>
      </c>
      <c r="BE693" s="18">
        <v>5.204460966542751E-2</v>
      </c>
      <c r="BF693" s="18">
        <v>8.1784386617100385E-2</v>
      </c>
      <c r="BG693" s="18">
        <v>0.1895910780669145</v>
      </c>
      <c r="BH693" s="58" t="s">
        <v>1322</v>
      </c>
      <c r="BI693" s="58" t="s">
        <v>1330</v>
      </c>
      <c r="BJ693" s="60">
        <v>0.56799999999999995</v>
      </c>
      <c r="BK693" s="60">
        <v>0.56899999999999995</v>
      </c>
      <c r="BL693" s="60">
        <v>0.34218467109233552</v>
      </c>
      <c r="BM693" s="62" t="s">
        <v>1527</v>
      </c>
      <c r="BN693" s="64">
        <v>0.31501006036217305</v>
      </c>
      <c r="BO693" s="64">
        <v>1883</v>
      </c>
      <c r="BP693" s="65">
        <v>8.1784386617100371E-2</v>
      </c>
      <c r="BQ693" s="65">
        <v>1.8333333333333333</v>
      </c>
      <c r="BR693" s="80">
        <v>0.27509293680297403</v>
      </c>
      <c r="BS693" s="33"/>
    </row>
    <row r="694" spans="1:71">
      <c r="A694" s="77" t="s">
        <v>390</v>
      </c>
      <c r="B694" s="12" t="s">
        <v>83</v>
      </c>
      <c r="C694" s="13">
        <v>25</v>
      </c>
      <c r="D694" s="13">
        <v>65</v>
      </c>
      <c r="E694" s="13">
        <v>44</v>
      </c>
      <c r="F694" s="13">
        <v>21</v>
      </c>
      <c r="G694" s="13">
        <v>28.9</v>
      </c>
      <c r="H694" s="14">
        <v>650</v>
      </c>
      <c r="I694" s="15">
        <v>247</v>
      </c>
      <c r="J694" s="15">
        <v>540</v>
      </c>
      <c r="K694" s="14">
        <v>45.8</v>
      </c>
      <c r="L694" s="15">
        <v>52</v>
      </c>
      <c r="M694" s="15">
        <v>176</v>
      </c>
      <c r="N694" s="14">
        <v>29.1</v>
      </c>
      <c r="O694" s="14">
        <v>111</v>
      </c>
      <c r="P694" s="14">
        <v>137</v>
      </c>
      <c r="Q694" s="14">
        <v>79.400000000000006</v>
      </c>
      <c r="R694" s="15">
        <v>33</v>
      </c>
      <c r="S694" s="15">
        <v>182</v>
      </c>
      <c r="T694" s="15">
        <v>215</v>
      </c>
      <c r="U694" s="15">
        <v>325</v>
      </c>
      <c r="V694" s="68">
        <v>111</v>
      </c>
      <c r="W694" s="15">
        <v>78</v>
      </c>
      <c r="X694" s="15">
        <v>13</v>
      </c>
      <c r="Y694" s="15">
        <v>150</v>
      </c>
      <c r="Z694" s="14">
        <v>1560</v>
      </c>
      <c r="AA694" s="14">
        <v>2</v>
      </c>
      <c r="AB694" s="14">
        <v>0</v>
      </c>
      <c r="AC694" s="13">
        <v>3.1</v>
      </c>
      <c r="AD694" s="13">
        <v>115.5</v>
      </c>
      <c r="AE694" s="13">
        <v>110.2</v>
      </c>
      <c r="AF694" s="13">
        <v>5.3</v>
      </c>
      <c r="AG694" s="13">
        <v>22.5</v>
      </c>
      <c r="AH694" s="13">
        <v>2.91</v>
      </c>
      <c r="AI694" s="13">
        <v>31.4</v>
      </c>
      <c r="AJ694" s="13">
        <v>1.8</v>
      </c>
      <c r="AK694" s="13">
        <v>9.3000000000000007</v>
      </c>
      <c r="AL694" s="13">
        <v>5.7</v>
      </c>
      <c r="AM694" s="13">
        <v>10.8</v>
      </c>
      <c r="AN694" s="13">
        <v>50.6</v>
      </c>
      <c r="AO694" s="13">
        <v>54.5</v>
      </c>
      <c r="AP694" s="13">
        <v>16.3</v>
      </c>
      <c r="AQ694" s="13">
        <v>101.31</v>
      </c>
      <c r="AR694" s="13">
        <v>8.1</v>
      </c>
      <c r="AS694" s="13">
        <v>3967</v>
      </c>
      <c r="AT694" s="16">
        <v>10</v>
      </c>
      <c r="AU694" s="16">
        <v>5</v>
      </c>
      <c r="AV694" s="17">
        <v>3.3076923076923075</v>
      </c>
      <c r="AW694" s="17">
        <v>0.50769230769230766</v>
      </c>
      <c r="AX694" s="17">
        <v>2.8</v>
      </c>
      <c r="AY694" s="17">
        <v>1.2</v>
      </c>
      <c r="AZ694" s="17">
        <v>0.2</v>
      </c>
      <c r="BA694" s="17">
        <v>1.7076923076923076</v>
      </c>
      <c r="BB694" s="18">
        <v>0.34602076124567477</v>
      </c>
      <c r="BC694" s="18">
        <v>2.9279279279279282</v>
      </c>
      <c r="BD694" s="18">
        <v>4.1522491349480967E-2</v>
      </c>
      <c r="BE694" s="18">
        <v>6.9204152249134959E-3</v>
      </c>
      <c r="BF694" s="18">
        <v>1.7567207878626565E-2</v>
      </c>
      <c r="BG694" s="18">
        <v>9.6885813148788927E-2</v>
      </c>
      <c r="BH694" s="58" t="s">
        <v>1322</v>
      </c>
      <c r="BI694" s="58" t="s">
        <v>1330</v>
      </c>
      <c r="BJ694" s="60">
        <v>0.50600000000000001</v>
      </c>
      <c r="BK694" s="60">
        <v>0.54500000000000004</v>
      </c>
      <c r="BL694" s="60">
        <v>0.3258901629450815</v>
      </c>
      <c r="BM694" s="62" t="s">
        <v>1527</v>
      </c>
      <c r="BN694" s="64">
        <v>0.30583501006036218</v>
      </c>
      <c r="BO694" s="64">
        <v>1878.5</v>
      </c>
      <c r="BP694" s="65">
        <v>0.17301038062283736</v>
      </c>
      <c r="BQ694" s="65">
        <v>2.9279279279279278</v>
      </c>
      <c r="BR694" s="80">
        <v>0.11445302102741549</v>
      </c>
      <c r="BS694" s="33"/>
    </row>
    <row r="695" spans="1:71">
      <c r="A695" s="77" t="s">
        <v>442</v>
      </c>
      <c r="B695" s="12" t="s">
        <v>43</v>
      </c>
      <c r="C695" s="13">
        <v>21</v>
      </c>
      <c r="D695" s="13">
        <v>68</v>
      </c>
      <c r="E695" s="13">
        <v>55</v>
      </c>
      <c r="F695" s="13">
        <v>13</v>
      </c>
      <c r="G695" s="13">
        <v>27.6</v>
      </c>
      <c r="H695" s="14">
        <v>571</v>
      </c>
      <c r="I695" s="15">
        <v>231</v>
      </c>
      <c r="J695" s="15">
        <v>490</v>
      </c>
      <c r="K695" s="14">
        <v>47.4</v>
      </c>
      <c r="L695" s="15">
        <v>75</v>
      </c>
      <c r="M695" s="15">
        <v>211</v>
      </c>
      <c r="N695" s="14">
        <v>35.6</v>
      </c>
      <c r="O695" s="14">
        <v>27</v>
      </c>
      <c r="P695" s="14">
        <v>34</v>
      </c>
      <c r="Q695" s="14">
        <v>81.099999999999994</v>
      </c>
      <c r="R695" s="15">
        <v>68</v>
      </c>
      <c r="S695" s="15">
        <v>156</v>
      </c>
      <c r="T695" s="15">
        <v>231</v>
      </c>
      <c r="U695" s="15">
        <v>170</v>
      </c>
      <c r="V695" s="68">
        <v>61</v>
      </c>
      <c r="W695" s="15">
        <v>122</v>
      </c>
      <c r="X695" s="15">
        <v>34</v>
      </c>
      <c r="Y695" s="15">
        <v>143</v>
      </c>
      <c r="Z695" s="14">
        <v>1510</v>
      </c>
      <c r="AA695" s="14">
        <v>0</v>
      </c>
      <c r="AB695" s="14">
        <v>0</v>
      </c>
      <c r="AC695" s="13">
        <v>5.4</v>
      </c>
      <c r="AD695" s="13">
        <v>117.2</v>
      </c>
      <c r="AE695" s="13">
        <v>107.1</v>
      </c>
      <c r="AF695" s="13">
        <v>10.1</v>
      </c>
      <c r="AG695" s="13">
        <v>11.7</v>
      </c>
      <c r="AH695" s="13">
        <v>2.93</v>
      </c>
      <c r="AI695" s="13">
        <v>23.5</v>
      </c>
      <c r="AJ695" s="13">
        <v>3.6</v>
      </c>
      <c r="AK695" s="13">
        <v>7.9</v>
      </c>
      <c r="AL695" s="13">
        <v>5.7</v>
      </c>
      <c r="AM695" s="13">
        <v>8</v>
      </c>
      <c r="AN695" s="13">
        <v>55</v>
      </c>
      <c r="AO695" s="13">
        <v>56.2</v>
      </c>
      <c r="AP695" s="13">
        <v>12.4</v>
      </c>
      <c r="AQ695" s="13">
        <v>101.87</v>
      </c>
      <c r="AR695" s="13">
        <v>7.5</v>
      </c>
      <c r="AS695" s="13">
        <v>3967</v>
      </c>
      <c r="AT695" s="16">
        <v>8.3970588235294112</v>
      </c>
      <c r="AU695" s="16">
        <v>2.5</v>
      </c>
      <c r="AV695" s="17">
        <v>3.3970588235294117</v>
      </c>
      <c r="AW695" s="17">
        <v>1</v>
      </c>
      <c r="AX695" s="17">
        <v>2.2941176470588234</v>
      </c>
      <c r="AY695" s="17">
        <v>1.7941176470588236</v>
      </c>
      <c r="AZ695" s="17">
        <v>0.5</v>
      </c>
      <c r="BA695" s="17">
        <v>0.8970588235294118</v>
      </c>
      <c r="BB695" s="18">
        <v>0.3042412617220801</v>
      </c>
      <c r="BC695" s="18">
        <v>2.7868852459016393</v>
      </c>
      <c r="BD695" s="18">
        <v>6.5004262574595059E-2</v>
      </c>
      <c r="BE695" s="18">
        <v>1.8115942028985508E-2</v>
      </c>
      <c r="BF695" s="18">
        <v>3.6231884057971016E-2</v>
      </c>
      <c r="BG695" s="18">
        <v>8.312020460358055E-2</v>
      </c>
      <c r="BH695" s="58" t="s">
        <v>1322</v>
      </c>
      <c r="BI695" s="58" t="s">
        <v>1329</v>
      </c>
      <c r="BJ695" s="60">
        <v>0.55000000000000004</v>
      </c>
      <c r="BK695" s="60">
        <v>0.56200000000000006</v>
      </c>
      <c r="BL695" s="60">
        <v>0.29571514785757391</v>
      </c>
      <c r="BM695" s="62" t="s">
        <v>1527</v>
      </c>
      <c r="BN695" s="64">
        <v>0.25681145697715707</v>
      </c>
      <c r="BO695" s="64">
        <v>1876.8000000000002</v>
      </c>
      <c r="BP695" s="65">
        <v>9.0579710144927522E-2</v>
      </c>
      <c r="BQ695" s="65">
        <v>2.7868852459016393</v>
      </c>
      <c r="BR695" s="80">
        <v>0.12308184143222506</v>
      </c>
      <c r="BS695" s="33"/>
    </row>
    <row r="696" spans="1:71">
      <c r="A696" s="79" t="s">
        <v>294</v>
      </c>
      <c r="B696" s="12" t="s">
        <v>61</v>
      </c>
      <c r="C696" s="13">
        <v>28</v>
      </c>
      <c r="D696" s="13">
        <v>77</v>
      </c>
      <c r="E696" s="13">
        <v>48</v>
      </c>
      <c r="F696" s="13">
        <v>29</v>
      </c>
      <c r="G696" s="13">
        <v>24.3</v>
      </c>
      <c r="H696" s="14">
        <v>778</v>
      </c>
      <c r="I696" s="15">
        <v>308</v>
      </c>
      <c r="J696" s="15">
        <v>585</v>
      </c>
      <c r="K696" s="14">
        <v>52.6</v>
      </c>
      <c r="L696" s="15">
        <v>77</v>
      </c>
      <c r="M696" s="15">
        <v>216</v>
      </c>
      <c r="N696" s="14">
        <v>35.6</v>
      </c>
      <c r="O696" s="14">
        <v>85</v>
      </c>
      <c r="P696" s="14">
        <v>116</v>
      </c>
      <c r="Q696" s="14">
        <v>70.3</v>
      </c>
      <c r="R696" s="15">
        <v>92</v>
      </c>
      <c r="S696" s="15">
        <v>169</v>
      </c>
      <c r="T696" s="15">
        <v>262</v>
      </c>
      <c r="U696" s="15">
        <v>62</v>
      </c>
      <c r="V696" s="68">
        <v>69</v>
      </c>
      <c r="W696" s="15">
        <v>77</v>
      </c>
      <c r="X696" s="15">
        <v>31</v>
      </c>
      <c r="Y696" s="15">
        <v>154</v>
      </c>
      <c r="Z696" s="14">
        <v>1455</v>
      </c>
      <c r="AA696" s="14">
        <v>0</v>
      </c>
      <c r="AB696" s="14">
        <v>0</v>
      </c>
      <c r="AC696" s="13">
        <v>3.2</v>
      </c>
      <c r="AD696" s="13">
        <v>115.5</v>
      </c>
      <c r="AE696" s="13">
        <v>108.7</v>
      </c>
      <c r="AF696" s="13">
        <v>6.7</v>
      </c>
      <c r="AG696" s="13">
        <v>4.4000000000000004</v>
      </c>
      <c r="AH696" s="13">
        <v>0.91</v>
      </c>
      <c r="AI696" s="13">
        <v>7.8</v>
      </c>
      <c r="AJ696" s="13">
        <v>5.0999999999999996</v>
      </c>
      <c r="AK696" s="13">
        <v>9.1999999999999993</v>
      </c>
      <c r="AL696" s="13">
        <v>7.2</v>
      </c>
      <c r="AM696" s="13">
        <v>8.6</v>
      </c>
      <c r="AN696" s="13">
        <v>59.3</v>
      </c>
      <c r="AO696" s="13">
        <v>60.9</v>
      </c>
      <c r="AP696" s="13">
        <v>16</v>
      </c>
      <c r="AQ696" s="13">
        <v>99.72</v>
      </c>
      <c r="AR696" s="13">
        <v>7.6</v>
      </c>
      <c r="AS696" s="13">
        <v>3886</v>
      </c>
      <c r="AT696" s="16">
        <v>10.103896103896103</v>
      </c>
      <c r="AU696" s="16">
        <v>0.80519480519480524</v>
      </c>
      <c r="AV696" s="17">
        <v>3.4025974025974026</v>
      </c>
      <c r="AW696" s="17">
        <v>1.1948051948051948</v>
      </c>
      <c r="AX696" s="17">
        <v>2.1948051948051948</v>
      </c>
      <c r="AY696" s="17">
        <v>1</v>
      </c>
      <c r="AZ696" s="17">
        <v>0.40259740259740262</v>
      </c>
      <c r="BA696" s="17">
        <v>0.89610389610389607</v>
      </c>
      <c r="BB696" s="18">
        <v>0.41579819357597131</v>
      </c>
      <c r="BC696" s="18">
        <v>0.89855072463768126</v>
      </c>
      <c r="BD696" s="18">
        <v>4.1152263374485597E-2</v>
      </c>
      <c r="BE696" s="18">
        <v>1.6567794345572123E-2</v>
      </c>
      <c r="BF696" s="18">
        <v>4.916893805782694E-2</v>
      </c>
      <c r="BG696" s="18">
        <v>9.0321201432312537E-2</v>
      </c>
      <c r="BH696" s="58" t="s">
        <v>1322</v>
      </c>
      <c r="BI696" s="58" t="s">
        <v>1331</v>
      </c>
      <c r="BJ696" s="60">
        <v>0.59299999999999997</v>
      </c>
      <c r="BK696" s="60">
        <v>0.60899999999999999</v>
      </c>
      <c r="BL696" s="60">
        <v>0.35304767652383828</v>
      </c>
      <c r="BM696" s="62" t="s">
        <v>1527</v>
      </c>
      <c r="BN696" s="64">
        <v>0.30901251665839191</v>
      </c>
      <c r="BO696" s="64">
        <v>1871.1000000000001</v>
      </c>
      <c r="BP696" s="65">
        <v>3.3135588691144247E-2</v>
      </c>
      <c r="BQ696" s="65">
        <v>0.89855072463768115</v>
      </c>
      <c r="BR696" s="80">
        <v>0.14002458446902891</v>
      </c>
      <c r="BS696" s="33"/>
    </row>
    <row r="697" spans="1:71">
      <c r="A697" s="77" t="s">
        <v>302</v>
      </c>
      <c r="B697" s="12" t="s">
        <v>73</v>
      </c>
      <c r="C697" s="13">
        <v>27</v>
      </c>
      <c r="D697" s="13">
        <v>59</v>
      </c>
      <c r="E697" s="13">
        <v>37</v>
      </c>
      <c r="F697" s="13">
        <v>22</v>
      </c>
      <c r="G697" s="13">
        <v>31.7</v>
      </c>
      <c r="H697" s="14">
        <v>773</v>
      </c>
      <c r="I697" s="15">
        <v>295</v>
      </c>
      <c r="J697" s="15">
        <v>578</v>
      </c>
      <c r="K697" s="14">
        <v>50.9</v>
      </c>
      <c r="L697" s="15">
        <v>100</v>
      </c>
      <c r="M697" s="15">
        <v>248</v>
      </c>
      <c r="N697" s="14">
        <v>41.3</v>
      </c>
      <c r="O697" s="14">
        <v>89</v>
      </c>
      <c r="P697" s="14">
        <v>112</v>
      </c>
      <c r="Q697" s="14">
        <v>77</v>
      </c>
      <c r="R697" s="15">
        <v>77</v>
      </c>
      <c r="S697" s="15">
        <v>218</v>
      </c>
      <c r="T697" s="15">
        <v>295</v>
      </c>
      <c r="U697" s="15">
        <v>83</v>
      </c>
      <c r="V697" s="68">
        <v>47</v>
      </c>
      <c r="W697" s="15">
        <v>47</v>
      </c>
      <c r="X697" s="15">
        <v>24</v>
      </c>
      <c r="Y697" s="15">
        <v>106</v>
      </c>
      <c r="Z697" s="14">
        <v>1416</v>
      </c>
      <c r="AA697" s="14">
        <v>1</v>
      </c>
      <c r="AB697" s="14">
        <v>0</v>
      </c>
      <c r="AC697" s="13">
        <v>2.7</v>
      </c>
      <c r="AD697" s="13">
        <v>114.8</v>
      </c>
      <c r="AE697" s="13">
        <v>110.9</v>
      </c>
      <c r="AF697" s="13">
        <v>3.9</v>
      </c>
      <c r="AG697" s="13">
        <v>6.3</v>
      </c>
      <c r="AH697" s="13">
        <v>1.69</v>
      </c>
      <c r="AI697" s="13">
        <v>10.9</v>
      </c>
      <c r="AJ697" s="13">
        <v>4.4000000000000004</v>
      </c>
      <c r="AK697" s="13">
        <v>11.1</v>
      </c>
      <c r="AL697" s="13">
        <v>7.9</v>
      </c>
      <c r="AM697" s="13">
        <v>6.5</v>
      </c>
      <c r="AN697" s="13">
        <v>59.7</v>
      </c>
      <c r="AO697" s="13">
        <v>61.9</v>
      </c>
      <c r="AP697" s="13">
        <v>15.6</v>
      </c>
      <c r="AQ697" s="13">
        <v>99.44</v>
      </c>
      <c r="AR697" s="13">
        <v>8.6</v>
      </c>
      <c r="AS697" s="13">
        <v>3875</v>
      </c>
      <c r="AT697" s="16">
        <v>13.101694915254237</v>
      </c>
      <c r="AU697" s="16">
        <v>1.4067796610169492</v>
      </c>
      <c r="AV697" s="17">
        <v>5</v>
      </c>
      <c r="AW697" s="17">
        <v>1.3050847457627119</v>
      </c>
      <c r="AX697" s="17">
        <v>3.6949152542372881</v>
      </c>
      <c r="AY697" s="17">
        <v>0.79661016949152541</v>
      </c>
      <c r="AZ697" s="17">
        <v>0.40677966101694918</v>
      </c>
      <c r="BA697" s="17">
        <v>0.79661016949152541</v>
      </c>
      <c r="BB697" s="18">
        <v>0.41330267871464471</v>
      </c>
      <c r="BC697" s="18">
        <v>1.7659574468085106</v>
      </c>
      <c r="BD697" s="18">
        <v>2.5129658343581242E-2</v>
      </c>
      <c r="BE697" s="18">
        <v>1.2832165962679784E-2</v>
      </c>
      <c r="BF697" s="18">
        <v>4.1169865796930979E-2</v>
      </c>
      <c r="BG697" s="18">
        <v>0.1165588408276747</v>
      </c>
      <c r="BH697" s="58" t="s">
        <v>1323</v>
      </c>
      <c r="BI697" s="58" t="s">
        <v>1330</v>
      </c>
      <c r="BJ697" s="60">
        <v>0.59699999999999998</v>
      </c>
      <c r="BK697" s="60">
        <v>0.61899999999999999</v>
      </c>
      <c r="BL697" s="60">
        <v>0.34882317441158722</v>
      </c>
      <c r="BM697" s="62" t="s">
        <v>1526</v>
      </c>
      <c r="BN697" s="64">
        <v>0.40069569962145757</v>
      </c>
      <c r="BO697" s="64">
        <v>1870.3</v>
      </c>
      <c r="BP697" s="65">
        <v>4.4377907287600923E-2</v>
      </c>
      <c r="BQ697" s="65">
        <v>1.7659574468085106</v>
      </c>
      <c r="BR697" s="80">
        <v>0.15772870662460567</v>
      </c>
      <c r="BS697" s="33"/>
    </row>
    <row r="698" spans="1:71">
      <c r="A698" s="77" t="s">
        <v>150</v>
      </c>
      <c r="B698" s="12" t="s">
        <v>145</v>
      </c>
      <c r="C698" s="13">
        <v>24</v>
      </c>
      <c r="D698" s="13">
        <v>58</v>
      </c>
      <c r="E698" s="13">
        <v>23</v>
      </c>
      <c r="F698" s="13">
        <v>35</v>
      </c>
      <c r="G698" s="13">
        <v>32.200000000000003</v>
      </c>
      <c r="H698" s="14">
        <v>1224</v>
      </c>
      <c r="I698" s="15">
        <v>458</v>
      </c>
      <c r="J698" s="15">
        <v>980</v>
      </c>
      <c r="K698" s="14">
        <v>46.8</v>
      </c>
      <c r="L698" s="15">
        <v>104</v>
      </c>
      <c r="M698" s="15">
        <v>307</v>
      </c>
      <c r="N698" s="14">
        <v>35</v>
      </c>
      <c r="O698" s="14">
        <v>197</v>
      </c>
      <c r="P698" s="14">
        <v>313</v>
      </c>
      <c r="Q698" s="14">
        <v>63</v>
      </c>
      <c r="R698" s="15">
        <v>64</v>
      </c>
      <c r="S698" s="15">
        <v>307</v>
      </c>
      <c r="T698" s="15">
        <v>365</v>
      </c>
      <c r="U698" s="15">
        <v>313</v>
      </c>
      <c r="V698" s="68">
        <v>162</v>
      </c>
      <c r="W698" s="15">
        <v>46</v>
      </c>
      <c r="X698" s="15">
        <v>17</v>
      </c>
      <c r="Y698" s="15">
        <v>139</v>
      </c>
      <c r="Z698" s="14">
        <v>2158</v>
      </c>
      <c r="AA698" s="14">
        <v>10</v>
      </c>
      <c r="AB698" s="14">
        <v>2</v>
      </c>
      <c r="AC698" s="13">
        <v>-2.4</v>
      </c>
      <c r="AD698" s="13">
        <v>110.1</v>
      </c>
      <c r="AE698" s="13">
        <v>113.4</v>
      </c>
      <c r="AF698" s="13">
        <v>-3.4</v>
      </c>
      <c r="AG698" s="13">
        <v>25.7</v>
      </c>
      <c r="AH698" s="13">
        <v>1.9</v>
      </c>
      <c r="AI698" s="13">
        <v>19.600000000000001</v>
      </c>
      <c r="AJ698" s="13">
        <v>3.1</v>
      </c>
      <c r="AK698" s="13">
        <v>15.9</v>
      </c>
      <c r="AL698" s="13">
        <v>9.4</v>
      </c>
      <c r="AM698" s="13">
        <v>10.3</v>
      </c>
      <c r="AN698" s="13">
        <v>52.3</v>
      </c>
      <c r="AO698" s="13">
        <v>54.7</v>
      </c>
      <c r="AP698" s="13">
        <v>28</v>
      </c>
      <c r="AQ698" s="13">
        <v>102.74</v>
      </c>
      <c r="AR698" s="13">
        <v>12.1</v>
      </c>
      <c r="AS698" s="13">
        <v>3998</v>
      </c>
      <c r="AT698" s="16">
        <v>21.103448275862068</v>
      </c>
      <c r="AU698" s="16">
        <v>5.3965517241379306</v>
      </c>
      <c r="AV698" s="17">
        <v>6.2931034482758621</v>
      </c>
      <c r="AW698" s="17">
        <v>1.103448275862069</v>
      </c>
      <c r="AX698" s="17">
        <v>5.2931034482758621</v>
      </c>
      <c r="AY698" s="17">
        <v>0.7931034482758621</v>
      </c>
      <c r="AZ698" s="17">
        <v>0.29310344827586204</v>
      </c>
      <c r="BA698" s="17">
        <v>2.7931034482758621</v>
      </c>
      <c r="BB698" s="18">
        <v>0.65538659241807662</v>
      </c>
      <c r="BC698" s="18">
        <v>1.9320987654320987</v>
      </c>
      <c r="BD698" s="18">
        <v>2.463054187192118E-2</v>
      </c>
      <c r="BE698" s="18">
        <v>9.1025915613621739E-3</v>
      </c>
      <c r="BF698" s="18">
        <v>3.4268579995716426E-2</v>
      </c>
      <c r="BG698" s="18">
        <v>0.16438209466695222</v>
      </c>
      <c r="BH698" s="58" t="s">
        <v>1323</v>
      </c>
      <c r="BI698" s="58" t="s">
        <v>1330</v>
      </c>
      <c r="BJ698" s="60">
        <v>0.52300000000000002</v>
      </c>
      <c r="BK698" s="60">
        <v>0.54700000000000004</v>
      </c>
      <c r="BL698" s="60">
        <v>0.59143029571514782</v>
      </c>
      <c r="BM698" s="62" t="s">
        <v>1526</v>
      </c>
      <c r="BN698" s="64">
        <v>0.64541733157566084</v>
      </c>
      <c r="BO698" s="64">
        <v>1867.6000000000001</v>
      </c>
      <c r="BP698" s="65">
        <v>0.16759477404155065</v>
      </c>
      <c r="BQ698" s="65">
        <v>1.9320987654320987</v>
      </c>
      <c r="BR698" s="80">
        <v>0.19543799528807024</v>
      </c>
      <c r="BS698" s="33"/>
    </row>
    <row r="699" spans="1:71">
      <c r="A699" s="77" t="s">
        <v>238</v>
      </c>
      <c r="B699" s="12" t="s">
        <v>69</v>
      </c>
      <c r="C699" s="13">
        <v>32</v>
      </c>
      <c r="D699" s="13">
        <v>82</v>
      </c>
      <c r="E699" s="13">
        <v>48</v>
      </c>
      <c r="F699" s="13">
        <v>34</v>
      </c>
      <c r="G699" s="13">
        <v>22.7</v>
      </c>
      <c r="H699" s="14">
        <v>910</v>
      </c>
      <c r="I699" s="15">
        <v>328</v>
      </c>
      <c r="J699" s="15">
        <v>787</v>
      </c>
      <c r="K699" s="14">
        <v>41.7</v>
      </c>
      <c r="L699" s="15">
        <v>205</v>
      </c>
      <c r="M699" s="15">
        <v>549</v>
      </c>
      <c r="N699" s="14">
        <v>37</v>
      </c>
      <c r="O699" s="14">
        <v>49</v>
      </c>
      <c r="P699" s="14">
        <v>66</v>
      </c>
      <c r="Q699" s="14">
        <v>82.8</v>
      </c>
      <c r="R699" s="15">
        <v>49</v>
      </c>
      <c r="S699" s="15">
        <v>213</v>
      </c>
      <c r="T699" s="15">
        <v>262</v>
      </c>
      <c r="U699" s="15">
        <v>131</v>
      </c>
      <c r="V699" s="68">
        <v>90</v>
      </c>
      <c r="W699" s="15">
        <v>66</v>
      </c>
      <c r="X699" s="15">
        <v>25</v>
      </c>
      <c r="Y699" s="15">
        <v>131</v>
      </c>
      <c r="Z699" s="14">
        <v>1615</v>
      </c>
      <c r="AA699" s="14">
        <v>0</v>
      </c>
      <c r="AB699" s="14">
        <v>0</v>
      </c>
      <c r="AC699" s="13">
        <v>1.7</v>
      </c>
      <c r="AD699" s="13">
        <v>112.3</v>
      </c>
      <c r="AE699" s="13">
        <v>110.1</v>
      </c>
      <c r="AF699" s="13">
        <v>2.2000000000000002</v>
      </c>
      <c r="AG699" s="13">
        <v>10.6</v>
      </c>
      <c r="AH699" s="13">
        <v>1.47</v>
      </c>
      <c r="AI699" s="13">
        <v>13</v>
      </c>
      <c r="AJ699" s="13">
        <v>2.5</v>
      </c>
      <c r="AK699" s="13">
        <v>11.1</v>
      </c>
      <c r="AL699" s="13">
        <v>6.6</v>
      </c>
      <c r="AM699" s="13">
        <v>8.8000000000000007</v>
      </c>
      <c r="AN699" s="13">
        <v>54.6</v>
      </c>
      <c r="AO699" s="13">
        <v>56</v>
      </c>
      <c r="AP699" s="13">
        <v>19.600000000000001</v>
      </c>
      <c r="AQ699" s="13">
        <v>100.82</v>
      </c>
      <c r="AR699" s="13">
        <v>8.5</v>
      </c>
      <c r="AS699" s="13">
        <v>3937</v>
      </c>
      <c r="AT699" s="16">
        <v>11.097560975609756</v>
      </c>
      <c r="AU699" s="16">
        <v>1.5975609756097562</v>
      </c>
      <c r="AV699" s="17">
        <v>3.1951219512195124</v>
      </c>
      <c r="AW699" s="17">
        <v>0.59756097560975607</v>
      </c>
      <c r="AX699" s="17">
        <v>2.5975609756097562</v>
      </c>
      <c r="AY699" s="17">
        <v>0.80487804878048785</v>
      </c>
      <c r="AZ699" s="17">
        <v>0.3048780487804878</v>
      </c>
      <c r="BA699" s="17">
        <v>1.0975609756097562</v>
      </c>
      <c r="BB699" s="18">
        <v>0.48887933813258838</v>
      </c>
      <c r="BC699" s="18">
        <v>1.4555555555555555</v>
      </c>
      <c r="BD699" s="18">
        <v>3.5457182765660261E-2</v>
      </c>
      <c r="BE699" s="18">
        <v>1.3430751047598583E-2</v>
      </c>
      <c r="BF699" s="18">
        <v>2.632427205329322E-2</v>
      </c>
      <c r="BG699" s="18">
        <v>0.11442999892553993</v>
      </c>
      <c r="BH699" s="58" t="s">
        <v>1322</v>
      </c>
      <c r="BI699" s="58" t="s">
        <v>1331</v>
      </c>
      <c r="BJ699" s="60">
        <v>0.54600000000000004</v>
      </c>
      <c r="BK699" s="60">
        <v>0.56000000000000005</v>
      </c>
      <c r="BL699" s="60">
        <v>0.47495473747736872</v>
      </c>
      <c r="BM699" s="62" t="s">
        <v>1527</v>
      </c>
      <c r="BN699" s="64">
        <v>0.33940226726210926</v>
      </c>
      <c r="BO699" s="64">
        <v>1861.3999999999999</v>
      </c>
      <c r="BP699" s="65">
        <v>7.037713548941657E-2</v>
      </c>
      <c r="BQ699" s="65">
        <v>1.4555555555555555</v>
      </c>
      <c r="BR699" s="80">
        <v>0.14075427097883314</v>
      </c>
      <c r="BS699" s="33"/>
    </row>
    <row r="700" spans="1:71">
      <c r="A700" s="77" t="s">
        <v>176</v>
      </c>
      <c r="B700" s="12" t="s">
        <v>163</v>
      </c>
      <c r="C700" s="13">
        <v>24</v>
      </c>
      <c r="D700" s="13">
        <v>53</v>
      </c>
      <c r="E700" s="13">
        <v>14</v>
      </c>
      <c r="F700" s="13">
        <v>39</v>
      </c>
      <c r="G700" s="13">
        <v>35</v>
      </c>
      <c r="H700" s="14">
        <v>1124</v>
      </c>
      <c r="I700" s="15">
        <v>382</v>
      </c>
      <c r="J700" s="15">
        <v>837</v>
      </c>
      <c r="K700" s="14">
        <v>45.4</v>
      </c>
      <c r="L700" s="15">
        <v>159</v>
      </c>
      <c r="M700" s="15">
        <v>440</v>
      </c>
      <c r="N700" s="14">
        <v>36.1</v>
      </c>
      <c r="O700" s="14">
        <v>201</v>
      </c>
      <c r="P700" s="14">
        <v>228</v>
      </c>
      <c r="Q700" s="14">
        <v>88.7</v>
      </c>
      <c r="R700" s="15">
        <v>48</v>
      </c>
      <c r="S700" s="15">
        <v>223</v>
      </c>
      <c r="T700" s="15">
        <v>270</v>
      </c>
      <c r="U700" s="15">
        <v>186</v>
      </c>
      <c r="V700" s="68">
        <v>101</v>
      </c>
      <c r="W700" s="15">
        <v>58</v>
      </c>
      <c r="X700" s="15">
        <v>37</v>
      </c>
      <c r="Y700" s="15">
        <v>111</v>
      </c>
      <c r="Z700" s="14">
        <v>1908</v>
      </c>
      <c r="AA700" s="14">
        <v>2</v>
      </c>
      <c r="AB700" s="14">
        <v>0</v>
      </c>
      <c r="AC700" s="13">
        <v>-7.2</v>
      </c>
      <c r="AD700" s="13">
        <v>109</v>
      </c>
      <c r="AE700" s="13">
        <v>118.7</v>
      </c>
      <c r="AF700" s="13">
        <v>-9.6999999999999993</v>
      </c>
      <c r="AG700" s="13">
        <v>15.7</v>
      </c>
      <c r="AH700" s="13">
        <v>1.83</v>
      </c>
      <c r="AI700" s="13">
        <v>15.4</v>
      </c>
      <c r="AJ700" s="13">
        <v>2.4</v>
      </c>
      <c r="AK700" s="13">
        <v>11.7</v>
      </c>
      <c r="AL700" s="13">
        <v>6.9</v>
      </c>
      <c r="AM700" s="13">
        <v>8.4</v>
      </c>
      <c r="AN700" s="13">
        <v>54.8</v>
      </c>
      <c r="AO700" s="13">
        <v>59.8</v>
      </c>
      <c r="AP700" s="13">
        <v>22.9</v>
      </c>
      <c r="AQ700" s="13">
        <v>102.03</v>
      </c>
      <c r="AR700" s="13">
        <v>11</v>
      </c>
      <c r="AS700" s="13">
        <v>3941</v>
      </c>
      <c r="AT700" s="16">
        <v>21.20754716981132</v>
      </c>
      <c r="AU700" s="16">
        <v>3.5094339622641511</v>
      </c>
      <c r="AV700" s="17">
        <v>5.0943396226415096</v>
      </c>
      <c r="AW700" s="17">
        <v>0.90566037735849059</v>
      </c>
      <c r="AX700" s="17">
        <v>4.2075471698113205</v>
      </c>
      <c r="AY700" s="17">
        <v>1.0943396226415094</v>
      </c>
      <c r="AZ700" s="17">
        <v>0.69811320754716977</v>
      </c>
      <c r="BA700" s="17">
        <v>1.9056603773584906</v>
      </c>
      <c r="BB700" s="18">
        <v>0.6059299191374663</v>
      </c>
      <c r="BC700" s="18">
        <v>1.8415841584158417</v>
      </c>
      <c r="BD700" s="18">
        <v>3.1266846361185985E-2</v>
      </c>
      <c r="BE700" s="18">
        <v>1.9946091644204852E-2</v>
      </c>
      <c r="BF700" s="18">
        <v>2.587601078167116E-2</v>
      </c>
      <c r="BG700" s="18">
        <v>0.12021563342318059</v>
      </c>
      <c r="BH700" s="58" t="s">
        <v>1323</v>
      </c>
      <c r="BI700" s="58" t="s">
        <v>1330</v>
      </c>
      <c r="BJ700" s="60">
        <v>0.54799999999999993</v>
      </c>
      <c r="BK700" s="60">
        <v>0.59799999999999998</v>
      </c>
      <c r="BL700" s="60">
        <v>0.50512975256487624</v>
      </c>
      <c r="BM700" s="62" t="s">
        <v>1526</v>
      </c>
      <c r="BN700" s="64">
        <v>0.64860104020348508</v>
      </c>
      <c r="BO700" s="64">
        <v>1855</v>
      </c>
      <c r="BP700" s="65">
        <v>0.10026954177897573</v>
      </c>
      <c r="BQ700" s="65">
        <v>1.8415841584158417</v>
      </c>
      <c r="BR700" s="80">
        <v>0.14555256064690028</v>
      </c>
      <c r="BS700" s="33"/>
    </row>
    <row r="701" spans="1:71">
      <c r="A701" s="77" t="s">
        <v>228</v>
      </c>
      <c r="B701" s="12" t="s">
        <v>57</v>
      </c>
      <c r="C701" s="13">
        <v>20</v>
      </c>
      <c r="D701" s="13">
        <v>75</v>
      </c>
      <c r="E701" s="13">
        <v>38</v>
      </c>
      <c r="F701" s="13">
        <v>37</v>
      </c>
      <c r="G701" s="13">
        <v>24.6</v>
      </c>
      <c r="H701" s="14">
        <v>945</v>
      </c>
      <c r="I701" s="15">
        <v>360</v>
      </c>
      <c r="J701" s="15">
        <v>780</v>
      </c>
      <c r="K701" s="14">
        <v>45.8</v>
      </c>
      <c r="L701" s="15">
        <v>120</v>
      </c>
      <c r="M701" s="15">
        <v>345</v>
      </c>
      <c r="N701" s="14">
        <v>35.5</v>
      </c>
      <c r="O701" s="14">
        <v>105</v>
      </c>
      <c r="P701" s="14">
        <v>150</v>
      </c>
      <c r="Q701" s="14">
        <v>71.099999999999994</v>
      </c>
      <c r="R701" s="15">
        <v>83</v>
      </c>
      <c r="S701" s="15">
        <v>180</v>
      </c>
      <c r="T701" s="15">
        <v>270</v>
      </c>
      <c r="U701" s="15">
        <v>90</v>
      </c>
      <c r="V701" s="68">
        <v>90</v>
      </c>
      <c r="W701" s="15">
        <v>53</v>
      </c>
      <c r="X701" s="15">
        <v>38</v>
      </c>
      <c r="Y701" s="15">
        <v>150</v>
      </c>
      <c r="Z701" s="14">
        <v>1575</v>
      </c>
      <c r="AA701" s="14">
        <v>1</v>
      </c>
      <c r="AB701" s="14">
        <v>0</v>
      </c>
      <c r="AC701" s="13">
        <v>-1.6</v>
      </c>
      <c r="AD701" s="13">
        <v>112.3</v>
      </c>
      <c r="AE701" s="13">
        <v>115</v>
      </c>
      <c r="AF701" s="13">
        <v>-2.7</v>
      </c>
      <c r="AG701" s="13">
        <v>6.8</v>
      </c>
      <c r="AH701" s="13">
        <v>1</v>
      </c>
      <c r="AI701" s="13">
        <v>9</v>
      </c>
      <c r="AJ701" s="13">
        <v>4.4000000000000004</v>
      </c>
      <c r="AK701" s="13">
        <v>9.9</v>
      </c>
      <c r="AL701" s="13">
        <v>7.1</v>
      </c>
      <c r="AM701" s="13">
        <v>9</v>
      </c>
      <c r="AN701" s="13">
        <v>53.7</v>
      </c>
      <c r="AO701" s="13">
        <v>55.8</v>
      </c>
      <c r="AP701" s="13">
        <v>20.3</v>
      </c>
      <c r="AQ701" s="13">
        <v>104.57</v>
      </c>
      <c r="AR701" s="13">
        <v>7.1</v>
      </c>
      <c r="AS701" s="13">
        <v>4011</v>
      </c>
      <c r="AT701" s="16">
        <v>12.6</v>
      </c>
      <c r="AU701" s="16">
        <v>1.2</v>
      </c>
      <c r="AV701" s="17">
        <v>3.6</v>
      </c>
      <c r="AW701" s="17">
        <v>1.1066666666666667</v>
      </c>
      <c r="AX701" s="17">
        <v>2.4</v>
      </c>
      <c r="AY701" s="17">
        <v>0.70666666666666667</v>
      </c>
      <c r="AZ701" s="17">
        <v>0.50666666666666671</v>
      </c>
      <c r="BA701" s="17">
        <v>1.2</v>
      </c>
      <c r="BB701" s="18">
        <v>0.51219512195121952</v>
      </c>
      <c r="BC701" s="18">
        <v>1</v>
      </c>
      <c r="BD701" s="18">
        <v>2.8726287262872626E-2</v>
      </c>
      <c r="BE701" s="18">
        <v>2.0596205962059622E-2</v>
      </c>
      <c r="BF701" s="18">
        <v>4.4986449864498644E-2</v>
      </c>
      <c r="BG701" s="18">
        <v>9.7560975609756087E-2</v>
      </c>
      <c r="BH701" s="58" t="s">
        <v>1322</v>
      </c>
      <c r="BI701" s="58" t="s">
        <v>1329</v>
      </c>
      <c r="BJ701" s="60">
        <v>0.53700000000000003</v>
      </c>
      <c r="BK701" s="60">
        <v>0.55799999999999994</v>
      </c>
      <c r="BL701" s="60">
        <v>0.47073023536511766</v>
      </c>
      <c r="BM701" s="62" t="s">
        <v>1527</v>
      </c>
      <c r="BN701" s="64">
        <v>0.38535211267605635</v>
      </c>
      <c r="BO701" s="64">
        <v>1845</v>
      </c>
      <c r="BP701" s="65">
        <v>4.878048780487805E-2</v>
      </c>
      <c r="BQ701" s="65">
        <v>1</v>
      </c>
      <c r="BR701" s="80">
        <v>0.14634146341463414</v>
      </c>
      <c r="BS701" s="33"/>
    </row>
    <row r="702" spans="1:71">
      <c r="A702" s="77" t="s">
        <v>190</v>
      </c>
      <c r="B702" s="12" t="s">
        <v>55</v>
      </c>
      <c r="C702" s="13">
        <v>30</v>
      </c>
      <c r="D702" s="13">
        <v>60</v>
      </c>
      <c r="E702" s="13">
        <v>27</v>
      </c>
      <c r="F702" s="13">
        <v>33</v>
      </c>
      <c r="G702" s="13">
        <v>30.7</v>
      </c>
      <c r="H702" s="14">
        <v>1080</v>
      </c>
      <c r="I702" s="15">
        <v>378</v>
      </c>
      <c r="J702" s="15">
        <v>840</v>
      </c>
      <c r="K702" s="14">
        <v>44.8</v>
      </c>
      <c r="L702" s="15">
        <v>132</v>
      </c>
      <c r="M702" s="15">
        <v>348</v>
      </c>
      <c r="N702" s="14">
        <v>37.4</v>
      </c>
      <c r="O702" s="14">
        <v>198</v>
      </c>
      <c r="P702" s="14">
        <v>258</v>
      </c>
      <c r="Q702" s="14">
        <v>76.3</v>
      </c>
      <c r="R702" s="15">
        <v>90</v>
      </c>
      <c r="S702" s="15">
        <v>180</v>
      </c>
      <c r="T702" s="15">
        <v>270</v>
      </c>
      <c r="U702" s="15">
        <v>156</v>
      </c>
      <c r="V702" s="68">
        <v>102</v>
      </c>
      <c r="W702" s="15">
        <v>60</v>
      </c>
      <c r="X702" s="15">
        <v>48</v>
      </c>
      <c r="Y702" s="15">
        <v>102</v>
      </c>
      <c r="Z702" s="14">
        <v>1866</v>
      </c>
      <c r="AA702" s="14">
        <v>3</v>
      </c>
      <c r="AB702" s="14">
        <v>0</v>
      </c>
      <c r="AC702" s="13">
        <v>-1.7</v>
      </c>
      <c r="AD702" s="13">
        <v>109.4</v>
      </c>
      <c r="AE702" s="13">
        <v>111.7</v>
      </c>
      <c r="AF702" s="13">
        <v>-2.2999999999999998</v>
      </c>
      <c r="AG702" s="13">
        <v>13.7</v>
      </c>
      <c r="AH702" s="13">
        <v>1.6</v>
      </c>
      <c r="AI702" s="13">
        <v>13.1</v>
      </c>
      <c r="AJ702" s="13">
        <v>4.5</v>
      </c>
      <c r="AK702" s="13">
        <v>9.5</v>
      </c>
      <c r="AL702" s="13">
        <v>6.9</v>
      </c>
      <c r="AM702" s="13">
        <v>8.1999999999999993</v>
      </c>
      <c r="AN702" s="13">
        <v>52.6</v>
      </c>
      <c r="AO702" s="13">
        <v>56.6</v>
      </c>
      <c r="AP702" s="13">
        <v>23.8</v>
      </c>
      <c r="AQ702" s="13">
        <v>99.96</v>
      </c>
      <c r="AR702" s="13">
        <v>10.5</v>
      </c>
      <c r="AS702" s="13">
        <v>3831</v>
      </c>
      <c r="AT702" s="16">
        <v>18</v>
      </c>
      <c r="AU702" s="16">
        <v>2.6</v>
      </c>
      <c r="AV702" s="17">
        <v>4.5</v>
      </c>
      <c r="AW702" s="17">
        <v>1.5</v>
      </c>
      <c r="AX702" s="17">
        <v>3</v>
      </c>
      <c r="AY702" s="17">
        <v>1</v>
      </c>
      <c r="AZ702" s="17">
        <v>0.8</v>
      </c>
      <c r="BA702" s="17">
        <v>1.7</v>
      </c>
      <c r="BB702" s="18">
        <v>0.58631921824104238</v>
      </c>
      <c r="BC702" s="18">
        <v>1.5294117647058825</v>
      </c>
      <c r="BD702" s="18">
        <v>3.2573289902280131E-2</v>
      </c>
      <c r="BE702" s="18">
        <v>2.6058631921824105E-2</v>
      </c>
      <c r="BF702" s="18">
        <v>4.8859934853420196E-2</v>
      </c>
      <c r="BG702" s="18">
        <v>9.7719869706840393E-2</v>
      </c>
      <c r="BH702" s="58" t="s">
        <v>1323</v>
      </c>
      <c r="BI702" s="58" t="s">
        <v>1331</v>
      </c>
      <c r="BJ702" s="60">
        <v>0.52600000000000002</v>
      </c>
      <c r="BK702" s="60">
        <v>0.56600000000000006</v>
      </c>
      <c r="BL702" s="60">
        <v>0.50694025347012672</v>
      </c>
      <c r="BM702" s="62" t="s">
        <v>1526</v>
      </c>
      <c r="BN702" s="64">
        <v>0.55050301810865199</v>
      </c>
      <c r="BO702" s="64">
        <v>1842</v>
      </c>
      <c r="BP702" s="65">
        <v>8.4690553745928335E-2</v>
      </c>
      <c r="BQ702" s="65">
        <v>1.5294117647058822</v>
      </c>
      <c r="BR702" s="80">
        <v>0.1465798045602606</v>
      </c>
      <c r="BS702" s="33"/>
    </row>
    <row r="703" spans="1:71">
      <c r="A703" s="77" t="s">
        <v>220</v>
      </c>
      <c r="B703" s="12" t="s">
        <v>93</v>
      </c>
      <c r="C703" s="13">
        <v>25</v>
      </c>
      <c r="D703" s="13">
        <v>77</v>
      </c>
      <c r="E703" s="13">
        <v>31</v>
      </c>
      <c r="F703" s="13">
        <v>46</v>
      </c>
      <c r="G703" s="13">
        <v>23.9</v>
      </c>
      <c r="H703" s="14">
        <v>978</v>
      </c>
      <c r="I703" s="15">
        <v>370</v>
      </c>
      <c r="J703" s="15">
        <v>770</v>
      </c>
      <c r="K703" s="14">
        <v>48.2</v>
      </c>
      <c r="L703" s="15">
        <v>85</v>
      </c>
      <c r="M703" s="15">
        <v>277</v>
      </c>
      <c r="N703" s="14">
        <v>31.8</v>
      </c>
      <c r="O703" s="14">
        <v>146</v>
      </c>
      <c r="P703" s="14">
        <v>193</v>
      </c>
      <c r="Q703" s="14">
        <v>77.3</v>
      </c>
      <c r="R703" s="15">
        <v>116</v>
      </c>
      <c r="S703" s="15">
        <v>262</v>
      </c>
      <c r="T703" s="15">
        <v>370</v>
      </c>
      <c r="U703" s="15">
        <v>123</v>
      </c>
      <c r="V703" s="68">
        <v>77</v>
      </c>
      <c r="W703" s="15">
        <v>46</v>
      </c>
      <c r="X703" s="15">
        <v>23</v>
      </c>
      <c r="Y703" s="15">
        <v>116</v>
      </c>
      <c r="Z703" s="14">
        <v>1748</v>
      </c>
      <c r="AA703" s="14">
        <v>3</v>
      </c>
      <c r="AB703" s="14">
        <v>0</v>
      </c>
      <c r="AC703" s="13">
        <v>-2.8</v>
      </c>
      <c r="AD703" s="13">
        <v>110.1</v>
      </c>
      <c r="AE703" s="13">
        <v>115.9</v>
      </c>
      <c r="AF703" s="13">
        <v>-5.8</v>
      </c>
      <c r="AG703" s="13">
        <v>10.5</v>
      </c>
      <c r="AH703" s="13">
        <v>1.62</v>
      </c>
      <c r="AI703" s="13">
        <v>11.9</v>
      </c>
      <c r="AJ703" s="13">
        <v>5.7</v>
      </c>
      <c r="AK703" s="13">
        <v>13.6</v>
      </c>
      <c r="AL703" s="13">
        <v>9.6</v>
      </c>
      <c r="AM703" s="13">
        <v>7.3</v>
      </c>
      <c r="AN703" s="13">
        <v>53.8</v>
      </c>
      <c r="AO703" s="13">
        <v>57.2</v>
      </c>
      <c r="AP703" s="13">
        <v>20.7</v>
      </c>
      <c r="AQ703" s="13">
        <v>102.06</v>
      </c>
      <c r="AR703" s="13">
        <v>10.3</v>
      </c>
      <c r="AS703" s="13">
        <v>3912</v>
      </c>
      <c r="AT703" s="16">
        <v>12.7012987012987</v>
      </c>
      <c r="AU703" s="16">
        <v>1.5974025974025974</v>
      </c>
      <c r="AV703" s="17">
        <v>4.8051948051948052</v>
      </c>
      <c r="AW703" s="17">
        <v>1.5064935064935066</v>
      </c>
      <c r="AX703" s="17">
        <v>3.4025974025974026</v>
      </c>
      <c r="AY703" s="17">
        <v>0.59740259740259738</v>
      </c>
      <c r="AZ703" s="17">
        <v>0.29870129870129869</v>
      </c>
      <c r="BA703" s="17">
        <v>1</v>
      </c>
      <c r="BB703" s="18">
        <v>0.5314350921045482</v>
      </c>
      <c r="BC703" s="18">
        <v>1.5974025974025974</v>
      </c>
      <c r="BD703" s="18">
        <v>2.4995924577514535E-2</v>
      </c>
      <c r="BE703" s="18">
        <v>1.2497962288757268E-2</v>
      </c>
      <c r="BF703" s="18">
        <v>6.3033201108514916E-2</v>
      </c>
      <c r="BG703" s="18">
        <v>0.14236809215888716</v>
      </c>
      <c r="BH703" s="58" t="s">
        <v>1322</v>
      </c>
      <c r="BI703" s="58" t="s">
        <v>1330</v>
      </c>
      <c r="BJ703" s="60">
        <v>0.53799999999999992</v>
      </c>
      <c r="BK703" s="60">
        <v>0.57200000000000006</v>
      </c>
      <c r="BL703" s="60">
        <v>0.46469523234761617</v>
      </c>
      <c r="BM703" s="62" t="s">
        <v>1527</v>
      </c>
      <c r="BN703" s="64">
        <v>0.3884501816091353</v>
      </c>
      <c r="BO703" s="64">
        <v>1840.3</v>
      </c>
      <c r="BP703" s="65">
        <v>6.6836928761614955E-2</v>
      </c>
      <c r="BQ703" s="65">
        <v>1.5974025974025974</v>
      </c>
      <c r="BR703" s="80">
        <v>0.20105417594957345</v>
      </c>
      <c r="BS703" s="33"/>
    </row>
    <row r="704" spans="1:71">
      <c r="A704" s="77" t="s">
        <v>402</v>
      </c>
      <c r="B704" s="12" t="s">
        <v>169</v>
      </c>
      <c r="C704" s="13">
        <v>20</v>
      </c>
      <c r="D704" s="13">
        <v>71</v>
      </c>
      <c r="E704" s="13">
        <v>14</v>
      </c>
      <c r="F704" s="13">
        <v>57</v>
      </c>
      <c r="G704" s="13">
        <v>25.9</v>
      </c>
      <c r="H704" s="14">
        <v>618</v>
      </c>
      <c r="I704" s="15">
        <v>234</v>
      </c>
      <c r="J704" s="15">
        <v>554</v>
      </c>
      <c r="K704" s="14">
        <v>42.2</v>
      </c>
      <c r="L704" s="15">
        <v>43</v>
      </c>
      <c r="M704" s="15">
        <v>170</v>
      </c>
      <c r="N704" s="14">
        <v>24.9</v>
      </c>
      <c r="O704" s="14">
        <v>107</v>
      </c>
      <c r="P704" s="14">
        <v>156</v>
      </c>
      <c r="Q704" s="14">
        <v>68.2</v>
      </c>
      <c r="R704" s="15">
        <v>36</v>
      </c>
      <c r="S704" s="15">
        <v>206</v>
      </c>
      <c r="T704" s="15">
        <v>234</v>
      </c>
      <c r="U704" s="15">
        <v>447</v>
      </c>
      <c r="V704" s="68">
        <v>206</v>
      </c>
      <c r="W704" s="15">
        <v>64</v>
      </c>
      <c r="X704" s="15">
        <v>14</v>
      </c>
      <c r="Y704" s="15">
        <v>149</v>
      </c>
      <c r="Z704" s="14">
        <v>1605</v>
      </c>
      <c r="AA704" s="14">
        <v>11</v>
      </c>
      <c r="AB704" s="14">
        <v>0</v>
      </c>
      <c r="AC704" s="13">
        <v>-5.7</v>
      </c>
      <c r="AD704" s="13">
        <v>108.3</v>
      </c>
      <c r="AE704" s="13">
        <v>118.6</v>
      </c>
      <c r="AF704" s="13">
        <v>-10.4</v>
      </c>
      <c r="AG704" s="13">
        <v>34.200000000000003</v>
      </c>
      <c r="AH704" s="13">
        <v>2.14</v>
      </c>
      <c r="AI704" s="13">
        <v>34.9</v>
      </c>
      <c r="AJ704" s="13">
        <v>1.7</v>
      </c>
      <c r="AK704" s="13">
        <v>10.4</v>
      </c>
      <c r="AL704" s="13">
        <v>6.1</v>
      </c>
      <c r="AM704" s="13">
        <v>16.3</v>
      </c>
      <c r="AN704" s="13">
        <v>45.9</v>
      </c>
      <c r="AO704" s="13">
        <v>49.4</v>
      </c>
      <c r="AP704" s="13">
        <v>18.600000000000001</v>
      </c>
      <c r="AQ704" s="13">
        <v>102.44</v>
      </c>
      <c r="AR704" s="13">
        <v>7.7</v>
      </c>
      <c r="AS704" s="13">
        <v>3927</v>
      </c>
      <c r="AT704" s="16">
        <v>8.704225352112676</v>
      </c>
      <c r="AU704" s="16">
        <v>6.295774647887324</v>
      </c>
      <c r="AV704" s="17">
        <v>3.295774647887324</v>
      </c>
      <c r="AW704" s="17">
        <v>0.50704225352112675</v>
      </c>
      <c r="AX704" s="17">
        <v>2.9014084507042255</v>
      </c>
      <c r="AY704" s="17">
        <v>0.90140845070422537</v>
      </c>
      <c r="AZ704" s="17">
        <v>0.19718309859154928</v>
      </c>
      <c r="BA704" s="17">
        <v>2.9014084507042255</v>
      </c>
      <c r="BB704" s="18">
        <v>0.33607047691554737</v>
      </c>
      <c r="BC704" s="18">
        <v>2.1699029126213589</v>
      </c>
      <c r="BD704" s="18">
        <v>3.4803415085105226E-2</v>
      </c>
      <c r="BE704" s="18">
        <v>7.6132470498667679E-3</v>
      </c>
      <c r="BF704" s="18">
        <v>1.9576920985371692E-2</v>
      </c>
      <c r="BG704" s="18">
        <v>0.11202349230518245</v>
      </c>
      <c r="BH704" s="58" t="s">
        <v>1322</v>
      </c>
      <c r="BI704" s="58" t="s">
        <v>1329</v>
      </c>
      <c r="BJ704" s="60">
        <v>0.45899999999999996</v>
      </c>
      <c r="BK704" s="60">
        <v>0.49399999999999999</v>
      </c>
      <c r="BL704" s="60">
        <v>0.33433916716958356</v>
      </c>
      <c r="BM704" s="62" t="s">
        <v>1527</v>
      </c>
      <c r="BN704" s="64">
        <v>0.26620568481310397</v>
      </c>
      <c r="BO704" s="64">
        <v>1838.8999999999999</v>
      </c>
      <c r="BP704" s="65">
        <v>0.24308010223503182</v>
      </c>
      <c r="BQ704" s="65">
        <v>2.1699029126213594</v>
      </c>
      <c r="BR704" s="80">
        <v>0.127249986404916</v>
      </c>
      <c r="BS704" s="33"/>
    </row>
    <row r="705" spans="1:71">
      <c r="A705" s="77" t="s">
        <v>364</v>
      </c>
      <c r="B705" s="12" t="s">
        <v>53</v>
      </c>
      <c r="C705" s="13">
        <v>32</v>
      </c>
      <c r="D705" s="13">
        <v>75</v>
      </c>
      <c r="E705" s="13">
        <v>33</v>
      </c>
      <c r="F705" s="13">
        <v>42</v>
      </c>
      <c r="G705" s="13">
        <v>24.5</v>
      </c>
      <c r="H705" s="14">
        <v>683</v>
      </c>
      <c r="I705" s="15">
        <v>240</v>
      </c>
      <c r="J705" s="15">
        <v>570</v>
      </c>
      <c r="K705" s="14">
        <v>42.3</v>
      </c>
      <c r="L705" s="15">
        <v>180</v>
      </c>
      <c r="M705" s="15">
        <v>443</v>
      </c>
      <c r="N705" s="14">
        <v>40.6</v>
      </c>
      <c r="O705" s="14">
        <v>23</v>
      </c>
      <c r="P705" s="14">
        <v>23</v>
      </c>
      <c r="Q705" s="14">
        <v>73.099999999999994</v>
      </c>
      <c r="R705" s="15">
        <v>53</v>
      </c>
      <c r="S705" s="15">
        <v>293</v>
      </c>
      <c r="T705" s="15">
        <v>353</v>
      </c>
      <c r="U705" s="15">
        <v>165</v>
      </c>
      <c r="V705" s="68">
        <v>68</v>
      </c>
      <c r="W705" s="15">
        <v>68</v>
      </c>
      <c r="X705" s="15">
        <v>38</v>
      </c>
      <c r="Y705" s="15">
        <v>150</v>
      </c>
      <c r="Z705" s="14">
        <v>1583</v>
      </c>
      <c r="AA705" s="14">
        <v>1</v>
      </c>
      <c r="AB705" s="14">
        <v>0</v>
      </c>
      <c r="AC705" s="13">
        <v>-2.1</v>
      </c>
      <c r="AD705" s="13">
        <v>112.1</v>
      </c>
      <c r="AE705" s="13">
        <v>116.4</v>
      </c>
      <c r="AF705" s="13">
        <v>-4.2</v>
      </c>
      <c r="AG705" s="13">
        <v>12.8</v>
      </c>
      <c r="AH705" s="13">
        <v>2.5099999999999998</v>
      </c>
      <c r="AI705" s="13">
        <v>20.100000000000001</v>
      </c>
      <c r="AJ705" s="13">
        <v>2.9</v>
      </c>
      <c r="AK705" s="13">
        <v>15.7</v>
      </c>
      <c r="AL705" s="13">
        <v>9.4</v>
      </c>
      <c r="AM705" s="13">
        <v>8</v>
      </c>
      <c r="AN705" s="13">
        <v>58</v>
      </c>
      <c r="AO705" s="13">
        <v>58.5</v>
      </c>
      <c r="AP705" s="13">
        <v>15.1</v>
      </c>
      <c r="AQ705" s="13">
        <v>100.27</v>
      </c>
      <c r="AR705" s="13">
        <v>8.5</v>
      </c>
      <c r="AS705" s="13">
        <v>3840</v>
      </c>
      <c r="AT705" s="16">
        <v>9.1066666666666674</v>
      </c>
      <c r="AU705" s="16">
        <v>2.2000000000000002</v>
      </c>
      <c r="AV705" s="17">
        <v>4.706666666666667</v>
      </c>
      <c r="AW705" s="17">
        <v>0.70666666666666667</v>
      </c>
      <c r="AX705" s="17">
        <v>3.9066666666666667</v>
      </c>
      <c r="AY705" s="17">
        <v>0.90666666666666662</v>
      </c>
      <c r="AZ705" s="17">
        <v>0.50666666666666671</v>
      </c>
      <c r="BA705" s="17">
        <v>0.90666666666666662</v>
      </c>
      <c r="BB705" s="18">
        <v>0.3717006802721089</v>
      </c>
      <c r="BC705" s="18">
        <v>2.4264705882352944</v>
      </c>
      <c r="BD705" s="18">
        <v>3.700680272108843E-2</v>
      </c>
      <c r="BE705" s="18">
        <v>2.0680272108843538E-2</v>
      </c>
      <c r="BF705" s="18">
        <v>2.8843537414965988E-2</v>
      </c>
      <c r="BG705" s="18">
        <v>0.15945578231292518</v>
      </c>
      <c r="BH705" s="58" t="s">
        <v>1322</v>
      </c>
      <c r="BI705" s="58" t="s">
        <v>1331</v>
      </c>
      <c r="BJ705" s="60">
        <v>0.57999999999999996</v>
      </c>
      <c r="BK705" s="60">
        <v>0.58499999999999996</v>
      </c>
      <c r="BL705" s="60">
        <v>0.343995171997586</v>
      </c>
      <c r="BM705" s="62" t="s">
        <v>1527</v>
      </c>
      <c r="BN705" s="64">
        <v>0.27851374916163651</v>
      </c>
      <c r="BO705" s="64">
        <v>1837.5</v>
      </c>
      <c r="BP705" s="65">
        <v>8.9795918367346933E-2</v>
      </c>
      <c r="BQ705" s="65">
        <v>2.4264705882352939</v>
      </c>
      <c r="BR705" s="80">
        <v>0.19210884353741497</v>
      </c>
      <c r="BS705" s="33"/>
    </row>
    <row r="706" spans="1:71">
      <c r="A706" s="79" t="s">
        <v>262</v>
      </c>
      <c r="B706" s="12" t="s">
        <v>143</v>
      </c>
      <c r="C706" s="13">
        <v>26</v>
      </c>
      <c r="D706" s="13">
        <v>57</v>
      </c>
      <c r="E706" s="13">
        <v>31</v>
      </c>
      <c r="F706" s="13">
        <v>26</v>
      </c>
      <c r="G706" s="13">
        <v>32.200000000000003</v>
      </c>
      <c r="H706" s="14">
        <v>838</v>
      </c>
      <c r="I706" s="15">
        <v>302</v>
      </c>
      <c r="J706" s="15">
        <v>667</v>
      </c>
      <c r="K706" s="14">
        <v>45.3</v>
      </c>
      <c r="L706" s="15">
        <v>91</v>
      </c>
      <c r="M706" s="15">
        <v>239</v>
      </c>
      <c r="N706" s="14">
        <v>38.1</v>
      </c>
      <c r="O706" s="14">
        <v>143</v>
      </c>
      <c r="P706" s="14">
        <v>200</v>
      </c>
      <c r="Q706" s="14">
        <v>72.2</v>
      </c>
      <c r="R706" s="15">
        <v>80</v>
      </c>
      <c r="S706" s="15">
        <v>359</v>
      </c>
      <c r="T706" s="15">
        <v>445</v>
      </c>
      <c r="U706" s="15">
        <v>131</v>
      </c>
      <c r="V706" s="68">
        <v>120</v>
      </c>
      <c r="W706" s="15">
        <v>63</v>
      </c>
      <c r="X706" s="15">
        <v>63</v>
      </c>
      <c r="Y706" s="15">
        <v>131</v>
      </c>
      <c r="Z706" s="14">
        <v>1813</v>
      </c>
      <c r="AA706" s="14">
        <v>14</v>
      </c>
      <c r="AB706" s="14">
        <v>0</v>
      </c>
      <c r="AC706" s="13">
        <v>0.9</v>
      </c>
      <c r="AD706" s="13">
        <v>114.2</v>
      </c>
      <c r="AE706" s="13">
        <v>113.2</v>
      </c>
      <c r="AF706" s="13">
        <v>1.1000000000000001</v>
      </c>
      <c r="AG706" s="13">
        <v>9.8000000000000007</v>
      </c>
      <c r="AH706" s="13">
        <v>1.1100000000000001</v>
      </c>
      <c r="AI706" s="13">
        <v>13.1</v>
      </c>
      <c r="AJ706" s="13">
        <v>4.4000000000000004</v>
      </c>
      <c r="AK706" s="13">
        <v>18.3</v>
      </c>
      <c r="AL706" s="13">
        <v>11.5</v>
      </c>
      <c r="AM706" s="13">
        <v>11.8</v>
      </c>
      <c r="AN706" s="13">
        <v>52.1</v>
      </c>
      <c r="AO706" s="13">
        <v>55.6</v>
      </c>
      <c r="AP706" s="13">
        <v>19.8</v>
      </c>
      <c r="AQ706" s="13">
        <v>101.66</v>
      </c>
      <c r="AR706" s="13">
        <v>9.6999999999999993</v>
      </c>
      <c r="AS706" s="13">
        <v>3889</v>
      </c>
      <c r="AT706" s="16">
        <v>14.701754385964913</v>
      </c>
      <c r="AU706" s="16">
        <v>2.2982456140350878</v>
      </c>
      <c r="AV706" s="17">
        <v>7.807017543859649</v>
      </c>
      <c r="AW706" s="17">
        <v>1.4035087719298245</v>
      </c>
      <c r="AX706" s="17">
        <v>6.2982456140350873</v>
      </c>
      <c r="AY706" s="17">
        <v>1.1052631578947369</v>
      </c>
      <c r="AZ706" s="17">
        <v>1.1052631578947369</v>
      </c>
      <c r="BA706" s="17">
        <v>2.1052631578947367</v>
      </c>
      <c r="BB706" s="18">
        <v>0.45657622316661217</v>
      </c>
      <c r="BC706" s="18">
        <v>1.0916666666666668</v>
      </c>
      <c r="BD706" s="18">
        <v>3.4324942791762014E-2</v>
      </c>
      <c r="BE706" s="18">
        <v>3.4324942791762014E-2</v>
      </c>
      <c r="BF706" s="18">
        <v>4.3587228941920013E-2</v>
      </c>
      <c r="BG706" s="18">
        <v>0.19559768987686604</v>
      </c>
      <c r="BH706" s="58" t="s">
        <v>1323</v>
      </c>
      <c r="BI706" s="58" t="s">
        <v>1330</v>
      </c>
      <c r="BJ706" s="60">
        <v>0.52100000000000002</v>
      </c>
      <c r="BK706" s="60">
        <v>0.55600000000000005</v>
      </c>
      <c r="BL706" s="60">
        <v>0.40253470126735064</v>
      </c>
      <c r="BM706" s="62" t="s">
        <v>1526</v>
      </c>
      <c r="BN706" s="64">
        <v>0.4496311200536553</v>
      </c>
      <c r="BO706" s="64">
        <v>1835.4</v>
      </c>
      <c r="BP706" s="65">
        <v>7.1374087392394023E-2</v>
      </c>
      <c r="BQ706" s="65">
        <v>1.0916666666666666</v>
      </c>
      <c r="BR706" s="80">
        <v>0.24245396098943006</v>
      </c>
      <c r="BS706" s="33"/>
    </row>
    <row r="707" spans="1:71">
      <c r="A707" s="77" t="s">
        <v>162</v>
      </c>
      <c r="B707" s="12" t="s">
        <v>163</v>
      </c>
      <c r="C707" s="13">
        <v>33</v>
      </c>
      <c r="D707" s="13">
        <v>56</v>
      </c>
      <c r="E707" s="13">
        <v>17</v>
      </c>
      <c r="F707" s="13">
        <v>39</v>
      </c>
      <c r="G707" s="13">
        <v>32.700000000000003</v>
      </c>
      <c r="H707" s="14">
        <v>1182</v>
      </c>
      <c r="I707" s="15">
        <v>442</v>
      </c>
      <c r="J707" s="15">
        <v>1002</v>
      </c>
      <c r="K707" s="14">
        <v>44.4</v>
      </c>
      <c r="L707" s="15">
        <v>174</v>
      </c>
      <c r="M707" s="15">
        <v>459</v>
      </c>
      <c r="N707" s="14">
        <v>37.299999999999997</v>
      </c>
      <c r="O707" s="14">
        <v>123</v>
      </c>
      <c r="P707" s="14">
        <v>174</v>
      </c>
      <c r="Q707" s="14">
        <v>71.7</v>
      </c>
      <c r="R707" s="15">
        <v>45</v>
      </c>
      <c r="S707" s="15">
        <v>168</v>
      </c>
      <c r="T707" s="15">
        <v>213</v>
      </c>
      <c r="U707" s="15">
        <v>230</v>
      </c>
      <c r="V707" s="68">
        <v>106</v>
      </c>
      <c r="W707" s="15">
        <v>45</v>
      </c>
      <c r="X707" s="15">
        <v>22</v>
      </c>
      <c r="Y707" s="15">
        <v>123</v>
      </c>
      <c r="Z707" s="14">
        <v>1882</v>
      </c>
      <c r="AA707" s="14">
        <v>0</v>
      </c>
      <c r="AB707" s="14">
        <v>0</v>
      </c>
      <c r="AC707" s="13">
        <v>-5</v>
      </c>
      <c r="AD707" s="13">
        <v>112.3</v>
      </c>
      <c r="AE707" s="13">
        <v>119.4</v>
      </c>
      <c r="AF707" s="13">
        <v>-7.1</v>
      </c>
      <c r="AG707" s="13">
        <v>19.2</v>
      </c>
      <c r="AH707" s="13">
        <v>2.14</v>
      </c>
      <c r="AI707" s="13">
        <v>16.100000000000001</v>
      </c>
      <c r="AJ707" s="13">
        <v>2.2000000000000002</v>
      </c>
      <c r="AK707" s="13">
        <v>9.1</v>
      </c>
      <c r="AL707" s="13">
        <v>5.6</v>
      </c>
      <c r="AM707" s="13">
        <v>7.5</v>
      </c>
      <c r="AN707" s="13">
        <v>53</v>
      </c>
      <c r="AO707" s="13">
        <v>55</v>
      </c>
      <c r="AP707" s="13">
        <v>26.6</v>
      </c>
      <c r="AQ707" s="13">
        <v>101.56</v>
      </c>
      <c r="AR707" s="13">
        <v>9.6999999999999993</v>
      </c>
      <c r="AS707" s="13">
        <v>3874</v>
      </c>
      <c r="AT707" s="16">
        <v>21.107142857142858</v>
      </c>
      <c r="AU707" s="16">
        <v>4.1071428571428568</v>
      </c>
      <c r="AV707" s="17">
        <v>3.8035714285714284</v>
      </c>
      <c r="AW707" s="17">
        <v>0.8035714285714286</v>
      </c>
      <c r="AX707" s="17">
        <v>3</v>
      </c>
      <c r="AY707" s="17">
        <v>0.8035714285714286</v>
      </c>
      <c r="AZ707" s="17">
        <v>0.39285714285714285</v>
      </c>
      <c r="BA707" s="17">
        <v>1.8928571428571428</v>
      </c>
      <c r="BB707" s="18">
        <v>0.64547837483617299</v>
      </c>
      <c r="BC707" s="18">
        <v>2.1698113207547167</v>
      </c>
      <c r="BD707" s="18">
        <v>2.4574049803407601E-2</v>
      </c>
      <c r="BE707" s="18">
        <v>1.201397990388816E-2</v>
      </c>
      <c r="BF707" s="18">
        <v>2.4574049803407601E-2</v>
      </c>
      <c r="BG707" s="18">
        <v>9.1743119266055037E-2</v>
      </c>
      <c r="BH707" s="58" t="s">
        <v>1323</v>
      </c>
      <c r="BI707" s="58" t="s">
        <v>1332</v>
      </c>
      <c r="BJ707" s="60">
        <v>0.53</v>
      </c>
      <c r="BK707" s="60">
        <v>0.55000000000000004</v>
      </c>
      <c r="BL707" s="60">
        <v>0.60470730235365122</v>
      </c>
      <c r="BM707" s="62" t="s">
        <v>1526</v>
      </c>
      <c r="BN707" s="64">
        <v>0.64553032480597883</v>
      </c>
      <c r="BO707" s="64">
        <v>1831.2000000000003</v>
      </c>
      <c r="BP707" s="65">
        <v>0.12560069899519438</v>
      </c>
      <c r="BQ707" s="65">
        <v>2.1698113207547172</v>
      </c>
      <c r="BR707" s="80">
        <v>0.11631716906946263</v>
      </c>
      <c r="BS707" s="33"/>
    </row>
    <row r="708" spans="1:71">
      <c r="A708" s="77" t="s">
        <v>462</v>
      </c>
      <c r="B708" s="12" t="s">
        <v>73</v>
      </c>
      <c r="C708" s="13">
        <v>32</v>
      </c>
      <c r="D708" s="13">
        <v>63</v>
      </c>
      <c r="E708" s="13">
        <v>36</v>
      </c>
      <c r="F708" s="13">
        <v>27</v>
      </c>
      <c r="G708" s="13">
        <v>28.9</v>
      </c>
      <c r="H708" s="14">
        <v>548</v>
      </c>
      <c r="I708" s="15">
        <v>195</v>
      </c>
      <c r="J708" s="15">
        <v>435</v>
      </c>
      <c r="K708" s="14">
        <v>44.8</v>
      </c>
      <c r="L708" s="15">
        <v>126</v>
      </c>
      <c r="M708" s="15">
        <v>315</v>
      </c>
      <c r="N708" s="14">
        <v>41.1</v>
      </c>
      <c r="O708" s="14">
        <v>32</v>
      </c>
      <c r="P708" s="14">
        <v>44</v>
      </c>
      <c r="Q708" s="14">
        <v>66.7</v>
      </c>
      <c r="R708" s="15">
        <v>82</v>
      </c>
      <c r="S708" s="15">
        <v>170</v>
      </c>
      <c r="T708" s="15">
        <v>246</v>
      </c>
      <c r="U708" s="15">
        <v>88</v>
      </c>
      <c r="V708" s="68">
        <v>57</v>
      </c>
      <c r="W708" s="15">
        <v>57</v>
      </c>
      <c r="X708" s="15">
        <v>25</v>
      </c>
      <c r="Y708" s="15">
        <v>139</v>
      </c>
      <c r="Z708" s="14">
        <v>1166</v>
      </c>
      <c r="AA708" s="14">
        <v>0</v>
      </c>
      <c r="AB708" s="14">
        <v>0</v>
      </c>
      <c r="AC708" s="13">
        <v>4.9000000000000004</v>
      </c>
      <c r="AD708" s="13">
        <v>119.1</v>
      </c>
      <c r="AE708" s="13">
        <v>110.3</v>
      </c>
      <c r="AF708" s="13">
        <v>8.8000000000000007</v>
      </c>
      <c r="AG708" s="13">
        <v>6.6</v>
      </c>
      <c r="AH708" s="13">
        <v>1.61</v>
      </c>
      <c r="AI708" s="13">
        <v>15</v>
      </c>
      <c r="AJ708" s="13">
        <v>4.7</v>
      </c>
      <c r="AK708" s="13">
        <v>8.9</v>
      </c>
      <c r="AL708" s="13">
        <v>6.9</v>
      </c>
      <c r="AM708" s="13">
        <v>9.3000000000000007</v>
      </c>
      <c r="AN708" s="13">
        <v>59.7</v>
      </c>
      <c r="AO708" s="13">
        <v>60.4</v>
      </c>
      <c r="AP708" s="13">
        <v>12.3</v>
      </c>
      <c r="AQ708" s="13">
        <v>98.14</v>
      </c>
      <c r="AR708" s="13">
        <v>6</v>
      </c>
      <c r="AS708" s="13">
        <v>3711</v>
      </c>
      <c r="AT708" s="16">
        <v>8.6984126984126977</v>
      </c>
      <c r="AU708" s="16">
        <v>1.3968253968253967</v>
      </c>
      <c r="AV708" s="17">
        <v>3.9047619047619047</v>
      </c>
      <c r="AW708" s="17">
        <v>1.3015873015873016</v>
      </c>
      <c r="AX708" s="17">
        <v>2.6984126984126986</v>
      </c>
      <c r="AY708" s="17">
        <v>0.90476190476190477</v>
      </c>
      <c r="AZ708" s="17">
        <v>0.3968253968253968</v>
      </c>
      <c r="BA708" s="17">
        <v>0.90476190476190477</v>
      </c>
      <c r="BB708" s="18">
        <v>0.30098313835338059</v>
      </c>
      <c r="BC708" s="18">
        <v>1.5438596491228069</v>
      </c>
      <c r="BD708" s="18">
        <v>3.1306640303180096E-2</v>
      </c>
      <c r="BE708" s="18">
        <v>1.3730982589114076E-2</v>
      </c>
      <c r="BF708" s="18">
        <v>4.5037622892294175E-2</v>
      </c>
      <c r="BG708" s="18">
        <v>9.3370681605975739E-2</v>
      </c>
      <c r="BH708" s="58" t="s">
        <v>1322</v>
      </c>
      <c r="BI708" s="58" t="s">
        <v>1331</v>
      </c>
      <c r="BJ708" s="60">
        <v>0.59699999999999998</v>
      </c>
      <c r="BK708" s="60">
        <v>0.60399999999999998</v>
      </c>
      <c r="BL708" s="60">
        <v>0.26252263126131564</v>
      </c>
      <c r="BM708" s="62" t="s">
        <v>1527</v>
      </c>
      <c r="BN708" s="64">
        <v>0.26602791351282296</v>
      </c>
      <c r="BO708" s="64">
        <v>1820.6999999999998</v>
      </c>
      <c r="BP708" s="65">
        <v>4.8333058713681556E-2</v>
      </c>
      <c r="BQ708" s="65">
        <v>1.5438596491228069</v>
      </c>
      <c r="BR708" s="80">
        <v>0.13511286867688252</v>
      </c>
      <c r="BS708" s="33"/>
    </row>
    <row r="709" spans="1:71">
      <c r="A709" s="77" t="s">
        <v>514</v>
      </c>
      <c r="B709" s="12" t="s">
        <v>55</v>
      </c>
      <c r="C709" s="13">
        <v>28</v>
      </c>
      <c r="D709" s="13">
        <v>74</v>
      </c>
      <c r="E709" s="13">
        <v>35</v>
      </c>
      <c r="F709" s="13">
        <v>39</v>
      </c>
      <c r="G709" s="13">
        <v>24.6</v>
      </c>
      <c r="H709" s="14">
        <v>481</v>
      </c>
      <c r="I709" s="15">
        <v>178</v>
      </c>
      <c r="J709" s="15">
        <v>392</v>
      </c>
      <c r="K709" s="14">
        <v>45.8</v>
      </c>
      <c r="L709" s="15">
        <v>89</v>
      </c>
      <c r="M709" s="15">
        <v>229</v>
      </c>
      <c r="N709" s="14">
        <v>38.200000000000003</v>
      </c>
      <c r="O709" s="14">
        <v>30</v>
      </c>
      <c r="P709" s="14">
        <v>44</v>
      </c>
      <c r="Q709" s="14">
        <v>72.099999999999994</v>
      </c>
      <c r="R709" s="15">
        <v>74</v>
      </c>
      <c r="S709" s="15">
        <v>178</v>
      </c>
      <c r="T709" s="15">
        <v>252</v>
      </c>
      <c r="U709" s="15">
        <v>111</v>
      </c>
      <c r="V709" s="68">
        <v>52</v>
      </c>
      <c r="W709" s="15">
        <v>67</v>
      </c>
      <c r="X709" s="15">
        <v>37</v>
      </c>
      <c r="Y709" s="15">
        <v>163</v>
      </c>
      <c r="Z709" s="14">
        <v>1206</v>
      </c>
      <c r="AA709" s="14">
        <v>0</v>
      </c>
      <c r="AB709" s="14">
        <v>0</v>
      </c>
      <c r="AC709" s="13">
        <v>0.8</v>
      </c>
      <c r="AD709" s="13">
        <v>111.8</v>
      </c>
      <c r="AE709" s="13">
        <v>110.4</v>
      </c>
      <c r="AF709" s="13">
        <v>1.4</v>
      </c>
      <c r="AG709" s="13">
        <v>8.4</v>
      </c>
      <c r="AH709" s="13">
        <v>2.0699999999999998</v>
      </c>
      <c r="AI709" s="13">
        <v>19.5</v>
      </c>
      <c r="AJ709" s="13">
        <v>4</v>
      </c>
      <c r="AK709" s="13">
        <v>9.8000000000000007</v>
      </c>
      <c r="AL709" s="13">
        <v>6.9</v>
      </c>
      <c r="AM709" s="13">
        <v>9.4</v>
      </c>
      <c r="AN709" s="13">
        <v>57.2</v>
      </c>
      <c r="AO709" s="13">
        <v>58.3</v>
      </c>
      <c r="AP709" s="13">
        <v>11.1</v>
      </c>
      <c r="AQ709" s="13">
        <v>97.33</v>
      </c>
      <c r="AR709" s="13">
        <v>5.7</v>
      </c>
      <c r="AS709" s="13">
        <v>3691</v>
      </c>
      <c r="AT709" s="16">
        <v>6.5</v>
      </c>
      <c r="AU709" s="16">
        <v>1.5</v>
      </c>
      <c r="AV709" s="17">
        <v>3.4054054054054053</v>
      </c>
      <c r="AW709" s="17">
        <v>1</v>
      </c>
      <c r="AX709" s="17">
        <v>2.4054054054054053</v>
      </c>
      <c r="AY709" s="17">
        <v>0.90540540540540537</v>
      </c>
      <c r="AZ709" s="17">
        <v>0.5</v>
      </c>
      <c r="BA709" s="17">
        <v>0.70270270270270274</v>
      </c>
      <c r="BB709" s="18">
        <v>0.26422764227642276</v>
      </c>
      <c r="BC709" s="18">
        <v>2.1346153846153846</v>
      </c>
      <c r="BD709" s="18">
        <v>3.6805097780707535E-2</v>
      </c>
      <c r="BE709" s="18">
        <v>2.032520325203252E-2</v>
      </c>
      <c r="BF709" s="18">
        <v>4.065040650406504E-2</v>
      </c>
      <c r="BG709" s="18">
        <v>9.7780707536805081E-2</v>
      </c>
      <c r="BH709" s="58" t="s">
        <v>1322</v>
      </c>
      <c r="BI709" s="58" t="s">
        <v>1331</v>
      </c>
      <c r="BJ709" s="60">
        <v>0.57200000000000006</v>
      </c>
      <c r="BK709" s="60">
        <v>0.58299999999999996</v>
      </c>
      <c r="BL709" s="60">
        <v>0.23657211828605915</v>
      </c>
      <c r="BM709" s="62" t="s">
        <v>1527</v>
      </c>
      <c r="BN709" s="64">
        <v>0.19879275653923542</v>
      </c>
      <c r="BO709" s="64">
        <v>1820.4</v>
      </c>
      <c r="BP709" s="65">
        <v>6.097560975609756E-2</v>
      </c>
      <c r="BQ709" s="65">
        <v>2.1346153846153846</v>
      </c>
      <c r="BR709" s="80">
        <v>0.13843111404087013</v>
      </c>
      <c r="BS709" s="33"/>
    </row>
    <row r="710" spans="1:71">
      <c r="A710" s="77" t="s">
        <v>250</v>
      </c>
      <c r="B710" s="12" t="s">
        <v>113</v>
      </c>
      <c r="C710" s="13">
        <v>20</v>
      </c>
      <c r="D710" s="13">
        <v>67</v>
      </c>
      <c r="E710" s="13">
        <v>13</v>
      </c>
      <c r="F710" s="13">
        <v>54</v>
      </c>
      <c r="G710" s="13">
        <v>27.1</v>
      </c>
      <c r="H710" s="14">
        <v>871</v>
      </c>
      <c r="I710" s="15">
        <v>328</v>
      </c>
      <c r="J710" s="15">
        <v>831</v>
      </c>
      <c r="K710" s="14">
        <v>39.4</v>
      </c>
      <c r="L710" s="15">
        <v>107</v>
      </c>
      <c r="M710" s="15">
        <v>342</v>
      </c>
      <c r="N710" s="14">
        <v>30.8</v>
      </c>
      <c r="O710" s="14">
        <v>114</v>
      </c>
      <c r="P710" s="14">
        <v>168</v>
      </c>
      <c r="Q710" s="14">
        <v>67.900000000000006</v>
      </c>
      <c r="R710" s="15">
        <v>127</v>
      </c>
      <c r="S710" s="15">
        <v>308</v>
      </c>
      <c r="T710" s="15">
        <v>436</v>
      </c>
      <c r="U710" s="15">
        <v>161</v>
      </c>
      <c r="V710" s="68">
        <v>114</v>
      </c>
      <c r="W710" s="15">
        <v>47</v>
      </c>
      <c r="X710" s="15">
        <v>101</v>
      </c>
      <c r="Y710" s="15">
        <v>147</v>
      </c>
      <c r="Z710" s="14">
        <v>1956</v>
      </c>
      <c r="AA710" s="14">
        <v>10</v>
      </c>
      <c r="AB710" s="14">
        <v>0</v>
      </c>
      <c r="AC710" s="13">
        <v>-8.1</v>
      </c>
      <c r="AD710" s="13">
        <v>102.7</v>
      </c>
      <c r="AE710" s="13">
        <v>116.4</v>
      </c>
      <c r="AF710" s="13">
        <v>-13.7</v>
      </c>
      <c r="AG710" s="13">
        <v>13.9</v>
      </c>
      <c r="AH710" s="13">
        <v>1.41</v>
      </c>
      <c r="AI710" s="13">
        <v>13.7</v>
      </c>
      <c r="AJ710" s="13">
        <v>6</v>
      </c>
      <c r="AK710" s="13">
        <v>15.8</v>
      </c>
      <c r="AL710" s="13">
        <v>10.8</v>
      </c>
      <c r="AM710" s="13">
        <v>9.6999999999999993</v>
      </c>
      <c r="AN710" s="13">
        <v>45.7</v>
      </c>
      <c r="AO710" s="13">
        <v>48.2</v>
      </c>
      <c r="AP710" s="13">
        <v>23</v>
      </c>
      <c r="AQ710" s="13">
        <v>104.3</v>
      </c>
      <c r="AR710" s="13">
        <v>8.4</v>
      </c>
      <c r="AS710" s="13">
        <v>3939</v>
      </c>
      <c r="AT710" s="16">
        <v>13</v>
      </c>
      <c r="AU710" s="16">
        <v>2.4029850746268657</v>
      </c>
      <c r="AV710" s="17">
        <v>6.5074626865671643</v>
      </c>
      <c r="AW710" s="17">
        <v>1.8955223880597014</v>
      </c>
      <c r="AX710" s="17">
        <v>4.5970149253731343</v>
      </c>
      <c r="AY710" s="17">
        <v>0.70149253731343286</v>
      </c>
      <c r="AZ710" s="17">
        <v>1.5074626865671641</v>
      </c>
      <c r="BA710" s="17">
        <v>1.7014925373134329</v>
      </c>
      <c r="BB710" s="18">
        <v>0.47970479704797048</v>
      </c>
      <c r="BC710" s="18">
        <v>1.4122807017543859</v>
      </c>
      <c r="BD710" s="18">
        <v>2.5885333480200473E-2</v>
      </c>
      <c r="BE710" s="18">
        <v>5.5625929393622285E-2</v>
      </c>
      <c r="BF710" s="18">
        <v>6.9945475574158714E-2</v>
      </c>
      <c r="BG710" s="18">
        <v>0.16963154706173927</v>
      </c>
      <c r="BH710" s="58" t="s">
        <v>1322</v>
      </c>
      <c r="BI710" s="58" t="s">
        <v>1329</v>
      </c>
      <c r="BJ710" s="60">
        <v>0.45700000000000002</v>
      </c>
      <c r="BK710" s="60">
        <v>0.48200000000000004</v>
      </c>
      <c r="BL710" s="60">
        <v>0.5015087507543754</v>
      </c>
      <c r="BM710" s="62" t="s">
        <v>1527</v>
      </c>
      <c r="BN710" s="64">
        <v>0.39758551307847084</v>
      </c>
      <c r="BO710" s="64">
        <v>1815.7</v>
      </c>
      <c r="BP710" s="65">
        <v>8.8671035964090983E-2</v>
      </c>
      <c r="BQ710" s="65">
        <v>1.4122807017543859</v>
      </c>
      <c r="BR710" s="80">
        <v>0.24012777441207248</v>
      </c>
      <c r="BS710" s="33"/>
    </row>
    <row r="711" spans="1:71">
      <c r="A711" s="77" t="s">
        <v>148</v>
      </c>
      <c r="B711" s="12" t="s">
        <v>143</v>
      </c>
      <c r="C711" s="13">
        <v>33</v>
      </c>
      <c r="D711" s="13">
        <v>50</v>
      </c>
      <c r="E711" s="13">
        <v>28</v>
      </c>
      <c r="F711" s="13">
        <v>22</v>
      </c>
      <c r="G711" s="13">
        <v>36.1</v>
      </c>
      <c r="H711" s="14">
        <v>1235</v>
      </c>
      <c r="I711" s="15">
        <v>445</v>
      </c>
      <c r="J711" s="15">
        <v>945</v>
      </c>
      <c r="K711" s="14">
        <v>47.3</v>
      </c>
      <c r="L711" s="15">
        <v>145</v>
      </c>
      <c r="M711" s="15">
        <v>360</v>
      </c>
      <c r="N711" s="14">
        <v>40.1</v>
      </c>
      <c r="O711" s="14">
        <v>195</v>
      </c>
      <c r="P711" s="14">
        <v>215</v>
      </c>
      <c r="Q711" s="14">
        <v>91.6</v>
      </c>
      <c r="R711" s="15">
        <v>60</v>
      </c>
      <c r="S711" s="15">
        <v>180</v>
      </c>
      <c r="T711" s="15">
        <v>240</v>
      </c>
      <c r="U711" s="15">
        <v>230</v>
      </c>
      <c r="V711" s="68">
        <v>110</v>
      </c>
      <c r="W711" s="15">
        <v>65</v>
      </c>
      <c r="X711" s="15">
        <v>25</v>
      </c>
      <c r="Y711" s="15">
        <v>100</v>
      </c>
      <c r="Z711" s="14">
        <v>2025</v>
      </c>
      <c r="AA711" s="14">
        <v>0</v>
      </c>
      <c r="AB711" s="14">
        <v>0</v>
      </c>
      <c r="AC711" s="13">
        <v>2.5</v>
      </c>
      <c r="AD711" s="13">
        <v>116.5</v>
      </c>
      <c r="AE711" s="13">
        <v>113.9</v>
      </c>
      <c r="AF711" s="13">
        <v>2.6</v>
      </c>
      <c r="AG711" s="13">
        <v>19.8</v>
      </c>
      <c r="AH711" s="13">
        <v>2.08</v>
      </c>
      <c r="AI711" s="13">
        <v>16.899999999999999</v>
      </c>
      <c r="AJ711" s="13">
        <v>3.3</v>
      </c>
      <c r="AK711" s="13">
        <v>9.3000000000000007</v>
      </c>
      <c r="AL711" s="13">
        <v>6.4</v>
      </c>
      <c r="AM711" s="13">
        <v>8.1</v>
      </c>
      <c r="AN711" s="13">
        <v>54.9</v>
      </c>
      <c r="AO711" s="13">
        <v>59.4</v>
      </c>
      <c r="AP711" s="13">
        <v>26.4</v>
      </c>
      <c r="AQ711" s="13">
        <v>99.98</v>
      </c>
      <c r="AR711" s="13">
        <v>12.9</v>
      </c>
      <c r="AS711" s="13">
        <v>3768</v>
      </c>
      <c r="AT711" s="16">
        <v>24.7</v>
      </c>
      <c r="AU711" s="16">
        <v>4.5999999999999996</v>
      </c>
      <c r="AV711" s="17">
        <v>4.8</v>
      </c>
      <c r="AW711" s="17">
        <v>1.2</v>
      </c>
      <c r="AX711" s="17">
        <v>3.6</v>
      </c>
      <c r="AY711" s="17">
        <v>1.3</v>
      </c>
      <c r="AZ711" s="17">
        <v>0.5</v>
      </c>
      <c r="BA711" s="17">
        <v>2.2000000000000002</v>
      </c>
      <c r="BB711" s="18">
        <v>0.68421052631578938</v>
      </c>
      <c r="BC711" s="18">
        <v>2.0909090909090904</v>
      </c>
      <c r="BD711" s="18">
        <v>3.6011080332409975E-2</v>
      </c>
      <c r="BE711" s="18">
        <v>1.3850415512465374E-2</v>
      </c>
      <c r="BF711" s="18">
        <v>3.3240997229916892E-2</v>
      </c>
      <c r="BG711" s="18">
        <v>9.9722991689750698E-2</v>
      </c>
      <c r="BH711" s="58" t="s">
        <v>1323</v>
      </c>
      <c r="BI711" s="58" t="s">
        <v>1332</v>
      </c>
      <c r="BJ711" s="60">
        <v>0.54899999999999993</v>
      </c>
      <c r="BK711" s="60">
        <v>0.59399999999999997</v>
      </c>
      <c r="BL711" s="60">
        <v>0.57030778515389258</v>
      </c>
      <c r="BM711" s="62" t="s">
        <v>1526</v>
      </c>
      <c r="BN711" s="64">
        <v>0.75541247484909457</v>
      </c>
      <c r="BO711" s="64">
        <v>1805</v>
      </c>
      <c r="BP711" s="65">
        <v>0.12742382271468145</v>
      </c>
      <c r="BQ711" s="65">
        <v>2.0909090909090908</v>
      </c>
      <c r="BR711" s="80">
        <v>0.13296398891966757</v>
      </c>
      <c r="BS711" s="33"/>
    </row>
    <row r="712" spans="1:71">
      <c r="A712" s="77" t="s">
        <v>426</v>
      </c>
      <c r="B712" s="12" t="s">
        <v>113</v>
      </c>
      <c r="C712" s="13">
        <v>21</v>
      </c>
      <c r="D712" s="13">
        <v>68</v>
      </c>
      <c r="E712" s="13">
        <v>15</v>
      </c>
      <c r="F712" s="13">
        <v>53</v>
      </c>
      <c r="G712" s="13">
        <v>26.5</v>
      </c>
      <c r="H712" s="14">
        <v>592</v>
      </c>
      <c r="I712" s="15">
        <v>204</v>
      </c>
      <c r="J712" s="15">
        <v>544</v>
      </c>
      <c r="K712" s="14">
        <v>37.200000000000003</v>
      </c>
      <c r="L712" s="15">
        <v>116</v>
      </c>
      <c r="M712" s="15">
        <v>354</v>
      </c>
      <c r="N712" s="14">
        <v>32.200000000000003</v>
      </c>
      <c r="O712" s="14">
        <v>68</v>
      </c>
      <c r="P712" s="14">
        <v>95</v>
      </c>
      <c r="Q712" s="14">
        <v>75.3</v>
      </c>
      <c r="R712" s="15">
        <v>48</v>
      </c>
      <c r="S712" s="15">
        <v>238</v>
      </c>
      <c r="T712" s="15">
        <v>286</v>
      </c>
      <c r="U712" s="15">
        <v>170</v>
      </c>
      <c r="V712" s="68">
        <v>95</v>
      </c>
      <c r="W712" s="15">
        <v>68</v>
      </c>
      <c r="X712" s="15">
        <v>48</v>
      </c>
      <c r="Y712" s="15">
        <v>204</v>
      </c>
      <c r="Z712" s="14">
        <v>1442</v>
      </c>
      <c r="AA712" s="14">
        <v>1</v>
      </c>
      <c r="AB712" s="14">
        <v>0</v>
      </c>
      <c r="AC712" s="13">
        <v>-5.3</v>
      </c>
      <c r="AD712" s="13">
        <v>105.4</v>
      </c>
      <c r="AE712" s="13">
        <v>115.5</v>
      </c>
      <c r="AF712" s="13">
        <v>-10.1</v>
      </c>
      <c r="AG712" s="13">
        <v>13.3</v>
      </c>
      <c r="AH712" s="13">
        <v>1.74</v>
      </c>
      <c r="AI712" s="13">
        <v>19.8</v>
      </c>
      <c r="AJ712" s="13">
        <v>2.5</v>
      </c>
      <c r="AK712" s="13">
        <v>12.2</v>
      </c>
      <c r="AL712" s="13">
        <v>7.4</v>
      </c>
      <c r="AM712" s="13">
        <v>11.4</v>
      </c>
      <c r="AN712" s="13">
        <v>47.6</v>
      </c>
      <c r="AO712" s="13">
        <v>50.3</v>
      </c>
      <c r="AP712" s="13">
        <v>15.6</v>
      </c>
      <c r="AQ712" s="13">
        <v>102.7</v>
      </c>
      <c r="AR712" s="13">
        <v>5.8</v>
      </c>
      <c r="AS712" s="13">
        <v>3869</v>
      </c>
      <c r="AT712" s="16">
        <v>8.7058823529411757</v>
      </c>
      <c r="AU712" s="16">
        <v>2.5</v>
      </c>
      <c r="AV712" s="17">
        <v>4.2058823529411766</v>
      </c>
      <c r="AW712" s="17">
        <v>0.70588235294117652</v>
      </c>
      <c r="AX712" s="17">
        <v>3.5</v>
      </c>
      <c r="AY712" s="17">
        <v>1</v>
      </c>
      <c r="AZ712" s="17">
        <v>0.70588235294117652</v>
      </c>
      <c r="BA712" s="17">
        <v>1.3970588235294117</v>
      </c>
      <c r="BB712" s="18">
        <v>0.3285238623751387</v>
      </c>
      <c r="BC712" s="18">
        <v>1.7894736842105263</v>
      </c>
      <c r="BD712" s="18">
        <v>3.7735849056603772E-2</v>
      </c>
      <c r="BE712" s="18">
        <v>2.6637069922308548E-2</v>
      </c>
      <c r="BF712" s="18">
        <v>2.6637069922308548E-2</v>
      </c>
      <c r="BG712" s="18">
        <v>0.13207547169811321</v>
      </c>
      <c r="BH712" s="58" t="s">
        <v>1322</v>
      </c>
      <c r="BI712" s="58" t="s">
        <v>1329</v>
      </c>
      <c r="BJ712" s="60">
        <v>0.47600000000000003</v>
      </c>
      <c r="BK712" s="60">
        <v>0.503</v>
      </c>
      <c r="BL712" s="60">
        <v>0.32830416415208208</v>
      </c>
      <c r="BM712" s="62" t="s">
        <v>1527</v>
      </c>
      <c r="BN712" s="64">
        <v>0.26625636169960942</v>
      </c>
      <c r="BO712" s="64">
        <v>1802</v>
      </c>
      <c r="BP712" s="65">
        <v>9.4339622641509441E-2</v>
      </c>
      <c r="BQ712" s="65">
        <v>1.7894736842105263</v>
      </c>
      <c r="BR712" s="80">
        <v>0.15871254162042175</v>
      </c>
      <c r="BS712" s="33"/>
    </row>
    <row r="713" spans="1:71">
      <c r="A713" s="77" t="s">
        <v>194</v>
      </c>
      <c r="B713" s="12" t="s">
        <v>195</v>
      </c>
      <c r="C713" s="13">
        <v>29</v>
      </c>
      <c r="D713" s="13">
        <v>57</v>
      </c>
      <c r="E713" s="13">
        <v>21</v>
      </c>
      <c r="F713" s="13">
        <v>36</v>
      </c>
      <c r="G713" s="13">
        <v>31.6</v>
      </c>
      <c r="H713" s="14">
        <v>1072</v>
      </c>
      <c r="I713" s="15">
        <v>353</v>
      </c>
      <c r="J713" s="15">
        <v>747</v>
      </c>
      <c r="K713" s="14">
        <v>47.5</v>
      </c>
      <c r="L713" s="15">
        <v>160</v>
      </c>
      <c r="M713" s="15">
        <v>410</v>
      </c>
      <c r="N713" s="14">
        <v>39</v>
      </c>
      <c r="O713" s="14">
        <v>200</v>
      </c>
      <c r="P713" s="14">
        <v>222</v>
      </c>
      <c r="Q713" s="14">
        <v>89.3</v>
      </c>
      <c r="R713" s="15">
        <v>51</v>
      </c>
      <c r="S713" s="15">
        <v>194</v>
      </c>
      <c r="T713" s="15">
        <v>245</v>
      </c>
      <c r="U713" s="15">
        <v>194</v>
      </c>
      <c r="V713" s="68">
        <v>97</v>
      </c>
      <c r="W713" s="15">
        <v>51</v>
      </c>
      <c r="X713" s="15">
        <v>23</v>
      </c>
      <c r="Y713" s="15">
        <v>103</v>
      </c>
      <c r="Z713" s="14">
        <v>1790</v>
      </c>
      <c r="AA713" s="14">
        <v>2</v>
      </c>
      <c r="AB713" s="14">
        <v>0</v>
      </c>
      <c r="AC713" s="13">
        <v>-3.5</v>
      </c>
      <c r="AD713" s="13">
        <v>110.9</v>
      </c>
      <c r="AE713" s="13">
        <v>116.7</v>
      </c>
      <c r="AF713" s="13">
        <v>-5.8</v>
      </c>
      <c r="AG713" s="13">
        <v>17.899999999999999</v>
      </c>
      <c r="AH713" s="13">
        <v>1.96</v>
      </c>
      <c r="AI713" s="13">
        <v>17.2</v>
      </c>
      <c r="AJ713" s="13">
        <v>3</v>
      </c>
      <c r="AK713" s="13">
        <v>11.3</v>
      </c>
      <c r="AL713" s="13">
        <v>7</v>
      </c>
      <c r="AM713" s="13">
        <v>8.8000000000000007</v>
      </c>
      <c r="AN713" s="13">
        <v>58.2</v>
      </c>
      <c r="AO713" s="13">
        <v>63.2</v>
      </c>
      <c r="AP713" s="13">
        <v>22.4</v>
      </c>
      <c r="AQ713" s="13">
        <v>97.41</v>
      </c>
      <c r="AR713" s="13">
        <v>12.4</v>
      </c>
      <c r="AS713" s="13">
        <v>3657</v>
      </c>
      <c r="AT713" s="16">
        <v>18.807017543859651</v>
      </c>
      <c r="AU713" s="16">
        <v>3.4035087719298245</v>
      </c>
      <c r="AV713" s="17">
        <v>4.2982456140350873</v>
      </c>
      <c r="AW713" s="17">
        <v>0.89473684210526316</v>
      </c>
      <c r="AX713" s="17">
        <v>3.4035087719298245</v>
      </c>
      <c r="AY713" s="17">
        <v>0.89473684210526316</v>
      </c>
      <c r="AZ713" s="17">
        <v>0.40350877192982454</v>
      </c>
      <c r="BA713" s="17">
        <v>1.7017543859649122</v>
      </c>
      <c r="BB713" s="18">
        <v>0.5951587830335332</v>
      </c>
      <c r="BC713" s="18">
        <v>2</v>
      </c>
      <c r="BD713" s="18">
        <v>2.8314457028647568E-2</v>
      </c>
      <c r="BE713" s="18">
        <v>1.2769264934488118E-2</v>
      </c>
      <c r="BF713" s="18">
        <v>2.8314457028647568E-2</v>
      </c>
      <c r="BG713" s="18">
        <v>0.1077059737952476</v>
      </c>
      <c r="BH713" s="58" t="s">
        <v>1323</v>
      </c>
      <c r="BI713" s="58" t="s">
        <v>1331</v>
      </c>
      <c r="BJ713" s="60">
        <v>0.58200000000000007</v>
      </c>
      <c r="BK713" s="60">
        <v>0.63200000000000001</v>
      </c>
      <c r="BL713" s="60">
        <v>0.45081472540736273</v>
      </c>
      <c r="BM713" s="62" t="s">
        <v>1526</v>
      </c>
      <c r="BN713" s="64">
        <v>0.57518443997317248</v>
      </c>
      <c r="BO713" s="64">
        <v>1801.2</v>
      </c>
      <c r="BP713" s="65">
        <v>0.10770597379524761</v>
      </c>
      <c r="BQ713" s="65">
        <v>2</v>
      </c>
      <c r="BR713" s="80">
        <v>0.13602043082389517</v>
      </c>
      <c r="BS713" s="33"/>
    </row>
    <row r="714" spans="1:71">
      <c r="A714" s="77" t="s">
        <v>280</v>
      </c>
      <c r="B714" s="12" t="s">
        <v>55</v>
      </c>
      <c r="C714" s="13">
        <v>31</v>
      </c>
      <c r="D714" s="13">
        <v>74</v>
      </c>
      <c r="E714" s="13">
        <v>30</v>
      </c>
      <c r="F714" s="13">
        <v>44</v>
      </c>
      <c r="G714" s="13">
        <v>24.1</v>
      </c>
      <c r="H714" s="14">
        <v>814</v>
      </c>
      <c r="I714" s="15">
        <v>289</v>
      </c>
      <c r="J714" s="15">
        <v>666</v>
      </c>
      <c r="K714" s="14">
        <v>43.7</v>
      </c>
      <c r="L714" s="15">
        <v>192</v>
      </c>
      <c r="M714" s="15">
        <v>481</v>
      </c>
      <c r="N714" s="14">
        <v>39.299999999999997</v>
      </c>
      <c r="O714" s="14">
        <v>44</v>
      </c>
      <c r="P714" s="14">
        <v>52</v>
      </c>
      <c r="Q714" s="14">
        <v>88.7</v>
      </c>
      <c r="R714" s="15">
        <v>15</v>
      </c>
      <c r="S714" s="15">
        <v>148</v>
      </c>
      <c r="T714" s="15">
        <v>170</v>
      </c>
      <c r="U714" s="15">
        <v>178</v>
      </c>
      <c r="V714" s="68">
        <v>89</v>
      </c>
      <c r="W714" s="15">
        <v>37</v>
      </c>
      <c r="X714" s="15">
        <v>7</v>
      </c>
      <c r="Y714" s="15">
        <v>133</v>
      </c>
      <c r="Z714" s="14">
        <v>1332</v>
      </c>
      <c r="AA714" s="14">
        <v>0</v>
      </c>
      <c r="AB714" s="14">
        <v>0</v>
      </c>
      <c r="AC714" s="13">
        <v>0.9</v>
      </c>
      <c r="AD714" s="13">
        <v>110.1</v>
      </c>
      <c r="AE714" s="13">
        <v>109.9</v>
      </c>
      <c r="AF714" s="13">
        <v>0.2</v>
      </c>
      <c r="AG714" s="13">
        <v>14.8</v>
      </c>
      <c r="AH714" s="13">
        <v>2.0499999999999998</v>
      </c>
      <c r="AI714" s="13">
        <v>18.600000000000001</v>
      </c>
      <c r="AJ714" s="13">
        <v>1</v>
      </c>
      <c r="AK714" s="13">
        <v>8.4</v>
      </c>
      <c r="AL714" s="13">
        <v>4.7</v>
      </c>
      <c r="AM714" s="13">
        <v>9.1</v>
      </c>
      <c r="AN714" s="13">
        <v>58.1</v>
      </c>
      <c r="AO714" s="13">
        <v>59.5</v>
      </c>
      <c r="AP714" s="13">
        <v>18.7</v>
      </c>
      <c r="AQ714" s="13">
        <v>97.68</v>
      </c>
      <c r="AR714" s="13">
        <v>7.8</v>
      </c>
      <c r="AS714" s="13">
        <v>3661</v>
      </c>
      <c r="AT714" s="16">
        <v>11</v>
      </c>
      <c r="AU714" s="16">
        <v>2.4054054054054053</v>
      </c>
      <c r="AV714" s="17">
        <v>2.2972972972972974</v>
      </c>
      <c r="AW714" s="17">
        <v>0.20270270270270271</v>
      </c>
      <c r="AX714" s="17">
        <v>2</v>
      </c>
      <c r="AY714" s="17">
        <v>0.5</v>
      </c>
      <c r="AZ714" s="17">
        <v>9.45945945945946E-2</v>
      </c>
      <c r="BA714" s="17">
        <v>1.2027027027027026</v>
      </c>
      <c r="BB714" s="18">
        <v>0.45643153526970953</v>
      </c>
      <c r="BC714" s="18">
        <v>2</v>
      </c>
      <c r="BD714" s="18">
        <v>2.0746887966804978E-2</v>
      </c>
      <c r="BE714" s="18">
        <v>3.92508691263878E-3</v>
      </c>
      <c r="BF714" s="18">
        <v>8.4109005270831001E-3</v>
      </c>
      <c r="BG714" s="18">
        <v>8.2987551867219914E-2</v>
      </c>
      <c r="BH714" s="58" t="s">
        <v>1322</v>
      </c>
      <c r="BI714" s="58" t="s">
        <v>1331</v>
      </c>
      <c r="BJ714" s="60">
        <v>0.58099999999999996</v>
      </c>
      <c r="BK714" s="60">
        <v>0.59499999999999997</v>
      </c>
      <c r="BL714" s="60">
        <v>0.40193120096560048</v>
      </c>
      <c r="BM714" s="62" t="s">
        <v>1527</v>
      </c>
      <c r="BN714" s="64">
        <v>0.33641851106639842</v>
      </c>
      <c r="BO714" s="64">
        <v>1783.4</v>
      </c>
      <c r="BP714" s="65">
        <v>9.980935292138611E-2</v>
      </c>
      <c r="BQ714" s="65">
        <v>2</v>
      </c>
      <c r="BR714" s="80">
        <v>9.532353930694179E-2</v>
      </c>
      <c r="BS714" s="33"/>
    </row>
    <row r="715" spans="1:71">
      <c r="A715" s="77" t="s">
        <v>520</v>
      </c>
      <c r="B715" s="12" t="s">
        <v>61</v>
      </c>
      <c r="C715" s="13">
        <v>31</v>
      </c>
      <c r="D715" s="13">
        <v>74</v>
      </c>
      <c r="E715" s="13">
        <v>45</v>
      </c>
      <c r="F715" s="13">
        <v>29</v>
      </c>
      <c r="G715" s="13">
        <v>24.1</v>
      </c>
      <c r="H715" s="14">
        <v>474</v>
      </c>
      <c r="I715" s="15">
        <v>192</v>
      </c>
      <c r="J715" s="15">
        <v>437</v>
      </c>
      <c r="K715" s="14">
        <v>43.9</v>
      </c>
      <c r="L715" s="15">
        <v>74</v>
      </c>
      <c r="M715" s="15">
        <v>222</v>
      </c>
      <c r="N715" s="14">
        <v>33.5</v>
      </c>
      <c r="O715" s="14">
        <v>15</v>
      </c>
      <c r="P715" s="14">
        <v>22</v>
      </c>
      <c r="Q715" s="14">
        <v>68.2</v>
      </c>
      <c r="R715" s="15">
        <v>52</v>
      </c>
      <c r="S715" s="15">
        <v>200</v>
      </c>
      <c r="T715" s="15">
        <v>252</v>
      </c>
      <c r="U715" s="15">
        <v>207</v>
      </c>
      <c r="V715" s="68">
        <v>74</v>
      </c>
      <c r="W715" s="15">
        <v>126</v>
      </c>
      <c r="X715" s="15">
        <v>30</v>
      </c>
      <c r="Y715" s="15">
        <v>200</v>
      </c>
      <c r="Z715" s="14">
        <v>1480</v>
      </c>
      <c r="AA715" s="14">
        <v>0</v>
      </c>
      <c r="AB715" s="14">
        <v>0</v>
      </c>
      <c r="AC715" s="13">
        <v>3.5</v>
      </c>
      <c r="AD715" s="13">
        <v>113.8</v>
      </c>
      <c r="AE715" s="13">
        <v>106</v>
      </c>
      <c r="AF715" s="13">
        <v>7.8</v>
      </c>
      <c r="AG715" s="13">
        <v>15.3</v>
      </c>
      <c r="AH715" s="13">
        <v>2.84</v>
      </c>
      <c r="AI715" s="13">
        <v>28.7</v>
      </c>
      <c r="AJ715" s="13">
        <v>3.1</v>
      </c>
      <c r="AK715" s="13">
        <v>11.1</v>
      </c>
      <c r="AL715" s="13">
        <v>7.2</v>
      </c>
      <c r="AM715" s="13">
        <v>10.1</v>
      </c>
      <c r="AN715" s="13">
        <v>52.5</v>
      </c>
      <c r="AO715" s="13">
        <v>53.1</v>
      </c>
      <c r="AP715" s="13">
        <v>12.6</v>
      </c>
      <c r="AQ715" s="13">
        <v>99.24</v>
      </c>
      <c r="AR715" s="13">
        <v>7</v>
      </c>
      <c r="AS715" s="13">
        <v>3675</v>
      </c>
      <c r="AT715" s="16">
        <v>6.4054054054054053</v>
      </c>
      <c r="AU715" s="16">
        <v>2.7972972972972974</v>
      </c>
      <c r="AV715" s="17">
        <v>3.4054054054054053</v>
      </c>
      <c r="AW715" s="17">
        <v>0.70270270270270274</v>
      </c>
      <c r="AX715" s="17">
        <v>2.7027027027027026</v>
      </c>
      <c r="AY715" s="17">
        <v>1.7027027027027026</v>
      </c>
      <c r="AZ715" s="17">
        <v>0.40540540540540543</v>
      </c>
      <c r="BA715" s="17">
        <v>1</v>
      </c>
      <c r="BB715" s="18">
        <v>0.26578445665582595</v>
      </c>
      <c r="BC715" s="18">
        <v>2.7972972972972974</v>
      </c>
      <c r="BD715" s="18">
        <v>7.0651564427498037E-2</v>
      </c>
      <c r="BE715" s="18">
        <v>1.68218010541662E-2</v>
      </c>
      <c r="BF715" s="18">
        <v>2.915778849388808E-2</v>
      </c>
      <c r="BG715" s="18">
        <v>0.11214534036110799</v>
      </c>
      <c r="BH715" s="58" t="s">
        <v>1322</v>
      </c>
      <c r="BI715" s="58" t="s">
        <v>1331</v>
      </c>
      <c r="BJ715" s="60">
        <v>0.52500000000000002</v>
      </c>
      <c r="BK715" s="60">
        <v>0.53100000000000003</v>
      </c>
      <c r="BL715" s="60">
        <v>0.26372963186481591</v>
      </c>
      <c r="BM715" s="62" t="s">
        <v>1527</v>
      </c>
      <c r="BN715" s="64">
        <v>0.19589972266028605</v>
      </c>
      <c r="BO715" s="64">
        <v>1783.4</v>
      </c>
      <c r="BP715" s="65">
        <v>0.11607042727374677</v>
      </c>
      <c r="BQ715" s="65">
        <v>2.7972972972972974</v>
      </c>
      <c r="BR715" s="80">
        <v>0.14130312885499607</v>
      </c>
      <c r="BS715" s="33"/>
    </row>
    <row r="716" spans="1:71">
      <c r="A716" s="77" t="s">
        <v>106</v>
      </c>
      <c r="B716" s="12" t="s">
        <v>73</v>
      </c>
      <c r="C716" s="13">
        <v>26</v>
      </c>
      <c r="D716" s="13">
        <v>50</v>
      </c>
      <c r="E716" s="13">
        <v>31</v>
      </c>
      <c r="F716" s="13">
        <v>19</v>
      </c>
      <c r="G716" s="13">
        <v>35.4</v>
      </c>
      <c r="H716" s="14">
        <v>1410</v>
      </c>
      <c r="I716" s="15">
        <v>460</v>
      </c>
      <c r="J716" s="15">
        <v>1025</v>
      </c>
      <c r="K716" s="14">
        <v>45</v>
      </c>
      <c r="L716" s="15">
        <v>175</v>
      </c>
      <c r="M716" s="15">
        <v>480</v>
      </c>
      <c r="N716" s="14">
        <v>36.799999999999997</v>
      </c>
      <c r="O716" s="14">
        <v>310</v>
      </c>
      <c r="P716" s="14">
        <v>395</v>
      </c>
      <c r="Q716" s="14">
        <v>78.2</v>
      </c>
      <c r="R716" s="15">
        <v>40</v>
      </c>
      <c r="S716" s="15">
        <v>370</v>
      </c>
      <c r="T716" s="15">
        <v>410</v>
      </c>
      <c r="U716" s="15">
        <v>385</v>
      </c>
      <c r="V716" s="68">
        <v>180</v>
      </c>
      <c r="W716" s="15">
        <v>90</v>
      </c>
      <c r="X716" s="15">
        <v>20</v>
      </c>
      <c r="Y716" s="15">
        <v>125</v>
      </c>
      <c r="Z716" s="14">
        <v>2625</v>
      </c>
      <c r="AA716" s="14">
        <v>21</v>
      </c>
      <c r="AB716" s="14">
        <v>5</v>
      </c>
      <c r="AC716" s="13">
        <v>6.9</v>
      </c>
      <c r="AD716" s="13">
        <v>119.6</v>
      </c>
      <c r="AE716" s="13">
        <v>110.5</v>
      </c>
      <c r="AF716" s="13">
        <v>9.1</v>
      </c>
      <c r="AG716" s="13">
        <v>34.200000000000003</v>
      </c>
      <c r="AH716" s="13">
        <v>2.14</v>
      </c>
      <c r="AI716" s="13">
        <v>21.8</v>
      </c>
      <c r="AJ716" s="13">
        <v>2.2999999999999998</v>
      </c>
      <c r="AK716" s="13">
        <v>19.8</v>
      </c>
      <c r="AL716" s="13">
        <v>11.2</v>
      </c>
      <c r="AM716" s="13">
        <v>10.199999999999999</v>
      </c>
      <c r="AN716" s="13">
        <v>53.6</v>
      </c>
      <c r="AO716" s="13">
        <v>58.7</v>
      </c>
      <c r="AP716" s="13">
        <v>32.799999999999997</v>
      </c>
      <c r="AQ716" s="13">
        <v>100.22</v>
      </c>
      <c r="AR716" s="13">
        <v>17</v>
      </c>
      <c r="AS716" s="13">
        <v>3696</v>
      </c>
      <c r="AT716" s="16">
        <v>28.2</v>
      </c>
      <c r="AU716" s="16">
        <v>7.7</v>
      </c>
      <c r="AV716" s="17">
        <v>8.1999999999999993</v>
      </c>
      <c r="AW716" s="17">
        <v>0.8</v>
      </c>
      <c r="AX716" s="17">
        <v>7.4</v>
      </c>
      <c r="AY716" s="17">
        <v>1.8</v>
      </c>
      <c r="AZ716" s="17">
        <v>0.4</v>
      </c>
      <c r="BA716" s="17">
        <v>3.6</v>
      </c>
      <c r="BB716" s="18">
        <v>0.79661016949152541</v>
      </c>
      <c r="BC716" s="18">
        <v>2.1388888888888888</v>
      </c>
      <c r="BD716" s="18">
        <v>5.0847457627118647E-2</v>
      </c>
      <c r="BE716" s="18">
        <v>1.1299435028248589E-2</v>
      </c>
      <c r="BF716" s="18">
        <v>2.2598870056497179E-2</v>
      </c>
      <c r="BG716" s="18">
        <v>0.20903954802259889</v>
      </c>
      <c r="BH716" s="58" t="s">
        <v>1323</v>
      </c>
      <c r="BI716" s="58" t="s">
        <v>1330</v>
      </c>
      <c r="BJ716" s="60">
        <v>0.53600000000000003</v>
      </c>
      <c r="BK716" s="60">
        <v>0.58700000000000008</v>
      </c>
      <c r="BL716" s="60">
        <v>0.61858780929390467</v>
      </c>
      <c r="BM716" s="62" t="s">
        <v>1526</v>
      </c>
      <c r="BN716" s="64">
        <v>0.8624547283702213</v>
      </c>
      <c r="BO716" s="64">
        <v>1770</v>
      </c>
      <c r="BP716" s="65">
        <v>0.2175141242937853</v>
      </c>
      <c r="BQ716" s="65">
        <v>2.1388888888888888</v>
      </c>
      <c r="BR716" s="80">
        <v>0.23163841807909605</v>
      </c>
      <c r="BS716" s="33"/>
    </row>
    <row r="717" spans="1:71">
      <c r="A717" s="77" t="s">
        <v>264</v>
      </c>
      <c r="B717" s="12" t="s">
        <v>121</v>
      </c>
      <c r="C717" s="13">
        <v>21</v>
      </c>
      <c r="D717" s="13">
        <v>66</v>
      </c>
      <c r="E717" s="13">
        <v>30</v>
      </c>
      <c r="F717" s="13">
        <v>36</v>
      </c>
      <c r="G717" s="13">
        <v>26.7</v>
      </c>
      <c r="H717" s="14">
        <v>838</v>
      </c>
      <c r="I717" s="15">
        <v>284</v>
      </c>
      <c r="J717" s="15">
        <v>686</v>
      </c>
      <c r="K717" s="14">
        <v>41.9</v>
      </c>
      <c r="L717" s="15">
        <v>106</v>
      </c>
      <c r="M717" s="15">
        <v>297</v>
      </c>
      <c r="N717" s="14">
        <v>35.4</v>
      </c>
      <c r="O717" s="14">
        <v>158</v>
      </c>
      <c r="P717" s="14">
        <v>205</v>
      </c>
      <c r="Q717" s="14">
        <v>76.7</v>
      </c>
      <c r="R717" s="15">
        <v>53</v>
      </c>
      <c r="S717" s="15">
        <v>145</v>
      </c>
      <c r="T717" s="15">
        <v>198</v>
      </c>
      <c r="U717" s="15">
        <v>337</v>
      </c>
      <c r="V717" s="68">
        <v>178</v>
      </c>
      <c r="W717" s="15">
        <v>66</v>
      </c>
      <c r="X717" s="15">
        <v>13</v>
      </c>
      <c r="Y717" s="15">
        <v>178</v>
      </c>
      <c r="Z717" s="14">
        <v>1643</v>
      </c>
      <c r="AA717" s="14">
        <v>2</v>
      </c>
      <c r="AB717" s="14">
        <v>0</v>
      </c>
      <c r="AC717" s="13">
        <v>-0.6</v>
      </c>
      <c r="AD717" s="13">
        <v>112.5</v>
      </c>
      <c r="AE717" s="13">
        <v>113.7</v>
      </c>
      <c r="AF717" s="13">
        <v>-1.3</v>
      </c>
      <c r="AG717" s="13">
        <v>27.4</v>
      </c>
      <c r="AH717" s="13">
        <v>1.89</v>
      </c>
      <c r="AI717" s="13">
        <v>25.9</v>
      </c>
      <c r="AJ717" s="13">
        <v>2.8</v>
      </c>
      <c r="AK717" s="13">
        <v>8.3000000000000007</v>
      </c>
      <c r="AL717" s="13">
        <v>5.4</v>
      </c>
      <c r="AM717" s="13">
        <v>13.7</v>
      </c>
      <c r="AN717" s="13">
        <v>49.6</v>
      </c>
      <c r="AO717" s="13">
        <v>54</v>
      </c>
      <c r="AP717" s="13">
        <v>22</v>
      </c>
      <c r="AQ717" s="13">
        <v>100.99</v>
      </c>
      <c r="AR717" s="13">
        <v>8.4</v>
      </c>
      <c r="AS717" s="13">
        <v>3705</v>
      </c>
      <c r="AT717" s="16">
        <v>12.696969696969697</v>
      </c>
      <c r="AU717" s="16">
        <v>5.1060606060606064</v>
      </c>
      <c r="AV717" s="17">
        <v>3</v>
      </c>
      <c r="AW717" s="17">
        <v>0.80303030303030298</v>
      </c>
      <c r="AX717" s="17">
        <v>2.1969696969696968</v>
      </c>
      <c r="AY717" s="17">
        <v>1</v>
      </c>
      <c r="AZ717" s="17">
        <v>0.19696969696969696</v>
      </c>
      <c r="BA717" s="17">
        <v>2.6969696969696968</v>
      </c>
      <c r="BB717" s="18">
        <v>0.47554193621609353</v>
      </c>
      <c r="BC717" s="18">
        <v>1.8932584269662924</v>
      </c>
      <c r="BD717" s="18">
        <v>3.7453183520599252E-2</v>
      </c>
      <c r="BE717" s="18">
        <v>7.377142208602883E-3</v>
      </c>
      <c r="BF717" s="18">
        <v>3.0076041311996368E-2</v>
      </c>
      <c r="BG717" s="18">
        <v>8.2283509249801379E-2</v>
      </c>
      <c r="BH717" s="58" t="s">
        <v>1322</v>
      </c>
      <c r="BI717" s="58" t="s">
        <v>1329</v>
      </c>
      <c r="BJ717" s="60">
        <v>0.496</v>
      </c>
      <c r="BK717" s="60">
        <v>0.54</v>
      </c>
      <c r="BL717" s="60">
        <v>0.4140012070006035</v>
      </c>
      <c r="BM717" s="62" t="s">
        <v>1527</v>
      </c>
      <c r="BN717" s="64">
        <v>0.38831778550088414</v>
      </c>
      <c r="BO717" s="64">
        <v>1762.2</v>
      </c>
      <c r="BP717" s="65">
        <v>0.19123822494609011</v>
      </c>
      <c r="BQ717" s="65">
        <v>1.8932584269662922</v>
      </c>
      <c r="BR717" s="80">
        <v>0.11235955056179775</v>
      </c>
      <c r="BS717" s="33"/>
    </row>
    <row r="718" spans="1:71">
      <c r="A718" s="79" t="s">
        <v>400</v>
      </c>
      <c r="B718" s="12" t="s">
        <v>97</v>
      </c>
      <c r="C718" s="13">
        <v>26</v>
      </c>
      <c r="D718" s="13">
        <v>68</v>
      </c>
      <c r="E718" s="13">
        <v>31</v>
      </c>
      <c r="F718" s="13">
        <v>37</v>
      </c>
      <c r="G718" s="13">
        <v>25.9</v>
      </c>
      <c r="H718" s="14">
        <v>619</v>
      </c>
      <c r="I718" s="15">
        <v>224</v>
      </c>
      <c r="J718" s="15">
        <v>490</v>
      </c>
      <c r="K718" s="14">
        <v>46</v>
      </c>
      <c r="L718" s="15">
        <v>34</v>
      </c>
      <c r="M718" s="15">
        <v>156</v>
      </c>
      <c r="N718" s="14">
        <v>23.4</v>
      </c>
      <c r="O718" s="14">
        <v>129</v>
      </c>
      <c r="P718" s="14">
        <v>177</v>
      </c>
      <c r="Q718" s="14">
        <v>73.7</v>
      </c>
      <c r="R718" s="15">
        <v>150</v>
      </c>
      <c r="S718" s="15">
        <v>340</v>
      </c>
      <c r="T718" s="15">
        <v>490</v>
      </c>
      <c r="U718" s="15">
        <v>136</v>
      </c>
      <c r="V718" s="68">
        <v>75</v>
      </c>
      <c r="W718" s="15">
        <v>54</v>
      </c>
      <c r="X718" s="15">
        <v>41</v>
      </c>
      <c r="Y718" s="15">
        <v>197</v>
      </c>
      <c r="Z718" s="14">
        <v>1612</v>
      </c>
      <c r="AA718" s="14">
        <v>10</v>
      </c>
      <c r="AB718" s="14">
        <v>0</v>
      </c>
      <c r="AC718" s="13">
        <v>-0.2</v>
      </c>
      <c r="AD718" s="13">
        <v>107.8</v>
      </c>
      <c r="AE718" s="13">
        <v>107.8</v>
      </c>
      <c r="AF718" s="13">
        <v>0</v>
      </c>
      <c r="AG718" s="13">
        <v>11.7</v>
      </c>
      <c r="AH718" s="13">
        <v>1.74</v>
      </c>
      <c r="AI718" s="13">
        <v>17.2</v>
      </c>
      <c r="AJ718" s="13">
        <v>8.3000000000000007</v>
      </c>
      <c r="AK718" s="13">
        <v>20.2</v>
      </c>
      <c r="AL718" s="13">
        <v>14</v>
      </c>
      <c r="AM718" s="13">
        <v>9.9</v>
      </c>
      <c r="AN718" s="13">
        <v>49.8</v>
      </c>
      <c r="AO718" s="13">
        <v>54.4</v>
      </c>
      <c r="AP718" s="13">
        <v>15.9</v>
      </c>
      <c r="AQ718" s="13">
        <v>97.19</v>
      </c>
      <c r="AR718" s="13">
        <v>9.9</v>
      </c>
      <c r="AS718" s="13">
        <v>3554</v>
      </c>
      <c r="AT718" s="16">
        <v>9.1029411764705888</v>
      </c>
      <c r="AU718" s="16">
        <v>2</v>
      </c>
      <c r="AV718" s="17">
        <v>7.2058823529411766</v>
      </c>
      <c r="AW718" s="17">
        <v>2.2058823529411766</v>
      </c>
      <c r="AX718" s="17">
        <v>5</v>
      </c>
      <c r="AY718" s="17">
        <v>0.79411764705882348</v>
      </c>
      <c r="AZ718" s="17">
        <v>0.6029411764705882</v>
      </c>
      <c r="BA718" s="17">
        <v>1.1029411764705883</v>
      </c>
      <c r="BB718" s="18">
        <v>0.35146491028843974</v>
      </c>
      <c r="BC718" s="18">
        <v>1.8133333333333332</v>
      </c>
      <c r="BD718" s="18">
        <v>3.066091301385419E-2</v>
      </c>
      <c r="BE718" s="18">
        <v>2.3279582103111516E-2</v>
      </c>
      <c r="BF718" s="18">
        <v>8.5169202816261655E-2</v>
      </c>
      <c r="BG718" s="18">
        <v>0.19305019305019305</v>
      </c>
      <c r="BH718" s="58" t="s">
        <v>1322</v>
      </c>
      <c r="BI718" s="58" t="s">
        <v>1330</v>
      </c>
      <c r="BJ718" s="60">
        <v>0.498</v>
      </c>
      <c r="BK718" s="60">
        <v>0.54400000000000004</v>
      </c>
      <c r="BL718" s="60">
        <v>0.29571514785757391</v>
      </c>
      <c r="BM718" s="62" t="s">
        <v>1527</v>
      </c>
      <c r="BN718" s="64">
        <v>0.2783998106284768</v>
      </c>
      <c r="BO718" s="64">
        <v>1761.1999999999998</v>
      </c>
      <c r="BP718" s="65">
        <v>7.7220077220077232E-2</v>
      </c>
      <c r="BQ718" s="65">
        <v>1.8133333333333332</v>
      </c>
      <c r="BR718" s="80">
        <v>0.27821939586645472</v>
      </c>
      <c r="BS718" s="33"/>
    </row>
    <row r="719" spans="1:71">
      <c r="A719" s="77" t="s">
        <v>168</v>
      </c>
      <c r="B719" s="12" t="s">
        <v>169</v>
      </c>
      <c r="C719" s="13">
        <v>26</v>
      </c>
      <c r="D719" s="13">
        <v>63</v>
      </c>
      <c r="E719" s="13">
        <v>14</v>
      </c>
      <c r="F719" s="13">
        <v>49</v>
      </c>
      <c r="G719" s="13">
        <v>27.9</v>
      </c>
      <c r="H719" s="14">
        <v>1159</v>
      </c>
      <c r="I719" s="15">
        <v>416</v>
      </c>
      <c r="J719" s="15">
        <v>869</v>
      </c>
      <c r="K719" s="14">
        <v>48</v>
      </c>
      <c r="L719" s="15">
        <v>107</v>
      </c>
      <c r="M719" s="15">
        <v>271</v>
      </c>
      <c r="N719" s="14">
        <v>40.6</v>
      </c>
      <c r="O719" s="14">
        <v>214</v>
      </c>
      <c r="P719" s="14">
        <v>252</v>
      </c>
      <c r="Q719" s="14">
        <v>86.5</v>
      </c>
      <c r="R719" s="15">
        <v>63</v>
      </c>
      <c r="S719" s="15">
        <v>113</v>
      </c>
      <c r="T719" s="15">
        <v>170</v>
      </c>
      <c r="U719" s="15">
        <v>265</v>
      </c>
      <c r="V719" s="68">
        <v>158</v>
      </c>
      <c r="W719" s="15">
        <v>44</v>
      </c>
      <c r="X719" s="15">
        <v>6</v>
      </c>
      <c r="Y719" s="15">
        <v>145</v>
      </c>
      <c r="Z719" s="14">
        <v>1758</v>
      </c>
      <c r="AA719" s="14">
        <v>2</v>
      </c>
      <c r="AB719" s="14">
        <v>0</v>
      </c>
      <c r="AC719" s="13">
        <v>-4.5</v>
      </c>
      <c r="AD719" s="13">
        <v>110.4</v>
      </c>
      <c r="AE719" s="13">
        <v>117.9</v>
      </c>
      <c r="AF719" s="13">
        <v>-7.5</v>
      </c>
      <c r="AG719" s="13">
        <v>24.6</v>
      </c>
      <c r="AH719" s="13">
        <v>1.65</v>
      </c>
      <c r="AI719" s="13">
        <v>18.899999999999999</v>
      </c>
      <c r="AJ719" s="13">
        <v>3.3</v>
      </c>
      <c r="AK719" s="13">
        <v>6</v>
      </c>
      <c r="AL719" s="13">
        <v>4.7</v>
      </c>
      <c r="AM719" s="13">
        <v>11.5</v>
      </c>
      <c r="AN719" s="13">
        <v>54.3</v>
      </c>
      <c r="AO719" s="13">
        <v>59.3</v>
      </c>
      <c r="AP719" s="13">
        <v>26.4</v>
      </c>
      <c r="AQ719" s="13">
        <v>101.38</v>
      </c>
      <c r="AR719" s="13">
        <v>10.6</v>
      </c>
      <c r="AS719" s="13">
        <v>3709</v>
      </c>
      <c r="AT719" s="16">
        <v>18.396825396825395</v>
      </c>
      <c r="AU719" s="16">
        <v>4.2063492063492065</v>
      </c>
      <c r="AV719" s="17">
        <v>2.6984126984126986</v>
      </c>
      <c r="AW719" s="17">
        <v>1</v>
      </c>
      <c r="AX719" s="17">
        <v>1.7936507936507937</v>
      </c>
      <c r="AY719" s="17">
        <v>0.69841269841269837</v>
      </c>
      <c r="AZ719" s="17">
        <v>9.5238095238095233E-2</v>
      </c>
      <c r="BA719" s="17">
        <v>2.5079365079365079</v>
      </c>
      <c r="BB719" s="18">
        <v>0.65938442282528298</v>
      </c>
      <c r="BC719" s="18">
        <v>1.6772151898734178</v>
      </c>
      <c r="BD719" s="18">
        <v>2.5032713204756217E-2</v>
      </c>
      <c r="BE719" s="18">
        <v>3.4135518006485747E-3</v>
      </c>
      <c r="BF719" s="18">
        <v>3.5842293906810041E-2</v>
      </c>
      <c r="BG719" s="18">
        <v>6.4288558912214827E-2</v>
      </c>
      <c r="BH719" s="58" t="s">
        <v>1322</v>
      </c>
      <c r="BI719" s="58" t="s">
        <v>1330</v>
      </c>
      <c r="BJ719" s="60">
        <v>0.54299999999999993</v>
      </c>
      <c r="BK719" s="60">
        <v>0.59299999999999997</v>
      </c>
      <c r="BL719" s="60">
        <v>0.52444176222088112</v>
      </c>
      <c r="BM719" s="62" t="s">
        <v>1527</v>
      </c>
      <c r="BN719" s="64">
        <v>0.56263932803168215</v>
      </c>
      <c r="BO719" s="64">
        <v>1757.6999999999998</v>
      </c>
      <c r="BP719" s="65">
        <v>0.15076520452864539</v>
      </c>
      <c r="BQ719" s="65">
        <v>1.6772151898734178</v>
      </c>
      <c r="BR719" s="80">
        <v>9.6717301018376292E-2</v>
      </c>
      <c r="BS719" s="33"/>
    </row>
    <row r="720" spans="1:71">
      <c r="A720" s="77" t="s">
        <v>434</v>
      </c>
      <c r="B720" s="12" t="s">
        <v>45</v>
      </c>
      <c r="C720" s="13">
        <v>37</v>
      </c>
      <c r="D720" s="13">
        <v>71</v>
      </c>
      <c r="E720" s="13">
        <v>44</v>
      </c>
      <c r="F720" s="13">
        <v>27</v>
      </c>
      <c r="G720" s="13">
        <v>24.7</v>
      </c>
      <c r="H720" s="14">
        <v>582</v>
      </c>
      <c r="I720" s="15">
        <v>185</v>
      </c>
      <c r="J720" s="15">
        <v>469</v>
      </c>
      <c r="K720" s="14">
        <v>40</v>
      </c>
      <c r="L720" s="15">
        <v>128</v>
      </c>
      <c r="M720" s="15">
        <v>312</v>
      </c>
      <c r="N720" s="14">
        <v>41</v>
      </c>
      <c r="O720" s="14">
        <v>78</v>
      </c>
      <c r="P720" s="14">
        <v>92</v>
      </c>
      <c r="Q720" s="14">
        <v>90</v>
      </c>
      <c r="R720" s="15">
        <v>36</v>
      </c>
      <c r="S720" s="15">
        <v>149</v>
      </c>
      <c r="T720" s="15">
        <v>185</v>
      </c>
      <c r="U720" s="15">
        <v>320</v>
      </c>
      <c r="V720" s="68">
        <v>78</v>
      </c>
      <c r="W720" s="15">
        <v>78</v>
      </c>
      <c r="X720" s="15">
        <v>14</v>
      </c>
      <c r="Y720" s="15">
        <v>114</v>
      </c>
      <c r="Z720" s="14">
        <v>1484</v>
      </c>
      <c r="AA720" s="14">
        <v>1</v>
      </c>
      <c r="AB720" s="14">
        <v>0</v>
      </c>
      <c r="AC720" s="13">
        <v>3.7</v>
      </c>
      <c r="AD720" s="13">
        <v>115.5</v>
      </c>
      <c r="AE720" s="13">
        <v>109</v>
      </c>
      <c r="AF720" s="13">
        <v>6.5</v>
      </c>
      <c r="AG720" s="13">
        <v>24.3</v>
      </c>
      <c r="AH720" s="13">
        <v>4.25</v>
      </c>
      <c r="AI720" s="13">
        <v>35.6</v>
      </c>
      <c r="AJ720" s="13">
        <v>1.8</v>
      </c>
      <c r="AK720" s="13">
        <v>8.5</v>
      </c>
      <c r="AL720" s="13">
        <v>5.2</v>
      </c>
      <c r="AM720" s="13">
        <v>8.4</v>
      </c>
      <c r="AN720" s="13">
        <v>53.5</v>
      </c>
      <c r="AO720" s="13">
        <v>57.3</v>
      </c>
      <c r="AP720" s="13">
        <v>14.1</v>
      </c>
      <c r="AQ720" s="13">
        <v>97.92</v>
      </c>
      <c r="AR720" s="13">
        <v>9.1999999999999993</v>
      </c>
      <c r="AS720" s="13">
        <v>3596</v>
      </c>
      <c r="AT720" s="16">
        <v>8.1971830985915499</v>
      </c>
      <c r="AU720" s="16">
        <v>4.507042253521127</v>
      </c>
      <c r="AV720" s="17">
        <v>2.6056338028169015</v>
      </c>
      <c r="AW720" s="17">
        <v>0.50704225352112675</v>
      </c>
      <c r="AX720" s="17">
        <v>2.0985915492957745</v>
      </c>
      <c r="AY720" s="17">
        <v>1.0985915492957747</v>
      </c>
      <c r="AZ720" s="17">
        <v>0.19718309859154928</v>
      </c>
      <c r="BA720" s="17">
        <v>1.0985915492957747</v>
      </c>
      <c r="BB720" s="18">
        <v>0.331869761076581</v>
      </c>
      <c r="BC720" s="18">
        <v>4.1025641025641022</v>
      </c>
      <c r="BD720" s="18">
        <v>4.4477390659747963E-2</v>
      </c>
      <c r="BE720" s="18">
        <v>7.983121400467582E-3</v>
      </c>
      <c r="BF720" s="18">
        <v>2.0528026458345214E-2</v>
      </c>
      <c r="BG720" s="18">
        <v>8.4963220619262134E-2</v>
      </c>
      <c r="BH720" s="58" t="s">
        <v>1322</v>
      </c>
      <c r="BI720" s="58" t="s">
        <v>1332</v>
      </c>
      <c r="BJ720" s="60">
        <v>0.53500000000000003</v>
      </c>
      <c r="BK720" s="60">
        <v>0.57299999999999995</v>
      </c>
      <c r="BL720" s="60">
        <v>0.28304164152082079</v>
      </c>
      <c r="BM720" s="62" t="s">
        <v>1527</v>
      </c>
      <c r="BN720" s="64">
        <v>0.25069855754243775</v>
      </c>
      <c r="BO720" s="64">
        <v>1753.7</v>
      </c>
      <c r="BP720" s="65">
        <v>0.18247134629640188</v>
      </c>
      <c r="BQ720" s="65">
        <v>4.1025641025641022</v>
      </c>
      <c r="BR720" s="80">
        <v>0.10549124707760735</v>
      </c>
      <c r="BS720" s="33"/>
    </row>
    <row r="721" spans="1:71">
      <c r="A721" s="77" t="s">
        <v>350</v>
      </c>
      <c r="B721" s="12" t="s">
        <v>61</v>
      </c>
      <c r="C721" s="13">
        <v>27</v>
      </c>
      <c r="D721" s="13">
        <v>72</v>
      </c>
      <c r="E721" s="13">
        <v>41</v>
      </c>
      <c r="F721" s="13">
        <v>31</v>
      </c>
      <c r="G721" s="13">
        <v>24.3</v>
      </c>
      <c r="H721" s="14">
        <v>698</v>
      </c>
      <c r="I721" s="15">
        <v>238</v>
      </c>
      <c r="J721" s="15">
        <v>511</v>
      </c>
      <c r="K721" s="14">
        <v>47.1</v>
      </c>
      <c r="L721" s="15">
        <v>101</v>
      </c>
      <c r="M721" s="15">
        <v>245</v>
      </c>
      <c r="N721" s="14">
        <v>40.9</v>
      </c>
      <c r="O721" s="14">
        <v>115</v>
      </c>
      <c r="P721" s="14">
        <v>130</v>
      </c>
      <c r="Q721" s="14">
        <v>89.1</v>
      </c>
      <c r="R721" s="15">
        <v>29</v>
      </c>
      <c r="S721" s="15">
        <v>130</v>
      </c>
      <c r="T721" s="15">
        <v>158</v>
      </c>
      <c r="U721" s="15">
        <v>79</v>
      </c>
      <c r="V721" s="68">
        <v>43</v>
      </c>
      <c r="W721" s="15">
        <v>43</v>
      </c>
      <c r="X721" s="15">
        <v>7</v>
      </c>
      <c r="Y721" s="15">
        <v>122</v>
      </c>
      <c r="Z721" s="14">
        <v>1102</v>
      </c>
      <c r="AA721" s="14">
        <v>0</v>
      </c>
      <c r="AB721" s="14">
        <v>0</v>
      </c>
      <c r="AC721" s="13">
        <v>-0.9</v>
      </c>
      <c r="AD721" s="13">
        <v>109.1</v>
      </c>
      <c r="AE721" s="13">
        <v>110.6</v>
      </c>
      <c r="AF721" s="13">
        <v>-1.4</v>
      </c>
      <c r="AG721" s="13">
        <v>6.5</v>
      </c>
      <c r="AH721" s="13">
        <v>1.71</v>
      </c>
      <c r="AI721" s="13">
        <v>11.2</v>
      </c>
      <c r="AJ721" s="13">
        <v>1.9</v>
      </c>
      <c r="AK721" s="13">
        <v>7.2</v>
      </c>
      <c r="AL721" s="13">
        <v>4.5999999999999996</v>
      </c>
      <c r="AM721" s="13">
        <v>6.6</v>
      </c>
      <c r="AN721" s="13">
        <v>57</v>
      </c>
      <c r="AO721" s="13">
        <v>61.4</v>
      </c>
      <c r="AP721" s="13">
        <v>15</v>
      </c>
      <c r="AQ721" s="13">
        <v>99.23</v>
      </c>
      <c r="AR721" s="13">
        <v>7.2</v>
      </c>
      <c r="AS721" s="13">
        <v>3606</v>
      </c>
      <c r="AT721" s="16">
        <v>9.6944444444444446</v>
      </c>
      <c r="AU721" s="16">
        <v>1.0972222222222223</v>
      </c>
      <c r="AV721" s="17">
        <v>2.1944444444444446</v>
      </c>
      <c r="AW721" s="17">
        <v>0.40277777777777779</v>
      </c>
      <c r="AX721" s="17">
        <v>1.8055555555555556</v>
      </c>
      <c r="AY721" s="17">
        <v>0.59722222222222221</v>
      </c>
      <c r="AZ721" s="17">
        <v>9.7222222222222224E-2</v>
      </c>
      <c r="BA721" s="17">
        <v>0.59722222222222221</v>
      </c>
      <c r="BB721" s="18">
        <v>0.39894833104709648</v>
      </c>
      <c r="BC721" s="18">
        <v>1.8372093023255816</v>
      </c>
      <c r="BD721" s="18">
        <v>2.4577046181984454E-2</v>
      </c>
      <c r="BE721" s="18">
        <v>4.0009144947416551E-3</v>
      </c>
      <c r="BF721" s="18">
        <v>1.6575217192501143E-2</v>
      </c>
      <c r="BG721" s="18">
        <v>7.4302697759487876E-2</v>
      </c>
      <c r="BH721" s="58" t="s">
        <v>1322</v>
      </c>
      <c r="BI721" s="58" t="s">
        <v>1330</v>
      </c>
      <c r="BJ721" s="60">
        <v>0.56999999999999995</v>
      </c>
      <c r="BK721" s="60">
        <v>0.61399999999999999</v>
      </c>
      <c r="BL721" s="60">
        <v>0.30838865419432709</v>
      </c>
      <c r="BM721" s="62" t="s">
        <v>1527</v>
      </c>
      <c r="BN721" s="64">
        <v>0.29649005141962892</v>
      </c>
      <c r="BO721" s="64">
        <v>1749.6000000000001</v>
      </c>
      <c r="BP721" s="65">
        <v>4.5153177869227248E-2</v>
      </c>
      <c r="BQ721" s="65">
        <v>1.8372093023255813</v>
      </c>
      <c r="BR721" s="80">
        <v>9.0306355738454511E-2</v>
      </c>
      <c r="BS721" s="33"/>
    </row>
    <row r="722" spans="1:71">
      <c r="A722" s="77" t="s">
        <v>224</v>
      </c>
      <c r="B722" s="12" t="s">
        <v>69</v>
      </c>
      <c r="C722" s="13">
        <v>35</v>
      </c>
      <c r="D722" s="13">
        <v>55</v>
      </c>
      <c r="E722" s="13">
        <v>36</v>
      </c>
      <c r="F722" s="13">
        <v>19</v>
      </c>
      <c r="G722" s="13">
        <v>31.7</v>
      </c>
      <c r="H722" s="14">
        <v>963</v>
      </c>
      <c r="I722" s="15">
        <v>303</v>
      </c>
      <c r="J722" s="15">
        <v>600</v>
      </c>
      <c r="K722" s="14">
        <v>50.4</v>
      </c>
      <c r="L722" s="15">
        <v>33</v>
      </c>
      <c r="M722" s="15">
        <v>105</v>
      </c>
      <c r="N722" s="14">
        <v>30.8</v>
      </c>
      <c r="O722" s="14">
        <v>330</v>
      </c>
      <c r="P722" s="14">
        <v>391</v>
      </c>
      <c r="Q722" s="14">
        <v>84.2</v>
      </c>
      <c r="R722" s="15">
        <v>127</v>
      </c>
      <c r="S722" s="15">
        <v>171</v>
      </c>
      <c r="T722" s="15">
        <v>297</v>
      </c>
      <c r="U722" s="15">
        <v>297</v>
      </c>
      <c r="V722" s="68">
        <v>72</v>
      </c>
      <c r="W722" s="15">
        <v>77</v>
      </c>
      <c r="X722" s="15">
        <v>17</v>
      </c>
      <c r="Y722" s="15">
        <v>50</v>
      </c>
      <c r="Z722" s="14">
        <v>1975</v>
      </c>
      <c r="AA722" s="14">
        <v>6</v>
      </c>
      <c r="AB722" s="14">
        <v>3</v>
      </c>
      <c r="AC722" s="13">
        <v>4.5</v>
      </c>
      <c r="AD722" s="13">
        <v>115.9</v>
      </c>
      <c r="AE722" s="13">
        <v>109.6</v>
      </c>
      <c r="AF722" s="13">
        <v>6.3</v>
      </c>
      <c r="AG722" s="13">
        <v>26</v>
      </c>
      <c r="AH722" s="13">
        <v>4.03</v>
      </c>
      <c r="AI722" s="13">
        <v>26.2</v>
      </c>
      <c r="AJ722" s="13">
        <v>7</v>
      </c>
      <c r="AK722" s="13">
        <v>10.1</v>
      </c>
      <c r="AL722" s="13">
        <v>8.5</v>
      </c>
      <c r="AM722" s="13">
        <v>6.5</v>
      </c>
      <c r="AN722" s="13">
        <v>53.1</v>
      </c>
      <c r="AO722" s="13">
        <v>62.6</v>
      </c>
      <c r="AP722" s="13">
        <v>20.3</v>
      </c>
      <c r="AQ722" s="13">
        <v>98.95</v>
      </c>
      <c r="AR722" s="13">
        <v>14.5</v>
      </c>
      <c r="AS722" s="13">
        <v>3608</v>
      </c>
      <c r="AT722" s="16">
        <v>17.509090909090908</v>
      </c>
      <c r="AU722" s="16">
        <v>5.4</v>
      </c>
      <c r="AV722" s="17">
        <v>5.4</v>
      </c>
      <c r="AW722" s="17">
        <v>2.3090909090909091</v>
      </c>
      <c r="AX722" s="17">
        <v>3.1090909090909089</v>
      </c>
      <c r="AY722" s="17">
        <v>1.4</v>
      </c>
      <c r="AZ722" s="17">
        <v>0.30909090909090908</v>
      </c>
      <c r="BA722" s="17">
        <v>1.3090909090909091</v>
      </c>
      <c r="BB722" s="18">
        <v>0.55233725265271005</v>
      </c>
      <c r="BC722" s="18">
        <v>4.125</v>
      </c>
      <c r="BD722" s="18">
        <v>4.4164037854889586E-2</v>
      </c>
      <c r="BE722" s="18">
        <v>9.7505018640665336E-3</v>
      </c>
      <c r="BF722" s="18">
        <v>7.2841984513908803E-2</v>
      </c>
      <c r="BG722" s="18">
        <v>9.8078577573845707E-2</v>
      </c>
      <c r="BH722" s="58" t="s">
        <v>1323</v>
      </c>
      <c r="BI722" s="58" t="s">
        <v>1332</v>
      </c>
      <c r="BJ722" s="60">
        <v>0.53100000000000003</v>
      </c>
      <c r="BK722" s="60">
        <v>0.626</v>
      </c>
      <c r="BL722" s="60">
        <v>0.36210018105009051</v>
      </c>
      <c r="BM722" s="62" t="s">
        <v>1526</v>
      </c>
      <c r="BN722" s="64">
        <v>0.53548929943296142</v>
      </c>
      <c r="BO722" s="64">
        <v>1743.5</v>
      </c>
      <c r="BP722" s="65">
        <v>0.17034700315457413</v>
      </c>
      <c r="BQ722" s="65">
        <v>4.125</v>
      </c>
      <c r="BR722" s="80">
        <v>0.17034700315457416</v>
      </c>
      <c r="BS722" s="33"/>
    </row>
    <row r="723" spans="1:71">
      <c r="A723" s="77" t="s">
        <v>188</v>
      </c>
      <c r="B723" s="12" t="s">
        <v>75</v>
      </c>
      <c r="C723" s="13">
        <v>27</v>
      </c>
      <c r="D723" s="13">
        <v>64</v>
      </c>
      <c r="E723" s="13">
        <v>38</v>
      </c>
      <c r="F723" s="13">
        <v>26</v>
      </c>
      <c r="G723" s="13">
        <v>27.2</v>
      </c>
      <c r="H723" s="14">
        <v>1088</v>
      </c>
      <c r="I723" s="15">
        <v>358</v>
      </c>
      <c r="J723" s="15">
        <v>762</v>
      </c>
      <c r="K723" s="14">
        <v>47</v>
      </c>
      <c r="L723" s="15">
        <v>160</v>
      </c>
      <c r="M723" s="15">
        <v>390</v>
      </c>
      <c r="N723" s="14">
        <v>40.5</v>
      </c>
      <c r="O723" s="14">
        <v>218</v>
      </c>
      <c r="P723" s="14">
        <v>256</v>
      </c>
      <c r="Q723" s="14">
        <v>84.6</v>
      </c>
      <c r="R723" s="15">
        <v>45</v>
      </c>
      <c r="S723" s="15">
        <v>211</v>
      </c>
      <c r="T723" s="15">
        <v>256</v>
      </c>
      <c r="U723" s="15">
        <v>90</v>
      </c>
      <c r="V723" s="68">
        <v>83</v>
      </c>
      <c r="W723" s="15">
        <v>51</v>
      </c>
      <c r="X723" s="15">
        <v>13</v>
      </c>
      <c r="Y723" s="15">
        <v>154</v>
      </c>
      <c r="Z723" s="14">
        <v>1645</v>
      </c>
      <c r="AA723" s="14">
        <v>2</v>
      </c>
      <c r="AB723" s="14">
        <v>0</v>
      </c>
      <c r="AC723" s="13">
        <v>1.4</v>
      </c>
      <c r="AD723" s="13">
        <v>115.9</v>
      </c>
      <c r="AE723" s="13">
        <v>113.9</v>
      </c>
      <c r="AF723" s="13">
        <v>2</v>
      </c>
      <c r="AG723" s="13">
        <v>7.7</v>
      </c>
      <c r="AH723" s="13">
        <v>1.1200000000000001</v>
      </c>
      <c r="AI723" s="13">
        <v>8.6999999999999993</v>
      </c>
      <c r="AJ723" s="13">
        <v>2.4</v>
      </c>
      <c r="AK723" s="13">
        <v>11.7</v>
      </c>
      <c r="AL723" s="13">
        <v>7.1</v>
      </c>
      <c r="AM723" s="13">
        <v>7.8</v>
      </c>
      <c r="AN723" s="13">
        <v>57.3</v>
      </c>
      <c r="AO723" s="13">
        <v>62.3</v>
      </c>
      <c r="AP723" s="13">
        <v>22.1</v>
      </c>
      <c r="AQ723" s="13">
        <v>104.77</v>
      </c>
      <c r="AR723" s="13">
        <v>10.1</v>
      </c>
      <c r="AS723" s="13">
        <v>3803</v>
      </c>
      <c r="AT723" s="16">
        <v>17</v>
      </c>
      <c r="AU723" s="16">
        <v>1.40625</v>
      </c>
      <c r="AV723" s="17">
        <v>4</v>
      </c>
      <c r="AW723" s="17">
        <v>0.703125</v>
      </c>
      <c r="AX723" s="17">
        <v>3.296875</v>
      </c>
      <c r="AY723" s="17">
        <v>0.796875</v>
      </c>
      <c r="AZ723" s="17">
        <v>0.203125</v>
      </c>
      <c r="BA723" s="17">
        <v>1.296875</v>
      </c>
      <c r="BB723" s="18">
        <v>0.625</v>
      </c>
      <c r="BC723" s="18">
        <v>1.0843373493975903</v>
      </c>
      <c r="BD723" s="18">
        <v>2.9296875E-2</v>
      </c>
      <c r="BE723" s="18">
        <v>7.4678308823529415E-3</v>
      </c>
      <c r="BF723" s="18">
        <v>2.5850183823529414E-2</v>
      </c>
      <c r="BG723" s="18">
        <v>0.12120863970588236</v>
      </c>
      <c r="BH723" s="58" t="s">
        <v>1322</v>
      </c>
      <c r="BI723" s="58" t="s">
        <v>1330</v>
      </c>
      <c r="BJ723" s="60">
        <v>0.57299999999999995</v>
      </c>
      <c r="BK723" s="60">
        <v>0.623</v>
      </c>
      <c r="BL723" s="60">
        <v>0.45986722993361495</v>
      </c>
      <c r="BM723" s="62" t="s">
        <v>1527</v>
      </c>
      <c r="BN723" s="64">
        <v>0.51991951710261575</v>
      </c>
      <c r="BO723" s="64">
        <v>1740.8</v>
      </c>
      <c r="BP723" s="65">
        <v>5.1700367647058827E-2</v>
      </c>
      <c r="BQ723" s="65">
        <v>1.0843373493975903</v>
      </c>
      <c r="BR723" s="80">
        <v>0.14705882352941177</v>
      </c>
      <c r="BS723" s="33"/>
    </row>
    <row r="724" spans="1:71">
      <c r="A724" s="77" t="s">
        <v>380</v>
      </c>
      <c r="B724" s="12" t="s">
        <v>145</v>
      </c>
      <c r="C724" s="13">
        <v>25</v>
      </c>
      <c r="D724" s="13">
        <v>64</v>
      </c>
      <c r="E724" s="13">
        <v>19</v>
      </c>
      <c r="F724" s="13">
        <v>45</v>
      </c>
      <c r="G724" s="13">
        <v>27.2</v>
      </c>
      <c r="H724" s="14">
        <v>666</v>
      </c>
      <c r="I724" s="15">
        <v>269</v>
      </c>
      <c r="J724" s="15">
        <v>531</v>
      </c>
      <c r="K724" s="14">
        <v>49.8</v>
      </c>
      <c r="L724" s="15">
        <v>102</v>
      </c>
      <c r="M724" s="15">
        <v>256</v>
      </c>
      <c r="N724" s="14">
        <v>39.9</v>
      </c>
      <c r="O724" s="14">
        <v>32</v>
      </c>
      <c r="P724" s="14">
        <v>51</v>
      </c>
      <c r="Q724" s="14">
        <v>70.8</v>
      </c>
      <c r="R724" s="15">
        <v>64</v>
      </c>
      <c r="S724" s="15">
        <v>179</v>
      </c>
      <c r="T724" s="15">
        <v>243</v>
      </c>
      <c r="U724" s="15">
        <v>96</v>
      </c>
      <c r="V724" s="68">
        <v>51</v>
      </c>
      <c r="W724" s="15">
        <v>58</v>
      </c>
      <c r="X724" s="15">
        <v>32</v>
      </c>
      <c r="Y724" s="15">
        <v>128</v>
      </c>
      <c r="Z724" s="14">
        <v>1312</v>
      </c>
      <c r="AA724" s="14">
        <v>0</v>
      </c>
      <c r="AB724" s="14">
        <v>0</v>
      </c>
      <c r="AC724" s="13">
        <v>-3.3</v>
      </c>
      <c r="AD724" s="13">
        <v>106.4</v>
      </c>
      <c r="AE724" s="13">
        <v>112.2</v>
      </c>
      <c r="AF724" s="13">
        <v>-5.7</v>
      </c>
      <c r="AG724" s="13">
        <v>8.1</v>
      </c>
      <c r="AH724" s="13">
        <v>1.81</v>
      </c>
      <c r="AI724" s="13">
        <v>13.9</v>
      </c>
      <c r="AJ724" s="13">
        <v>3.3</v>
      </c>
      <c r="AK724" s="13">
        <v>9.8000000000000007</v>
      </c>
      <c r="AL724" s="13">
        <v>6.6</v>
      </c>
      <c r="AM724" s="13">
        <v>7.6</v>
      </c>
      <c r="AN724" s="13">
        <v>59.3</v>
      </c>
      <c r="AO724" s="13">
        <v>60.1</v>
      </c>
      <c r="AP724" s="13">
        <v>14.4</v>
      </c>
      <c r="AQ724" s="13">
        <v>101.93</v>
      </c>
      <c r="AR724" s="13">
        <v>8.1</v>
      </c>
      <c r="AS724" s="13">
        <v>3691</v>
      </c>
      <c r="AT724" s="16">
        <v>10.40625</v>
      </c>
      <c r="AU724" s="16">
        <v>1.5</v>
      </c>
      <c r="AV724" s="17">
        <v>3.796875</v>
      </c>
      <c r="AW724" s="17">
        <v>1</v>
      </c>
      <c r="AX724" s="17">
        <v>2.796875</v>
      </c>
      <c r="AY724" s="17">
        <v>0.90625</v>
      </c>
      <c r="AZ724" s="17">
        <v>0.5</v>
      </c>
      <c r="BA724" s="17">
        <v>0.796875</v>
      </c>
      <c r="BB724" s="18">
        <v>0.38258272058823528</v>
      </c>
      <c r="BC724" s="18">
        <v>1.8823529411764706</v>
      </c>
      <c r="BD724" s="18">
        <v>3.3318014705882353E-2</v>
      </c>
      <c r="BE724" s="18">
        <v>1.8382352941176471E-2</v>
      </c>
      <c r="BF724" s="18">
        <v>3.6764705882352942E-2</v>
      </c>
      <c r="BG724" s="18">
        <v>0.10282628676470588</v>
      </c>
      <c r="BH724" s="58" t="s">
        <v>1322</v>
      </c>
      <c r="BI724" s="58" t="s">
        <v>1330</v>
      </c>
      <c r="BJ724" s="60">
        <v>0.59299999999999997</v>
      </c>
      <c r="BK724" s="60">
        <v>0.60099999999999998</v>
      </c>
      <c r="BL724" s="60">
        <v>0.32045866022933012</v>
      </c>
      <c r="BM724" s="62" t="s">
        <v>1527</v>
      </c>
      <c r="BN724" s="64">
        <v>0.31825955734406441</v>
      </c>
      <c r="BO724" s="64">
        <v>1740.8</v>
      </c>
      <c r="BP724" s="65">
        <v>5.514705882352941E-2</v>
      </c>
      <c r="BQ724" s="65">
        <v>1.8823529411764706</v>
      </c>
      <c r="BR724" s="80">
        <v>0.13959099264705882</v>
      </c>
      <c r="BS724" s="33"/>
    </row>
    <row r="725" spans="1:71">
      <c r="A725" s="77" t="s">
        <v>234</v>
      </c>
      <c r="B725" s="12" t="s">
        <v>43</v>
      </c>
      <c r="C725" s="13">
        <v>26</v>
      </c>
      <c r="D725" s="13">
        <v>76</v>
      </c>
      <c r="E725" s="13">
        <v>62</v>
      </c>
      <c r="F725" s="13">
        <v>14</v>
      </c>
      <c r="G725" s="13">
        <v>22.9</v>
      </c>
      <c r="H725" s="14">
        <v>912</v>
      </c>
      <c r="I725" s="15">
        <v>357</v>
      </c>
      <c r="J725" s="15">
        <v>730</v>
      </c>
      <c r="K725" s="14">
        <v>48.8</v>
      </c>
      <c r="L725" s="15">
        <v>129</v>
      </c>
      <c r="M725" s="15">
        <v>342</v>
      </c>
      <c r="N725" s="14">
        <v>38.299999999999997</v>
      </c>
      <c r="O725" s="14">
        <v>76</v>
      </c>
      <c r="P725" s="14">
        <v>91</v>
      </c>
      <c r="Q725" s="14">
        <v>83.1</v>
      </c>
      <c r="R725" s="15">
        <v>84</v>
      </c>
      <c r="S725" s="15">
        <v>213</v>
      </c>
      <c r="T725" s="15">
        <v>296</v>
      </c>
      <c r="U725" s="15">
        <v>137</v>
      </c>
      <c r="V725" s="68">
        <v>68</v>
      </c>
      <c r="W725" s="15">
        <v>61</v>
      </c>
      <c r="X725" s="15">
        <v>15</v>
      </c>
      <c r="Y725" s="15">
        <v>99</v>
      </c>
      <c r="Z725" s="14">
        <v>1634</v>
      </c>
      <c r="AA725" s="14">
        <v>2</v>
      </c>
      <c r="AB725" s="14">
        <v>0</v>
      </c>
      <c r="AC725" s="13">
        <v>6.8</v>
      </c>
      <c r="AD725" s="13">
        <v>120.7</v>
      </c>
      <c r="AE725" s="13">
        <v>106.6</v>
      </c>
      <c r="AF725" s="13">
        <v>14.2</v>
      </c>
      <c r="AG725" s="13">
        <v>10.199999999999999</v>
      </c>
      <c r="AH725" s="13">
        <v>1.94</v>
      </c>
      <c r="AI725" s="13">
        <v>13.8</v>
      </c>
      <c r="AJ725" s="13">
        <v>4.5999999999999996</v>
      </c>
      <c r="AK725" s="13">
        <v>11.3</v>
      </c>
      <c r="AL725" s="13">
        <v>8.1</v>
      </c>
      <c r="AM725" s="13">
        <v>7.1</v>
      </c>
      <c r="AN725" s="13">
        <v>57.7</v>
      </c>
      <c r="AO725" s="13">
        <v>59.6</v>
      </c>
      <c r="AP725" s="13">
        <v>20</v>
      </c>
      <c r="AQ725" s="13">
        <v>101.91</v>
      </c>
      <c r="AR725" s="13">
        <v>10.5</v>
      </c>
      <c r="AS725" s="13">
        <v>3698</v>
      </c>
      <c r="AT725" s="16">
        <v>12</v>
      </c>
      <c r="AU725" s="16">
        <v>1.8026315789473684</v>
      </c>
      <c r="AV725" s="17">
        <v>3.8947368421052633</v>
      </c>
      <c r="AW725" s="17">
        <v>1.1052631578947369</v>
      </c>
      <c r="AX725" s="17">
        <v>2.8026315789473686</v>
      </c>
      <c r="AY725" s="17">
        <v>0.80263157894736847</v>
      </c>
      <c r="AZ725" s="17">
        <v>0.19736842105263158</v>
      </c>
      <c r="BA725" s="17">
        <v>0.89473684210526316</v>
      </c>
      <c r="BB725" s="18">
        <v>0.5240174672489083</v>
      </c>
      <c r="BC725" s="18">
        <v>2.0147058823529411</v>
      </c>
      <c r="BD725" s="18">
        <v>3.5049413927832687E-2</v>
      </c>
      <c r="BE725" s="18">
        <v>8.6187083429096773E-3</v>
      </c>
      <c r="BF725" s="18">
        <v>4.8264766720294193E-2</v>
      </c>
      <c r="BG725" s="18">
        <v>0.12238565846931741</v>
      </c>
      <c r="BH725" s="58" t="s">
        <v>1322</v>
      </c>
      <c r="BI725" s="58" t="s">
        <v>1330</v>
      </c>
      <c r="BJ725" s="60">
        <v>0.57700000000000007</v>
      </c>
      <c r="BK725" s="60">
        <v>0.59599999999999997</v>
      </c>
      <c r="BL725" s="60">
        <v>0.44055522027761013</v>
      </c>
      <c r="BM725" s="62" t="s">
        <v>1527</v>
      </c>
      <c r="BN725" s="64">
        <v>0.3670020120724346</v>
      </c>
      <c r="BO725" s="64">
        <v>1740.3999999999999</v>
      </c>
      <c r="BP725" s="65">
        <v>7.871753619857505E-2</v>
      </c>
      <c r="BQ725" s="65">
        <v>2.0147058823529411</v>
      </c>
      <c r="BR725" s="80">
        <v>0.17007584463341763</v>
      </c>
      <c r="BS725" s="33"/>
    </row>
    <row r="726" spans="1:71">
      <c r="A726" s="77" t="s">
        <v>392</v>
      </c>
      <c r="B726" s="12" t="s">
        <v>169</v>
      </c>
      <c r="C726" s="13">
        <v>23</v>
      </c>
      <c r="D726" s="13">
        <v>58</v>
      </c>
      <c r="E726" s="13">
        <v>14</v>
      </c>
      <c r="F726" s="13">
        <v>44</v>
      </c>
      <c r="G726" s="13">
        <v>30</v>
      </c>
      <c r="H726" s="14">
        <v>644</v>
      </c>
      <c r="I726" s="15">
        <v>278</v>
      </c>
      <c r="J726" s="15">
        <v>418</v>
      </c>
      <c r="K726" s="14">
        <v>66.3</v>
      </c>
      <c r="L726" s="15">
        <v>6</v>
      </c>
      <c r="M726" s="15">
        <v>35</v>
      </c>
      <c r="N726" s="14">
        <v>17.600000000000001</v>
      </c>
      <c r="O726" s="14">
        <v>81</v>
      </c>
      <c r="P726" s="14">
        <v>151</v>
      </c>
      <c r="Q726" s="14">
        <v>52</v>
      </c>
      <c r="R726" s="15">
        <v>267</v>
      </c>
      <c r="S726" s="15">
        <v>441</v>
      </c>
      <c r="T726" s="15">
        <v>708</v>
      </c>
      <c r="U726" s="15">
        <v>99</v>
      </c>
      <c r="V726" s="68">
        <v>87</v>
      </c>
      <c r="W726" s="15">
        <v>35</v>
      </c>
      <c r="X726" s="15">
        <v>139</v>
      </c>
      <c r="Y726" s="15">
        <v>128</v>
      </c>
      <c r="Z726" s="14">
        <v>2071</v>
      </c>
      <c r="AA726" s="14">
        <v>28</v>
      </c>
      <c r="AB726" s="14">
        <v>0</v>
      </c>
      <c r="AC726" s="13">
        <v>-5.7</v>
      </c>
      <c r="AD726" s="13">
        <v>109.2</v>
      </c>
      <c r="AE726" s="13">
        <v>118.3</v>
      </c>
      <c r="AF726" s="13">
        <v>-9.1</v>
      </c>
      <c r="AG726" s="13">
        <v>8.3000000000000007</v>
      </c>
      <c r="AH726" s="13">
        <v>1.1299999999999999</v>
      </c>
      <c r="AI726" s="13">
        <v>14.6</v>
      </c>
      <c r="AJ726" s="13">
        <v>14.5</v>
      </c>
      <c r="AK726" s="13">
        <v>23.5</v>
      </c>
      <c r="AL726" s="13">
        <v>19</v>
      </c>
      <c r="AM726" s="13">
        <v>13</v>
      </c>
      <c r="AN726" s="13">
        <v>67.099999999999994</v>
      </c>
      <c r="AO726" s="13">
        <v>66</v>
      </c>
      <c r="AP726" s="13">
        <v>13.3</v>
      </c>
      <c r="AQ726" s="13">
        <v>100.8</v>
      </c>
      <c r="AR726" s="13">
        <v>12.7</v>
      </c>
      <c r="AS726" s="13">
        <v>3656</v>
      </c>
      <c r="AT726" s="16">
        <v>11.103448275862069</v>
      </c>
      <c r="AU726" s="16">
        <v>1.7068965517241379</v>
      </c>
      <c r="AV726" s="17">
        <v>12.206896551724139</v>
      </c>
      <c r="AW726" s="17">
        <v>4.6034482758620694</v>
      </c>
      <c r="AX726" s="17">
        <v>7.6034482758620694</v>
      </c>
      <c r="AY726" s="17">
        <v>0.60344827586206895</v>
      </c>
      <c r="AZ726" s="17">
        <v>2.396551724137931</v>
      </c>
      <c r="BA726" s="17">
        <v>1.5</v>
      </c>
      <c r="BB726" s="18">
        <v>0.37011494252873567</v>
      </c>
      <c r="BC726" s="18">
        <v>1.1379310344827587</v>
      </c>
      <c r="BD726" s="18">
        <v>2.0114942528735632E-2</v>
      </c>
      <c r="BE726" s="18">
        <v>7.988505747126437E-2</v>
      </c>
      <c r="BF726" s="18">
        <v>0.15344827586206897</v>
      </c>
      <c r="BG726" s="18">
        <v>0.25344827586206897</v>
      </c>
      <c r="BH726" s="58" t="s">
        <v>1323</v>
      </c>
      <c r="BI726" s="58" t="s">
        <v>1330</v>
      </c>
      <c r="BJ726" s="60">
        <v>0.67099999999999993</v>
      </c>
      <c r="BK726" s="60">
        <v>0.66</v>
      </c>
      <c r="BL726" s="60">
        <v>0.25226312613156304</v>
      </c>
      <c r="BM726" s="62" t="s">
        <v>1527</v>
      </c>
      <c r="BN726" s="64">
        <v>0.33958232151529871</v>
      </c>
      <c r="BO726" s="64">
        <v>1740</v>
      </c>
      <c r="BP726" s="65">
        <v>5.6896551724137934E-2</v>
      </c>
      <c r="BQ726" s="65">
        <v>1.1379310344827587</v>
      </c>
      <c r="BR726" s="80">
        <v>0.40689655172413797</v>
      </c>
      <c r="BS726" s="33"/>
    </row>
    <row r="727" spans="1:71">
      <c r="A727" s="79" t="s">
        <v>352</v>
      </c>
      <c r="B727" s="12" t="s">
        <v>67</v>
      </c>
      <c r="C727" s="13">
        <v>22</v>
      </c>
      <c r="D727" s="13">
        <v>57</v>
      </c>
      <c r="E727" s="13">
        <v>40</v>
      </c>
      <c r="F727" s="13">
        <v>17</v>
      </c>
      <c r="G727" s="13">
        <v>30.1</v>
      </c>
      <c r="H727" s="14">
        <v>695</v>
      </c>
      <c r="I727" s="15">
        <v>251</v>
      </c>
      <c r="J727" s="15">
        <v>564</v>
      </c>
      <c r="K727" s="14">
        <v>43.8</v>
      </c>
      <c r="L727" s="15">
        <v>97</v>
      </c>
      <c r="M727" s="15">
        <v>279</v>
      </c>
      <c r="N727" s="14">
        <v>35.4</v>
      </c>
      <c r="O727" s="14">
        <v>103</v>
      </c>
      <c r="P727" s="14">
        <v>125</v>
      </c>
      <c r="Q727" s="14">
        <v>82.5</v>
      </c>
      <c r="R727" s="15">
        <v>103</v>
      </c>
      <c r="S727" s="15">
        <v>296</v>
      </c>
      <c r="T727" s="15">
        <v>399</v>
      </c>
      <c r="U727" s="15">
        <v>63</v>
      </c>
      <c r="V727" s="68">
        <v>63</v>
      </c>
      <c r="W727" s="15">
        <v>23</v>
      </c>
      <c r="X727" s="15">
        <v>40</v>
      </c>
      <c r="Y727" s="15">
        <v>125</v>
      </c>
      <c r="Z727" s="14">
        <v>1402</v>
      </c>
      <c r="AA727" s="14">
        <v>8</v>
      </c>
      <c r="AB727" s="14">
        <v>0</v>
      </c>
      <c r="AC727" s="13">
        <v>4.4000000000000004</v>
      </c>
      <c r="AD727" s="13">
        <v>113.4</v>
      </c>
      <c r="AE727" s="13">
        <v>106.1</v>
      </c>
      <c r="AF727" s="13">
        <v>7.3</v>
      </c>
      <c r="AG727" s="13">
        <v>4.8</v>
      </c>
      <c r="AH727" s="13">
        <v>0.98</v>
      </c>
      <c r="AI727" s="13">
        <v>8.1</v>
      </c>
      <c r="AJ727" s="13">
        <v>5.5</v>
      </c>
      <c r="AK727" s="13">
        <v>16.2</v>
      </c>
      <c r="AL727" s="13">
        <v>10.7</v>
      </c>
      <c r="AM727" s="13">
        <v>8.1999999999999993</v>
      </c>
      <c r="AN727" s="13">
        <v>52.5</v>
      </c>
      <c r="AO727" s="13">
        <v>56.2</v>
      </c>
      <c r="AP727" s="13">
        <v>16</v>
      </c>
      <c r="AQ727" s="13">
        <v>100</v>
      </c>
      <c r="AR727" s="13">
        <v>9.3000000000000007</v>
      </c>
      <c r="AS727" s="13">
        <v>3569</v>
      </c>
      <c r="AT727" s="16">
        <v>12.192982456140351</v>
      </c>
      <c r="AU727" s="16">
        <v>1.1052631578947369</v>
      </c>
      <c r="AV727" s="17">
        <v>7</v>
      </c>
      <c r="AW727" s="17">
        <v>1.8070175438596492</v>
      </c>
      <c r="AX727" s="17">
        <v>5.192982456140351</v>
      </c>
      <c r="AY727" s="17">
        <v>0.40350877192982454</v>
      </c>
      <c r="AZ727" s="17">
        <v>0.70175438596491224</v>
      </c>
      <c r="BA727" s="17">
        <v>1.1052631578947369</v>
      </c>
      <c r="BB727" s="18">
        <v>0.40508247362592525</v>
      </c>
      <c r="BC727" s="18">
        <v>1</v>
      </c>
      <c r="BD727" s="18">
        <v>1.3405607040857958E-2</v>
      </c>
      <c r="BE727" s="18">
        <v>2.3314099201492099E-2</v>
      </c>
      <c r="BF727" s="18">
        <v>6.003380544384216E-2</v>
      </c>
      <c r="BG727" s="18">
        <v>0.17252433409104156</v>
      </c>
      <c r="BH727" s="58" t="s">
        <v>1323</v>
      </c>
      <c r="BI727" s="58" t="s">
        <v>1329</v>
      </c>
      <c r="BJ727" s="60">
        <v>0.52500000000000002</v>
      </c>
      <c r="BK727" s="60">
        <v>0.56200000000000006</v>
      </c>
      <c r="BL727" s="60">
        <v>0.3403741701870851</v>
      </c>
      <c r="BM727" s="62" t="s">
        <v>1526</v>
      </c>
      <c r="BN727" s="64">
        <v>0.37290409121395041</v>
      </c>
      <c r="BO727" s="64">
        <v>1715.7</v>
      </c>
      <c r="BP727" s="65">
        <v>3.6719706242350061E-2</v>
      </c>
      <c r="BQ727" s="65">
        <v>1</v>
      </c>
      <c r="BR727" s="80">
        <v>0.23255813953488372</v>
      </c>
      <c r="BS727" s="33"/>
    </row>
    <row r="728" spans="1:71">
      <c r="A728" s="77" t="s">
        <v>320</v>
      </c>
      <c r="B728" s="12" t="s">
        <v>69</v>
      </c>
      <c r="C728" s="13">
        <v>22</v>
      </c>
      <c r="D728" s="13">
        <v>64</v>
      </c>
      <c r="E728" s="13">
        <v>38</v>
      </c>
      <c r="F728" s="13">
        <v>26</v>
      </c>
      <c r="G728" s="13">
        <v>26.8</v>
      </c>
      <c r="H728" s="14">
        <v>749</v>
      </c>
      <c r="I728" s="15">
        <v>282</v>
      </c>
      <c r="J728" s="15">
        <v>627</v>
      </c>
      <c r="K728" s="14">
        <v>44.5</v>
      </c>
      <c r="L728" s="15">
        <v>115</v>
      </c>
      <c r="M728" s="15">
        <v>307</v>
      </c>
      <c r="N728" s="14">
        <v>37.200000000000003</v>
      </c>
      <c r="O728" s="14">
        <v>70</v>
      </c>
      <c r="P728" s="14">
        <v>96</v>
      </c>
      <c r="Q728" s="14">
        <v>75.8</v>
      </c>
      <c r="R728" s="15">
        <v>64</v>
      </c>
      <c r="S728" s="15">
        <v>262</v>
      </c>
      <c r="T728" s="15">
        <v>326</v>
      </c>
      <c r="U728" s="15">
        <v>218</v>
      </c>
      <c r="V728" s="68">
        <v>77</v>
      </c>
      <c r="W728" s="15">
        <v>70</v>
      </c>
      <c r="X728" s="15">
        <v>13</v>
      </c>
      <c r="Y728" s="15">
        <v>96</v>
      </c>
      <c r="Z728" s="14">
        <v>1638</v>
      </c>
      <c r="AA728" s="14">
        <v>2</v>
      </c>
      <c r="AB728" s="14">
        <v>0</v>
      </c>
      <c r="AC728" s="13">
        <v>4.0999999999999996</v>
      </c>
      <c r="AD728" s="13">
        <v>111.6</v>
      </c>
      <c r="AE728" s="13">
        <v>105.1</v>
      </c>
      <c r="AF728" s="13">
        <v>6.6</v>
      </c>
      <c r="AG728" s="13">
        <v>19.399999999999999</v>
      </c>
      <c r="AH728" s="13">
        <v>2.93</v>
      </c>
      <c r="AI728" s="13">
        <v>22.8</v>
      </c>
      <c r="AJ728" s="13">
        <v>3.4</v>
      </c>
      <c r="AK728" s="13">
        <v>15.1</v>
      </c>
      <c r="AL728" s="13">
        <v>8.9</v>
      </c>
      <c r="AM728" s="13">
        <v>7.8</v>
      </c>
      <c r="AN728" s="13">
        <v>53.7</v>
      </c>
      <c r="AO728" s="13">
        <v>55.7</v>
      </c>
      <c r="AP728" s="13">
        <v>17.7</v>
      </c>
      <c r="AQ728" s="13">
        <v>100.36</v>
      </c>
      <c r="AR728" s="13">
        <v>11.4</v>
      </c>
      <c r="AS728" s="13">
        <v>3600</v>
      </c>
      <c r="AT728" s="16">
        <v>11.703125</v>
      </c>
      <c r="AU728" s="16">
        <v>3.40625</v>
      </c>
      <c r="AV728" s="17">
        <v>5.09375</v>
      </c>
      <c r="AW728" s="17">
        <v>1</v>
      </c>
      <c r="AX728" s="17">
        <v>4.09375</v>
      </c>
      <c r="AY728" s="17">
        <v>1.09375</v>
      </c>
      <c r="AZ728" s="17">
        <v>0.203125</v>
      </c>
      <c r="BA728" s="17">
        <v>1.203125</v>
      </c>
      <c r="BB728" s="18">
        <v>0.43668376865671643</v>
      </c>
      <c r="BC728" s="18">
        <v>2.831168831168831</v>
      </c>
      <c r="BD728" s="18">
        <v>4.0811567164179101E-2</v>
      </c>
      <c r="BE728" s="18">
        <v>7.5792910447761196E-3</v>
      </c>
      <c r="BF728" s="18">
        <v>3.7313432835820892E-2</v>
      </c>
      <c r="BG728" s="18">
        <v>0.15275186567164178</v>
      </c>
      <c r="BH728" s="58" t="s">
        <v>1322</v>
      </c>
      <c r="BI728" s="58" t="s">
        <v>1329</v>
      </c>
      <c r="BJ728" s="60">
        <v>0.53700000000000003</v>
      </c>
      <c r="BK728" s="60">
        <v>0.55700000000000005</v>
      </c>
      <c r="BL728" s="60">
        <v>0.37839468919734459</v>
      </c>
      <c r="BM728" s="62" t="s">
        <v>1527</v>
      </c>
      <c r="BN728" s="64">
        <v>0.3579225352112676</v>
      </c>
      <c r="BO728" s="64">
        <v>1715.2</v>
      </c>
      <c r="BP728" s="65">
        <v>0.12709888059701493</v>
      </c>
      <c r="BQ728" s="65">
        <v>2.831168831168831</v>
      </c>
      <c r="BR728" s="80">
        <v>0.19006529850746268</v>
      </c>
      <c r="BS728" s="33"/>
    </row>
    <row r="729" spans="1:71">
      <c r="A729" s="77" t="s">
        <v>142</v>
      </c>
      <c r="B729" s="12" t="s">
        <v>143</v>
      </c>
      <c r="C729" s="13">
        <v>32</v>
      </c>
      <c r="D729" s="13">
        <v>51</v>
      </c>
      <c r="E729" s="13">
        <v>30</v>
      </c>
      <c r="F729" s="13">
        <v>21</v>
      </c>
      <c r="G729" s="13">
        <v>33.4</v>
      </c>
      <c r="H729" s="14">
        <v>1260</v>
      </c>
      <c r="I729" s="15">
        <v>469</v>
      </c>
      <c r="J729" s="15">
        <v>908</v>
      </c>
      <c r="K729" s="14">
        <v>51.6</v>
      </c>
      <c r="L729" s="15">
        <v>36</v>
      </c>
      <c r="M729" s="15">
        <v>122</v>
      </c>
      <c r="N729" s="14">
        <v>28.2</v>
      </c>
      <c r="O729" s="14">
        <v>286</v>
      </c>
      <c r="P729" s="14">
        <v>367</v>
      </c>
      <c r="Q729" s="14">
        <v>77.5</v>
      </c>
      <c r="R729" s="15">
        <v>133</v>
      </c>
      <c r="S729" s="15">
        <v>454</v>
      </c>
      <c r="T729" s="15">
        <v>592</v>
      </c>
      <c r="U729" s="15">
        <v>179</v>
      </c>
      <c r="V729" s="68">
        <v>112</v>
      </c>
      <c r="W729" s="15">
        <v>61</v>
      </c>
      <c r="X729" s="15">
        <v>112</v>
      </c>
      <c r="Y729" s="15">
        <v>97</v>
      </c>
      <c r="Z729" s="14">
        <v>2637</v>
      </c>
      <c r="AA729" s="14">
        <v>36</v>
      </c>
      <c r="AB729" s="14">
        <v>1</v>
      </c>
      <c r="AC729" s="13">
        <v>0.5</v>
      </c>
      <c r="AD729" s="13">
        <v>113.3</v>
      </c>
      <c r="AE729" s="13">
        <v>112.9</v>
      </c>
      <c r="AF729" s="13">
        <v>0.5</v>
      </c>
      <c r="AG729" s="13">
        <v>18.2</v>
      </c>
      <c r="AH729" s="13">
        <v>1.6</v>
      </c>
      <c r="AI729" s="13">
        <v>13.3</v>
      </c>
      <c r="AJ729" s="13">
        <v>8.3000000000000007</v>
      </c>
      <c r="AK729" s="13">
        <v>25.4</v>
      </c>
      <c r="AL729" s="13">
        <v>17.3</v>
      </c>
      <c r="AM729" s="13">
        <v>8.3000000000000007</v>
      </c>
      <c r="AN729" s="13">
        <v>53.6</v>
      </c>
      <c r="AO729" s="13">
        <v>58.8</v>
      </c>
      <c r="AP729" s="13">
        <v>30.1</v>
      </c>
      <c r="AQ729" s="13">
        <v>98.83</v>
      </c>
      <c r="AR729" s="13">
        <v>17.899999999999999</v>
      </c>
      <c r="AS729" s="13">
        <v>3515</v>
      </c>
      <c r="AT729" s="16">
        <v>24.705882352941178</v>
      </c>
      <c r="AU729" s="16">
        <v>3.5098039215686274</v>
      </c>
      <c r="AV729" s="17">
        <v>11.607843137254902</v>
      </c>
      <c r="AW729" s="17">
        <v>2.607843137254902</v>
      </c>
      <c r="AX729" s="17">
        <v>8.9019607843137258</v>
      </c>
      <c r="AY729" s="17">
        <v>1.196078431372549</v>
      </c>
      <c r="AZ729" s="17">
        <v>2.1960784313725492</v>
      </c>
      <c r="BA729" s="17">
        <v>2.1960784313725492</v>
      </c>
      <c r="BB729" s="18">
        <v>0.73969707643536464</v>
      </c>
      <c r="BC729" s="18">
        <v>1.5982142857142856</v>
      </c>
      <c r="BD729" s="18">
        <v>3.5810731478220031E-2</v>
      </c>
      <c r="BE729" s="18">
        <v>6.5750851238699087E-2</v>
      </c>
      <c r="BF729" s="18">
        <v>7.8079135845955147E-2</v>
      </c>
      <c r="BG729" s="18">
        <v>0.26652577198544092</v>
      </c>
      <c r="BH729" s="58" t="s">
        <v>1323</v>
      </c>
      <c r="BI729" s="58" t="s">
        <v>1331</v>
      </c>
      <c r="BJ729" s="60">
        <v>0.53600000000000003</v>
      </c>
      <c r="BK729" s="60">
        <v>0.58799999999999997</v>
      </c>
      <c r="BL729" s="60">
        <v>0.54797827398913701</v>
      </c>
      <c r="BM729" s="62" t="s">
        <v>1526</v>
      </c>
      <c r="BN729" s="64">
        <v>0.75559237779618893</v>
      </c>
      <c r="BO729" s="64">
        <v>1703.3999999999999</v>
      </c>
      <c r="BP729" s="65">
        <v>0.1050839497475637</v>
      </c>
      <c r="BQ729" s="65">
        <v>1.5982142857142858</v>
      </c>
      <c r="BR729" s="80">
        <v>0.34754021369026655</v>
      </c>
      <c r="BS729" s="33"/>
    </row>
    <row r="730" spans="1:71">
      <c r="A730" s="77" t="s">
        <v>242</v>
      </c>
      <c r="B730" s="12" t="s">
        <v>53</v>
      </c>
      <c r="C730" s="13">
        <v>31</v>
      </c>
      <c r="D730" s="13">
        <v>53</v>
      </c>
      <c r="E730" s="13">
        <v>22</v>
      </c>
      <c r="F730" s="13">
        <v>31</v>
      </c>
      <c r="G730" s="13">
        <v>32.1</v>
      </c>
      <c r="H730" s="14">
        <v>901</v>
      </c>
      <c r="I730" s="15">
        <v>345</v>
      </c>
      <c r="J730" s="15">
        <v>694</v>
      </c>
      <c r="K730" s="14">
        <v>49.7</v>
      </c>
      <c r="L730" s="15">
        <v>101</v>
      </c>
      <c r="M730" s="15">
        <v>265</v>
      </c>
      <c r="N730" s="14">
        <v>38.6</v>
      </c>
      <c r="O730" s="14">
        <v>111</v>
      </c>
      <c r="P730" s="14">
        <v>138</v>
      </c>
      <c r="Q730" s="14">
        <v>80.3</v>
      </c>
      <c r="R730" s="15">
        <v>32</v>
      </c>
      <c r="S730" s="15">
        <v>143</v>
      </c>
      <c r="T730" s="15">
        <v>175</v>
      </c>
      <c r="U730" s="15">
        <v>196</v>
      </c>
      <c r="V730" s="68">
        <v>101</v>
      </c>
      <c r="W730" s="15">
        <v>58</v>
      </c>
      <c r="X730" s="15">
        <v>27</v>
      </c>
      <c r="Y730" s="15">
        <v>138</v>
      </c>
      <c r="Z730" s="14">
        <v>1564</v>
      </c>
      <c r="AA730" s="14">
        <v>1</v>
      </c>
      <c r="AB730" s="14">
        <v>0</v>
      </c>
      <c r="AC730" s="13">
        <v>-5.2</v>
      </c>
      <c r="AD730" s="13">
        <v>110.6</v>
      </c>
      <c r="AE730" s="13">
        <v>118.6</v>
      </c>
      <c r="AF730" s="13">
        <v>-8</v>
      </c>
      <c r="AG730" s="13">
        <v>17.7</v>
      </c>
      <c r="AH730" s="13">
        <v>1.97</v>
      </c>
      <c r="AI730" s="13">
        <v>18.600000000000001</v>
      </c>
      <c r="AJ730" s="13">
        <v>2.1</v>
      </c>
      <c r="AK730" s="13">
        <v>8.3000000000000007</v>
      </c>
      <c r="AL730" s="13">
        <v>5.4</v>
      </c>
      <c r="AM730" s="13">
        <v>9.4</v>
      </c>
      <c r="AN730" s="13">
        <v>57.1</v>
      </c>
      <c r="AO730" s="13">
        <v>59.8</v>
      </c>
      <c r="AP730" s="13">
        <v>21.9</v>
      </c>
      <c r="AQ730" s="13">
        <v>100.02</v>
      </c>
      <c r="AR730" s="13">
        <v>9.3000000000000007</v>
      </c>
      <c r="AS730" s="13">
        <v>3552</v>
      </c>
      <c r="AT730" s="16">
        <v>17</v>
      </c>
      <c r="AU730" s="16">
        <v>3.6981132075471699</v>
      </c>
      <c r="AV730" s="17">
        <v>3.3018867924528301</v>
      </c>
      <c r="AW730" s="17">
        <v>0.60377358490566035</v>
      </c>
      <c r="AX730" s="17">
        <v>2.6981132075471699</v>
      </c>
      <c r="AY730" s="17">
        <v>1.0943396226415094</v>
      </c>
      <c r="AZ730" s="17">
        <v>0.50943396226415094</v>
      </c>
      <c r="BA730" s="17">
        <v>1.9056603773584906</v>
      </c>
      <c r="BB730" s="18">
        <v>0.52959501557632394</v>
      </c>
      <c r="BC730" s="18">
        <v>1.9405940594059405</v>
      </c>
      <c r="BD730" s="18">
        <v>3.4091577029330508E-2</v>
      </c>
      <c r="BE730" s="18">
        <v>1.5870216892964202E-2</v>
      </c>
      <c r="BF730" s="18">
        <v>1.8809145947216832E-2</v>
      </c>
      <c r="BG730" s="18">
        <v>8.4053370951625225E-2</v>
      </c>
      <c r="BH730" s="58" t="s">
        <v>1323</v>
      </c>
      <c r="BI730" s="58" t="s">
        <v>1331</v>
      </c>
      <c r="BJ730" s="60">
        <v>0.57100000000000006</v>
      </c>
      <c r="BK730" s="60">
        <v>0.59799999999999998</v>
      </c>
      <c r="BL730" s="60">
        <v>0.41882920941460472</v>
      </c>
      <c r="BM730" s="62" t="s">
        <v>1526</v>
      </c>
      <c r="BN730" s="64">
        <v>0.51991951710261575</v>
      </c>
      <c r="BO730" s="64">
        <v>1701.3000000000002</v>
      </c>
      <c r="BP730" s="65">
        <v>0.1152060189267031</v>
      </c>
      <c r="BQ730" s="65">
        <v>1.9405940594059405</v>
      </c>
      <c r="BR730" s="80">
        <v>0.10286251689884206</v>
      </c>
      <c r="BS730" s="33"/>
    </row>
    <row r="731" spans="1:71">
      <c r="A731" s="77" t="s">
        <v>290</v>
      </c>
      <c r="B731" s="12" t="s">
        <v>57</v>
      </c>
      <c r="C731" s="13">
        <v>31</v>
      </c>
      <c r="D731" s="13">
        <v>79</v>
      </c>
      <c r="E731" s="13">
        <v>55</v>
      </c>
      <c r="F731" s="13">
        <v>24</v>
      </c>
      <c r="G731" s="13">
        <v>21.5</v>
      </c>
      <c r="H731" s="14">
        <v>782</v>
      </c>
      <c r="I731" s="15">
        <v>284</v>
      </c>
      <c r="J731" s="15">
        <v>616</v>
      </c>
      <c r="K731" s="14">
        <v>46.1</v>
      </c>
      <c r="L731" s="15">
        <v>166</v>
      </c>
      <c r="M731" s="15">
        <v>411</v>
      </c>
      <c r="N731" s="14">
        <v>40.6</v>
      </c>
      <c r="O731" s="14">
        <v>47</v>
      </c>
      <c r="P731" s="14">
        <v>55</v>
      </c>
      <c r="Q731" s="14">
        <v>79.3</v>
      </c>
      <c r="R731" s="15">
        <v>47</v>
      </c>
      <c r="S731" s="15">
        <v>221</v>
      </c>
      <c r="T731" s="15">
        <v>269</v>
      </c>
      <c r="U731" s="15">
        <v>111</v>
      </c>
      <c r="V731" s="68">
        <v>79</v>
      </c>
      <c r="W731" s="15">
        <v>32</v>
      </c>
      <c r="X731" s="15">
        <v>16</v>
      </c>
      <c r="Y731" s="15">
        <v>198</v>
      </c>
      <c r="Z731" s="14">
        <v>1319</v>
      </c>
      <c r="AA731" s="14">
        <v>1</v>
      </c>
      <c r="AB731" s="14">
        <v>0</v>
      </c>
      <c r="AC731" s="13">
        <v>2.5</v>
      </c>
      <c r="AD731" s="13">
        <v>118.7</v>
      </c>
      <c r="AE731" s="13">
        <v>114.1</v>
      </c>
      <c r="AF731" s="13">
        <v>4.7</v>
      </c>
      <c r="AG731" s="13">
        <v>8.6999999999999993</v>
      </c>
      <c r="AH731" s="13">
        <v>1.35</v>
      </c>
      <c r="AI731" s="13">
        <v>13.2</v>
      </c>
      <c r="AJ731" s="13">
        <v>2.7</v>
      </c>
      <c r="AK731" s="13">
        <v>12.6</v>
      </c>
      <c r="AL731" s="13">
        <v>7.7</v>
      </c>
      <c r="AM731" s="13">
        <v>9.8000000000000007</v>
      </c>
      <c r="AN731" s="13">
        <v>59.5</v>
      </c>
      <c r="AO731" s="13">
        <v>60.7</v>
      </c>
      <c r="AP731" s="13">
        <v>17.7</v>
      </c>
      <c r="AQ731" s="13">
        <v>102.45</v>
      </c>
      <c r="AR731" s="13">
        <v>7.1</v>
      </c>
      <c r="AS731" s="13">
        <v>3633</v>
      </c>
      <c r="AT731" s="16">
        <v>9.8987341772151893</v>
      </c>
      <c r="AU731" s="16">
        <v>1.4050632911392404</v>
      </c>
      <c r="AV731" s="17">
        <v>3.4050632911392404</v>
      </c>
      <c r="AW731" s="17">
        <v>0.59493670886075944</v>
      </c>
      <c r="AX731" s="17">
        <v>2.7974683544303796</v>
      </c>
      <c r="AY731" s="17">
        <v>0.4050632911392405</v>
      </c>
      <c r="AZ731" s="17">
        <v>0.20253164556962025</v>
      </c>
      <c r="BA731" s="17">
        <v>1</v>
      </c>
      <c r="BB731" s="18">
        <v>0.46040624080070647</v>
      </c>
      <c r="BC731" s="18">
        <v>1.4050632911392404</v>
      </c>
      <c r="BD731" s="18">
        <v>1.8840153076243746E-2</v>
      </c>
      <c r="BE731" s="18">
        <v>9.4200765381218729E-3</v>
      </c>
      <c r="BF731" s="18">
        <v>2.7671474830732998E-2</v>
      </c>
      <c r="BG731" s="18">
        <v>0.13011480718280835</v>
      </c>
      <c r="BH731" s="58" t="s">
        <v>1322</v>
      </c>
      <c r="BI731" s="58" t="s">
        <v>1331</v>
      </c>
      <c r="BJ731" s="60">
        <v>0.59499999999999997</v>
      </c>
      <c r="BK731" s="60">
        <v>0.60699999999999998</v>
      </c>
      <c r="BL731" s="60">
        <v>0.37175618587809295</v>
      </c>
      <c r="BM731" s="62" t="s">
        <v>1527</v>
      </c>
      <c r="BN731" s="64">
        <v>0.30273794666734583</v>
      </c>
      <c r="BO731" s="64">
        <v>1698.5</v>
      </c>
      <c r="BP731" s="65">
        <v>6.5351780983220489E-2</v>
      </c>
      <c r="BQ731" s="65">
        <v>1.4050632911392404</v>
      </c>
      <c r="BR731" s="80">
        <v>0.15837503679717396</v>
      </c>
      <c r="BS731" s="33"/>
    </row>
    <row r="732" spans="1:71">
      <c r="A732" s="77" t="s">
        <v>270</v>
      </c>
      <c r="B732" s="12" t="s">
        <v>145</v>
      </c>
      <c r="C732" s="13">
        <v>29</v>
      </c>
      <c r="D732" s="13">
        <v>57</v>
      </c>
      <c r="E732" s="13">
        <v>21</v>
      </c>
      <c r="F732" s="13">
        <v>36</v>
      </c>
      <c r="G732" s="13">
        <v>29.6</v>
      </c>
      <c r="H732" s="14">
        <v>827</v>
      </c>
      <c r="I732" s="15">
        <v>365</v>
      </c>
      <c r="J732" s="15">
        <v>581</v>
      </c>
      <c r="K732" s="14">
        <v>62.7</v>
      </c>
      <c r="L732" s="14">
        <v>0</v>
      </c>
      <c r="M732" s="15">
        <v>6</v>
      </c>
      <c r="N732" s="14">
        <v>33.299999999999997</v>
      </c>
      <c r="O732" s="14">
        <v>97</v>
      </c>
      <c r="P732" s="14">
        <v>143</v>
      </c>
      <c r="Q732" s="14">
        <v>67.400000000000006</v>
      </c>
      <c r="R732" s="15">
        <v>188</v>
      </c>
      <c r="S732" s="15">
        <v>359</v>
      </c>
      <c r="T732" s="15">
        <v>547</v>
      </c>
      <c r="U732" s="15">
        <v>160</v>
      </c>
      <c r="V732" s="68">
        <v>108</v>
      </c>
      <c r="W732" s="15">
        <v>68</v>
      </c>
      <c r="X732" s="15">
        <v>68</v>
      </c>
      <c r="Y732" s="15">
        <v>177</v>
      </c>
      <c r="Z732" s="14">
        <v>2018</v>
      </c>
      <c r="AA732" s="14">
        <v>23</v>
      </c>
      <c r="AB732" s="14">
        <v>0</v>
      </c>
      <c r="AC732" s="13">
        <v>-0.6</v>
      </c>
      <c r="AD732" s="13">
        <v>111.2</v>
      </c>
      <c r="AE732" s="13">
        <v>111.9</v>
      </c>
      <c r="AF732" s="13">
        <v>-0.7</v>
      </c>
      <c r="AG732" s="13">
        <v>13.6</v>
      </c>
      <c r="AH732" s="13">
        <v>1.42</v>
      </c>
      <c r="AI732" s="13">
        <v>17.399999999999999</v>
      </c>
      <c r="AJ732" s="13">
        <v>11</v>
      </c>
      <c r="AK732" s="13">
        <v>20.6</v>
      </c>
      <c r="AL732" s="13">
        <v>15.8</v>
      </c>
      <c r="AM732" s="13">
        <v>12.2</v>
      </c>
      <c r="AN732" s="13">
        <v>62.8</v>
      </c>
      <c r="AO732" s="13">
        <v>64.099999999999994</v>
      </c>
      <c r="AP732" s="13">
        <v>18.399999999999999</v>
      </c>
      <c r="AQ732" s="13">
        <v>101.44</v>
      </c>
      <c r="AR732" s="13">
        <v>13.3</v>
      </c>
      <c r="AS732" s="13">
        <v>3557</v>
      </c>
      <c r="AT732" s="16">
        <v>14.508771929824562</v>
      </c>
      <c r="AU732" s="16">
        <v>2.807017543859649</v>
      </c>
      <c r="AV732" s="17">
        <v>9.5964912280701746</v>
      </c>
      <c r="AW732" s="17">
        <v>3.2982456140350878</v>
      </c>
      <c r="AX732" s="17">
        <v>6.2982456140350873</v>
      </c>
      <c r="AY732" s="17">
        <v>1.1929824561403508</v>
      </c>
      <c r="AZ732" s="17">
        <v>1.1929824561403508</v>
      </c>
      <c r="BA732" s="17">
        <v>1.8947368421052631</v>
      </c>
      <c r="BB732" s="18">
        <v>0.49016121384542438</v>
      </c>
      <c r="BC732" s="18">
        <v>1.4814814814814814</v>
      </c>
      <c r="BD732" s="18">
        <v>4.0303461356092932E-2</v>
      </c>
      <c r="BE732" s="18">
        <v>4.0303461356092932E-2</v>
      </c>
      <c r="BF732" s="18">
        <v>0.11142721669037459</v>
      </c>
      <c r="BG732" s="18">
        <v>0.2127785680417259</v>
      </c>
      <c r="BH732" s="58" t="s">
        <v>1322</v>
      </c>
      <c r="BI732" s="58" t="s">
        <v>1331</v>
      </c>
      <c r="BJ732" s="60">
        <v>0.628</v>
      </c>
      <c r="BK732" s="60">
        <v>0.6409999999999999</v>
      </c>
      <c r="BL732" s="60">
        <v>0.35063367531683765</v>
      </c>
      <c r="BM732" s="62" t="s">
        <v>1527</v>
      </c>
      <c r="BN732" s="64">
        <v>0.44372904091213955</v>
      </c>
      <c r="BO732" s="64">
        <v>1687.2</v>
      </c>
      <c r="BP732" s="65">
        <v>9.4831673779042197E-2</v>
      </c>
      <c r="BQ732" s="65">
        <v>1.4814814814814814</v>
      </c>
      <c r="BR732" s="80">
        <v>0.32420578473210049</v>
      </c>
      <c r="BS732" s="33"/>
    </row>
    <row r="733" spans="1:71">
      <c r="A733" s="79" t="s">
        <v>292</v>
      </c>
      <c r="B733" s="12" t="s">
        <v>81</v>
      </c>
      <c r="C733" s="13">
        <v>24</v>
      </c>
      <c r="D733" s="13">
        <v>79</v>
      </c>
      <c r="E733" s="13">
        <v>46</v>
      </c>
      <c r="F733" s="13">
        <v>33</v>
      </c>
      <c r="G733" s="13">
        <v>21.3</v>
      </c>
      <c r="H733" s="14">
        <v>782</v>
      </c>
      <c r="I733" s="15">
        <v>284</v>
      </c>
      <c r="J733" s="15">
        <v>593</v>
      </c>
      <c r="K733" s="14">
        <v>48</v>
      </c>
      <c r="L733" s="15">
        <v>87</v>
      </c>
      <c r="M733" s="15">
        <v>221</v>
      </c>
      <c r="N733" s="14">
        <v>39.700000000000003</v>
      </c>
      <c r="O733" s="14">
        <v>119</v>
      </c>
      <c r="P733" s="14">
        <v>174</v>
      </c>
      <c r="Q733" s="14">
        <v>71.3</v>
      </c>
      <c r="R733" s="15">
        <v>63</v>
      </c>
      <c r="S733" s="15">
        <v>198</v>
      </c>
      <c r="T733" s="15">
        <v>261</v>
      </c>
      <c r="U733" s="15">
        <v>348</v>
      </c>
      <c r="V733" s="68">
        <v>134</v>
      </c>
      <c r="W733" s="15">
        <v>103</v>
      </c>
      <c r="X733" s="15">
        <v>32</v>
      </c>
      <c r="Y733" s="15">
        <v>205</v>
      </c>
      <c r="Z733" s="14">
        <v>1872</v>
      </c>
      <c r="AA733" s="14">
        <v>9</v>
      </c>
      <c r="AB733" s="14">
        <v>1</v>
      </c>
      <c r="AC733" s="13">
        <v>0.6</v>
      </c>
      <c r="AD733" s="13">
        <v>111</v>
      </c>
      <c r="AE733" s="13">
        <v>109.7</v>
      </c>
      <c r="AF733" s="13">
        <v>1.3</v>
      </c>
      <c r="AG733" s="13">
        <v>28.3</v>
      </c>
      <c r="AH733" s="13">
        <v>2.5099999999999998</v>
      </c>
      <c r="AI733" s="13">
        <v>30.3</v>
      </c>
      <c r="AJ733" s="13">
        <v>3.5</v>
      </c>
      <c r="AK733" s="13">
        <v>10.5</v>
      </c>
      <c r="AL733" s="13">
        <v>7</v>
      </c>
      <c r="AM733" s="13">
        <v>12</v>
      </c>
      <c r="AN733" s="13">
        <v>55.3</v>
      </c>
      <c r="AO733" s="13">
        <v>58.2</v>
      </c>
      <c r="AP733" s="13">
        <v>18.8</v>
      </c>
      <c r="AQ733" s="13">
        <v>105.6</v>
      </c>
      <c r="AR733" s="13">
        <v>10.6</v>
      </c>
      <c r="AS733" s="13">
        <v>3700</v>
      </c>
      <c r="AT733" s="16">
        <v>9.8987341772151893</v>
      </c>
      <c r="AU733" s="16">
        <v>4.4050632911392409</v>
      </c>
      <c r="AV733" s="17">
        <v>3.3037974683544302</v>
      </c>
      <c r="AW733" s="17">
        <v>0.79746835443037978</v>
      </c>
      <c r="AX733" s="17">
        <v>2.5063291139240507</v>
      </c>
      <c r="AY733" s="17">
        <v>1.3037974683544304</v>
      </c>
      <c r="AZ733" s="17">
        <v>0.4050632911392405</v>
      </c>
      <c r="BA733" s="17">
        <v>1.6962025316455696</v>
      </c>
      <c r="BB733" s="18">
        <v>0.46472930409460983</v>
      </c>
      <c r="BC733" s="18">
        <v>2.5970149253731347</v>
      </c>
      <c r="BD733" s="18">
        <v>6.1211148749034293E-2</v>
      </c>
      <c r="BE733" s="18">
        <v>1.9017055922030068E-2</v>
      </c>
      <c r="BF733" s="18">
        <v>3.7439828846496701E-2</v>
      </c>
      <c r="BG733" s="18">
        <v>0.11766803351756105</v>
      </c>
      <c r="BH733" s="58" t="s">
        <v>1322</v>
      </c>
      <c r="BI733" s="58" t="s">
        <v>1330</v>
      </c>
      <c r="BJ733" s="60">
        <v>0.55299999999999994</v>
      </c>
      <c r="BK733" s="60">
        <v>0.58200000000000007</v>
      </c>
      <c r="BL733" s="60">
        <v>0.35787567893783945</v>
      </c>
      <c r="BM733" s="62" t="s">
        <v>1527</v>
      </c>
      <c r="BN733" s="64">
        <v>0.30273794666734583</v>
      </c>
      <c r="BO733" s="64">
        <v>1682.7</v>
      </c>
      <c r="BP733" s="65">
        <v>0.20681048315207701</v>
      </c>
      <c r="BQ733" s="65">
        <v>2.5970149253731343</v>
      </c>
      <c r="BR733" s="80">
        <v>0.15510786236405774</v>
      </c>
      <c r="BS733" s="33"/>
    </row>
    <row r="734" spans="1:71">
      <c r="A734" s="77" t="s">
        <v>362</v>
      </c>
      <c r="B734" s="12" t="s">
        <v>87</v>
      </c>
      <c r="C734" s="13">
        <v>26</v>
      </c>
      <c r="D734" s="13">
        <v>69</v>
      </c>
      <c r="E734" s="13">
        <v>39</v>
      </c>
      <c r="F734" s="13">
        <v>30</v>
      </c>
      <c r="G734" s="13">
        <v>24.3</v>
      </c>
      <c r="H734" s="14">
        <v>683</v>
      </c>
      <c r="I734" s="15">
        <v>255</v>
      </c>
      <c r="J734" s="15">
        <v>607</v>
      </c>
      <c r="K734" s="14">
        <v>42.5</v>
      </c>
      <c r="L734" s="15">
        <v>131</v>
      </c>
      <c r="M734" s="15">
        <v>393</v>
      </c>
      <c r="N734" s="14">
        <v>33.799999999999997</v>
      </c>
      <c r="O734" s="14">
        <v>35</v>
      </c>
      <c r="P734" s="14">
        <v>48</v>
      </c>
      <c r="Q734" s="14">
        <v>71.400000000000006</v>
      </c>
      <c r="R734" s="15">
        <v>28</v>
      </c>
      <c r="S734" s="15">
        <v>173</v>
      </c>
      <c r="T734" s="15">
        <v>207</v>
      </c>
      <c r="U734" s="15">
        <v>159</v>
      </c>
      <c r="V734" s="68">
        <v>69</v>
      </c>
      <c r="W734" s="15">
        <v>69</v>
      </c>
      <c r="X734" s="15">
        <v>21</v>
      </c>
      <c r="Y734" s="15">
        <v>124</v>
      </c>
      <c r="Z734" s="14">
        <v>1359</v>
      </c>
      <c r="AA734" s="14">
        <v>0</v>
      </c>
      <c r="AB734" s="14">
        <v>0</v>
      </c>
      <c r="AC734" s="13">
        <v>1.5</v>
      </c>
      <c r="AD734" s="13">
        <v>114.5</v>
      </c>
      <c r="AE734" s="13">
        <v>111.7</v>
      </c>
      <c r="AF734" s="13">
        <v>2.8</v>
      </c>
      <c r="AG734" s="13">
        <v>12.4</v>
      </c>
      <c r="AH734" s="13">
        <v>2.33</v>
      </c>
      <c r="AI734" s="13">
        <v>18.399999999999999</v>
      </c>
      <c r="AJ734" s="13">
        <v>1.7</v>
      </c>
      <c r="AK734" s="13">
        <v>9.8000000000000007</v>
      </c>
      <c r="AL734" s="13">
        <v>5.8</v>
      </c>
      <c r="AM734" s="13">
        <v>7.9</v>
      </c>
      <c r="AN734" s="13">
        <v>53.5</v>
      </c>
      <c r="AO734" s="13">
        <v>54.4</v>
      </c>
      <c r="AP734" s="13">
        <v>17.100000000000001</v>
      </c>
      <c r="AQ734" s="13">
        <v>102.32</v>
      </c>
      <c r="AR734" s="13">
        <v>7.3</v>
      </c>
      <c r="AS734" s="13">
        <v>3581</v>
      </c>
      <c r="AT734" s="16">
        <v>9.8985507246376816</v>
      </c>
      <c r="AU734" s="16">
        <v>2.3043478260869565</v>
      </c>
      <c r="AV734" s="17">
        <v>3</v>
      </c>
      <c r="AW734" s="17">
        <v>0.40579710144927539</v>
      </c>
      <c r="AX734" s="17">
        <v>2.5072463768115942</v>
      </c>
      <c r="AY734" s="17">
        <v>1</v>
      </c>
      <c r="AZ734" s="17">
        <v>0.30434782608695654</v>
      </c>
      <c r="BA734" s="17">
        <v>1</v>
      </c>
      <c r="BB734" s="18">
        <v>0.40734776644599513</v>
      </c>
      <c r="BC734" s="18">
        <v>2.3043478260869565</v>
      </c>
      <c r="BD734" s="18">
        <v>4.1152263374485597E-2</v>
      </c>
      <c r="BE734" s="18">
        <v>1.2524601896582574E-2</v>
      </c>
      <c r="BF734" s="18">
        <v>1.669946919544343E-2</v>
      </c>
      <c r="BG734" s="18">
        <v>0.10317886324327548</v>
      </c>
      <c r="BH734" s="58" t="s">
        <v>1322</v>
      </c>
      <c r="BI734" s="58" t="s">
        <v>1330</v>
      </c>
      <c r="BJ734" s="60">
        <v>0.53500000000000003</v>
      </c>
      <c r="BK734" s="60">
        <v>0.54400000000000004</v>
      </c>
      <c r="BL734" s="60">
        <v>0.36632468316234157</v>
      </c>
      <c r="BM734" s="62" t="s">
        <v>1527</v>
      </c>
      <c r="BN734" s="64">
        <v>0.30273233604525707</v>
      </c>
      <c r="BO734" s="64">
        <v>1676.7</v>
      </c>
      <c r="BP734" s="65">
        <v>9.4829128645553762E-2</v>
      </c>
      <c r="BQ734" s="65">
        <v>2.3043478260869565</v>
      </c>
      <c r="BR734" s="80">
        <v>0.12345679012345678</v>
      </c>
      <c r="BS734" s="33"/>
    </row>
    <row r="735" spans="1:71">
      <c r="A735" s="77" t="s">
        <v>370</v>
      </c>
      <c r="B735" s="12" t="s">
        <v>55</v>
      </c>
      <c r="C735" s="13">
        <v>31</v>
      </c>
      <c r="D735" s="13">
        <v>64</v>
      </c>
      <c r="E735" s="13">
        <v>27</v>
      </c>
      <c r="F735" s="13">
        <v>37</v>
      </c>
      <c r="G735" s="13">
        <v>25.9</v>
      </c>
      <c r="H735" s="14">
        <v>678</v>
      </c>
      <c r="I735" s="15">
        <v>250</v>
      </c>
      <c r="J735" s="15">
        <v>634</v>
      </c>
      <c r="K735" s="14">
        <v>39.1</v>
      </c>
      <c r="L735" s="15">
        <v>90</v>
      </c>
      <c r="M735" s="15">
        <v>307</v>
      </c>
      <c r="N735" s="14">
        <v>29.5</v>
      </c>
      <c r="O735" s="14">
        <v>90</v>
      </c>
      <c r="P735" s="14">
        <v>109</v>
      </c>
      <c r="Q735" s="14">
        <v>85.2</v>
      </c>
      <c r="R735" s="15">
        <v>45</v>
      </c>
      <c r="S735" s="15">
        <v>192</v>
      </c>
      <c r="T735" s="15">
        <v>237</v>
      </c>
      <c r="U735" s="15">
        <v>166</v>
      </c>
      <c r="V735" s="68">
        <v>77</v>
      </c>
      <c r="W735" s="15">
        <v>38</v>
      </c>
      <c r="X735" s="15">
        <v>13</v>
      </c>
      <c r="Y735" s="15">
        <v>70</v>
      </c>
      <c r="Z735" s="14">
        <v>1293</v>
      </c>
      <c r="AA735" s="14">
        <v>0</v>
      </c>
      <c r="AB735" s="14">
        <v>0</v>
      </c>
      <c r="AC735" s="13">
        <v>-2.2000000000000002</v>
      </c>
      <c r="AD735" s="13">
        <v>107.3</v>
      </c>
      <c r="AE735" s="13">
        <v>112.3</v>
      </c>
      <c r="AF735" s="13">
        <v>-4.9000000000000004</v>
      </c>
      <c r="AG735" s="13">
        <v>15.2</v>
      </c>
      <c r="AH735" s="13">
        <v>2.14</v>
      </c>
      <c r="AI735" s="13">
        <v>18.100000000000001</v>
      </c>
      <c r="AJ735" s="13">
        <v>2.5</v>
      </c>
      <c r="AK735" s="13">
        <v>11.3</v>
      </c>
      <c r="AL735" s="13">
        <v>6.8</v>
      </c>
      <c r="AM735" s="13">
        <v>8.4</v>
      </c>
      <c r="AN735" s="13">
        <v>46.2</v>
      </c>
      <c r="AO735" s="13">
        <v>49.7</v>
      </c>
      <c r="AP735" s="13">
        <v>19.5</v>
      </c>
      <c r="AQ735" s="13">
        <v>99.13</v>
      </c>
      <c r="AR735" s="13">
        <v>7.8</v>
      </c>
      <c r="AS735" s="13">
        <v>3437</v>
      </c>
      <c r="AT735" s="16">
        <v>10.59375</v>
      </c>
      <c r="AU735" s="16">
        <v>2.59375</v>
      </c>
      <c r="AV735" s="17">
        <v>3.703125</v>
      </c>
      <c r="AW735" s="17">
        <v>0.703125</v>
      </c>
      <c r="AX735" s="17">
        <v>3</v>
      </c>
      <c r="AY735" s="17">
        <v>0.59375</v>
      </c>
      <c r="AZ735" s="17">
        <v>0.203125</v>
      </c>
      <c r="BA735" s="17">
        <v>1.203125</v>
      </c>
      <c r="BB735" s="18">
        <v>0.40902509652509655</v>
      </c>
      <c r="BC735" s="18">
        <v>2.1558441558441559</v>
      </c>
      <c r="BD735" s="18">
        <v>2.2924710424710427E-2</v>
      </c>
      <c r="BE735" s="18">
        <v>7.8426640926640926E-3</v>
      </c>
      <c r="BF735" s="18">
        <v>2.7147683397683399E-2</v>
      </c>
      <c r="BG735" s="18">
        <v>0.11583011583011583</v>
      </c>
      <c r="BH735" s="58" t="s">
        <v>1322</v>
      </c>
      <c r="BI735" s="58" t="s">
        <v>1331</v>
      </c>
      <c r="BJ735" s="60">
        <v>0.46200000000000002</v>
      </c>
      <c r="BK735" s="60">
        <v>0.49700000000000005</v>
      </c>
      <c r="BL735" s="60">
        <v>0.38261919130959565</v>
      </c>
      <c r="BM735" s="62" t="s">
        <v>1527</v>
      </c>
      <c r="BN735" s="64">
        <v>0.32399396378269618</v>
      </c>
      <c r="BO735" s="64">
        <v>1657.6</v>
      </c>
      <c r="BP735" s="65">
        <v>0.10014478764478765</v>
      </c>
      <c r="BQ735" s="65">
        <v>2.1558441558441559</v>
      </c>
      <c r="BR735" s="80">
        <v>0.14297779922779924</v>
      </c>
      <c r="BS735" s="33"/>
    </row>
    <row r="736" spans="1:71">
      <c r="A736" s="77" t="s">
        <v>282</v>
      </c>
      <c r="B736" s="12" t="s">
        <v>81</v>
      </c>
      <c r="C736" s="13">
        <v>24</v>
      </c>
      <c r="D736" s="13">
        <v>65</v>
      </c>
      <c r="E736" s="13">
        <v>38</v>
      </c>
      <c r="F736" s="13">
        <v>27</v>
      </c>
      <c r="G736" s="13">
        <v>25.5</v>
      </c>
      <c r="H736" s="14">
        <v>813</v>
      </c>
      <c r="I736" s="15">
        <v>312</v>
      </c>
      <c r="J736" s="15">
        <v>650</v>
      </c>
      <c r="K736" s="14">
        <v>48.3</v>
      </c>
      <c r="L736" s="15">
        <v>117</v>
      </c>
      <c r="M736" s="15">
        <v>325</v>
      </c>
      <c r="N736" s="14">
        <v>36.799999999999997</v>
      </c>
      <c r="O736" s="14">
        <v>65</v>
      </c>
      <c r="P736" s="14">
        <v>91</v>
      </c>
      <c r="Q736" s="14">
        <v>69.099999999999994</v>
      </c>
      <c r="R736" s="15">
        <v>91</v>
      </c>
      <c r="S736" s="15">
        <v>325</v>
      </c>
      <c r="T736" s="15">
        <v>416</v>
      </c>
      <c r="U736" s="15">
        <v>189</v>
      </c>
      <c r="V736" s="68">
        <v>72</v>
      </c>
      <c r="W736" s="15">
        <v>52</v>
      </c>
      <c r="X736" s="15">
        <v>26</v>
      </c>
      <c r="Y736" s="15">
        <v>78</v>
      </c>
      <c r="Z736" s="14">
        <v>1762</v>
      </c>
      <c r="AA736" s="14">
        <v>10</v>
      </c>
      <c r="AB736" s="14">
        <v>0</v>
      </c>
      <c r="AC736" s="13">
        <v>2.2999999999999998</v>
      </c>
      <c r="AD736" s="13">
        <v>116.1</v>
      </c>
      <c r="AE736" s="13">
        <v>112.6</v>
      </c>
      <c r="AF736" s="13">
        <v>3.5</v>
      </c>
      <c r="AG736" s="13">
        <v>14.9</v>
      </c>
      <c r="AH736" s="13">
        <v>2.65</v>
      </c>
      <c r="AI736" s="13">
        <v>19.899999999999999</v>
      </c>
      <c r="AJ736" s="13">
        <v>5.2</v>
      </c>
      <c r="AK736" s="13">
        <v>18.100000000000001</v>
      </c>
      <c r="AL736" s="13">
        <v>11.6</v>
      </c>
      <c r="AM736" s="13">
        <v>7.5</v>
      </c>
      <c r="AN736" s="13">
        <v>57.6</v>
      </c>
      <c r="AO736" s="13">
        <v>58.8</v>
      </c>
      <c r="AP736" s="13">
        <v>17.899999999999999</v>
      </c>
      <c r="AQ736" s="13">
        <v>105.41</v>
      </c>
      <c r="AR736" s="13">
        <v>12.1</v>
      </c>
      <c r="AS736" s="13">
        <v>3654</v>
      </c>
      <c r="AT736" s="16">
        <v>12.507692307692308</v>
      </c>
      <c r="AU736" s="16">
        <v>2.9076923076923076</v>
      </c>
      <c r="AV736" s="17">
        <v>6.4</v>
      </c>
      <c r="AW736" s="17">
        <v>1.4</v>
      </c>
      <c r="AX736" s="17">
        <v>5</v>
      </c>
      <c r="AY736" s="17">
        <v>0.8</v>
      </c>
      <c r="AZ736" s="17">
        <v>0.4</v>
      </c>
      <c r="BA736" s="17">
        <v>1.1076923076923078</v>
      </c>
      <c r="BB736" s="18">
        <v>0.49049773755656106</v>
      </c>
      <c r="BC736" s="18">
        <v>2.6249999999999996</v>
      </c>
      <c r="BD736" s="18">
        <v>3.1372549019607843E-2</v>
      </c>
      <c r="BE736" s="18">
        <v>1.5686274509803921E-2</v>
      </c>
      <c r="BF736" s="18">
        <v>5.4901960784313725E-2</v>
      </c>
      <c r="BG736" s="18">
        <v>0.19607843137254902</v>
      </c>
      <c r="BH736" s="58" t="s">
        <v>1322</v>
      </c>
      <c r="BI736" s="58" t="s">
        <v>1330</v>
      </c>
      <c r="BJ736" s="60">
        <v>0.57600000000000007</v>
      </c>
      <c r="BK736" s="60">
        <v>0.58799999999999997</v>
      </c>
      <c r="BL736" s="60">
        <v>0.39227519613759809</v>
      </c>
      <c r="BM736" s="62" t="s">
        <v>1527</v>
      </c>
      <c r="BN736" s="64">
        <v>0.38252902027549918</v>
      </c>
      <c r="BO736" s="64">
        <v>1657.5</v>
      </c>
      <c r="BP736" s="65">
        <v>0.11402714932126697</v>
      </c>
      <c r="BQ736" s="65">
        <v>2.625</v>
      </c>
      <c r="BR736" s="80">
        <v>0.25098039215686274</v>
      </c>
      <c r="BS736" s="33"/>
    </row>
    <row r="737" spans="1:71">
      <c r="A737" s="77" t="s">
        <v>472</v>
      </c>
      <c r="B737" s="12" t="s">
        <v>49</v>
      </c>
      <c r="C737" s="13">
        <v>25</v>
      </c>
      <c r="D737" s="13">
        <v>73</v>
      </c>
      <c r="E737" s="13">
        <v>44</v>
      </c>
      <c r="F737" s="13">
        <v>29</v>
      </c>
      <c r="G737" s="13">
        <v>22.7</v>
      </c>
      <c r="H737" s="14">
        <v>540</v>
      </c>
      <c r="I737" s="15">
        <v>183</v>
      </c>
      <c r="J737" s="15">
        <v>423</v>
      </c>
      <c r="K737" s="14">
        <v>42.9</v>
      </c>
      <c r="L737" s="15">
        <v>153</v>
      </c>
      <c r="M737" s="15">
        <v>365</v>
      </c>
      <c r="N737" s="14">
        <v>42.7</v>
      </c>
      <c r="O737" s="14">
        <v>22</v>
      </c>
      <c r="P737" s="14">
        <v>29</v>
      </c>
      <c r="Q737" s="14">
        <v>81.5</v>
      </c>
      <c r="R737" s="15">
        <v>15</v>
      </c>
      <c r="S737" s="15">
        <v>153</v>
      </c>
      <c r="T737" s="15">
        <v>175</v>
      </c>
      <c r="U737" s="15">
        <v>110</v>
      </c>
      <c r="V737" s="68">
        <v>37</v>
      </c>
      <c r="W737" s="15">
        <v>37</v>
      </c>
      <c r="X737" s="15">
        <v>7</v>
      </c>
      <c r="Y737" s="15">
        <v>161</v>
      </c>
      <c r="Z737" s="14">
        <v>1007</v>
      </c>
      <c r="AA737" s="14">
        <v>0</v>
      </c>
      <c r="AB737" s="14">
        <v>0</v>
      </c>
      <c r="AC737" s="13">
        <v>3.1</v>
      </c>
      <c r="AD737" s="13">
        <v>114</v>
      </c>
      <c r="AE737" s="13">
        <v>107.6</v>
      </c>
      <c r="AF737" s="13">
        <v>6.4</v>
      </c>
      <c r="AG737" s="13">
        <v>8.6</v>
      </c>
      <c r="AH737" s="13">
        <v>2.7</v>
      </c>
      <c r="AI737" s="13">
        <v>18.600000000000001</v>
      </c>
      <c r="AJ737" s="13">
        <v>1.1000000000000001</v>
      </c>
      <c r="AK737" s="13">
        <v>8.6999999999999993</v>
      </c>
      <c r="AL737" s="13">
        <v>5.0999999999999996</v>
      </c>
      <c r="AM737" s="13">
        <v>6.9</v>
      </c>
      <c r="AN737" s="13">
        <v>61.2</v>
      </c>
      <c r="AO737" s="13">
        <v>62.1</v>
      </c>
      <c r="AP737" s="13">
        <v>12.3</v>
      </c>
      <c r="AQ737" s="13">
        <v>100.84</v>
      </c>
      <c r="AR737" s="13">
        <v>5.8</v>
      </c>
      <c r="AS737" s="13">
        <v>3487</v>
      </c>
      <c r="AT737" s="16">
        <v>7.397260273972603</v>
      </c>
      <c r="AU737" s="16">
        <v>1.5068493150684932</v>
      </c>
      <c r="AV737" s="17">
        <v>2.3972602739726026</v>
      </c>
      <c r="AW737" s="17">
        <v>0.20547945205479451</v>
      </c>
      <c r="AX737" s="17">
        <v>2.095890410958904</v>
      </c>
      <c r="AY737" s="17">
        <v>0.50684931506849318</v>
      </c>
      <c r="AZ737" s="17">
        <v>9.5890410958904104E-2</v>
      </c>
      <c r="BA737" s="17">
        <v>0.50684931506849318</v>
      </c>
      <c r="BB737" s="18">
        <v>0.3258704966507755</v>
      </c>
      <c r="BC737" s="18">
        <v>2.9729729729729728</v>
      </c>
      <c r="BD737" s="18">
        <v>2.2328163659404987E-2</v>
      </c>
      <c r="BE737" s="18">
        <v>4.2242471788063486E-3</v>
      </c>
      <c r="BF737" s="18">
        <v>9.0519582402993175E-3</v>
      </c>
      <c r="BG737" s="18">
        <v>9.2329974051053046E-2</v>
      </c>
      <c r="BH737" s="58" t="s">
        <v>1322</v>
      </c>
      <c r="BI737" s="58" t="s">
        <v>1330</v>
      </c>
      <c r="BJ737" s="60">
        <v>0.61199999999999999</v>
      </c>
      <c r="BK737" s="60">
        <v>0.621</v>
      </c>
      <c r="BL737" s="60">
        <v>0.25528062764031384</v>
      </c>
      <c r="BM737" s="62" t="s">
        <v>1527</v>
      </c>
      <c r="BN737" s="64">
        <v>0.22623411703095286</v>
      </c>
      <c r="BO737" s="64">
        <v>1657.1</v>
      </c>
      <c r="BP737" s="65">
        <v>6.638102709552833E-2</v>
      </c>
      <c r="BQ737" s="65">
        <v>2.9729729729729728</v>
      </c>
      <c r="BR737" s="80">
        <v>0.10560617947015871</v>
      </c>
      <c r="BS737" s="33"/>
    </row>
    <row r="738" spans="1:71">
      <c r="A738" s="77" t="s">
        <v>468</v>
      </c>
      <c r="B738" s="12" t="s">
        <v>51</v>
      </c>
      <c r="C738" s="13">
        <v>39</v>
      </c>
      <c r="D738" s="13">
        <v>60</v>
      </c>
      <c r="E738" s="13">
        <v>44</v>
      </c>
      <c r="F738" s="13">
        <v>16</v>
      </c>
      <c r="G738" s="13">
        <v>27.6</v>
      </c>
      <c r="H738" s="14">
        <v>540</v>
      </c>
      <c r="I738" s="15">
        <v>198</v>
      </c>
      <c r="J738" s="15">
        <v>462</v>
      </c>
      <c r="K738" s="14">
        <v>42.3</v>
      </c>
      <c r="L738" s="15">
        <v>114</v>
      </c>
      <c r="M738" s="15">
        <v>312</v>
      </c>
      <c r="N738" s="14">
        <v>36.299999999999997</v>
      </c>
      <c r="O738" s="14">
        <v>36</v>
      </c>
      <c r="P738" s="14">
        <v>36</v>
      </c>
      <c r="Q738" s="14">
        <v>89.5</v>
      </c>
      <c r="R738" s="15">
        <v>78</v>
      </c>
      <c r="S738" s="15">
        <v>288</v>
      </c>
      <c r="T738" s="15">
        <v>372</v>
      </c>
      <c r="U738" s="15">
        <v>126</v>
      </c>
      <c r="V738" s="68">
        <v>48</v>
      </c>
      <c r="W738" s="15">
        <v>36</v>
      </c>
      <c r="X738" s="15">
        <v>54</v>
      </c>
      <c r="Y738" s="15">
        <v>84</v>
      </c>
      <c r="Z738" s="14">
        <v>1386</v>
      </c>
      <c r="AA738" s="14">
        <v>7</v>
      </c>
      <c r="AB738" s="14">
        <v>0</v>
      </c>
      <c r="AC738" s="13">
        <v>6.6</v>
      </c>
      <c r="AD738" s="13">
        <v>119.6</v>
      </c>
      <c r="AE738" s="13">
        <v>108.1</v>
      </c>
      <c r="AF738" s="13">
        <v>11.5</v>
      </c>
      <c r="AG738" s="13">
        <v>10.199999999999999</v>
      </c>
      <c r="AH738" s="13">
        <v>2.78</v>
      </c>
      <c r="AI738" s="13">
        <v>19.600000000000001</v>
      </c>
      <c r="AJ738" s="13">
        <v>4.5999999999999996</v>
      </c>
      <c r="AK738" s="13">
        <v>16.5</v>
      </c>
      <c r="AL738" s="13">
        <v>10.6</v>
      </c>
      <c r="AM738" s="13">
        <v>7</v>
      </c>
      <c r="AN738" s="13">
        <v>54.7</v>
      </c>
      <c r="AO738" s="13">
        <v>56.3</v>
      </c>
      <c r="AP738" s="13">
        <v>13.6</v>
      </c>
      <c r="AQ738" s="13">
        <v>97.75</v>
      </c>
      <c r="AR738" s="13">
        <v>9.1</v>
      </c>
      <c r="AS738" s="13">
        <v>3381</v>
      </c>
      <c r="AT738" s="16">
        <v>9</v>
      </c>
      <c r="AU738" s="16">
        <v>2.1</v>
      </c>
      <c r="AV738" s="17">
        <v>6.2</v>
      </c>
      <c r="AW738" s="17">
        <v>1.3</v>
      </c>
      <c r="AX738" s="17">
        <v>4.8</v>
      </c>
      <c r="AY738" s="17">
        <v>0.6</v>
      </c>
      <c r="AZ738" s="17">
        <v>0.9</v>
      </c>
      <c r="BA738" s="17">
        <v>0.8</v>
      </c>
      <c r="BB738" s="18">
        <v>0.32608695652173914</v>
      </c>
      <c r="BC738" s="18">
        <v>2.625</v>
      </c>
      <c r="BD738" s="18">
        <v>2.1739130434782608E-2</v>
      </c>
      <c r="BE738" s="18">
        <v>3.2608695652173912E-2</v>
      </c>
      <c r="BF738" s="18">
        <v>4.710144927536232E-2</v>
      </c>
      <c r="BG738" s="18">
        <v>0.17391304347826086</v>
      </c>
      <c r="BH738" s="58" t="s">
        <v>1322</v>
      </c>
      <c r="BI738" s="58" t="s">
        <v>1332</v>
      </c>
      <c r="BJ738" s="60">
        <v>0.54700000000000004</v>
      </c>
      <c r="BK738" s="60">
        <v>0.56299999999999994</v>
      </c>
      <c r="BL738" s="60">
        <v>0.27881713940856973</v>
      </c>
      <c r="BM738" s="62" t="s">
        <v>1527</v>
      </c>
      <c r="BN738" s="64">
        <v>0.27525150905432599</v>
      </c>
      <c r="BO738" s="64">
        <v>1656</v>
      </c>
      <c r="BP738" s="65">
        <v>7.6086956521739135E-2</v>
      </c>
      <c r="BQ738" s="65">
        <v>2.625</v>
      </c>
      <c r="BR738" s="80">
        <v>0.22463768115942029</v>
      </c>
      <c r="BS738" s="33"/>
    </row>
    <row r="739" spans="1:71">
      <c r="A739" s="77" t="s">
        <v>460</v>
      </c>
      <c r="B739" s="12" t="s">
        <v>47</v>
      </c>
      <c r="C739" s="13">
        <v>22</v>
      </c>
      <c r="D739" s="13">
        <v>68</v>
      </c>
      <c r="E739" s="13">
        <v>40</v>
      </c>
      <c r="F739" s="13">
        <v>28</v>
      </c>
      <c r="G739" s="13">
        <v>24.3</v>
      </c>
      <c r="H739" s="14">
        <v>551</v>
      </c>
      <c r="I739" s="15">
        <v>204</v>
      </c>
      <c r="J739" s="15">
        <v>428</v>
      </c>
      <c r="K739" s="14">
        <v>47.7</v>
      </c>
      <c r="L739" s="15">
        <v>48</v>
      </c>
      <c r="M739" s="15">
        <v>136</v>
      </c>
      <c r="N739" s="14">
        <v>35.299999999999997</v>
      </c>
      <c r="O739" s="14">
        <v>95</v>
      </c>
      <c r="P739" s="14">
        <v>136</v>
      </c>
      <c r="Q739" s="14">
        <v>69.3</v>
      </c>
      <c r="R739" s="15">
        <v>48</v>
      </c>
      <c r="S739" s="15">
        <v>184</v>
      </c>
      <c r="T739" s="15">
        <v>231</v>
      </c>
      <c r="U739" s="15">
        <v>95</v>
      </c>
      <c r="V739" s="68">
        <v>54</v>
      </c>
      <c r="W739" s="15">
        <v>48</v>
      </c>
      <c r="X739" s="15">
        <v>95</v>
      </c>
      <c r="Y739" s="15">
        <v>122</v>
      </c>
      <c r="Z739" s="14">
        <v>1340</v>
      </c>
      <c r="AA739" s="14">
        <v>0</v>
      </c>
      <c r="AB739" s="14">
        <v>0</v>
      </c>
      <c r="AC739" s="13">
        <v>-0.4</v>
      </c>
      <c r="AD739" s="13">
        <v>113.9</v>
      </c>
      <c r="AE739" s="13">
        <v>113.9</v>
      </c>
      <c r="AF739" s="13">
        <v>0</v>
      </c>
      <c r="AG739" s="13">
        <v>7.3</v>
      </c>
      <c r="AH739" s="13">
        <v>1.68</v>
      </c>
      <c r="AI739" s="13">
        <v>14.7</v>
      </c>
      <c r="AJ739" s="13">
        <v>3</v>
      </c>
      <c r="AK739" s="13">
        <v>10.3</v>
      </c>
      <c r="AL739" s="13">
        <v>6.9</v>
      </c>
      <c r="AM739" s="13">
        <v>8.8000000000000007</v>
      </c>
      <c r="AN739" s="13">
        <v>53.3</v>
      </c>
      <c r="AO739" s="13">
        <v>56.4</v>
      </c>
      <c r="AP739" s="13">
        <v>13.8</v>
      </c>
      <c r="AQ739" s="13">
        <v>101.83</v>
      </c>
      <c r="AR739" s="13">
        <v>6.6</v>
      </c>
      <c r="AS739" s="13">
        <v>3501</v>
      </c>
      <c r="AT739" s="16">
        <v>8.1029411764705888</v>
      </c>
      <c r="AU739" s="16">
        <v>1.3970588235294117</v>
      </c>
      <c r="AV739" s="17">
        <v>3.3970588235294117</v>
      </c>
      <c r="AW739" s="17">
        <v>0.70588235294117652</v>
      </c>
      <c r="AX739" s="17">
        <v>2.7058823529411766</v>
      </c>
      <c r="AY739" s="17">
        <v>0.70588235294117652</v>
      </c>
      <c r="AZ739" s="17">
        <v>1.3970588235294117</v>
      </c>
      <c r="BA739" s="17">
        <v>0.79411764705882348</v>
      </c>
      <c r="BB739" s="18">
        <v>0.33345436940208184</v>
      </c>
      <c r="BC739" s="18">
        <v>1.7592592592592593</v>
      </c>
      <c r="BD739" s="18">
        <v>2.9048656499636893E-2</v>
      </c>
      <c r="BE739" s="18">
        <v>5.7492132655531346E-2</v>
      </c>
      <c r="BF739" s="18">
        <v>2.9048656499636893E-2</v>
      </c>
      <c r="BG739" s="18">
        <v>0.11135318324860809</v>
      </c>
      <c r="BH739" s="58" t="s">
        <v>1322</v>
      </c>
      <c r="BI739" s="58" t="s">
        <v>1329</v>
      </c>
      <c r="BJ739" s="60">
        <v>0.53299999999999992</v>
      </c>
      <c r="BK739" s="60">
        <v>0.56399999999999995</v>
      </c>
      <c r="BL739" s="60">
        <v>0.25829812914906458</v>
      </c>
      <c r="BM739" s="62" t="s">
        <v>1527</v>
      </c>
      <c r="BN739" s="64">
        <v>0.24781630962244056</v>
      </c>
      <c r="BO739" s="64">
        <v>1652.4</v>
      </c>
      <c r="BP739" s="65">
        <v>5.7492132655531346E-2</v>
      </c>
      <c r="BQ739" s="65">
        <v>1.7592592592592593</v>
      </c>
      <c r="BR739" s="80">
        <v>0.13979665940450253</v>
      </c>
      <c r="BS739" s="33"/>
    </row>
    <row r="740" spans="1:71">
      <c r="A740" s="77" t="s">
        <v>330</v>
      </c>
      <c r="B740" s="12" t="s">
        <v>69</v>
      </c>
      <c r="C740" s="13">
        <v>23</v>
      </c>
      <c r="D740" s="13">
        <v>74</v>
      </c>
      <c r="E740" s="13">
        <v>45</v>
      </c>
      <c r="F740" s="13">
        <v>29</v>
      </c>
      <c r="G740" s="13">
        <v>22.3</v>
      </c>
      <c r="H740" s="14">
        <v>725</v>
      </c>
      <c r="I740" s="15">
        <v>244</v>
      </c>
      <c r="J740" s="15">
        <v>570</v>
      </c>
      <c r="K740" s="14">
        <v>43.3</v>
      </c>
      <c r="L740" s="15">
        <v>126</v>
      </c>
      <c r="M740" s="15">
        <v>340</v>
      </c>
      <c r="N740" s="14">
        <v>37.4</v>
      </c>
      <c r="O740" s="14">
        <v>104</v>
      </c>
      <c r="P740" s="14">
        <v>133</v>
      </c>
      <c r="Q740" s="14">
        <v>79.7</v>
      </c>
      <c r="R740" s="15">
        <v>52</v>
      </c>
      <c r="S740" s="15">
        <v>141</v>
      </c>
      <c r="T740" s="15">
        <v>192</v>
      </c>
      <c r="U740" s="15">
        <v>96</v>
      </c>
      <c r="V740" s="68">
        <v>52</v>
      </c>
      <c r="W740" s="15">
        <v>59</v>
      </c>
      <c r="X740" s="15">
        <v>30</v>
      </c>
      <c r="Y740" s="15">
        <v>118</v>
      </c>
      <c r="Z740" s="14">
        <v>1310</v>
      </c>
      <c r="AA740" s="14">
        <v>0</v>
      </c>
      <c r="AB740" s="14">
        <v>0</v>
      </c>
      <c r="AC740" s="13">
        <v>1.8</v>
      </c>
      <c r="AD740" s="13">
        <v>113.2</v>
      </c>
      <c r="AE740" s="13">
        <v>108.9</v>
      </c>
      <c r="AF740" s="13">
        <v>4.3</v>
      </c>
      <c r="AG740" s="13">
        <v>8.4</v>
      </c>
      <c r="AH740" s="13">
        <v>1.78</v>
      </c>
      <c r="AI740" s="13">
        <v>12.4</v>
      </c>
      <c r="AJ740" s="13">
        <v>2.9</v>
      </c>
      <c r="AK740" s="13">
        <v>8.4</v>
      </c>
      <c r="AL740" s="13">
        <v>5.6</v>
      </c>
      <c r="AM740" s="13">
        <v>7</v>
      </c>
      <c r="AN740" s="13">
        <v>54.4</v>
      </c>
      <c r="AO740" s="13">
        <v>57.8</v>
      </c>
      <c r="AP740" s="13">
        <v>17</v>
      </c>
      <c r="AQ740" s="13">
        <v>100.74</v>
      </c>
      <c r="AR740" s="13">
        <v>7.6</v>
      </c>
      <c r="AS740" s="13">
        <v>3454</v>
      </c>
      <c r="AT740" s="16">
        <v>9.7972972972972965</v>
      </c>
      <c r="AU740" s="16">
        <v>1.2972972972972974</v>
      </c>
      <c r="AV740" s="17">
        <v>2.5945945945945947</v>
      </c>
      <c r="AW740" s="17">
        <v>0.70270270270270274</v>
      </c>
      <c r="AX740" s="17">
        <v>1.9054054054054055</v>
      </c>
      <c r="AY740" s="17">
        <v>0.79729729729729726</v>
      </c>
      <c r="AZ740" s="17">
        <v>0.40540540540540543</v>
      </c>
      <c r="BA740" s="17">
        <v>0.70270270270270274</v>
      </c>
      <c r="BB740" s="18">
        <v>0.43934068597745723</v>
      </c>
      <c r="BC740" s="18">
        <v>1.8461538461538463</v>
      </c>
      <c r="BD740" s="18">
        <v>3.5753242031268936E-2</v>
      </c>
      <c r="BE740" s="18">
        <v>1.8179614592170646E-2</v>
      </c>
      <c r="BF740" s="18">
        <v>3.1511331959762454E-2</v>
      </c>
      <c r="BG740" s="18">
        <v>8.5444188583202033E-2</v>
      </c>
      <c r="BH740" s="58" t="s">
        <v>1322</v>
      </c>
      <c r="BI740" s="58" t="s">
        <v>1330</v>
      </c>
      <c r="BJ740" s="60">
        <v>0.54400000000000004</v>
      </c>
      <c r="BK740" s="60">
        <v>0.57799999999999996</v>
      </c>
      <c r="BL740" s="60">
        <v>0.343995171997586</v>
      </c>
      <c r="BM740" s="62" t="s">
        <v>1527</v>
      </c>
      <c r="BN740" s="64">
        <v>0.29963565174832779</v>
      </c>
      <c r="BO740" s="64">
        <v>1650.2</v>
      </c>
      <c r="BP740" s="65">
        <v>5.8174766694946069E-2</v>
      </c>
      <c r="BQ740" s="65">
        <v>1.8461538461538463</v>
      </c>
      <c r="BR740" s="80">
        <v>0.11634953338989214</v>
      </c>
      <c r="BS740" s="33"/>
    </row>
    <row r="741" spans="1:71">
      <c r="A741" s="77" t="s">
        <v>476</v>
      </c>
      <c r="B741" s="12" t="s">
        <v>97</v>
      </c>
      <c r="C741" s="13">
        <v>24</v>
      </c>
      <c r="D741" s="13">
        <v>74</v>
      </c>
      <c r="E741" s="13">
        <v>35</v>
      </c>
      <c r="F741" s="13">
        <v>39</v>
      </c>
      <c r="G741" s="13">
        <v>22</v>
      </c>
      <c r="H741" s="14">
        <v>533</v>
      </c>
      <c r="I741" s="15">
        <v>200</v>
      </c>
      <c r="J741" s="15">
        <v>481</v>
      </c>
      <c r="K741" s="14">
        <v>41.2</v>
      </c>
      <c r="L741" s="15">
        <v>81</v>
      </c>
      <c r="M741" s="15">
        <v>237</v>
      </c>
      <c r="N741" s="14">
        <v>33.5</v>
      </c>
      <c r="O741" s="14">
        <v>52</v>
      </c>
      <c r="P741" s="14">
        <v>67</v>
      </c>
      <c r="Q741" s="14">
        <v>87.3</v>
      </c>
      <c r="R741" s="15">
        <v>74</v>
      </c>
      <c r="S741" s="15">
        <v>170</v>
      </c>
      <c r="T741" s="15">
        <v>244</v>
      </c>
      <c r="U741" s="15">
        <v>111</v>
      </c>
      <c r="V741" s="68">
        <v>59</v>
      </c>
      <c r="W741" s="15">
        <v>30</v>
      </c>
      <c r="X741" s="15">
        <v>15</v>
      </c>
      <c r="Y741" s="15">
        <v>96</v>
      </c>
      <c r="Z741" s="14">
        <v>1095</v>
      </c>
      <c r="AA741" s="14">
        <v>1</v>
      </c>
      <c r="AB741" s="14">
        <v>0</v>
      </c>
      <c r="AC741" s="13">
        <v>-1.7</v>
      </c>
      <c r="AD741" s="13">
        <v>106.1</v>
      </c>
      <c r="AE741" s="13">
        <v>110.3</v>
      </c>
      <c r="AF741" s="13">
        <v>-4.2</v>
      </c>
      <c r="AG741" s="13">
        <v>10.5</v>
      </c>
      <c r="AH741" s="13">
        <v>2.02</v>
      </c>
      <c r="AI741" s="13">
        <v>16.600000000000001</v>
      </c>
      <c r="AJ741" s="13">
        <v>4.2</v>
      </c>
      <c r="AK741" s="13">
        <v>11.4</v>
      </c>
      <c r="AL741" s="13">
        <v>7.6</v>
      </c>
      <c r="AM741" s="13">
        <v>8.1999999999999993</v>
      </c>
      <c r="AN741" s="13">
        <v>49.5</v>
      </c>
      <c r="AO741" s="13">
        <v>52.2</v>
      </c>
      <c r="AP741" s="13">
        <v>14.9</v>
      </c>
      <c r="AQ741" s="13">
        <v>96.97</v>
      </c>
      <c r="AR741" s="13">
        <v>7.4</v>
      </c>
      <c r="AS741" s="13">
        <v>3295</v>
      </c>
      <c r="AT741" s="16">
        <v>7.2027027027027026</v>
      </c>
      <c r="AU741" s="16">
        <v>1.5</v>
      </c>
      <c r="AV741" s="17">
        <v>3.2972972972972974</v>
      </c>
      <c r="AW741" s="17">
        <v>1</v>
      </c>
      <c r="AX741" s="17">
        <v>2.2972972972972974</v>
      </c>
      <c r="AY741" s="17">
        <v>0.40540540540540543</v>
      </c>
      <c r="AZ741" s="17">
        <v>0.20270270270270271</v>
      </c>
      <c r="BA741" s="17">
        <v>0.79729729729729726</v>
      </c>
      <c r="BB741" s="18">
        <v>0.3273955773955774</v>
      </c>
      <c r="BC741" s="18">
        <v>1.8813559322033899</v>
      </c>
      <c r="BD741" s="18">
        <v>1.8427518427518427E-2</v>
      </c>
      <c r="BE741" s="18">
        <v>9.2137592137592136E-3</v>
      </c>
      <c r="BF741" s="18">
        <v>4.5454545454545456E-2</v>
      </c>
      <c r="BG741" s="18">
        <v>0.10442260442260443</v>
      </c>
      <c r="BH741" s="58" t="s">
        <v>1322</v>
      </c>
      <c r="BI741" s="58" t="s">
        <v>1330</v>
      </c>
      <c r="BJ741" s="60">
        <v>0.495</v>
      </c>
      <c r="BK741" s="60">
        <v>0.52200000000000002</v>
      </c>
      <c r="BL741" s="60">
        <v>0.29028364514182259</v>
      </c>
      <c r="BM741" s="62" t="s">
        <v>1527</v>
      </c>
      <c r="BN741" s="64">
        <v>0.2202838653542879</v>
      </c>
      <c r="BO741" s="64">
        <v>1628</v>
      </c>
      <c r="BP741" s="65">
        <v>6.8181818181818177E-2</v>
      </c>
      <c r="BQ741" s="65">
        <v>1.8813559322033899</v>
      </c>
      <c r="BR741" s="80">
        <v>0.14987714987714987</v>
      </c>
      <c r="BS741" s="33"/>
    </row>
    <row r="742" spans="1:71">
      <c r="A742" s="77" t="s">
        <v>312</v>
      </c>
      <c r="B742" s="12" t="s">
        <v>43</v>
      </c>
      <c r="C742" s="13">
        <v>25</v>
      </c>
      <c r="D742" s="13">
        <v>74</v>
      </c>
      <c r="E742" s="13">
        <v>63</v>
      </c>
      <c r="F742" s="13">
        <v>11</v>
      </c>
      <c r="G742" s="13">
        <v>21.7</v>
      </c>
      <c r="H742" s="14">
        <v>755</v>
      </c>
      <c r="I742" s="15">
        <v>259</v>
      </c>
      <c r="J742" s="15">
        <v>585</v>
      </c>
      <c r="K742" s="14">
        <v>44</v>
      </c>
      <c r="L742" s="15">
        <v>192</v>
      </c>
      <c r="M742" s="15">
        <v>466</v>
      </c>
      <c r="N742" s="14">
        <v>41.2</v>
      </c>
      <c r="O742" s="14">
        <v>44</v>
      </c>
      <c r="P742" s="14">
        <v>59</v>
      </c>
      <c r="Q742" s="14">
        <v>82.1</v>
      </c>
      <c r="R742" s="15">
        <v>44</v>
      </c>
      <c r="S742" s="15">
        <v>155</v>
      </c>
      <c r="T742" s="15">
        <v>192</v>
      </c>
      <c r="U742" s="15">
        <v>118</v>
      </c>
      <c r="V742" s="68">
        <v>37</v>
      </c>
      <c r="W742" s="15">
        <v>44</v>
      </c>
      <c r="X742" s="15">
        <v>7</v>
      </c>
      <c r="Y742" s="15">
        <v>111</v>
      </c>
      <c r="Z742" s="14">
        <v>1302</v>
      </c>
      <c r="AA742" s="14">
        <v>0</v>
      </c>
      <c r="AB742" s="14">
        <v>0</v>
      </c>
      <c r="AC742" s="13">
        <v>7.4</v>
      </c>
      <c r="AD742" s="13">
        <v>119.9</v>
      </c>
      <c r="AE742" s="13">
        <v>104.1</v>
      </c>
      <c r="AF742" s="13">
        <v>15.8</v>
      </c>
      <c r="AG742" s="13">
        <v>9.6</v>
      </c>
      <c r="AH742" s="13">
        <v>3.13</v>
      </c>
      <c r="AI742" s="13">
        <v>15.6</v>
      </c>
      <c r="AJ742" s="13">
        <v>2.5</v>
      </c>
      <c r="AK742" s="13">
        <v>8.9</v>
      </c>
      <c r="AL742" s="13">
        <v>5.8</v>
      </c>
      <c r="AM742" s="13">
        <v>5</v>
      </c>
      <c r="AN742" s="13">
        <v>60.4</v>
      </c>
      <c r="AO742" s="13">
        <v>61.7</v>
      </c>
      <c r="AP742" s="13">
        <v>16.600000000000001</v>
      </c>
      <c r="AQ742" s="13">
        <v>102.23</v>
      </c>
      <c r="AR742" s="13">
        <v>8.9</v>
      </c>
      <c r="AS742" s="13">
        <v>3420</v>
      </c>
      <c r="AT742" s="16">
        <v>10.202702702702704</v>
      </c>
      <c r="AU742" s="16">
        <v>1.5945945945945945</v>
      </c>
      <c r="AV742" s="17">
        <v>2.5945945945945947</v>
      </c>
      <c r="AW742" s="17">
        <v>0.59459459459459463</v>
      </c>
      <c r="AX742" s="17">
        <v>2.0945945945945947</v>
      </c>
      <c r="AY742" s="17">
        <v>0.59459459459459463</v>
      </c>
      <c r="AZ742" s="17">
        <v>9.45945945945946E-2</v>
      </c>
      <c r="BA742" s="17">
        <v>0.5</v>
      </c>
      <c r="BB742" s="18">
        <v>0.47017063146095411</v>
      </c>
      <c r="BC742" s="18">
        <v>3.189189189189189</v>
      </c>
      <c r="BD742" s="18">
        <v>2.7400672561962887E-2</v>
      </c>
      <c r="BE742" s="18">
        <v>4.359197907585005E-3</v>
      </c>
      <c r="BF742" s="18">
        <v>2.7400672561962887E-2</v>
      </c>
      <c r="BG742" s="18">
        <v>9.652509652509654E-2</v>
      </c>
      <c r="BH742" s="58" t="s">
        <v>1322</v>
      </c>
      <c r="BI742" s="58" t="s">
        <v>1330</v>
      </c>
      <c r="BJ742" s="60">
        <v>0.60399999999999998</v>
      </c>
      <c r="BK742" s="60">
        <v>0.61699999999999999</v>
      </c>
      <c r="BL742" s="60">
        <v>0.35304767652383828</v>
      </c>
      <c r="BM742" s="62" t="s">
        <v>1527</v>
      </c>
      <c r="BN742" s="64">
        <v>0.31203436837239656</v>
      </c>
      <c r="BO742" s="64">
        <v>1605.8</v>
      </c>
      <c r="BP742" s="65">
        <v>7.3483621870718649E-2</v>
      </c>
      <c r="BQ742" s="65">
        <v>3.189189189189189</v>
      </c>
      <c r="BR742" s="80">
        <v>0.11956657117947442</v>
      </c>
      <c r="BS742" s="33"/>
    </row>
    <row r="743" spans="1:71">
      <c r="A743" s="77" t="s">
        <v>332</v>
      </c>
      <c r="B743" s="12" t="s">
        <v>45</v>
      </c>
      <c r="C743" s="13">
        <v>28</v>
      </c>
      <c r="D743" s="13">
        <v>62</v>
      </c>
      <c r="E743" s="13">
        <v>37</v>
      </c>
      <c r="F743" s="13">
        <v>25</v>
      </c>
      <c r="G743" s="13">
        <v>25.9</v>
      </c>
      <c r="H743" s="14">
        <v>725</v>
      </c>
      <c r="I743" s="15">
        <v>248</v>
      </c>
      <c r="J743" s="15">
        <v>595</v>
      </c>
      <c r="K743" s="14">
        <v>42.2</v>
      </c>
      <c r="L743" s="15">
        <v>174</v>
      </c>
      <c r="M743" s="15">
        <v>440</v>
      </c>
      <c r="N743" s="14">
        <v>39.700000000000003</v>
      </c>
      <c r="O743" s="14">
        <v>50</v>
      </c>
      <c r="P743" s="14">
        <v>62</v>
      </c>
      <c r="Q743" s="14">
        <v>77.8</v>
      </c>
      <c r="R743" s="15">
        <v>31</v>
      </c>
      <c r="S743" s="15">
        <v>198</v>
      </c>
      <c r="T743" s="15">
        <v>229</v>
      </c>
      <c r="U743" s="15">
        <v>223</v>
      </c>
      <c r="V743" s="68">
        <v>99</v>
      </c>
      <c r="W743" s="15">
        <v>74</v>
      </c>
      <c r="X743" s="15">
        <v>19</v>
      </c>
      <c r="Y743" s="15">
        <v>112</v>
      </c>
      <c r="Z743" s="14">
        <v>1507</v>
      </c>
      <c r="AA743" s="14">
        <v>1</v>
      </c>
      <c r="AB743" s="14">
        <v>0</v>
      </c>
      <c r="AC743" s="13">
        <v>2.8</v>
      </c>
      <c r="AD743" s="13">
        <v>114.2</v>
      </c>
      <c r="AE743" s="13">
        <v>109.1</v>
      </c>
      <c r="AF743" s="13">
        <v>5.0999999999999996</v>
      </c>
      <c r="AG743" s="13">
        <v>20.3</v>
      </c>
      <c r="AH743" s="13">
        <v>2.27</v>
      </c>
      <c r="AI743" s="13">
        <v>23.8</v>
      </c>
      <c r="AJ743" s="13">
        <v>2</v>
      </c>
      <c r="AK743" s="13">
        <v>11.5</v>
      </c>
      <c r="AL743" s="13">
        <v>6.8</v>
      </c>
      <c r="AM743" s="13">
        <v>10.5</v>
      </c>
      <c r="AN743" s="13">
        <v>56.8</v>
      </c>
      <c r="AO743" s="13">
        <v>58.2</v>
      </c>
      <c r="AP743" s="13">
        <v>18.8</v>
      </c>
      <c r="AQ743" s="13">
        <v>100.17</v>
      </c>
      <c r="AR743" s="13">
        <v>10</v>
      </c>
      <c r="AS743" s="13">
        <v>3352</v>
      </c>
      <c r="AT743" s="16">
        <v>11.693548387096774</v>
      </c>
      <c r="AU743" s="16">
        <v>3.596774193548387</v>
      </c>
      <c r="AV743" s="17">
        <v>3.693548387096774</v>
      </c>
      <c r="AW743" s="17">
        <v>0.5</v>
      </c>
      <c r="AX743" s="17">
        <v>3.193548387096774</v>
      </c>
      <c r="AY743" s="17">
        <v>1.1935483870967742</v>
      </c>
      <c r="AZ743" s="17">
        <v>0.30645161290322581</v>
      </c>
      <c r="BA743" s="17">
        <v>1.596774193548387</v>
      </c>
      <c r="BB743" s="18">
        <v>0.45148835471416121</v>
      </c>
      <c r="BC743" s="18">
        <v>2.2525252525252526</v>
      </c>
      <c r="BD743" s="18">
        <v>4.6082949308755762E-2</v>
      </c>
      <c r="BE743" s="18">
        <v>1.1832108606302155E-2</v>
      </c>
      <c r="BF743" s="18">
        <v>1.9305019305019305E-2</v>
      </c>
      <c r="BG743" s="18">
        <v>0.12330302652883299</v>
      </c>
      <c r="BH743" s="58" t="s">
        <v>1322</v>
      </c>
      <c r="BI743" s="58" t="s">
        <v>1331</v>
      </c>
      <c r="BJ743" s="60">
        <v>0.56799999999999995</v>
      </c>
      <c r="BK743" s="60">
        <v>0.58200000000000007</v>
      </c>
      <c r="BL743" s="60">
        <v>0.35908267954133977</v>
      </c>
      <c r="BM743" s="62" t="s">
        <v>1527</v>
      </c>
      <c r="BN743" s="64">
        <v>0.35762964886090737</v>
      </c>
      <c r="BO743" s="64">
        <v>1605.8</v>
      </c>
      <c r="BP743" s="65">
        <v>0.13887159048449371</v>
      </c>
      <c r="BQ743" s="65">
        <v>2.2525252525252526</v>
      </c>
      <c r="BR743" s="80">
        <v>0.14260804583385228</v>
      </c>
      <c r="BS743" s="33"/>
    </row>
    <row r="744" spans="1:71">
      <c r="A744" s="77" t="s">
        <v>346</v>
      </c>
      <c r="B744" s="12" t="s">
        <v>113</v>
      </c>
      <c r="C744" s="13">
        <v>26</v>
      </c>
      <c r="D744" s="13">
        <v>61</v>
      </c>
      <c r="E744" s="13">
        <v>14</v>
      </c>
      <c r="F744" s="13">
        <v>47</v>
      </c>
      <c r="G744" s="13">
        <v>26.3</v>
      </c>
      <c r="H744" s="14">
        <v>708</v>
      </c>
      <c r="I744" s="15">
        <v>256</v>
      </c>
      <c r="J744" s="15">
        <v>567</v>
      </c>
      <c r="K744" s="14">
        <v>45.1</v>
      </c>
      <c r="L744" s="15">
        <v>122</v>
      </c>
      <c r="M744" s="15">
        <v>329</v>
      </c>
      <c r="N744" s="14">
        <v>36.4</v>
      </c>
      <c r="O744" s="14">
        <v>73</v>
      </c>
      <c r="P744" s="14">
        <v>85</v>
      </c>
      <c r="Q744" s="14">
        <v>85.2</v>
      </c>
      <c r="R744" s="15">
        <v>37</v>
      </c>
      <c r="S744" s="15">
        <v>146</v>
      </c>
      <c r="T744" s="15">
        <v>183</v>
      </c>
      <c r="U744" s="15">
        <v>104</v>
      </c>
      <c r="V744" s="68">
        <v>61</v>
      </c>
      <c r="W744" s="15">
        <v>24</v>
      </c>
      <c r="X744" s="15">
        <v>12</v>
      </c>
      <c r="Y744" s="15">
        <v>98</v>
      </c>
      <c r="Z744" s="14">
        <v>1135</v>
      </c>
      <c r="AA744" s="14">
        <v>0</v>
      </c>
      <c r="AB744" s="14">
        <v>0</v>
      </c>
      <c r="AC744" s="13">
        <v>-4.5</v>
      </c>
      <c r="AD744" s="13">
        <v>108.7</v>
      </c>
      <c r="AE744" s="13">
        <v>117.1</v>
      </c>
      <c r="AF744" s="13">
        <v>-8.5</v>
      </c>
      <c r="AG744" s="13">
        <v>9.4</v>
      </c>
      <c r="AH744" s="13">
        <v>1.61</v>
      </c>
      <c r="AI744" s="13">
        <v>13.4</v>
      </c>
      <c r="AJ744" s="13">
        <v>2.1</v>
      </c>
      <c r="AK744" s="13">
        <v>8.4</v>
      </c>
      <c r="AL744" s="13">
        <v>5.3</v>
      </c>
      <c r="AM744" s="13">
        <v>8.3000000000000007</v>
      </c>
      <c r="AN744" s="13">
        <v>55.8</v>
      </c>
      <c r="AO744" s="13">
        <v>58.4</v>
      </c>
      <c r="AP744" s="13">
        <v>16.899999999999999</v>
      </c>
      <c r="AQ744" s="13">
        <v>102.68</v>
      </c>
      <c r="AR744" s="13">
        <v>7.4</v>
      </c>
      <c r="AS744" s="13">
        <v>3433</v>
      </c>
      <c r="AT744" s="16">
        <v>11.60655737704918</v>
      </c>
      <c r="AU744" s="16">
        <v>1.7049180327868851</v>
      </c>
      <c r="AV744" s="17">
        <v>3</v>
      </c>
      <c r="AW744" s="17">
        <v>0.60655737704918034</v>
      </c>
      <c r="AX744" s="17">
        <v>2.3934426229508197</v>
      </c>
      <c r="AY744" s="17">
        <v>0.39344262295081966</v>
      </c>
      <c r="AZ744" s="17">
        <v>0.19672131147540983</v>
      </c>
      <c r="BA744" s="17">
        <v>1</v>
      </c>
      <c r="BB744" s="18">
        <v>0.44131396870909428</v>
      </c>
      <c r="BC744" s="18">
        <v>1.7049180327868851</v>
      </c>
      <c r="BD744" s="18">
        <v>1.4959795549460824E-2</v>
      </c>
      <c r="BE744" s="18">
        <v>7.4798977747304119E-3</v>
      </c>
      <c r="BF744" s="18">
        <v>2.3063018138752105E-2</v>
      </c>
      <c r="BG744" s="18">
        <v>9.1005422925886675E-2</v>
      </c>
      <c r="BH744" s="58" t="s">
        <v>1322</v>
      </c>
      <c r="BI744" s="58" t="s">
        <v>1330</v>
      </c>
      <c r="BJ744" s="60">
        <v>0.55799999999999994</v>
      </c>
      <c r="BK744" s="60">
        <v>0.58399999999999996</v>
      </c>
      <c r="BL744" s="60">
        <v>0.34218467109233552</v>
      </c>
      <c r="BM744" s="62" t="s">
        <v>1527</v>
      </c>
      <c r="BN744" s="64">
        <v>0.35496915921760069</v>
      </c>
      <c r="BO744" s="64">
        <v>1604.3</v>
      </c>
      <c r="BP744" s="65">
        <v>6.4825780714330233E-2</v>
      </c>
      <c r="BQ744" s="65">
        <v>1.7049180327868851</v>
      </c>
      <c r="BR744" s="80">
        <v>0.11406844106463879</v>
      </c>
      <c r="BS744" s="33"/>
    </row>
    <row r="745" spans="1:71">
      <c r="A745" s="77" t="s">
        <v>298</v>
      </c>
      <c r="B745" s="12" t="s">
        <v>57</v>
      </c>
      <c r="C745" s="13">
        <v>30</v>
      </c>
      <c r="D745" s="13">
        <v>64</v>
      </c>
      <c r="E745" s="13">
        <v>46</v>
      </c>
      <c r="F745" s="13">
        <v>18</v>
      </c>
      <c r="G745" s="13">
        <v>24.9</v>
      </c>
      <c r="H745" s="14">
        <v>774</v>
      </c>
      <c r="I745" s="15">
        <v>282</v>
      </c>
      <c r="J745" s="15">
        <v>602</v>
      </c>
      <c r="K745" s="14">
        <v>46.7</v>
      </c>
      <c r="L745" s="15">
        <v>109</v>
      </c>
      <c r="M745" s="15">
        <v>282</v>
      </c>
      <c r="N745" s="14">
        <v>37.299999999999997</v>
      </c>
      <c r="O745" s="14">
        <v>109</v>
      </c>
      <c r="P745" s="14">
        <v>154</v>
      </c>
      <c r="Q745" s="14">
        <v>71</v>
      </c>
      <c r="R745" s="15">
        <v>38</v>
      </c>
      <c r="S745" s="15">
        <v>160</v>
      </c>
      <c r="T745" s="15">
        <v>205</v>
      </c>
      <c r="U745" s="15">
        <v>218</v>
      </c>
      <c r="V745" s="68">
        <v>77</v>
      </c>
      <c r="W745" s="15">
        <v>58</v>
      </c>
      <c r="X745" s="15">
        <v>32</v>
      </c>
      <c r="Y745" s="15">
        <v>96</v>
      </c>
      <c r="Z745" s="14">
        <v>1536</v>
      </c>
      <c r="AA745" s="14">
        <v>1</v>
      </c>
      <c r="AB745" s="14">
        <v>0</v>
      </c>
      <c r="AC745" s="13">
        <v>4</v>
      </c>
      <c r="AD745" s="13">
        <v>120.5</v>
      </c>
      <c r="AE745" s="13">
        <v>113.4</v>
      </c>
      <c r="AF745" s="13">
        <v>7.2</v>
      </c>
      <c r="AG745" s="13">
        <v>17.8</v>
      </c>
      <c r="AH745" s="13">
        <v>2.83</v>
      </c>
      <c r="AI745" s="13">
        <v>22.5</v>
      </c>
      <c r="AJ745" s="13">
        <v>2.6</v>
      </c>
      <c r="AK745" s="13">
        <v>9.6</v>
      </c>
      <c r="AL745" s="13">
        <v>6.2</v>
      </c>
      <c r="AM745" s="13">
        <v>7.9</v>
      </c>
      <c r="AN745" s="13">
        <v>55.6</v>
      </c>
      <c r="AO745" s="13">
        <v>58.2</v>
      </c>
      <c r="AP745" s="13">
        <v>19.100000000000001</v>
      </c>
      <c r="AQ745" s="13">
        <v>103.21</v>
      </c>
      <c r="AR745" s="13">
        <v>9.4</v>
      </c>
      <c r="AS745" s="13">
        <v>3437</v>
      </c>
      <c r="AT745" s="16">
        <v>12.09375</v>
      </c>
      <c r="AU745" s="16">
        <v>3.40625</v>
      </c>
      <c r="AV745" s="17">
        <v>3.203125</v>
      </c>
      <c r="AW745" s="17">
        <v>0.59375</v>
      </c>
      <c r="AX745" s="17">
        <v>2.5</v>
      </c>
      <c r="AY745" s="17">
        <v>0.90625</v>
      </c>
      <c r="AZ745" s="17">
        <v>0.5</v>
      </c>
      <c r="BA745" s="17">
        <v>1.203125</v>
      </c>
      <c r="BB745" s="18">
        <v>0.48569277108433739</v>
      </c>
      <c r="BC745" s="18">
        <v>2.831168831168831</v>
      </c>
      <c r="BD745" s="18">
        <v>3.6395582329317271E-2</v>
      </c>
      <c r="BE745" s="18">
        <v>2.0080321285140562E-2</v>
      </c>
      <c r="BF745" s="18">
        <v>2.3845381526104419E-2</v>
      </c>
      <c r="BG745" s="18">
        <v>0.10040160642570281</v>
      </c>
      <c r="BH745" s="58" t="s">
        <v>1322</v>
      </c>
      <c r="BI745" s="58" t="s">
        <v>1331</v>
      </c>
      <c r="BJ745" s="60">
        <v>0.55600000000000005</v>
      </c>
      <c r="BK745" s="60">
        <v>0.58200000000000007</v>
      </c>
      <c r="BL745" s="60">
        <v>0.36330718165359083</v>
      </c>
      <c r="BM745" s="62" t="s">
        <v>1527</v>
      </c>
      <c r="BN745" s="64">
        <v>0.36986921529175054</v>
      </c>
      <c r="BO745" s="64">
        <v>1593.6</v>
      </c>
      <c r="BP745" s="65">
        <v>0.13679718875502009</v>
      </c>
      <c r="BQ745" s="65">
        <v>2.831168831168831</v>
      </c>
      <c r="BR745" s="80">
        <v>0.12863955823293174</v>
      </c>
      <c r="BS745" s="33"/>
    </row>
    <row r="746" spans="1:71">
      <c r="A746" s="77" t="s">
        <v>408</v>
      </c>
      <c r="B746" s="12" t="s">
        <v>63</v>
      </c>
      <c r="C746" s="13">
        <v>24</v>
      </c>
      <c r="D746" s="13">
        <v>64</v>
      </c>
      <c r="E746" s="13">
        <v>39</v>
      </c>
      <c r="F746" s="13">
        <v>25</v>
      </c>
      <c r="G746" s="13">
        <v>24.9</v>
      </c>
      <c r="H746" s="14">
        <v>608</v>
      </c>
      <c r="I746" s="15">
        <v>224</v>
      </c>
      <c r="J746" s="15">
        <v>544</v>
      </c>
      <c r="K746" s="14">
        <v>40.6</v>
      </c>
      <c r="L746" s="15">
        <v>115</v>
      </c>
      <c r="M746" s="15">
        <v>314</v>
      </c>
      <c r="N746" s="14">
        <v>36.9</v>
      </c>
      <c r="O746" s="14">
        <v>51</v>
      </c>
      <c r="P746" s="14">
        <v>64</v>
      </c>
      <c r="Q746" s="14">
        <v>81.3</v>
      </c>
      <c r="R746" s="15">
        <v>45</v>
      </c>
      <c r="S746" s="15">
        <v>115</v>
      </c>
      <c r="T746" s="15">
        <v>160</v>
      </c>
      <c r="U746" s="15">
        <v>186</v>
      </c>
      <c r="V746" s="68">
        <v>38</v>
      </c>
      <c r="W746" s="15">
        <v>64</v>
      </c>
      <c r="X746" s="15">
        <v>19</v>
      </c>
      <c r="Y746" s="15">
        <v>109</v>
      </c>
      <c r="Z746" s="14">
        <v>1293</v>
      </c>
      <c r="AA746" s="14">
        <v>0</v>
      </c>
      <c r="AB746" s="14">
        <v>0</v>
      </c>
      <c r="AC746" s="13">
        <v>3.3</v>
      </c>
      <c r="AD746" s="13">
        <v>116.8</v>
      </c>
      <c r="AE746" s="13">
        <v>109.7</v>
      </c>
      <c r="AF746" s="13">
        <v>7.1</v>
      </c>
      <c r="AG746" s="13">
        <v>15.5</v>
      </c>
      <c r="AH746" s="13">
        <v>4.5599999999999996</v>
      </c>
      <c r="AI746" s="13">
        <v>23.3</v>
      </c>
      <c r="AJ746" s="13">
        <v>2.8</v>
      </c>
      <c r="AK746" s="13">
        <v>6.9</v>
      </c>
      <c r="AL746" s="13">
        <v>4.9000000000000004</v>
      </c>
      <c r="AM746" s="13">
        <v>5.0999999999999996</v>
      </c>
      <c r="AN746" s="13">
        <v>51.1</v>
      </c>
      <c r="AO746" s="13">
        <v>53.1</v>
      </c>
      <c r="AP746" s="13">
        <v>16.2</v>
      </c>
      <c r="AQ746" s="13">
        <v>99.2</v>
      </c>
      <c r="AR746" s="13">
        <v>7.7</v>
      </c>
      <c r="AS746" s="13">
        <v>3283</v>
      </c>
      <c r="AT746" s="16">
        <v>9.5</v>
      </c>
      <c r="AU746" s="16">
        <v>2.90625</v>
      </c>
      <c r="AV746" s="17">
        <v>2.5</v>
      </c>
      <c r="AW746" s="17">
        <v>0.703125</v>
      </c>
      <c r="AX746" s="17">
        <v>1.796875</v>
      </c>
      <c r="AY746" s="17">
        <v>1</v>
      </c>
      <c r="AZ746" s="17">
        <v>0.296875</v>
      </c>
      <c r="BA746" s="17">
        <v>0.59375</v>
      </c>
      <c r="BB746" s="18">
        <v>0.38152610441767071</v>
      </c>
      <c r="BC746" s="18">
        <v>4.8947368421052628</v>
      </c>
      <c r="BD746" s="18">
        <v>4.0160642570281124E-2</v>
      </c>
      <c r="BE746" s="18">
        <v>1.192269076305221E-2</v>
      </c>
      <c r="BF746" s="18">
        <v>2.8237951807228916E-2</v>
      </c>
      <c r="BG746" s="18">
        <v>7.2163654618473905E-2</v>
      </c>
      <c r="BH746" s="58" t="s">
        <v>1322</v>
      </c>
      <c r="BI746" s="58" t="s">
        <v>1330</v>
      </c>
      <c r="BJ746" s="60">
        <v>0.51100000000000001</v>
      </c>
      <c r="BK746" s="60">
        <v>0.53100000000000003</v>
      </c>
      <c r="BL746" s="60">
        <v>0.32830416415208208</v>
      </c>
      <c r="BM746" s="62" t="s">
        <v>1527</v>
      </c>
      <c r="BN746" s="64">
        <v>0.29054325955734406</v>
      </c>
      <c r="BO746" s="64">
        <v>1593.6</v>
      </c>
      <c r="BP746" s="65">
        <v>0.11671686746987953</v>
      </c>
      <c r="BQ746" s="65">
        <v>4.8947368421052628</v>
      </c>
      <c r="BR746" s="80">
        <v>0.10040160642570281</v>
      </c>
      <c r="BS746" s="33"/>
    </row>
    <row r="747" spans="1:71">
      <c r="A747" s="77" t="s">
        <v>394</v>
      </c>
      <c r="B747" s="12" t="s">
        <v>43</v>
      </c>
      <c r="C747" s="13">
        <v>27</v>
      </c>
      <c r="D747" s="13">
        <v>57</v>
      </c>
      <c r="E747" s="13">
        <v>49</v>
      </c>
      <c r="F747" s="13">
        <v>8</v>
      </c>
      <c r="G747" s="13">
        <v>27.9</v>
      </c>
      <c r="H747" s="14">
        <v>638</v>
      </c>
      <c r="I747" s="15">
        <v>279</v>
      </c>
      <c r="J747" s="15">
        <v>479</v>
      </c>
      <c r="K747" s="14">
        <v>58.1</v>
      </c>
      <c r="L747" s="14">
        <v>0</v>
      </c>
      <c r="M747" s="15">
        <v>17</v>
      </c>
      <c r="N747" s="14">
        <v>0</v>
      </c>
      <c r="O747" s="14">
        <v>80</v>
      </c>
      <c r="P747" s="14">
        <v>120</v>
      </c>
      <c r="Q747" s="14">
        <v>67.5</v>
      </c>
      <c r="R747" s="15">
        <v>165</v>
      </c>
      <c r="S747" s="15">
        <v>450</v>
      </c>
      <c r="T747" s="15">
        <v>610</v>
      </c>
      <c r="U747" s="15">
        <v>217</v>
      </c>
      <c r="V747" s="68">
        <v>97</v>
      </c>
      <c r="W747" s="15">
        <v>46</v>
      </c>
      <c r="X747" s="15">
        <v>63</v>
      </c>
      <c r="Y747" s="15">
        <v>171</v>
      </c>
      <c r="Z747" s="14">
        <v>1927</v>
      </c>
      <c r="AA747" s="14">
        <v>28</v>
      </c>
      <c r="AB747" s="14">
        <v>0</v>
      </c>
      <c r="AC747" s="13">
        <v>7.3</v>
      </c>
      <c r="AD747" s="13">
        <v>118.3</v>
      </c>
      <c r="AE747" s="13">
        <v>105.3</v>
      </c>
      <c r="AF747" s="13">
        <v>13</v>
      </c>
      <c r="AG747" s="13">
        <v>17.7</v>
      </c>
      <c r="AH747" s="13">
        <v>2.27</v>
      </c>
      <c r="AI747" s="13">
        <v>25.8</v>
      </c>
      <c r="AJ747" s="13">
        <v>10.3</v>
      </c>
      <c r="AK747" s="13">
        <v>26.2</v>
      </c>
      <c r="AL747" s="13">
        <v>18.5</v>
      </c>
      <c r="AM747" s="13">
        <v>11.3</v>
      </c>
      <c r="AN747" s="13">
        <v>58.1</v>
      </c>
      <c r="AO747" s="13">
        <v>59.9</v>
      </c>
      <c r="AP747" s="13">
        <v>16.5</v>
      </c>
      <c r="AQ747" s="13">
        <v>101.56</v>
      </c>
      <c r="AR747" s="13">
        <v>13.8</v>
      </c>
      <c r="AS747" s="13">
        <v>3355</v>
      </c>
      <c r="AT747" s="16">
        <v>11.192982456140351</v>
      </c>
      <c r="AU747" s="16">
        <v>3.807017543859649</v>
      </c>
      <c r="AV747" s="17">
        <v>10.701754385964913</v>
      </c>
      <c r="AW747" s="17">
        <v>2.8947368421052633</v>
      </c>
      <c r="AX747" s="17">
        <v>7.8947368421052628</v>
      </c>
      <c r="AY747" s="17">
        <v>0.80701754385964908</v>
      </c>
      <c r="AZ747" s="17">
        <v>1.1052631578947369</v>
      </c>
      <c r="BA747" s="17">
        <v>1.7017543859649122</v>
      </c>
      <c r="BB747" s="18">
        <v>0.40118216688675096</v>
      </c>
      <c r="BC747" s="18">
        <v>2.2371134020618557</v>
      </c>
      <c r="BD747" s="18">
        <v>2.8925359994969504E-2</v>
      </c>
      <c r="BE747" s="18">
        <v>3.9615166949632151E-2</v>
      </c>
      <c r="BF747" s="18">
        <v>0.10375400867760801</v>
      </c>
      <c r="BG747" s="18">
        <v>0.28296547821165818</v>
      </c>
      <c r="BH747" s="58" t="s">
        <v>1322</v>
      </c>
      <c r="BI747" s="58" t="s">
        <v>1330</v>
      </c>
      <c r="BJ747" s="60">
        <v>0.58099999999999996</v>
      </c>
      <c r="BK747" s="60">
        <v>0.59899999999999998</v>
      </c>
      <c r="BL747" s="60">
        <v>0.28907664453832227</v>
      </c>
      <c r="BM747" s="62" t="s">
        <v>1527</v>
      </c>
      <c r="BN747" s="64">
        <v>0.34232059020791417</v>
      </c>
      <c r="BO747" s="64">
        <v>1590.3</v>
      </c>
      <c r="BP747" s="65">
        <v>0.1364522417153996</v>
      </c>
      <c r="BQ747" s="65">
        <v>2.2371134020618557</v>
      </c>
      <c r="BR747" s="80">
        <v>0.3835754260202478</v>
      </c>
      <c r="BS747" s="33"/>
    </row>
    <row r="748" spans="1:71">
      <c r="A748" s="77" t="s">
        <v>296</v>
      </c>
      <c r="B748" s="12" t="s">
        <v>145</v>
      </c>
      <c r="C748" s="13">
        <v>21</v>
      </c>
      <c r="D748" s="13">
        <v>54</v>
      </c>
      <c r="E748" s="13">
        <v>15</v>
      </c>
      <c r="F748" s="13">
        <v>39</v>
      </c>
      <c r="G748" s="13">
        <v>29.4</v>
      </c>
      <c r="H748" s="14">
        <v>778</v>
      </c>
      <c r="I748" s="15">
        <v>265</v>
      </c>
      <c r="J748" s="15">
        <v>648</v>
      </c>
      <c r="K748" s="14">
        <v>41</v>
      </c>
      <c r="L748" s="15">
        <v>113</v>
      </c>
      <c r="M748" s="15">
        <v>324</v>
      </c>
      <c r="N748" s="14">
        <v>35</v>
      </c>
      <c r="O748" s="14">
        <v>135</v>
      </c>
      <c r="P748" s="14">
        <v>157</v>
      </c>
      <c r="Q748" s="14">
        <v>85.8</v>
      </c>
      <c r="R748" s="15">
        <v>43</v>
      </c>
      <c r="S748" s="15">
        <v>151</v>
      </c>
      <c r="T748" s="15">
        <v>194</v>
      </c>
      <c r="U748" s="15">
        <v>97</v>
      </c>
      <c r="V748" s="68">
        <v>81</v>
      </c>
      <c r="W748" s="15">
        <v>49</v>
      </c>
      <c r="X748" s="15">
        <v>11</v>
      </c>
      <c r="Y748" s="15">
        <v>119</v>
      </c>
      <c r="Z748" s="14">
        <v>1247</v>
      </c>
      <c r="AA748" s="14">
        <v>0</v>
      </c>
      <c r="AB748" s="14">
        <v>0</v>
      </c>
      <c r="AC748" s="13">
        <v>-3.9</v>
      </c>
      <c r="AD748" s="13">
        <v>110.3</v>
      </c>
      <c r="AE748" s="13">
        <v>116.1</v>
      </c>
      <c r="AF748" s="13">
        <v>-5.8</v>
      </c>
      <c r="AG748" s="13">
        <v>8.6999999999999993</v>
      </c>
      <c r="AH748" s="13">
        <v>1.18</v>
      </c>
      <c r="AI748" s="13">
        <v>10.9</v>
      </c>
      <c r="AJ748" s="13">
        <v>2.7</v>
      </c>
      <c r="AK748" s="13">
        <v>9.1999999999999993</v>
      </c>
      <c r="AL748" s="13">
        <v>5.9</v>
      </c>
      <c r="AM748" s="13">
        <v>9.3000000000000007</v>
      </c>
      <c r="AN748" s="13">
        <v>49.8</v>
      </c>
      <c r="AO748" s="13">
        <v>54.3</v>
      </c>
      <c r="AP748" s="13">
        <v>20.9</v>
      </c>
      <c r="AQ748" s="13">
        <v>101.36</v>
      </c>
      <c r="AR748" s="13">
        <v>7.1</v>
      </c>
      <c r="AS748" s="13">
        <v>3345</v>
      </c>
      <c r="AT748" s="16">
        <v>14.407407407407407</v>
      </c>
      <c r="AU748" s="16">
        <v>1.7962962962962963</v>
      </c>
      <c r="AV748" s="17">
        <v>3.5925925925925926</v>
      </c>
      <c r="AW748" s="17">
        <v>0.79629629629629628</v>
      </c>
      <c r="AX748" s="17">
        <v>2.7962962962962963</v>
      </c>
      <c r="AY748" s="17">
        <v>0.90740740740740744</v>
      </c>
      <c r="AZ748" s="17">
        <v>0.20370370370370369</v>
      </c>
      <c r="BA748" s="17">
        <v>1.5</v>
      </c>
      <c r="BB748" s="18">
        <v>0.49004787100025193</v>
      </c>
      <c r="BC748" s="18">
        <v>1.1975308641975309</v>
      </c>
      <c r="BD748" s="18">
        <v>3.0864197530864199E-2</v>
      </c>
      <c r="BE748" s="18">
        <v>6.9286974048878812E-3</v>
      </c>
      <c r="BF748" s="18">
        <v>2.7084908037288989E-2</v>
      </c>
      <c r="BG748" s="18">
        <v>9.511211892164273E-2</v>
      </c>
      <c r="BH748" s="58" t="s">
        <v>1322</v>
      </c>
      <c r="BI748" s="58" t="s">
        <v>1329</v>
      </c>
      <c r="BJ748" s="60">
        <v>0.498</v>
      </c>
      <c r="BK748" s="60">
        <v>0.54299999999999993</v>
      </c>
      <c r="BL748" s="60">
        <v>0.39106819553409777</v>
      </c>
      <c r="BM748" s="62" t="s">
        <v>1527</v>
      </c>
      <c r="BN748" s="64">
        <v>0.44062895893881809</v>
      </c>
      <c r="BO748" s="64">
        <v>1587.6</v>
      </c>
      <c r="BP748" s="65">
        <v>6.1098513479465863E-2</v>
      </c>
      <c r="BQ748" s="65">
        <v>1.1975308641975309</v>
      </c>
      <c r="BR748" s="80">
        <v>0.12219702695893173</v>
      </c>
      <c r="BS748" s="33"/>
    </row>
    <row r="749" spans="1:71">
      <c r="A749" s="77" t="s">
        <v>156</v>
      </c>
      <c r="B749" s="12" t="s">
        <v>97</v>
      </c>
      <c r="C749" s="13">
        <v>22</v>
      </c>
      <c r="D749" s="13">
        <v>46</v>
      </c>
      <c r="E749" s="13">
        <v>21</v>
      </c>
      <c r="F749" s="13">
        <v>25</v>
      </c>
      <c r="G749" s="13">
        <v>34.4</v>
      </c>
      <c r="H749" s="14">
        <v>1191</v>
      </c>
      <c r="I749" s="15">
        <v>414</v>
      </c>
      <c r="J749" s="15">
        <v>911</v>
      </c>
      <c r="K749" s="14">
        <v>45.2</v>
      </c>
      <c r="L749" s="15">
        <v>87</v>
      </c>
      <c r="M749" s="15">
        <v>271</v>
      </c>
      <c r="N749" s="14">
        <v>32</v>
      </c>
      <c r="O749" s="14">
        <v>281</v>
      </c>
      <c r="P749" s="14">
        <v>386</v>
      </c>
      <c r="Q749" s="14">
        <v>72.7</v>
      </c>
      <c r="R749" s="15">
        <v>51</v>
      </c>
      <c r="S749" s="15">
        <v>294</v>
      </c>
      <c r="T749" s="15">
        <v>345</v>
      </c>
      <c r="U749" s="15">
        <v>221</v>
      </c>
      <c r="V749" s="68">
        <v>138</v>
      </c>
      <c r="W749" s="15">
        <v>37</v>
      </c>
      <c r="X749" s="15">
        <v>28</v>
      </c>
      <c r="Y749" s="15">
        <v>97</v>
      </c>
      <c r="Z749" s="14">
        <v>1992</v>
      </c>
      <c r="AA749" s="14">
        <v>11</v>
      </c>
      <c r="AB749" s="14">
        <v>0</v>
      </c>
      <c r="AC749" s="13">
        <v>-0.5</v>
      </c>
      <c r="AD749" s="13">
        <v>109.1</v>
      </c>
      <c r="AE749" s="13">
        <v>109.6</v>
      </c>
      <c r="AF749" s="13">
        <v>-0.6</v>
      </c>
      <c r="AG749" s="13">
        <v>26.2</v>
      </c>
      <c r="AH749" s="13">
        <v>1.61</v>
      </c>
      <c r="AI749" s="13">
        <v>15.3</v>
      </c>
      <c r="AJ749" s="13">
        <v>3.1</v>
      </c>
      <c r="AK749" s="13">
        <v>19.2</v>
      </c>
      <c r="AL749" s="13">
        <v>10.8</v>
      </c>
      <c r="AM749" s="13">
        <v>9.5</v>
      </c>
      <c r="AN749" s="13">
        <v>50</v>
      </c>
      <c r="AO749" s="13">
        <v>55.1</v>
      </c>
      <c r="AP749" s="13">
        <v>33</v>
      </c>
      <c r="AQ749" s="13">
        <v>97.29</v>
      </c>
      <c r="AR749" s="13">
        <v>15.7</v>
      </c>
      <c r="AS749" s="13">
        <v>3204</v>
      </c>
      <c r="AT749" s="16">
        <v>25.891304347826086</v>
      </c>
      <c r="AU749" s="16">
        <v>4.8043478260869561</v>
      </c>
      <c r="AV749" s="17">
        <v>7.5</v>
      </c>
      <c r="AW749" s="17">
        <v>1.1086956521739131</v>
      </c>
      <c r="AX749" s="17">
        <v>6.3913043478260869</v>
      </c>
      <c r="AY749" s="17">
        <v>0.80434782608695654</v>
      </c>
      <c r="AZ749" s="17">
        <v>0.60869565217391308</v>
      </c>
      <c r="BA749" s="17">
        <v>3</v>
      </c>
      <c r="BB749" s="18">
        <v>0.7526541961577351</v>
      </c>
      <c r="BC749" s="18">
        <v>1.6014492753623186</v>
      </c>
      <c r="BD749" s="18">
        <v>2.3382204246713854E-2</v>
      </c>
      <c r="BE749" s="18">
        <v>1.7694641051567241E-2</v>
      </c>
      <c r="BF749" s="18">
        <v>3.2229524772497471E-2</v>
      </c>
      <c r="BG749" s="18">
        <v>0.18579373104145602</v>
      </c>
      <c r="BH749" s="58" t="s">
        <v>1323</v>
      </c>
      <c r="BI749" s="58" t="s">
        <v>1329</v>
      </c>
      <c r="BJ749" s="60">
        <v>0.5</v>
      </c>
      <c r="BK749" s="60">
        <v>0.55100000000000005</v>
      </c>
      <c r="BL749" s="60">
        <v>0.54978877489438749</v>
      </c>
      <c r="BM749" s="62" t="s">
        <v>1526</v>
      </c>
      <c r="BN749" s="64">
        <v>0.79184673256932903</v>
      </c>
      <c r="BO749" s="64">
        <v>1582.3999999999999</v>
      </c>
      <c r="BP749" s="65">
        <v>0.13966127401415573</v>
      </c>
      <c r="BQ749" s="65">
        <v>1.6014492753623188</v>
      </c>
      <c r="BR749" s="80">
        <v>0.21802325581395349</v>
      </c>
      <c r="BS749" s="33"/>
    </row>
    <row r="750" spans="1:71">
      <c r="A750" s="77" t="s">
        <v>450</v>
      </c>
      <c r="B750" s="12" t="s">
        <v>87</v>
      </c>
      <c r="C750" s="13">
        <v>23</v>
      </c>
      <c r="D750" s="13">
        <v>63</v>
      </c>
      <c r="E750" s="13">
        <v>31</v>
      </c>
      <c r="F750" s="13">
        <v>32</v>
      </c>
      <c r="G750" s="13">
        <v>25</v>
      </c>
      <c r="H750" s="14">
        <v>567</v>
      </c>
      <c r="I750" s="15">
        <v>208</v>
      </c>
      <c r="J750" s="15">
        <v>517</v>
      </c>
      <c r="K750" s="14">
        <v>39.700000000000003</v>
      </c>
      <c r="L750" s="15">
        <v>95</v>
      </c>
      <c r="M750" s="15">
        <v>271</v>
      </c>
      <c r="N750" s="14">
        <v>35.299999999999997</v>
      </c>
      <c r="O750" s="14">
        <v>63</v>
      </c>
      <c r="P750" s="14">
        <v>82</v>
      </c>
      <c r="Q750" s="14">
        <v>72.3</v>
      </c>
      <c r="R750" s="15">
        <v>44</v>
      </c>
      <c r="S750" s="15">
        <v>195</v>
      </c>
      <c r="T750" s="15">
        <v>239</v>
      </c>
      <c r="U750" s="15">
        <v>126</v>
      </c>
      <c r="V750" s="68">
        <v>88</v>
      </c>
      <c r="W750" s="15">
        <v>50</v>
      </c>
      <c r="X750" s="15">
        <v>32</v>
      </c>
      <c r="Y750" s="15">
        <v>88</v>
      </c>
      <c r="Z750" s="14">
        <v>1191</v>
      </c>
      <c r="AA750" s="14">
        <v>1</v>
      </c>
      <c r="AB750" s="14">
        <v>0</v>
      </c>
      <c r="AC750" s="13">
        <v>-2.9</v>
      </c>
      <c r="AD750" s="13">
        <v>108.7</v>
      </c>
      <c r="AE750" s="13">
        <v>113.5</v>
      </c>
      <c r="AF750" s="13">
        <v>-4.8</v>
      </c>
      <c r="AG750" s="13">
        <v>10.6</v>
      </c>
      <c r="AH750" s="13">
        <v>1.44</v>
      </c>
      <c r="AI750" s="13">
        <v>16.3</v>
      </c>
      <c r="AJ750" s="13">
        <v>2.5</v>
      </c>
      <c r="AK750" s="13">
        <v>11.3</v>
      </c>
      <c r="AL750" s="13">
        <v>7</v>
      </c>
      <c r="AM750" s="13">
        <v>11.3</v>
      </c>
      <c r="AN750" s="13">
        <v>49</v>
      </c>
      <c r="AO750" s="13">
        <v>51.2</v>
      </c>
      <c r="AP750" s="13">
        <v>16.5</v>
      </c>
      <c r="AQ750" s="13">
        <v>105.94</v>
      </c>
      <c r="AR750" s="13">
        <v>6.2</v>
      </c>
      <c r="AS750" s="13">
        <v>3473</v>
      </c>
      <c r="AT750" s="16">
        <v>9</v>
      </c>
      <c r="AU750" s="16">
        <v>2</v>
      </c>
      <c r="AV750" s="17">
        <v>3.7936507936507935</v>
      </c>
      <c r="AW750" s="17">
        <v>0.69841269841269837</v>
      </c>
      <c r="AX750" s="17">
        <v>3.0952380952380953</v>
      </c>
      <c r="AY750" s="17">
        <v>0.79365079365079361</v>
      </c>
      <c r="AZ750" s="17">
        <v>0.50793650793650791</v>
      </c>
      <c r="BA750" s="17">
        <v>1.3968253968253967</v>
      </c>
      <c r="BB750" s="18">
        <v>0.36</v>
      </c>
      <c r="BC750" s="18">
        <v>1.4318181818181819</v>
      </c>
      <c r="BD750" s="18">
        <v>3.1746031746031744E-2</v>
      </c>
      <c r="BE750" s="18">
        <v>2.0317460317460317E-2</v>
      </c>
      <c r="BF750" s="18">
        <v>2.7936507936507936E-2</v>
      </c>
      <c r="BG750" s="18">
        <v>0.12380952380952381</v>
      </c>
      <c r="BH750" s="58" t="s">
        <v>1322</v>
      </c>
      <c r="BI750" s="58" t="s">
        <v>1330</v>
      </c>
      <c r="BJ750" s="60">
        <v>0.49</v>
      </c>
      <c r="BK750" s="60">
        <v>0.51200000000000001</v>
      </c>
      <c r="BL750" s="60">
        <v>0.312009656004828</v>
      </c>
      <c r="BM750" s="62" t="s">
        <v>1527</v>
      </c>
      <c r="BN750" s="64">
        <v>0.27525150905432599</v>
      </c>
      <c r="BO750" s="64">
        <v>1575</v>
      </c>
      <c r="BP750" s="65">
        <v>0.08</v>
      </c>
      <c r="BQ750" s="65">
        <v>1.4318181818181819</v>
      </c>
      <c r="BR750" s="80">
        <v>0.15174603174603174</v>
      </c>
      <c r="BS750" s="33"/>
    </row>
    <row r="751" spans="1:71">
      <c r="A751" s="77" t="s">
        <v>268</v>
      </c>
      <c r="B751" s="12" t="s">
        <v>83</v>
      </c>
      <c r="C751" s="13">
        <v>27</v>
      </c>
      <c r="D751" s="13">
        <v>79</v>
      </c>
      <c r="E751" s="13">
        <v>48</v>
      </c>
      <c r="F751" s="13">
        <v>31</v>
      </c>
      <c r="G751" s="13">
        <v>19.600000000000001</v>
      </c>
      <c r="H751" s="14">
        <v>830</v>
      </c>
      <c r="I751" s="15">
        <v>316</v>
      </c>
      <c r="J751" s="15">
        <v>600</v>
      </c>
      <c r="K751" s="14">
        <v>52.9</v>
      </c>
      <c r="L751" s="15">
        <v>111</v>
      </c>
      <c r="M751" s="15">
        <v>300</v>
      </c>
      <c r="N751" s="14">
        <v>36.5</v>
      </c>
      <c r="O751" s="14">
        <v>87</v>
      </c>
      <c r="P751" s="14">
        <v>111</v>
      </c>
      <c r="Q751" s="14">
        <v>78.099999999999994</v>
      </c>
      <c r="R751" s="15">
        <v>55</v>
      </c>
      <c r="S751" s="15">
        <v>261</v>
      </c>
      <c r="T751" s="15">
        <v>316</v>
      </c>
      <c r="U751" s="15">
        <v>126</v>
      </c>
      <c r="V751" s="68">
        <v>71</v>
      </c>
      <c r="W751" s="15">
        <v>47</v>
      </c>
      <c r="X751" s="15">
        <v>32</v>
      </c>
      <c r="Y751" s="15">
        <v>111</v>
      </c>
      <c r="Z751" s="14">
        <v>1564</v>
      </c>
      <c r="AA751" s="14">
        <v>2</v>
      </c>
      <c r="AB751" s="14">
        <v>0</v>
      </c>
      <c r="AC751" s="13">
        <v>-1</v>
      </c>
      <c r="AD751" s="13">
        <v>113.6</v>
      </c>
      <c r="AE751" s="13">
        <v>116.1</v>
      </c>
      <c r="AF751" s="13">
        <v>-2.6</v>
      </c>
      <c r="AG751" s="13">
        <v>11.6</v>
      </c>
      <c r="AH751" s="13">
        <v>1.88</v>
      </c>
      <c r="AI751" s="13">
        <v>15.2</v>
      </c>
      <c r="AJ751" s="13">
        <v>3.6</v>
      </c>
      <c r="AK751" s="13">
        <v>16.7</v>
      </c>
      <c r="AL751" s="13">
        <v>10.1</v>
      </c>
      <c r="AM751" s="13">
        <v>8.1</v>
      </c>
      <c r="AN751" s="13">
        <v>62.1</v>
      </c>
      <c r="AO751" s="13">
        <v>64.2</v>
      </c>
      <c r="AP751" s="13">
        <v>19.100000000000001</v>
      </c>
      <c r="AQ751" s="13">
        <v>103.97</v>
      </c>
      <c r="AR751" s="13">
        <v>11.5</v>
      </c>
      <c r="AS751" s="13">
        <v>3350</v>
      </c>
      <c r="AT751" s="16">
        <v>10.50632911392405</v>
      </c>
      <c r="AU751" s="16">
        <v>1.5949367088607596</v>
      </c>
      <c r="AV751" s="17">
        <v>4</v>
      </c>
      <c r="AW751" s="17">
        <v>0.69620253164556967</v>
      </c>
      <c r="AX751" s="17">
        <v>3.3037974683544302</v>
      </c>
      <c r="AY751" s="17">
        <v>0.59493670886075944</v>
      </c>
      <c r="AZ751" s="17">
        <v>0.4050632911392405</v>
      </c>
      <c r="BA751" s="17">
        <v>0.89873417721518989</v>
      </c>
      <c r="BB751" s="18">
        <v>0.53603719969000252</v>
      </c>
      <c r="BC751" s="18">
        <v>1.7746478873239437</v>
      </c>
      <c r="BD751" s="18">
        <v>3.0353913717385685E-2</v>
      </c>
      <c r="BE751" s="18">
        <v>2.0666494445879615E-2</v>
      </c>
      <c r="BF751" s="18">
        <v>3.5520537328855593E-2</v>
      </c>
      <c r="BG751" s="18">
        <v>0.1685610953242056</v>
      </c>
      <c r="BH751" s="58" t="s">
        <v>1321</v>
      </c>
      <c r="BI751" s="58" t="s">
        <v>1330</v>
      </c>
      <c r="BJ751" s="60">
        <v>0.621</v>
      </c>
      <c r="BK751" s="60">
        <v>0.64200000000000002</v>
      </c>
      <c r="BL751" s="60">
        <v>0.36210018105009051</v>
      </c>
      <c r="BM751" s="62" t="s">
        <v>1527</v>
      </c>
      <c r="BN751" s="64">
        <v>0.32132032702544377</v>
      </c>
      <c r="BO751" s="64">
        <v>1548.4</v>
      </c>
      <c r="BP751" s="65">
        <v>8.1374321880650996E-2</v>
      </c>
      <c r="BQ751" s="65">
        <v>1.7746478873239437</v>
      </c>
      <c r="BR751" s="80">
        <v>0.2040816326530612</v>
      </c>
      <c r="BS751" s="33"/>
    </row>
    <row r="752" spans="1:71">
      <c r="A752" s="77" t="s">
        <v>396</v>
      </c>
      <c r="B752" s="12" t="s">
        <v>195</v>
      </c>
      <c r="C752" s="13">
        <v>23</v>
      </c>
      <c r="D752" s="13">
        <v>63</v>
      </c>
      <c r="E752" s="13">
        <v>22</v>
      </c>
      <c r="F752" s="13">
        <v>41</v>
      </c>
      <c r="G752" s="13">
        <v>24.5</v>
      </c>
      <c r="H752" s="14">
        <v>630</v>
      </c>
      <c r="I752" s="15">
        <v>214</v>
      </c>
      <c r="J752" s="15">
        <v>523</v>
      </c>
      <c r="K752" s="14">
        <v>41.2</v>
      </c>
      <c r="L752" s="15">
        <v>101</v>
      </c>
      <c r="M752" s="15">
        <v>302</v>
      </c>
      <c r="N752" s="14">
        <v>34.1</v>
      </c>
      <c r="O752" s="14">
        <v>101</v>
      </c>
      <c r="P752" s="14">
        <v>126</v>
      </c>
      <c r="Q752" s="14">
        <v>82.1</v>
      </c>
      <c r="R752" s="15">
        <v>63</v>
      </c>
      <c r="S752" s="15">
        <v>227</v>
      </c>
      <c r="T752" s="15">
        <v>290</v>
      </c>
      <c r="U752" s="15">
        <v>82</v>
      </c>
      <c r="V752" s="68">
        <v>69</v>
      </c>
      <c r="W752" s="15">
        <v>63</v>
      </c>
      <c r="X752" s="15">
        <v>25</v>
      </c>
      <c r="Y752" s="15">
        <v>151</v>
      </c>
      <c r="Z752" s="14">
        <v>1304</v>
      </c>
      <c r="AA752" s="14">
        <v>2</v>
      </c>
      <c r="AB752" s="14">
        <v>0</v>
      </c>
      <c r="AC752" s="13">
        <v>-5.2</v>
      </c>
      <c r="AD752" s="13">
        <v>106.5</v>
      </c>
      <c r="AE752" s="13">
        <v>116.2</v>
      </c>
      <c r="AF752" s="13">
        <v>-9.6999999999999993</v>
      </c>
      <c r="AG752" s="13">
        <v>8.6</v>
      </c>
      <c r="AH752" s="13">
        <v>1.25</v>
      </c>
      <c r="AI752" s="13">
        <v>11.6</v>
      </c>
      <c r="AJ752" s="13">
        <v>3.7</v>
      </c>
      <c r="AK752" s="13">
        <v>15.4</v>
      </c>
      <c r="AL752" s="13">
        <v>9.3000000000000007</v>
      </c>
      <c r="AM752" s="13">
        <v>9.3000000000000007</v>
      </c>
      <c r="AN752" s="13">
        <v>51.1</v>
      </c>
      <c r="AO752" s="13">
        <v>55</v>
      </c>
      <c r="AP752" s="13">
        <v>17.899999999999999</v>
      </c>
      <c r="AQ752" s="13">
        <v>97.77</v>
      </c>
      <c r="AR752" s="13">
        <v>8.1</v>
      </c>
      <c r="AS752" s="13">
        <v>3128</v>
      </c>
      <c r="AT752" s="16">
        <v>10</v>
      </c>
      <c r="AU752" s="16">
        <v>1.3015873015873016</v>
      </c>
      <c r="AV752" s="17">
        <v>4.6031746031746028</v>
      </c>
      <c r="AW752" s="17">
        <v>1</v>
      </c>
      <c r="AX752" s="17">
        <v>3.6031746031746033</v>
      </c>
      <c r="AY752" s="17">
        <v>1</v>
      </c>
      <c r="AZ752" s="17">
        <v>0.3968253968253968</v>
      </c>
      <c r="BA752" s="17">
        <v>1.0952380952380953</v>
      </c>
      <c r="BB752" s="18">
        <v>0.40816326530612246</v>
      </c>
      <c r="BC752" s="18">
        <v>1.1884057971014492</v>
      </c>
      <c r="BD752" s="18">
        <v>4.0816326530612242E-2</v>
      </c>
      <c r="BE752" s="18">
        <v>1.6196954972465177E-2</v>
      </c>
      <c r="BF752" s="18">
        <v>4.0816326530612242E-2</v>
      </c>
      <c r="BG752" s="18">
        <v>0.14706835114998382</v>
      </c>
      <c r="BH752" s="58" t="s">
        <v>1322</v>
      </c>
      <c r="BI752" s="58" t="s">
        <v>1330</v>
      </c>
      <c r="BJ752" s="60">
        <v>0.51100000000000001</v>
      </c>
      <c r="BK752" s="60">
        <v>0.55000000000000004</v>
      </c>
      <c r="BL752" s="60">
        <v>0.3156306578153289</v>
      </c>
      <c r="BM752" s="62" t="s">
        <v>1527</v>
      </c>
      <c r="BN752" s="64">
        <v>0.30583501006036218</v>
      </c>
      <c r="BO752" s="64">
        <v>1543.5</v>
      </c>
      <c r="BP752" s="65">
        <v>5.3126012309685777E-2</v>
      </c>
      <c r="BQ752" s="65">
        <v>1.1884057971014492</v>
      </c>
      <c r="BR752" s="80">
        <v>0.18788467768059602</v>
      </c>
      <c r="BS752" s="33"/>
    </row>
    <row r="753" spans="1:71">
      <c r="A753" s="77" t="s">
        <v>372</v>
      </c>
      <c r="B753" s="12" t="s">
        <v>53</v>
      </c>
      <c r="C753" s="13">
        <v>29</v>
      </c>
      <c r="D753" s="13">
        <v>64</v>
      </c>
      <c r="E753" s="13">
        <v>29</v>
      </c>
      <c r="F753" s="13">
        <v>35</v>
      </c>
      <c r="G753" s="13">
        <v>24.1</v>
      </c>
      <c r="H753" s="14">
        <v>678</v>
      </c>
      <c r="I753" s="15">
        <v>218</v>
      </c>
      <c r="J753" s="15">
        <v>486</v>
      </c>
      <c r="K753" s="14">
        <v>44.8</v>
      </c>
      <c r="L753" s="15">
        <v>147</v>
      </c>
      <c r="M753" s="15">
        <v>352</v>
      </c>
      <c r="N753" s="14">
        <v>42.6</v>
      </c>
      <c r="O753" s="14">
        <v>96</v>
      </c>
      <c r="P753" s="14">
        <v>115</v>
      </c>
      <c r="Q753" s="14">
        <v>81.599999999999994</v>
      </c>
      <c r="R753" s="15">
        <v>32</v>
      </c>
      <c r="S753" s="15">
        <v>160</v>
      </c>
      <c r="T753" s="15">
        <v>192</v>
      </c>
      <c r="U753" s="15">
        <v>134</v>
      </c>
      <c r="V753" s="68">
        <v>77</v>
      </c>
      <c r="W753" s="15">
        <v>51</v>
      </c>
      <c r="X753" s="15">
        <v>19</v>
      </c>
      <c r="Y753" s="15">
        <v>96</v>
      </c>
      <c r="Z753" s="14">
        <v>1261</v>
      </c>
      <c r="AA753" s="14">
        <v>1</v>
      </c>
      <c r="AB753" s="14">
        <v>0</v>
      </c>
      <c r="AC753" s="13">
        <v>-1.2</v>
      </c>
      <c r="AD753" s="13">
        <v>114.7</v>
      </c>
      <c r="AE753" s="13">
        <v>118</v>
      </c>
      <c r="AF753" s="13">
        <v>-3.3</v>
      </c>
      <c r="AG753" s="13">
        <v>12.5</v>
      </c>
      <c r="AH753" s="13">
        <v>1.83</v>
      </c>
      <c r="AI753" s="13">
        <v>18.2</v>
      </c>
      <c r="AJ753" s="13">
        <v>2.2999999999999998</v>
      </c>
      <c r="AK753" s="13">
        <v>10.3</v>
      </c>
      <c r="AL753" s="13">
        <v>6.4</v>
      </c>
      <c r="AM753" s="13">
        <v>10</v>
      </c>
      <c r="AN753" s="13">
        <v>60</v>
      </c>
      <c r="AO753" s="13">
        <v>63.1</v>
      </c>
      <c r="AP753" s="13">
        <v>16.899999999999999</v>
      </c>
      <c r="AQ753" s="13">
        <v>100.84</v>
      </c>
      <c r="AR753" s="13">
        <v>8.4</v>
      </c>
      <c r="AS753" s="13">
        <v>3255</v>
      </c>
      <c r="AT753" s="16">
        <v>10.59375</v>
      </c>
      <c r="AU753" s="16">
        <v>2.09375</v>
      </c>
      <c r="AV753" s="17">
        <v>3</v>
      </c>
      <c r="AW753" s="17">
        <v>0.5</v>
      </c>
      <c r="AX753" s="17">
        <v>2.5</v>
      </c>
      <c r="AY753" s="17">
        <v>0.796875</v>
      </c>
      <c r="AZ753" s="17">
        <v>0.296875</v>
      </c>
      <c r="BA753" s="17">
        <v>1.203125</v>
      </c>
      <c r="BB753" s="18">
        <v>0.43957468879668049</v>
      </c>
      <c r="BC753" s="18">
        <v>1.7402597402597402</v>
      </c>
      <c r="BD753" s="18">
        <v>3.3065352697095436E-2</v>
      </c>
      <c r="BE753" s="18">
        <v>1.2318464730290456E-2</v>
      </c>
      <c r="BF753" s="18">
        <v>2.0746887966804978E-2</v>
      </c>
      <c r="BG753" s="18">
        <v>0.10373443983402489</v>
      </c>
      <c r="BH753" s="58" t="s">
        <v>1322</v>
      </c>
      <c r="BI753" s="58" t="s">
        <v>1331</v>
      </c>
      <c r="BJ753" s="60">
        <v>0.6</v>
      </c>
      <c r="BK753" s="60">
        <v>0.63100000000000001</v>
      </c>
      <c r="BL753" s="60">
        <v>0.29330114665057333</v>
      </c>
      <c r="BM753" s="62" t="s">
        <v>1527</v>
      </c>
      <c r="BN753" s="64">
        <v>0.32399396378269618</v>
      </c>
      <c r="BO753" s="64">
        <v>1542.4</v>
      </c>
      <c r="BP753" s="65">
        <v>8.6877593360995847E-2</v>
      </c>
      <c r="BQ753" s="65">
        <v>1.7402597402597402</v>
      </c>
      <c r="BR753" s="80">
        <v>0.12448132780082986</v>
      </c>
      <c r="BS753" s="33"/>
    </row>
    <row r="754" spans="1:71">
      <c r="A754" s="77" t="s">
        <v>414</v>
      </c>
      <c r="B754" s="12" t="s">
        <v>51</v>
      </c>
      <c r="C754" s="13">
        <v>27</v>
      </c>
      <c r="D754" s="13">
        <v>71</v>
      </c>
      <c r="E754" s="13">
        <v>52</v>
      </c>
      <c r="F754" s="13">
        <v>19</v>
      </c>
      <c r="G754" s="13">
        <v>21.7</v>
      </c>
      <c r="H754" s="14">
        <v>604</v>
      </c>
      <c r="I754" s="15">
        <v>213</v>
      </c>
      <c r="J754" s="15">
        <v>476</v>
      </c>
      <c r="K754" s="14">
        <v>45.1</v>
      </c>
      <c r="L754" s="15">
        <v>163</v>
      </c>
      <c r="M754" s="15">
        <v>398</v>
      </c>
      <c r="N754" s="14">
        <v>41.6</v>
      </c>
      <c r="O754" s="14">
        <v>14</v>
      </c>
      <c r="P754" s="14">
        <v>14</v>
      </c>
      <c r="Q754" s="14">
        <v>100</v>
      </c>
      <c r="R754" s="15">
        <v>43</v>
      </c>
      <c r="S754" s="15">
        <v>178</v>
      </c>
      <c r="T754" s="15">
        <v>227</v>
      </c>
      <c r="U754" s="15">
        <v>64</v>
      </c>
      <c r="V754" s="68">
        <v>21</v>
      </c>
      <c r="W754" s="15">
        <v>43</v>
      </c>
      <c r="X754" s="15">
        <v>14</v>
      </c>
      <c r="Y754" s="15">
        <v>85</v>
      </c>
      <c r="Z754" s="14">
        <v>1108</v>
      </c>
      <c r="AA754" s="14">
        <v>0</v>
      </c>
      <c r="AB754" s="14">
        <v>0</v>
      </c>
      <c r="AC754" s="13">
        <v>4.5999999999999996</v>
      </c>
      <c r="AD754" s="13">
        <v>119.8</v>
      </c>
      <c r="AE754" s="13">
        <v>109.8</v>
      </c>
      <c r="AF754" s="13">
        <v>10</v>
      </c>
      <c r="AG754" s="13">
        <v>5.7</v>
      </c>
      <c r="AH754" s="13">
        <v>2.78</v>
      </c>
      <c r="AI754" s="13">
        <v>11.3</v>
      </c>
      <c r="AJ754" s="13">
        <v>2.7</v>
      </c>
      <c r="AK754" s="13">
        <v>11.3</v>
      </c>
      <c r="AL754" s="13">
        <v>7</v>
      </c>
      <c r="AM754" s="13">
        <v>4.0999999999999996</v>
      </c>
      <c r="AN754" s="13">
        <v>62.7</v>
      </c>
      <c r="AO754" s="13">
        <v>63.2</v>
      </c>
      <c r="AP754" s="13">
        <v>14</v>
      </c>
      <c r="AQ754" s="13">
        <v>96.4</v>
      </c>
      <c r="AR754" s="13">
        <v>8.3000000000000007</v>
      </c>
      <c r="AS754" s="13">
        <v>3102</v>
      </c>
      <c r="AT754" s="16">
        <v>8.5070422535211261</v>
      </c>
      <c r="AU754" s="16">
        <v>0.90140845070422537</v>
      </c>
      <c r="AV754" s="17">
        <v>3.1971830985915495</v>
      </c>
      <c r="AW754" s="17">
        <v>0.60563380281690138</v>
      </c>
      <c r="AX754" s="17">
        <v>2.507042253521127</v>
      </c>
      <c r="AY754" s="17">
        <v>0.60563380281690138</v>
      </c>
      <c r="AZ754" s="17">
        <v>0.19718309859154928</v>
      </c>
      <c r="BA754" s="17">
        <v>0.29577464788732394</v>
      </c>
      <c r="BB754" s="18">
        <v>0.39202959693645745</v>
      </c>
      <c r="BC754" s="18">
        <v>3.0476190476190479</v>
      </c>
      <c r="BD754" s="18">
        <v>2.790939183488025E-2</v>
      </c>
      <c r="BE754" s="18">
        <v>9.0867787369377558E-3</v>
      </c>
      <c r="BF754" s="18">
        <v>2.790939183488025E-2</v>
      </c>
      <c r="BG754" s="18">
        <v>0.1155319010839229</v>
      </c>
      <c r="BH754" s="58" t="s">
        <v>1322</v>
      </c>
      <c r="BI754" s="58" t="s">
        <v>1330</v>
      </c>
      <c r="BJ754" s="60">
        <v>0.627</v>
      </c>
      <c r="BK754" s="60">
        <v>0.63200000000000001</v>
      </c>
      <c r="BL754" s="60">
        <v>0.28726614363307179</v>
      </c>
      <c r="BM754" s="62" t="s">
        <v>1527</v>
      </c>
      <c r="BN754" s="64">
        <v>0.26017513531895597</v>
      </c>
      <c r="BO754" s="64">
        <v>1540.7</v>
      </c>
      <c r="BP754" s="65">
        <v>4.153955994028688E-2</v>
      </c>
      <c r="BQ754" s="65">
        <v>3.0476190476190474</v>
      </c>
      <c r="BR754" s="80">
        <v>0.14733562666320504</v>
      </c>
      <c r="BS754" s="33"/>
    </row>
    <row r="755" spans="1:71">
      <c r="A755" s="77" t="s">
        <v>182</v>
      </c>
      <c r="B755" s="12" t="s">
        <v>93</v>
      </c>
      <c r="C755" s="13">
        <v>21</v>
      </c>
      <c r="D755" s="13">
        <v>46</v>
      </c>
      <c r="E755" s="13">
        <v>21</v>
      </c>
      <c r="F755" s="13">
        <v>25</v>
      </c>
      <c r="G755" s="13">
        <v>33.200000000000003</v>
      </c>
      <c r="H755" s="14">
        <v>1118</v>
      </c>
      <c r="I755" s="15">
        <v>409</v>
      </c>
      <c r="J755" s="15">
        <v>856</v>
      </c>
      <c r="K755" s="14">
        <v>47.6</v>
      </c>
      <c r="L755" s="15">
        <v>143</v>
      </c>
      <c r="M755" s="15">
        <v>405</v>
      </c>
      <c r="N755" s="14">
        <v>35.200000000000003</v>
      </c>
      <c r="O755" s="14">
        <v>156</v>
      </c>
      <c r="P755" s="14">
        <v>189</v>
      </c>
      <c r="Q755" s="14">
        <v>83.6</v>
      </c>
      <c r="R755" s="15">
        <v>83</v>
      </c>
      <c r="S755" s="15">
        <v>423</v>
      </c>
      <c r="T755" s="15">
        <v>506</v>
      </c>
      <c r="U755" s="15">
        <v>170</v>
      </c>
      <c r="V755" s="68">
        <v>147</v>
      </c>
      <c r="W755" s="15">
        <v>51</v>
      </c>
      <c r="X755" s="15">
        <v>175</v>
      </c>
      <c r="Y755" s="15">
        <v>106</v>
      </c>
      <c r="Z755" s="14">
        <v>2512</v>
      </c>
      <c r="AA755" s="14">
        <v>28</v>
      </c>
      <c r="AB755" s="14">
        <v>1</v>
      </c>
      <c r="AC755" s="13">
        <v>2.2000000000000002</v>
      </c>
      <c r="AD755" s="13">
        <v>112.5</v>
      </c>
      <c r="AE755" s="13">
        <v>110</v>
      </c>
      <c r="AF755" s="13">
        <v>2.5</v>
      </c>
      <c r="AG755" s="13">
        <v>18.399999999999999</v>
      </c>
      <c r="AH755" s="13">
        <v>1.1299999999999999</v>
      </c>
      <c r="AI755" s="13">
        <v>13.4</v>
      </c>
      <c r="AJ755" s="13">
        <v>5.4</v>
      </c>
      <c r="AK755" s="13">
        <v>25.5</v>
      </c>
      <c r="AL755" s="13">
        <v>15.9</v>
      </c>
      <c r="AM755" s="13">
        <v>11.9</v>
      </c>
      <c r="AN755" s="13">
        <v>55.9</v>
      </c>
      <c r="AO755" s="13">
        <v>59.4</v>
      </c>
      <c r="AP755" s="13">
        <v>30</v>
      </c>
      <c r="AQ755" s="13">
        <v>101</v>
      </c>
      <c r="AR755" s="13">
        <v>16.8</v>
      </c>
      <c r="AS755" s="13">
        <v>3223</v>
      </c>
      <c r="AT755" s="16">
        <v>24.304347826086957</v>
      </c>
      <c r="AU755" s="16">
        <v>3.6956521739130435</v>
      </c>
      <c r="AV755" s="17">
        <v>11</v>
      </c>
      <c r="AW755" s="17">
        <v>1.8043478260869565</v>
      </c>
      <c r="AX755" s="17">
        <v>9.195652173913043</v>
      </c>
      <c r="AY755" s="17">
        <v>1.1086956521739131</v>
      </c>
      <c r="AZ755" s="17">
        <v>3.8043478260869565</v>
      </c>
      <c r="BA755" s="17">
        <v>3.1956521739130435</v>
      </c>
      <c r="BB755" s="18">
        <v>0.7320586694604504</v>
      </c>
      <c r="BC755" s="18">
        <v>1.1564625850340136</v>
      </c>
      <c r="BD755" s="18">
        <v>3.3394447354635932E-2</v>
      </c>
      <c r="BE755" s="18">
        <v>0.1145887899423782</v>
      </c>
      <c r="BF755" s="18">
        <v>5.434782608695652E-2</v>
      </c>
      <c r="BG755" s="18">
        <v>0.27697747511786269</v>
      </c>
      <c r="BH755" s="58" t="s">
        <v>1323</v>
      </c>
      <c r="BI755" s="58" t="s">
        <v>1329</v>
      </c>
      <c r="BJ755" s="60">
        <v>0.55899999999999994</v>
      </c>
      <c r="BK755" s="60">
        <v>0.59399999999999997</v>
      </c>
      <c r="BL755" s="60">
        <v>0.51659625829812916</v>
      </c>
      <c r="BM755" s="62" t="s">
        <v>1526</v>
      </c>
      <c r="BN755" s="64">
        <v>0.74331204619018465</v>
      </c>
      <c r="BO755" s="64">
        <v>1527.2</v>
      </c>
      <c r="BP755" s="65">
        <v>0.11131482451545312</v>
      </c>
      <c r="BQ755" s="65">
        <v>1.1564625850340136</v>
      </c>
      <c r="BR755" s="80">
        <v>0.33132530120481923</v>
      </c>
      <c r="BS755" s="33"/>
    </row>
    <row r="756" spans="1:71">
      <c r="A756" s="77" t="s">
        <v>524</v>
      </c>
      <c r="B756" s="12" t="s">
        <v>73</v>
      </c>
      <c r="C756" s="13">
        <v>28</v>
      </c>
      <c r="D756" s="13">
        <v>72</v>
      </c>
      <c r="E756" s="13">
        <v>46</v>
      </c>
      <c r="F756" s="13">
        <v>26</v>
      </c>
      <c r="G756" s="13">
        <v>21.2</v>
      </c>
      <c r="H756" s="14">
        <v>461</v>
      </c>
      <c r="I756" s="15">
        <v>166</v>
      </c>
      <c r="J756" s="15">
        <v>418</v>
      </c>
      <c r="K756" s="14">
        <v>40</v>
      </c>
      <c r="L756" s="15">
        <v>108</v>
      </c>
      <c r="M756" s="15">
        <v>310</v>
      </c>
      <c r="N756" s="14">
        <v>35.299999999999997</v>
      </c>
      <c r="O756" s="14">
        <v>14</v>
      </c>
      <c r="P756" s="14">
        <v>22</v>
      </c>
      <c r="Q756" s="14">
        <v>71.400000000000006</v>
      </c>
      <c r="R756" s="15">
        <v>22</v>
      </c>
      <c r="S756" s="15">
        <v>72</v>
      </c>
      <c r="T756" s="15">
        <v>94</v>
      </c>
      <c r="U756" s="15">
        <v>101</v>
      </c>
      <c r="V756" s="68">
        <v>43</v>
      </c>
      <c r="W756" s="15">
        <v>50</v>
      </c>
      <c r="X756" s="15">
        <v>14</v>
      </c>
      <c r="Y756" s="15">
        <v>151</v>
      </c>
      <c r="Z756" s="14">
        <v>871</v>
      </c>
      <c r="AA756" s="14">
        <v>0</v>
      </c>
      <c r="AB756" s="14">
        <v>0</v>
      </c>
      <c r="AC756" s="13">
        <v>0.7</v>
      </c>
      <c r="AD756" s="13">
        <v>111.8</v>
      </c>
      <c r="AE756" s="13">
        <v>110.7</v>
      </c>
      <c r="AF756" s="13">
        <v>1.1000000000000001</v>
      </c>
      <c r="AG756" s="13">
        <v>9</v>
      </c>
      <c r="AH756" s="13">
        <v>2.39</v>
      </c>
      <c r="AI756" s="13">
        <v>17.2</v>
      </c>
      <c r="AJ756" s="13">
        <v>1.3</v>
      </c>
      <c r="AK756" s="13">
        <v>4.5</v>
      </c>
      <c r="AL756" s="13">
        <v>2.9</v>
      </c>
      <c r="AM756" s="13">
        <v>7.2</v>
      </c>
      <c r="AN756" s="13">
        <v>53</v>
      </c>
      <c r="AO756" s="13">
        <v>53.6</v>
      </c>
      <c r="AP756" s="13">
        <v>13.1</v>
      </c>
      <c r="AQ756" s="13">
        <v>100.07</v>
      </c>
      <c r="AR756" s="13">
        <v>3.9</v>
      </c>
      <c r="AS756" s="13">
        <v>3190</v>
      </c>
      <c r="AT756" s="16">
        <v>6.4027777777777777</v>
      </c>
      <c r="AU756" s="16">
        <v>1.4027777777777777</v>
      </c>
      <c r="AV756" s="17">
        <v>1.3055555555555556</v>
      </c>
      <c r="AW756" s="17">
        <v>0.30555555555555558</v>
      </c>
      <c r="AX756" s="17">
        <v>1</v>
      </c>
      <c r="AY756" s="17">
        <v>0.69444444444444442</v>
      </c>
      <c r="AZ756" s="17">
        <v>0.19444444444444445</v>
      </c>
      <c r="BA756" s="17">
        <v>0.59722222222222221</v>
      </c>
      <c r="BB756" s="18">
        <v>0.30201781970649894</v>
      </c>
      <c r="BC756" s="18">
        <v>2.3488372093023253</v>
      </c>
      <c r="BD756" s="18">
        <v>3.2756813417190778E-2</v>
      </c>
      <c r="BE756" s="18">
        <v>9.1719077568134175E-3</v>
      </c>
      <c r="BF756" s="18">
        <v>1.4412997903563943E-2</v>
      </c>
      <c r="BG756" s="18">
        <v>4.716981132075472E-2</v>
      </c>
      <c r="BH756" s="58" t="s">
        <v>1322</v>
      </c>
      <c r="BI756" s="58" t="s">
        <v>1331</v>
      </c>
      <c r="BJ756" s="60">
        <v>0.53</v>
      </c>
      <c r="BK756" s="60">
        <v>0.53600000000000003</v>
      </c>
      <c r="BL756" s="60">
        <v>0.25226312613156304</v>
      </c>
      <c r="BM756" s="62" t="s">
        <v>1527</v>
      </c>
      <c r="BN756" s="64">
        <v>0.19581936060809302</v>
      </c>
      <c r="BO756" s="64">
        <v>1526.3999999999999</v>
      </c>
      <c r="BP756" s="65">
        <v>6.6168763102725375E-2</v>
      </c>
      <c r="BQ756" s="65">
        <v>2.3488372093023258</v>
      </c>
      <c r="BR756" s="80">
        <v>6.1582809224318663E-2</v>
      </c>
      <c r="BS756" s="33"/>
    </row>
    <row r="757" spans="1:71">
      <c r="A757" s="77" t="s">
        <v>260</v>
      </c>
      <c r="B757" s="12" t="s">
        <v>65</v>
      </c>
      <c r="C757" s="13">
        <v>33</v>
      </c>
      <c r="D757" s="13">
        <v>81</v>
      </c>
      <c r="E757" s="13">
        <v>23</v>
      </c>
      <c r="F757" s="13">
        <v>58</v>
      </c>
      <c r="G757" s="13">
        <v>18.8</v>
      </c>
      <c r="H757" s="14">
        <v>842</v>
      </c>
      <c r="I757" s="15">
        <v>348</v>
      </c>
      <c r="J757" s="15">
        <v>624</v>
      </c>
      <c r="K757" s="14">
        <v>55</v>
      </c>
      <c r="L757" s="15">
        <v>8</v>
      </c>
      <c r="M757" s="15">
        <v>41</v>
      </c>
      <c r="N757" s="14">
        <v>21.6</v>
      </c>
      <c r="O757" s="14">
        <v>146</v>
      </c>
      <c r="P757" s="14">
        <v>162</v>
      </c>
      <c r="Q757" s="14">
        <v>87.9</v>
      </c>
      <c r="R757" s="15">
        <v>186</v>
      </c>
      <c r="S757" s="15">
        <v>437</v>
      </c>
      <c r="T757" s="15">
        <v>624</v>
      </c>
      <c r="U757" s="15">
        <v>162</v>
      </c>
      <c r="V757" s="68">
        <v>122</v>
      </c>
      <c r="W757" s="15">
        <v>41</v>
      </c>
      <c r="X757" s="15">
        <v>49</v>
      </c>
      <c r="Y757" s="15">
        <v>178</v>
      </c>
      <c r="Z757" s="14">
        <v>1968</v>
      </c>
      <c r="AA757" s="14">
        <v>21</v>
      </c>
      <c r="AB757" s="14">
        <v>0</v>
      </c>
      <c r="AC757" s="13">
        <v>-3.8</v>
      </c>
      <c r="AD757" s="13">
        <v>109.2</v>
      </c>
      <c r="AE757" s="13">
        <v>118.8</v>
      </c>
      <c r="AF757" s="13">
        <v>-9.6</v>
      </c>
      <c r="AG757" s="13">
        <v>17.100000000000001</v>
      </c>
      <c r="AH757" s="13">
        <v>1.37</v>
      </c>
      <c r="AI757" s="13">
        <v>16.600000000000001</v>
      </c>
      <c r="AJ757" s="13">
        <v>12.2</v>
      </c>
      <c r="AK757" s="13">
        <v>28.6</v>
      </c>
      <c r="AL757" s="13">
        <v>20.3</v>
      </c>
      <c r="AM757" s="13">
        <v>12.2</v>
      </c>
      <c r="AN757" s="13">
        <v>55.7</v>
      </c>
      <c r="AO757" s="13">
        <v>60.2</v>
      </c>
      <c r="AP757" s="13">
        <v>22.2</v>
      </c>
      <c r="AQ757" s="13">
        <v>101.28</v>
      </c>
      <c r="AR757" s="13">
        <v>14.7</v>
      </c>
      <c r="AS757" s="13">
        <v>3217</v>
      </c>
      <c r="AT757" s="16">
        <v>10.395061728395062</v>
      </c>
      <c r="AU757" s="16">
        <v>2</v>
      </c>
      <c r="AV757" s="17">
        <v>7.7037037037037033</v>
      </c>
      <c r="AW757" s="17">
        <v>2.2962962962962963</v>
      </c>
      <c r="AX757" s="17">
        <v>5.3950617283950617</v>
      </c>
      <c r="AY757" s="17">
        <v>0.50617283950617287</v>
      </c>
      <c r="AZ757" s="17">
        <v>0.60493827160493829</v>
      </c>
      <c r="BA757" s="17">
        <v>1.5061728395061729</v>
      </c>
      <c r="BB757" s="18">
        <v>0.5529288153401628</v>
      </c>
      <c r="BC757" s="18">
        <v>1.3278688524590163</v>
      </c>
      <c r="BD757" s="18">
        <v>2.6924087207775151E-2</v>
      </c>
      <c r="BE757" s="18">
        <v>3.2177567638560549E-2</v>
      </c>
      <c r="BF757" s="18">
        <v>0.12214342001576044</v>
      </c>
      <c r="BG757" s="18">
        <v>0.28697136853165223</v>
      </c>
      <c r="BH757" s="58" t="s">
        <v>1321</v>
      </c>
      <c r="BI757" s="58" t="s">
        <v>1332</v>
      </c>
      <c r="BJ757" s="60">
        <v>0.55700000000000005</v>
      </c>
      <c r="BK757" s="60">
        <v>0.60199999999999998</v>
      </c>
      <c r="BL757" s="60">
        <v>0.37658418829209417</v>
      </c>
      <c r="BM757" s="62" t="s">
        <v>1527</v>
      </c>
      <c r="BN757" s="64">
        <v>0.31791738082817894</v>
      </c>
      <c r="BO757" s="64">
        <v>1522.8</v>
      </c>
      <c r="BP757" s="65">
        <v>0.10638297872340426</v>
      </c>
      <c r="BQ757" s="65">
        <v>1.3278688524590163</v>
      </c>
      <c r="BR757" s="80">
        <v>0.40977147360126082</v>
      </c>
      <c r="BS757" s="33"/>
    </row>
    <row r="758" spans="1:71">
      <c r="A758" s="77" t="s">
        <v>374</v>
      </c>
      <c r="B758" s="12" t="s">
        <v>121</v>
      </c>
      <c r="C758" s="13">
        <v>31</v>
      </c>
      <c r="D758" s="13">
        <v>47</v>
      </c>
      <c r="E758" s="13">
        <v>22</v>
      </c>
      <c r="F758" s="13">
        <v>25</v>
      </c>
      <c r="G758" s="13">
        <v>32.4</v>
      </c>
      <c r="H758" s="14">
        <v>677</v>
      </c>
      <c r="I758" s="15">
        <v>216</v>
      </c>
      <c r="J758" s="15">
        <v>573</v>
      </c>
      <c r="K758" s="14">
        <v>37.299999999999997</v>
      </c>
      <c r="L758" s="15">
        <v>108</v>
      </c>
      <c r="M758" s="15">
        <v>296</v>
      </c>
      <c r="N758" s="14">
        <v>36.5</v>
      </c>
      <c r="O758" s="14">
        <v>141</v>
      </c>
      <c r="P758" s="14">
        <v>165</v>
      </c>
      <c r="Q758" s="14">
        <v>84.9</v>
      </c>
      <c r="R758" s="15">
        <v>28</v>
      </c>
      <c r="S758" s="15">
        <v>136</v>
      </c>
      <c r="T758" s="15">
        <v>165</v>
      </c>
      <c r="U758" s="15">
        <v>99</v>
      </c>
      <c r="V758" s="68">
        <v>66</v>
      </c>
      <c r="W758" s="15">
        <v>42</v>
      </c>
      <c r="X758" s="15">
        <v>47</v>
      </c>
      <c r="Y758" s="15">
        <v>108</v>
      </c>
      <c r="Z758" s="14">
        <v>1222</v>
      </c>
      <c r="AA758" s="14">
        <v>0</v>
      </c>
      <c r="AB758" s="14">
        <v>0</v>
      </c>
      <c r="AC758" s="13">
        <v>-4.3</v>
      </c>
      <c r="AD758" s="13">
        <v>107.4</v>
      </c>
      <c r="AE758" s="13">
        <v>113.4</v>
      </c>
      <c r="AF758" s="13">
        <v>-6.1</v>
      </c>
      <c r="AG758" s="13">
        <v>9.9</v>
      </c>
      <c r="AH758" s="13">
        <v>1.55</v>
      </c>
      <c r="AI758" s="13">
        <v>12.5</v>
      </c>
      <c r="AJ758" s="13">
        <v>1.5</v>
      </c>
      <c r="AK758" s="13">
        <v>8.8000000000000007</v>
      </c>
      <c r="AL758" s="13">
        <v>5</v>
      </c>
      <c r="AM758" s="13">
        <v>8</v>
      </c>
      <c r="AN758" s="13">
        <v>46.7</v>
      </c>
      <c r="AO758" s="13">
        <v>52.3</v>
      </c>
      <c r="AP758" s="13">
        <v>19.2</v>
      </c>
      <c r="AQ758" s="13">
        <v>100.41</v>
      </c>
      <c r="AR758" s="13">
        <v>7</v>
      </c>
      <c r="AS758" s="13">
        <v>3183</v>
      </c>
      <c r="AT758" s="16">
        <v>14.404255319148936</v>
      </c>
      <c r="AU758" s="16">
        <v>2.1063829787234041</v>
      </c>
      <c r="AV758" s="17">
        <v>3.5106382978723403</v>
      </c>
      <c r="AW758" s="17">
        <v>0.5957446808510638</v>
      </c>
      <c r="AX758" s="17">
        <v>2.8936170212765959</v>
      </c>
      <c r="AY758" s="17">
        <v>0.8936170212765957</v>
      </c>
      <c r="AZ758" s="17">
        <v>1</v>
      </c>
      <c r="BA758" s="17">
        <v>1.4042553191489362</v>
      </c>
      <c r="BB758" s="18">
        <v>0.44457578145521409</v>
      </c>
      <c r="BC758" s="18">
        <v>1.4999999999999998</v>
      </c>
      <c r="BD758" s="18">
        <v>2.7580772261623324E-2</v>
      </c>
      <c r="BE758" s="18">
        <v>3.0864197530864199E-2</v>
      </c>
      <c r="BF758" s="18">
        <v>1.8387181507748884E-2</v>
      </c>
      <c r="BG758" s="18">
        <v>8.9309167323351729E-2</v>
      </c>
      <c r="BH758" s="58" t="s">
        <v>1323</v>
      </c>
      <c r="BI758" s="58" t="s">
        <v>1331</v>
      </c>
      <c r="BJ758" s="60">
        <v>0.46700000000000003</v>
      </c>
      <c r="BK758" s="60">
        <v>0.52300000000000002</v>
      </c>
      <c r="BL758" s="60">
        <v>0.34580567290283643</v>
      </c>
      <c r="BM758" s="62" t="s">
        <v>1526</v>
      </c>
      <c r="BN758" s="64">
        <v>0.44053255704439404</v>
      </c>
      <c r="BO758" s="64">
        <v>1522.8</v>
      </c>
      <c r="BP758" s="65">
        <v>6.5011820330969264E-2</v>
      </c>
      <c r="BQ758" s="65">
        <v>1.5</v>
      </c>
      <c r="BR758" s="80">
        <v>0.10835303388494878</v>
      </c>
      <c r="BS758" s="33"/>
    </row>
    <row r="759" spans="1:71">
      <c r="A759" s="77" t="s">
        <v>164</v>
      </c>
      <c r="B759" s="12" t="s">
        <v>81</v>
      </c>
      <c r="C759" s="13">
        <v>25</v>
      </c>
      <c r="D759" s="13">
        <v>50</v>
      </c>
      <c r="E759" s="13">
        <v>30</v>
      </c>
      <c r="F759" s="13">
        <v>20</v>
      </c>
      <c r="G759" s="13">
        <v>30.4</v>
      </c>
      <c r="H759" s="14">
        <v>1160</v>
      </c>
      <c r="I759" s="15">
        <v>405</v>
      </c>
      <c r="J759" s="15">
        <v>890</v>
      </c>
      <c r="K759" s="14">
        <v>45.4</v>
      </c>
      <c r="L759" s="15">
        <v>90</v>
      </c>
      <c r="M759" s="15">
        <v>285</v>
      </c>
      <c r="N759" s="14">
        <v>30.9</v>
      </c>
      <c r="O759" s="14">
        <v>265</v>
      </c>
      <c r="P759" s="14">
        <v>320</v>
      </c>
      <c r="Q759" s="14">
        <v>82.4</v>
      </c>
      <c r="R759" s="15">
        <v>35</v>
      </c>
      <c r="S759" s="15">
        <v>170</v>
      </c>
      <c r="T759" s="15">
        <v>205</v>
      </c>
      <c r="U759" s="15">
        <v>365</v>
      </c>
      <c r="V759" s="68">
        <v>185</v>
      </c>
      <c r="W759" s="15">
        <v>60</v>
      </c>
      <c r="X759" s="15">
        <v>10</v>
      </c>
      <c r="Y759" s="15">
        <v>115</v>
      </c>
      <c r="Z759" s="14">
        <v>1985</v>
      </c>
      <c r="AA759" s="14">
        <v>13</v>
      </c>
      <c r="AB759" s="14">
        <v>1</v>
      </c>
      <c r="AC759" s="13">
        <v>4.5</v>
      </c>
      <c r="AD759" s="13">
        <v>116.4</v>
      </c>
      <c r="AE759" s="13">
        <v>109.6</v>
      </c>
      <c r="AF759" s="13">
        <v>6.8</v>
      </c>
      <c r="AG759" s="13">
        <v>35.5</v>
      </c>
      <c r="AH759" s="13">
        <v>1.97</v>
      </c>
      <c r="AI759" s="13">
        <v>23.1</v>
      </c>
      <c r="AJ759" s="13">
        <v>2.1</v>
      </c>
      <c r="AK759" s="13">
        <v>10.1</v>
      </c>
      <c r="AL759" s="13">
        <v>6.2</v>
      </c>
      <c r="AM759" s="13">
        <v>11.8</v>
      </c>
      <c r="AN759" s="13">
        <v>50.4</v>
      </c>
      <c r="AO759" s="13">
        <v>56.3</v>
      </c>
      <c r="AP759" s="13">
        <v>31.2</v>
      </c>
      <c r="AQ759" s="13">
        <v>105.74</v>
      </c>
      <c r="AR759" s="13">
        <v>14.1</v>
      </c>
      <c r="AS759" s="13">
        <v>3346</v>
      </c>
      <c r="AT759" s="16">
        <v>23.2</v>
      </c>
      <c r="AU759" s="16">
        <v>7.3</v>
      </c>
      <c r="AV759" s="17">
        <v>4.0999999999999996</v>
      </c>
      <c r="AW759" s="17">
        <v>0.7</v>
      </c>
      <c r="AX759" s="17">
        <v>3.4</v>
      </c>
      <c r="AY759" s="17">
        <v>1.2</v>
      </c>
      <c r="AZ759" s="17">
        <v>0.2</v>
      </c>
      <c r="BA759" s="17">
        <v>3.7</v>
      </c>
      <c r="BB759" s="18">
        <v>0.76315789473684215</v>
      </c>
      <c r="BC759" s="18">
        <v>1.9729729729729728</v>
      </c>
      <c r="BD759" s="18">
        <v>3.9473684210526314E-2</v>
      </c>
      <c r="BE759" s="18">
        <v>6.5789473684210531E-3</v>
      </c>
      <c r="BF759" s="18">
        <v>2.3026315789473683E-2</v>
      </c>
      <c r="BG759" s="18">
        <v>0.1118421052631579</v>
      </c>
      <c r="BH759" s="58" t="s">
        <v>1323</v>
      </c>
      <c r="BI759" s="58" t="s">
        <v>1330</v>
      </c>
      <c r="BJ759" s="60">
        <v>0.504</v>
      </c>
      <c r="BK759" s="60">
        <v>0.56299999999999994</v>
      </c>
      <c r="BL759" s="60">
        <v>0.53711526855763425</v>
      </c>
      <c r="BM759" s="62" t="s">
        <v>1526</v>
      </c>
      <c r="BN759" s="64">
        <v>0.70953722334004021</v>
      </c>
      <c r="BO759" s="64">
        <v>1520</v>
      </c>
      <c r="BP759" s="65">
        <v>0.24013157894736842</v>
      </c>
      <c r="BQ759" s="65">
        <v>1.972972972972973</v>
      </c>
      <c r="BR759" s="80">
        <v>0.13486842105263158</v>
      </c>
      <c r="BS759" s="33"/>
    </row>
    <row r="760" spans="1:71">
      <c r="A760" s="77" t="s">
        <v>354</v>
      </c>
      <c r="B760" s="12" t="s">
        <v>169</v>
      </c>
      <c r="C760" s="13">
        <v>21</v>
      </c>
      <c r="D760" s="13">
        <v>72</v>
      </c>
      <c r="E760" s="13">
        <v>13</v>
      </c>
      <c r="F760" s="13">
        <v>59</v>
      </c>
      <c r="G760" s="13">
        <v>21.1</v>
      </c>
      <c r="H760" s="14">
        <v>691</v>
      </c>
      <c r="I760" s="15">
        <v>259</v>
      </c>
      <c r="J760" s="15">
        <v>518</v>
      </c>
      <c r="K760" s="14">
        <v>50.2</v>
      </c>
      <c r="L760" s="15">
        <v>79</v>
      </c>
      <c r="M760" s="15">
        <v>223</v>
      </c>
      <c r="N760" s="14">
        <v>35</v>
      </c>
      <c r="O760" s="14">
        <v>94</v>
      </c>
      <c r="P760" s="14">
        <v>144</v>
      </c>
      <c r="Q760" s="14">
        <v>65</v>
      </c>
      <c r="R760" s="15">
        <v>115</v>
      </c>
      <c r="S760" s="15">
        <v>331</v>
      </c>
      <c r="T760" s="15">
        <v>439</v>
      </c>
      <c r="U760" s="15">
        <v>137</v>
      </c>
      <c r="V760" s="68">
        <v>101</v>
      </c>
      <c r="W760" s="15">
        <v>50</v>
      </c>
      <c r="X760" s="15">
        <v>22</v>
      </c>
      <c r="Y760" s="15">
        <v>173</v>
      </c>
      <c r="Z760" s="14">
        <v>1534</v>
      </c>
      <c r="AA760" s="14">
        <v>13</v>
      </c>
      <c r="AB760" s="14">
        <v>0</v>
      </c>
      <c r="AC760" s="13">
        <v>-5.0999999999999996</v>
      </c>
      <c r="AD760" s="13">
        <v>107.7</v>
      </c>
      <c r="AE760" s="13">
        <v>118.9</v>
      </c>
      <c r="AF760" s="13">
        <v>-11.3</v>
      </c>
      <c r="AG760" s="13">
        <v>14</v>
      </c>
      <c r="AH760" s="13">
        <v>1.37</v>
      </c>
      <c r="AI760" s="13">
        <v>17</v>
      </c>
      <c r="AJ760" s="13">
        <v>7</v>
      </c>
      <c r="AK760" s="13">
        <v>21.3</v>
      </c>
      <c r="AL760" s="13">
        <v>14</v>
      </c>
      <c r="AM760" s="13">
        <v>12.4</v>
      </c>
      <c r="AN760" s="13">
        <v>57.6</v>
      </c>
      <c r="AO760" s="13">
        <v>59.4</v>
      </c>
      <c r="AP760" s="13">
        <v>18.399999999999999</v>
      </c>
      <c r="AQ760" s="13">
        <v>102.46</v>
      </c>
      <c r="AR760" s="13">
        <v>10.3</v>
      </c>
      <c r="AS760" s="13">
        <v>3248</v>
      </c>
      <c r="AT760" s="16">
        <v>9.5972222222222214</v>
      </c>
      <c r="AU760" s="16">
        <v>1.9027777777777777</v>
      </c>
      <c r="AV760" s="17">
        <v>6.0972222222222223</v>
      </c>
      <c r="AW760" s="17">
        <v>1.5972222222222223</v>
      </c>
      <c r="AX760" s="17">
        <v>4.5972222222222223</v>
      </c>
      <c r="AY760" s="17">
        <v>0.69444444444444442</v>
      </c>
      <c r="AZ760" s="17">
        <v>0.30555555555555558</v>
      </c>
      <c r="BA760" s="17">
        <v>1.4027777777777777</v>
      </c>
      <c r="BB760" s="18">
        <v>0.45484465508162186</v>
      </c>
      <c r="BC760" s="18">
        <v>1.3564356435643565</v>
      </c>
      <c r="BD760" s="18">
        <v>3.2912058978409688E-2</v>
      </c>
      <c r="BE760" s="18">
        <v>1.4481305950500263E-2</v>
      </c>
      <c r="BF760" s="18">
        <v>7.5697735650342282E-2</v>
      </c>
      <c r="BG760" s="18">
        <v>0.21787783043707212</v>
      </c>
      <c r="BH760" s="58" t="s">
        <v>1322</v>
      </c>
      <c r="BI760" s="58" t="s">
        <v>1329</v>
      </c>
      <c r="BJ760" s="60">
        <v>0.57600000000000007</v>
      </c>
      <c r="BK760" s="60">
        <v>0.59399999999999997</v>
      </c>
      <c r="BL760" s="60">
        <v>0.31261315630657815</v>
      </c>
      <c r="BM760" s="62" t="s">
        <v>1527</v>
      </c>
      <c r="BN760" s="64">
        <v>0.29351665548848649</v>
      </c>
      <c r="BO760" s="64">
        <v>1519.2</v>
      </c>
      <c r="BP760" s="65">
        <v>9.0179041600842544E-2</v>
      </c>
      <c r="BQ760" s="65">
        <v>1.3564356435643565</v>
      </c>
      <c r="BR760" s="80">
        <v>0.28896787783043704</v>
      </c>
      <c r="BS760" s="33"/>
    </row>
    <row r="761" spans="1:71">
      <c r="A761" s="77" t="s">
        <v>358</v>
      </c>
      <c r="B761" s="12" t="s">
        <v>87</v>
      </c>
      <c r="C761" s="13">
        <v>20</v>
      </c>
      <c r="D761" s="13">
        <v>80</v>
      </c>
      <c r="E761" s="13">
        <v>39</v>
      </c>
      <c r="F761" s="13">
        <v>41</v>
      </c>
      <c r="G761" s="13">
        <v>18.899999999999999</v>
      </c>
      <c r="H761" s="14">
        <v>688</v>
      </c>
      <c r="I761" s="15">
        <v>256</v>
      </c>
      <c r="J761" s="15">
        <v>552</v>
      </c>
      <c r="K761" s="14">
        <v>45.4</v>
      </c>
      <c r="L761" s="15">
        <v>96</v>
      </c>
      <c r="M761" s="15">
        <v>264</v>
      </c>
      <c r="N761" s="14">
        <v>36.1</v>
      </c>
      <c r="O761" s="14">
        <v>88</v>
      </c>
      <c r="P761" s="14">
        <v>112</v>
      </c>
      <c r="Q761" s="14">
        <v>81.5</v>
      </c>
      <c r="R761" s="15">
        <v>56</v>
      </c>
      <c r="S761" s="15">
        <v>224</v>
      </c>
      <c r="T761" s="15">
        <v>280</v>
      </c>
      <c r="U761" s="15">
        <v>80</v>
      </c>
      <c r="V761" s="68">
        <v>72</v>
      </c>
      <c r="W761" s="15">
        <v>32</v>
      </c>
      <c r="X761" s="15">
        <v>72</v>
      </c>
      <c r="Y761" s="15">
        <v>128</v>
      </c>
      <c r="Z761" s="14">
        <v>1376</v>
      </c>
      <c r="AA761" s="14">
        <v>1</v>
      </c>
      <c r="AB761" s="14">
        <v>0</v>
      </c>
      <c r="AC761" s="13">
        <v>-0.4</v>
      </c>
      <c r="AD761" s="13">
        <v>110.4</v>
      </c>
      <c r="AE761" s="13">
        <v>112.1</v>
      </c>
      <c r="AF761" s="13">
        <v>-1.7</v>
      </c>
      <c r="AG761" s="13">
        <v>7.2</v>
      </c>
      <c r="AH761" s="13">
        <v>1.07</v>
      </c>
      <c r="AI761" s="13">
        <v>10.4</v>
      </c>
      <c r="AJ761" s="13">
        <v>3.5</v>
      </c>
      <c r="AK761" s="13">
        <v>13.3</v>
      </c>
      <c r="AL761" s="13">
        <v>8.5</v>
      </c>
      <c r="AM761" s="13">
        <v>9.8000000000000007</v>
      </c>
      <c r="AN761" s="13">
        <v>54.1</v>
      </c>
      <c r="AO761" s="13">
        <v>57.1</v>
      </c>
      <c r="AP761" s="13">
        <v>18.100000000000001</v>
      </c>
      <c r="AQ761" s="13">
        <v>105.38</v>
      </c>
      <c r="AR761" s="13">
        <v>7.9</v>
      </c>
      <c r="AS761" s="13">
        <v>3328</v>
      </c>
      <c r="AT761" s="16">
        <v>8.6</v>
      </c>
      <c r="AU761" s="16">
        <v>1</v>
      </c>
      <c r="AV761" s="17">
        <v>3.5</v>
      </c>
      <c r="AW761" s="17">
        <v>0.7</v>
      </c>
      <c r="AX761" s="17">
        <v>2.8</v>
      </c>
      <c r="AY761" s="17">
        <v>0.4</v>
      </c>
      <c r="AZ761" s="17">
        <v>0.9</v>
      </c>
      <c r="BA761" s="17">
        <v>0.9</v>
      </c>
      <c r="BB761" s="18">
        <v>0.45502645502645506</v>
      </c>
      <c r="BC761" s="18">
        <v>1.1111111111111112</v>
      </c>
      <c r="BD761" s="18">
        <v>2.1164021164021166E-2</v>
      </c>
      <c r="BE761" s="18">
        <v>4.7619047619047623E-2</v>
      </c>
      <c r="BF761" s="18">
        <v>3.7037037037037035E-2</v>
      </c>
      <c r="BG761" s="18">
        <v>0.14814814814814814</v>
      </c>
      <c r="BH761" s="58" t="s">
        <v>1321</v>
      </c>
      <c r="BI761" s="58" t="s">
        <v>1329</v>
      </c>
      <c r="BJ761" s="60">
        <v>0.54100000000000004</v>
      </c>
      <c r="BK761" s="60">
        <v>0.57100000000000006</v>
      </c>
      <c r="BL761" s="60">
        <v>0.3331321665660833</v>
      </c>
      <c r="BM761" s="62" t="s">
        <v>1527</v>
      </c>
      <c r="BN761" s="64">
        <v>0.2630181086519115</v>
      </c>
      <c r="BO761" s="64">
        <v>1512</v>
      </c>
      <c r="BP761" s="65">
        <v>5.2910052910052907E-2</v>
      </c>
      <c r="BQ761" s="65">
        <v>1.1111111111111112</v>
      </c>
      <c r="BR761" s="80">
        <v>0.1851851851851852</v>
      </c>
      <c r="BS761" s="33"/>
    </row>
    <row r="762" spans="1:71">
      <c r="A762" s="77" t="s">
        <v>160</v>
      </c>
      <c r="B762" s="12" t="s">
        <v>139</v>
      </c>
      <c r="C762" s="13">
        <v>23</v>
      </c>
      <c r="D762" s="13">
        <v>47</v>
      </c>
      <c r="E762" s="13">
        <v>16</v>
      </c>
      <c r="F762" s="13">
        <v>31</v>
      </c>
      <c r="G762" s="13">
        <v>32</v>
      </c>
      <c r="H762" s="14">
        <v>1184</v>
      </c>
      <c r="I762" s="15">
        <v>404</v>
      </c>
      <c r="J762" s="15">
        <v>1001</v>
      </c>
      <c r="K762" s="14">
        <v>40.5</v>
      </c>
      <c r="L762" s="15">
        <v>179</v>
      </c>
      <c r="M762" s="15">
        <v>526</v>
      </c>
      <c r="N762" s="14">
        <v>33.9</v>
      </c>
      <c r="O762" s="14">
        <v>193</v>
      </c>
      <c r="P762" s="14">
        <v>230</v>
      </c>
      <c r="Q762" s="14">
        <v>84.3</v>
      </c>
      <c r="R762" s="15">
        <v>47</v>
      </c>
      <c r="S762" s="15">
        <v>183</v>
      </c>
      <c r="T762" s="15">
        <v>230</v>
      </c>
      <c r="U762" s="15">
        <v>348</v>
      </c>
      <c r="V762" s="68">
        <v>169</v>
      </c>
      <c r="W762" s="15">
        <v>52</v>
      </c>
      <c r="X762" s="15">
        <v>14</v>
      </c>
      <c r="Y762" s="15">
        <v>155</v>
      </c>
      <c r="Z762" s="14">
        <v>2016</v>
      </c>
      <c r="AA762" s="14">
        <v>13</v>
      </c>
      <c r="AB762" s="14">
        <v>0</v>
      </c>
      <c r="AC762" s="13">
        <v>-2.8</v>
      </c>
      <c r="AD762" s="13">
        <v>112.7</v>
      </c>
      <c r="AE762" s="13">
        <v>116.5</v>
      </c>
      <c r="AF762" s="13">
        <v>-3.9</v>
      </c>
      <c r="AG762" s="13">
        <v>39</v>
      </c>
      <c r="AH762" s="13">
        <v>2.0699999999999998</v>
      </c>
      <c r="AI762" s="13">
        <v>21.5</v>
      </c>
      <c r="AJ762" s="13">
        <v>2.8</v>
      </c>
      <c r="AK762" s="13">
        <v>12.1</v>
      </c>
      <c r="AL762" s="13">
        <v>7.2</v>
      </c>
      <c r="AM762" s="13">
        <v>10.4</v>
      </c>
      <c r="AN762" s="13">
        <v>49.4</v>
      </c>
      <c r="AO762" s="13">
        <v>53.6</v>
      </c>
      <c r="AP762" s="13">
        <v>34.200000000000003</v>
      </c>
      <c r="AQ762" s="13">
        <v>101.33</v>
      </c>
      <c r="AR762" s="13">
        <v>12.7</v>
      </c>
      <c r="AS762" s="13">
        <v>3173</v>
      </c>
      <c r="AT762" s="16">
        <v>25.191489361702128</v>
      </c>
      <c r="AU762" s="16">
        <v>7.4042553191489358</v>
      </c>
      <c r="AV762" s="17">
        <v>4.8936170212765955</v>
      </c>
      <c r="AW762" s="17">
        <v>1</v>
      </c>
      <c r="AX762" s="17">
        <v>3.8936170212765959</v>
      </c>
      <c r="AY762" s="17">
        <v>1.1063829787234043</v>
      </c>
      <c r="AZ762" s="17">
        <v>0.2978723404255319</v>
      </c>
      <c r="BA762" s="17">
        <v>3.5957446808510638</v>
      </c>
      <c r="BB762" s="18">
        <v>0.78723404255319152</v>
      </c>
      <c r="BC762" s="18">
        <v>2.059171597633136</v>
      </c>
      <c r="BD762" s="18">
        <v>3.4574468085106384E-2</v>
      </c>
      <c r="BE762" s="18">
        <v>9.3085106382978719E-3</v>
      </c>
      <c r="BF762" s="18">
        <v>3.125E-2</v>
      </c>
      <c r="BG762" s="18">
        <v>0.12167553191489362</v>
      </c>
      <c r="BH762" s="58" t="s">
        <v>1323</v>
      </c>
      <c r="BI762" s="58" t="s">
        <v>1330</v>
      </c>
      <c r="BJ762" s="60">
        <v>0.49399999999999999</v>
      </c>
      <c r="BK762" s="60">
        <v>0.53600000000000003</v>
      </c>
      <c r="BL762" s="60">
        <v>0.60410380205190106</v>
      </c>
      <c r="BM762" s="62" t="s">
        <v>1526</v>
      </c>
      <c r="BN762" s="64">
        <v>0.77044394023716778</v>
      </c>
      <c r="BO762" s="64">
        <v>1504</v>
      </c>
      <c r="BP762" s="65">
        <v>0.23138297872340424</v>
      </c>
      <c r="BQ762" s="65">
        <v>2.059171597633136</v>
      </c>
      <c r="BR762" s="80">
        <v>0.15292553191489361</v>
      </c>
      <c r="BS762" s="33"/>
    </row>
    <row r="763" spans="1:71">
      <c r="A763" s="77" t="s">
        <v>344</v>
      </c>
      <c r="B763" s="12" t="s">
        <v>73</v>
      </c>
      <c r="C763" s="13">
        <v>24</v>
      </c>
      <c r="D763" s="13">
        <v>78</v>
      </c>
      <c r="E763" s="13">
        <v>47</v>
      </c>
      <c r="F763" s="13">
        <v>31</v>
      </c>
      <c r="G763" s="13">
        <v>19.2</v>
      </c>
      <c r="H763" s="14">
        <v>710</v>
      </c>
      <c r="I763" s="15">
        <v>257</v>
      </c>
      <c r="J763" s="15">
        <v>554</v>
      </c>
      <c r="K763" s="14">
        <v>46.1</v>
      </c>
      <c r="L763" s="15">
        <v>125</v>
      </c>
      <c r="M763" s="15">
        <v>343</v>
      </c>
      <c r="N763" s="14">
        <v>37.6</v>
      </c>
      <c r="O763" s="14">
        <v>62</v>
      </c>
      <c r="P763" s="14">
        <v>86</v>
      </c>
      <c r="Q763" s="14">
        <v>76.2</v>
      </c>
      <c r="R763" s="15">
        <v>39</v>
      </c>
      <c r="S763" s="15">
        <v>179</v>
      </c>
      <c r="T763" s="15">
        <v>218</v>
      </c>
      <c r="U763" s="15">
        <v>62</v>
      </c>
      <c r="V763" s="68">
        <v>39</v>
      </c>
      <c r="W763" s="15">
        <v>23</v>
      </c>
      <c r="X763" s="15">
        <v>8</v>
      </c>
      <c r="Y763" s="15">
        <v>94</v>
      </c>
      <c r="Z763" s="14">
        <v>1123</v>
      </c>
      <c r="AA763" s="14">
        <v>0</v>
      </c>
      <c r="AB763" s="14">
        <v>0</v>
      </c>
      <c r="AC763" s="13">
        <v>-0.9</v>
      </c>
      <c r="AD763" s="13">
        <v>112.2</v>
      </c>
      <c r="AE763" s="13">
        <v>114.9</v>
      </c>
      <c r="AF763" s="13">
        <v>-2.8</v>
      </c>
      <c r="AG763" s="13">
        <v>6.7</v>
      </c>
      <c r="AH763" s="13">
        <v>1.78</v>
      </c>
      <c r="AI763" s="13">
        <v>9.5</v>
      </c>
      <c r="AJ763" s="13">
        <v>2.6</v>
      </c>
      <c r="AK763" s="13">
        <v>11.6</v>
      </c>
      <c r="AL763" s="13">
        <v>7.3</v>
      </c>
      <c r="AM763" s="13">
        <v>5.3</v>
      </c>
      <c r="AN763" s="13">
        <v>57.6</v>
      </c>
      <c r="AO763" s="13">
        <v>59.4</v>
      </c>
      <c r="AP763" s="13">
        <v>18.100000000000001</v>
      </c>
      <c r="AQ763" s="13">
        <v>98.26</v>
      </c>
      <c r="AR763" s="13">
        <v>8.6999999999999993</v>
      </c>
      <c r="AS763" s="13">
        <v>3063</v>
      </c>
      <c r="AT763" s="16">
        <v>9.1025641025641022</v>
      </c>
      <c r="AU763" s="16">
        <v>0.79487179487179482</v>
      </c>
      <c r="AV763" s="17">
        <v>2.7948717948717947</v>
      </c>
      <c r="AW763" s="17">
        <v>0.5</v>
      </c>
      <c r="AX763" s="17">
        <v>2.2948717948717947</v>
      </c>
      <c r="AY763" s="17">
        <v>0.29487179487179488</v>
      </c>
      <c r="AZ763" s="17">
        <v>0.10256410256410256</v>
      </c>
      <c r="BA763" s="17">
        <v>0.5</v>
      </c>
      <c r="BB763" s="18">
        <v>0.47409188034188032</v>
      </c>
      <c r="BC763" s="18">
        <v>1.5897435897435896</v>
      </c>
      <c r="BD763" s="18">
        <v>1.5357905982905984E-2</v>
      </c>
      <c r="BE763" s="18">
        <v>5.341880341880342E-3</v>
      </c>
      <c r="BF763" s="18">
        <v>2.6041666666666668E-2</v>
      </c>
      <c r="BG763" s="18">
        <v>0.11952457264957264</v>
      </c>
      <c r="BH763" s="58" t="s">
        <v>1321</v>
      </c>
      <c r="BI763" s="58" t="s">
        <v>1330</v>
      </c>
      <c r="BJ763" s="60">
        <v>0.57600000000000007</v>
      </c>
      <c r="BK763" s="60">
        <v>0.59399999999999997</v>
      </c>
      <c r="BL763" s="60">
        <v>0.33433916716958356</v>
      </c>
      <c r="BM763" s="62" t="s">
        <v>1527</v>
      </c>
      <c r="BN763" s="64">
        <v>0.2783882783882784</v>
      </c>
      <c r="BO763" s="64">
        <v>1497.6</v>
      </c>
      <c r="BP763" s="65">
        <v>4.1399572649572655E-2</v>
      </c>
      <c r="BQ763" s="65">
        <v>1.5897435897435896</v>
      </c>
      <c r="BR763" s="80">
        <v>0.14556623931623933</v>
      </c>
      <c r="BS763" s="33"/>
    </row>
    <row r="764" spans="1:71">
      <c r="A764" s="79" t="s">
        <v>304</v>
      </c>
      <c r="B764" s="12" t="s">
        <v>49</v>
      </c>
      <c r="C764" s="13">
        <v>25</v>
      </c>
      <c r="D764" s="13">
        <v>75</v>
      </c>
      <c r="E764" s="13">
        <v>43</v>
      </c>
      <c r="F764" s="13">
        <v>32</v>
      </c>
      <c r="G764" s="13">
        <v>19.8</v>
      </c>
      <c r="H764" s="14">
        <v>773</v>
      </c>
      <c r="I764" s="15">
        <v>293</v>
      </c>
      <c r="J764" s="15">
        <v>653</v>
      </c>
      <c r="K764" s="14">
        <v>44.9</v>
      </c>
      <c r="L764" s="15">
        <v>53</v>
      </c>
      <c r="M764" s="15">
        <v>180</v>
      </c>
      <c r="N764" s="14">
        <v>31.1</v>
      </c>
      <c r="O764" s="14">
        <v>128</v>
      </c>
      <c r="P764" s="14">
        <v>173</v>
      </c>
      <c r="Q764" s="14">
        <v>76.900000000000006</v>
      </c>
      <c r="R764" s="15">
        <v>45</v>
      </c>
      <c r="S764" s="15">
        <v>233</v>
      </c>
      <c r="T764" s="15">
        <v>278</v>
      </c>
      <c r="U764" s="15">
        <v>255</v>
      </c>
      <c r="V764" s="68">
        <v>135</v>
      </c>
      <c r="W764" s="15">
        <v>83</v>
      </c>
      <c r="X764" s="15">
        <v>15</v>
      </c>
      <c r="Y764" s="15">
        <v>120</v>
      </c>
      <c r="Z764" s="14">
        <v>1635</v>
      </c>
      <c r="AA764" s="14">
        <v>2</v>
      </c>
      <c r="AB764" s="14">
        <v>1</v>
      </c>
      <c r="AC764" s="13">
        <v>0.4</v>
      </c>
      <c r="AD764" s="13">
        <v>109.1</v>
      </c>
      <c r="AE764" s="13">
        <v>108</v>
      </c>
      <c r="AF764" s="13">
        <v>1.1000000000000001</v>
      </c>
      <c r="AG764" s="13">
        <v>27.6</v>
      </c>
      <c r="AH764" s="13">
        <v>1.88</v>
      </c>
      <c r="AI764" s="13">
        <v>22.9</v>
      </c>
      <c r="AJ764" s="13">
        <v>2.9</v>
      </c>
      <c r="AK764" s="13">
        <v>14.8</v>
      </c>
      <c r="AL764" s="13">
        <v>9.1999999999999993</v>
      </c>
      <c r="AM764" s="13">
        <v>12.2</v>
      </c>
      <c r="AN764" s="13">
        <v>49.2</v>
      </c>
      <c r="AO764" s="13">
        <v>53.1</v>
      </c>
      <c r="AP764" s="13">
        <v>24.8</v>
      </c>
      <c r="AQ764" s="13">
        <v>100.63</v>
      </c>
      <c r="AR764" s="13">
        <v>11.9</v>
      </c>
      <c r="AS764" s="13">
        <v>3104</v>
      </c>
      <c r="AT764" s="16">
        <v>10.306666666666667</v>
      </c>
      <c r="AU764" s="16">
        <v>3.4</v>
      </c>
      <c r="AV764" s="17">
        <v>3.7066666666666666</v>
      </c>
      <c r="AW764" s="17">
        <v>0.6</v>
      </c>
      <c r="AX764" s="17">
        <v>3.1066666666666665</v>
      </c>
      <c r="AY764" s="17">
        <v>1.1066666666666667</v>
      </c>
      <c r="AZ764" s="17">
        <v>0.2</v>
      </c>
      <c r="BA764" s="17">
        <v>1.8</v>
      </c>
      <c r="BB764" s="18">
        <v>0.52053872053872052</v>
      </c>
      <c r="BC764" s="18">
        <v>1.8888888888888888</v>
      </c>
      <c r="BD764" s="18">
        <v>5.5892255892255889E-2</v>
      </c>
      <c r="BE764" s="18">
        <v>1.0101010101010102E-2</v>
      </c>
      <c r="BF764" s="18">
        <v>3.03030303030303E-2</v>
      </c>
      <c r="BG764" s="18">
        <v>0.15690235690235688</v>
      </c>
      <c r="BH764" s="58" t="s">
        <v>1321</v>
      </c>
      <c r="BI764" s="58" t="s">
        <v>1330</v>
      </c>
      <c r="BJ764" s="60">
        <v>0.49200000000000005</v>
      </c>
      <c r="BK764" s="60">
        <v>0.53100000000000003</v>
      </c>
      <c r="BL764" s="60">
        <v>0.39408569704284852</v>
      </c>
      <c r="BM764" s="62" t="s">
        <v>1527</v>
      </c>
      <c r="BN764" s="64">
        <v>0.31521395036887995</v>
      </c>
      <c r="BO764" s="64">
        <v>1485</v>
      </c>
      <c r="BP764" s="65">
        <v>0.17171717171717171</v>
      </c>
      <c r="BQ764" s="65">
        <v>1.8888888888888888</v>
      </c>
      <c r="BR764" s="80">
        <v>0.18720538720538718</v>
      </c>
      <c r="BS764" s="33"/>
    </row>
    <row r="765" spans="1:71">
      <c r="A765" s="77" t="s">
        <v>326</v>
      </c>
      <c r="B765" s="12" t="s">
        <v>195</v>
      </c>
      <c r="C765" s="13">
        <v>29</v>
      </c>
      <c r="D765" s="13">
        <v>58</v>
      </c>
      <c r="E765" s="13">
        <v>26</v>
      </c>
      <c r="F765" s="13">
        <v>32</v>
      </c>
      <c r="G765" s="13">
        <v>25.5</v>
      </c>
      <c r="H765" s="14">
        <v>731</v>
      </c>
      <c r="I765" s="15">
        <v>249</v>
      </c>
      <c r="J765" s="15">
        <v>638</v>
      </c>
      <c r="K765" s="14">
        <v>39</v>
      </c>
      <c r="L765" s="15">
        <v>110</v>
      </c>
      <c r="M765" s="15">
        <v>360</v>
      </c>
      <c r="N765" s="14">
        <v>31.4</v>
      </c>
      <c r="O765" s="14">
        <v>122</v>
      </c>
      <c r="P765" s="14">
        <v>145</v>
      </c>
      <c r="Q765" s="14">
        <v>83.4</v>
      </c>
      <c r="R765" s="15">
        <v>17</v>
      </c>
      <c r="S765" s="15">
        <v>139</v>
      </c>
      <c r="T765" s="15">
        <v>162</v>
      </c>
      <c r="U765" s="15">
        <v>296</v>
      </c>
      <c r="V765" s="68">
        <v>110</v>
      </c>
      <c r="W765" s="15">
        <v>58</v>
      </c>
      <c r="X765" s="15">
        <v>23</v>
      </c>
      <c r="Y765" s="15">
        <v>116</v>
      </c>
      <c r="Z765" s="14">
        <v>1502</v>
      </c>
      <c r="AA765" s="14">
        <v>4</v>
      </c>
      <c r="AB765" s="14">
        <v>0</v>
      </c>
      <c r="AC765" s="13">
        <v>0</v>
      </c>
      <c r="AD765" s="13">
        <v>110.1</v>
      </c>
      <c r="AE765" s="13">
        <v>111.6</v>
      </c>
      <c r="AF765" s="13">
        <v>-1.5</v>
      </c>
      <c r="AG765" s="13">
        <v>30.2</v>
      </c>
      <c r="AH765" s="13">
        <v>2.75</v>
      </c>
      <c r="AI765" s="13">
        <v>26.9</v>
      </c>
      <c r="AJ765" s="13">
        <v>1.3</v>
      </c>
      <c r="AK765" s="13">
        <v>9.3000000000000007</v>
      </c>
      <c r="AL765" s="13">
        <v>5.3</v>
      </c>
      <c r="AM765" s="13">
        <v>9.8000000000000007</v>
      </c>
      <c r="AN765" s="13">
        <v>47.9</v>
      </c>
      <c r="AO765" s="13">
        <v>52.2</v>
      </c>
      <c r="AP765" s="13">
        <v>22.8</v>
      </c>
      <c r="AQ765" s="13">
        <v>99.59</v>
      </c>
      <c r="AR765" s="13">
        <v>9.8000000000000007</v>
      </c>
      <c r="AS765" s="13">
        <v>3092</v>
      </c>
      <c r="AT765" s="16">
        <v>12.603448275862069</v>
      </c>
      <c r="AU765" s="16">
        <v>5.1034482758620694</v>
      </c>
      <c r="AV765" s="17">
        <v>2.7931034482758621</v>
      </c>
      <c r="AW765" s="17">
        <v>0.29310344827586204</v>
      </c>
      <c r="AX765" s="17">
        <v>2.396551724137931</v>
      </c>
      <c r="AY765" s="17">
        <v>1</v>
      </c>
      <c r="AZ765" s="17">
        <v>0.39655172413793105</v>
      </c>
      <c r="BA765" s="17">
        <v>1.896551724137931</v>
      </c>
      <c r="BB765" s="18">
        <v>0.4942528735632184</v>
      </c>
      <c r="BC765" s="18">
        <v>2.6909090909090909</v>
      </c>
      <c r="BD765" s="18">
        <v>3.9215686274509803E-2</v>
      </c>
      <c r="BE765" s="18">
        <v>1.555104800540906E-2</v>
      </c>
      <c r="BF765" s="18">
        <v>1.1494252873563218E-2</v>
      </c>
      <c r="BG765" s="18">
        <v>9.3982420554428667E-2</v>
      </c>
      <c r="BH765" s="58" t="s">
        <v>1322</v>
      </c>
      <c r="BI765" s="58" t="s">
        <v>1331</v>
      </c>
      <c r="BJ765" s="60">
        <v>0.47899999999999998</v>
      </c>
      <c r="BK765" s="60">
        <v>0.52200000000000002</v>
      </c>
      <c r="BL765" s="60">
        <v>0.38503319251659623</v>
      </c>
      <c r="BM765" s="62" t="s">
        <v>1527</v>
      </c>
      <c r="BN765" s="64">
        <v>0.38545757302435307</v>
      </c>
      <c r="BO765" s="64">
        <v>1479</v>
      </c>
      <c r="BP765" s="65">
        <v>0.20013522650439486</v>
      </c>
      <c r="BQ765" s="65">
        <v>2.6909090909090909</v>
      </c>
      <c r="BR765" s="80">
        <v>0.10953346855983773</v>
      </c>
      <c r="BS765" s="33"/>
    </row>
    <row r="766" spans="1:71">
      <c r="A766" s="77" t="s">
        <v>244</v>
      </c>
      <c r="B766" s="12" t="s">
        <v>169</v>
      </c>
      <c r="C766" s="13">
        <v>28</v>
      </c>
      <c r="D766" s="13">
        <v>47</v>
      </c>
      <c r="E766" s="13">
        <v>9</v>
      </c>
      <c r="F766" s="13">
        <v>38</v>
      </c>
      <c r="G766" s="13">
        <v>31.4</v>
      </c>
      <c r="H766" s="14">
        <v>893</v>
      </c>
      <c r="I766" s="15">
        <v>296</v>
      </c>
      <c r="J766" s="15">
        <v>700</v>
      </c>
      <c r="K766" s="14">
        <v>42.3</v>
      </c>
      <c r="L766" s="15">
        <v>136</v>
      </c>
      <c r="M766" s="15">
        <v>400</v>
      </c>
      <c r="N766" s="14">
        <v>34.6</v>
      </c>
      <c r="O766" s="14">
        <v>160</v>
      </c>
      <c r="P766" s="14">
        <v>183</v>
      </c>
      <c r="Q766" s="14">
        <v>87.6</v>
      </c>
      <c r="R766" s="15">
        <v>71</v>
      </c>
      <c r="S766" s="15">
        <v>207</v>
      </c>
      <c r="T766" s="15">
        <v>277</v>
      </c>
      <c r="U766" s="15">
        <v>71</v>
      </c>
      <c r="V766" s="68">
        <v>66</v>
      </c>
      <c r="W766" s="15">
        <v>33</v>
      </c>
      <c r="X766" s="15">
        <v>19</v>
      </c>
      <c r="Y766" s="15">
        <v>80</v>
      </c>
      <c r="Z766" s="14">
        <v>1415</v>
      </c>
      <c r="AA766" s="14">
        <v>5</v>
      </c>
      <c r="AB766" s="14">
        <v>0</v>
      </c>
      <c r="AC766" s="13">
        <v>-4</v>
      </c>
      <c r="AD766" s="13">
        <v>111.4</v>
      </c>
      <c r="AE766" s="13">
        <v>117.5</v>
      </c>
      <c r="AF766" s="13">
        <v>-6.1</v>
      </c>
      <c r="AG766" s="13">
        <v>7.4</v>
      </c>
      <c r="AH766" s="13">
        <v>1.06</v>
      </c>
      <c r="AI766" s="13">
        <v>7.7</v>
      </c>
      <c r="AJ766" s="13">
        <v>4.5999999999999996</v>
      </c>
      <c r="AK766" s="13">
        <v>13.4</v>
      </c>
      <c r="AL766" s="13">
        <v>9</v>
      </c>
      <c r="AM766" s="13">
        <v>7.2</v>
      </c>
      <c r="AN766" s="13">
        <v>52.1</v>
      </c>
      <c r="AO766" s="13">
        <v>57.1</v>
      </c>
      <c r="AP766" s="13">
        <v>23.1</v>
      </c>
      <c r="AQ766" s="13">
        <v>101.64</v>
      </c>
      <c r="AR766" s="13">
        <v>10.3</v>
      </c>
      <c r="AS766" s="13">
        <v>3127</v>
      </c>
      <c r="AT766" s="16">
        <v>19</v>
      </c>
      <c r="AU766" s="16">
        <v>1.5106382978723405</v>
      </c>
      <c r="AV766" s="17">
        <v>5.8936170212765955</v>
      </c>
      <c r="AW766" s="17">
        <v>1.5106382978723405</v>
      </c>
      <c r="AX766" s="17">
        <v>4.4042553191489358</v>
      </c>
      <c r="AY766" s="17">
        <v>0.7021276595744681</v>
      </c>
      <c r="AZ766" s="17">
        <v>0.40425531914893614</v>
      </c>
      <c r="BA766" s="17">
        <v>1.4042553191489362</v>
      </c>
      <c r="BB766" s="18">
        <v>0.60509554140127386</v>
      </c>
      <c r="BC766" s="18">
        <v>1.0757575757575757</v>
      </c>
      <c r="BD766" s="18">
        <v>2.2360753489632745E-2</v>
      </c>
      <c r="BE766" s="18">
        <v>1.2874373221303699E-2</v>
      </c>
      <c r="BF766" s="18">
        <v>4.8109499932240146E-2</v>
      </c>
      <c r="BG766" s="18">
        <v>0.14026290825315083</v>
      </c>
      <c r="BH766" s="58" t="s">
        <v>1323</v>
      </c>
      <c r="BI766" s="58" t="s">
        <v>1331</v>
      </c>
      <c r="BJ766" s="60">
        <v>0.52100000000000002</v>
      </c>
      <c r="BK766" s="60">
        <v>0.57100000000000006</v>
      </c>
      <c r="BL766" s="60">
        <v>0.42245021122510562</v>
      </c>
      <c r="BM766" s="62" t="s">
        <v>1526</v>
      </c>
      <c r="BN766" s="64">
        <v>0.58108651911468812</v>
      </c>
      <c r="BO766" s="64">
        <v>1475.8</v>
      </c>
      <c r="BP766" s="65">
        <v>4.8109499932240139E-2</v>
      </c>
      <c r="BQ766" s="65">
        <v>1.0757575757575757</v>
      </c>
      <c r="BR766" s="80">
        <v>0.18769480959479604</v>
      </c>
      <c r="BS766" s="33"/>
    </row>
    <row r="767" spans="1:71">
      <c r="A767" s="77" t="s">
        <v>480</v>
      </c>
      <c r="B767" s="12" t="s">
        <v>145</v>
      </c>
      <c r="C767" s="13">
        <v>22</v>
      </c>
      <c r="D767" s="13">
        <v>75</v>
      </c>
      <c r="E767" s="13">
        <v>28</v>
      </c>
      <c r="F767" s="13">
        <v>47</v>
      </c>
      <c r="G767" s="13">
        <v>19.600000000000001</v>
      </c>
      <c r="H767" s="14">
        <v>533</v>
      </c>
      <c r="I767" s="15">
        <v>203</v>
      </c>
      <c r="J767" s="15">
        <v>503</v>
      </c>
      <c r="K767" s="14">
        <v>40.5</v>
      </c>
      <c r="L767" s="15">
        <v>75</v>
      </c>
      <c r="M767" s="15">
        <v>225</v>
      </c>
      <c r="N767" s="14">
        <v>32.299999999999997</v>
      </c>
      <c r="O767" s="14">
        <v>53</v>
      </c>
      <c r="P767" s="14">
        <v>68</v>
      </c>
      <c r="Q767" s="14">
        <v>76.8</v>
      </c>
      <c r="R767" s="15">
        <v>30</v>
      </c>
      <c r="S767" s="15">
        <v>83</v>
      </c>
      <c r="T767" s="15">
        <v>113</v>
      </c>
      <c r="U767" s="15">
        <v>315</v>
      </c>
      <c r="V767" s="68">
        <v>120</v>
      </c>
      <c r="W767" s="15">
        <v>60</v>
      </c>
      <c r="X767" s="15">
        <v>8</v>
      </c>
      <c r="Y767" s="15">
        <v>158</v>
      </c>
      <c r="Z767" s="14">
        <v>1230</v>
      </c>
      <c r="AA767" s="14">
        <v>1</v>
      </c>
      <c r="AB767" s="14">
        <v>0</v>
      </c>
      <c r="AC767" s="13">
        <v>-3.1</v>
      </c>
      <c r="AD767" s="13">
        <v>105.5</v>
      </c>
      <c r="AE767" s="13">
        <v>113.3</v>
      </c>
      <c r="AF767" s="13">
        <v>-7.8</v>
      </c>
      <c r="AG767" s="13">
        <v>30.7</v>
      </c>
      <c r="AH767" s="13">
        <v>2.7</v>
      </c>
      <c r="AI767" s="13">
        <v>32.799999999999997</v>
      </c>
      <c r="AJ767" s="13">
        <v>1.9</v>
      </c>
      <c r="AK767" s="13">
        <v>5.7</v>
      </c>
      <c r="AL767" s="13">
        <v>3.7</v>
      </c>
      <c r="AM767" s="13">
        <v>12.1</v>
      </c>
      <c r="AN767" s="13">
        <v>47.6</v>
      </c>
      <c r="AO767" s="13">
        <v>49.9</v>
      </c>
      <c r="AP767" s="13">
        <v>17.899999999999999</v>
      </c>
      <c r="AQ767" s="13">
        <v>102.18</v>
      </c>
      <c r="AR767" s="13">
        <v>7</v>
      </c>
      <c r="AS767" s="13">
        <v>3127</v>
      </c>
      <c r="AT767" s="16">
        <v>7.1066666666666665</v>
      </c>
      <c r="AU767" s="16">
        <v>4.2</v>
      </c>
      <c r="AV767" s="17">
        <v>1.5066666666666666</v>
      </c>
      <c r="AW767" s="17">
        <v>0.4</v>
      </c>
      <c r="AX767" s="17">
        <v>1.1066666666666667</v>
      </c>
      <c r="AY767" s="17">
        <v>0.8</v>
      </c>
      <c r="AZ767" s="17">
        <v>0.10666666666666667</v>
      </c>
      <c r="BA767" s="17">
        <v>1.6</v>
      </c>
      <c r="BB767" s="18">
        <v>0.36258503401360542</v>
      </c>
      <c r="BC767" s="18">
        <v>2.625</v>
      </c>
      <c r="BD767" s="18">
        <v>4.0816326530612242E-2</v>
      </c>
      <c r="BE767" s="18">
        <v>5.4421768707482989E-3</v>
      </c>
      <c r="BF767" s="18">
        <v>2.0408163265306121E-2</v>
      </c>
      <c r="BG767" s="18">
        <v>5.64625850340136E-2</v>
      </c>
      <c r="BH767" s="58" t="s">
        <v>1321</v>
      </c>
      <c r="BI767" s="58" t="s">
        <v>1329</v>
      </c>
      <c r="BJ767" s="60">
        <v>0.47600000000000003</v>
      </c>
      <c r="BK767" s="60">
        <v>0.499</v>
      </c>
      <c r="BL767" s="60">
        <v>0.30356065178032587</v>
      </c>
      <c r="BM767" s="62" t="s">
        <v>1527</v>
      </c>
      <c r="BN767" s="64">
        <v>0.21734674714956406</v>
      </c>
      <c r="BO767" s="64">
        <v>1470</v>
      </c>
      <c r="BP767" s="65">
        <v>0.21428571428571427</v>
      </c>
      <c r="BQ767" s="65">
        <v>2.625</v>
      </c>
      <c r="BR767" s="80">
        <v>7.6870748299319724E-2</v>
      </c>
      <c r="BS767" s="33"/>
    </row>
    <row r="768" spans="1:71">
      <c r="A768" s="77" t="s">
        <v>436</v>
      </c>
      <c r="B768" s="12" t="s">
        <v>81</v>
      </c>
      <c r="C768" s="13">
        <v>28</v>
      </c>
      <c r="D768" s="13">
        <v>65</v>
      </c>
      <c r="E768" s="13">
        <v>37</v>
      </c>
      <c r="F768" s="13">
        <v>28</v>
      </c>
      <c r="G768" s="13">
        <v>22.6</v>
      </c>
      <c r="H768" s="14">
        <v>579</v>
      </c>
      <c r="I768" s="15">
        <v>208</v>
      </c>
      <c r="J768" s="15">
        <v>429</v>
      </c>
      <c r="K768" s="14">
        <v>47.8</v>
      </c>
      <c r="L768" s="15">
        <v>111</v>
      </c>
      <c r="M768" s="15">
        <v>260</v>
      </c>
      <c r="N768" s="14">
        <v>43.3</v>
      </c>
      <c r="O768" s="14">
        <v>52</v>
      </c>
      <c r="P768" s="14">
        <v>59</v>
      </c>
      <c r="Q768" s="14">
        <v>89.5</v>
      </c>
      <c r="R768" s="15">
        <v>39</v>
      </c>
      <c r="S768" s="15">
        <v>143</v>
      </c>
      <c r="T768" s="15">
        <v>182</v>
      </c>
      <c r="U768" s="15">
        <v>215</v>
      </c>
      <c r="V768" s="68">
        <v>72</v>
      </c>
      <c r="W768" s="15">
        <v>52</v>
      </c>
      <c r="X768" s="15">
        <v>7</v>
      </c>
      <c r="Y768" s="15">
        <v>59</v>
      </c>
      <c r="Z768" s="14">
        <v>1209</v>
      </c>
      <c r="AA768" s="14">
        <v>0</v>
      </c>
      <c r="AB768" s="14">
        <v>0</v>
      </c>
      <c r="AC768" s="13">
        <v>1.9</v>
      </c>
      <c r="AD768" s="13">
        <v>117.6</v>
      </c>
      <c r="AE768" s="13">
        <v>114.5</v>
      </c>
      <c r="AF768" s="13">
        <v>3.1</v>
      </c>
      <c r="AG768" s="13">
        <v>17.899999999999999</v>
      </c>
      <c r="AH768" s="13">
        <v>2.99</v>
      </c>
      <c r="AI768" s="13">
        <v>29.3</v>
      </c>
      <c r="AJ768" s="13">
        <v>2.4</v>
      </c>
      <c r="AK768" s="13">
        <v>9.4</v>
      </c>
      <c r="AL768" s="13">
        <v>5.9</v>
      </c>
      <c r="AM768" s="13">
        <v>9.8000000000000007</v>
      </c>
      <c r="AN768" s="13">
        <v>60.9</v>
      </c>
      <c r="AO768" s="13">
        <v>63.1</v>
      </c>
      <c r="AP768" s="13">
        <v>14</v>
      </c>
      <c r="AQ768" s="13">
        <v>104.99</v>
      </c>
      <c r="AR768" s="13">
        <v>9.3000000000000007</v>
      </c>
      <c r="AS768" s="13">
        <v>3228</v>
      </c>
      <c r="AT768" s="16">
        <v>8.907692307692308</v>
      </c>
      <c r="AU768" s="16">
        <v>3.3076923076923075</v>
      </c>
      <c r="AV768" s="17">
        <v>2.8</v>
      </c>
      <c r="AW768" s="17">
        <v>0.6</v>
      </c>
      <c r="AX768" s="17">
        <v>2.2000000000000002</v>
      </c>
      <c r="AY768" s="17">
        <v>0.8</v>
      </c>
      <c r="AZ768" s="17">
        <v>0.1076923076923077</v>
      </c>
      <c r="BA768" s="17">
        <v>1.1076923076923078</v>
      </c>
      <c r="BB768" s="18">
        <v>0.39414567733151801</v>
      </c>
      <c r="BC768" s="18">
        <v>2.9861111111111107</v>
      </c>
      <c r="BD768" s="18">
        <v>3.5398230088495575E-2</v>
      </c>
      <c r="BE768" s="18">
        <v>4.7651463580667122E-3</v>
      </c>
      <c r="BF768" s="18">
        <v>2.6548672566371678E-2</v>
      </c>
      <c r="BG768" s="18">
        <v>9.7345132743362831E-2</v>
      </c>
      <c r="BH768" s="58" t="s">
        <v>1322</v>
      </c>
      <c r="BI768" s="58" t="s">
        <v>1331</v>
      </c>
      <c r="BJ768" s="60">
        <v>0.60899999999999999</v>
      </c>
      <c r="BK768" s="60">
        <v>0.63100000000000001</v>
      </c>
      <c r="BL768" s="60">
        <v>0.25890162945081474</v>
      </c>
      <c r="BM768" s="62" t="s">
        <v>1527</v>
      </c>
      <c r="BN768" s="64">
        <v>0.27242841665376877</v>
      </c>
      <c r="BO768" s="64">
        <v>1469</v>
      </c>
      <c r="BP768" s="65">
        <v>0.14635806671204901</v>
      </c>
      <c r="BQ768" s="65">
        <v>2.9861111111111112</v>
      </c>
      <c r="BR768" s="80">
        <v>0.1238938053097345</v>
      </c>
      <c r="BS768" s="33"/>
    </row>
    <row r="769" spans="1:71">
      <c r="A769" s="77" t="s">
        <v>316</v>
      </c>
      <c r="B769" s="12" t="s">
        <v>47</v>
      </c>
      <c r="C769" s="13">
        <v>29</v>
      </c>
      <c r="D769" s="13">
        <v>51</v>
      </c>
      <c r="E769" s="13">
        <v>33</v>
      </c>
      <c r="F769" s="13">
        <v>18</v>
      </c>
      <c r="G769" s="13">
        <v>28.4</v>
      </c>
      <c r="H769" s="14">
        <v>750</v>
      </c>
      <c r="I769" s="15">
        <v>265</v>
      </c>
      <c r="J769" s="15">
        <v>495</v>
      </c>
      <c r="K769" s="14">
        <v>53.1</v>
      </c>
      <c r="L769" s="15">
        <v>77</v>
      </c>
      <c r="M769" s="15">
        <v>173</v>
      </c>
      <c r="N769" s="14">
        <v>43.6</v>
      </c>
      <c r="O769" s="14">
        <v>143</v>
      </c>
      <c r="P769" s="14">
        <v>179</v>
      </c>
      <c r="Q769" s="14">
        <v>81</v>
      </c>
      <c r="R769" s="15">
        <v>82</v>
      </c>
      <c r="S769" s="15">
        <v>168</v>
      </c>
      <c r="T769" s="15">
        <v>245</v>
      </c>
      <c r="U769" s="15">
        <v>163</v>
      </c>
      <c r="V769" s="68">
        <v>71</v>
      </c>
      <c r="W769" s="15">
        <v>26</v>
      </c>
      <c r="X769" s="15">
        <v>15</v>
      </c>
      <c r="Y769" s="15">
        <v>82</v>
      </c>
      <c r="Z769" s="14">
        <v>1326</v>
      </c>
      <c r="AA769" s="14">
        <v>3</v>
      </c>
      <c r="AB769" s="14">
        <v>0</v>
      </c>
      <c r="AC769" s="13">
        <v>5.9</v>
      </c>
      <c r="AD769" s="13">
        <v>122.5</v>
      </c>
      <c r="AE769" s="13">
        <v>113</v>
      </c>
      <c r="AF769" s="13">
        <v>9.5</v>
      </c>
      <c r="AG769" s="13">
        <v>14.3</v>
      </c>
      <c r="AH769" s="13">
        <v>2.25</v>
      </c>
      <c r="AI769" s="13">
        <v>20.100000000000001</v>
      </c>
      <c r="AJ769" s="13">
        <v>6</v>
      </c>
      <c r="AK769" s="13">
        <v>10.9</v>
      </c>
      <c r="AL769" s="13">
        <v>8.6</v>
      </c>
      <c r="AM769" s="13">
        <v>9</v>
      </c>
      <c r="AN769" s="13">
        <v>60.7</v>
      </c>
      <c r="AO769" s="13">
        <v>65</v>
      </c>
      <c r="AP769" s="13">
        <v>18.600000000000001</v>
      </c>
      <c r="AQ769" s="13">
        <v>101.64</v>
      </c>
      <c r="AR769" s="13">
        <v>10.4</v>
      </c>
      <c r="AS769" s="13">
        <v>3068</v>
      </c>
      <c r="AT769" s="16">
        <v>14.705882352941176</v>
      </c>
      <c r="AU769" s="16">
        <v>3.1960784313725492</v>
      </c>
      <c r="AV769" s="17">
        <v>4.8039215686274508</v>
      </c>
      <c r="AW769" s="17">
        <v>1.607843137254902</v>
      </c>
      <c r="AX769" s="17">
        <v>3.2941176470588234</v>
      </c>
      <c r="AY769" s="17">
        <v>0.50980392156862742</v>
      </c>
      <c r="AZ769" s="17">
        <v>0.29411764705882354</v>
      </c>
      <c r="BA769" s="17">
        <v>1.392156862745098</v>
      </c>
      <c r="BB769" s="18">
        <v>0.51781275890637946</v>
      </c>
      <c r="BC769" s="18">
        <v>2.295774647887324</v>
      </c>
      <c r="BD769" s="18">
        <v>1.7950842308754489E-2</v>
      </c>
      <c r="BE769" s="18">
        <v>1.0356255178127591E-2</v>
      </c>
      <c r="BF769" s="18">
        <v>5.6614194973764159E-2</v>
      </c>
      <c r="BG769" s="18">
        <v>0.115990057995029</v>
      </c>
      <c r="BH769" s="58" t="s">
        <v>1322</v>
      </c>
      <c r="BI769" s="58" t="s">
        <v>1331</v>
      </c>
      <c r="BJ769" s="60">
        <v>0.60699999999999998</v>
      </c>
      <c r="BK769" s="60">
        <v>0.65</v>
      </c>
      <c r="BL769" s="60">
        <v>0.29873264936632471</v>
      </c>
      <c r="BM769" s="62" t="s">
        <v>1527</v>
      </c>
      <c r="BN769" s="64">
        <v>0.4497573677358267</v>
      </c>
      <c r="BO769" s="64">
        <v>1448.3999999999999</v>
      </c>
      <c r="BP769" s="65">
        <v>0.11253797293565314</v>
      </c>
      <c r="BQ769" s="65">
        <v>2.295774647887324</v>
      </c>
      <c r="BR769" s="80">
        <v>0.16915216790941728</v>
      </c>
      <c r="BS769" s="33"/>
    </row>
    <row r="770" spans="1:71">
      <c r="A770" s="77" t="s">
        <v>300</v>
      </c>
      <c r="B770" s="12" t="s">
        <v>169</v>
      </c>
      <c r="C770" s="13">
        <v>21</v>
      </c>
      <c r="D770" s="13">
        <v>71</v>
      </c>
      <c r="E770" s="13">
        <v>14</v>
      </c>
      <c r="F770" s="13">
        <v>57</v>
      </c>
      <c r="G770" s="13">
        <v>20.2</v>
      </c>
      <c r="H770" s="14">
        <v>774</v>
      </c>
      <c r="I770" s="15">
        <v>277</v>
      </c>
      <c r="J770" s="15">
        <v>596</v>
      </c>
      <c r="K770" s="14">
        <v>45.9</v>
      </c>
      <c r="L770" s="15">
        <v>156</v>
      </c>
      <c r="M770" s="15">
        <v>369</v>
      </c>
      <c r="N770" s="14">
        <v>42.2</v>
      </c>
      <c r="O770" s="14">
        <v>64</v>
      </c>
      <c r="P770" s="14">
        <v>71</v>
      </c>
      <c r="Q770" s="14">
        <v>89</v>
      </c>
      <c r="R770" s="15">
        <v>43</v>
      </c>
      <c r="S770" s="15">
        <v>170</v>
      </c>
      <c r="T770" s="15">
        <v>213</v>
      </c>
      <c r="U770" s="15">
        <v>107</v>
      </c>
      <c r="V770" s="68">
        <v>107</v>
      </c>
      <c r="W770" s="15">
        <v>43</v>
      </c>
      <c r="X770" s="15">
        <v>7</v>
      </c>
      <c r="Y770" s="15">
        <v>114</v>
      </c>
      <c r="Z770" s="14">
        <v>1243</v>
      </c>
      <c r="AA770" s="14">
        <v>0</v>
      </c>
      <c r="AB770" s="14">
        <v>0</v>
      </c>
      <c r="AC770" s="13">
        <v>-4</v>
      </c>
      <c r="AD770" s="13">
        <v>109.9</v>
      </c>
      <c r="AE770" s="13">
        <v>119.5</v>
      </c>
      <c r="AF770" s="13">
        <v>-9.6</v>
      </c>
      <c r="AG770" s="13">
        <v>11.7</v>
      </c>
      <c r="AH770" s="13">
        <v>1.03</v>
      </c>
      <c r="AI770" s="13">
        <v>13</v>
      </c>
      <c r="AJ770" s="13">
        <v>2.8</v>
      </c>
      <c r="AK770" s="13">
        <v>11</v>
      </c>
      <c r="AL770" s="13">
        <v>6.9</v>
      </c>
      <c r="AM770" s="13">
        <v>12.7</v>
      </c>
      <c r="AN770" s="13">
        <v>59</v>
      </c>
      <c r="AO770" s="13">
        <v>61.2</v>
      </c>
      <c r="AP770" s="13">
        <v>20.8</v>
      </c>
      <c r="AQ770" s="13">
        <v>103.21</v>
      </c>
      <c r="AR770" s="13">
        <v>8.6999999999999993</v>
      </c>
      <c r="AS770" s="13">
        <v>3084</v>
      </c>
      <c r="AT770" s="16">
        <v>10.901408450704226</v>
      </c>
      <c r="AU770" s="16">
        <v>1.5070422535211268</v>
      </c>
      <c r="AV770" s="17">
        <v>3</v>
      </c>
      <c r="AW770" s="17">
        <v>0.60563380281690138</v>
      </c>
      <c r="AX770" s="17">
        <v>2.3943661971830985</v>
      </c>
      <c r="AY770" s="17">
        <v>0.60563380281690138</v>
      </c>
      <c r="AZ770" s="17">
        <v>9.8591549295774641E-2</v>
      </c>
      <c r="BA770" s="17">
        <v>1.5070422535211268</v>
      </c>
      <c r="BB770" s="18">
        <v>0.539673685678427</v>
      </c>
      <c r="BC770" s="18">
        <v>1</v>
      </c>
      <c r="BD770" s="18">
        <v>2.9981871426579276E-2</v>
      </c>
      <c r="BE770" s="18">
        <v>4.8807697671175571E-3</v>
      </c>
      <c r="BF770" s="18">
        <v>2.9981871426579276E-2</v>
      </c>
      <c r="BG770" s="18">
        <v>0.11853298005856924</v>
      </c>
      <c r="BH770" s="58" t="s">
        <v>1322</v>
      </c>
      <c r="BI770" s="58" t="s">
        <v>1329</v>
      </c>
      <c r="BJ770" s="60">
        <v>0.59</v>
      </c>
      <c r="BK770" s="60">
        <v>0.61199999999999999</v>
      </c>
      <c r="BL770" s="60">
        <v>0.35968617984308993</v>
      </c>
      <c r="BM770" s="62" t="s">
        <v>1527</v>
      </c>
      <c r="BN770" s="64">
        <v>0.33340323631932445</v>
      </c>
      <c r="BO770" s="64">
        <v>1434.2</v>
      </c>
      <c r="BP770" s="65">
        <v>7.4606052154511229E-2</v>
      </c>
      <c r="BQ770" s="65">
        <v>1</v>
      </c>
      <c r="BR770" s="80">
        <v>0.14851485148514851</v>
      </c>
      <c r="BS770" s="33"/>
    </row>
    <row r="771" spans="1:71">
      <c r="A771" s="77" t="s">
        <v>558</v>
      </c>
      <c r="B771" s="12" t="s">
        <v>59</v>
      </c>
      <c r="C771" s="13">
        <v>24</v>
      </c>
      <c r="D771" s="13">
        <v>72</v>
      </c>
      <c r="E771" s="13">
        <v>38</v>
      </c>
      <c r="F771" s="13">
        <v>34</v>
      </c>
      <c r="G771" s="13">
        <v>19.899999999999999</v>
      </c>
      <c r="H771" s="14">
        <v>432</v>
      </c>
      <c r="I771" s="15">
        <v>173</v>
      </c>
      <c r="J771" s="15">
        <v>317</v>
      </c>
      <c r="K771" s="14">
        <v>55.9</v>
      </c>
      <c r="L771" s="15">
        <v>14</v>
      </c>
      <c r="M771" s="15">
        <v>50</v>
      </c>
      <c r="N771" s="14">
        <v>32.1</v>
      </c>
      <c r="O771" s="14">
        <v>65</v>
      </c>
      <c r="P771" s="14">
        <v>86</v>
      </c>
      <c r="Q771" s="14">
        <v>75.900000000000006</v>
      </c>
      <c r="R771" s="15">
        <v>130</v>
      </c>
      <c r="S771" s="15">
        <v>266</v>
      </c>
      <c r="T771" s="15">
        <v>396</v>
      </c>
      <c r="U771" s="15">
        <v>122</v>
      </c>
      <c r="V771" s="68">
        <v>65</v>
      </c>
      <c r="W771" s="15">
        <v>29</v>
      </c>
      <c r="X771" s="15">
        <v>101</v>
      </c>
      <c r="Y771" s="15">
        <v>180</v>
      </c>
      <c r="Z771" s="14">
        <v>1418</v>
      </c>
      <c r="AA771" s="14">
        <v>2</v>
      </c>
      <c r="AB771" s="14">
        <v>0</v>
      </c>
      <c r="AC771" s="13">
        <v>0.1</v>
      </c>
      <c r="AD771" s="13">
        <v>109.1</v>
      </c>
      <c r="AE771" s="13">
        <v>108.6</v>
      </c>
      <c r="AF771" s="13">
        <v>0.5</v>
      </c>
      <c r="AG771" s="13">
        <v>12</v>
      </c>
      <c r="AH771" s="13">
        <v>1.81</v>
      </c>
      <c r="AI771" s="13">
        <v>22.7</v>
      </c>
      <c r="AJ771" s="13">
        <v>8.6</v>
      </c>
      <c r="AK771" s="13">
        <v>17</v>
      </c>
      <c r="AL771" s="13">
        <v>12.9</v>
      </c>
      <c r="AM771" s="13">
        <v>12.5</v>
      </c>
      <c r="AN771" s="13">
        <v>58.6</v>
      </c>
      <c r="AO771" s="13">
        <v>61.6</v>
      </c>
      <c r="AP771" s="13">
        <v>12.1</v>
      </c>
      <c r="AQ771" s="13">
        <v>101.75</v>
      </c>
      <c r="AR771" s="13">
        <v>9.6</v>
      </c>
      <c r="AS771" s="13">
        <v>3036</v>
      </c>
      <c r="AT771" s="16">
        <v>6</v>
      </c>
      <c r="AU771" s="16">
        <v>1.6944444444444444</v>
      </c>
      <c r="AV771" s="17">
        <v>5.5</v>
      </c>
      <c r="AW771" s="17">
        <v>1.8055555555555556</v>
      </c>
      <c r="AX771" s="17">
        <v>3.6944444444444446</v>
      </c>
      <c r="AY771" s="17">
        <v>0.40277777777777779</v>
      </c>
      <c r="AZ771" s="17">
        <v>1.4027777777777777</v>
      </c>
      <c r="BA771" s="17">
        <v>0.90277777777777779</v>
      </c>
      <c r="BB771" s="18">
        <v>0.30150753768844224</v>
      </c>
      <c r="BC771" s="18">
        <v>1.8769230769230769</v>
      </c>
      <c r="BD771" s="18">
        <v>2.0240089335566723E-2</v>
      </c>
      <c r="BE771" s="18">
        <v>7.0491345616973761E-2</v>
      </c>
      <c r="BF771" s="18">
        <v>9.0731434952540491E-2</v>
      </c>
      <c r="BG771" s="18">
        <v>0.18565047459519823</v>
      </c>
      <c r="BH771" s="58" t="s">
        <v>1321</v>
      </c>
      <c r="BI771" s="58" t="s">
        <v>1330</v>
      </c>
      <c r="BJ771" s="60">
        <v>0.58599999999999997</v>
      </c>
      <c r="BK771" s="60">
        <v>0.61599999999999999</v>
      </c>
      <c r="BL771" s="60">
        <v>0.19130959565479783</v>
      </c>
      <c r="BM771" s="62" t="s">
        <v>1527</v>
      </c>
      <c r="BN771" s="64">
        <v>0.1835010060362173</v>
      </c>
      <c r="BO771" s="64">
        <v>1432.8</v>
      </c>
      <c r="BP771" s="65">
        <v>8.5147962032384145E-2</v>
      </c>
      <c r="BQ771" s="65">
        <v>1.8769230769230769</v>
      </c>
      <c r="BR771" s="80">
        <v>0.27638190954773872</v>
      </c>
      <c r="BS771" s="33"/>
    </row>
    <row r="772" spans="1:71">
      <c r="A772" s="77" t="s">
        <v>500</v>
      </c>
      <c r="B772" s="12" t="s">
        <v>97</v>
      </c>
      <c r="C772" s="13">
        <v>25</v>
      </c>
      <c r="D772" s="13">
        <v>70</v>
      </c>
      <c r="E772" s="13">
        <v>38</v>
      </c>
      <c r="F772" s="13">
        <v>32</v>
      </c>
      <c r="G772" s="13">
        <v>20.399999999999999</v>
      </c>
      <c r="H772" s="14">
        <v>504</v>
      </c>
      <c r="I772" s="15">
        <v>210</v>
      </c>
      <c r="J772" s="15">
        <v>336</v>
      </c>
      <c r="K772" s="14">
        <v>61.1</v>
      </c>
      <c r="L772" s="14">
        <v>0</v>
      </c>
      <c r="M772" s="15">
        <v>28</v>
      </c>
      <c r="N772" s="14">
        <v>10.7</v>
      </c>
      <c r="O772" s="14">
        <v>84</v>
      </c>
      <c r="P772" s="14">
        <v>133</v>
      </c>
      <c r="Q772" s="14">
        <v>63.9</v>
      </c>
      <c r="R772" s="15">
        <v>168</v>
      </c>
      <c r="S772" s="15">
        <v>294</v>
      </c>
      <c r="T772" s="15">
        <v>462</v>
      </c>
      <c r="U772" s="15">
        <v>140</v>
      </c>
      <c r="V772" s="68">
        <v>70</v>
      </c>
      <c r="W772" s="15">
        <v>49</v>
      </c>
      <c r="X772" s="15">
        <v>98</v>
      </c>
      <c r="Y772" s="15">
        <v>147</v>
      </c>
      <c r="Z772" s="14">
        <v>1631</v>
      </c>
      <c r="AA772" s="14">
        <v>15</v>
      </c>
      <c r="AB772" s="14">
        <v>0</v>
      </c>
      <c r="AC772" s="13">
        <v>1.1000000000000001</v>
      </c>
      <c r="AD772" s="13">
        <v>110.1</v>
      </c>
      <c r="AE772" s="13">
        <v>107.4</v>
      </c>
      <c r="AF772" s="13">
        <v>2.7</v>
      </c>
      <c r="AG772" s="13">
        <v>14.2</v>
      </c>
      <c r="AH772" s="13">
        <v>1.9</v>
      </c>
      <c r="AI772" s="13">
        <v>22.6</v>
      </c>
      <c r="AJ772" s="13">
        <v>11.6</v>
      </c>
      <c r="AK772" s="13">
        <v>22.7</v>
      </c>
      <c r="AL772" s="13">
        <v>16.899999999999999</v>
      </c>
      <c r="AM772" s="13">
        <v>11.9</v>
      </c>
      <c r="AN772" s="13">
        <v>61.5</v>
      </c>
      <c r="AO772" s="13">
        <v>63.1</v>
      </c>
      <c r="AP772" s="13">
        <v>14.2</v>
      </c>
      <c r="AQ772" s="13">
        <v>95.8</v>
      </c>
      <c r="AR772" s="13">
        <v>13.4</v>
      </c>
      <c r="AS772" s="13">
        <v>2855</v>
      </c>
      <c r="AT772" s="16">
        <v>7.2</v>
      </c>
      <c r="AU772" s="16">
        <v>2</v>
      </c>
      <c r="AV772" s="17">
        <v>6.6</v>
      </c>
      <c r="AW772" s="17">
        <v>2.4</v>
      </c>
      <c r="AX772" s="17">
        <v>4.2</v>
      </c>
      <c r="AY772" s="17">
        <v>0.7</v>
      </c>
      <c r="AZ772" s="17">
        <v>1.4</v>
      </c>
      <c r="BA772" s="17">
        <v>1</v>
      </c>
      <c r="BB772" s="18">
        <v>0.35294117647058826</v>
      </c>
      <c r="BC772" s="18">
        <v>2</v>
      </c>
      <c r="BD772" s="18">
        <v>3.4313725490196081E-2</v>
      </c>
      <c r="BE772" s="18">
        <v>6.8627450980392163E-2</v>
      </c>
      <c r="BF772" s="18">
        <v>0.11764705882352941</v>
      </c>
      <c r="BG772" s="18">
        <v>0.20588235294117649</v>
      </c>
      <c r="BH772" s="58" t="s">
        <v>1322</v>
      </c>
      <c r="BI772" s="58" t="s">
        <v>1330</v>
      </c>
      <c r="BJ772" s="60">
        <v>0.61499999999999999</v>
      </c>
      <c r="BK772" s="60">
        <v>0.63100000000000001</v>
      </c>
      <c r="BL772" s="60">
        <v>0.20277610138805069</v>
      </c>
      <c r="BM772" s="62" t="s">
        <v>1527</v>
      </c>
      <c r="BN772" s="64">
        <v>0.22020120724346079</v>
      </c>
      <c r="BO772" s="64">
        <v>1428</v>
      </c>
      <c r="BP772" s="65">
        <v>9.8039215686274508E-2</v>
      </c>
      <c r="BQ772" s="65">
        <v>2</v>
      </c>
      <c r="BR772" s="80">
        <v>0.3235294117647059</v>
      </c>
      <c r="BS772" s="33"/>
    </row>
    <row r="773" spans="1:71">
      <c r="A773" s="77" t="s">
        <v>422</v>
      </c>
      <c r="B773" s="12" t="s">
        <v>55</v>
      </c>
      <c r="C773" s="13">
        <v>21</v>
      </c>
      <c r="D773" s="13">
        <v>64</v>
      </c>
      <c r="E773" s="13">
        <v>28</v>
      </c>
      <c r="F773" s="13">
        <v>36</v>
      </c>
      <c r="G773" s="13">
        <v>22.2</v>
      </c>
      <c r="H773" s="14">
        <v>595</v>
      </c>
      <c r="I773" s="15">
        <v>256</v>
      </c>
      <c r="J773" s="15">
        <v>467</v>
      </c>
      <c r="K773" s="14">
        <v>55.4</v>
      </c>
      <c r="L773" s="15">
        <v>32</v>
      </c>
      <c r="M773" s="15">
        <v>109</v>
      </c>
      <c r="N773" s="14">
        <v>31.5</v>
      </c>
      <c r="O773" s="14">
        <v>45</v>
      </c>
      <c r="P773" s="14">
        <v>64</v>
      </c>
      <c r="Q773" s="14">
        <v>68.7</v>
      </c>
      <c r="R773" s="15">
        <v>115</v>
      </c>
      <c r="S773" s="15">
        <v>358</v>
      </c>
      <c r="T773" s="15">
        <v>474</v>
      </c>
      <c r="U773" s="15">
        <v>58</v>
      </c>
      <c r="V773" s="68">
        <v>58</v>
      </c>
      <c r="W773" s="15">
        <v>38</v>
      </c>
      <c r="X773" s="15">
        <v>70</v>
      </c>
      <c r="Y773" s="15">
        <v>109</v>
      </c>
      <c r="Z773" s="14">
        <v>1523</v>
      </c>
      <c r="AA773" s="14">
        <v>15</v>
      </c>
      <c r="AB773" s="14">
        <v>0</v>
      </c>
      <c r="AC773" s="13">
        <v>0.6</v>
      </c>
      <c r="AD773" s="13">
        <v>112.8</v>
      </c>
      <c r="AE773" s="13">
        <v>110.9</v>
      </c>
      <c r="AF773" s="13">
        <v>1.9</v>
      </c>
      <c r="AG773" s="13">
        <v>6.2</v>
      </c>
      <c r="AH773" s="13">
        <v>1.05</v>
      </c>
      <c r="AI773" s="13">
        <v>9.8000000000000007</v>
      </c>
      <c r="AJ773" s="13">
        <v>8.6999999999999993</v>
      </c>
      <c r="AK773" s="13">
        <v>23.8</v>
      </c>
      <c r="AL773" s="13">
        <v>16.7</v>
      </c>
      <c r="AM773" s="13">
        <v>9.3000000000000007</v>
      </c>
      <c r="AN773" s="13">
        <v>59.2</v>
      </c>
      <c r="AO773" s="13">
        <v>60.3</v>
      </c>
      <c r="AP773" s="13">
        <v>16.899999999999999</v>
      </c>
      <c r="AQ773" s="13">
        <v>98.6</v>
      </c>
      <c r="AR773" s="13">
        <v>11.9</v>
      </c>
      <c r="AS773" s="13">
        <v>2914</v>
      </c>
      <c r="AT773" s="16">
        <v>9.296875</v>
      </c>
      <c r="AU773" s="16">
        <v>0.90625</v>
      </c>
      <c r="AV773" s="17">
        <v>7.40625</v>
      </c>
      <c r="AW773" s="17">
        <v>1.796875</v>
      </c>
      <c r="AX773" s="17">
        <v>5.59375</v>
      </c>
      <c r="AY773" s="17">
        <v>0.59375</v>
      </c>
      <c r="AZ773" s="17">
        <v>1.09375</v>
      </c>
      <c r="BA773" s="17">
        <v>0.90625</v>
      </c>
      <c r="BB773" s="18">
        <v>0.41877815315315314</v>
      </c>
      <c r="BC773" s="18">
        <v>1</v>
      </c>
      <c r="BD773" s="18">
        <v>2.6745495495495496E-2</v>
      </c>
      <c r="BE773" s="18">
        <v>4.9268018018018021E-2</v>
      </c>
      <c r="BF773" s="18">
        <v>8.0940315315315314E-2</v>
      </c>
      <c r="BG773" s="18">
        <v>0.25197072072072074</v>
      </c>
      <c r="BH773" s="58" t="s">
        <v>1322</v>
      </c>
      <c r="BI773" s="58" t="s">
        <v>1329</v>
      </c>
      <c r="BJ773" s="60">
        <v>0.59200000000000008</v>
      </c>
      <c r="BK773" s="60">
        <v>0.60299999999999998</v>
      </c>
      <c r="BL773" s="60">
        <v>0.28183464091732047</v>
      </c>
      <c r="BM773" s="62" t="s">
        <v>1527</v>
      </c>
      <c r="BN773" s="64">
        <v>0.284330985915493</v>
      </c>
      <c r="BO773" s="64">
        <v>1420.8</v>
      </c>
      <c r="BP773" s="65">
        <v>4.0822072072072071E-2</v>
      </c>
      <c r="BQ773" s="65">
        <v>1</v>
      </c>
      <c r="BR773" s="80">
        <v>0.33361486486486486</v>
      </c>
      <c r="BS773" s="33"/>
    </row>
    <row r="774" spans="1:71">
      <c r="A774" s="77" t="s">
        <v>360</v>
      </c>
      <c r="B774" s="12" t="s">
        <v>67</v>
      </c>
      <c r="C774" s="13">
        <v>24</v>
      </c>
      <c r="D774" s="13">
        <v>57</v>
      </c>
      <c r="E774" s="13">
        <v>36</v>
      </c>
      <c r="F774" s="13">
        <v>21</v>
      </c>
      <c r="G774" s="13">
        <v>24.9</v>
      </c>
      <c r="H774" s="14">
        <v>684</v>
      </c>
      <c r="I774" s="15">
        <v>274</v>
      </c>
      <c r="J774" s="15">
        <v>559</v>
      </c>
      <c r="K774" s="14">
        <v>48.7</v>
      </c>
      <c r="L774" s="15">
        <v>63</v>
      </c>
      <c r="M774" s="15">
        <v>182</v>
      </c>
      <c r="N774" s="14">
        <v>34.200000000000003</v>
      </c>
      <c r="O774" s="14">
        <v>80</v>
      </c>
      <c r="P774" s="14">
        <v>103</v>
      </c>
      <c r="Q774" s="14">
        <v>76</v>
      </c>
      <c r="R774" s="15">
        <v>125</v>
      </c>
      <c r="S774" s="15">
        <v>234</v>
      </c>
      <c r="T774" s="15">
        <v>365</v>
      </c>
      <c r="U774" s="15">
        <v>86</v>
      </c>
      <c r="V774" s="68">
        <v>63</v>
      </c>
      <c r="W774" s="15">
        <v>97</v>
      </c>
      <c r="X774" s="15">
        <v>51</v>
      </c>
      <c r="Y774" s="15">
        <v>137</v>
      </c>
      <c r="Z774" s="14">
        <v>1619</v>
      </c>
      <c r="AA774" s="14">
        <v>6</v>
      </c>
      <c r="AB774" s="14">
        <v>0</v>
      </c>
      <c r="AC774" s="13">
        <v>2.5</v>
      </c>
      <c r="AD774" s="13">
        <v>114.8</v>
      </c>
      <c r="AE774" s="13">
        <v>109.2</v>
      </c>
      <c r="AF774" s="13">
        <v>5.6</v>
      </c>
      <c r="AG774" s="13">
        <v>8.1999999999999993</v>
      </c>
      <c r="AH774" s="13">
        <v>1.28</v>
      </c>
      <c r="AI774" s="13">
        <v>11</v>
      </c>
      <c r="AJ774" s="13">
        <v>8.1</v>
      </c>
      <c r="AK774" s="13">
        <v>15.8</v>
      </c>
      <c r="AL774" s="13">
        <v>11.8</v>
      </c>
      <c r="AM774" s="13">
        <v>8.6</v>
      </c>
      <c r="AN774" s="13">
        <v>54.3</v>
      </c>
      <c r="AO774" s="13">
        <v>56.7</v>
      </c>
      <c r="AP774" s="13">
        <v>18.5</v>
      </c>
      <c r="AQ774" s="13">
        <v>101.55</v>
      </c>
      <c r="AR774" s="13">
        <v>11.7</v>
      </c>
      <c r="AS774" s="13">
        <v>2994</v>
      </c>
      <c r="AT774" s="16">
        <v>12</v>
      </c>
      <c r="AU774" s="16">
        <v>1.5087719298245614</v>
      </c>
      <c r="AV774" s="17">
        <v>6.4035087719298245</v>
      </c>
      <c r="AW774" s="17">
        <v>2.192982456140351</v>
      </c>
      <c r="AX774" s="17">
        <v>4.1052631578947372</v>
      </c>
      <c r="AY774" s="17">
        <v>1.7017543859649122</v>
      </c>
      <c r="AZ774" s="17">
        <v>0.89473684210526316</v>
      </c>
      <c r="BA774" s="17">
        <v>1.1052631578947369</v>
      </c>
      <c r="BB774" s="18">
        <v>0.48192771084337355</v>
      </c>
      <c r="BC774" s="18">
        <v>1.3650793650793649</v>
      </c>
      <c r="BD774" s="18">
        <v>6.8343549637145076E-2</v>
      </c>
      <c r="BE774" s="18">
        <v>3.5933206510251538E-2</v>
      </c>
      <c r="BF774" s="18">
        <v>8.8071584583949841E-2</v>
      </c>
      <c r="BG774" s="18">
        <v>0.16487000634115412</v>
      </c>
      <c r="BH774" s="58" t="s">
        <v>1322</v>
      </c>
      <c r="BI774" s="58" t="s">
        <v>1330</v>
      </c>
      <c r="BJ774" s="60">
        <v>0.54299999999999993</v>
      </c>
      <c r="BK774" s="60">
        <v>0.56700000000000006</v>
      </c>
      <c r="BL774" s="60">
        <v>0.33735666867833436</v>
      </c>
      <c r="BM774" s="62" t="s">
        <v>1527</v>
      </c>
      <c r="BN774" s="64">
        <v>0.3670020120724346</v>
      </c>
      <c r="BO774" s="64">
        <v>1419.3</v>
      </c>
      <c r="BP774" s="65">
        <v>6.059325019375749E-2</v>
      </c>
      <c r="BQ774" s="65">
        <v>1.3650793650793651</v>
      </c>
      <c r="BR774" s="80">
        <v>0.25716902698513355</v>
      </c>
      <c r="BS774" s="33"/>
    </row>
    <row r="775" spans="1:71">
      <c r="A775" s="77" t="s">
        <v>410</v>
      </c>
      <c r="B775" s="12" t="s">
        <v>81</v>
      </c>
      <c r="C775" s="13">
        <v>23</v>
      </c>
      <c r="D775" s="13">
        <v>66</v>
      </c>
      <c r="E775" s="13">
        <v>35</v>
      </c>
      <c r="F775" s="13">
        <v>31</v>
      </c>
      <c r="G775" s="13">
        <v>21.5</v>
      </c>
      <c r="H775" s="14">
        <v>607</v>
      </c>
      <c r="I775" s="15">
        <v>251</v>
      </c>
      <c r="J775" s="15">
        <v>436</v>
      </c>
      <c r="K775" s="14">
        <v>58</v>
      </c>
      <c r="L775" s="15">
        <v>20</v>
      </c>
      <c r="M775" s="15">
        <v>53</v>
      </c>
      <c r="N775" s="14">
        <v>34.6</v>
      </c>
      <c r="O775" s="14">
        <v>92</v>
      </c>
      <c r="P775" s="14">
        <v>125</v>
      </c>
      <c r="Q775" s="14">
        <v>70.900000000000006</v>
      </c>
      <c r="R775" s="15">
        <v>231</v>
      </c>
      <c r="S775" s="15">
        <v>317</v>
      </c>
      <c r="T775" s="15">
        <v>548</v>
      </c>
      <c r="U775" s="15">
        <v>66</v>
      </c>
      <c r="V775" s="68">
        <v>86</v>
      </c>
      <c r="W775" s="15">
        <v>33</v>
      </c>
      <c r="X775" s="15">
        <v>86</v>
      </c>
      <c r="Y775" s="15">
        <v>185</v>
      </c>
      <c r="Z775" s="14">
        <v>1643</v>
      </c>
      <c r="AA775" s="14">
        <v>12</v>
      </c>
      <c r="AB775" s="14">
        <v>0</v>
      </c>
      <c r="AC775" s="13">
        <v>2.5</v>
      </c>
      <c r="AD775" s="13">
        <v>116.8</v>
      </c>
      <c r="AE775" s="13">
        <v>111.5</v>
      </c>
      <c r="AF775" s="13">
        <v>5.3</v>
      </c>
      <c r="AG775" s="13">
        <v>5.9</v>
      </c>
      <c r="AH775" s="13">
        <v>0.74</v>
      </c>
      <c r="AI775" s="13">
        <v>10.199999999999999</v>
      </c>
      <c r="AJ775" s="13">
        <v>15.3</v>
      </c>
      <c r="AK775" s="13">
        <v>20.399999999999999</v>
      </c>
      <c r="AL775" s="13">
        <v>17.899999999999999</v>
      </c>
      <c r="AM775" s="13">
        <v>13.9</v>
      </c>
      <c r="AN775" s="13">
        <v>60</v>
      </c>
      <c r="AO775" s="13">
        <v>62.4</v>
      </c>
      <c r="AP775" s="13">
        <v>15.6</v>
      </c>
      <c r="AQ775" s="13">
        <v>104.2</v>
      </c>
      <c r="AR775" s="13">
        <v>11.1</v>
      </c>
      <c r="AS775" s="13">
        <v>3074</v>
      </c>
      <c r="AT775" s="16">
        <v>9.1969696969696972</v>
      </c>
      <c r="AU775" s="16">
        <v>1</v>
      </c>
      <c r="AV775" s="17">
        <v>8.3030303030303028</v>
      </c>
      <c r="AW775" s="17">
        <v>3.5</v>
      </c>
      <c r="AX775" s="17">
        <v>4.8030303030303028</v>
      </c>
      <c r="AY775" s="17">
        <v>0.5</v>
      </c>
      <c r="AZ775" s="17">
        <v>1.303030303030303</v>
      </c>
      <c r="BA775" s="17">
        <v>1.303030303030303</v>
      </c>
      <c r="BB775" s="18">
        <v>0.42776603241719524</v>
      </c>
      <c r="BC775" s="18">
        <v>0.76744186046511631</v>
      </c>
      <c r="BD775" s="18">
        <v>2.3255813953488372E-2</v>
      </c>
      <c r="BE775" s="18">
        <v>6.0606060606060601E-2</v>
      </c>
      <c r="BF775" s="18">
        <v>0.16279069767441862</v>
      </c>
      <c r="BG775" s="18">
        <v>0.2233967582804792</v>
      </c>
      <c r="BH775" s="58" t="s">
        <v>1322</v>
      </c>
      <c r="BI775" s="58" t="s">
        <v>1330</v>
      </c>
      <c r="BJ775" s="60">
        <v>0.6</v>
      </c>
      <c r="BK775" s="60">
        <v>0.624</v>
      </c>
      <c r="BL775" s="60">
        <v>0.2631261315630658</v>
      </c>
      <c r="BM775" s="62" t="s">
        <v>1527</v>
      </c>
      <c r="BN775" s="64">
        <v>0.28127553197975735</v>
      </c>
      <c r="BO775" s="64">
        <v>1419</v>
      </c>
      <c r="BP775" s="65">
        <v>4.6511627906976744E-2</v>
      </c>
      <c r="BQ775" s="65">
        <v>0.76744186046511631</v>
      </c>
      <c r="BR775" s="80">
        <v>0.38618745595489778</v>
      </c>
      <c r="BS775" s="33"/>
    </row>
    <row r="776" spans="1:71">
      <c r="A776" s="79" t="s">
        <v>340</v>
      </c>
      <c r="B776" s="12" t="s">
        <v>83</v>
      </c>
      <c r="C776" s="13">
        <v>33</v>
      </c>
      <c r="D776" s="13">
        <v>79</v>
      </c>
      <c r="E776" s="13">
        <v>49</v>
      </c>
      <c r="F776" s="13">
        <v>30</v>
      </c>
      <c r="G776" s="13">
        <v>17.899999999999999</v>
      </c>
      <c r="H776" s="14">
        <v>719</v>
      </c>
      <c r="I776" s="15">
        <v>324</v>
      </c>
      <c r="J776" s="15">
        <v>624</v>
      </c>
      <c r="K776" s="14">
        <v>51.9</v>
      </c>
      <c r="L776" s="15">
        <v>16</v>
      </c>
      <c r="M776" s="15">
        <v>47</v>
      </c>
      <c r="N776" s="14">
        <v>30.6</v>
      </c>
      <c r="O776" s="14">
        <v>55</v>
      </c>
      <c r="P776" s="14">
        <v>79</v>
      </c>
      <c r="Q776" s="14">
        <v>74</v>
      </c>
      <c r="R776" s="15">
        <v>47</v>
      </c>
      <c r="S776" s="15">
        <v>150</v>
      </c>
      <c r="T776" s="15">
        <v>190</v>
      </c>
      <c r="U776" s="15">
        <v>348</v>
      </c>
      <c r="V776" s="68">
        <v>111</v>
      </c>
      <c r="W776" s="15">
        <v>87</v>
      </c>
      <c r="X776" s="15">
        <v>24</v>
      </c>
      <c r="Y776" s="15">
        <v>79</v>
      </c>
      <c r="Z776" s="14">
        <v>1683</v>
      </c>
      <c r="AA776" s="14">
        <v>2</v>
      </c>
      <c r="AB776" s="14">
        <v>0</v>
      </c>
      <c r="AC776" s="13">
        <v>-0.7</v>
      </c>
      <c r="AD776" s="13">
        <v>111.1</v>
      </c>
      <c r="AE776" s="13">
        <v>113.8</v>
      </c>
      <c r="AF776" s="13">
        <v>-2.7</v>
      </c>
      <c r="AG776" s="13">
        <v>35.9</v>
      </c>
      <c r="AH776" s="13">
        <v>3.22</v>
      </c>
      <c r="AI776" s="13">
        <v>31.3</v>
      </c>
      <c r="AJ776" s="13">
        <v>3.2</v>
      </c>
      <c r="AK776" s="13">
        <v>10.4</v>
      </c>
      <c r="AL776" s="13">
        <v>6.9</v>
      </c>
      <c r="AM776" s="13">
        <v>9.6999999999999993</v>
      </c>
      <c r="AN776" s="13">
        <v>53.1</v>
      </c>
      <c r="AO776" s="13">
        <v>54.7</v>
      </c>
      <c r="AP776" s="13">
        <v>22.6</v>
      </c>
      <c r="AQ776" s="13">
        <v>103.69</v>
      </c>
      <c r="AR776" s="13">
        <v>12.9</v>
      </c>
      <c r="AS776" s="13">
        <v>3069</v>
      </c>
      <c r="AT776" s="16">
        <v>9.1012658227848107</v>
      </c>
      <c r="AU776" s="16">
        <v>4.4050632911392409</v>
      </c>
      <c r="AV776" s="17">
        <v>2.4050632911392404</v>
      </c>
      <c r="AW776" s="17">
        <v>0.59493670886075944</v>
      </c>
      <c r="AX776" s="17">
        <v>1.8987341772151898</v>
      </c>
      <c r="AY776" s="17">
        <v>1.1012658227848102</v>
      </c>
      <c r="AZ776" s="17">
        <v>0.30379746835443039</v>
      </c>
      <c r="BA776" s="17">
        <v>1.4050632911392404</v>
      </c>
      <c r="BB776" s="18">
        <v>0.50845060462484981</v>
      </c>
      <c r="BC776" s="18">
        <v>3.1351351351351355</v>
      </c>
      <c r="BD776" s="18">
        <v>6.1523230323173764E-2</v>
      </c>
      <c r="BE776" s="18">
        <v>1.6971925606392761E-2</v>
      </c>
      <c r="BF776" s="18">
        <v>3.3236687645852483E-2</v>
      </c>
      <c r="BG776" s="18">
        <v>0.10607453503995475</v>
      </c>
      <c r="BH776" s="58" t="s">
        <v>1321</v>
      </c>
      <c r="BI776" s="58" t="s">
        <v>1332</v>
      </c>
      <c r="BJ776" s="60">
        <v>0.53100000000000003</v>
      </c>
      <c r="BK776" s="60">
        <v>0.54700000000000004</v>
      </c>
      <c r="BL776" s="60">
        <v>0.37658418829209417</v>
      </c>
      <c r="BM776" s="62" t="s">
        <v>1527</v>
      </c>
      <c r="BN776" s="64">
        <v>0.27834857244734229</v>
      </c>
      <c r="BO776" s="64">
        <v>1414.1</v>
      </c>
      <c r="BP776" s="65">
        <v>0.24609292129269503</v>
      </c>
      <c r="BQ776" s="65">
        <v>3.1351351351351351</v>
      </c>
      <c r="BR776" s="80">
        <v>0.13436107771727601</v>
      </c>
      <c r="BS776" s="33"/>
    </row>
    <row r="777" spans="1:71">
      <c r="A777" s="77" t="s">
        <v>494</v>
      </c>
      <c r="B777" s="12" t="s">
        <v>57</v>
      </c>
      <c r="C777" s="13">
        <v>28</v>
      </c>
      <c r="D777" s="13">
        <v>67</v>
      </c>
      <c r="E777" s="13">
        <v>37</v>
      </c>
      <c r="F777" s="13">
        <v>30</v>
      </c>
      <c r="G777" s="13">
        <v>21.1</v>
      </c>
      <c r="H777" s="14">
        <v>516</v>
      </c>
      <c r="I777" s="15">
        <v>208</v>
      </c>
      <c r="J777" s="15">
        <v>415</v>
      </c>
      <c r="K777" s="14">
        <v>49.6</v>
      </c>
      <c r="L777" s="15">
        <v>60</v>
      </c>
      <c r="M777" s="15">
        <v>161</v>
      </c>
      <c r="N777" s="14">
        <v>36.799999999999997</v>
      </c>
      <c r="O777" s="14">
        <v>47</v>
      </c>
      <c r="P777" s="14">
        <v>67</v>
      </c>
      <c r="Q777" s="14">
        <v>69.099999999999994</v>
      </c>
      <c r="R777" s="15">
        <v>67</v>
      </c>
      <c r="S777" s="15">
        <v>134</v>
      </c>
      <c r="T777" s="15">
        <v>201</v>
      </c>
      <c r="U777" s="15">
        <v>121</v>
      </c>
      <c r="V777" s="68">
        <v>47</v>
      </c>
      <c r="W777" s="15">
        <v>47</v>
      </c>
      <c r="X777" s="15">
        <v>13</v>
      </c>
      <c r="Y777" s="15">
        <v>127</v>
      </c>
      <c r="Z777" s="14">
        <v>1079</v>
      </c>
      <c r="AA777" s="14">
        <v>0</v>
      </c>
      <c r="AB777" s="14">
        <v>0</v>
      </c>
      <c r="AC777" s="13">
        <v>-1.4</v>
      </c>
      <c r="AD777" s="13">
        <v>112.9</v>
      </c>
      <c r="AE777" s="13">
        <v>115.2</v>
      </c>
      <c r="AF777" s="13">
        <v>-2.2999999999999998</v>
      </c>
      <c r="AG777" s="13">
        <v>11.8</v>
      </c>
      <c r="AH777" s="13">
        <v>2.57</v>
      </c>
      <c r="AI777" s="13">
        <v>19.8</v>
      </c>
      <c r="AJ777" s="13">
        <v>4.7</v>
      </c>
      <c r="AK777" s="13">
        <v>9.4</v>
      </c>
      <c r="AL777" s="13">
        <v>7</v>
      </c>
      <c r="AM777" s="13">
        <v>7.7</v>
      </c>
      <c r="AN777" s="13">
        <v>56.9</v>
      </c>
      <c r="AO777" s="13">
        <v>58.4</v>
      </c>
      <c r="AP777" s="13">
        <v>14.5</v>
      </c>
      <c r="AQ777" s="13">
        <v>100.43</v>
      </c>
      <c r="AR777" s="13">
        <v>7.4</v>
      </c>
      <c r="AS777" s="13">
        <v>2947</v>
      </c>
      <c r="AT777" s="16">
        <v>7.7014925373134329</v>
      </c>
      <c r="AU777" s="16">
        <v>1.8059701492537314</v>
      </c>
      <c r="AV777" s="17">
        <v>3</v>
      </c>
      <c r="AW777" s="17">
        <v>1</v>
      </c>
      <c r="AX777" s="17">
        <v>2</v>
      </c>
      <c r="AY777" s="17">
        <v>0.70149253731343286</v>
      </c>
      <c r="AZ777" s="17">
        <v>0.19402985074626866</v>
      </c>
      <c r="BA777" s="17">
        <v>0.70149253731343286</v>
      </c>
      <c r="BB777" s="18">
        <v>0.36499964631817217</v>
      </c>
      <c r="BC777" s="18">
        <v>2.5744680851063833</v>
      </c>
      <c r="BD777" s="18">
        <v>3.32460918158025E-2</v>
      </c>
      <c r="BE777" s="18">
        <v>9.1957275235198411E-3</v>
      </c>
      <c r="BF777" s="18">
        <v>4.7393364928909949E-2</v>
      </c>
      <c r="BG777" s="18">
        <v>9.4786729857819899E-2</v>
      </c>
      <c r="BH777" s="58" t="s">
        <v>1322</v>
      </c>
      <c r="BI777" s="58" t="s">
        <v>1331</v>
      </c>
      <c r="BJ777" s="60">
        <v>0.56899999999999995</v>
      </c>
      <c r="BK777" s="60">
        <v>0.58399999999999996</v>
      </c>
      <c r="BL777" s="60">
        <v>0.25045262522631262</v>
      </c>
      <c r="BM777" s="62" t="s">
        <v>1527</v>
      </c>
      <c r="BN777" s="64">
        <v>0.23553860476290581</v>
      </c>
      <c r="BO777" s="64">
        <v>1413.7</v>
      </c>
      <c r="BP777" s="65">
        <v>8.5591002334300059E-2</v>
      </c>
      <c r="BQ777" s="65">
        <v>2.5744680851063828</v>
      </c>
      <c r="BR777" s="80">
        <v>0.14218009478672985</v>
      </c>
      <c r="BS777" s="33"/>
    </row>
    <row r="778" spans="1:71">
      <c r="A778" s="77" t="s">
        <v>498</v>
      </c>
      <c r="B778" s="12" t="s">
        <v>53</v>
      </c>
      <c r="C778" s="13">
        <v>22</v>
      </c>
      <c r="D778" s="13">
        <v>74</v>
      </c>
      <c r="E778" s="13">
        <v>32</v>
      </c>
      <c r="F778" s="13">
        <v>42</v>
      </c>
      <c r="G778" s="13">
        <v>19.100000000000001</v>
      </c>
      <c r="H778" s="14">
        <v>511</v>
      </c>
      <c r="I778" s="15">
        <v>207</v>
      </c>
      <c r="J778" s="15">
        <v>474</v>
      </c>
      <c r="K778" s="14">
        <v>43</v>
      </c>
      <c r="L778" s="15">
        <v>81</v>
      </c>
      <c r="M778" s="15">
        <v>266</v>
      </c>
      <c r="N778" s="14">
        <v>31.1</v>
      </c>
      <c r="O778" s="14">
        <v>22</v>
      </c>
      <c r="P778" s="14">
        <v>37</v>
      </c>
      <c r="Q778" s="14">
        <v>48.7</v>
      </c>
      <c r="R778" s="15">
        <v>89</v>
      </c>
      <c r="S778" s="15">
        <v>178</v>
      </c>
      <c r="T778" s="15">
        <v>266</v>
      </c>
      <c r="U778" s="15">
        <v>59</v>
      </c>
      <c r="V778" s="68">
        <v>37</v>
      </c>
      <c r="W778" s="15">
        <v>44</v>
      </c>
      <c r="X778" s="15">
        <v>37</v>
      </c>
      <c r="Y778" s="15">
        <v>163</v>
      </c>
      <c r="Z778" s="14">
        <v>1132</v>
      </c>
      <c r="AA778" s="14">
        <v>3</v>
      </c>
      <c r="AB778" s="14">
        <v>0</v>
      </c>
      <c r="AC778" s="13">
        <v>-2.2999999999999998</v>
      </c>
      <c r="AD778" s="13">
        <v>110.4</v>
      </c>
      <c r="AE778" s="13">
        <v>115.1</v>
      </c>
      <c r="AF778" s="13">
        <v>-4.7</v>
      </c>
      <c r="AG778" s="13">
        <v>5.9</v>
      </c>
      <c r="AH778" s="13">
        <v>1.43</v>
      </c>
      <c r="AI778" s="13">
        <v>9.6</v>
      </c>
      <c r="AJ778" s="13">
        <v>6.3</v>
      </c>
      <c r="AK778" s="13">
        <v>11.7</v>
      </c>
      <c r="AL778" s="13">
        <v>9</v>
      </c>
      <c r="AM778" s="13">
        <v>6.8</v>
      </c>
      <c r="AN778" s="13">
        <v>51.6</v>
      </c>
      <c r="AO778" s="13">
        <v>51.7</v>
      </c>
      <c r="AP778" s="13">
        <v>16.100000000000001</v>
      </c>
      <c r="AQ778" s="13">
        <v>98.59</v>
      </c>
      <c r="AR778" s="13">
        <v>5.9</v>
      </c>
      <c r="AS778" s="13">
        <v>2882</v>
      </c>
      <c r="AT778" s="16">
        <v>6.9054054054054053</v>
      </c>
      <c r="AU778" s="16">
        <v>0.79729729729729726</v>
      </c>
      <c r="AV778" s="17">
        <v>3.5945945945945947</v>
      </c>
      <c r="AW778" s="17">
        <v>1.2027027027027026</v>
      </c>
      <c r="AX778" s="17">
        <v>2.4054054054054053</v>
      </c>
      <c r="AY778" s="17">
        <v>0.59459459459459463</v>
      </c>
      <c r="AZ778" s="17">
        <v>0.5</v>
      </c>
      <c r="BA778" s="17">
        <v>0.5</v>
      </c>
      <c r="BB778" s="18">
        <v>0.3615395500212254</v>
      </c>
      <c r="BC778" s="18">
        <v>1.5945945945945945</v>
      </c>
      <c r="BD778" s="18">
        <v>3.1130607046837414E-2</v>
      </c>
      <c r="BE778" s="18">
        <v>2.6178010471204185E-2</v>
      </c>
      <c r="BF778" s="18">
        <v>6.2968727890193851E-2</v>
      </c>
      <c r="BG778" s="18">
        <v>0.1259374557803877</v>
      </c>
      <c r="BH778" s="58" t="s">
        <v>1321</v>
      </c>
      <c r="BI778" s="58" t="s">
        <v>1329</v>
      </c>
      <c r="BJ778" s="60">
        <v>0.51600000000000001</v>
      </c>
      <c r="BK778" s="60">
        <v>0.51700000000000002</v>
      </c>
      <c r="BL778" s="60">
        <v>0.28605914302957153</v>
      </c>
      <c r="BM778" s="62" t="s">
        <v>1527</v>
      </c>
      <c r="BN778" s="64">
        <v>0.21119147316330417</v>
      </c>
      <c r="BO778" s="64">
        <v>1413.4</v>
      </c>
      <c r="BP778" s="65">
        <v>4.1743313994622895E-2</v>
      </c>
      <c r="BQ778" s="65">
        <v>1.5945945945945945</v>
      </c>
      <c r="BR778" s="80">
        <v>0.18819866987406253</v>
      </c>
      <c r="BS778" s="33"/>
    </row>
    <row r="779" spans="1:71">
      <c r="A779" s="77" t="s">
        <v>496</v>
      </c>
      <c r="B779" s="12" t="s">
        <v>75</v>
      </c>
      <c r="C779" s="13">
        <v>29</v>
      </c>
      <c r="D779" s="13">
        <v>71</v>
      </c>
      <c r="E779" s="13">
        <v>54</v>
      </c>
      <c r="F779" s="13">
        <v>17</v>
      </c>
      <c r="G779" s="13">
        <v>19.7</v>
      </c>
      <c r="H779" s="14">
        <v>511</v>
      </c>
      <c r="I779" s="15">
        <v>170</v>
      </c>
      <c r="J779" s="15">
        <v>426</v>
      </c>
      <c r="K779" s="14">
        <v>40.6</v>
      </c>
      <c r="L779" s="15">
        <v>135</v>
      </c>
      <c r="M779" s="15">
        <v>369</v>
      </c>
      <c r="N779" s="14">
        <v>37.200000000000003</v>
      </c>
      <c r="O779" s="14">
        <v>28</v>
      </c>
      <c r="P779" s="14">
        <v>28</v>
      </c>
      <c r="Q779" s="14">
        <v>96.6</v>
      </c>
      <c r="R779" s="15">
        <v>36</v>
      </c>
      <c r="S779" s="15">
        <v>121</v>
      </c>
      <c r="T779" s="15">
        <v>156</v>
      </c>
      <c r="U779" s="15">
        <v>107</v>
      </c>
      <c r="V779" s="68">
        <v>36</v>
      </c>
      <c r="W779" s="15">
        <v>50</v>
      </c>
      <c r="X779" s="15">
        <v>14</v>
      </c>
      <c r="Y779" s="15">
        <v>121</v>
      </c>
      <c r="Z779" s="14">
        <v>1022</v>
      </c>
      <c r="AA779" s="14">
        <v>0</v>
      </c>
      <c r="AB779" s="14">
        <v>0</v>
      </c>
      <c r="AC779" s="13">
        <v>4.5</v>
      </c>
      <c r="AD779" s="13">
        <v>117.4</v>
      </c>
      <c r="AE779" s="13">
        <v>107.1</v>
      </c>
      <c r="AF779" s="13">
        <v>10.3</v>
      </c>
      <c r="AG779" s="13">
        <v>9.9</v>
      </c>
      <c r="AH779" s="13">
        <v>3.09</v>
      </c>
      <c r="AI779" s="13">
        <v>18.7</v>
      </c>
      <c r="AJ779" s="13">
        <v>2.6</v>
      </c>
      <c r="AK779" s="13">
        <v>7.7</v>
      </c>
      <c r="AL779" s="13">
        <v>5.2</v>
      </c>
      <c r="AM779" s="13">
        <v>6</v>
      </c>
      <c r="AN779" s="13">
        <v>56.7</v>
      </c>
      <c r="AO779" s="13">
        <v>58.3</v>
      </c>
      <c r="AP779" s="13">
        <v>14</v>
      </c>
      <c r="AQ779" s="13">
        <v>101.26</v>
      </c>
      <c r="AR779" s="13">
        <v>6.9</v>
      </c>
      <c r="AS779" s="13">
        <v>2963</v>
      </c>
      <c r="AT779" s="16">
        <v>7.197183098591549</v>
      </c>
      <c r="AU779" s="16">
        <v>1.5070422535211268</v>
      </c>
      <c r="AV779" s="17">
        <v>2.1971830985915495</v>
      </c>
      <c r="AW779" s="17">
        <v>0.50704225352112675</v>
      </c>
      <c r="AX779" s="17">
        <v>1.704225352112676</v>
      </c>
      <c r="AY779" s="17">
        <v>0.70422535211267601</v>
      </c>
      <c r="AZ779" s="17">
        <v>0.19718309859154928</v>
      </c>
      <c r="BA779" s="17">
        <v>0.50704225352112675</v>
      </c>
      <c r="BB779" s="18">
        <v>0.36533924358332737</v>
      </c>
      <c r="BC779" s="18">
        <v>2.9722222222222223</v>
      </c>
      <c r="BD779" s="18">
        <v>3.5747479802673912E-2</v>
      </c>
      <c r="BE779" s="18">
        <v>1.0009294344748695E-2</v>
      </c>
      <c r="BF779" s="18">
        <v>2.5738185457925215E-2</v>
      </c>
      <c r="BG779" s="18">
        <v>8.6508901122470866E-2</v>
      </c>
      <c r="BH779" s="58" t="s">
        <v>1321</v>
      </c>
      <c r="BI779" s="58" t="s">
        <v>1331</v>
      </c>
      <c r="BJ779" s="60">
        <v>0.56700000000000006</v>
      </c>
      <c r="BK779" s="60">
        <v>0.58299999999999996</v>
      </c>
      <c r="BL779" s="60">
        <v>0.25709112854556426</v>
      </c>
      <c r="BM779" s="62" t="s">
        <v>1527</v>
      </c>
      <c r="BN779" s="64">
        <v>0.22011505653640151</v>
      </c>
      <c r="BO779" s="64">
        <v>1398.7</v>
      </c>
      <c r="BP779" s="65">
        <v>7.6499606777722162E-2</v>
      </c>
      <c r="BQ779" s="65">
        <v>2.9722222222222223</v>
      </c>
      <c r="BR779" s="80">
        <v>0.11153213698434261</v>
      </c>
      <c r="BS779" s="33"/>
    </row>
    <row r="780" spans="1:71">
      <c r="A780" s="77" t="s">
        <v>454</v>
      </c>
      <c r="B780" s="12" t="s">
        <v>87</v>
      </c>
      <c r="C780" s="13">
        <v>25</v>
      </c>
      <c r="D780" s="13">
        <v>46</v>
      </c>
      <c r="E780" s="13">
        <v>17</v>
      </c>
      <c r="F780" s="13">
        <v>29</v>
      </c>
      <c r="G780" s="13">
        <v>30.3</v>
      </c>
      <c r="H780" s="14">
        <v>566</v>
      </c>
      <c r="I780" s="15">
        <v>221</v>
      </c>
      <c r="J780" s="15">
        <v>451</v>
      </c>
      <c r="K780" s="14">
        <v>49.2</v>
      </c>
      <c r="L780" s="15">
        <v>60</v>
      </c>
      <c r="M780" s="15">
        <v>189</v>
      </c>
      <c r="N780" s="14">
        <v>32.799999999999997</v>
      </c>
      <c r="O780" s="14">
        <v>60</v>
      </c>
      <c r="P780" s="14">
        <v>78</v>
      </c>
      <c r="Q780" s="14">
        <v>78.5</v>
      </c>
      <c r="R780" s="15">
        <v>28</v>
      </c>
      <c r="S780" s="15">
        <v>133</v>
      </c>
      <c r="T780" s="15">
        <v>161</v>
      </c>
      <c r="U780" s="15">
        <v>207</v>
      </c>
      <c r="V780" s="68">
        <v>69</v>
      </c>
      <c r="W780" s="15">
        <v>41</v>
      </c>
      <c r="X780" s="15">
        <v>18</v>
      </c>
      <c r="Y780" s="15">
        <v>106</v>
      </c>
      <c r="Z780" s="14">
        <v>1187</v>
      </c>
      <c r="AA780" s="14">
        <v>1</v>
      </c>
      <c r="AB780" s="14">
        <v>1</v>
      </c>
      <c r="AC780" s="13">
        <v>-5.0999999999999996</v>
      </c>
      <c r="AD780" s="13">
        <v>110.1</v>
      </c>
      <c r="AE780" s="13">
        <v>117.8</v>
      </c>
      <c r="AF780" s="13">
        <v>-7.7</v>
      </c>
      <c r="AG780" s="13">
        <v>21</v>
      </c>
      <c r="AH780" s="13">
        <v>3.01</v>
      </c>
      <c r="AI780" s="13">
        <v>27.4</v>
      </c>
      <c r="AJ780" s="13">
        <v>1.8</v>
      </c>
      <c r="AK780" s="13">
        <v>9</v>
      </c>
      <c r="AL780" s="13">
        <v>5.4</v>
      </c>
      <c r="AM780" s="13">
        <v>9.1</v>
      </c>
      <c r="AN780" s="13">
        <v>56.1</v>
      </c>
      <c r="AO780" s="13">
        <v>58.5</v>
      </c>
      <c r="AP780" s="13">
        <v>16.3</v>
      </c>
      <c r="AQ780" s="13">
        <v>104.63</v>
      </c>
      <c r="AR780" s="13">
        <v>8.4</v>
      </c>
      <c r="AS780" s="13">
        <v>3039</v>
      </c>
      <c r="AT780" s="16">
        <v>12.304347826086957</v>
      </c>
      <c r="AU780" s="16">
        <v>4.5</v>
      </c>
      <c r="AV780" s="17">
        <v>3.5</v>
      </c>
      <c r="AW780" s="17">
        <v>0.60869565217391308</v>
      </c>
      <c r="AX780" s="17">
        <v>2.8913043478260869</v>
      </c>
      <c r="AY780" s="17">
        <v>0.89130434782608692</v>
      </c>
      <c r="AZ780" s="17">
        <v>0.39130434782608697</v>
      </c>
      <c r="BA780" s="17">
        <v>1.5</v>
      </c>
      <c r="BB780" s="18">
        <v>0.40608408666953655</v>
      </c>
      <c r="BC780" s="18">
        <v>3</v>
      </c>
      <c r="BD780" s="18">
        <v>2.9415985076768545E-2</v>
      </c>
      <c r="BE780" s="18">
        <v>1.2914334911752045E-2</v>
      </c>
      <c r="BF780" s="18">
        <v>2.0088965418280959E-2</v>
      </c>
      <c r="BG780" s="18">
        <v>9.5422585736834556E-2</v>
      </c>
      <c r="BH780" s="58" t="s">
        <v>1323</v>
      </c>
      <c r="BI780" s="58" t="s">
        <v>1330</v>
      </c>
      <c r="BJ780" s="60">
        <v>0.56100000000000005</v>
      </c>
      <c r="BK780" s="60">
        <v>0.58499999999999996</v>
      </c>
      <c r="BL780" s="60">
        <v>0.27217863608931803</v>
      </c>
      <c r="BM780" s="62" t="s">
        <v>1527</v>
      </c>
      <c r="BN780" s="64">
        <v>0.37631003411774999</v>
      </c>
      <c r="BO780" s="64">
        <v>1393.8</v>
      </c>
      <c r="BP780" s="65">
        <v>0.14851485148514851</v>
      </c>
      <c r="BQ780" s="65">
        <v>3</v>
      </c>
      <c r="BR780" s="80">
        <v>0.11551155115511551</v>
      </c>
      <c r="BS780" s="33"/>
    </row>
    <row r="781" spans="1:71">
      <c r="A781" s="77" t="s">
        <v>248</v>
      </c>
      <c r="B781" s="12" t="s">
        <v>75</v>
      </c>
      <c r="C781" s="13">
        <v>27</v>
      </c>
      <c r="D781" s="13">
        <v>70</v>
      </c>
      <c r="E781" s="13">
        <v>55</v>
      </c>
      <c r="F781" s="13">
        <v>15</v>
      </c>
      <c r="G781" s="13">
        <v>19.899999999999999</v>
      </c>
      <c r="H781" s="14">
        <v>875</v>
      </c>
      <c r="I781" s="15">
        <v>322</v>
      </c>
      <c r="J781" s="15">
        <v>616</v>
      </c>
      <c r="K781" s="14">
        <v>51.6</v>
      </c>
      <c r="L781" s="15">
        <v>112</v>
      </c>
      <c r="M781" s="15">
        <v>252</v>
      </c>
      <c r="N781" s="14">
        <v>43.9</v>
      </c>
      <c r="O781" s="14">
        <v>126</v>
      </c>
      <c r="P781" s="14">
        <v>147</v>
      </c>
      <c r="Q781" s="14">
        <v>87.2</v>
      </c>
      <c r="R781" s="15">
        <v>49</v>
      </c>
      <c r="S781" s="15">
        <v>126</v>
      </c>
      <c r="T781" s="15">
        <v>175</v>
      </c>
      <c r="U781" s="15">
        <v>238</v>
      </c>
      <c r="V781" s="68">
        <v>91</v>
      </c>
      <c r="W781" s="15">
        <v>77</v>
      </c>
      <c r="X781" s="14">
        <v>0</v>
      </c>
      <c r="Y781" s="15">
        <v>105</v>
      </c>
      <c r="Z781" s="14">
        <v>1589</v>
      </c>
      <c r="AA781" s="14">
        <v>0</v>
      </c>
      <c r="AB781" s="14">
        <v>0</v>
      </c>
      <c r="AC781" s="13">
        <v>4.3</v>
      </c>
      <c r="AD781" s="13">
        <v>120.3</v>
      </c>
      <c r="AE781" s="13">
        <v>110.4</v>
      </c>
      <c r="AF781" s="13">
        <v>9.9</v>
      </c>
      <c r="AG781" s="13">
        <v>24.1</v>
      </c>
      <c r="AH781" s="13">
        <v>2.58</v>
      </c>
      <c r="AI781" s="13">
        <v>23.5</v>
      </c>
      <c r="AJ781" s="13">
        <v>3.6</v>
      </c>
      <c r="AK781" s="13">
        <v>8.3000000000000007</v>
      </c>
      <c r="AL781" s="13">
        <v>6</v>
      </c>
      <c r="AM781" s="13">
        <v>9.1</v>
      </c>
      <c r="AN781" s="13">
        <v>60.6</v>
      </c>
      <c r="AO781" s="13">
        <v>64.3</v>
      </c>
      <c r="AP781" s="13">
        <v>22.9</v>
      </c>
      <c r="AQ781" s="13">
        <v>101.92</v>
      </c>
      <c r="AR781" s="13">
        <v>13.4</v>
      </c>
      <c r="AS781" s="13">
        <v>2960</v>
      </c>
      <c r="AT781" s="16">
        <v>12.5</v>
      </c>
      <c r="AU781" s="16">
        <v>3.4</v>
      </c>
      <c r="AV781" s="17">
        <v>2.5</v>
      </c>
      <c r="AW781" s="17">
        <v>0.7</v>
      </c>
      <c r="AX781" s="17">
        <v>1.8</v>
      </c>
      <c r="AY781" s="17">
        <v>1.1000000000000001</v>
      </c>
      <c r="AZ781" s="17">
        <v>0</v>
      </c>
      <c r="BA781" s="17">
        <v>1.3</v>
      </c>
      <c r="BB781" s="18">
        <v>0.62814070351758799</v>
      </c>
      <c r="BC781" s="18">
        <v>2.6153846153846154</v>
      </c>
      <c r="BD781" s="18">
        <v>5.5276381909547749E-2</v>
      </c>
      <c r="BE781" s="18">
        <v>0</v>
      </c>
      <c r="BF781" s="18">
        <v>3.5175879396984924E-2</v>
      </c>
      <c r="BG781" s="18">
        <v>9.0452261306532666E-2</v>
      </c>
      <c r="BH781" s="58" t="s">
        <v>1321</v>
      </c>
      <c r="BI781" s="58" t="s">
        <v>1330</v>
      </c>
      <c r="BJ781" s="60">
        <v>0.60599999999999998</v>
      </c>
      <c r="BK781" s="60">
        <v>0.64300000000000002</v>
      </c>
      <c r="BL781" s="60">
        <v>0.37175618587809295</v>
      </c>
      <c r="BM781" s="62" t="s">
        <v>1527</v>
      </c>
      <c r="BN781" s="64">
        <v>0.38229376257545272</v>
      </c>
      <c r="BO781" s="64">
        <v>1393</v>
      </c>
      <c r="BP781" s="65">
        <v>0.17085427135678391</v>
      </c>
      <c r="BQ781" s="65">
        <v>2.6153846153846154</v>
      </c>
      <c r="BR781" s="80">
        <v>0.1256281407035176</v>
      </c>
      <c r="BS781" s="33"/>
    </row>
    <row r="782" spans="1:71">
      <c r="A782" s="77" t="s">
        <v>428</v>
      </c>
      <c r="B782" s="12" t="s">
        <v>47</v>
      </c>
      <c r="C782" s="13">
        <v>23</v>
      </c>
      <c r="D782" s="13">
        <v>65</v>
      </c>
      <c r="E782" s="13">
        <v>41</v>
      </c>
      <c r="F782" s="13">
        <v>24</v>
      </c>
      <c r="G782" s="13">
        <v>21.3</v>
      </c>
      <c r="H782" s="14">
        <v>585</v>
      </c>
      <c r="I782" s="15">
        <v>208</v>
      </c>
      <c r="J782" s="15">
        <v>488</v>
      </c>
      <c r="K782" s="14">
        <v>43.2</v>
      </c>
      <c r="L782" s="15">
        <v>91</v>
      </c>
      <c r="M782" s="15">
        <v>267</v>
      </c>
      <c r="N782" s="14">
        <v>34.9</v>
      </c>
      <c r="O782" s="14">
        <v>72</v>
      </c>
      <c r="P782" s="14">
        <v>91</v>
      </c>
      <c r="Q782" s="14">
        <v>82.2</v>
      </c>
      <c r="R782" s="15">
        <v>20</v>
      </c>
      <c r="S782" s="15">
        <v>124</v>
      </c>
      <c r="T782" s="15">
        <v>143</v>
      </c>
      <c r="U782" s="15">
        <v>85</v>
      </c>
      <c r="V782" s="68">
        <v>59</v>
      </c>
      <c r="W782" s="15">
        <v>39</v>
      </c>
      <c r="X782" s="15">
        <v>13</v>
      </c>
      <c r="Y782" s="15">
        <v>150</v>
      </c>
      <c r="Z782" s="14">
        <v>988</v>
      </c>
      <c r="AA782" s="14">
        <v>0</v>
      </c>
      <c r="AB782" s="14">
        <v>0</v>
      </c>
      <c r="AC782" s="13">
        <v>-1.1000000000000001</v>
      </c>
      <c r="AD782" s="13">
        <v>111.9</v>
      </c>
      <c r="AE782" s="13">
        <v>114.4</v>
      </c>
      <c r="AF782" s="13">
        <v>-2.5</v>
      </c>
      <c r="AG782" s="13">
        <v>8.1999999999999993</v>
      </c>
      <c r="AH782" s="13">
        <v>1.46</v>
      </c>
      <c r="AI782" s="13">
        <v>12.5</v>
      </c>
      <c r="AJ782" s="13">
        <v>1.2</v>
      </c>
      <c r="AK782" s="13">
        <v>8.3000000000000007</v>
      </c>
      <c r="AL782" s="13">
        <v>4.9000000000000004</v>
      </c>
      <c r="AM782" s="13">
        <v>8.6</v>
      </c>
      <c r="AN782" s="13">
        <v>52.9</v>
      </c>
      <c r="AO782" s="13">
        <v>55.9</v>
      </c>
      <c r="AP782" s="13">
        <v>17.3</v>
      </c>
      <c r="AQ782" s="13">
        <v>102.79</v>
      </c>
      <c r="AR782" s="13">
        <v>5.7</v>
      </c>
      <c r="AS782" s="13">
        <v>2964</v>
      </c>
      <c r="AT782" s="16">
        <v>9</v>
      </c>
      <c r="AU782" s="16">
        <v>1.3076923076923077</v>
      </c>
      <c r="AV782" s="17">
        <v>2.2000000000000002</v>
      </c>
      <c r="AW782" s="17">
        <v>0.30769230769230771</v>
      </c>
      <c r="AX782" s="17">
        <v>1.9076923076923078</v>
      </c>
      <c r="AY782" s="17">
        <v>0.6</v>
      </c>
      <c r="AZ782" s="17">
        <v>0.2</v>
      </c>
      <c r="BA782" s="17">
        <v>0.90769230769230769</v>
      </c>
      <c r="BB782" s="18">
        <v>0.42253521126760563</v>
      </c>
      <c r="BC782" s="18">
        <v>1.4406779661016949</v>
      </c>
      <c r="BD782" s="18">
        <v>2.8169014084507039E-2</v>
      </c>
      <c r="BE782" s="18">
        <v>9.3896713615023476E-3</v>
      </c>
      <c r="BF782" s="18">
        <v>1.444564824846515E-2</v>
      </c>
      <c r="BG782" s="18">
        <v>8.9563019140483938E-2</v>
      </c>
      <c r="BH782" s="58" t="s">
        <v>1322</v>
      </c>
      <c r="BI782" s="58" t="s">
        <v>1330</v>
      </c>
      <c r="BJ782" s="60">
        <v>0.52900000000000003</v>
      </c>
      <c r="BK782" s="60">
        <v>0.55899999999999994</v>
      </c>
      <c r="BL782" s="60">
        <v>0.29450814725407365</v>
      </c>
      <c r="BM782" s="62" t="s">
        <v>1527</v>
      </c>
      <c r="BN782" s="64">
        <v>0.27525150905432599</v>
      </c>
      <c r="BO782" s="64">
        <v>1384.5</v>
      </c>
      <c r="BP782" s="65">
        <v>6.1394005055976884E-2</v>
      </c>
      <c r="BQ782" s="65">
        <v>1.4406779661016949</v>
      </c>
      <c r="BR782" s="80">
        <v>0.10328638497652583</v>
      </c>
      <c r="BS782" s="33"/>
    </row>
    <row r="783" spans="1:71">
      <c r="A783" s="79" t="s">
        <v>424</v>
      </c>
      <c r="B783" s="12" t="s">
        <v>139</v>
      </c>
      <c r="C783" s="13">
        <v>21</v>
      </c>
      <c r="D783" s="13">
        <v>60</v>
      </c>
      <c r="E783" s="13">
        <v>14</v>
      </c>
      <c r="F783" s="13">
        <v>46</v>
      </c>
      <c r="G783" s="13">
        <v>22.8</v>
      </c>
      <c r="H783" s="14">
        <v>594</v>
      </c>
      <c r="I783" s="15">
        <v>222</v>
      </c>
      <c r="J783" s="15">
        <v>570</v>
      </c>
      <c r="K783" s="14">
        <v>39.1</v>
      </c>
      <c r="L783" s="15">
        <v>102</v>
      </c>
      <c r="M783" s="15">
        <v>306</v>
      </c>
      <c r="N783" s="14">
        <v>34</v>
      </c>
      <c r="O783" s="14">
        <v>42</v>
      </c>
      <c r="P783" s="14">
        <v>48</v>
      </c>
      <c r="Q783" s="14">
        <v>93.5</v>
      </c>
      <c r="R783" s="15">
        <v>12</v>
      </c>
      <c r="S783" s="15">
        <v>114</v>
      </c>
      <c r="T783" s="15">
        <v>126</v>
      </c>
      <c r="U783" s="15">
        <v>144</v>
      </c>
      <c r="V783" s="68">
        <v>84</v>
      </c>
      <c r="W783" s="15">
        <v>18</v>
      </c>
      <c r="X783" s="15">
        <v>6</v>
      </c>
      <c r="Y783" s="15">
        <v>78</v>
      </c>
      <c r="Z783" s="14">
        <v>948</v>
      </c>
      <c r="AA783" s="14">
        <v>1</v>
      </c>
      <c r="AB783" s="14">
        <v>0</v>
      </c>
      <c r="AC783" s="13">
        <v>-6.6</v>
      </c>
      <c r="AD783" s="13">
        <v>102.1</v>
      </c>
      <c r="AE783" s="13">
        <v>116.4</v>
      </c>
      <c r="AF783" s="13">
        <v>-14.3</v>
      </c>
      <c r="AG783" s="13">
        <v>16.899999999999999</v>
      </c>
      <c r="AH783" s="13">
        <v>1.77</v>
      </c>
      <c r="AI783" s="13">
        <v>17.8</v>
      </c>
      <c r="AJ783" s="13">
        <v>0.9</v>
      </c>
      <c r="AK783" s="13">
        <v>8</v>
      </c>
      <c r="AL783" s="13">
        <v>4.3</v>
      </c>
      <c r="AM783" s="13">
        <v>10.1</v>
      </c>
      <c r="AN783" s="13">
        <v>48.2</v>
      </c>
      <c r="AO783" s="13">
        <v>50.2</v>
      </c>
      <c r="AP783" s="13">
        <v>20.5</v>
      </c>
      <c r="AQ783" s="13">
        <v>99.74</v>
      </c>
      <c r="AR783" s="13">
        <v>6.4</v>
      </c>
      <c r="AS783" s="13">
        <v>2848</v>
      </c>
      <c r="AT783" s="16">
        <v>9.9</v>
      </c>
      <c r="AU783" s="16">
        <v>2.4</v>
      </c>
      <c r="AV783" s="17">
        <v>2.1</v>
      </c>
      <c r="AW783" s="17">
        <v>0.2</v>
      </c>
      <c r="AX783" s="17">
        <v>1.9</v>
      </c>
      <c r="AY783" s="17">
        <v>0.3</v>
      </c>
      <c r="AZ783" s="17">
        <v>0.1</v>
      </c>
      <c r="BA783" s="17">
        <v>1.4</v>
      </c>
      <c r="BB783" s="18">
        <v>0.43421052631578949</v>
      </c>
      <c r="BC783" s="18">
        <v>1.7142857142857144</v>
      </c>
      <c r="BD783" s="18">
        <v>1.3157894736842105E-2</v>
      </c>
      <c r="BE783" s="18">
        <v>4.3859649122807015E-3</v>
      </c>
      <c r="BF783" s="18">
        <v>8.771929824561403E-3</v>
      </c>
      <c r="BG783" s="18">
        <v>8.3333333333333329E-2</v>
      </c>
      <c r="BH783" s="58" t="s">
        <v>1322</v>
      </c>
      <c r="BI783" s="58" t="s">
        <v>1329</v>
      </c>
      <c r="BJ783" s="60">
        <v>0.48200000000000004</v>
      </c>
      <c r="BK783" s="60">
        <v>0.502</v>
      </c>
      <c r="BL783" s="60">
        <v>0.343995171997586</v>
      </c>
      <c r="BM783" s="62" t="s">
        <v>1527</v>
      </c>
      <c r="BN783" s="64">
        <v>0.30277665995975855</v>
      </c>
      <c r="BO783" s="64">
        <v>1368</v>
      </c>
      <c r="BP783" s="65">
        <v>0.10526315789473684</v>
      </c>
      <c r="BQ783" s="65">
        <v>1.7142857142857142</v>
      </c>
      <c r="BR783" s="80">
        <v>9.2105263157894732E-2</v>
      </c>
      <c r="BS783" s="33"/>
    </row>
    <row r="784" spans="1:71">
      <c r="A784" s="77" t="s">
        <v>438</v>
      </c>
      <c r="B784" s="12" t="s">
        <v>163</v>
      </c>
      <c r="C784" s="13">
        <v>27</v>
      </c>
      <c r="D784" s="13">
        <v>56</v>
      </c>
      <c r="E784" s="13">
        <v>19</v>
      </c>
      <c r="F784" s="13">
        <v>37</v>
      </c>
      <c r="G784" s="13">
        <v>24.4</v>
      </c>
      <c r="H784" s="14">
        <v>577</v>
      </c>
      <c r="I784" s="15">
        <v>202</v>
      </c>
      <c r="J784" s="15">
        <v>521</v>
      </c>
      <c r="K784" s="14">
        <v>39.200000000000003</v>
      </c>
      <c r="L784" s="15">
        <v>112</v>
      </c>
      <c r="M784" s="15">
        <v>308</v>
      </c>
      <c r="N784" s="14">
        <v>35.9</v>
      </c>
      <c r="O784" s="14">
        <v>62</v>
      </c>
      <c r="P784" s="14">
        <v>73</v>
      </c>
      <c r="Q784" s="14">
        <v>81.099999999999994</v>
      </c>
      <c r="R784" s="15">
        <v>28</v>
      </c>
      <c r="S784" s="15">
        <v>106</v>
      </c>
      <c r="T784" s="15">
        <v>134</v>
      </c>
      <c r="U784" s="15">
        <v>258</v>
      </c>
      <c r="V784" s="68">
        <v>84</v>
      </c>
      <c r="W784" s="15">
        <v>73</v>
      </c>
      <c r="X784" s="15">
        <v>17</v>
      </c>
      <c r="Y784" s="15">
        <v>90</v>
      </c>
      <c r="Z784" s="14">
        <v>1310</v>
      </c>
      <c r="AA784" s="14">
        <v>2</v>
      </c>
      <c r="AB784" s="14">
        <v>0</v>
      </c>
      <c r="AC784" s="13">
        <v>-4.0999999999999996</v>
      </c>
      <c r="AD784" s="13">
        <v>108.4</v>
      </c>
      <c r="AE784" s="13">
        <v>117.1</v>
      </c>
      <c r="AF784" s="13">
        <v>-8.6999999999999993</v>
      </c>
      <c r="AG784" s="13">
        <v>27.8</v>
      </c>
      <c r="AH784" s="13">
        <v>3.01</v>
      </c>
      <c r="AI784" s="13">
        <v>29</v>
      </c>
      <c r="AJ784" s="13">
        <v>1.9</v>
      </c>
      <c r="AK784" s="13">
        <v>7.7</v>
      </c>
      <c r="AL784" s="13">
        <v>4.7</v>
      </c>
      <c r="AM784" s="13">
        <v>9.6</v>
      </c>
      <c r="AN784" s="13">
        <v>49.8</v>
      </c>
      <c r="AO784" s="13">
        <v>52.3</v>
      </c>
      <c r="AP784" s="13">
        <v>19.3</v>
      </c>
      <c r="AQ784" s="13">
        <v>99.89</v>
      </c>
      <c r="AR784" s="13">
        <v>9</v>
      </c>
      <c r="AS784" s="13">
        <v>2849</v>
      </c>
      <c r="AT784" s="16">
        <v>10.303571428571429</v>
      </c>
      <c r="AU784" s="16">
        <v>4.6071428571428568</v>
      </c>
      <c r="AV784" s="17">
        <v>2.3928571428571428</v>
      </c>
      <c r="AW784" s="17">
        <v>0.5</v>
      </c>
      <c r="AX784" s="17">
        <v>1.8928571428571428</v>
      </c>
      <c r="AY784" s="17">
        <v>1.3035714285714286</v>
      </c>
      <c r="AZ784" s="17">
        <v>0.30357142857142855</v>
      </c>
      <c r="BA784" s="17">
        <v>1.5</v>
      </c>
      <c r="BB784" s="18">
        <v>0.42227751756440285</v>
      </c>
      <c r="BC784" s="18">
        <v>3.0714285714285712</v>
      </c>
      <c r="BD784" s="18">
        <v>5.3425058548009371E-2</v>
      </c>
      <c r="BE784" s="18">
        <v>1.2441451990632318E-2</v>
      </c>
      <c r="BF784" s="18">
        <v>2.0491803278688527E-2</v>
      </c>
      <c r="BG784" s="18">
        <v>7.7576112412177989E-2</v>
      </c>
      <c r="BH784" s="58" t="s">
        <v>1322</v>
      </c>
      <c r="BI784" s="58" t="s">
        <v>1330</v>
      </c>
      <c r="BJ784" s="60">
        <v>0.498</v>
      </c>
      <c r="BK784" s="60">
        <v>0.52300000000000002</v>
      </c>
      <c r="BL784" s="60">
        <v>0.31442365721182863</v>
      </c>
      <c r="BM784" s="62" t="s">
        <v>1527</v>
      </c>
      <c r="BN784" s="64">
        <v>0.31511928715148035</v>
      </c>
      <c r="BO784" s="64">
        <v>1366.3999999999999</v>
      </c>
      <c r="BP784" s="65">
        <v>0.18881733021077285</v>
      </c>
      <c r="BQ784" s="65">
        <v>3.0714285714285716</v>
      </c>
      <c r="BR784" s="80">
        <v>9.8067915690866508E-2</v>
      </c>
      <c r="BS784" s="33"/>
    </row>
    <row r="785" spans="1:71">
      <c r="A785" s="77" t="s">
        <v>404</v>
      </c>
      <c r="B785" s="12" t="s">
        <v>93</v>
      </c>
      <c r="C785" s="13">
        <v>22</v>
      </c>
      <c r="D785" s="13">
        <v>54</v>
      </c>
      <c r="E785" s="13">
        <v>21</v>
      </c>
      <c r="F785" s="13">
        <v>33</v>
      </c>
      <c r="G785" s="13">
        <v>25.3</v>
      </c>
      <c r="H785" s="14">
        <v>616</v>
      </c>
      <c r="I785" s="15">
        <v>248</v>
      </c>
      <c r="J785" s="15">
        <v>470</v>
      </c>
      <c r="K785" s="14">
        <v>53.5</v>
      </c>
      <c r="L785" s="15">
        <v>27</v>
      </c>
      <c r="M785" s="15">
        <v>92</v>
      </c>
      <c r="N785" s="14">
        <v>30.8</v>
      </c>
      <c r="O785" s="14">
        <v>86</v>
      </c>
      <c r="P785" s="14">
        <v>124</v>
      </c>
      <c r="Q785" s="14">
        <v>69.599999999999994</v>
      </c>
      <c r="R785" s="15">
        <v>130</v>
      </c>
      <c r="S785" s="15">
        <v>227</v>
      </c>
      <c r="T785" s="15">
        <v>351</v>
      </c>
      <c r="U785" s="15">
        <v>130</v>
      </c>
      <c r="V785" s="68">
        <v>86</v>
      </c>
      <c r="W785" s="15">
        <v>43</v>
      </c>
      <c r="X785" s="15">
        <v>27</v>
      </c>
      <c r="Y785" s="15">
        <v>130</v>
      </c>
      <c r="Z785" s="14">
        <v>1361</v>
      </c>
      <c r="AA785" s="14">
        <v>8</v>
      </c>
      <c r="AB785" s="14">
        <v>0</v>
      </c>
      <c r="AC785" s="13">
        <v>-1.6</v>
      </c>
      <c r="AD785" s="13">
        <v>111.9</v>
      </c>
      <c r="AE785" s="13">
        <v>114.5</v>
      </c>
      <c r="AF785" s="13">
        <v>-2.7</v>
      </c>
      <c r="AG785" s="13">
        <v>13.8</v>
      </c>
      <c r="AH785" s="13">
        <v>1.52</v>
      </c>
      <c r="AI785" s="13">
        <v>17.399999999999999</v>
      </c>
      <c r="AJ785" s="13">
        <v>8.8000000000000007</v>
      </c>
      <c r="AK785" s="13">
        <v>15.4</v>
      </c>
      <c r="AL785" s="13">
        <v>12.1</v>
      </c>
      <c r="AM785" s="13">
        <v>11.4</v>
      </c>
      <c r="AN785" s="13">
        <v>56.5</v>
      </c>
      <c r="AO785" s="13">
        <v>58.9</v>
      </c>
      <c r="AP785" s="13">
        <v>18.399999999999999</v>
      </c>
      <c r="AQ785" s="13">
        <v>101.53</v>
      </c>
      <c r="AR785" s="13">
        <v>10.1</v>
      </c>
      <c r="AS785" s="13">
        <v>2880</v>
      </c>
      <c r="AT785" s="16">
        <v>11.407407407407407</v>
      </c>
      <c r="AU785" s="16">
        <v>2.4074074074074074</v>
      </c>
      <c r="AV785" s="17">
        <v>6.5</v>
      </c>
      <c r="AW785" s="17">
        <v>2.4074074074074074</v>
      </c>
      <c r="AX785" s="17">
        <v>4.2037037037037033</v>
      </c>
      <c r="AY785" s="17">
        <v>0.79629629629629628</v>
      </c>
      <c r="AZ785" s="17">
        <v>0.5</v>
      </c>
      <c r="BA785" s="17">
        <v>1.5925925925925926</v>
      </c>
      <c r="BB785" s="18">
        <v>0.45088566827697257</v>
      </c>
      <c r="BC785" s="18">
        <v>1.5116279069767442</v>
      </c>
      <c r="BD785" s="18">
        <v>3.1474161908944517E-2</v>
      </c>
      <c r="BE785" s="18">
        <v>1.9762845849802372E-2</v>
      </c>
      <c r="BF785" s="18">
        <v>9.5154442980529941E-2</v>
      </c>
      <c r="BG785" s="18">
        <v>0.16615429658907918</v>
      </c>
      <c r="BH785" s="58" t="s">
        <v>1322</v>
      </c>
      <c r="BI785" s="58" t="s">
        <v>1329</v>
      </c>
      <c r="BJ785" s="60">
        <v>0.56499999999999995</v>
      </c>
      <c r="BK785" s="60">
        <v>0.58899999999999997</v>
      </c>
      <c r="BL785" s="60">
        <v>0.28364514182257089</v>
      </c>
      <c r="BM785" s="62" t="s">
        <v>1527</v>
      </c>
      <c r="BN785" s="64">
        <v>0.34887845592070943</v>
      </c>
      <c r="BO785" s="64">
        <v>1366.2</v>
      </c>
      <c r="BP785" s="65">
        <v>9.5154442980529941E-2</v>
      </c>
      <c r="BQ785" s="65">
        <v>1.5116279069767442</v>
      </c>
      <c r="BR785" s="80">
        <v>0.25691699604743085</v>
      </c>
      <c r="BS785" s="33"/>
    </row>
    <row r="786" spans="1:71">
      <c r="A786" s="79" t="s">
        <v>446</v>
      </c>
      <c r="B786" s="12" t="s">
        <v>55</v>
      </c>
      <c r="C786" s="13">
        <v>24</v>
      </c>
      <c r="D786" s="13">
        <v>66</v>
      </c>
      <c r="E786" s="13">
        <v>32</v>
      </c>
      <c r="F786" s="13">
        <v>34</v>
      </c>
      <c r="G786" s="13">
        <v>20.7</v>
      </c>
      <c r="H786" s="14">
        <v>568</v>
      </c>
      <c r="I786" s="15">
        <v>211</v>
      </c>
      <c r="J786" s="15">
        <v>462</v>
      </c>
      <c r="K786" s="14">
        <v>46.1</v>
      </c>
      <c r="L786" s="15">
        <v>40</v>
      </c>
      <c r="M786" s="15">
        <v>119</v>
      </c>
      <c r="N786" s="14">
        <v>31.1</v>
      </c>
      <c r="O786" s="14">
        <v>106</v>
      </c>
      <c r="P786" s="14">
        <v>145</v>
      </c>
      <c r="Q786" s="14">
        <v>75.400000000000006</v>
      </c>
      <c r="R786" s="15">
        <v>86</v>
      </c>
      <c r="S786" s="15">
        <v>205</v>
      </c>
      <c r="T786" s="15">
        <v>290</v>
      </c>
      <c r="U786" s="15">
        <v>165</v>
      </c>
      <c r="V786" s="68">
        <v>99</v>
      </c>
      <c r="W786" s="15">
        <v>59</v>
      </c>
      <c r="X786" s="15">
        <v>13</v>
      </c>
      <c r="Y786" s="15">
        <v>79</v>
      </c>
      <c r="Z786" s="14">
        <v>1294</v>
      </c>
      <c r="AA786" s="14">
        <v>3</v>
      </c>
      <c r="AB786" s="14">
        <v>1</v>
      </c>
      <c r="AC786" s="13">
        <v>-2.2999999999999998</v>
      </c>
      <c r="AD786" s="13">
        <v>107.9</v>
      </c>
      <c r="AE786" s="13">
        <v>113.9</v>
      </c>
      <c r="AF786" s="13">
        <v>-6</v>
      </c>
      <c r="AG786" s="13">
        <v>18.100000000000001</v>
      </c>
      <c r="AH786" s="13">
        <v>1.69</v>
      </c>
      <c r="AI786" s="13">
        <v>21.1</v>
      </c>
      <c r="AJ786" s="13">
        <v>6</v>
      </c>
      <c r="AK786" s="13">
        <v>14.5</v>
      </c>
      <c r="AL786" s="13">
        <v>10.3</v>
      </c>
      <c r="AM786" s="13">
        <v>12.4</v>
      </c>
      <c r="AN786" s="13">
        <v>50.1</v>
      </c>
      <c r="AO786" s="13">
        <v>54.3</v>
      </c>
      <c r="AP786" s="13">
        <v>19.399999999999999</v>
      </c>
      <c r="AQ786" s="13">
        <v>99.18</v>
      </c>
      <c r="AR786" s="13">
        <v>9.8000000000000007</v>
      </c>
      <c r="AS786" s="13">
        <v>2835</v>
      </c>
      <c r="AT786" s="16">
        <v>8.6060606060606055</v>
      </c>
      <c r="AU786" s="16">
        <v>2.5</v>
      </c>
      <c r="AV786" s="17">
        <v>4.3939393939393936</v>
      </c>
      <c r="AW786" s="17">
        <v>1.303030303030303</v>
      </c>
      <c r="AX786" s="17">
        <v>3.106060606060606</v>
      </c>
      <c r="AY786" s="17">
        <v>0.89393939393939392</v>
      </c>
      <c r="AZ786" s="17">
        <v>0.19696969696969696</v>
      </c>
      <c r="BA786" s="17">
        <v>1.5</v>
      </c>
      <c r="BB786" s="18">
        <v>0.4157517200995462</v>
      </c>
      <c r="BC786" s="18">
        <v>1.6666666666666667</v>
      </c>
      <c r="BD786" s="18">
        <v>4.3185477968086666E-2</v>
      </c>
      <c r="BE786" s="18">
        <v>9.5154442980529934E-3</v>
      </c>
      <c r="BF786" s="18">
        <v>6.2948323817889035E-2</v>
      </c>
      <c r="BG786" s="18">
        <v>0.15005123700775874</v>
      </c>
      <c r="BH786" s="58" t="s">
        <v>1322</v>
      </c>
      <c r="BI786" s="58" t="s">
        <v>1330</v>
      </c>
      <c r="BJ786" s="60">
        <v>0.501</v>
      </c>
      <c r="BK786" s="60">
        <v>0.54299999999999993</v>
      </c>
      <c r="BL786" s="60">
        <v>0.27881713940856973</v>
      </c>
      <c r="BM786" s="62" t="s">
        <v>1527</v>
      </c>
      <c r="BN786" s="64">
        <v>0.26320346320346322</v>
      </c>
      <c r="BO786" s="64">
        <v>1366.2</v>
      </c>
      <c r="BP786" s="65">
        <v>0.12077294685990338</v>
      </c>
      <c r="BQ786" s="65">
        <v>1.6666666666666667</v>
      </c>
      <c r="BR786" s="80">
        <v>0.2122676035719514</v>
      </c>
      <c r="BS786" s="33"/>
    </row>
    <row r="787" spans="1:71">
      <c r="A787" s="77" t="s">
        <v>656</v>
      </c>
      <c r="B787" s="12" t="s">
        <v>61</v>
      </c>
      <c r="C787" s="13">
        <v>36</v>
      </c>
      <c r="D787" s="13">
        <v>78</v>
      </c>
      <c r="E787" s="13">
        <v>47</v>
      </c>
      <c r="F787" s="13">
        <v>31</v>
      </c>
      <c r="G787" s="13">
        <v>17.5</v>
      </c>
      <c r="H787" s="14">
        <v>312</v>
      </c>
      <c r="I787" s="15">
        <v>101</v>
      </c>
      <c r="J787" s="15">
        <v>242</v>
      </c>
      <c r="K787" s="14">
        <v>43.7</v>
      </c>
      <c r="L787" s="15">
        <v>86</v>
      </c>
      <c r="M787" s="15">
        <v>203</v>
      </c>
      <c r="N787" s="14">
        <v>43.3</v>
      </c>
      <c r="O787" s="14">
        <v>16</v>
      </c>
      <c r="P787" s="14">
        <v>23</v>
      </c>
      <c r="Q787" s="14">
        <v>81</v>
      </c>
      <c r="R787" s="15">
        <v>47</v>
      </c>
      <c r="S787" s="15">
        <v>172</v>
      </c>
      <c r="T787" s="15">
        <v>218</v>
      </c>
      <c r="U787" s="15">
        <v>86</v>
      </c>
      <c r="V787" s="68">
        <v>31</v>
      </c>
      <c r="W787" s="15">
        <v>55</v>
      </c>
      <c r="X787" s="15">
        <v>39</v>
      </c>
      <c r="Y787" s="15">
        <v>109</v>
      </c>
      <c r="Z787" s="14">
        <v>928</v>
      </c>
      <c r="AA787" s="14">
        <v>0</v>
      </c>
      <c r="AB787" s="14">
        <v>0</v>
      </c>
      <c r="AC787" s="13">
        <v>1.9</v>
      </c>
      <c r="AD787" s="13">
        <v>110.5</v>
      </c>
      <c r="AE787" s="13">
        <v>104.7</v>
      </c>
      <c r="AF787" s="13">
        <v>5.9</v>
      </c>
      <c r="AG787" s="13">
        <v>8.1999999999999993</v>
      </c>
      <c r="AH787" s="13">
        <v>2.4700000000000002</v>
      </c>
      <c r="AI787" s="13">
        <v>23</v>
      </c>
      <c r="AJ787" s="13">
        <v>3.4</v>
      </c>
      <c r="AK787" s="13">
        <v>11.7</v>
      </c>
      <c r="AL787" s="13">
        <v>7.7</v>
      </c>
      <c r="AM787" s="13">
        <v>9.3000000000000007</v>
      </c>
      <c r="AN787" s="13">
        <v>62.2</v>
      </c>
      <c r="AO787" s="13">
        <v>63.3</v>
      </c>
      <c r="AP787" s="13">
        <v>8.6999999999999993</v>
      </c>
      <c r="AQ787" s="13">
        <v>100.22</v>
      </c>
      <c r="AR787" s="13">
        <v>6.9</v>
      </c>
      <c r="AS787" s="13">
        <v>2848</v>
      </c>
      <c r="AT787" s="16">
        <v>4</v>
      </c>
      <c r="AU787" s="16">
        <v>1.1025641025641026</v>
      </c>
      <c r="AV787" s="17">
        <v>2.7948717948717947</v>
      </c>
      <c r="AW787" s="17">
        <v>0.60256410256410253</v>
      </c>
      <c r="AX787" s="17">
        <v>2.2051282051282053</v>
      </c>
      <c r="AY787" s="17">
        <v>0.70512820512820518</v>
      </c>
      <c r="AZ787" s="17">
        <v>0.5</v>
      </c>
      <c r="BA787" s="17">
        <v>0.39743589743589741</v>
      </c>
      <c r="BB787" s="18">
        <v>0.22857142857142856</v>
      </c>
      <c r="BC787" s="18">
        <v>2.774193548387097</v>
      </c>
      <c r="BD787" s="18">
        <v>4.0293040293040296E-2</v>
      </c>
      <c r="BE787" s="18">
        <v>2.8571428571428571E-2</v>
      </c>
      <c r="BF787" s="18">
        <v>3.4432234432234428E-2</v>
      </c>
      <c r="BG787" s="18">
        <v>0.126007326007326</v>
      </c>
      <c r="BH787" s="58" t="s">
        <v>1321</v>
      </c>
      <c r="BI787" s="58" t="s">
        <v>1332</v>
      </c>
      <c r="BJ787" s="60">
        <v>0.622</v>
      </c>
      <c r="BK787" s="60">
        <v>0.63300000000000001</v>
      </c>
      <c r="BL787" s="60">
        <v>0.14604707302353651</v>
      </c>
      <c r="BM787" s="62" t="s">
        <v>1527</v>
      </c>
      <c r="BN787" s="64">
        <v>0.12233400402414488</v>
      </c>
      <c r="BO787" s="64">
        <v>1365</v>
      </c>
      <c r="BP787" s="65">
        <v>6.3003663003663002E-2</v>
      </c>
      <c r="BQ787" s="65">
        <v>2.774193548387097</v>
      </c>
      <c r="BR787" s="80">
        <v>0.15970695970695969</v>
      </c>
      <c r="BS787" s="33"/>
    </row>
    <row r="788" spans="1:71">
      <c r="A788" s="77" t="s">
        <v>552</v>
      </c>
      <c r="B788" s="12" t="s">
        <v>51</v>
      </c>
      <c r="C788" s="13">
        <v>29</v>
      </c>
      <c r="D788" s="13">
        <v>73</v>
      </c>
      <c r="E788" s="13">
        <v>53</v>
      </c>
      <c r="F788" s="13">
        <v>20</v>
      </c>
      <c r="G788" s="13">
        <v>18.600000000000001</v>
      </c>
      <c r="H788" s="14">
        <v>438</v>
      </c>
      <c r="I788" s="15">
        <v>190</v>
      </c>
      <c r="J788" s="15">
        <v>277</v>
      </c>
      <c r="K788" s="14">
        <v>66.8</v>
      </c>
      <c r="L788" s="14">
        <v>0</v>
      </c>
      <c r="M788" s="14">
        <v>0</v>
      </c>
      <c r="N788" s="14">
        <v>0</v>
      </c>
      <c r="O788" s="14">
        <v>66</v>
      </c>
      <c r="P788" s="14">
        <v>95</v>
      </c>
      <c r="Q788" s="14">
        <v>69.099999999999994</v>
      </c>
      <c r="R788" s="15">
        <v>190</v>
      </c>
      <c r="S788" s="15">
        <v>197</v>
      </c>
      <c r="T788" s="15">
        <v>387</v>
      </c>
      <c r="U788" s="15">
        <v>117</v>
      </c>
      <c r="V788" s="68">
        <v>29</v>
      </c>
      <c r="W788" s="15">
        <v>37</v>
      </c>
      <c r="X788" s="15">
        <v>73</v>
      </c>
      <c r="Y788" s="15">
        <v>117</v>
      </c>
      <c r="Z788" s="14">
        <v>1372</v>
      </c>
      <c r="AA788" s="14">
        <v>3</v>
      </c>
      <c r="AB788" s="14">
        <v>0</v>
      </c>
      <c r="AC788" s="13">
        <v>5.5</v>
      </c>
      <c r="AD788" s="13">
        <v>121.2</v>
      </c>
      <c r="AE788" s="13">
        <v>106.3</v>
      </c>
      <c r="AF788" s="13">
        <v>14.9</v>
      </c>
      <c r="AG788" s="13">
        <v>11.5</v>
      </c>
      <c r="AH788" s="13">
        <v>3.77</v>
      </c>
      <c r="AI788" s="13">
        <v>24.8</v>
      </c>
      <c r="AJ788" s="13">
        <v>13.4</v>
      </c>
      <c r="AK788" s="13">
        <v>13.9</v>
      </c>
      <c r="AL788" s="13">
        <v>13.6</v>
      </c>
      <c r="AM788" s="13">
        <v>6.6</v>
      </c>
      <c r="AN788" s="13">
        <v>66.8</v>
      </c>
      <c r="AO788" s="13">
        <v>68.3</v>
      </c>
      <c r="AP788" s="13">
        <v>11.1</v>
      </c>
      <c r="AQ788" s="13">
        <v>95.87</v>
      </c>
      <c r="AR788" s="13">
        <v>11.4</v>
      </c>
      <c r="AS788" s="13">
        <v>2717</v>
      </c>
      <c r="AT788" s="16">
        <v>6</v>
      </c>
      <c r="AU788" s="16">
        <v>1.6027397260273972</v>
      </c>
      <c r="AV788" s="17">
        <v>5.3013698630136989</v>
      </c>
      <c r="AW788" s="17">
        <v>2.6027397260273974</v>
      </c>
      <c r="AX788" s="17">
        <v>2.6986301369863015</v>
      </c>
      <c r="AY788" s="17">
        <v>0.50684931506849318</v>
      </c>
      <c r="AZ788" s="17">
        <v>1</v>
      </c>
      <c r="BA788" s="17">
        <v>0.39726027397260272</v>
      </c>
      <c r="BB788" s="18">
        <v>0.32258064516129031</v>
      </c>
      <c r="BC788" s="18">
        <v>4.0344827586206895</v>
      </c>
      <c r="BD788" s="18">
        <v>2.7249963175725436E-2</v>
      </c>
      <c r="BE788" s="18">
        <v>5.3763440860215048E-2</v>
      </c>
      <c r="BF788" s="18">
        <v>0.13993224333480631</v>
      </c>
      <c r="BG788" s="18">
        <v>0.14508764177345707</v>
      </c>
      <c r="BH788" s="58" t="s">
        <v>1321</v>
      </c>
      <c r="BI788" s="58" t="s">
        <v>1331</v>
      </c>
      <c r="BJ788" s="60">
        <v>0.66799999999999993</v>
      </c>
      <c r="BK788" s="60">
        <v>0.68299999999999994</v>
      </c>
      <c r="BL788" s="60">
        <v>0.16716958358479178</v>
      </c>
      <c r="BM788" s="62" t="s">
        <v>1527</v>
      </c>
      <c r="BN788" s="64">
        <v>0.1835010060362173</v>
      </c>
      <c r="BO788" s="64">
        <v>1357.8000000000002</v>
      </c>
      <c r="BP788" s="65">
        <v>8.6168802474591244E-2</v>
      </c>
      <c r="BQ788" s="65">
        <v>4.0344827586206895</v>
      </c>
      <c r="BR788" s="80">
        <v>0.28501988510826337</v>
      </c>
      <c r="BS788" s="33"/>
    </row>
    <row r="789" spans="1:71">
      <c r="A789" s="77" t="s">
        <v>538</v>
      </c>
      <c r="B789" s="12" t="s">
        <v>65</v>
      </c>
      <c r="C789" s="13">
        <v>29</v>
      </c>
      <c r="D789" s="13">
        <v>69</v>
      </c>
      <c r="E789" s="13">
        <v>34</v>
      </c>
      <c r="F789" s="13">
        <v>35</v>
      </c>
      <c r="G789" s="13">
        <v>19.600000000000001</v>
      </c>
      <c r="H789" s="14">
        <v>449</v>
      </c>
      <c r="I789" s="15">
        <v>159</v>
      </c>
      <c r="J789" s="15">
        <v>373</v>
      </c>
      <c r="K789" s="14">
        <v>42</v>
      </c>
      <c r="L789" s="15">
        <v>83</v>
      </c>
      <c r="M789" s="15">
        <v>235</v>
      </c>
      <c r="N789" s="14">
        <v>34</v>
      </c>
      <c r="O789" s="14">
        <v>55</v>
      </c>
      <c r="P789" s="14">
        <v>83</v>
      </c>
      <c r="Q789" s="14">
        <v>70</v>
      </c>
      <c r="R789" s="15">
        <v>83</v>
      </c>
      <c r="S789" s="15">
        <v>235</v>
      </c>
      <c r="T789" s="15">
        <v>317</v>
      </c>
      <c r="U789" s="15">
        <v>83</v>
      </c>
      <c r="V789" s="68">
        <v>41</v>
      </c>
      <c r="W789" s="15">
        <v>41</v>
      </c>
      <c r="X789" s="15">
        <v>21</v>
      </c>
      <c r="Y789" s="15">
        <v>83</v>
      </c>
      <c r="Z789" s="14">
        <v>1104</v>
      </c>
      <c r="AA789" s="14">
        <v>1</v>
      </c>
      <c r="AB789" s="14">
        <v>0</v>
      </c>
      <c r="AC789" s="13">
        <v>-1</v>
      </c>
      <c r="AD789" s="13">
        <v>111.8</v>
      </c>
      <c r="AE789" s="13">
        <v>113.8</v>
      </c>
      <c r="AF789" s="13">
        <v>-2</v>
      </c>
      <c r="AG789" s="13">
        <v>8.4</v>
      </c>
      <c r="AH789" s="13">
        <v>2.1</v>
      </c>
      <c r="AI789" s="13">
        <v>15.4</v>
      </c>
      <c r="AJ789" s="13">
        <v>5.6</v>
      </c>
      <c r="AK789" s="13">
        <v>17.7</v>
      </c>
      <c r="AL789" s="13">
        <v>11.4</v>
      </c>
      <c r="AM789" s="13">
        <v>7.3</v>
      </c>
      <c r="AN789" s="13">
        <v>52.8</v>
      </c>
      <c r="AO789" s="13">
        <v>55.1</v>
      </c>
      <c r="AP789" s="13">
        <v>13.9</v>
      </c>
      <c r="AQ789" s="13">
        <v>100.04</v>
      </c>
      <c r="AR789" s="13">
        <v>8.6999999999999993</v>
      </c>
      <c r="AS789" s="13">
        <v>2807</v>
      </c>
      <c r="AT789" s="16">
        <v>6.5072463768115938</v>
      </c>
      <c r="AU789" s="16">
        <v>1.2028985507246377</v>
      </c>
      <c r="AV789" s="17">
        <v>4.5942028985507246</v>
      </c>
      <c r="AW789" s="17">
        <v>1.2028985507246377</v>
      </c>
      <c r="AX789" s="17">
        <v>3.4057971014492754</v>
      </c>
      <c r="AY789" s="17">
        <v>0.59420289855072461</v>
      </c>
      <c r="AZ789" s="17">
        <v>0.30434782608695654</v>
      </c>
      <c r="BA789" s="17">
        <v>0.59420289855072461</v>
      </c>
      <c r="BB789" s="18">
        <v>0.33200236616385681</v>
      </c>
      <c r="BC789" s="18">
        <v>2.024390243902439</v>
      </c>
      <c r="BD789" s="18">
        <v>3.0316474415853296E-2</v>
      </c>
      <c r="BE789" s="18">
        <v>1.5527950310559006E-2</v>
      </c>
      <c r="BF789" s="18">
        <v>6.1372375036971308E-2</v>
      </c>
      <c r="BG789" s="18">
        <v>0.17376515823720792</v>
      </c>
      <c r="BH789" s="58" t="s">
        <v>1321</v>
      </c>
      <c r="BI789" s="58" t="s">
        <v>1331</v>
      </c>
      <c r="BJ789" s="60">
        <v>0.52800000000000002</v>
      </c>
      <c r="BK789" s="60">
        <v>0.55100000000000005</v>
      </c>
      <c r="BL789" s="60">
        <v>0.22510561255280628</v>
      </c>
      <c r="BM789" s="62" t="s">
        <v>1527</v>
      </c>
      <c r="BN789" s="64">
        <v>0.19901437611174291</v>
      </c>
      <c r="BO789" s="64">
        <v>1352.4</v>
      </c>
      <c r="BP789" s="65">
        <v>6.1372375036971308E-2</v>
      </c>
      <c r="BQ789" s="65">
        <v>2.024390243902439</v>
      </c>
      <c r="BR789" s="80">
        <v>0.23439810706891451</v>
      </c>
      <c r="BS789" s="33"/>
    </row>
    <row r="790" spans="1:71">
      <c r="A790" s="77" t="s">
        <v>432</v>
      </c>
      <c r="B790" s="12" t="s">
        <v>61</v>
      </c>
      <c r="C790" s="13">
        <v>32</v>
      </c>
      <c r="D790" s="13">
        <v>54</v>
      </c>
      <c r="E790" s="13">
        <v>33</v>
      </c>
      <c r="F790" s="13">
        <v>21</v>
      </c>
      <c r="G790" s="13">
        <v>25</v>
      </c>
      <c r="H790" s="14">
        <v>583</v>
      </c>
      <c r="I790" s="15">
        <v>211</v>
      </c>
      <c r="J790" s="15">
        <v>491</v>
      </c>
      <c r="K790" s="14">
        <v>42.7</v>
      </c>
      <c r="L790" s="15">
        <v>103</v>
      </c>
      <c r="M790" s="15">
        <v>292</v>
      </c>
      <c r="N790" s="14">
        <v>36.299999999999997</v>
      </c>
      <c r="O790" s="14">
        <v>59</v>
      </c>
      <c r="P790" s="14">
        <v>65</v>
      </c>
      <c r="Q790" s="14">
        <v>87.9</v>
      </c>
      <c r="R790" s="15">
        <v>22</v>
      </c>
      <c r="S790" s="15">
        <v>135</v>
      </c>
      <c r="T790" s="15">
        <v>157</v>
      </c>
      <c r="U790" s="15">
        <v>146</v>
      </c>
      <c r="V790" s="68">
        <v>76</v>
      </c>
      <c r="W790" s="15">
        <v>43</v>
      </c>
      <c r="X790" s="15">
        <v>11</v>
      </c>
      <c r="Y790" s="15">
        <v>130</v>
      </c>
      <c r="Z790" s="14">
        <v>1075</v>
      </c>
      <c r="AA790" s="14">
        <v>1</v>
      </c>
      <c r="AB790" s="14">
        <v>0</v>
      </c>
      <c r="AC790" s="13">
        <v>2</v>
      </c>
      <c r="AD790" s="13">
        <v>112.7</v>
      </c>
      <c r="AE790" s="13">
        <v>110</v>
      </c>
      <c r="AF790" s="13">
        <v>2.7</v>
      </c>
      <c r="AG790" s="13">
        <v>15.2</v>
      </c>
      <c r="AH790" s="13">
        <v>1.97</v>
      </c>
      <c r="AI790" s="13">
        <v>19.7</v>
      </c>
      <c r="AJ790" s="13">
        <v>1.7</v>
      </c>
      <c r="AK790" s="13">
        <v>9.8000000000000007</v>
      </c>
      <c r="AL790" s="13">
        <v>5.7</v>
      </c>
      <c r="AM790" s="13">
        <v>10</v>
      </c>
      <c r="AN790" s="13">
        <v>53.4</v>
      </c>
      <c r="AO790" s="13">
        <v>55.9</v>
      </c>
      <c r="AP790" s="13">
        <v>18.3</v>
      </c>
      <c r="AQ790" s="13">
        <v>101.35</v>
      </c>
      <c r="AR790" s="13">
        <v>7.4</v>
      </c>
      <c r="AS790" s="13">
        <v>2858</v>
      </c>
      <c r="AT790" s="16">
        <v>10.796296296296296</v>
      </c>
      <c r="AU790" s="16">
        <v>2.7037037037037037</v>
      </c>
      <c r="AV790" s="17">
        <v>2.9074074074074074</v>
      </c>
      <c r="AW790" s="17">
        <v>0.40740740740740738</v>
      </c>
      <c r="AX790" s="17">
        <v>2.5</v>
      </c>
      <c r="AY790" s="17">
        <v>0.79629629629629628</v>
      </c>
      <c r="AZ790" s="17">
        <v>0.20370370370370369</v>
      </c>
      <c r="BA790" s="17">
        <v>1.4074074074074074</v>
      </c>
      <c r="BB790" s="18">
        <v>0.43185185185185182</v>
      </c>
      <c r="BC790" s="18">
        <v>1.9210526315789473</v>
      </c>
      <c r="BD790" s="18">
        <v>3.1851851851851853E-2</v>
      </c>
      <c r="BE790" s="18">
        <v>8.1481481481481474E-3</v>
      </c>
      <c r="BF790" s="18">
        <v>1.6296296296296295E-2</v>
      </c>
      <c r="BG790" s="18">
        <v>0.1</v>
      </c>
      <c r="BH790" s="58" t="s">
        <v>1322</v>
      </c>
      <c r="BI790" s="58" t="s">
        <v>1331</v>
      </c>
      <c r="BJ790" s="60">
        <v>0.53400000000000003</v>
      </c>
      <c r="BK790" s="60">
        <v>0.55899999999999994</v>
      </c>
      <c r="BL790" s="60">
        <v>0.29631864815932407</v>
      </c>
      <c r="BM790" s="62" t="s">
        <v>1527</v>
      </c>
      <c r="BN790" s="64">
        <v>0.33018853863924286</v>
      </c>
      <c r="BO790" s="64">
        <v>1350</v>
      </c>
      <c r="BP790" s="65">
        <v>0.10814814814814815</v>
      </c>
      <c r="BQ790" s="65">
        <v>1.9210526315789473</v>
      </c>
      <c r="BR790" s="80">
        <v>0.1162962962962963</v>
      </c>
      <c r="BS790" s="33"/>
    </row>
    <row r="791" spans="1:71">
      <c r="A791" s="77" t="s">
        <v>528</v>
      </c>
      <c r="B791" s="12" t="s">
        <v>65</v>
      </c>
      <c r="C791" s="13">
        <v>23</v>
      </c>
      <c r="D791" s="13">
        <v>66</v>
      </c>
      <c r="E791" s="13">
        <v>40</v>
      </c>
      <c r="F791" s="13">
        <v>26</v>
      </c>
      <c r="G791" s="13">
        <v>20.399999999999999</v>
      </c>
      <c r="H791" s="14">
        <v>455</v>
      </c>
      <c r="I791" s="15">
        <v>158</v>
      </c>
      <c r="J791" s="15">
        <v>337</v>
      </c>
      <c r="K791" s="14">
        <v>47.5</v>
      </c>
      <c r="L791" s="15">
        <v>59</v>
      </c>
      <c r="M791" s="15">
        <v>145</v>
      </c>
      <c r="N791" s="14">
        <v>42.3</v>
      </c>
      <c r="O791" s="14">
        <v>79</v>
      </c>
      <c r="P791" s="14">
        <v>112</v>
      </c>
      <c r="Q791" s="14">
        <v>67.8</v>
      </c>
      <c r="R791" s="15">
        <v>92</v>
      </c>
      <c r="S791" s="15">
        <v>172</v>
      </c>
      <c r="T791" s="15">
        <v>257</v>
      </c>
      <c r="U791" s="15">
        <v>158</v>
      </c>
      <c r="V791" s="68">
        <v>86</v>
      </c>
      <c r="W791" s="15">
        <v>59</v>
      </c>
      <c r="X791" s="15">
        <v>20</v>
      </c>
      <c r="Y791" s="15">
        <v>132</v>
      </c>
      <c r="Z791" s="14">
        <v>1175</v>
      </c>
      <c r="AA791" s="14">
        <v>2</v>
      </c>
      <c r="AB791" s="14">
        <v>0</v>
      </c>
      <c r="AC791" s="13">
        <v>1.9</v>
      </c>
      <c r="AD791" s="13">
        <v>115</v>
      </c>
      <c r="AE791" s="13">
        <v>111.2</v>
      </c>
      <c r="AF791" s="13">
        <v>3.8</v>
      </c>
      <c r="AG791" s="13">
        <v>15</v>
      </c>
      <c r="AH791" s="13">
        <v>1.84</v>
      </c>
      <c r="AI791" s="13">
        <v>24.9</v>
      </c>
      <c r="AJ791" s="13">
        <v>6.3</v>
      </c>
      <c r="AK791" s="13">
        <v>12</v>
      </c>
      <c r="AL791" s="13">
        <v>9.1</v>
      </c>
      <c r="AM791" s="13">
        <v>13.5</v>
      </c>
      <c r="AN791" s="13">
        <v>56.4</v>
      </c>
      <c r="AO791" s="13">
        <v>59.1</v>
      </c>
      <c r="AP791" s="13">
        <v>14</v>
      </c>
      <c r="AQ791" s="13">
        <v>103.86</v>
      </c>
      <c r="AR791" s="13">
        <v>8.1</v>
      </c>
      <c r="AS791" s="13">
        <v>2926</v>
      </c>
      <c r="AT791" s="16">
        <v>6.8939393939393936</v>
      </c>
      <c r="AU791" s="16">
        <v>2.393939393939394</v>
      </c>
      <c r="AV791" s="17">
        <v>3.893939393939394</v>
      </c>
      <c r="AW791" s="17">
        <v>1.393939393939394</v>
      </c>
      <c r="AX791" s="17">
        <v>2.606060606060606</v>
      </c>
      <c r="AY791" s="17">
        <v>0.89393939393939392</v>
      </c>
      <c r="AZ791" s="17">
        <v>0.30303030303030304</v>
      </c>
      <c r="BA791" s="17">
        <v>1.303030303030303</v>
      </c>
      <c r="BB791" s="18">
        <v>0.33793820558526444</v>
      </c>
      <c r="BC791" s="18">
        <v>1.8372093023255816</v>
      </c>
      <c r="BD791" s="18">
        <v>4.382055852644088E-2</v>
      </c>
      <c r="BE791" s="18">
        <v>1.4854426619132503E-2</v>
      </c>
      <c r="BF791" s="18">
        <v>6.833036244800951E-2</v>
      </c>
      <c r="BG791" s="18">
        <v>0.12774806892453952</v>
      </c>
      <c r="BH791" s="58" t="s">
        <v>1322</v>
      </c>
      <c r="BI791" s="58" t="s">
        <v>1330</v>
      </c>
      <c r="BJ791" s="60">
        <v>0.56399999999999995</v>
      </c>
      <c r="BK791" s="60">
        <v>0.59099999999999997</v>
      </c>
      <c r="BL791" s="60">
        <v>0.20337960168980085</v>
      </c>
      <c r="BM791" s="62" t="s">
        <v>1527</v>
      </c>
      <c r="BN791" s="64">
        <v>0.21084080239009817</v>
      </c>
      <c r="BO791" s="64">
        <v>1346.3999999999999</v>
      </c>
      <c r="BP791" s="65">
        <v>0.11734997029114677</v>
      </c>
      <c r="BQ791" s="65">
        <v>1.8372093023255813</v>
      </c>
      <c r="BR791" s="80">
        <v>0.19087938205585267</v>
      </c>
      <c r="BS791" s="33"/>
    </row>
    <row r="792" spans="1:71">
      <c r="A792" s="77" t="s">
        <v>464</v>
      </c>
      <c r="B792" s="12" t="s">
        <v>113</v>
      </c>
      <c r="C792" s="13">
        <v>23</v>
      </c>
      <c r="D792" s="13">
        <v>62</v>
      </c>
      <c r="E792" s="13">
        <v>16</v>
      </c>
      <c r="F792" s="13">
        <v>46</v>
      </c>
      <c r="G792" s="13">
        <v>21.6</v>
      </c>
      <c r="H792" s="14">
        <v>546</v>
      </c>
      <c r="I792" s="15">
        <v>211</v>
      </c>
      <c r="J792" s="15">
        <v>409</v>
      </c>
      <c r="K792" s="14">
        <v>51.1</v>
      </c>
      <c r="L792" s="15">
        <v>74</v>
      </c>
      <c r="M792" s="15">
        <v>192</v>
      </c>
      <c r="N792" s="14">
        <v>38.299999999999997</v>
      </c>
      <c r="O792" s="14">
        <v>50</v>
      </c>
      <c r="P792" s="14">
        <v>74</v>
      </c>
      <c r="Q792" s="14">
        <v>68.5</v>
      </c>
      <c r="R792" s="15">
        <v>112</v>
      </c>
      <c r="S792" s="15">
        <v>242</v>
      </c>
      <c r="T792" s="15">
        <v>353</v>
      </c>
      <c r="U792" s="15">
        <v>62</v>
      </c>
      <c r="V792" s="68">
        <v>56</v>
      </c>
      <c r="W792" s="15">
        <v>62</v>
      </c>
      <c r="X792" s="15">
        <v>37</v>
      </c>
      <c r="Y792" s="15">
        <v>112</v>
      </c>
      <c r="Z792" s="14">
        <v>1314</v>
      </c>
      <c r="AA792" s="14">
        <v>8</v>
      </c>
      <c r="AB792" s="14">
        <v>0</v>
      </c>
      <c r="AC792" s="13">
        <v>-4.5999999999999996</v>
      </c>
      <c r="AD792" s="13">
        <v>107.1</v>
      </c>
      <c r="AE792" s="13">
        <v>116.8</v>
      </c>
      <c r="AF792" s="13">
        <v>-9.6999999999999993</v>
      </c>
      <c r="AG792" s="13">
        <v>6.6</v>
      </c>
      <c r="AH792" s="13">
        <v>1.1100000000000001</v>
      </c>
      <c r="AI792" s="13">
        <v>10.8</v>
      </c>
      <c r="AJ792" s="13">
        <v>7.7</v>
      </c>
      <c r="AK792" s="13">
        <v>15.9</v>
      </c>
      <c r="AL792" s="13">
        <v>11.9</v>
      </c>
      <c r="AM792" s="13">
        <v>9.6999999999999993</v>
      </c>
      <c r="AN792" s="13">
        <v>60.1</v>
      </c>
      <c r="AO792" s="13">
        <v>61.4</v>
      </c>
      <c r="AP792" s="13">
        <v>15</v>
      </c>
      <c r="AQ792" s="13">
        <v>102.96</v>
      </c>
      <c r="AR792" s="13">
        <v>10.1</v>
      </c>
      <c r="AS792" s="13">
        <v>2871</v>
      </c>
      <c r="AT792" s="16">
        <v>8.806451612903226</v>
      </c>
      <c r="AU792" s="16">
        <v>1</v>
      </c>
      <c r="AV792" s="17">
        <v>5.693548387096774</v>
      </c>
      <c r="AW792" s="17">
        <v>1.8064516129032258</v>
      </c>
      <c r="AX792" s="17">
        <v>3.903225806451613</v>
      </c>
      <c r="AY792" s="17">
        <v>1</v>
      </c>
      <c r="AZ792" s="17">
        <v>0.59677419354838712</v>
      </c>
      <c r="BA792" s="17">
        <v>0.90322580645161288</v>
      </c>
      <c r="BB792" s="18">
        <v>0.40770609318996415</v>
      </c>
      <c r="BC792" s="18">
        <v>1.1071428571428572</v>
      </c>
      <c r="BD792" s="18">
        <v>4.6296296296296294E-2</v>
      </c>
      <c r="BE792" s="18">
        <v>2.7628434886499402E-2</v>
      </c>
      <c r="BF792" s="18">
        <v>8.3632019115890077E-2</v>
      </c>
      <c r="BG792" s="18">
        <v>0.18070489844683393</v>
      </c>
      <c r="BH792" s="58" t="s">
        <v>1322</v>
      </c>
      <c r="BI792" s="58" t="s">
        <v>1330</v>
      </c>
      <c r="BJ792" s="60">
        <v>0.60099999999999998</v>
      </c>
      <c r="BK792" s="60">
        <v>0.61399999999999999</v>
      </c>
      <c r="BL792" s="60">
        <v>0.24683162341581172</v>
      </c>
      <c r="BM792" s="62" t="s">
        <v>1527</v>
      </c>
      <c r="BN792" s="64">
        <v>0.26933212176283511</v>
      </c>
      <c r="BO792" s="64">
        <v>1339.2</v>
      </c>
      <c r="BP792" s="65">
        <v>4.6296296296296294E-2</v>
      </c>
      <c r="BQ792" s="65">
        <v>1.1071428571428572</v>
      </c>
      <c r="BR792" s="80">
        <v>0.26359020310633213</v>
      </c>
      <c r="BS792" s="33"/>
    </row>
    <row r="793" spans="1:71">
      <c r="A793" s="77" t="s">
        <v>384</v>
      </c>
      <c r="B793" s="12" t="s">
        <v>115</v>
      </c>
      <c r="C793" s="13">
        <v>35</v>
      </c>
      <c r="D793" s="13">
        <v>41</v>
      </c>
      <c r="E793" s="13">
        <v>15</v>
      </c>
      <c r="F793" s="13">
        <v>26</v>
      </c>
      <c r="G793" s="13">
        <v>32.5</v>
      </c>
      <c r="H793" s="14">
        <v>664</v>
      </c>
      <c r="I793" s="15">
        <v>246</v>
      </c>
      <c r="J793" s="15">
        <v>570</v>
      </c>
      <c r="K793" s="14">
        <v>43</v>
      </c>
      <c r="L793" s="15">
        <v>94</v>
      </c>
      <c r="M793" s="15">
        <v>267</v>
      </c>
      <c r="N793" s="14">
        <v>35.799999999999997</v>
      </c>
      <c r="O793" s="14">
        <v>78</v>
      </c>
      <c r="P793" s="14">
        <v>98</v>
      </c>
      <c r="Q793" s="14">
        <v>81.400000000000006</v>
      </c>
      <c r="R793" s="15">
        <v>25</v>
      </c>
      <c r="S793" s="15">
        <v>197</v>
      </c>
      <c r="T793" s="15">
        <v>217</v>
      </c>
      <c r="U793" s="15">
        <v>176</v>
      </c>
      <c r="V793" s="68">
        <v>107</v>
      </c>
      <c r="W793" s="15">
        <v>74</v>
      </c>
      <c r="X793" s="15">
        <v>21</v>
      </c>
      <c r="Y793" s="15">
        <v>103</v>
      </c>
      <c r="Z793" s="14">
        <v>1374</v>
      </c>
      <c r="AA793" s="14">
        <v>3</v>
      </c>
      <c r="AB793" s="14">
        <v>0</v>
      </c>
      <c r="AC793" s="13">
        <v>-2</v>
      </c>
      <c r="AD793" s="13">
        <v>108.3</v>
      </c>
      <c r="AE793" s="13">
        <v>112.2</v>
      </c>
      <c r="AF793" s="13">
        <v>-3.8</v>
      </c>
      <c r="AG793" s="13">
        <v>21.7</v>
      </c>
      <c r="AH793" s="13">
        <v>1.68</v>
      </c>
      <c r="AI793" s="13">
        <v>19.899999999999999</v>
      </c>
      <c r="AJ793" s="13">
        <v>1.8</v>
      </c>
      <c r="AK793" s="13">
        <v>15.3</v>
      </c>
      <c r="AL793" s="13">
        <v>8.3000000000000007</v>
      </c>
      <c r="AM793" s="13">
        <v>11.8</v>
      </c>
      <c r="AN793" s="13">
        <v>51.4</v>
      </c>
      <c r="AO793" s="13">
        <v>54.3</v>
      </c>
      <c r="AP793" s="13">
        <v>23.3</v>
      </c>
      <c r="AQ793" s="13">
        <v>98.87</v>
      </c>
      <c r="AR793" s="13">
        <v>10.6</v>
      </c>
      <c r="AS793" s="13">
        <v>2757</v>
      </c>
      <c r="AT793" s="16">
        <v>16.195121951219512</v>
      </c>
      <c r="AU793" s="16">
        <v>4.2926829268292686</v>
      </c>
      <c r="AV793" s="17">
        <v>5.2926829268292686</v>
      </c>
      <c r="AW793" s="17">
        <v>0.6097560975609756</v>
      </c>
      <c r="AX793" s="17">
        <v>4.8048780487804876</v>
      </c>
      <c r="AY793" s="17">
        <v>1.8048780487804879</v>
      </c>
      <c r="AZ793" s="17">
        <v>0.51219512195121952</v>
      </c>
      <c r="BA793" s="17">
        <v>2.6097560975609757</v>
      </c>
      <c r="BB793" s="18">
        <v>0.49831144465290805</v>
      </c>
      <c r="BC793" s="18">
        <v>1.6448598130841121</v>
      </c>
      <c r="BD793" s="18">
        <v>5.5534709193245782E-2</v>
      </c>
      <c r="BE793" s="18">
        <v>1.5759849906191371E-2</v>
      </c>
      <c r="BF793" s="18">
        <v>1.8761726078799248E-2</v>
      </c>
      <c r="BG793" s="18">
        <v>0.14784240150093808</v>
      </c>
      <c r="BH793" s="58" t="s">
        <v>1323</v>
      </c>
      <c r="BI793" s="58" t="s">
        <v>1332</v>
      </c>
      <c r="BJ793" s="60">
        <v>0.51400000000000001</v>
      </c>
      <c r="BK793" s="60">
        <v>0.54299999999999993</v>
      </c>
      <c r="BL793" s="60">
        <v>0.343995171997586</v>
      </c>
      <c r="BM793" s="62" t="s">
        <v>1526</v>
      </c>
      <c r="BN793" s="64">
        <v>0.49530352848800119</v>
      </c>
      <c r="BO793" s="64">
        <v>1332.5</v>
      </c>
      <c r="BP793" s="65">
        <v>0.13208255159474672</v>
      </c>
      <c r="BQ793" s="65">
        <v>1.6448598130841121</v>
      </c>
      <c r="BR793" s="80">
        <v>0.16285178236397749</v>
      </c>
      <c r="BS793" s="33"/>
    </row>
    <row r="794" spans="1:71">
      <c r="A794" s="77" t="s">
        <v>420</v>
      </c>
      <c r="B794" s="12" t="s">
        <v>59</v>
      </c>
      <c r="C794" s="13">
        <v>22</v>
      </c>
      <c r="D794" s="13">
        <v>59</v>
      </c>
      <c r="E794" s="13">
        <v>34</v>
      </c>
      <c r="F794" s="13">
        <v>25</v>
      </c>
      <c r="G794" s="13">
        <v>22.5</v>
      </c>
      <c r="H794" s="14">
        <v>596</v>
      </c>
      <c r="I794" s="15">
        <v>248</v>
      </c>
      <c r="J794" s="15">
        <v>460</v>
      </c>
      <c r="K794" s="14">
        <v>53.5</v>
      </c>
      <c r="L794" s="15">
        <v>12</v>
      </c>
      <c r="M794" s="15">
        <v>47</v>
      </c>
      <c r="N794" s="14">
        <v>22.4</v>
      </c>
      <c r="O794" s="14">
        <v>89</v>
      </c>
      <c r="P794" s="14">
        <v>142</v>
      </c>
      <c r="Q794" s="14">
        <v>64.099999999999994</v>
      </c>
      <c r="R794" s="15">
        <v>112</v>
      </c>
      <c r="S794" s="15">
        <v>195</v>
      </c>
      <c r="T794" s="15">
        <v>301</v>
      </c>
      <c r="U794" s="15">
        <v>136</v>
      </c>
      <c r="V794" s="68">
        <v>83</v>
      </c>
      <c r="W794" s="15">
        <v>100</v>
      </c>
      <c r="X794" s="15">
        <v>41</v>
      </c>
      <c r="Y794" s="15">
        <v>165</v>
      </c>
      <c r="Z794" s="14">
        <v>1493</v>
      </c>
      <c r="AA794" s="14">
        <v>3</v>
      </c>
      <c r="AB794" s="14">
        <v>0</v>
      </c>
      <c r="AC794" s="13">
        <v>1.1000000000000001</v>
      </c>
      <c r="AD794" s="13">
        <v>113.1</v>
      </c>
      <c r="AE794" s="13">
        <v>109.2</v>
      </c>
      <c r="AF794" s="13">
        <v>4</v>
      </c>
      <c r="AG794" s="13">
        <v>13.9</v>
      </c>
      <c r="AH794" s="13">
        <v>1.68</v>
      </c>
      <c r="AI794" s="13">
        <v>18.2</v>
      </c>
      <c r="AJ794" s="13">
        <v>8.1</v>
      </c>
      <c r="AK794" s="13">
        <v>13.9</v>
      </c>
      <c r="AL794" s="13">
        <v>11</v>
      </c>
      <c r="AM794" s="13">
        <v>10.8</v>
      </c>
      <c r="AN794" s="13">
        <v>54.7</v>
      </c>
      <c r="AO794" s="13">
        <v>56.8</v>
      </c>
      <c r="AP794" s="13">
        <v>18.5</v>
      </c>
      <c r="AQ794" s="13">
        <v>102.76</v>
      </c>
      <c r="AR794" s="13">
        <v>10.4</v>
      </c>
      <c r="AS794" s="13">
        <v>2822</v>
      </c>
      <c r="AT794" s="16">
        <v>10.101694915254237</v>
      </c>
      <c r="AU794" s="16">
        <v>2.3050847457627119</v>
      </c>
      <c r="AV794" s="17">
        <v>5.101694915254237</v>
      </c>
      <c r="AW794" s="17">
        <v>1.8983050847457628</v>
      </c>
      <c r="AX794" s="17">
        <v>3.3050847457627119</v>
      </c>
      <c r="AY794" s="17">
        <v>1.6949152542372881</v>
      </c>
      <c r="AZ794" s="17">
        <v>0.69491525423728817</v>
      </c>
      <c r="BA794" s="17">
        <v>1.4067796610169492</v>
      </c>
      <c r="BB794" s="18">
        <v>0.44896421845574386</v>
      </c>
      <c r="BC794" s="18">
        <v>1.6385542168674698</v>
      </c>
      <c r="BD794" s="18">
        <v>7.5329566854990579E-2</v>
      </c>
      <c r="BE794" s="18">
        <v>3.088512241054614E-2</v>
      </c>
      <c r="BF794" s="18">
        <v>8.4369114877589454E-2</v>
      </c>
      <c r="BG794" s="18">
        <v>0.14689265536723164</v>
      </c>
      <c r="BH794" s="58" t="s">
        <v>1322</v>
      </c>
      <c r="BI794" s="58" t="s">
        <v>1329</v>
      </c>
      <c r="BJ794" s="60">
        <v>0.54700000000000004</v>
      </c>
      <c r="BK794" s="60">
        <v>0.56799999999999995</v>
      </c>
      <c r="BL794" s="60">
        <v>0.27761013880506941</v>
      </c>
      <c r="BM794" s="62" t="s">
        <v>1527</v>
      </c>
      <c r="BN794" s="64">
        <v>0.3089451966033489</v>
      </c>
      <c r="BO794" s="64">
        <v>1327.5</v>
      </c>
      <c r="BP794" s="65">
        <v>0.10244821092278719</v>
      </c>
      <c r="BQ794" s="65">
        <v>1.6385542168674698</v>
      </c>
      <c r="BR794" s="80">
        <v>0.22674199623352165</v>
      </c>
      <c r="BS794" s="33"/>
    </row>
    <row r="795" spans="1:71">
      <c r="A795" s="77" t="s">
        <v>554</v>
      </c>
      <c r="B795" s="12" t="s">
        <v>121</v>
      </c>
      <c r="C795" s="13">
        <v>21</v>
      </c>
      <c r="D795" s="13">
        <v>67</v>
      </c>
      <c r="E795" s="13">
        <v>29</v>
      </c>
      <c r="F795" s="13">
        <v>38</v>
      </c>
      <c r="G795" s="13">
        <v>19.8</v>
      </c>
      <c r="H795" s="14">
        <v>436</v>
      </c>
      <c r="I795" s="15">
        <v>181</v>
      </c>
      <c r="J795" s="15">
        <v>335</v>
      </c>
      <c r="K795" s="14">
        <v>53.9</v>
      </c>
      <c r="L795" s="15">
        <v>13</v>
      </c>
      <c r="M795" s="15">
        <v>47</v>
      </c>
      <c r="N795" s="14">
        <v>28.6</v>
      </c>
      <c r="O795" s="14">
        <v>60</v>
      </c>
      <c r="P795" s="14">
        <v>107</v>
      </c>
      <c r="Q795" s="14">
        <v>59.6</v>
      </c>
      <c r="R795" s="15">
        <v>214</v>
      </c>
      <c r="S795" s="15">
        <v>308</v>
      </c>
      <c r="T795" s="15">
        <v>529</v>
      </c>
      <c r="U795" s="15">
        <v>74</v>
      </c>
      <c r="V795" s="68">
        <v>74</v>
      </c>
      <c r="W795" s="15">
        <v>34</v>
      </c>
      <c r="X795" s="15">
        <v>107</v>
      </c>
      <c r="Y795" s="15">
        <v>188</v>
      </c>
      <c r="Z795" s="14">
        <v>1541</v>
      </c>
      <c r="AA795" s="14">
        <v>8</v>
      </c>
      <c r="AB795" s="14">
        <v>0</v>
      </c>
      <c r="AC795" s="13">
        <v>0</v>
      </c>
      <c r="AD795" s="13">
        <v>109.9</v>
      </c>
      <c r="AE795" s="13">
        <v>109.7</v>
      </c>
      <c r="AF795" s="13">
        <v>0.2</v>
      </c>
      <c r="AG795" s="13">
        <v>8.1</v>
      </c>
      <c r="AH795" s="13">
        <v>1.07</v>
      </c>
      <c r="AI795" s="13">
        <v>14.6</v>
      </c>
      <c r="AJ795" s="13">
        <v>14.4</v>
      </c>
      <c r="AK795" s="13">
        <v>21.8</v>
      </c>
      <c r="AL795" s="13">
        <v>17.899999999999999</v>
      </c>
      <c r="AM795" s="13">
        <v>13.7</v>
      </c>
      <c r="AN795" s="13">
        <v>56</v>
      </c>
      <c r="AO795" s="13">
        <v>57.4</v>
      </c>
      <c r="AP795" s="13">
        <v>13.5</v>
      </c>
      <c r="AQ795" s="13">
        <v>101.68</v>
      </c>
      <c r="AR795" s="13">
        <v>10.5</v>
      </c>
      <c r="AS795" s="13">
        <v>2801</v>
      </c>
      <c r="AT795" s="16">
        <v>6.5074626865671643</v>
      </c>
      <c r="AU795" s="16">
        <v>1.1044776119402986</v>
      </c>
      <c r="AV795" s="17">
        <v>7.8955223880597014</v>
      </c>
      <c r="AW795" s="17">
        <v>3.1940298507462686</v>
      </c>
      <c r="AX795" s="17">
        <v>4.5970149253731343</v>
      </c>
      <c r="AY795" s="17">
        <v>0.5074626865671642</v>
      </c>
      <c r="AZ795" s="17">
        <v>1.5970149253731343</v>
      </c>
      <c r="BA795" s="17">
        <v>1.1044776119402986</v>
      </c>
      <c r="BB795" s="18">
        <v>0.32865973164480627</v>
      </c>
      <c r="BC795" s="18">
        <v>1</v>
      </c>
      <c r="BD795" s="18">
        <v>2.5629428614503243E-2</v>
      </c>
      <c r="BE795" s="18">
        <v>8.0657319463289606E-2</v>
      </c>
      <c r="BF795" s="18">
        <v>0.16131463892657921</v>
      </c>
      <c r="BG795" s="18">
        <v>0.23217247097844113</v>
      </c>
      <c r="BH795" s="58" t="s">
        <v>1321</v>
      </c>
      <c r="BI795" s="58" t="s">
        <v>1329</v>
      </c>
      <c r="BJ795" s="60">
        <v>0.56000000000000005</v>
      </c>
      <c r="BK795" s="60">
        <v>0.57399999999999995</v>
      </c>
      <c r="BL795" s="60">
        <v>0.20217260108630053</v>
      </c>
      <c r="BM795" s="62" t="s">
        <v>1527</v>
      </c>
      <c r="BN795" s="64">
        <v>0.19902099162137002</v>
      </c>
      <c r="BO795" s="64">
        <v>1326.6000000000001</v>
      </c>
      <c r="BP795" s="65">
        <v>5.5781697572742345E-2</v>
      </c>
      <c r="BQ795" s="65">
        <v>1</v>
      </c>
      <c r="BR795" s="80">
        <v>0.39876375697271216</v>
      </c>
      <c r="BS795" s="33"/>
    </row>
    <row r="796" spans="1:71">
      <c r="A796" s="77" t="s">
        <v>412</v>
      </c>
      <c r="B796" s="12" t="s">
        <v>163</v>
      </c>
      <c r="C796" s="13">
        <v>23</v>
      </c>
      <c r="D796" s="13">
        <v>56</v>
      </c>
      <c r="E796" s="13">
        <v>18</v>
      </c>
      <c r="F796" s="13">
        <v>38</v>
      </c>
      <c r="G796" s="13">
        <v>23.6</v>
      </c>
      <c r="H796" s="14">
        <v>605</v>
      </c>
      <c r="I796" s="15">
        <v>207</v>
      </c>
      <c r="J796" s="15">
        <v>554</v>
      </c>
      <c r="K796" s="14">
        <v>37.200000000000003</v>
      </c>
      <c r="L796" s="15">
        <v>112</v>
      </c>
      <c r="M796" s="15">
        <v>330</v>
      </c>
      <c r="N796" s="14">
        <v>33.1</v>
      </c>
      <c r="O796" s="14">
        <v>78</v>
      </c>
      <c r="P796" s="14">
        <v>101</v>
      </c>
      <c r="Q796" s="14">
        <v>81.599999999999994</v>
      </c>
      <c r="R796" s="15">
        <v>22</v>
      </c>
      <c r="S796" s="15">
        <v>134</v>
      </c>
      <c r="T796" s="15">
        <v>157</v>
      </c>
      <c r="U796" s="15">
        <v>67</v>
      </c>
      <c r="V796" s="68">
        <v>56</v>
      </c>
      <c r="W796" s="15">
        <v>28</v>
      </c>
      <c r="X796" s="15">
        <v>22</v>
      </c>
      <c r="Y796" s="15">
        <v>50</v>
      </c>
      <c r="Z796" s="14">
        <v>991</v>
      </c>
      <c r="AA796" s="14">
        <v>0</v>
      </c>
      <c r="AB796" s="14">
        <v>0</v>
      </c>
      <c r="AC796" s="13">
        <v>-5.7</v>
      </c>
      <c r="AD796" s="13">
        <v>106.6</v>
      </c>
      <c r="AE796" s="13">
        <v>118.1</v>
      </c>
      <c r="AF796" s="13">
        <v>-11.4</v>
      </c>
      <c r="AG796" s="13">
        <v>7.6</v>
      </c>
      <c r="AH796" s="13">
        <v>1.1399999999999999</v>
      </c>
      <c r="AI796" s="13">
        <v>9.1999999999999993</v>
      </c>
      <c r="AJ796" s="13">
        <v>1.7</v>
      </c>
      <c r="AK796" s="13">
        <v>9.6999999999999993</v>
      </c>
      <c r="AL796" s="13">
        <v>5.6</v>
      </c>
      <c r="AM796" s="13">
        <v>8.1</v>
      </c>
      <c r="AN796" s="13">
        <v>47.1</v>
      </c>
      <c r="AO796" s="13">
        <v>50.4</v>
      </c>
      <c r="AP796" s="13">
        <v>20.399999999999999</v>
      </c>
      <c r="AQ796" s="13">
        <v>101.14</v>
      </c>
      <c r="AR796" s="13">
        <v>6.6</v>
      </c>
      <c r="AS796" s="13">
        <v>2783</v>
      </c>
      <c r="AT796" s="16">
        <v>10.803571428571429</v>
      </c>
      <c r="AU796" s="16">
        <v>1.1964285714285714</v>
      </c>
      <c r="AV796" s="17">
        <v>2.8035714285714284</v>
      </c>
      <c r="AW796" s="17">
        <v>0.39285714285714285</v>
      </c>
      <c r="AX796" s="17">
        <v>2.3928571428571428</v>
      </c>
      <c r="AY796" s="17">
        <v>0.5</v>
      </c>
      <c r="AZ796" s="17">
        <v>0.39285714285714285</v>
      </c>
      <c r="BA796" s="17">
        <v>1</v>
      </c>
      <c r="BB796" s="18">
        <v>0.45777845036319609</v>
      </c>
      <c r="BC796" s="18">
        <v>1.1964285714285714</v>
      </c>
      <c r="BD796" s="18">
        <v>2.1186440677966101E-2</v>
      </c>
      <c r="BE796" s="18">
        <v>1.6646489104116223E-2</v>
      </c>
      <c r="BF796" s="18">
        <v>1.6646489104116223E-2</v>
      </c>
      <c r="BG796" s="18">
        <v>0.10139225181598062</v>
      </c>
      <c r="BH796" s="58" t="s">
        <v>1322</v>
      </c>
      <c r="BI796" s="58" t="s">
        <v>1330</v>
      </c>
      <c r="BJ796" s="60">
        <v>0.47100000000000003</v>
      </c>
      <c r="BK796" s="60">
        <v>0.504</v>
      </c>
      <c r="BL796" s="60">
        <v>0.33433916716958356</v>
      </c>
      <c r="BM796" s="62" t="s">
        <v>1527</v>
      </c>
      <c r="BN796" s="64">
        <v>0.33041103765449842</v>
      </c>
      <c r="BO796" s="64">
        <v>1321.6000000000001</v>
      </c>
      <c r="BP796" s="65">
        <v>5.069612590799031E-2</v>
      </c>
      <c r="BQ796" s="65">
        <v>1.1964285714285714</v>
      </c>
      <c r="BR796" s="80">
        <v>0.11879539951573849</v>
      </c>
      <c r="BS796" s="33"/>
    </row>
    <row r="797" spans="1:71">
      <c r="A797" s="77" t="s">
        <v>490</v>
      </c>
      <c r="B797" s="12" t="s">
        <v>195</v>
      </c>
      <c r="C797" s="13">
        <v>26</v>
      </c>
      <c r="D797" s="13">
        <v>60</v>
      </c>
      <c r="E797" s="13">
        <v>16</v>
      </c>
      <c r="F797" s="13">
        <v>44</v>
      </c>
      <c r="G797" s="13">
        <v>21.9</v>
      </c>
      <c r="H797" s="14">
        <v>522</v>
      </c>
      <c r="I797" s="15">
        <v>192</v>
      </c>
      <c r="J797" s="15">
        <v>468</v>
      </c>
      <c r="K797" s="14">
        <v>40.6</v>
      </c>
      <c r="L797" s="15">
        <v>102</v>
      </c>
      <c r="M797" s="15">
        <v>282</v>
      </c>
      <c r="N797" s="14">
        <v>35.1</v>
      </c>
      <c r="O797" s="14">
        <v>48</v>
      </c>
      <c r="P797" s="14">
        <v>60</v>
      </c>
      <c r="Q797" s="14">
        <v>79.3</v>
      </c>
      <c r="R797" s="15">
        <v>60</v>
      </c>
      <c r="S797" s="15">
        <v>162</v>
      </c>
      <c r="T797" s="15">
        <v>222</v>
      </c>
      <c r="U797" s="15">
        <v>120</v>
      </c>
      <c r="V797" s="68">
        <v>72</v>
      </c>
      <c r="W797" s="15">
        <v>36</v>
      </c>
      <c r="X797" s="15">
        <v>12</v>
      </c>
      <c r="Y797" s="15">
        <v>78</v>
      </c>
      <c r="Z797" s="14">
        <v>1026</v>
      </c>
      <c r="AA797" s="14">
        <v>1</v>
      </c>
      <c r="AB797" s="14">
        <v>0</v>
      </c>
      <c r="AC797" s="13">
        <v>-4.3</v>
      </c>
      <c r="AD797" s="13">
        <v>103.2</v>
      </c>
      <c r="AE797" s="13">
        <v>113.4</v>
      </c>
      <c r="AF797" s="13">
        <v>-10.199999999999999</v>
      </c>
      <c r="AG797" s="13">
        <v>15</v>
      </c>
      <c r="AH797" s="13">
        <v>1.65</v>
      </c>
      <c r="AI797" s="13">
        <v>17.7</v>
      </c>
      <c r="AJ797" s="13">
        <v>4</v>
      </c>
      <c r="AK797" s="13">
        <v>13.3</v>
      </c>
      <c r="AL797" s="13">
        <v>8.3000000000000007</v>
      </c>
      <c r="AM797" s="13">
        <v>10.8</v>
      </c>
      <c r="AN797" s="13">
        <v>51.3</v>
      </c>
      <c r="AO797" s="13">
        <v>53.3</v>
      </c>
      <c r="AP797" s="13">
        <v>17.899999999999999</v>
      </c>
      <c r="AQ797" s="13">
        <v>98.64</v>
      </c>
      <c r="AR797" s="13">
        <v>8.4</v>
      </c>
      <c r="AS797" s="13">
        <v>2711</v>
      </c>
      <c r="AT797" s="16">
        <v>8.6999999999999993</v>
      </c>
      <c r="AU797" s="16">
        <v>2</v>
      </c>
      <c r="AV797" s="17">
        <v>3.7</v>
      </c>
      <c r="AW797" s="17">
        <v>1</v>
      </c>
      <c r="AX797" s="17">
        <v>2.7</v>
      </c>
      <c r="AY797" s="17">
        <v>0.6</v>
      </c>
      <c r="AZ797" s="17">
        <v>0.2</v>
      </c>
      <c r="BA797" s="17">
        <v>1.2</v>
      </c>
      <c r="BB797" s="18">
        <v>0.39726027397260272</v>
      </c>
      <c r="BC797" s="18">
        <v>1.6666666666666667</v>
      </c>
      <c r="BD797" s="18">
        <v>2.7397260273972605E-2</v>
      </c>
      <c r="BE797" s="18">
        <v>9.1324200913242021E-3</v>
      </c>
      <c r="BF797" s="18">
        <v>4.5662100456621009E-2</v>
      </c>
      <c r="BG797" s="18">
        <v>0.12328767123287673</v>
      </c>
      <c r="BH797" s="58" t="s">
        <v>1322</v>
      </c>
      <c r="BI797" s="58" t="s">
        <v>1330</v>
      </c>
      <c r="BJ797" s="60">
        <v>0.51300000000000001</v>
      </c>
      <c r="BK797" s="60">
        <v>0.53299999999999992</v>
      </c>
      <c r="BL797" s="60">
        <v>0.28243814121907063</v>
      </c>
      <c r="BM797" s="62" t="s">
        <v>1527</v>
      </c>
      <c r="BN797" s="64">
        <v>0.26607645875251507</v>
      </c>
      <c r="BO797" s="64">
        <v>1314</v>
      </c>
      <c r="BP797" s="65">
        <v>9.1324200913242004E-2</v>
      </c>
      <c r="BQ797" s="65">
        <v>1.6666666666666667</v>
      </c>
      <c r="BR797" s="80">
        <v>0.16894977168949774</v>
      </c>
      <c r="BS797" s="33"/>
    </row>
    <row r="798" spans="1:71">
      <c r="A798" s="77" t="s">
        <v>638</v>
      </c>
      <c r="B798" s="12" t="s">
        <v>53</v>
      </c>
      <c r="C798" s="13">
        <v>35</v>
      </c>
      <c r="D798" s="13">
        <v>74</v>
      </c>
      <c r="E798" s="13">
        <v>33</v>
      </c>
      <c r="F798" s="13">
        <v>41</v>
      </c>
      <c r="G798" s="13">
        <v>17.600000000000001</v>
      </c>
      <c r="H798" s="14">
        <v>333</v>
      </c>
      <c r="I798" s="15">
        <v>126</v>
      </c>
      <c r="J798" s="15">
        <v>200</v>
      </c>
      <c r="K798" s="14">
        <v>61.9</v>
      </c>
      <c r="L798" s="14">
        <v>0</v>
      </c>
      <c r="M798" s="15">
        <v>7</v>
      </c>
      <c r="N798" s="14">
        <v>0</v>
      </c>
      <c r="O798" s="14">
        <v>81</v>
      </c>
      <c r="P798" s="14">
        <v>126</v>
      </c>
      <c r="Q798" s="14">
        <v>64.8</v>
      </c>
      <c r="R798" s="15">
        <v>118</v>
      </c>
      <c r="S798" s="15">
        <v>340</v>
      </c>
      <c r="T798" s="15">
        <v>451</v>
      </c>
      <c r="U798" s="15">
        <v>133</v>
      </c>
      <c r="V798" s="68">
        <v>59</v>
      </c>
      <c r="W798" s="15">
        <v>30</v>
      </c>
      <c r="X798" s="15">
        <v>44</v>
      </c>
      <c r="Y798" s="15">
        <v>155</v>
      </c>
      <c r="Z798" s="14">
        <v>1258</v>
      </c>
      <c r="AA798" s="14">
        <v>2</v>
      </c>
      <c r="AB798" s="14">
        <v>0</v>
      </c>
      <c r="AC798" s="13">
        <v>0.7</v>
      </c>
      <c r="AD798" s="13">
        <v>115.2</v>
      </c>
      <c r="AE798" s="13">
        <v>115</v>
      </c>
      <c r="AF798" s="13">
        <v>0.2</v>
      </c>
      <c r="AG798" s="13">
        <v>13.3</v>
      </c>
      <c r="AH798" s="13">
        <v>2.27</v>
      </c>
      <c r="AI798" s="13">
        <v>29.5</v>
      </c>
      <c r="AJ798" s="13">
        <v>9.4</v>
      </c>
      <c r="AK798" s="13">
        <v>25.3</v>
      </c>
      <c r="AL798" s="13">
        <v>17.600000000000001</v>
      </c>
      <c r="AM798" s="13">
        <v>13</v>
      </c>
      <c r="AN798" s="13">
        <v>61.9</v>
      </c>
      <c r="AO798" s="13">
        <v>64.5</v>
      </c>
      <c r="AP798" s="13">
        <v>10.5</v>
      </c>
      <c r="AQ798" s="13">
        <v>100.08</v>
      </c>
      <c r="AR798" s="13">
        <v>9.8000000000000007</v>
      </c>
      <c r="AS798" s="13">
        <v>2732</v>
      </c>
      <c r="AT798" s="16">
        <v>4.5</v>
      </c>
      <c r="AU798" s="16">
        <v>1.7972972972972974</v>
      </c>
      <c r="AV798" s="17">
        <v>6.0945945945945947</v>
      </c>
      <c r="AW798" s="17">
        <v>1.5945945945945945</v>
      </c>
      <c r="AX798" s="17">
        <v>4.5945945945945947</v>
      </c>
      <c r="AY798" s="17">
        <v>0.40540540540540543</v>
      </c>
      <c r="AZ798" s="17">
        <v>0.59459459459459463</v>
      </c>
      <c r="BA798" s="17">
        <v>0.79729729729729726</v>
      </c>
      <c r="BB798" s="18">
        <v>0.25568181818181818</v>
      </c>
      <c r="BC798" s="18">
        <v>2.2542372881355934</v>
      </c>
      <c r="BD798" s="18">
        <v>2.3034398034398034E-2</v>
      </c>
      <c r="BE798" s="18">
        <v>3.3783783783783786E-2</v>
      </c>
      <c r="BF798" s="18">
        <v>9.0601965601965595E-2</v>
      </c>
      <c r="BG798" s="18">
        <v>0.26105651105651106</v>
      </c>
      <c r="BH798" s="58" t="s">
        <v>1321</v>
      </c>
      <c r="BI798" s="58" t="s">
        <v>1332</v>
      </c>
      <c r="BJ798" s="60">
        <v>0.61899999999999999</v>
      </c>
      <c r="BK798" s="60">
        <v>0.64500000000000002</v>
      </c>
      <c r="BL798" s="60">
        <v>0.12070006035003017</v>
      </c>
      <c r="BM798" s="62" t="s">
        <v>1527</v>
      </c>
      <c r="BN798" s="64">
        <v>0.137625754527163</v>
      </c>
      <c r="BO798" s="64">
        <v>1302.4000000000001</v>
      </c>
      <c r="BP798" s="65">
        <v>0.10211916461916461</v>
      </c>
      <c r="BQ798" s="65">
        <v>2.2542372881355934</v>
      </c>
      <c r="BR798" s="80">
        <v>0.34628378378378377</v>
      </c>
      <c r="BS798" s="33"/>
    </row>
    <row r="799" spans="1:71">
      <c r="A799" s="77" t="s">
        <v>368</v>
      </c>
      <c r="B799" s="12" t="s">
        <v>57</v>
      </c>
      <c r="C799" s="13">
        <v>23</v>
      </c>
      <c r="D799" s="13">
        <v>36</v>
      </c>
      <c r="E799" s="13">
        <v>18</v>
      </c>
      <c r="F799" s="13">
        <v>18</v>
      </c>
      <c r="G799" s="13">
        <v>35.700000000000003</v>
      </c>
      <c r="H799" s="14">
        <v>680</v>
      </c>
      <c r="I799" s="15">
        <v>270</v>
      </c>
      <c r="J799" s="15">
        <v>544</v>
      </c>
      <c r="K799" s="14">
        <v>50</v>
      </c>
      <c r="L799" s="15">
        <v>43</v>
      </c>
      <c r="M799" s="15">
        <v>140</v>
      </c>
      <c r="N799" s="14">
        <v>31.2</v>
      </c>
      <c r="O799" s="14">
        <v>94</v>
      </c>
      <c r="P799" s="14">
        <v>126</v>
      </c>
      <c r="Q799" s="14">
        <v>74.599999999999994</v>
      </c>
      <c r="R799" s="15">
        <v>61</v>
      </c>
      <c r="S799" s="15">
        <v>299</v>
      </c>
      <c r="T799" s="15">
        <v>360</v>
      </c>
      <c r="U799" s="15">
        <v>180</v>
      </c>
      <c r="V799" s="68">
        <v>104</v>
      </c>
      <c r="W799" s="15">
        <v>58</v>
      </c>
      <c r="X799" s="15">
        <v>36</v>
      </c>
      <c r="Y799" s="15">
        <v>68</v>
      </c>
      <c r="Z799" s="14">
        <v>1552</v>
      </c>
      <c r="AA799" s="14">
        <v>20</v>
      </c>
      <c r="AB799" s="14">
        <v>1</v>
      </c>
      <c r="AC799" s="13">
        <v>1.5</v>
      </c>
      <c r="AD799" s="13">
        <v>111.8</v>
      </c>
      <c r="AE799" s="13">
        <v>110.2</v>
      </c>
      <c r="AF799" s="13">
        <v>1.6</v>
      </c>
      <c r="AG799" s="13">
        <v>20.3</v>
      </c>
      <c r="AH799" s="13">
        <v>1.71</v>
      </c>
      <c r="AI799" s="13">
        <v>20.5</v>
      </c>
      <c r="AJ799" s="13">
        <v>4.5999999999999996</v>
      </c>
      <c r="AK799" s="13">
        <v>21.6</v>
      </c>
      <c r="AL799" s="13">
        <v>13.2</v>
      </c>
      <c r="AM799" s="13">
        <v>12</v>
      </c>
      <c r="AN799" s="13">
        <v>54.1</v>
      </c>
      <c r="AO799" s="13">
        <v>56.9</v>
      </c>
      <c r="AP799" s="13">
        <v>21.4</v>
      </c>
      <c r="AQ799" s="13">
        <v>106.68</v>
      </c>
      <c r="AR799" s="13">
        <v>13.5</v>
      </c>
      <c r="AS799" s="13">
        <v>2858</v>
      </c>
      <c r="AT799" s="16">
        <v>18.888888888888889</v>
      </c>
      <c r="AU799" s="16">
        <v>5</v>
      </c>
      <c r="AV799" s="17">
        <v>10</v>
      </c>
      <c r="AW799" s="17">
        <v>1.6944444444444444</v>
      </c>
      <c r="AX799" s="17">
        <v>8.3055555555555554</v>
      </c>
      <c r="AY799" s="17">
        <v>1.6111111111111112</v>
      </c>
      <c r="AZ799" s="17">
        <v>1</v>
      </c>
      <c r="BA799" s="17">
        <v>2.8888888888888888</v>
      </c>
      <c r="BB799" s="18">
        <v>0.52910052910052907</v>
      </c>
      <c r="BC799" s="18">
        <v>1.7307692307692308</v>
      </c>
      <c r="BD799" s="18">
        <v>4.5129162776221594E-2</v>
      </c>
      <c r="BE799" s="18">
        <v>2.8011204481792715E-2</v>
      </c>
      <c r="BF799" s="18">
        <v>4.7463429816370986E-2</v>
      </c>
      <c r="BG799" s="18">
        <v>0.23264861500155615</v>
      </c>
      <c r="BH799" s="58" t="s">
        <v>1323</v>
      </c>
      <c r="BI799" s="58" t="s">
        <v>1330</v>
      </c>
      <c r="BJ799" s="60">
        <v>0.54100000000000004</v>
      </c>
      <c r="BK799" s="60">
        <v>0.56899999999999995</v>
      </c>
      <c r="BL799" s="60">
        <v>0.32830416415208208</v>
      </c>
      <c r="BM799" s="62" t="s">
        <v>1526</v>
      </c>
      <c r="BN799" s="64">
        <v>0.57768835233623972</v>
      </c>
      <c r="BO799" s="64">
        <v>1285.2</v>
      </c>
      <c r="BP799" s="65">
        <v>0.14005602240896359</v>
      </c>
      <c r="BQ799" s="65">
        <v>1.7307692307692308</v>
      </c>
      <c r="BR799" s="80">
        <v>0.28011204481792717</v>
      </c>
      <c r="BS799" s="33"/>
    </row>
    <row r="800" spans="1:71">
      <c r="A800" s="77" t="s">
        <v>582</v>
      </c>
      <c r="B800" s="12" t="s">
        <v>145</v>
      </c>
      <c r="C800" s="13">
        <v>23</v>
      </c>
      <c r="D800" s="13">
        <v>63</v>
      </c>
      <c r="E800" s="13">
        <v>18</v>
      </c>
      <c r="F800" s="13">
        <v>45</v>
      </c>
      <c r="G800" s="13">
        <v>20.399999999999999</v>
      </c>
      <c r="H800" s="14">
        <v>391</v>
      </c>
      <c r="I800" s="15">
        <v>158</v>
      </c>
      <c r="J800" s="15">
        <v>359</v>
      </c>
      <c r="K800" s="14">
        <v>43.8</v>
      </c>
      <c r="L800" s="15">
        <v>19</v>
      </c>
      <c r="M800" s="15">
        <v>69</v>
      </c>
      <c r="N800" s="14">
        <v>24.3</v>
      </c>
      <c r="O800" s="14">
        <v>63</v>
      </c>
      <c r="P800" s="14">
        <v>82</v>
      </c>
      <c r="Q800" s="14">
        <v>73.2</v>
      </c>
      <c r="R800" s="15">
        <v>107</v>
      </c>
      <c r="S800" s="15">
        <v>202</v>
      </c>
      <c r="T800" s="15">
        <v>309</v>
      </c>
      <c r="U800" s="15">
        <v>145</v>
      </c>
      <c r="V800" s="68">
        <v>69</v>
      </c>
      <c r="W800" s="15">
        <v>57</v>
      </c>
      <c r="X800" s="15">
        <v>32</v>
      </c>
      <c r="Y800" s="15">
        <v>139</v>
      </c>
      <c r="Z800" s="14">
        <v>1178</v>
      </c>
      <c r="AA800" s="14">
        <v>3</v>
      </c>
      <c r="AB800" s="14">
        <v>1</v>
      </c>
      <c r="AC800" s="13">
        <v>-3.8</v>
      </c>
      <c r="AD800" s="13">
        <v>103.7</v>
      </c>
      <c r="AE800" s="13">
        <v>111.9</v>
      </c>
      <c r="AF800" s="13">
        <v>-8.1999999999999993</v>
      </c>
      <c r="AG800" s="13">
        <v>16</v>
      </c>
      <c r="AH800" s="13">
        <v>2.09</v>
      </c>
      <c r="AI800" s="13">
        <v>24.1</v>
      </c>
      <c r="AJ800" s="13">
        <v>7.6</v>
      </c>
      <c r="AK800" s="13">
        <v>15.7</v>
      </c>
      <c r="AL800" s="13">
        <v>11.4</v>
      </c>
      <c r="AM800" s="13">
        <v>11.5</v>
      </c>
      <c r="AN800" s="13">
        <v>46.2</v>
      </c>
      <c r="AO800" s="13">
        <v>49.6</v>
      </c>
      <c r="AP800" s="13">
        <v>14.5</v>
      </c>
      <c r="AQ800" s="13">
        <v>102.69</v>
      </c>
      <c r="AR800" s="13">
        <v>8.3000000000000007</v>
      </c>
      <c r="AS800" s="13">
        <v>2743</v>
      </c>
      <c r="AT800" s="16">
        <v>6.2063492063492065</v>
      </c>
      <c r="AU800" s="16">
        <v>2.3015873015873014</v>
      </c>
      <c r="AV800" s="17">
        <v>4.9047619047619051</v>
      </c>
      <c r="AW800" s="17">
        <v>1.6984126984126984</v>
      </c>
      <c r="AX800" s="17">
        <v>3.2063492063492065</v>
      </c>
      <c r="AY800" s="17">
        <v>0.90476190476190477</v>
      </c>
      <c r="AZ800" s="17">
        <v>0.50793650793650791</v>
      </c>
      <c r="BA800" s="17">
        <v>1.0952380952380953</v>
      </c>
      <c r="BB800" s="18">
        <v>0.30423280423280424</v>
      </c>
      <c r="BC800" s="18">
        <v>2.1014492753623184</v>
      </c>
      <c r="BD800" s="18">
        <v>4.4351073762838471E-2</v>
      </c>
      <c r="BE800" s="18">
        <v>2.4898848428260192E-2</v>
      </c>
      <c r="BF800" s="18">
        <v>8.3255524431995021E-2</v>
      </c>
      <c r="BG800" s="18">
        <v>0.15717398070339247</v>
      </c>
      <c r="BH800" s="58" t="s">
        <v>1322</v>
      </c>
      <c r="BI800" s="58" t="s">
        <v>1330</v>
      </c>
      <c r="BJ800" s="60">
        <v>0.46200000000000002</v>
      </c>
      <c r="BK800" s="60">
        <v>0.496</v>
      </c>
      <c r="BL800" s="60">
        <v>0.21665660832830416</v>
      </c>
      <c r="BM800" s="62" t="s">
        <v>1527</v>
      </c>
      <c r="BN800" s="64">
        <v>0.18981188719619305</v>
      </c>
      <c r="BO800" s="64">
        <v>1285.1999999999998</v>
      </c>
      <c r="BP800" s="65">
        <v>0.11282290694055401</v>
      </c>
      <c r="BQ800" s="65">
        <v>2.1014492753623188</v>
      </c>
      <c r="BR800" s="80">
        <v>0.24042950513538752</v>
      </c>
      <c r="BS800" s="33"/>
    </row>
    <row r="801" spans="1:71">
      <c r="A801" s="77" t="s">
        <v>522</v>
      </c>
      <c r="B801" s="12" t="s">
        <v>75</v>
      </c>
      <c r="C801" s="13">
        <v>29</v>
      </c>
      <c r="D801" s="13">
        <v>50</v>
      </c>
      <c r="E801" s="13">
        <v>39</v>
      </c>
      <c r="F801" s="13">
        <v>11</v>
      </c>
      <c r="G801" s="13">
        <v>25.5</v>
      </c>
      <c r="H801" s="14">
        <v>470</v>
      </c>
      <c r="I801" s="15">
        <v>165</v>
      </c>
      <c r="J801" s="15">
        <v>375</v>
      </c>
      <c r="K801" s="14">
        <v>44.2</v>
      </c>
      <c r="L801" s="15">
        <v>115</v>
      </c>
      <c r="M801" s="15">
        <v>295</v>
      </c>
      <c r="N801" s="14">
        <v>38.6</v>
      </c>
      <c r="O801" s="14">
        <v>30</v>
      </c>
      <c r="P801" s="14">
        <v>35</v>
      </c>
      <c r="Q801" s="14">
        <v>82.4</v>
      </c>
      <c r="R801" s="15">
        <v>55</v>
      </c>
      <c r="S801" s="15">
        <v>165</v>
      </c>
      <c r="T801" s="15">
        <v>215</v>
      </c>
      <c r="U801" s="15">
        <v>160</v>
      </c>
      <c r="V801" s="68">
        <v>55</v>
      </c>
      <c r="W801" s="15">
        <v>25</v>
      </c>
      <c r="X801" s="15">
        <v>10</v>
      </c>
      <c r="Y801" s="15">
        <v>105</v>
      </c>
      <c r="Z801" s="14">
        <v>1030</v>
      </c>
      <c r="AA801" s="14">
        <v>0</v>
      </c>
      <c r="AB801" s="14">
        <v>0</v>
      </c>
      <c r="AC801" s="13">
        <v>4.4000000000000004</v>
      </c>
      <c r="AD801" s="13">
        <v>120.1</v>
      </c>
      <c r="AE801" s="13">
        <v>112.2</v>
      </c>
      <c r="AF801" s="13">
        <v>7.9</v>
      </c>
      <c r="AG801" s="13">
        <v>15.7</v>
      </c>
      <c r="AH801" s="13">
        <v>2.93</v>
      </c>
      <c r="AI801" s="13">
        <v>26.4</v>
      </c>
      <c r="AJ801" s="13">
        <v>4.0999999999999996</v>
      </c>
      <c r="AK801" s="13">
        <v>11.8</v>
      </c>
      <c r="AL801" s="13">
        <v>8.1</v>
      </c>
      <c r="AM801" s="13">
        <v>9</v>
      </c>
      <c r="AN801" s="13">
        <v>59.4</v>
      </c>
      <c r="AO801" s="13">
        <v>60.7</v>
      </c>
      <c r="AP801" s="13">
        <v>14.3</v>
      </c>
      <c r="AQ801" s="13">
        <v>101.34</v>
      </c>
      <c r="AR801" s="13">
        <v>8.3000000000000007</v>
      </c>
      <c r="AS801" s="13">
        <v>2691</v>
      </c>
      <c r="AT801" s="16">
        <v>9.4</v>
      </c>
      <c r="AU801" s="16">
        <v>3.2</v>
      </c>
      <c r="AV801" s="17">
        <v>4.3</v>
      </c>
      <c r="AW801" s="17">
        <v>1.1000000000000001</v>
      </c>
      <c r="AX801" s="17">
        <v>3.3</v>
      </c>
      <c r="AY801" s="17">
        <v>0.5</v>
      </c>
      <c r="AZ801" s="17">
        <v>0.2</v>
      </c>
      <c r="BA801" s="17">
        <v>1.1000000000000001</v>
      </c>
      <c r="BB801" s="18">
        <v>0.36862745098039218</v>
      </c>
      <c r="BC801" s="18">
        <v>2.9090909090909092</v>
      </c>
      <c r="BD801" s="18">
        <v>1.9607843137254902E-2</v>
      </c>
      <c r="BE801" s="18">
        <v>7.8431372549019607E-3</v>
      </c>
      <c r="BF801" s="18">
        <v>4.3137254901960791E-2</v>
      </c>
      <c r="BG801" s="18">
        <v>0.12941176470588234</v>
      </c>
      <c r="BH801" s="58" t="s">
        <v>1322</v>
      </c>
      <c r="BI801" s="58" t="s">
        <v>1331</v>
      </c>
      <c r="BJ801" s="60">
        <v>0.59399999999999997</v>
      </c>
      <c r="BK801" s="60">
        <v>0.60699999999999998</v>
      </c>
      <c r="BL801" s="60">
        <v>0.22631261315630657</v>
      </c>
      <c r="BM801" s="62" t="s">
        <v>1527</v>
      </c>
      <c r="BN801" s="64">
        <v>0.28748490945674049</v>
      </c>
      <c r="BO801" s="64">
        <v>1275</v>
      </c>
      <c r="BP801" s="65">
        <v>0.12549019607843137</v>
      </c>
      <c r="BQ801" s="65">
        <v>2.9090909090909092</v>
      </c>
      <c r="BR801" s="80">
        <v>0.16862745098039214</v>
      </c>
      <c r="BS801" s="33"/>
    </row>
    <row r="802" spans="1:71">
      <c r="A802" s="77" t="s">
        <v>444</v>
      </c>
      <c r="B802" s="12" t="s">
        <v>169</v>
      </c>
      <c r="C802" s="13">
        <v>24</v>
      </c>
      <c r="D802" s="13">
        <v>64</v>
      </c>
      <c r="E802" s="13">
        <v>15</v>
      </c>
      <c r="F802" s="13">
        <v>49</v>
      </c>
      <c r="G802" s="13">
        <v>19.8</v>
      </c>
      <c r="H802" s="14">
        <v>570</v>
      </c>
      <c r="I802" s="15">
        <v>205</v>
      </c>
      <c r="J802" s="15">
        <v>474</v>
      </c>
      <c r="K802" s="14">
        <v>42.9</v>
      </c>
      <c r="L802" s="15">
        <v>115</v>
      </c>
      <c r="M802" s="15">
        <v>314</v>
      </c>
      <c r="N802" s="14">
        <v>37.6</v>
      </c>
      <c r="O802" s="14">
        <v>45</v>
      </c>
      <c r="P802" s="14">
        <v>51</v>
      </c>
      <c r="Q802" s="14">
        <v>84.9</v>
      </c>
      <c r="R802" s="15">
        <v>45</v>
      </c>
      <c r="S802" s="15">
        <v>141</v>
      </c>
      <c r="T802" s="15">
        <v>186</v>
      </c>
      <c r="U802" s="15">
        <v>70</v>
      </c>
      <c r="V802" s="68">
        <v>38</v>
      </c>
      <c r="W802" s="15">
        <v>38</v>
      </c>
      <c r="X802" s="15">
        <v>6</v>
      </c>
      <c r="Y802" s="15">
        <v>128</v>
      </c>
      <c r="Z802" s="14">
        <v>998</v>
      </c>
      <c r="AA802" s="14">
        <v>0</v>
      </c>
      <c r="AB802" s="14">
        <v>0</v>
      </c>
      <c r="AC802" s="13">
        <v>-5.6</v>
      </c>
      <c r="AD802" s="13">
        <v>107.2</v>
      </c>
      <c r="AE802" s="13">
        <v>120.3</v>
      </c>
      <c r="AF802" s="13">
        <v>-13.1</v>
      </c>
      <c r="AG802" s="13">
        <v>8</v>
      </c>
      <c r="AH802" s="13">
        <v>1.89</v>
      </c>
      <c r="AI802" s="13">
        <v>11.3</v>
      </c>
      <c r="AJ802" s="13">
        <v>3.1</v>
      </c>
      <c r="AK802" s="13">
        <v>10.9</v>
      </c>
      <c r="AL802" s="13">
        <v>7</v>
      </c>
      <c r="AM802" s="13">
        <v>6</v>
      </c>
      <c r="AN802" s="13">
        <v>55.4</v>
      </c>
      <c r="AO802" s="13">
        <v>57.3</v>
      </c>
      <c r="AP802" s="13">
        <v>17.399999999999999</v>
      </c>
      <c r="AQ802" s="13">
        <v>102.1</v>
      </c>
      <c r="AR802" s="13">
        <v>7.1</v>
      </c>
      <c r="AS802" s="13">
        <v>2700</v>
      </c>
      <c r="AT802" s="16">
        <v>8.90625</v>
      </c>
      <c r="AU802" s="16">
        <v>1.09375</v>
      </c>
      <c r="AV802" s="17">
        <v>2.90625</v>
      </c>
      <c r="AW802" s="17">
        <v>0.703125</v>
      </c>
      <c r="AX802" s="17">
        <v>2.203125</v>
      </c>
      <c r="AY802" s="17">
        <v>0.59375</v>
      </c>
      <c r="AZ802" s="17">
        <v>9.375E-2</v>
      </c>
      <c r="BA802" s="17">
        <v>0.59375</v>
      </c>
      <c r="BB802" s="18">
        <v>0.44981060606060602</v>
      </c>
      <c r="BC802" s="18">
        <v>1.8421052631578947</v>
      </c>
      <c r="BD802" s="18">
        <v>2.9987373737373736E-2</v>
      </c>
      <c r="BE802" s="18">
        <v>4.734848484848485E-3</v>
      </c>
      <c r="BF802" s="18">
        <v>3.5511363636363633E-2</v>
      </c>
      <c r="BG802" s="18">
        <v>0.11126893939393939</v>
      </c>
      <c r="BH802" s="58" t="s">
        <v>1321</v>
      </c>
      <c r="BI802" s="58" t="s">
        <v>1330</v>
      </c>
      <c r="BJ802" s="60">
        <v>0.55399999999999994</v>
      </c>
      <c r="BK802" s="60">
        <v>0.57299999999999995</v>
      </c>
      <c r="BL802" s="60">
        <v>0.28605914302957153</v>
      </c>
      <c r="BM802" s="62" t="s">
        <v>1527</v>
      </c>
      <c r="BN802" s="64">
        <v>0.27238430583501005</v>
      </c>
      <c r="BO802" s="64">
        <v>1267.2</v>
      </c>
      <c r="BP802" s="65">
        <v>5.5239898989898985E-2</v>
      </c>
      <c r="BQ802" s="65">
        <v>1.8421052631578947</v>
      </c>
      <c r="BR802" s="80">
        <v>0.14678030303030304</v>
      </c>
      <c r="BS802" s="33"/>
    </row>
    <row r="803" spans="1:71">
      <c r="A803" s="77" t="s">
        <v>492</v>
      </c>
      <c r="B803" s="12" t="s">
        <v>59</v>
      </c>
      <c r="C803" s="13">
        <v>19</v>
      </c>
      <c r="D803" s="13">
        <v>81</v>
      </c>
      <c r="E803" s="13">
        <v>44</v>
      </c>
      <c r="F803" s="13">
        <v>37</v>
      </c>
      <c r="G803" s="13">
        <v>15.6</v>
      </c>
      <c r="H803" s="14">
        <v>518</v>
      </c>
      <c r="I803" s="15">
        <v>194</v>
      </c>
      <c r="J803" s="15">
        <v>413</v>
      </c>
      <c r="K803" s="14">
        <v>47.4</v>
      </c>
      <c r="L803" s="15">
        <v>32</v>
      </c>
      <c r="M803" s="15">
        <v>154</v>
      </c>
      <c r="N803" s="14">
        <v>23.8</v>
      </c>
      <c r="O803" s="14">
        <v>89</v>
      </c>
      <c r="P803" s="14">
        <v>122</v>
      </c>
      <c r="Q803" s="14">
        <v>75.400000000000006</v>
      </c>
      <c r="R803" s="15">
        <v>41</v>
      </c>
      <c r="S803" s="15">
        <v>178</v>
      </c>
      <c r="T803" s="15">
        <v>219</v>
      </c>
      <c r="U803" s="15">
        <v>81</v>
      </c>
      <c r="V803" s="68">
        <v>73</v>
      </c>
      <c r="W803" s="15">
        <v>49</v>
      </c>
      <c r="X803" s="15">
        <v>16</v>
      </c>
      <c r="Y803" s="15">
        <v>138</v>
      </c>
      <c r="Z803" s="14">
        <v>1029</v>
      </c>
      <c r="AA803" s="14">
        <v>0</v>
      </c>
      <c r="AB803" s="14">
        <v>0</v>
      </c>
      <c r="AC803" s="13">
        <v>-0.7</v>
      </c>
      <c r="AD803" s="13">
        <v>109.8</v>
      </c>
      <c r="AE803" s="13">
        <v>110.9</v>
      </c>
      <c r="AF803" s="13">
        <v>-1</v>
      </c>
      <c r="AG803" s="13">
        <v>9.5</v>
      </c>
      <c r="AH803" s="13">
        <v>1.1399999999999999</v>
      </c>
      <c r="AI803" s="13">
        <v>13.2</v>
      </c>
      <c r="AJ803" s="13">
        <v>3</v>
      </c>
      <c r="AK803" s="13">
        <v>13.6</v>
      </c>
      <c r="AL803" s="13">
        <v>8.3000000000000007</v>
      </c>
      <c r="AM803" s="13">
        <v>11.6</v>
      </c>
      <c r="AN803" s="13">
        <v>51.7</v>
      </c>
      <c r="AO803" s="13">
        <v>55.6</v>
      </c>
      <c r="AP803" s="13">
        <v>17.7</v>
      </c>
      <c r="AQ803" s="13">
        <v>101</v>
      </c>
      <c r="AR803" s="13">
        <v>7.8</v>
      </c>
      <c r="AS803" s="13">
        <v>2652</v>
      </c>
      <c r="AT803" s="16">
        <v>6.3950617283950617</v>
      </c>
      <c r="AU803" s="16">
        <v>1</v>
      </c>
      <c r="AV803" s="17">
        <v>2.7037037037037037</v>
      </c>
      <c r="AW803" s="17">
        <v>0.50617283950617287</v>
      </c>
      <c r="AX803" s="17">
        <v>2.1975308641975309</v>
      </c>
      <c r="AY803" s="17">
        <v>0.60493827160493829</v>
      </c>
      <c r="AZ803" s="17">
        <v>0.19753086419753085</v>
      </c>
      <c r="BA803" s="17">
        <v>0.90123456790123457</v>
      </c>
      <c r="BB803" s="18">
        <v>0.40993985438429886</v>
      </c>
      <c r="BC803" s="18">
        <v>1.1095890410958904</v>
      </c>
      <c r="BD803" s="18">
        <v>3.8778094333649892E-2</v>
      </c>
      <c r="BE803" s="18">
        <v>1.2662234884457106E-2</v>
      </c>
      <c r="BF803" s="18">
        <v>3.2446976891421335E-2</v>
      </c>
      <c r="BG803" s="18">
        <v>0.14086736308958531</v>
      </c>
      <c r="BH803" s="58" t="s">
        <v>1321</v>
      </c>
      <c r="BI803" s="58" t="s">
        <v>1329</v>
      </c>
      <c r="BJ803" s="60">
        <v>0.51700000000000002</v>
      </c>
      <c r="BK803" s="60">
        <v>0.55600000000000005</v>
      </c>
      <c r="BL803" s="60">
        <v>0.2492456246228123</v>
      </c>
      <c r="BM803" s="62" t="s">
        <v>1527</v>
      </c>
      <c r="BN803" s="64">
        <v>0.19558337680403409</v>
      </c>
      <c r="BO803" s="64">
        <v>1263.5999999999999</v>
      </c>
      <c r="BP803" s="65">
        <v>6.4102564102564111E-2</v>
      </c>
      <c r="BQ803" s="65">
        <v>1.1095890410958904</v>
      </c>
      <c r="BR803" s="80">
        <v>0.17331433998100665</v>
      </c>
      <c r="BS803" s="33"/>
    </row>
    <row r="804" spans="1:71">
      <c r="A804" s="77" t="s">
        <v>618</v>
      </c>
      <c r="B804" s="12" t="s">
        <v>75</v>
      </c>
      <c r="C804" s="13">
        <v>31</v>
      </c>
      <c r="D804" s="13">
        <v>68</v>
      </c>
      <c r="E804" s="13">
        <v>24</v>
      </c>
      <c r="F804" s="13">
        <v>44</v>
      </c>
      <c r="G804" s="13">
        <v>18.5</v>
      </c>
      <c r="H804" s="14">
        <v>347</v>
      </c>
      <c r="I804" s="15">
        <v>122</v>
      </c>
      <c r="J804" s="15">
        <v>286</v>
      </c>
      <c r="K804" s="14">
        <v>42.9</v>
      </c>
      <c r="L804" s="15">
        <v>48</v>
      </c>
      <c r="M804" s="15">
        <v>143</v>
      </c>
      <c r="N804" s="14">
        <v>32.6</v>
      </c>
      <c r="O804" s="14">
        <v>54</v>
      </c>
      <c r="P804" s="14">
        <v>75</v>
      </c>
      <c r="Q804" s="14">
        <v>72.400000000000006</v>
      </c>
      <c r="R804" s="15">
        <v>61</v>
      </c>
      <c r="S804" s="15">
        <v>156</v>
      </c>
      <c r="T804" s="15">
        <v>218</v>
      </c>
      <c r="U804" s="15">
        <v>54</v>
      </c>
      <c r="V804" s="68">
        <v>34</v>
      </c>
      <c r="W804" s="15">
        <v>68</v>
      </c>
      <c r="X804" s="15">
        <v>34</v>
      </c>
      <c r="Y804" s="15">
        <v>95</v>
      </c>
      <c r="Z804" s="14">
        <v>952</v>
      </c>
      <c r="AA804" s="14">
        <v>0</v>
      </c>
      <c r="AB804" s="14">
        <v>0</v>
      </c>
      <c r="AC804" s="13">
        <v>-3.1</v>
      </c>
      <c r="AD804" s="13">
        <v>109.1</v>
      </c>
      <c r="AE804" s="13">
        <v>117</v>
      </c>
      <c r="AF804" s="13">
        <v>-7.8</v>
      </c>
      <c r="AG804" s="13">
        <v>5.9</v>
      </c>
      <c r="AH804" s="13">
        <v>1.75</v>
      </c>
      <c r="AI804" s="13">
        <v>13.8</v>
      </c>
      <c r="AJ804" s="13">
        <v>4.2</v>
      </c>
      <c r="AK804" s="13">
        <v>12.2</v>
      </c>
      <c r="AL804" s="13">
        <v>8.1</v>
      </c>
      <c r="AM804" s="13">
        <v>7.9</v>
      </c>
      <c r="AN804" s="13">
        <v>50.9</v>
      </c>
      <c r="AO804" s="13">
        <v>54.1</v>
      </c>
      <c r="AP804" s="13">
        <v>11.3</v>
      </c>
      <c r="AQ804" s="13">
        <v>101.97</v>
      </c>
      <c r="AR804" s="13">
        <v>6.4</v>
      </c>
      <c r="AS804" s="13">
        <v>2671</v>
      </c>
      <c r="AT804" s="16">
        <v>5.1029411764705879</v>
      </c>
      <c r="AU804" s="16">
        <v>0.79411764705882348</v>
      </c>
      <c r="AV804" s="17">
        <v>3.2058823529411766</v>
      </c>
      <c r="AW804" s="17">
        <v>0.8970588235294118</v>
      </c>
      <c r="AX804" s="17">
        <v>2.2941176470588234</v>
      </c>
      <c r="AY804" s="17">
        <v>1</v>
      </c>
      <c r="AZ804" s="17">
        <v>0.5</v>
      </c>
      <c r="BA804" s="17">
        <v>0.5</v>
      </c>
      <c r="BB804" s="18">
        <v>0.27583465818759934</v>
      </c>
      <c r="BC804" s="18">
        <v>1.588235294117647</v>
      </c>
      <c r="BD804" s="18">
        <v>5.4054054054054057E-2</v>
      </c>
      <c r="BE804" s="18">
        <v>2.7027027027027029E-2</v>
      </c>
      <c r="BF804" s="18">
        <v>4.8489666136724965E-2</v>
      </c>
      <c r="BG804" s="18">
        <v>0.12400635930047695</v>
      </c>
      <c r="BH804" s="58" t="s">
        <v>1321</v>
      </c>
      <c r="BI804" s="58" t="s">
        <v>1331</v>
      </c>
      <c r="BJ804" s="60">
        <v>0.50900000000000001</v>
      </c>
      <c r="BK804" s="60">
        <v>0.54100000000000004</v>
      </c>
      <c r="BL804" s="60">
        <v>0.17260108630054316</v>
      </c>
      <c r="BM804" s="62" t="s">
        <v>1527</v>
      </c>
      <c r="BN804" s="64">
        <v>0.15606580660433186</v>
      </c>
      <c r="BO804" s="64">
        <v>1258</v>
      </c>
      <c r="BP804" s="65">
        <v>4.2925278219395867E-2</v>
      </c>
      <c r="BQ804" s="65">
        <v>1.588235294117647</v>
      </c>
      <c r="BR804" s="80">
        <v>0.17329093799682035</v>
      </c>
      <c r="BS804" s="33"/>
    </row>
    <row r="805" spans="1:71">
      <c r="A805" s="77" t="s">
        <v>484</v>
      </c>
      <c r="B805" s="12" t="s">
        <v>53</v>
      </c>
      <c r="C805" s="13">
        <v>27</v>
      </c>
      <c r="D805" s="13">
        <v>57</v>
      </c>
      <c r="E805" s="13">
        <v>17</v>
      </c>
      <c r="F805" s="13">
        <v>40</v>
      </c>
      <c r="G805" s="13">
        <v>22</v>
      </c>
      <c r="H805" s="14">
        <v>530</v>
      </c>
      <c r="I805" s="15">
        <v>205</v>
      </c>
      <c r="J805" s="15">
        <v>348</v>
      </c>
      <c r="K805" s="14">
        <v>59.1</v>
      </c>
      <c r="L805" s="14">
        <v>0</v>
      </c>
      <c r="M805" s="14">
        <v>0</v>
      </c>
      <c r="N805" s="14">
        <v>0</v>
      </c>
      <c r="O805" s="14">
        <v>120</v>
      </c>
      <c r="P805" s="14">
        <v>160</v>
      </c>
      <c r="Q805" s="14">
        <v>74.400000000000006</v>
      </c>
      <c r="R805" s="15">
        <v>148</v>
      </c>
      <c r="S805" s="15">
        <v>319</v>
      </c>
      <c r="T805" s="15">
        <v>467</v>
      </c>
      <c r="U805" s="15">
        <v>51</v>
      </c>
      <c r="V805" s="68">
        <v>80</v>
      </c>
      <c r="W805" s="15">
        <v>11</v>
      </c>
      <c r="X805" s="15">
        <v>57</v>
      </c>
      <c r="Y805" s="15">
        <v>143</v>
      </c>
      <c r="Z805" s="14">
        <v>1288</v>
      </c>
      <c r="AA805" s="14">
        <v>16</v>
      </c>
      <c r="AB805" s="14">
        <v>0</v>
      </c>
      <c r="AC805" s="13">
        <v>-4.0999999999999996</v>
      </c>
      <c r="AD805" s="13">
        <v>112.3</v>
      </c>
      <c r="AE805" s="13">
        <v>120.9</v>
      </c>
      <c r="AF805" s="13">
        <v>-8.6999999999999993</v>
      </c>
      <c r="AG805" s="13">
        <v>5.8</v>
      </c>
      <c r="AH805" s="13">
        <v>0.6</v>
      </c>
      <c r="AI805" s="13">
        <v>8.9</v>
      </c>
      <c r="AJ805" s="13">
        <v>11.8</v>
      </c>
      <c r="AK805" s="13">
        <v>24.3</v>
      </c>
      <c r="AL805" s="13">
        <v>18.100000000000001</v>
      </c>
      <c r="AM805" s="13">
        <v>14.8</v>
      </c>
      <c r="AN805" s="13">
        <v>59.1</v>
      </c>
      <c r="AO805" s="13">
        <v>63.4</v>
      </c>
      <c r="AP805" s="13">
        <v>16.899999999999999</v>
      </c>
      <c r="AQ805" s="13">
        <v>98.62</v>
      </c>
      <c r="AR805" s="13">
        <v>10.7</v>
      </c>
      <c r="AS805" s="13">
        <v>2576</v>
      </c>
      <c r="AT805" s="16">
        <v>9.2982456140350873</v>
      </c>
      <c r="AU805" s="16">
        <v>0.89473684210526316</v>
      </c>
      <c r="AV805" s="17">
        <v>8.192982456140351</v>
      </c>
      <c r="AW805" s="17">
        <v>2.5964912280701755</v>
      </c>
      <c r="AX805" s="17">
        <v>5.5964912280701755</v>
      </c>
      <c r="AY805" s="17">
        <v>0.19298245614035087</v>
      </c>
      <c r="AZ805" s="17">
        <v>1</v>
      </c>
      <c r="BA805" s="17">
        <v>1.4035087719298245</v>
      </c>
      <c r="BB805" s="18">
        <v>0.42264752791068577</v>
      </c>
      <c r="BC805" s="18">
        <v>0.63750000000000007</v>
      </c>
      <c r="BD805" s="18">
        <v>8.771929824561403E-3</v>
      </c>
      <c r="BE805" s="18">
        <v>4.5454545454545456E-2</v>
      </c>
      <c r="BF805" s="18">
        <v>0.11802232854864435</v>
      </c>
      <c r="BG805" s="18">
        <v>0.25438596491228072</v>
      </c>
      <c r="BH805" s="58" t="s">
        <v>1322</v>
      </c>
      <c r="BI805" s="58" t="s">
        <v>1330</v>
      </c>
      <c r="BJ805" s="60">
        <v>0.59099999999999997</v>
      </c>
      <c r="BK805" s="60">
        <v>0.63400000000000001</v>
      </c>
      <c r="BL805" s="60">
        <v>0.21001810500905249</v>
      </c>
      <c r="BM805" s="62" t="s">
        <v>1527</v>
      </c>
      <c r="BN805" s="64">
        <v>0.28437290409121396</v>
      </c>
      <c r="BO805" s="64">
        <v>1254</v>
      </c>
      <c r="BP805" s="65">
        <v>4.0669856459330141E-2</v>
      </c>
      <c r="BQ805" s="65">
        <v>0.63749999999999996</v>
      </c>
      <c r="BR805" s="80">
        <v>0.37240829346092502</v>
      </c>
      <c r="BS805" s="33"/>
    </row>
    <row r="806" spans="1:71">
      <c r="A806" s="77" t="s">
        <v>648</v>
      </c>
      <c r="B806" s="12" t="s">
        <v>75</v>
      </c>
      <c r="C806" s="13">
        <v>28</v>
      </c>
      <c r="D806" s="13">
        <v>59</v>
      </c>
      <c r="E806" s="13">
        <v>47</v>
      </c>
      <c r="F806" s="13">
        <v>12</v>
      </c>
      <c r="G806" s="13">
        <v>21.2</v>
      </c>
      <c r="H806" s="14">
        <v>319</v>
      </c>
      <c r="I806" s="15">
        <v>112</v>
      </c>
      <c r="J806" s="15">
        <v>271</v>
      </c>
      <c r="K806" s="14">
        <v>41.3</v>
      </c>
      <c r="L806" s="15">
        <v>83</v>
      </c>
      <c r="M806" s="15">
        <v>224</v>
      </c>
      <c r="N806" s="14">
        <v>36</v>
      </c>
      <c r="O806" s="14">
        <v>18</v>
      </c>
      <c r="P806" s="14">
        <v>30</v>
      </c>
      <c r="Q806" s="14">
        <v>53.3</v>
      </c>
      <c r="R806" s="15">
        <v>53</v>
      </c>
      <c r="S806" s="15">
        <v>201</v>
      </c>
      <c r="T806" s="15">
        <v>248</v>
      </c>
      <c r="U806" s="15">
        <v>77</v>
      </c>
      <c r="V806" s="68">
        <v>24</v>
      </c>
      <c r="W806" s="15">
        <v>41</v>
      </c>
      <c r="X806" s="15">
        <v>18</v>
      </c>
      <c r="Y806" s="15">
        <v>100</v>
      </c>
      <c r="Z806" s="14">
        <v>897</v>
      </c>
      <c r="AA806" s="14">
        <v>1</v>
      </c>
      <c r="AB806" s="14">
        <v>0</v>
      </c>
      <c r="AC806" s="13">
        <v>4.8</v>
      </c>
      <c r="AD806" s="13">
        <v>120</v>
      </c>
      <c r="AE806" s="13">
        <v>109.4</v>
      </c>
      <c r="AF806" s="13">
        <v>10.7</v>
      </c>
      <c r="AG806" s="13">
        <v>7.3</v>
      </c>
      <c r="AH806" s="13">
        <v>3.45</v>
      </c>
      <c r="AI806" s="13">
        <v>20.100000000000001</v>
      </c>
      <c r="AJ806" s="13">
        <v>4.0999999999999996</v>
      </c>
      <c r="AK806" s="13">
        <v>15</v>
      </c>
      <c r="AL806" s="13">
        <v>9.6999999999999993</v>
      </c>
      <c r="AM806" s="13">
        <v>5.8</v>
      </c>
      <c r="AN806" s="13">
        <v>56.1</v>
      </c>
      <c r="AO806" s="13">
        <v>56.3</v>
      </c>
      <c r="AP806" s="13">
        <v>10.1</v>
      </c>
      <c r="AQ806" s="13">
        <v>101.1</v>
      </c>
      <c r="AR806" s="13">
        <v>6.7</v>
      </c>
      <c r="AS806" s="13">
        <v>2639</v>
      </c>
      <c r="AT806" s="16">
        <v>5.406779661016949</v>
      </c>
      <c r="AU806" s="16">
        <v>1.3050847457627119</v>
      </c>
      <c r="AV806" s="17">
        <v>4.2033898305084749</v>
      </c>
      <c r="AW806" s="17">
        <v>0.89830508474576276</v>
      </c>
      <c r="AX806" s="17">
        <v>3.406779661016949</v>
      </c>
      <c r="AY806" s="17">
        <v>0.69491525423728817</v>
      </c>
      <c r="AZ806" s="17">
        <v>0.30508474576271188</v>
      </c>
      <c r="BA806" s="17">
        <v>0.40677966101694918</v>
      </c>
      <c r="BB806" s="18">
        <v>0.25503677646306366</v>
      </c>
      <c r="BC806" s="18">
        <v>3.2083333333333335</v>
      </c>
      <c r="BD806" s="18">
        <v>3.2779021426287178E-2</v>
      </c>
      <c r="BE806" s="18">
        <v>1.4390789894467543E-2</v>
      </c>
      <c r="BF806" s="18">
        <v>4.2372881355932208E-2</v>
      </c>
      <c r="BG806" s="18">
        <v>0.1606971538215542</v>
      </c>
      <c r="BH806" s="58" t="s">
        <v>1322</v>
      </c>
      <c r="BI806" s="58" t="s">
        <v>1331</v>
      </c>
      <c r="BJ806" s="60">
        <v>0.56100000000000005</v>
      </c>
      <c r="BK806" s="60">
        <v>0.56299999999999994</v>
      </c>
      <c r="BL806" s="60">
        <v>0.16354858177429088</v>
      </c>
      <c r="BM806" s="62" t="s">
        <v>1527</v>
      </c>
      <c r="BN806" s="64">
        <v>0.16535825120212802</v>
      </c>
      <c r="BO806" s="64">
        <v>1250.8</v>
      </c>
      <c r="BP806" s="65">
        <v>6.1560601215222263E-2</v>
      </c>
      <c r="BQ806" s="65">
        <v>3.2083333333333335</v>
      </c>
      <c r="BR806" s="80">
        <v>0.19827310521266392</v>
      </c>
      <c r="BS806" s="33"/>
    </row>
    <row r="807" spans="1:71">
      <c r="A807" s="77" t="s">
        <v>478</v>
      </c>
      <c r="B807" s="12" t="s">
        <v>115</v>
      </c>
      <c r="C807" s="13">
        <v>23</v>
      </c>
      <c r="D807" s="13">
        <v>73</v>
      </c>
      <c r="E807" s="13">
        <v>16</v>
      </c>
      <c r="F807" s="13">
        <v>57</v>
      </c>
      <c r="G807" s="13">
        <v>17.100000000000001</v>
      </c>
      <c r="H807" s="14">
        <v>533</v>
      </c>
      <c r="I807" s="15">
        <v>175</v>
      </c>
      <c r="J807" s="15">
        <v>460</v>
      </c>
      <c r="K807" s="14">
        <v>38.200000000000003</v>
      </c>
      <c r="L807" s="15">
        <v>58</v>
      </c>
      <c r="M807" s="15">
        <v>212</v>
      </c>
      <c r="N807" s="14">
        <v>25.8</v>
      </c>
      <c r="O807" s="14">
        <v>124</v>
      </c>
      <c r="P807" s="14">
        <v>153</v>
      </c>
      <c r="Q807" s="14">
        <v>80.400000000000006</v>
      </c>
      <c r="R807" s="15">
        <v>51</v>
      </c>
      <c r="S807" s="15">
        <v>161</v>
      </c>
      <c r="T807" s="15">
        <v>212</v>
      </c>
      <c r="U807" s="15">
        <v>95</v>
      </c>
      <c r="V807" s="68">
        <v>51</v>
      </c>
      <c r="W807" s="15">
        <v>29</v>
      </c>
      <c r="X807" s="15">
        <v>15</v>
      </c>
      <c r="Y807" s="15">
        <v>66</v>
      </c>
      <c r="Z807" s="14">
        <v>1015</v>
      </c>
      <c r="AA807" s="14">
        <v>3</v>
      </c>
      <c r="AB807" s="14">
        <v>0</v>
      </c>
      <c r="AC807" s="13">
        <v>-2.2000000000000002</v>
      </c>
      <c r="AD807" s="13">
        <v>109.9</v>
      </c>
      <c r="AE807" s="13">
        <v>116</v>
      </c>
      <c r="AF807" s="13">
        <v>-6.1</v>
      </c>
      <c r="AG807" s="13">
        <v>11.5</v>
      </c>
      <c r="AH807" s="13">
        <v>1.87</v>
      </c>
      <c r="AI807" s="13">
        <v>14.3</v>
      </c>
      <c r="AJ807" s="13">
        <v>3.9</v>
      </c>
      <c r="AK807" s="13">
        <v>13</v>
      </c>
      <c r="AL807" s="13">
        <v>8.4</v>
      </c>
      <c r="AM807" s="13">
        <v>7.7</v>
      </c>
      <c r="AN807" s="13">
        <v>44.2</v>
      </c>
      <c r="AO807" s="13">
        <v>50.2</v>
      </c>
      <c r="AP807" s="13">
        <v>19.600000000000001</v>
      </c>
      <c r="AQ807" s="13">
        <v>99.93</v>
      </c>
      <c r="AR807" s="13">
        <v>8</v>
      </c>
      <c r="AS807" s="13">
        <v>2602</v>
      </c>
      <c r="AT807" s="16">
        <v>7.3013698630136989</v>
      </c>
      <c r="AU807" s="16">
        <v>1.3013698630136987</v>
      </c>
      <c r="AV807" s="17">
        <v>2.904109589041096</v>
      </c>
      <c r="AW807" s="17">
        <v>0.69863013698630139</v>
      </c>
      <c r="AX807" s="17">
        <v>2.2054794520547945</v>
      </c>
      <c r="AY807" s="17">
        <v>0.39726027397260272</v>
      </c>
      <c r="AZ807" s="17">
        <v>0.20547945205479451</v>
      </c>
      <c r="BA807" s="17">
        <v>0.69863013698630139</v>
      </c>
      <c r="BB807" s="18">
        <v>0.42698069374349112</v>
      </c>
      <c r="BC807" s="18">
        <v>1.8627450980392157</v>
      </c>
      <c r="BD807" s="18">
        <v>2.323159496915805E-2</v>
      </c>
      <c r="BE807" s="18">
        <v>1.2016342225426578E-2</v>
      </c>
      <c r="BF807" s="18">
        <v>4.085556356645037E-2</v>
      </c>
      <c r="BG807" s="18">
        <v>0.12897540655291195</v>
      </c>
      <c r="BH807" s="58" t="s">
        <v>1321</v>
      </c>
      <c r="BI807" s="58" t="s">
        <v>1330</v>
      </c>
      <c r="BJ807" s="60">
        <v>0.442</v>
      </c>
      <c r="BK807" s="60">
        <v>0.502</v>
      </c>
      <c r="BL807" s="60">
        <v>0.27761013880506941</v>
      </c>
      <c r="BM807" s="62" t="s">
        <v>1527</v>
      </c>
      <c r="BN807" s="64">
        <v>0.22330145255092199</v>
      </c>
      <c r="BO807" s="64">
        <v>1248.3000000000002</v>
      </c>
      <c r="BP807" s="65">
        <v>7.6103500761035003E-2</v>
      </c>
      <c r="BQ807" s="65">
        <v>1.8627450980392157</v>
      </c>
      <c r="BR807" s="80">
        <v>0.16983097011936232</v>
      </c>
      <c r="BS807" s="33"/>
    </row>
    <row r="808" spans="1:71">
      <c r="A808" s="77" t="s">
        <v>366</v>
      </c>
      <c r="B808" s="12" t="s">
        <v>49</v>
      </c>
      <c r="C808" s="13">
        <v>30</v>
      </c>
      <c r="D808" s="13">
        <v>49</v>
      </c>
      <c r="E808" s="13">
        <v>30</v>
      </c>
      <c r="F808" s="13">
        <v>19</v>
      </c>
      <c r="G808" s="13">
        <v>25.4</v>
      </c>
      <c r="H808" s="14">
        <v>681</v>
      </c>
      <c r="I808" s="15">
        <v>279</v>
      </c>
      <c r="J808" s="15">
        <v>593</v>
      </c>
      <c r="K808" s="14">
        <v>46.6</v>
      </c>
      <c r="L808" s="15">
        <v>64</v>
      </c>
      <c r="M808" s="15">
        <v>176</v>
      </c>
      <c r="N808" s="14">
        <v>36.5</v>
      </c>
      <c r="O808" s="14">
        <v>59</v>
      </c>
      <c r="P808" s="14">
        <v>74</v>
      </c>
      <c r="Q808" s="14">
        <v>83.6</v>
      </c>
      <c r="R808" s="15">
        <v>88</v>
      </c>
      <c r="S808" s="15">
        <v>323</v>
      </c>
      <c r="T808" s="15">
        <v>412</v>
      </c>
      <c r="U808" s="15">
        <v>103</v>
      </c>
      <c r="V808" s="68">
        <v>59</v>
      </c>
      <c r="W808" s="15">
        <v>34</v>
      </c>
      <c r="X808" s="15">
        <v>25</v>
      </c>
      <c r="Y808" s="15">
        <v>93</v>
      </c>
      <c r="Z808" s="14">
        <v>1455</v>
      </c>
      <c r="AA808" s="14">
        <v>11</v>
      </c>
      <c r="AB808" s="14">
        <v>0</v>
      </c>
      <c r="AC808" s="13">
        <v>1.9</v>
      </c>
      <c r="AD808" s="13">
        <v>114.1</v>
      </c>
      <c r="AE808" s="13">
        <v>110.8</v>
      </c>
      <c r="AF808" s="13">
        <v>3.4</v>
      </c>
      <c r="AG808" s="13">
        <v>12.6</v>
      </c>
      <c r="AH808" s="13">
        <v>1.82</v>
      </c>
      <c r="AI808" s="13">
        <v>13.2</v>
      </c>
      <c r="AJ808" s="13">
        <v>7.1</v>
      </c>
      <c r="AK808" s="13">
        <v>23.5</v>
      </c>
      <c r="AL808" s="13">
        <v>15.6</v>
      </c>
      <c r="AM808" s="13">
        <v>7.2</v>
      </c>
      <c r="AN808" s="13">
        <v>52</v>
      </c>
      <c r="AO808" s="13">
        <v>54.2</v>
      </c>
      <c r="AP808" s="13">
        <v>23.4</v>
      </c>
      <c r="AQ808" s="13">
        <v>101.2</v>
      </c>
      <c r="AR808" s="13">
        <v>13.1</v>
      </c>
      <c r="AS808" s="13">
        <v>2625</v>
      </c>
      <c r="AT808" s="16">
        <v>13.897959183673469</v>
      </c>
      <c r="AU808" s="16">
        <v>2.1020408163265305</v>
      </c>
      <c r="AV808" s="17">
        <v>8.408163265306122</v>
      </c>
      <c r="AW808" s="17">
        <v>1.7959183673469388</v>
      </c>
      <c r="AX808" s="17">
        <v>6.591836734693878</v>
      </c>
      <c r="AY808" s="17">
        <v>0.69387755102040816</v>
      </c>
      <c r="AZ808" s="17">
        <v>0.51020408163265307</v>
      </c>
      <c r="BA808" s="17">
        <v>1.2040816326530612</v>
      </c>
      <c r="BB808" s="18">
        <v>0.54716374738871931</v>
      </c>
      <c r="BC808" s="18">
        <v>1.7457627118644068</v>
      </c>
      <c r="BD808" s="18">
        <v>2.7318013819701111E-2</v>
      </c>
      <c r="BE808" s="18">
        <v>2.0086774867427288E-2</v>
      </c>
      <c r="BF808" s="18">
        <v>7.0705447533344054E-2</v>
      </c>
      <c r="BG808" s="18">
        <v>0.25952113128716059</v>
      </c>
      <c r="BH808" s="58" t="s">
        <v>1322</v>
      </c>
      <c r="BI808" s="58" t="s">
        <v>1331</v>
      </c>
      <c r="BJ808" s="60">
        <v>0.52</v>
      </c>
      <c r="BK808" s="60">
        <v>0.54200000000000004</v>
      </c>
      <c r="BL808" s="60">
        <v>0.35787567893783945</v>
      </c>
      <c r="BM808" s="62" t="s">
        <v>1527</v>
      </c>
      <c r="BN808" s="64">
        <v>0.42504824867572788</v>
      </c>
      <c r="BO808" s="64">
        <v>1244.5999999999999</v>
      </c>
      <c r="BP808" s="65">
        <v>8.2757512453800419E-2</v>
      </c>
      <c r="BQ808" s="65">
        <v>1.7457627118644068</v>
      </c>
      <c r="BR808" s="80">
        <v>0.33103004981520168</v>
      </c>
      <c r="BS808" s="33"/>
    </row>
    <row r="809" spans="1:71">
      <c r="A809" s="77" t="s">
        <v>574</v>
      </c>
      <c r="B809" s="12" t="s">
        <v>139</v>
      </c>
      <c r="C809" s="13">
        <v>23</v>
      </c>
      <c r="D809" s="13">
        <v>71</v>
      </c>
      <c r="E809" s="13">
        <v>15</v>
      </c>
      <c r="F809" s="13">
        <v>56</v>
      </c>
      <c r="G809" s="13">
        <v>17.5</v>
      </c>
      <c r="H809" s="14">
        <v>405</v>
      </c>
      <c r="I809" s="15">
        <v>170</v>
      </c>
      <c r="J809" s="15">
        <v>277</v>
      </c>
      <c r="K809" s="14">
        <v>59.6</v>
      </c>
      <c r="L809" s="14">
        <v>0</v>
      </c>
      <c r="M809" s="15">
        <v>7</v>
      </c>
      <c r="N809" s="14">
        <v>0</v>
      </c>
      <c r="O809" s="14">
        <v>71</v>
      </c>
      <c r="P809" s="14">
        <v>114</v>
      </c>
      <c r="Q809" s="14">
        <v>59.5</v>
      </c>
      <c r="R809" s="15">
        <v>185</v>
      </c>
      <c r="S809" s="15">
        <v>249</v>
      </c>
      <c r="T809" s="15">
        <v>440</v>
      </c>
      <c r="U809" s="15">
        <v>57</v>
      </c>
      <c r="V809" s="68">
        <v>64</v>
      </c>
      <c r="W809" s="15">
        <v>43</v>
      </c>
      <c r="X809" s="15">
        <v>43</v>
      </c>
      <c r="Y809" s="15">
        <v>107</v>
      </c>
      <c r="Z809" s="14">
        <v>1207</v>
      </c>
      <c r="AA809" s="14">
        <v>7</v>
      </c>
      <c r="AB809" s="14">
        <v>0</v>
      </c>
      <c r="AC809" s="13">
        <v>-1.7</v>
      </c>
      <c r="AD809" s="13">
        <v>106.9</v>
      </c>
      <c r="AE809" s="13">
        <v>110.3</v>
      </c>
      <c r="AF809" s="13">
        <v>-3.4</v>
      </c>
      <c r="AG809" s="13">
        <v>6.9</v>
      </c>
      <c r="AH809" s="13">
        <v>0.92</v>
      </c>
      <c r="AI809" s="13">
        <v>12.5</v>
      </c>
      <c r="AJ809" s="13">
        <v>13.5</v>
      </c>
      <c r="AK809" s="13">
        <v>20.9</v>
      </c>
      <c r="AL809" s="13">
        <v>16.899999999999999</v>
      </c>
      <c r="AM809" s="13">
        <v>13.6</v>
      </c>
      <c r="AN809" s="13">
        <v>59.6</v>
      </c>
      <c r="AO809" s="13">
        <v>60.9</v>
      </c>
      <c r="AP809" s="13">
        <v>13</v>
      </c>
      <c r="AQ809" s="13">
        <v>97.32</v>
      </c>
      <c r="AR809" s="13">
        <v>11.5</v>
      </c>
      <c r="AS809" s="13">
        <v>2498</v>
      </c>
      <c r="AT809" s="16">
        <v>5.704225352112676</v>
      </c>
      <c r="AU809" s="16">
        <v>0.80281690140845074</v>
      </c>
      <c r="AV809" s="17">
        <v>6.197183098591549</v>
      </c>
      <c r="AW809" s="17">
        <v>2.6056338028169015</v>
      </c>
      <c r="AX809" s="17">
        <v>3.507042253521127</v>
      </c>
      <c r="AY809" s="17">
        <v>0.60563380281690138</v>
      </c>
      <c r="AZ809" s="17">
        <v>0.60563380281690138</v>
      </c>
      <c r="BA809" s="17">
        <v>0.90140845070422537</v>
      </c>
      <c r="BB809" s="18">
        <v>0.3259557344064386</v>
      </c>
      <c r="BC809" s="18">
        <v>0.890625</v>
      </c>
      <c r="BD809" s="18">
        <v>3.460764587525151E-2</v>
      </c>
      <c r="BE809" s="18">
        <v>3.460764587525151E-2</v>
      </c>
      <c r="BF809" s="18">
        <v>0.1488933601609658</v>
      </c>
      <c r="BG809" s="18">
        <v>0.20040241448692153</v>
      </c>
      <c r="BH809" s="58" t="s">
        <v>1321</v>
      </c>
      <c r="BI809" s="58" t="s">
        <v>1330</v>
      </c>
      <c r="BJ809" s="60">
        <v>0.59599999999999997</v>
      </c>
      <c r="BK809" s="60">
        <v>0.60899999999999999</v>
      </c>
      <c r="BL809" s="60">
        <v>0.16716958358479178</v>
      </c>
      <c r="BM809" s="62" t="s">
        <v>1527</v>
      </c>
      <c r="BN809" s="64">
        <v>0.17445518179499533</v>
      </c>
      <c r="BO809" s="64">
        <v>1242.5</v>
      </c>
      <c r="BP809" s="65">
        <v>4.5875251509054325E-2</v>
      </c>
      <c r="BQ809" s="65">
        <v>0.890625</v>
      </c>
      <c r="BR809" s="80">
        <v>0.35412474849094566</v>
      </c>
      <c r="BS809" s="33"/>
    </row>
    <row r="810" spans="1:71">
      <c r="A810" s="77" t="s">
        <v>612</v>
      </c>
      <c r="B810" s="12" t="s">
        <v>139</v>
      </c>
      <c r="C810" s="13">
        <v>19</v>
      </c>
      <c r="D810" s="13">
        <v>60</v>
      </c>
      <c r="E810" s="13">
        <v>12</v>
      </c>
      <c r="F810" s="13">
        <v>48</v>
      </c>
      <c r="G810" s="13">
        <v>20.7</v>
      </c>
      <c r="H810" s="14">
        <v>354</v>
      </c>
      <c r="I810" s="15">
        <v>114</v>
      </c>
      <c r="J810" s="15">
        <v>348</v>
      </c>
      <c r="K810" s="14">
        <v>33</v>
      </c>
      <c r="L810" s="15">
        <v>60</v>
      </c>
      <c r="M810" s="15">
        <v>204</v>
      </c>
      <c r="N810" s="14">
        <v>28.3</v>
      </c>
      <c r="O810" s="14">
        <v>66</v>
      </c>
      <c r="P810" s="14">
        <v>96</v>
      </c>
      <c r="Q810" s="14">
        <v>71.3</v>
      </c>
      <c r="R810" s="15">
        <v>72</v>
      </c>
      <c r="S810" s="15">
        <v>210</v>
      </c>
      <c r="T810" s="15">
        <v>282</v>
      </c>
      <c r="U810" s="15">
        <v>72</v>
      </c>
      <c r="V810" s="68">
        <v>60</v>
      </c>
      <c r="W810" s="15">
        <v>30</v>
      </c>
      <c r="X810" s="15">
        <v>12</v>
      </c>
      <c r="Y810" s="15">
        <v>84</v>
      </c>
      <c r="Z810" s="14">
        <v>870</v>
      </c>
      <c r="AA810" s="14">
        <v>2</v>
      </c>
      <c r="AB810" s="14">
        <v>0</v>
      </c>
      <c r="AC810" s="13">
        <v>-5.4</v>
      </c>
      <c r="AD810" s="13">
        <v>99.4</v>
      </c>
      <c r="AE810" s="13">
        <v>111.2</v>
      </c>
      <c r="AF810" s="13">
        <v>-11.9</v>
      </c>
      <c r="AG810" s="13">
        <v>9.1999999999999993</v>
      </c>
      <c r="AH810" s="13">
        <v>1.28</v>
      </c>
      <c r="AI810" s="13">
        <v>14.2</v>
      </c>
      <c r="AJ810" s="13">
        <v>5</v>
      </c>
      <c r="AK810" s="13">
        <v>16.8</v>
      </c>
      <c r="AL810" s="13">
        <v>10.6</v>
      </c>
      <c r="AM810" s="13">
        <v>11.2</v>
      </c>
      <c r="AN810" s="13">
        <v>41.4</v>
      </c>
      <c r="AO810" s="13">
        <v>45.7</v>
      </c>
      <c r="AP810" s="13">
        <v>15</v>
      </c>
      <c r="AQ810" s="13">
        <v>98.5</v>
      </c>
      <c r="AR810" s="13">
        <v>6.5</v>
      </c>
      <c r="AS810" s="13">
        <v>2545</v>
      </c>
      <c r="AT810" s="16">
        <v>5.9</v>
      </c>
      <c r="AU810" s="16">
        <v>1.2</v>
      </c>
      <c r="AV810" s="17">
        <v>4.7</v>
      </c>
      <c r="AW810" s="17">
        <v>1.2</v>
      </c>
      <c r="AX810" s="17">
        <v>3.5</v>
      </c>
      <c r="AY810" s="17">
        <v>0.5</v>
      </c>
      <c r="AZ810" s="17">
        <v>0.2</v>
      </c>
      <c r="BA810" s="17">
        <v>1</v>
      </c>
      <c r="BB810" s="18">
        <v>0.28502415458937203</v>
      </c>
      <c r="BC810" s="18">
        <v>1.2</v>
      </c>
      <c r="BD810" s="18">
        <v>2.4154589371980676E-2</v>
      </c>
      <c r="BE810" s="18">
        <v>9.6618357487922718E-3</v>
      </c>
      <c r="BF810" s="18">
        <v>5.7971014492753624E-2</v>
      </c>
      <c r="BG810" s="18">
        <v>0.16908212560386474</v>
      </c>
      <c r="BH810" s="58" t="s">
        <v>1322</v>
      </c>
      <c r="BI810" s="58" t="s">
        <v>1329</v>
      </c>
      <c r="BJ810" s="60">
        <v>0.41399999999999998</v>
      </c>
      <c r="BK810" s="60">
        <v>0.45700000000000002</v>
      </c>
      <c r="BL810" s="60">
        <v>0.21001810500905249</v>
      </c>
      <c r="BM810" s="62" t="s">
        <v>1527</v>
      </c>
      <c r="BN810" s="64">
        <v>0.1804426559356137</v>
      </c>
      <c r="BO810" s="64">
        <v>1242</v>
      </c>
      <c r="BP810" s="65">
        <v>5.7971014492753624E-2</v>
      </c>
      <c r="BQ810" s="65">
        <v>1.2</v>
      </c>
      <c r="BR810" s="80">
        <v>0.22705314009661837</v>
      </c>
      <c r="BS810" s="33"/>
    </row>
    <row r="811" spans="1:71">
      <c r="A811" s="77" t="s">
        <v>566</v>
      </c>
      <c r="B811" s="12" t="s">
        <v>163</v>
      </c>
      <c r="C811" s="13">
        <v>24</v>
      </c>
      <c r="D811" s="13">
        <v>66</v>
      </c>
      <c r="E811" s="13">
        <v>17</v>
      </c>
      <c r="F811" s="13">
        <v>49</v>
      </c>
      <c r="G811" s="13">
        <v>18.8</v>
      </c>
      <c r="H811" s="14">
        <v>416</v>
      </c>
      <c r="I811" s="15">
        <v>158</v>
      </c>
      <c r="J811" s="15">
        <v>350</v>
      </c>
      <c r="K811" s="14">
        <v>45.5</v>
      </c>
      <c r="L811" s="15">
        <v>53</v>
      </c>
      <c r="M811" s="15">
        <v>165</v>
      </c>
      <c r="N811" s="14">
        <v>34.1</v>
      </c>
      <c r="O811" s="14">
        <v>46</v>
      </c>
      <c r="P811" s="14">
        <v>53</v>
      </c>
      <c r="Q811" s="14">
        <v>83.6</v>
      </c>
      <c r="R811" s="15">
        <v>112</v>
      </c>
      <c r="S811" s="15">
        <v>205</v>
      </c>
      <c r="T811" s="15">
        <v>317</v>
      </c>
      <c r="U811" s="15">
        <v>86</v>
      </c>
      <c r="V811" s="68">
        <v>53</v>
      </c>
      <c r="W811" s="15">
        <v>40</v>
      </c>
      <c r="X811" s="15">
        <v>7</v>
      </c>
      <c r="Y811" s="15">
        <v>79</v>
      </c>
      <c r="Z811" s="14">
        <v>1016</v>
      </c>
      <c r="AA811" s="14">
        <v>4</v>
      </c>
      <c r="AB811" s="14">
        <v>0</v>
      </c>
      <c r="AC811" s="13">
        <v>-5</v>
      </c>
      <c r="AD811" s="13">
        <v>107.2</v>
      </c>
      <c r="AE811" s="13">
        <v>119</v>
      </c>
      <c r="AF811" s="13">
        <v>-11.8</v>
      </c>
      <c r="AG811" s="13">
        <v>10.1</v>
      </c>
      <c r="AH811" s="13">
        <v>1.73</v>
      </c>
      <c r="AI811" s="13">
        <v>17.2</v>
      </c>
      <c r="AJ811" s="13">
        <v>8.1999999999999993</v>
      </c>
      <c r="AK811" s="13">
        <v>16.600000000000001</v>
      </c>
      <c r="AL811" s="13">
        <v>12.2</v>
      </c>
      <c r="AM811" s="13">
        <v>10</v>
      </c>
      <c r="AN811" s="13">
        <v>53.6</v>
      </c>
      <c r="AO811" s="13">
        <v>56.3</v>
      </c>
      <c r="AP811" s="13">
        <v>14</v>
      </c>
      <c r="AQ811" s="13">
        <v>100.95</v>
      </c>
      <c r="AR811" s="13">
        <v>8.6999999999999993</v>
      </c>
      <c r="AS811" s="13">
        <v>2595</v>
      </c>
      <c r="AT811" s="16">
        <v>6.3030303030303028</v>
      </c>
      <c r="AU811" s="16">
        <v>1.303030303030303</v>
      </c>
      <c r="AV811" s="17">
        <v>4.8030303030303028</v>
      </c>
      <c r="AW811" s="17">
        <v>1.696969696969697</v>
      </c>
      <c r="AX811" s="17">
        <v>3.106060606060606</v>
      </c>
      <c r="AY811" s="17">
        <v>0.60606060606060608</v>
      </c>
      <c r="AZ811" s="17">
        <v>0.10606060606060606</v>
      </c>
      <c r="BA811" s="17">
        <v>0.80303030303030298</v>
      </c>
      <c r="BB811" s="18">
        <v>0.33526756931012247</v>
      </c>
      <c r="BC811" s="18">
        <v>1.6226415094339623</v>
      </c>
      <c r="BD811" s="18">
        <v>3.2237266279819474E-2</v>
      </c>
      <c r="BE811" s="18">
        <v>5.641521598968407E-3</v>
      </c>
      <c r="BF811" s="18">
        <v>9.0264345583494512E-2</v>
      </c>
      <c r="BG811" s="18">
        <v>0.16521598968407478</v>
      </c>
      <c r="BH811" s="58" t="s">
        <v>1321</v>
      </c>
      <c r="BI811" s="58" t="s">
        <v>1330</v>
      </c>
      <c r="BJ811" s="60">
        <v>0.53600000000000003</v>
      </c>
      <c r="BK811" s="60">
        <v>0.56299999999999994</v>
      </c>
      <c r="BL811" s="60">
        <v>0.21122510561255281</v>
      </c>
      <c r="BM811" s="62" t="s">
        <v>1527</v>
      </c>
      <c r="BN811" s="64">
        <v>0.19276873361380403</v>
      </c>
      <c r="BO811" s="64">
        <v>1240.8</v>
      </c>
      <c r="BP811" s="65">
        <v>6.9310122501611865E-2</v>
      </c>
      <c r="BQ811" s="65">
        <v>1.6226415094339623</v>
      </c>
      <c r="BR811" s="80">
        <v>0.2554803352675693</v>
      </c>
      <c r="BS811" s="33"/>
    </row>
    <row r="812" spans="1:71">
      <c r="A812" s="77" t="s">
        <v>544</v>
      </c>
      <c r="B812" s="12" t="s">
        <v>59</v>
      </c>
      <c r="C812" s="13">
        <v>29</v>
      </c>
      <c r="D812" s="13">
        <v>75</v>
      </c>
      <c r="E812" s="13">
        <v>38</v>
      </c>
      <c r="F812" s="13">
        <v>37</v>
      </c>
      <c r="G812" s="13">
        <v>16.5</v>
      </c>
      <c r="H812" s="14">
        <v>443</v>
      </c>
      <c r="I812" s="15">
        <v>150</v>
      </c>
      <c r="J812" s="15">
        <v>375</v>
      </c>
      <c r="K812" s="14">
        <v>40.200000000000003</v>
      </c>
      <c r="L812" s="15">
        <v>75</v>
      </c>
      <c r="M812" s="15">
        <v>225</v>
      </c>
      <c r="N812" s="14">
        <v>33.5</v>
      </c>
      <c r="O812" s="14">
        <v>68</v>
      </c>
      <c r="P812" s="14">
        <v>83</v>
      </c>
      <c r="Q812" s="14">
        <v>83.3</v>
      </c>
      <c r="R812" s="15">
        <v>53</v>
      </c>
      <c r="S812" s="15">
        <v>165</v>
      </c>
      <c r="T812" s="15">
        <v>218</v>
      </c>
      <c r="U812" s="15">
        <v>68</v>
      </c>
      <c r="V812" s="68">
        <v>53</v>
      </c>
      <c r="W812" s="15">
        <v>30</v>
      </c>
      <c r="X812" s="15">
        <v>15</v>
      </c>
      <c r="Y812" s="15">
        <v>98</v>
      </c>
      <c r="Z812" s="14">
        <v>878</v>
      </c>
      <c r="AA812" s="14">
        <v>0</v>
      </c>
      <c r="AB812" s="14">
        <v>0</v>
      </c>
      <c r="AC812" s="13">
        <v>0.2</v>
      </c>
      <c r="AD812" s="13">
        <v>110.7</v>
      </c>
      <c r="AE812" s="13">
        <v>109.5</v>
      </c>
      <c r="AF812" s="13">
        <v>1.2</v>
      </c>
      <c r="AG812" s="13">
        <v>7.1</v>
      </c>
      <c r="AH812" s="13">
        <v>1.23</v>
      </c>
      <c r="AI812" s="13">
        <v>12.3</v>
      </c>
      <c r="AJ812" s="13">
        <v>4</v>
      </c>
      <c r="AK812" s="13">
        <v>12.7</v>
      </c>
      <c r="AL812" s="13">
        <v>8.3000000000000007</v>
      </c>
      <c r="AM812" s="13">
        <v>10.1</v>
      </c>
      <c r="AN812" s="13">
        <v>50.4</v>
      </c>
      <c r="AO812" s="13">
        <v>54.4</v>
      </c>
      <c r="AP812" s="13">
        <v>15.2</v>
      </c>
      <c r="AQ812" s="13">
        <v>103.26</v>
      </c>
      <c r="AR812" s="13">
        <v>6.8</v>
      </c>
      <c r="AS812" s="13">
        <v>2653</v>
      </c>
      <c r="AT812" s="16">
        <v>5.9066666666666663</v>
      </c>
      <c r="AU812" s="16">
        <v>0.90666666666666662</v>
      </c>
      <c r="AV812" s="17">
        <v>2.9066666666666667</v>
      </c>
      <c r="AW812" s="17">
        <v>0.70666666666666667</v>
      </c>
      <c r="AX812" s="17">
        <v>2.2000000000000002</v>
      </c>
      <c r="AY812" s="17">
        <v>0.4</v>
      </c>
      <c r="AZ812" s="17">
        <v>0.2</v>
      </c>
      <c r="BA812" s="17">
        <v>0.70666666666666667</v>
      </c>
      <c r="BB812" s="18">
        <v>0.35797979797979795</v>
      </c>
      <c r="BC812" s="18">
        <v>1.2830188679245282</v>
      </c>
      <c r="BD812" s="18">
        <v>2.4242424242424242E-2</v>
      </c>
      <c r="BE812" s="18">
        <v>1.2121212121212121E-2</v>
      </c>
      <c r="BF812" s="18">
        <v>4.2828282828282827E-2</v>
      </c>
      <c r="BG812" s="18">
        <v>0.13333333333333333</v>
      </c>
      <c r="BH812" s="58" t="s">
        <v>1321</v>
      </c>
      <c r="BI812" s="58" t="s">
        <v>1331</v>
      </c>
      <c r="BJ812" s="60">
        <v>0.504</v>
      </c>
      <c r="BK812" s="60">
        <v>0.54400000000000004</v>
      </c>
      <c r="BL812" s="60">
        <v>0.22631261315630657</v>
      </c>
      <c r="BM812" s="62" t="s">
        <v>1527</v>
      </c>
      <c r="BN812" s="64">
        <v>0.18064654594232057</v>
      </c>
      <c r="BO812" s="64">
        <v>1237.5</v>
      </c>
      <c r="BP812" s="65">
        <v>5.4949494949494949E-2</v>
      </c>
      <c r="BQ812" s="65">
        <v>1.2830188679245282</v>
      </c>
      <c r="BR812" s="80">
        <v>0.17616161616161616</v>
      </c>
      <c r="BS812" s="33"/>
    </row>
    <row r="813" spans="1:71">
      <c r="A813" s="77" t="s">
        <v>398</v>
      </c>
      <c r="B813" s="12" t="s">
        <v>97</v>
      </c>
      <c r="C813" s="13">
        <v>25</v>
      </c>
      <c r="D813" s="13">
        <v>67</v>
      </c>
      <c r="E813" s="13">
        <v>35</v>
      </c>
      <c r="F813" s="13">
        <v>32</v>
      </c>
      <c r="G813" s="13">
        <v>18.399999999999999</v>
      </c>
      <c r="H813" s="14">
        <v>630</v>
      </c>
      <c r="I813" s="15">
        <v>228</v>
      </c>
      <c r="J813" s="15">
        <v>543</v>
      </c>
      <c r="K813" s="14">
        <v>42.4</v>
      </c>
      <c r="L813" s="15">
        <v>74</v>
      </c>
      <c r="M813" s="15">
        <v>221</v>
      </c>
      <c r="N813" s="14">
        <v>35.299999999999997</v>
      </c>
      <c r="O813" s="14">
        <v>94</v>
      </c>
      <c r="P813" s="14">
        <v>114</v>
      </c>
      <c r="Q813" s="14">
        <v>82.3</v>
      </c>
      <c r="R813" s="15">
        <v>47</v>
      </c>
      <c r="S813" s="15">
        <v>161</v>
      </c>
      <c r="T813" s="15">
        <v>201</v>
      </c>
      <c r="U813" s="15">
        <v>194</v>
      </c>
      <c r="V813" s="68">
        <v>101</v>
      </c>
      <c r="W813" s="15">
        <v>47</v>
      </c>
      <c r="X813" s="15">
        <v>34</v>
      </c>
      <c r="Y813" s="15">
        <v>154</v>
      </c>
      <c r="Z813" s="14">
        <v>1286</v>
      </c>
      <c r="AA813" s="14">
        <v>0</v>
      </c>
      <c r="AB813" s="14">
        <v>0</v>
      </c>
      <c r="AC813" s="13">
        <v>-0.2</v>
      </c>
      <c r="AD813" s="13">
        <v>107.7</v>
      </c>
      <c r="AE813" s="13">
        <v>109</v>
      </c>
      <c r="AF813" s="13">
        <v>-1.2</v>
      </c>
      <c r="AG813" s="13">
        <v>25.3</v>
      </c>
      <c r="AH813" s="13">
        <v>1.85</v>
      </c>
      <c r="AI813" s="13">
        <v>21.6</v>
      </c>
      <c r="AJ813" s="13">
        <v>3.4</v>
      </c>
      <c r="AK813" s="13">
        <v>13.1</v>
      </c>
      <c r="AL813" s="13">
        <v>8</v>
      </c>
      <c r="AM813" s="13">
        <v>11.6</v>
      </c>
      <c r="AN813" s="13">
        <v>49.4</v>
      </c>
      <c r="AO813" s="13">
        <v>53.1</v>
      </c>
      <c r="AP813" s="13">
        <v>23.8</v>
      </c>
      <c r="AQ813" s="13">
        <v>97.7</v>
      </c>
      <c r="AR813" s="13">
        <v>10.5</v>
      </c>
      <c r="AS813" s="13">
        <v>2519</v>
      </c>
      <c r="AT813" s="16">
        <v>9.4029850746268657</v>
      </c>
      <c r="AU813" s="16">
        <v>2.8955223880597014</v>
      </c>
      <c r="AV813" s="17">
        <v>3</v>
      </c>
      <c r="AW813" s="17">
        <v>0.70149253731343286</v>
      </c>
      <c r="AX813" s="17">
        <v>2.4029850746268657</v>
      </c>
      <c r="AY813" s="17">
        <v>0.70149253731343286</v>
      </c>
      <c r="AZ813" s="17">
        <v>0.5074626865671642</v>
      </c>
      <c r="BA813" s="17">
        <v>1.5074626865671641</v>
      </c>
      <c r="BB813" s="18">
        <v>0.5110317975340688</v>
      </c>
      <c r="BC813" s="18">
        <v>1.9207920792079209</v>
      </c>
      <c r="BD813" s="18">
        <v>3.8124594419208312E-2</v>
      </c>
      <c r="BE813" s="18">
        <v>2.757949383517197E-2</v>
      </c>
      <c r="BF813" s="18">
        <v>3.8124594419208312E-2</v>
      </c>
      <c r="BG813" s="18">
        <v>0.13059701492537315</v>
      </c>
      <c r="BH813" s="58" t="s">
        <v>1321</v>
      </c>
      <c r="BI813" s="58" t="s">
        <v>1330</v>
      </c>
      <c r="BJ813" s="60">
        <v>0.49399999999999999</v>
      </c>
      <c r="BK813" s="60">
        <v>0.53100000000000003</v>
      </c>
      <c r="BL813" s="60">
        <v>0.32770066385033192</v>
      </c>
      <c r="BM813" s="62" t="s">
        <v>1527</v>
      </c>
      <c r="BN813" s="64">
        <v>0.28757620348959428</v>
      </c>
      <c r="BO813" s="64">
        <v>1232.8</v>
      </c>
      <c r="BP813" s="65">
        <v>0.15736534717715769</v>
      </c>
      <c r="BQ813" s="65">
        <v>1.9207920792079207</v>
      </c>
      <c r="BR813" s="80">
        <v>0.16304347826086957</v>
      </c>
      <c r="BS813" s="33"/>
    </row>
    <row r="814" spans="1:71">
      <c r="A814" s="77" t="s">
        <v>634</v>
      </c>
      <c r="B814" s="12" t="s">
        <v>83</v>
      </c>
      <c r="C814" s="13">
        <v>23</v>
      </c>
      <c r="D814" s="13">
        <v>63</v>
      </c>
      <c r="E814" s="13">
        <v>40</v>
      </c>
      <c r="F814" s="13">
        <v>23</v>
      </c>
      <c r="G814" s="13">
        <v>19.5</v>
      </c>
      <c r="H814" s="14">
        <v>334</v>
      </c>
      <c r="I814" s="15">
        <v>120</v>
      </c>
      <c r="J814" s="15">
        <v>290</v>
      </c>
      <c r="K814" s="14">
        <v>41.8</v>
      </c>
      <c r="L814" s="15">
        <v>69</v>
      </c>
      <c r="M814" s="15">
        <v>202</v>
      </c>
      <c r="N814" s="14">
        <v>34.200000000000003</v>
      </c>
      <c r="O814" s="14">
        <v>25</v>
      </c>
      <c r="P814" s="14">
        <v>25</v>
      </c>
      <c r="Q814" s="14">
        <v>88.9</v>
      </c>
      <c r="R814" s="15">
        <v>44</v>
      </c>
      <c r="S814" s="15">
        <v>132</v>
      </c>
      <c r="T814" s="15">
        <v>176</v>
      </c>
      <c r="U814" s="15">
        <v>82</v>
      </c>
      <c r="V814" s="68">
        <v>19</v>
      </c>
      <c r="W814" s="15">
        <v>38</v>
      </c>
      <c r="X814" s="15">
        <v>13</v>
      </c>
      <c r="Y814" s="15">
        <v>126</v>
      </c>
      <c r="Z814" s="14">
        <v>806</v>
      </c>
      <c r="AA814" s="14">
        <v>0</v>
      </c>
      <c r="AB814" s="14">
        <v>0</v>
      </c>
      <c r="AC814" s="13">
        <v>-0.9</v>
      </c>
      <c r="AD814" s="13">
        <v>111.2</v>
      </c>
      <c r="AE814" s="13">
        <v>113.4</v>
      </c>
      <c r="AF814" s="13">
        <v>-2.2000000000000002</v>
      </c>
      <c r="AG814" s="13">
        <v>8.6999999999999993</v>
      </c>
      <c r="AH814" s="13">
        <v>3.86</v>
      </c>
      <c r="AI814" s="13">
        <v>21</v>
      </c>
      <c r="AJ814" s="13">
        <v>3.5</v>
      </c>
      <c r="AK814" s="13">
        <v>10.6</v>
      </c>
      <c r="AL814" s="13">
        <v>7</v>
      </c>
      <c r="AM814" s="13">
        <v>5.4</v>
      </c>
      <c r="AN814" s="13">
        <v>53.7</v>
      </c>
      <c r="AO814" s="13">
        <v>55.5</v>
      </c>
      <c r="AP814" s="13">
        <v>10.8</v>
      </c>
      <c r="AQ814" s="13">
        <v>102.92</v>
      </c>
      <c r="AR814" s="13">
        <v>5.5</v>
      </c>
      <c r="AS814" s="13">
        <v>2636</v>
      </c>
      <c r="AT814" s="16">
        <v>5.3015873015873014</v>
      </c>
      <c r="AU814" s="16">
        <v>1.3015873015873016</v>
      </c>
      <c r="AV814" s="17">
        <v>2.7936507936507935</v>
      </c>
      <c r="AW814" s="17">
        <v>0.69841269841269837</v>
      </c>
      <c r="AX814" s="17">
        <v>2.0952380952380953</v>
      </c>
      <c r="AY814" s="17">
        <v>0.60317460317460314</v>
      </c>
      <c r="AZ814" s="17">
        <v>0.20634920634920634</v>
      </c>
      <c r="BA814" s="17">
        <v>0.30158730158730157</v>
      </c>
      <c r="BB814" s="18">
        <v>0.27187627187627189</v>
      </c>
      <c r="BC814" s="18">
        <v>4.3157894736842106</v>
      </c>
      <c r="BD814" s="18">
        <v>3.0932030932030931E-2</v>
      </c>
      <c r="BE814" s="18">
        <v>1.0582010582010581E-2</v>
      </c>
      <c r="BF814" s="18">
        <v>3.5816035816035811E-2</v>
      </c>
      <c r="BG814" s="18">
        <v>0.10744810744810745</v>
      </c>
      <c r="BH814" s="58" t="s">
        <v>1321</v>
      </c>
      <c r="BI814" s="58" t="s">
        <v>1330</v>
      </c>
      <c r="BJ814" s="60">
        <v>0.53700000000000003</v>
      </c>
      <c r="BK814" s="60">
        <v>0.55500000000000005</v>
      </c>
      <c r="BL814" s="60">
        <v>0.17501508750754374</v>
      </c>
      <c r="BM814" s="62" t="s">
        <v>1527</v>
      </c>
      <c r="BN814" s="64">
        <v>0.16214110057168407</v>
      </c>
      <c r="BO814" s="64">
        <v>1228.5</v>
      </c>
      <c r="BP814" s="65">
        <v>6.6748066748066742E-2</v>
      </c>
      <c r="BQ814" s="65">
        <v>4.3157894736842106</v>
      </c>
      <c r="BR814" s="80">
        <v>0.14326414326414325</v>
      </c>
      <c r="BS814" s="33"/>
    </row>
    <row r="815" spans="1:71">
      <c r="A815" s="77" t="s">
        <v>348</v>
      </c>
      <c r="B815" s="12" t="s">
        <v>143</v>
      </c>
      <c r="C815" s="13">
        <v>26</v>
      </c>
      <c r="D815" s="13">
        <v>57</v>
      </c>
      <c r="E815" s="13">
        <v>28</v>
      </c>
      <c r="F815" s="13">
        <v>29</v>
      </c>
      <c r="G815" s="13">
        <v>21.5</v>
      </c>
      <c r="H815" s="14">
        <v>701</v>
      </c>
      <c r="I815" s="15">
        <v>285</v>
      </c>
      <c r="J815" s="15">
        <v>405</v>
      </c>
      <c r="K815" s="14">
        <v>70.2</v>
      </c>
      <c r="L815" s="14">
        <v>0</v>
      </c>
      <c r="M815" s="14">
        <v>0</v>
      </c>
      <c r="N815" s="14">
        <v>0</v>
      </c>
      <c r="O815" s="14">
        <v>137</v>
      </c>
      <c r="P815" s="14">
        <v>194</v>
      </c>
      <c r="Q815" s="14">
        <v>68.900000000000006</v>
      </c>
      <c r="R815" s="15">
        <v>154</v>
      </c>
      <c r="S815" s="15">
        <v>234</v>
      </c>
      <c r="T815" s="15">
        <v>388</v>
      </c>
      <c r="U815" s="15">
        <v>80</v>
      </c>
      <c r="V815" s="68">
        <v>68</v>
      </c>
      <c r="W815" s="15">
        <v>23</v>
      </c>
      <c r="X815" s="15">
        <v>103</v>
      </c>
      <c r="Y815" s="15">
        <v>154</v>
      </c>
      <c r="Z815" s="14">
        <v>1596</v>
      </c>
      <c r="AA815" s="14">
        <v>8</v>
      </c>
      <c r="AB815" s="14">
        <v>0</v>
      </c>
      <c r="AC815" s="13">
        <v>0.6</v>
      </c>
      <c r="AD815" s="13">
        <v>114.9</v>
      </c>
      <c r="AE815" s="13">
        <v>113.4</v>
      </c>
      <c r="AF815" s="13">
        <v>1.5</v>
      </c>
      <c r="AG815" s="13">
        <v>9.6999999999999993</v>
      </c>
      <c r="AH815" s="13">
        <v>1.21</v>
      </c>
      <c r="AI815" s="13">
        <v>12.7</v>
      </c>
      <c r="AJ815" s="13">
        <v>12.7</v>
      </c>
      <c r="AK815" s="13">
        <v>16.8</v>
      </c>
      <c r="AL815" s="13">
        <v>14.9</v>
      </c>
      <c r="AM815" s="13">
        <v>10.4</v>
      </c>
      <c r="AN815" s="13">
        <v>70.2</v>
      </c>
      <c r="AO815" s="13">
        <v>71.599999999999994</v>
      </c>
      <c r="AP815" s="13">
        <v>18.600000000000001</v>
      </c>
      <c r="AQ815" s="13">
        <v>101.73</v>
      </c>
      <c r="AR815" s="13">
        <v>14.1</v>
      </c>
      <c r="AS815" s="13">
        <v>2597</v>
      </c>
      <c r="AT815" s="16">
        <v>12.298245614035087</v>
      </c>
      <c r="AU815" s="16">
        <v>1.4035087719298245</v>
      </c>
      <c r="AV815" s="17">
        <v>6.807017543859649</v>
      </c>
      <c r="AW815" s="17">
        <v>2.7017543859649122</v>
      </c>
      <c r="AX815" s="17">
        <v>4.1052631578947372</v>
      </c>
      <c r="AY815" s="17">
        <v>0.40350877192982454</v>
      </c>
      <c r="AZ815" s="17">
        <v>1.8070175438596492</v>
      </c>
      <c r="BA815" s="17">
        <v>1.1929824561403508</v>
      </c>
      <c r="BB815" s="18">
        <v>0.57201142390860871</v>
      </c>
      <c r="BC815" s="18">
        <v>1.1764705882352942</v>
      </c>
      <c r="BD815" s="18">
        <v>1.8767849857201143E-2</v>
      </c>
      <c r="BE815" s="18">
        <v>8.4047327621379037E-2</v>
      </c>
      <c r="BF815" s="18">
        <v>0.12566299469604242</v>
      </c>
      <c r="BG815" s="18">
        <v>0.19094247246022034</v>
      </c>
      <c r="BH815" s="58" t="s">
        <v>1322</v>
      </c>
      <c r="BI815" s="58" t="s">
        <v>1330</v>
      </c>
      <c r="BJ815" s="60">
        <v>0.70200000000000007</v>
      </c>
      <c r="BK815" s="60">
        <v>0.71599999999999997</v>
      </c>
      <c r="BL815" s="60">
        <v>0.24441762220881111</v>
      </c>
      <c r="BM815" s="62" t="s">
        <v>1527</v>
      </c>
      <c r="BN815" s="64">
        <v>0.37612340710932263</v>
      </c>
      <c r="BO815" s="64">
        <v>1225.5</v>
      </c>
      <c r="BP815" s="65">
        <v>6.527947776417789E-2</v>
      </c>
      <c r="BQ815" s="65">
        <v>1.1764705882352942</v>
      </c>
      <c r="BR815" s="80">
        <v>0.31660546715626275</v>
      </c>
      <c r="BS815" s="33"/>
    </row>
    <row r="816" spans="1:71">
      <c r="A816" s="77" t="s">
        <v>310</v>
      </c>
      <c r="B816" s="12" t="s">
        <v>169</v>
      </c>
      <c r="C816" s="13">
        <v>27</v>
      </c>
      <c r="D816" s="13">
        <v>40</v>
      </c>
      <c r="E816" s="13">
        <v>12</v>
      </c>
      <c r="F816" s="13">
        <v>28</v>
      </c>
      <c r="G816" s="13">
        <v>30.5</v>
      </c>
      <c r="H816" s="14">
        <v>760</v>
      </c>
      <c r="I816" s="15">
        <v>280</v>
      </c>
      <c r="J816" s="15">
        <v>532</v>
      </c>
      <c r="K816" s="14">
        <v>52.7</v>
      </c>
      <c r="L816" s="15">
        <v>60</v>
      </c>
      <c r="M816" s="15">
        <v>148</v>
      </c>
      <c r="N816" s="14">
        <v>39.9</v>
      </c>
      <c r="O816" s="14">
        <v>140</v>
      </c>
      <c r="P816" s="14">
        <v>164</v>
      </c>
      <c r="Q816" s="14">
        <v>84.8</v>
      </c>
      <c r="R816" s="15">
        <v>88</v>
      </c>
      <c r="S816" s="15">
        <v>240</v>
      </c>
      <c r="T816" s="15">
        <v>328</v>
      </c>
      <c r="U816" s="15">
        <v>80</v>
      </c>
      <c r="V816" s="68">
        <v>104</v>
      </c>
      <c r="W816" s="15">
        <v>40</v>
      </c>
      <c r="X816" s="15">
        <v>40</v>
      </c>
      <c r="Y816" s="15">
        <v>116</v>
      </c>
      <c r="Z816" s="14">
        <v>1404</v>
      </c>
      <c r="AA816" s="14">
        <v>13</v>
      </c>
      <c r="AB816" s="14">
        <v>0</v>
      </c>
      <c r="AC816" s="13">
        <v>-0.4</v>
      </c>
      <c r="AD816" s="13">
        <v>112.4</v>
      </c>
      <c r="AE816" s="13">
        <v>113.3</v>
      </c>
      <c r="AF816" s="13">
        <v>-0.9</v>
      </c>
      <c r="AG816" s="13">
        <v>10.5</v>
      </c>
      <c r="AH816" s="13">
        <v>0.78</v>
      </c>
      <c r="AI816" s="13">
        <v>10.199999999999999</v>
      </c>
      <c r="AJ816" s="13">
        <v>7.3</v>
      </c>
      <c r="AK816" s="13">
        <v>17.899999999999999</v>
      </c>
      <c r="AL816" s="13">
        <v>12.8</v>
      </c>
      <c r="AM816" s="13">
        <v>13.2</v>
      </c>
      <c r="AN816" s="13">
        <v>58.3</v>
      </c>
      <c r="AO816" s="13">
        <v>62.8</v>
      </c>
      <c r="AP816" s="13">
        <v>23.4</v>
      </c>
      <c r="AQ816" s="13">
        <v>101.72</v>
      </c>
      <c r="AR816" s="13">
        <v>12.9</v>
      </c>
      <c r="AS816" s="13">
        <v>2590</v>
      </c>
      <c r="AT816" s="16">
        <v>19</v>
      </c>
      <c r="AU816" s="16">
        <v>2</v>
      </c>
      <c r="AV816" s="17">
        <v>8.1999999999999993</v>
      </c>
      <c r="AW816" s="17">
        <v>2.2000000000000002</v>
      </c>
      <c r="AX816" s="17">
        <v>6</v>
      </c>
      <c r="AY816" s="17">
        <v>1</v>
      </c>
      <c r="AZ816" s="17">
        <v>1</v>
      </c>
      <c r="BA816" s="17">
        <v>2.6</v>
      </c>
      <c r="BB816" s="18">
        <v>0.62295081967213117</v>
      </c>
      <c r="BC816" s="18">
        <v>0.76923076923076916</v>
      </c>
      <c r="BD816" s="18">
        <v>3.2786885245901641E-2</v>
      </c>
      <c r="BE816" s="18">
        <v>3.2786885245901641E-2</v>
      </c>
      <c r="BF816" s="18">
        <v>7.2131147540983612E-2</v>
      </c>
      <c r="BG816" s="18">
        <v>0.19672131147540983</v>
      </c>
      <c r="BH816" s="58" t="s">
        <v>1323</v>
      </c>
      <c r="BI816" s="58" t="s">
        <v>1330</v>
      </c>
      <c r="BJ816" s="60">
        <v>0.58299999999999996</v>
      </c>
      <c r="BK816" s="60">
        <v>0.628</v>
      </c>
      <c r="BL816" s="60">
        <v>0.32106216053108028</v>
      </c>
      <c r="BM816" s="62" t="s">
        <v>1526</v>
      </c>
      <c r="BN816" s="64">
        <v>0.58108651911468812</v>
      </c>
      <c r="BO816" s="64">
        <v>1220</v>
      </c>
      <c r="BP816" s="65">
        <v>6.5573770491803282E-2</v>
      </c>
      <c r="BQ816" s="65">
        <v>0.76923076923076927</v>
      </c>
      <c r="BR816" s="80">
        <v>0.26885245901639343</v>
      </c>
      <c r="BS816" s="33"/>
    </row>
    <row r="817" spans="1:71">
      <c r="A817" s="77" t="s">
        <v>610</v>
      </c>
      <c r="B817" s="12" t="s">
        <v>143</v>
      </c>
      <c r="C817" s="13">
        <v>29</v>
      </c>
      <c r="D817" s="13">
        <v>45</v>
      </c>
      <c r="E817" s="13">
        <v>17</v>
      </c>
      <c r="F817" s="13">
        <v>28</v>
      </c>
      <c r="G817" s="13">
        <v>27.1</v>
      </c>
      <c r="H817" s="14">
        <v>356</v>
      </c>
      <c r="I817" s="15">
        <v>131</v>
      </c>
      <c r="J817" s="15">
        <v>306</v>
      </c>
      <c r="K817" s="14">
        <v>42.4</v>
      </c>
      <c r="L817" s="15">
        <v>36</v>
      </c>
      <c r="M817" s="15">
        <v>104</v>
      </c>
      <c r="N817" s="14">
        <v>35.9</v>
      </c>
      <c r="O817" s="14">
        <v>63</v>
      </c>
      <c r="P817" s="14">
        <v>99</v>
      </c>
      <c r="Q817" s="14">
        <v>62.2</v>
      </c>
      <c r="R817" s="15">
        <v>54</v>
      </c>
      <c r="S817" s="15">
        <v>126</v>
      </c>
      <c r="T817" s="15">
        <v>176</v>
      </c>
      <c r="U817" s="15">
        <v>95</v>
      </c>
      <c r="V817" s="68">
        <v>54</v>
      </c>
      <c r="W817" s="15">
        <v>45</v>
      </c>
      <c r="X817" s="15">
        <v>23</v>
      </c>
      <c r="Y817" s="15">
        <v>86</v>
      </c>
      <c r="Z817" s="14">
        <v>864</v>
      </c>
      <c r="AA817" s="14">
        <v>1</v>
      </c>
      <c r="AB817" s="14">
        <v>0</v>
      </c>
      <c r="AC817" s="13">
        <v>-3.4</v>
      </c>
      <c r="AD817" s="13">
        <v>106.5</v>
      </c>
      <c r="AE817" s="13">
        <v>112.8</v>
      </c>
      <c r="AF817" s="13">
        <v>-6.3</v>
      </c>
      <c r="AG817" s="13">
        <v>11.6</v>
      </c>
      <c r="AH817" s="13">
        <v>1.7</v>
      </c>
      <c r="AI817" s="13">
        <v>19</v>
      </c>
      <c r="AJ817" s="13">
        <v>4.2</v>
      </c>
      <c r="AK817" s="13">
        <v>10.5</v>
      </c>
      <c r="AL817" s="13">
        <v>7.3</v>
      </c>
      <c r="AM817" s="13">
        <v>11.2</v>
      </c>
      <c r="AN817" s="13">
        <v>48.5</v>
      </c>
      <c r="AO817" s="13">
        <v>51.3</v>
      </c>
      <c r="AP817" s="13">
        <v>14.3</v>
      </c>
      <c r="AQ817" s="13">
        <v>98.64</v>
      </c>
      <c r="AR817" s="13">
        <v>6.3</v>
      </c>
      <c r="AS817" s="13">
        <v>2504</v>
      </c>
      <c r="AT817" s="16">
        <v>7.9111111111111114</v>
      </c>
      <c r="AU817" s="16">
        <v>2.1111111111111112</v>
      </c>
      <c r="AV817" s="17">
        <v>3.911111111111111</v>
      </c>
      <c r="AW817" s="17">
        <v>1.2</v>
      </c>
      <c r="AX817" s="17">
        <v>2.8</v>
      </c>
      <c r="AY817" s="17">
        <v>1</v>
      </c>
      <c r="AZ817" s="17">
        <v>0.51111111111111107</v>
      </c>
      <c r="BA817" s="17">
        <v>1.2</v>
      </c>
      <c r="BB817" s="18">
        <v>0.29192291922919228</v>
      </c>
      <c r="BC817" s="18">
        <v>1.7592592592592593</v>
      </c>
      <c r="BD817" s="18">
        <v>3.6900369003690037E-2</v>
      </c>
      <c r="BE817" s="18">
        <v>1.8860188601886017E-2</v>
      </c>
      <c r="BF817" s="18">
        <v>4.4280442804428041E-2</v>
      </c>
      <c r="BG817" s="18">
        <v>0.10332103321033209</v>
      </c>
      <c r="BH817" s="58" t="s">
        <v>1322</v>
      </c>
      <c r="BI817" s="58" t="s">
        <v>1331</v>
      </c>
      <c r="BJ817" s="60">
        <v>0.48499999999999999</v>
      </c>
      <c r="BK817" s="60">
        <v>0.51300000000000001</v>
      </c>
      <c r="BL817" s="60">
        <v>0.18467109233554616</v>
      </c>
      <c r="BM817" s="62" t="s">
        <v>1527</v>
      </c>
      <c r="BN817" s="64">
        <v>0.24194947462553099</v>
      </c>
      <c r="BO817" s="64">
        <v>1219.5</v>
      </c>
      <c r="BP817" s="65">
        <v>7.7900779007790077E-2</v>
      </c>
      <c r="BQ817" s="65">
        <v>1.7592592592592593</v>
      </c>
      <c r="BR817" s="80">
        <v>0.14432144321443213</v>
      </c>
      <c r="BS817" s="33"/>
    </row>
    <row r="818" spans="1:71">
      <c r="A818" s="77" t="s">
        <v>278</v>
      </c>
      <c r="B818" s="12" t="s">
        <v>51</v>
      </c>
      <c r="C818" s="13">
        <v>29</v>
      </c>
      <c r="D818" s="13">
        <v>42</v>
      </c>
      <c r="E818" s="13">
        <v>30</v>
      </c>
      <c r="F818" s="13">
        <v>12</v>
      </c>
      <c r="G818" s="13">
        <v>28.8</v>
      </c>
      <c r="H818" s="14">
        <v>819</v>
      </c>
      <c r="I818" s="15">
        <v>277</v>
      </c>
      <c r="J818" s="15">
        <v>575</v>
      </c>
      <c r="K818" s="14">
        <v>48.3</v>
      </c>
      <c r="L818" s="15">
        <v>105</v>
      </c>
      <c r="M818" s="15">
        <v>252</v>
      </c>
      <c r="N818" s="14">
        <v>41.2</v>
      </c>
      <c r="O818" s="14">
        <v>160</v>
      </c>
      <c r="P818" s="14">
        <v>197</v>
      </c>
      <c r="Q818" s="14">
        <v>80.900000000000006</v>
      </c>
      <c r="R818" s="15">
        <v>67</v>
      </c>
      <c r="S818" s="15">
        <v>214</v>
      </c>
      <c r="T818" s="15">
        <v>286</v>
      </c>
      <c r="U818" s="15">
        <v>88</v>
      </c>
      <c r="V818" s="68">
        <v>55</v>
      </c>
      <c r="W818" s="15">
        <v>29</v>
      </c>
      <c r="X818" s="15">
        <v>63</v>
      </c>
      <c r="Y818" s="15">
        <v>118</v>
      </c>
      <c r="Z818" s="14">
        <v>1520</v>
      </c>
      <c r="AA818" s="14">
        <v>6</v>
      </c>
      <c r="AB818" s="14">
        <v>0</v>
      </c>
      <c r="AC818" s="13">
        <v>4.0999999999999996</v>
      </c>
      <c r="AD818" s="13">
        <v>116.2</v>
      </c>
      <c r="AE818" s="13">
        <v>110.3</v>
      </c>
      <c r="AF818" s="13">
        <v>5.8</v>
      </c>
      <c r="AG818" s="13">
        <v>11.3</v>
      </c>
      <c r="AH818" s="13">
        <v>1.64</v>
      </c>
      <c r="AI818" s="13">
        <v>10.8</v>
      </c>
      <c r="AJ818" s="13">
        <v>5.4</v>
      </c>
      <c r="AK818" s="13">
        <v>16.3</v>
      </c>
      <c r="AL818" s="13">
        <v>11</v>
      </c>
      <c r="AM818" s="13">
        <v>6.6</v>
      </c>
      <c r="AN818" s="13">
        <v>57.2</v>
      </c>
      <c r="AO818" s="13">
        <v>61.8</v>
      </c>
      <c r="AP818" s="13">
        <v>25.3</v>
      </c>
      <c r="AQ818" s="13">
        <v>99.83</v>
      </c>
      <c r="AR818" s="13">
        <v>13.2</v>
      </c>
      <c r="AS818" s="13">
        <v>2528</v>
      </c>
      <c r="AT818" s="16">
        <v>19.5</v>
      </c>
      <c r="AU818" s="16">
        <v>2.0952380952380953</v>
      </c>
      <c r="AV818" s="17">
        <v>6.8095238095238093</v>
      </c>
      <c r="AW818" s="17">
        <v>1.5952380952380953</v>
      </c>
      <c r="AX818" s="17">
        <v>5.0952380952380949</v>
      </c>
      <c r="AY818" s="17">
        <v>0.69047619047619047</v>
      </c>
      <c r="AZ818" s="17">
        <v>1.5</v>
      </c>
      <c r="BA818" s="17">
        <v>1.3095238095238095</v>
      </c>
      <c r="BB818" s="18">
        <v>0.67708333333333337</v>
      </c>
      <c r="BC818" s="18">
        <v>1.6</v>
      </c>
      <c r="BD818" s="18">
        <v>2.3974867724867725E-2</v>
      </c>
      <c r="BE818" s="18">
        <v>5.2083333333333329E-2</v>
      </c>
      <c r="BF818" s="18">
        <v>5.5390211640211642E-2</v>
      </c>
      <c r="BG818" s="18">
        <v>0.17691798941798939</v>
      </c>
      <c r="BH818" s="58" t="s">
        <v>1322</v>
      </c>
      <c r="BI818" s="58" t="s">
        <v>1331</v>
      </c>
      <c r="BJ818" s="60">
        <v>0.57200000000000006</v>
      </c>
      <c r="BK818" s="60">
        <v>0.61799999999999999</v>
      </c>
      <c r="BL818" s="60">
        <v>0.34701267350633674</v>
      </c>
      <c r="BM818" s="62" t="s">
        <v>1527</v>
      </c>
      <c r="BN818" s="64">
        <v>0.59637826961770624</v>
      </c>
      <c r="BO818" s="64">
        <v>1209.6000000000001</v>
      </c>
      <c r="BP818" s="65">
        <v>7.2751322751322747E-2</v>
      </c>
      <c r="BQ818" s="65">
        <v>1.6</v>
      </c>
      <c r="BR818" s="80">
        <v>0.23644179894179893</v>
      </c>
      <c r="BS818" s="33"/>
    </row>
    <row r="819" spans="1:71">
      <c r="A819" s="77" t="s">
        <v>482</v>
      </c>
      <c r="B819" s="12" t="s">
        <v>81</v>
      </c>
      <c r="C819" s="13">
        <v>28</v>
      </c>
      <c r="D819" s="13">
        <v>64</v>
      </c>
      <c r="E819" s="13">
        <v>40</v>
      </c>
      <c r="F819" s="13">
        <v>24</v>
      </c>
      <c r="G819" s="13">
        <v>18.899999999999999</v>
      </c>
      <c r="H819" s="14">
        <v>531</v>
      </c>
      <c r="I819" s="15">
        <v>237</v>
      </c>
      <c r="J819" s="15">
        <v>378</v>
      </c>
      <c r="K819" s="14">
        <v>62.1</v>
      </c>
      <c r="L819" s="14">
        <v>0</v>
      </c>
      <c r="M819" s="15">
        <v>19</v>
      </c>
      <c r="N819" s="14">
        <v>5.9</v>
      </c>
      <c r="O819" s="14">
        <v>64</v>
      </c>
      <c r="P819" s="14">
        <v>90</v>
      </c>
      <c r="Q819" s="14">
        <v>70.099999999999994</v>
      </c>
      <c r="R819" s="15">
        <v>128</v>
      </c>
      <c r="S819" s="15">
        <v>198</v>
      </c>
      <c r="T819" s="15">
        <v>326</v>
      </c>
      <c r="U819" s="15">
        <v>64</v>
      </c>
      <c r="V819" s="68">
        <v>38</v>
      </c>
      <c r="W819" s="15">
        <v>51</v>
      </c>
      <c r="X819" s="15">
        <v>38</v>
      </c>
      <c r="Y819" s="15">
        <v>147</v>
      </c>
      <c r="Z819" s="14">
        <v>1248</v>
      </c>
      <c r="AA819" s="14">
        <v>2</v>
      </c>
      <c r="AB819" s="14">
        <v>0</v>
      </c>
      <c r="AC819" s="13">
        <v>2.8</v>
      </c>
      <c r="AD819" s="13">
        <v>116.5</v>
      </c>
      <c r="AE819" s="13">
        <v>108.2</v>
      </c>
      <c r="AF819" s="13">
        <v>8.1999999999999993</v>
      </c>
      <c r="AG819" s="13">
        <v>7.2</v>
      </c>
      <c r="AH819" s="13">
        <v>1.61</v>
      </c>
      <c r="AI819" s="13">
        <v>12.7</v>
      </c>
      <c r="AJ819" s="13">
        <v>10.199999999999999</v>
      </c>
      <c r="AK819" s="13">
        <v>14.8</v>
      </c>
      <c r="AL819" s="13">
        <v>12.6</v>
      </c>
      <c r="AM819" s="13">
        <v>7.9</v>
      </c>
      <c r="AN819" s="13">
        <v>62.2</v>
      </c>
      <c r="AO819" s="13">
        <v>63.8</v>
      </c>
      <c r="AP819" s="13">
        <v>15</v>
      </c>
      <c r="AQ819" s="13">
        <v>105.54</v>
      </c>
      <c r="AR819" s="13">
        <v>10.8</v>
      </c>
      <c r="AS819" s="13">
        <v>2637</v>
      </c>
      <c r="AT819" s="16">
        <v>8.296875</v>
      </c>
      <c r="AU819" s="16">
        <v>1</v>
      </c>
      <c r="AV819" s="17">
        <v>5.09375</v>
      </c>
      <c r="AW819" s="17">
        <v>2</v>
      </c>
      <c r="AX819" s="17">
        <v>3.09375</v>
      </c>
      <c r="AY819" s="17">
        <v>0.796875</v>
      </c>
      <c r="AZ819" s="17">
        <v>0.59375</v>
      </c>
      <c r="BA819" s="17">
        <v>0.59375</v>
      </c>
      <c r="BB819" s="18">
        <v>0.43898809523809529</v>
      </c>
      <c r="BC819" s="18">
        <v>1.6842105263157894</v>
      </c>
      <c r="BD819" s="18">
        <v>4.2162698412698416E-2</v>
      </c>
      <c r="BE819" s="18">
        <v>3.1415343915343917E-2</v>
      </c>
      <c r="BF819" s="18">
        <v>0.10582010582010583</v>
      </c>
      <c r="BG819" s="18">
        <v>0.16369047619047619</v>
      </c>
      <c r="BH819" s="58" t="s">
        <v>1321</v>
      </c>
      <c r="BI819" s="58" t="s">
        <v>1331</v>
      </c>
      <c r="BJ819" s="60">
        <v>0.622</v>
      </c>
      <c r="BK819" s="60">
        <v>0.63800000000000001</v>
      </c>
      <c r="BL819" s="60">
        <v>0.22812311406155703</v>
      </c>
      <c r="BM819" s="62" t="s">
        <v>1527</v>
      </c>
      <c r="BN819" s="64">
        <v>0.25374748490945676</v>
      </c>
      <c r="BO819" s="64">
        <v>1209.5999999999999</v>
      </c>
      <c r="BP819" s="65">
        <v>5.2910052910052914E-2</v>
      </c>
      <c r="BQ819" s="65">
        <v>1.6842105263157894</v>
      </c>
      <c r="BR819" s="80">
        <v>0.26951058201058203</v>
      </c>
      <c r="BS819" s="33"/>
    </row>
    <row r="820" spans="1:71">
      <c r="A820" s="77" t="s">
        <v>440</v>
      </c>
      <c r="B820" s="12" t="s">
        <v>121</v>
      </c>
      <c r="C820" s="13">
        <v>26</v>
      </c>
      <c r="D820" s="13">
        <v>40</v>
      </c>
      <c r="E820" s="13">
        <v>17</v>
      </c>
      <c r="F820" s="13">
        <v>23</v>
      </c>
      <c r="G820" s="13">
        <v>30.1</v>
      </c>
      <c r="H820" s="14">
        <v>576</v>
      </c>
      <c r="I820" s="15">
        <v>264</v>
      </c>
      <c r="J820" s="15">
        <v>468</v>
      </c>
      <c r="K820" s="14">
        <v>56.6</v>
      </c>
      <c r="L820" s="15">
        <v>8</v>
      </c>
      <c r="M820" s="15">
        <v>32</v>
      </c>
      <c r="N820" s="14">
        <v>18.8</v>
      </c>
      <c r="O820" s="14">
        <v>40</v>
      </c>
      <c r="P820" s="14">
        <v>60</v>
      </c>
      <c r="Q820" s="14">
        <v>66.7</v>
      </c>
      <c r="R820" s="15">
        <v>124</v>
      </c>
      <c r="S820" s="15">
        <v>284</v>
      </c>
      <c r="T820" s="15">
        <v>408</v>
      </c>
      <c r="U820" s="15">
        <v>64</v>
      </c>
      <c r="V820" s="68">
        <v>68</v>
      </c>
      <c r="W820" s="15">
        <v>32</v>
      </c>
      <c r="X820" s="15">
        <v>40</v>
      </c>
      <c r="Y820" s="15">
        <v>88</v>
      </c>
      <c r="Z820" s="14">
        <v>1300</v>
      </c>
      <c r="AA820" s="14">
        <v>20</v>
      </c>
      <c r="AB820" s="14">
        <v>0</v>
      </c>
      <c r="AC820" s="13">
        <v>-4.0999999999999996</v>
      </c>
      <c r="AD820" s="13">
        <v>110</v>
      </c>
      <c r="AE820" s="13">
        <v>116.8</v>
      </c>
      <c r="AF820" s="13">
        <v>-6.9</v>
      </c>
      <c r="AG820" s="13">
        <v>8.3000000000000007</v>
      </c>
      <c r="AH820" s="13">
        <v>0.93</v>
      </c>
      <c r="AI820" s="13">
        <v>10.199999999999999</v>
      </c>
      <c r="AJ820" s="13">
        <v>9.9</v>
      </c>
      <c r="AK820" s="13">
        <v>24.3</v>
      </c>
      <c r="AL820" s="13">
        <v>16.8</v>
      </c>
      <c r="AM820" s="13">
        <v>11</v>
      </c>
      <c r="AN820" s="13">
        <v>57.3</v>
      </c>
      <c r="AO820" s="13">
        <v>58.3</v>
      </c>
      <c r="AP820" s="13">
        <v>19.7</v>
      </c>
      <c r="AQ820" s="13">
        <v>98.94</v>
      </c>
      <c r="AR820" s="13">
        <v>12.5</v>
      </c>
      <c r="AS820" s="13">
        <v>2489</v>
      </c>
      <c r="AT820" s="16">
        <v>14.4</v>
      </c>
      <c r="AU820" s="16">
        <v>1.6</v>
      </c>
      <c r="AV820" s="17">
        <v>10.199999999999999</v>
      </c>
      <c r="AW820" s="17">
        <v>3.1</v>
      </c>
      <c r="AX820" s="17">
        <v>7.1</v>
      </c>
      <c r="AY820" s="17">
        <v>0.8</v>
      </c>
      <c r="AZ820" s="17">
        <v>1</v>
      </c>
      <c r="BA820" s="17">
        <v>1.7</v>
      </c>
      <c r="BB820" s="18">
        <v>0.47840531561461791</v>
      </c>
      <c r="BC820" s="18">
        <v>0.94117647058823539</v>
      </c>
      <c r="BD820" s="18">
        <v>2.6578073089700997E-2</v>
      </c>
      <c r="BE820" s="18">
        <v>3.3222591362126241E-2</v>
      </c>
      <c r="BF820" s="18">
        <v>0.10299003322259136</v>
      </c>
      <c r="BG820" s="18">
        <v>0.23588039867109634</v>
      </c>
      <c r="BH820" s="58" t="s">
        <v>1323</v>
      </c>
      <c r="BI820" s="58" t="s">
        <v>1330</v>
      </c>
      <c r="BJ820" s="60">
        <v>0.57299999999999995</v>
      </c>
      <c r="BK820" s="60">
        <v>0.58299999999999996</v>
      </c>
      <c r="BL820" s="60">
        <v>0.28243814121907063</v>
      </c>
      <c r="BM820" s="62" t="s">
        <v>1527</v>
      </c>
      <c r="BN820" s="64">
        <v>0.44040241448692158</v>
      </c>
      <c r="BO820" s="64">
        <v>1204</v>
      </c>
      <c r="BP820" s="65">
        <v>5.3156146179401995E-2</v>
      </c>
      <c r="BQ820" s="65">
        <v>0.94117647058823528</v>
      </c>
      <c r="BR820" s="80">
        <v>0.33887043189368765</v>
      </c>
      <c r="BS820" s="33"/>
    </row>
    <row r="821" spans="1:71">
      <c r="A821" s="77" t="s">
        <v>526</v>
      </c>
      <c r="B821" s="12" t="s">
        <v>83</v>
      </c>
      <c r="C821" s="13">
        <v>21</v>
      </c>
      <c r="D821" s="13">
        <v>75</v>
      </c>
      <c r="E821" s="13">
        <v>45</v>
      </c>
      <c r="F821" s="13">
        <v>30</v>
      </c>
      <c r="G821" s="13">
        <v>15.8</v>
      </c>
      <c r="H821" s="14">
        <v>458</v>
      </c>
      <c r="I821" s="15">
        <v>173</v>
      </c>
      <c r="J821" s="15">
        <v>360</v>
      </c>
      <c r="K821" s="14">
        <v>47.2</v>
      </c>
      <c r="L821" s="15">
        <v>75</v>
      </c>
      <c r="M821" s="15">
        <v>188</v>
      </c>
      <c r="N821" s="14">
        <v>40.5</v>
      </c>
      <c r="O821" s="14">
        <v>45</v>
      </c>
      <c r="P821" s="14">
        <v>68</v>
      </c>
      <c r="Q821" s="14">
        <v>66.7</v>
      </c>
      <c r="R821" s="15">
        <v>23</v>
      </c>
      <c r="S821" s="15">
        <v>203</v>
      </c>
      <c r="T821" s="15">
        <v>233</v>
      </c>
      <c r="U821" s="15">
        <v>113</v>
      </c>
      <c r="V821" s="68">
        <v>75</v>
      </c>
      <c r="W821" s="15">
        <v>53</v>
      </c>
      <c r="X821" s="15">
        <v>23</v>
      </c>
      <c r="Y821" s="15">
        <v>113</v>
      </c>
      <c r="Z821" s="14">
        <v>1058</v>
      </c>
      <c r="AA821" s="14">
        <v>0</v>
      </c>
      <c r="AB821" s="14">
        <v>0</v>
      </c>
      <c r="AC821" s="13">
        <v>-1.9</v>
      </c>
      <c r="AD821" s="13">
        <v>107</v>
      </c>
      <c r="AE821" s="13">
        <v>112.1</v>
      </c>
      <c r="AF821" s="13">
        <v>-5</v>
      </c>
      <c r="AG821" s="13">
        <v>12.9</v>
      </c>
      <c r="AH821" s="13">
        <v>1.41</v>
      </c>
      <c r="AI821" s="13">
        <v>19.100000000000001</v>
      </c>
      <c r="AJ821" s="13">
        <v>2.1</v>
      </c>
      <c r="AK821" s="13">
        <v>17.8</v>
      </c>
      <c r="AL821" s="13">
        <v>9.8000000000000007</v>
      </c>
      <c r="AM821" s="13">
        <v>13.5</v>
      </c>
      <c r="AN821" s="13">
        <v>57.6</v>
      </c>
      <c r="AO821" s="13">
        <v>59</v>
      </c>
      <c r="AP821" s="13">
        <v>16.5</v>
      </c>
      <c r="AQ821" s="13">
        <v>103.23</v>
      </c>
      <c r="AR821" s="13">
        <v>8.6999999999999993</v>
      </c>
      <c r="AS821" s="13">
        <v>2544</v>
      </c>
      <c r="AT821" s="16">
        <v>6.1066666666666665</v>
      </c>
      <c r="AU821" s="16">
        <v>1.5066666666666666</v>
      </c>
      <c r="AV821" s="17">
        <v>3.1066666666666665</v>
      </c>
      <c r="AW821" s="17">
        <v>0.30666666666666664</v>
      </c>
      <c r="AX821" s="17">
        <v>2.7066666666666666</v>
      </c>
      <c r="AY821" s="17">
        <v>0.70666666666666667</v>
      </c>
      <c r="AZ821" s="17">
        <v>0.30666666666666664</v>
      </c>
      <c r="BA821" s="17">
        <v>1</v>
      </c>
      <c r="BB821" s="18">
        <v>0.38649789029535864</v>
      </c>
      <c r="BC821" s="18">
        <v>1.5066666666666666</v>
      </c>
      <c r="BD821" s="18">
        <v>4.472573839662447E-2</v>
      </c>
      <c r="BE821" s="18">
        <v>1.9409282700421939E-2</v>
      </c>
      <c r="BF821" s="18">
        <v>1.9409282700421939E-2</v>
      </c>
      <c r="BG821" s="18">
        <v>0.17130801687763711</v>
      </c>
      <c r="BH821" s="58" t="s">
        <v>1321</v>
      </c>
      <c r="BI821" s="58" t="s">
        <v>1329</v>
      </c>
      <c r="BJ821" s="60">
        <v>0.57600000000000007</v>
      </c>
      <c r="BK821" s="60">
        <v>0.59</v>
      </c>
      <c r="BL821" s="60">
        <v>0.21726010863005432</v>
      </c>
      <c r="BM821" s="62" t="s">
        <v>1527</v>
      </c>
      <c r="BN821" s="64">
        <v>0.18676324614352782</v>
      </c>
      <c r="BO821" s="64">
        <v>1185</v>
      </c>
      <c r="BP821" s="65">
        <v>9.535864978902954E-2</v>
      </c>
      <c r="BQ821" s="65">
        <v>1.5066666666666666</v>
      </c>
      <c r="BR821" s="80">
        <v>0.19662447257383964</v>
      </c>
      <c r="BS821" s="33"/>
    </row>
    <row r="822" spans="1:71">
      <c r="A822" s="77" t="s">
        <v>288</v>
      </c>
      <c r="B822" s="12" t="s">
        <v>61</v>
      </c>
      <c r="C822" s="13">
        <v>33</v>
      </c>
      <c r="D822" s="13">
        <v>37</v>
      </c>
      <c r="E822" s="13">
        <v>26</v>
      </c>
      <c r="F822" s="13">
        <v>11</v>
      </c>
      <c r="G822" s="13">
        <v>31.9</v>
      </c>
      <c r="H822" s="14">
        <v>796</v>
      </c>
      <c r="I822" s="15">
        <v>311</v>
      </c>
      <c r="J822" s="15">
        <v>622</v>
      </c>
      <c r="K822" s="14">
        <v>49.8</v>
      </c>
      <c r="L822" s="15">
        <v>78</v>
      </c>
      <c r="M822" s="15">
        <v>189</v>
      </c>
      <c r="N822" s="14">
        <v>41.1</v>
      </c>
      <c r="O822" s="14">
        <v>96</v>
      </c>
      <c r="P822" s="14">
        <v>122</v>
      </c>
      <c r="Q822" s="14">
        <v>81</v>
      </c>
      <c r="R822" s="15">
        <v>33</v>
      </c>
      <c r="S822" s="15">
        <v>185</v>
      </c>
      <c r="T822" s="15">
        <v>218</v>
      </c>
      <c r="U822" s="15">
        <v>115</v>
      </c>
      <c r="V822" s="68">
        <v>70</v>
      </c>
      <c r="W822" s="15">
        <v>59</v>
      </c>
      <c r="X822" s="15">
        <v>19</v>
      </c>
      <c r="Y822" s="15">
        <v>56</v>
      </c>
      <c r="Z822" s="14">
        <v>1388</v>
      </c>
      <c r="AA822" s="14">
        <v>5</v>
      </c>
      <c r="AB822" s="14">
        <v>0</v>
      </c>
      <c r="AC822" s="13">
        <v>8</v>
      </c>
      <c r="AD822" s="13">
        <v>120.3</v>
      </c>
      <c r="AE822" s="13">
        <v>107.9</v>
      </c>
      <c r="AF822" s="13">
        <v>12.4</v>
      </c>
      <c r="AG822" s="13">
        <v>14.7</v>
      </c>
      <c r="AH822" s="13">
        <v>1.61</v>
      </c>
      <c r="AI822" s="13">
        <v>13.5</v>
      </c>
      <c r="AJ822" s="13">
        <v>3.3</v>
      </c>
      <c r="AK822" s="13">
        <v>15.8</v>
      </c>
      <c r="AL822" s="13">
        <v>9.8000000000000007</v>
      </c>
      <c r="AM822" s="13">
        <v>8.4</v>
      </c>
      <c r="AN822" s="13">
        <v>56</v>
      </c>
      <c r="AO822" s="13">
        <v>58.9</v>
      </c>
      <c r="AP822" s="13">
        <v>28</v>
      </c>
      <c r="AQ822" s="13">
        <v>97.26</v>
      </c>
      <c r="AR822" s="13">
        <v>13.4</v>
      </c>
      <c r="AS822" s="13">
        <v>2391</v>
      </c>
      <c r="AT822" s="16">
        <v>21.513513513513512</v>
      </c>
      <c r="AU822" s="16">
        <v>3.1081081081081079</v>
      </c>
      <c r="AV822" s="17">
        <v>5.8918918918918921</v>
      </c>
      <c r="AW822" s="17">
        <v>0.89189189189189189</v>
      </c>
      <c r="AX822" s="17">
        <v>5</v>
      </c>
      <c r="AY822" s="17">
        <v>1.5945945945945945</v>
      </c>
      <c r="AZ822" s="17">
        <v>0.51351351351351349</v>
      </c>
      <c r="BA822" s="17">
        <v>1.8918918918918919</v>
      </c>
      <c r="BB822" s="18">
        <v>0.67440481233584681</v>
      </c>
      <c r="BC822" s="18">
        <v>1.6428571428571428</v>
      </c>
      <c r="BD822" s="18">
        <v>4.998729136660171E-2</v>
      </c>
      <c r="BE822" s="18">
        <v>1.6097602304498856E-2</v>
      </c>
      <c r="BF822" s="18">
        <v>2.7958993476234855E-2</v>
      </c>
      <c r="BG822" s="18">
        <v>0.15673981191222572</v>
      </c>
      <c r="BH822" s="58" t="s">
        <v>1323</v>
      </c>
      <c r="BI822" s="58" t="s">
        <v>1332</v>
      </c>
      <c r="BJ822" s="60">
        <v>0.56000000000000005</v>
      </c>
      <c r="BK822" s="60">
        <v>0.58899999999999997</v>
      </c>
      <c r="BL822" s="60">
        <v>0.37537718768859385</v>
      </c>
      <c r="BM822" s="62" t="s">
        <v>1526</v>
      </c>
      <c r="BN822" s="64">
        <v>0.65795856218391424</v>
      </c>
      <c r="BO822" s="64">
        <v>1180.3</v>
      </c>
      <c r="BP822" s="65">
        <v>9.7432856053545708E-2</v>
      </c>
      <c r="BQ822" s="65">
        <v>1.6428571428571428</v>
      </c>
      <c r="BR822" s="80">
        <v>0.18469880538846056</v>
      </c>
      <c r="BS822" s="33"/>
    </row>
    <row r="823" spans="1:71">
      <c r="A823" s="77" t="s">
        <v>512</v>
      </c>
      <c r="B823" s="12" t="s">
        <v>57</v>
      </c>
      <c r="C823" s="13">
        <v>31</v>
      </c>
      <c r="D823" s="13">
        <v>55</v>
      </c>
      <c r="E823" s="13">
        <v>27</v>
      </c>
      <c r="F823" s="13">
        <v>28</v>
      </c>
      <c r="G823" s="13">
        <v>21.4</v>
      </c>
      <c r="H823" s="14">
        <v>490</v>
      </c>
      <c r="I823" s="15">
        <v>220</v>
      </c>
      <c r="J823" s="15">
        <v>391</v>
      </c>
      <c r="K823" s="14">
        <v>55.9</v>
      </c>
      <c r="L823" s="14">
        <v>0</v>
      </c>
      <c r="M823" s="14">
        <v>0</v>
      </c>
      <c r="N823" s="14">
        <v>0</v>
      </c>
      <c r="O823" s="14">
        <v>50</v>
      </c>
      <c r="P823" s="14">
        <v>99</v>
      </c>
      <c r="Q823" s="14">
        <v>53.6</v>
      </c>
      <c r="R823" s="15">
        <v>176</v>
      </c>
      <c r="S823" s="15">
        <v>297</v>
      </c>
      <c r="T823" s="15">
        <v>468</v>
      </c>
      <c r="U823" s="15">
        <v>61</v>
      </c>
      <c r="V823" s="68">
        <v>50</v>
      </c>
      <c r="W823" s="15">
        <v>33</v>
      </c>
      <c r="X823" s="15">
        <v>55</v>
      </c>
      <c r="Y823" s="15">
        <v>105</v>
      </c>
      <c r="Z823" s="14">
        <v>1359</v>
      </c>
      <c r="AA823" s="14">
        <v>11</v>
      </c>
      <c r="AB823" s="14">
        <v>0</v>
      </c>
      <c r="AC823" s="13">
        <v>-1.4</v>
      </c>
      <c r="AD823" s="13">
        <v>108.7</v>
      </c>
      <c r="AE823" s="13">
        <v>111.5</v>
      </c>
      <c r="AF823" s="13">
        <v>-2.7</v>
      </c>
      <c r="AG823" s="13">
        <v>7.3</v>
      </c>
      <c r="AH823" s="13">
        <v>1.32</v>
      </c>
      <c r="AI823" s="13">
        <v>11.4</v>
      </c>
      <c r="AJ823" s="13">
        <v>13.2</v>
      </c>
      <c r="AK823" s="13">
        <v>23.8</v>
      </c>
      <c r="AL823" s="13">
        <v>18.3</v>
      </c>
      <c r="AM823" s="13">
        <v>8.6999999999999993</v>
      </c>
      <c r="AN823" s="13">
        <v>55.9</v>
      </c>
      <c r="AO823" s="13">
        <v>56.4</v>
      </c>
      <c r="AP823" s="13">
        <v>16</v>
      </c>
      <c r="AQ823" s="13">
        <v>105.23</v>
      </c>
      <c r="AR823" s="13">
        <v>11.7</v>
      </c>
      <c r="AS823" s="13">
        <v>2575</v>
      </c>
      <c r="AT823" s="16">
        <v>8.9090909090909083</v>
      </c>
      <c r="AU823" s="16">
        <v>1.1090909090909091</v>
      </c>
      <c r="AV823" s="17">
        <v>8.5090909090909097</v>
      </c>
      <c r="AW823" s="17">
        <v>3.2</v>
      </c>
      <c r="AX823" s="17">
        <v>5.4</v>
      </c>
      <c r="AY823" s="17">
        <v>0.6</v>
      </c>
      <c r="AZ823" s="17">
        <v>1</v>
      </c>
      <c r="BA823" s="17">
        <v>0.90909090909090906</v>
      </c>
      <c r="BB823" s="18">
        <v>0.41631265930331351</v>
      </c>
      <c r="BC823" s="18">
        <v>1.22</v>
      </c>
      <c r="BD823" s="18">
        <v>2.8037383177570093E-2</v>
      </c>
      <c r="BE823" s="18">
        <v>4.6728971962616828E-2</v>
      </c>
      <c r="BF823" s="18">
        <v>0.14953271028037385</v>
      </c>
      <c r="BG823" s="18">
        <v>0.25233644859813087</v>
      </c>
      <c r="BH823" s="58" t="s">
        <v>1322</v>
      </c>
      <c r="BI823" s="58" t="s">
        <v>1331</v>
      </c>
      <c r="BJ823" s="60">
        <v>0.55899999999999994</v>
      </c>
      <c r="BK823" s="60">
        <v>0.56399999999999995</v>
      </c>
      <c r="BL823" s="60">
        <v>0.23596861798430899</v>
      </c>
      <c r="BM823" s="62" t="s">
        <v>1527</v>
      </c>
      <c r="BN823" s="64">
        <v>0.27247119078104992</v>
      </c>
      <c r="BO823" s="64">
        <v>1177</v>
      </c>
      <c r="BP823" s="65">
        <v>5.1826677994902294E-2</v>
      </c>
      <c r="BQ823" s="65">
        <v>1.22</v>
      </c>
      <c r="BR823" s="80">
        <v>0.39762107051826684</v>
      </c>
      <c r="BS823" s="33"/>
    </row>
    <row r="824" spans="1:71">
      <c r="A824" s="77" t="s">
        <v>606</v>
      </c>
      <c r="B824" s="12" t="s">
        <v>53</v>
      </c>
      <c r="C824" s="13">
        <v>29</v>
      </c>
      <c r="D824" s="13">
        <v>53</v>
      </c>
      <c r="E824" s="13">
        <v>16</v>
      </c>
      <c r="F824" s="13">
        <v>37</v>
      </c>
      <c r="G824" s="13">
        <v>22.1</v>
      </c>
      <c r="H824" s="14">
        <v>360</v>
      </c>
      <c r="I824" s="15">
        <v>138</v>
      </c>
      <c r="J824" s="15">
        <v>323</v>
      </c>
      <c r="K824" s="14">
        <v>41.8</v>
      </c>
      <c r="L824" s="15">
        <v>42</v>
      </c>
      <c r="M824" s="15">
        <v>148</v>
      </c>
      <c r="N824" s="14">
        <v>28.5</v>
      </c>
      <c r="O824" s="14">
        <v>42</v>
      </c>
      <c r="P824" s="14">
        <v>64</v>
      </c>
      <c r="Q824" s="14">
        <v>70.5</v>
      </c>
      <c r="R824" s="15">
        <v>53</v>
      </c>
      <c r="S824" s="15">
        <v>170</v>
      </c>
      <c r="T824" s="15">
        <v>223</v>
      </c>
      <c r="U824" s="15">
        <v>106</v>
      </c>
      <c r="V824" s="68">
        <v>53</v>
      </c>
      <c r="W824" s="15">
        <v>58</v>
      </c>
      <c r="X824" s="15">
        <v>32</v>
      </c>
      <c r="Y824" s="15">
        <v>95</v>
      </c>
      <c r="Z824" s="14">
        <v>996</v>
      </c>
      <c r="AA824" s="14">
        <v>0</v>
      </c>
      <c r="AB824" s="14">
        <v>0</v>
      </c>
      <c r="AC824" s="13">
        <v>-2</v>
      </c>
      <c r="AD824" s="13">
        <v>108.1</v>
      </c>
      <c r="AE824" s="13">
        <v>111.3</v>
      </c>
      <c r="AF824" s="13">
        <v>-3.2</v>
      </c>
      <c r="AG824" s="13">
        <v>12.8</v>
      </c>
      <c r="AH824" s="13">
        <v>2.06</v>
      </c>
      <c r="AI824" s="13">
        <v>20.6</v>
      </c>
      <c r="AJ824" s="13">
        <v>4.0999999999999996</v>
      </c>
      <c r="AK824" s="13">
        <v>13.6</v>
      </c>
      <c r="AL824" s="13">
        <v>8.8000000000000007</v>
      </c>
      <c r="AM824" s="13">
        <v>10</v>
      </c>
      <c r="AN824" s="13">
        <v>48.5</v>
      </c>
      <c r="AO824" s="13">
        <v>50.9</v>
      </c>
      <c r="AP824" s="13">
        <v>14.2</v>
      </c>
      <c r="AQ824" s="13">
        <v>101.2</v>
      </c>
      <c r="AR824" s="13">
        <v>8</v>
      </c>
      <c r="AS824" s="13">
        <v>2462</v>
      </c>
      <c r="AT824" s="16">
        <v>6.7924528301886795</v>
      </c>
      <c r="AU824" s="16">
        <v>2</v>
      </c>
      <c r="AV824" s="17">
        <v>4.2075471698113205</v>
      </c>
      <c r="AW824" s="17">
        <v>1</v>
      </c>
      <c r="AX824" s="17">
        <v>3.2075471698113209</v>
      </c>
      <c r="AY824" s="17">
        <v>1.0943396226415094</v>
      </c>
      <c r="AZ824" s="17">
        <v>0.60377358490566035</v>
      </c>
      <c r="BA824" s="17">
        <v>1</v>
      </c>
      <c r="BB824" s="18">
        <v>0.30735080679586785</v>
      </c>
      <c r="BC824" s="18">
        <v>2</v>
      </c>
      <c r="BD824" s="18">
        <v>4.9517629983778705E-2</v>
      </c>
      <c r="BE824" s="18">
        <v>2.732007171518825E-2</v>
      </c>
      <c r="BF824" s="18">
        <v>4.5248868778280542E-2</v>
      </c>
      <c r="BG824" s="18">
        <v>0.14513788098693758</v>
      </c>
      <c r="BH824" s="58" t="s">
        <v>1322</v>
      </c>
      <c r="BI824" s="58" t="s">
        <v>1331</v>
      </c>
      <c r="BJ824" s="60">
        <v>0.48499999999999999</v>
      </c>
      <c r="BK824" s="60">
        <v>0.50900000000000001</v>
      </c>
      <c r="BL824" s="60">
        <v>0.19493059746529873</v>
      </c>
      <c r="BM824" s="62" t="s">
        <v>1527</v>
      </c>
      <c r="BN824" s="64">
        <v>0.20773698796552903</v>
      </c>
      <c r="BO824" s="64">
        <v>1171.3000000000002</v>
      </c>
      <c r="BP824" s="65">
        <v>9.049773755656107E-2</v>
      </c>
      <c r="BQ824" s="65">
        <v>2</v>
      </c>
      <c r="BR824" s="80">
        <v>0.19038674976521811</v>
      </c>
      <c r="BS824" s="33"/>
    </row>
    <row r="825" spans="1:71">
      <c r="A825" s="77" t="s">
        <v>376</v>
      </c>
      <c r="B825" s="12" t="s">
        <v>139</v>
      </c>
      <c r="C825" s="13">
        <v>23</v>
      </c>
      <c r="D825" s="13">
        <v>44</v>
      </c>
      <c r="E825" s="13">
        <v>9</v>
      </c>
      <c r="F825" s="13">
        <v>35</v>
      </c>
      <c r="G825" s="13">
        <v>26.6</v>
      </c>
      <c r="H825" s="14">
        <v>673</v>
      </c>
      <c r="I825" s="15">
        <v>268</v>
      </c>
      <c r="J825" s="15">
        <v>449</v>
      </c>
      <c r="K825" s="14">
        <v>60.4</v>
      </c>
      <c r="L825" s="14">
        <v>0</v>
      </c>
      <c r="M825" s="15">
        <v>4</v>
      </c>
      <c r="N825" s="14">
        <v>0</v>
      </c>
      <c r="O825" s="14">
        <v>132</v>
      </c>
      <c r="P825" s="14">
        <v>163</v>
      </c>
      <c r="Q825" s="14">
        <v>80.400000000000006</v>
      </c>
      <c r="R825" s="15">
        <v>132</v>
      </c>
      <c r="S825" s="15">
        <v>317</v>
      </c>
      <c r="T825" s="15">
        <v>449</v>
      </c>
      <c r="U825" s="15">
        <v>110</v>
      </c>
      <c r="V825" s="68">
        <v>70</v>
      </c>
      <c r="W825" s="15">
        <v>31</v>
      </c>
      <c r="X825" s="15">
        <v>53</v>
      </c>
      <c r="Y825" s="15">
        <v>106</v>
      </c>
      <c r="Z825" s="14">
        <v>1558</v>
      </c>
      <c r="AA825" s="14">
        <v>21</v>
      </c>
      <c r="AB825" s="14">
        <v>0</v>
      </c>
      <c r="AC825" s="13">
        <v>-6.8</v>
      </c>
      <c r="AD825" s="13">
        <v>106.3</v>
      </c>
      <c r="AE825" s="13">
        <v>118.9</v>
      </c>
      <c r="AF825" s="13">
        <v>-12.7</v>
      </c>
      <c r="AG825" s="13">
        <v>15.4</v>
      </c>
      <c r="AH825" s="13">
        <v>1.54</v>
      </c>
      <c r="AI825" s="13">
        <v>15.7</v>
      </c>
      <c r="AJ825" s="13">
        <v>10.3</v>
      </c>
      <c r="AK825" s="13">
        <v>25.5</v>
      </c>
      <c r="AL825" s="13">
        <v>17.8</v>
      </c>
      <c r="AM825" s="13">
        <v>10.199999999999999</v>
      </c>
      <c r="AN825" s="13">
        <v>60.4</v>
      </c>
      <c r="AO825" s="13">
        <v>64.7</v>
      </c>
      <c r="AP825" s="13">
        <v>21</v>
      </c>
      <c r="AQ825" s="13">
        <v>100.77</v>
      </c>
      <c r="AR825" s="13">
        <v>15.6</v>
      </c>
      <c r="AS825" s="13">
        <v>2463</v>
      </c>
      <c r="AT825" s="16">
        <v>15.295454545454545</v>
      </c>
      <c r="AU825" s="16">
        <v>2.5</v>
      </c>
      <c r="AV825" s="17">
        <v>10.204545454545455</v>
      </c>
      <c r="AW825" s="17">
        <v>3</v>
      </c>
      <c r="AX825" s="17">
        <v>7.2045454545454541</v>
      </c>
      <c r="AY825" s="17">
        <v>0.70454545454545459</v>
      </c>
      <c r="AZ825" s="17">
        <v>1.2045454545454546</v>
      </c>
      <c r="BA825" s="17">
        <v>1.5909090909090908</v>
      </c>
      <c r="BB825" s="18">
        <v>0.57501708817498287</v>
      </c>
      <c r="BC825" s="18">
        <v>1.5714285714285716</v>
      </c>
      <c r="BD825" s="18">
        <v>2.6486671223513329E-2</v>
      </c>
      <c r="BE825" s="18">
        <v>4.5283663704716336E-2</v>
      </c>
      <c r="BF825" s="18">
        <v>0.11278195488721804</v>
      </c>
      <c r="BG825" s="18">
        <v>0.27084757347915239</v>
      </c>
      <c r="BH825" s="58" t="s">
        <v>1322</v>
      </c>
      <c r="BI825" s="58" t="s">
        <v>1330</v>
      </c>
      <c r="BJ825" s="60">
        <v>0.60399999999999998</v>
      </c>
      <c r="BK825" s="60">
        <v>0.64700000000000002</v>
      </c>
      <c r="BL825" s="60">
        <v>0.27097163548581776</v>
      </c>
      <c r="BM825" s="62" t="s">
        <v>1527</v>
      </c>
      <c r="BN825" s="64">
        <v>0.46778854947869031</v>
      </c>
      <c r="BO825" s="64">
        <v>1170.4000000000001</v>
      </c>
      <c r="BP825" s="65">
        <v>9.3984962406015032E-2</v>
      </c>
      <c r="BQ825" s="65">
        <v>1.5714285714285714</v>
      </c>
      <c r="BR825" s="80">
        <v>0.38362952836637049</v>
      </c>
      <c r="BS825" s="33"/>
    </row>
    <row r="826" spans="1:71">
      <c r="A826" s="77" t="s">
        <v>600</v>
      </c>
      <c r="B826" s="12" t="s">
        <v>63</v>
      </c>
      <c r="C826" s="13">
        <v>25</v>
      </c>
      <c r="D826" s="13">
        <v>57</v>
      </c>
      <c r="E826" s="13">
        <v>36</v>
      </c>
      <c r="F826" s="13">
        <v>21</v>
      </c>
      <c r="G826" s="13">
        <v>20.5</v>
      </c>
      <c r="H826" s="14">
        <v>376</v>
      </c>
      <c r="I826" s="15">
        <v>165</v>
      </c>
      <c r="J826" s="15">
        <v>325</v>
      </c>
      <c r="K826" s="14">
        <v>50.2</v>
      </c>
      <c r="L826" s="15">
        <v>11</v>
      </c>
      <c r="M826" s="15">
        <v>34</v>
      </c>
      <c r="N826" s="14">
        <v>27.8</v>
      </c>
      <c r="O826" s="14">
        <v>40</v>
      </c>
      <c r="P826" s="14">
        <v>68</v>
      </c>
      <c r="Q826" s="14">
        <v>59.4</v>
      </c>
      <c r="R826" s="15">
        <v>103</v>
      </c>
      <c r="S826" s="15">
        <v>217</v>
      </c>
      <c r="T826" s="15">
        <v>319</v>
      </c>
      <c r="U826" s="15">
        <v>57</v>
      </c>
      <c r="V826" s="68">
        <v>46</v>
      </c>
      <c r="W826" s="15">
        <v>46</v>
      </c>
      <c r="X826" s="15">
        <v>40</v>
      </c>
      <c r="Y826" s="15">
        <v>80</v>
      </c>
      <c r="Z826" s="14">
        <v>1066</v>
      </c>
      <c r="AA826" s="14">
        <v>3</v>
      </c>
      <c r="AB826" s="14">
        <v>0</v>
      </c>
      <c r="AC826" s="13">
        <v>-0.8</v>
      </c>
      <c r="AD826" s="13">
        <v>110.2</v>
      </c>
      <c r="AE826" s="13">
        <v>111.4</v>
      </c>
      <c r="AF826" s="13">
        <v>-1.2</v>
      </c>
      <c r="AG826" s="13">
        <v>6.5</v>
      </c>
      <c r="AH826" s="13">
        <v>1.22</v>
      </c>
      <c r="AI826" s="13">
        <v>12.1</v>
      </c>
      <c r="AJ826" s="13">
        <v>8.4</v>
      </c>
      <c r="AK826" s="13">
        <v>18.8</v>
      </c>
      <c r="AL826" s="13">
        <v>13.5</v>
      </c>
      <c r="AM826" s="13">
        <v>9.9</v>
      </c>
      <c r="AN826" s="13">
        <v>51.7</v>
      </c>
      <c r="AO826" s="13">
        <v>53</v>
      </c>
      <c r="AP826" s="13">
        <v>14.3</v>
      </c>
      <c r="AQ826" s="13">
        <v>100.16</v>
      </c>
      <c r="AR826" s="13">
        <v>9.1999999999999993</v>
      </c>
      <c r="AS826" s="13">
        <v>2432</v>
      </c>
      <c r="AT826" s="16">
        <v>6.5964912280701755</v>
      </c>
      <c r="AU826" s="16">
        <v>1</v>
      </c>
      <c r="AV826" s="17">
        <v>5.5964912280701755</v>
      </c>
      <c r="AW826" s="17">
        <v>1.8070175438596492</v>
      </c>
      <c r="AX826" s="17">
        <v>3.807017543859649</v>
      </c>
      <c r="AY826" s="17">
        <v>0.80701754385964908</v>
      </c>
      <c r="AZ826" s="17">
        <v>0.70175438596491224</v>
      </c>
      <c r="BA826" s="17">
        <v>0.80701754385964908</v>
      </c>
      <c r="BB826" s="18">
        <v>0.32178005990586223</v>
      </c>
      <c r="BC826" s="18">
        <v>1.2391304347826089</v>
      </c>
      <c r="BD826" s="18">
        <v>3.9366709456568248E-2</v>
      </c>
      <c r="BE826" s="18">
        <v>3.4231921266581082E-2</v>
      </c>
      <c r="BF826" s="18">
        <v>8.8147197261446306E-2</v>
      </c>
      <c r="BG826" s="18">
        <v>0.18570817287120239</v>
      </c>
      <c r="BH826" s="58" t="s">
        <v>1322</v>
      </c>
      <c r="BI826" s="58" t="s">
        <v>1330</v>
      </c>
      <c r="BJ826" s="60">
        <v>0.51700000000000002</v>
      </c>
      <c r="BK826" s="60">
        <v>0.53</v>
      </c>
      <c r="BL826" s="60">
        <v>0.19613759806879905</v>
      </c>
      <c r="BM826" s="62" t="s">
        <v>1527</v>
      </c>
      <c r="BN826" s="64">
        <v>0.2017437961099933</v>
      </c>
      <c r="BO826" s="64">
        <v>1168.5</v>
      </c>
      <c r="BP826" s="65">
        <v>4.878048780487805E-2</v>
      </c>
      <c r="BQ826" s="65">
        <v>1.2391304347826086</v>
      </c>
      <c r="BR826" s="80">
        <v>0.27299957210098419</v>
      </c>
      <c r="BS826" s="33"/>
    </row>
    <row r="827" spans="1:71">
      <c r="A827" s="77" t="s">
        <v>510</v>
      </c>
      <c r="B827" s="12" t="s">
        <v>55</v>
      </c>
      <c r="C827" s="13">
        <v>22</v>
      </c>
      <c r="D827" s="13">
        <v>46</v>
      </c>
      <c r="E827" s="13">
        <v>21</v>
      </c>
      <c r="F827" s="13">
        <v>25</v>
      </c>
      <c r="G827" s="13">
        <v>25.1</v>
      </c>
      <c r="H827" s="14">
        <v>492</v>
      </c>
      <c r="I827" s="15">
        <v>170</v>
      </c>
      <c r="J827" s="15">
        <v>377</v>
      </c>
      <c r="K827" s="14">
        <v>45.6</v>
      </c>
      <c r="L827" s="15">
        <v>78</v>
      </c>
      <c r="M827" s="15">
        <v>212</v>
      </c>
      <c r="N827" s="14">
        <v>37.1</v>
      </c>
      <c r="O827" s="14">
        <v>74</v>
      </c>
      <c r="P827" s="14">
        <v>87</v>
      </c>
      <c r="Q827" s="14">
        <v>82.8</v>
      </c>
      <c r="R827" s="15">
        <v>28</v>
      </c>
      <c r="S827" s="15">
        <v>152</v>
      </c>
      <c r="T827" s="15">
        <v>179</v>
      </c>
      <c r="U827" s="15">
        <v>129</v>
      </c>
      <c r="V827" s="68">
        <v>60</v>
      </c>
      <c r="W827" s="15">
        <v>37</v>
      </c>
      <c r="X827" s="15">
        <v>14</v>
      </c>
      <c r="Y827" s="15">
        <v>83</v>
      </c>
      <c r="Z827" s="14">
        <v>998</v>
      </c>
      <c r="AA827" s="14">
        <v>0</v>
      </c>
      <c r="AB827" s="14">
        <v>0</v>
      </c>
      <c r="AC827" s="13">
        <v>-0.4</v>
      </c>
      <c r="AD827" s="13">
        <v>109.6</v>
      </c>
      <c r="AE827" s="13">
        <v>110.7</v>
      </c>
      <c r="AF827" s="13">
        <v>-1.1000000000000001</v>
      </c>
      <c r="AG827" s="13">
        <v>17.399999999999999</v>
      </c>
      <c r="AH827" s="13">
        <v>2.1800000000000002</v>
      </c>
      <c r="AI827" s="13">
        <v>21.7</v>
      </c>
      <c r="AJ827" s="13">
        <v>2.2000000000000002</v>
      </c>
      <c r="AK827" s="13">
        <v>12.7</v>
      </c>
      <c r="AL827" s="13">
        <v>7.6</v>
      </c>
      <c r="AM827" s="13">
        <v>9.9</v>
      </c>
      <c r="AN827" s="13">
        <v>56</v>
      </c>
      <c r="AO827" s="13">
        <v>59.5</v>
      </c>
      <c r="AP827" s="13">
        <v>17.8</v>
      </c>
      <c r="AQ827" s="13">
        <v>98.48</v>
      </c>
      <c r="AR827" s="13">
        <v>9.8000000000000007</v>
      </c>
      <c r="AS827" s="13">
        <v>2374</v>
      </c>
      <c r="AT827" s="16">
        <v>10.695652173913043</v>
      </c>
      <c r="AU827" s="16">
        <v>2.8043478260869565</v>
      </c>
      <c r="AV827" s="17">
        <v>3.8913043478260869</v>
      </c>
      <c r="AW827" s="17">
        <v>0.60869565217391308</v>
      </c>
      <c r="AX827" s="17">
        <v>3.3043478260869565</v>
      </c>
      <c r="AY827" s="17">
        <v>0.80434782608695654</v>
      </c>
      <c r="AZ827" s="17">
        <v>0.30434782608695654</v>
      </c>
      <c r="BA827" s="17">
        <v>1.3043478260869565</v>
      </c>
      <c r="BB827" s="18">
        <v>0.42612160055430448</v>
      </c>
      <c r="BC827" s="18">
        <v>2.15</v>
      </c>
      <c r="BD827" s="18">
        <v>3.2045730122986317E-2</v>
      </c>
      <c r="BE827" s="18">
        <v>1.2125411397886714E-2</v>
      </c>
      <c r="BF827" s="18">
        <v>2.4250822795773428E-2</v>
      </c>
      <c r="BG827" s="18">
        <v>0.13164732374848431</v>
      </c>
      <c r="BH827" s="58" t="s">
        <v>1322</v>
      </c>
      <c r="BI827" s="58" t="s">
        <v>1329</v>
      </c>
      <c r="BJ827" s="60">
        <v>0.56000000000000005</v>
      </c>
      <c r="BK827" s="60">
        <v>0.59499999999999997</v>
      </c>
      <c r="BL827" s="60">
        <v>0.22751961375980689</v>
      </c>
      <c r="BM827" s="62" t="s">
        <v>1527</v>
      </c>
      <c r="BN827" s="64">
        <v>0.32711048902108303</v>
      </c>
      <c r="BO827" s="64">
        <v>1154.6000000000001</v>
      </c>
      <c r="BP827" s="65">
        <v>0.11172700502338472</v>
      </c>
      <c r="BQ827" s="65">
        <v>2.15</v>
      </c>
      <c r="BR827" s="80">
        <v>0.15503204573012297</v>
      </c>
      <c r="BS827" s="33"/>
    </row>
    <row r="828" spans="1:71">
      <c r="A828" s="77" t="s">
        <v>542</v>
      </c>
      <c r="B828" s="12" t="s">
        <v>115</v>
      </c>
      <c r="C828" s="13">
        <v>21</v>
      </c>
      <c r="D828" s="13">
        <v>44</v>
      </c>
      <c r="E828" s="13">
        <v>11</v>
      </c>
      <c r="F828" s="13">
        <v>33</v>
      </c>
      <c r="G828" s="13">
        <v>26.2</v>
      </c>
      <c r="H828" s="14">
        <v>444</v>
      </c>
      <c r="I828" s="15">
        <v>172</v>
      </c>
      <c r="J828" s="15">
        <v>378</v>
      </c>
      <c r="K828" s="14">
        <v>45.5</v>
      </c>
      <c r="L828" s="15">
        <v>70</v>
      </c>
      <c r="M828" s="15">
        <v>189</v>
      </c>
      <c r="N828" s="14">
        <v>36.299999999999997</v>
      </c>
      <c r="O828" s="14">
        <v>31</v>
      </c>
      <c r="P828" s="14">
        <v>44</v>
      </c>
      <c r="Q828" s="14">
        <v>69.599999999999994</v>
      </c>
      <c r="R828" s="15">
        <v>44</v>
      </c>
      <c r="S828" s="15">
        <v>101</v>
      </c>
      <c r="T828" s="15">
        <v>150</v>
      </c>
      <c r="U828" s="15">
        <v>70</v>
      </c>
      <c r="V828" s="68">
        <v>48</v>
      </c>
      <c r="W828" s="15">
        <v>44</v>
      </c>
      <c r="X828" s="15">
        <v>18</v>
      </c>
      <c r="Y828" s="15">
        <v>97</v>
      </c>
      <c r="Z828" s="14">
        <v>858</v>
      </c>
      <c r="AA828" s="14">
        <v>1</v>
      </c>
      <c r="AB828" s="14">
        <v>0</v>
      </c>
      <c r="AC828" s="13">
        <v>-6.4</v>
      </c>
      <c r="AD828" s="13">
        <v>111.6</v>
      </c>
      <c r="AE828" s="13">
        <v>123.2</v>
      </c>
      <c r="AF828" s="13">
        <v>-11.6</v>
      </c>
      <c r="AG828" s="13">
        <v>8.4</v>
      </c>
      <c r="AH828" s="13">
        <v>1.41</v>
      </c>
      <c r="AI828" s="13">
        <v>13.3</v>
      </c>
      <c r="AJ828" s="13">
        <v>3.8</v>
      </c>
      <c r="AK828" s="13">
        <v>9.4</v>
      </c>
      <c r="AL828" s="13">
        <v>6.5</v>
      </c>
      <c r="AM828" s="13">
        <v>9.5</v>
      </c>
      <c r="AN828" s="13">
        <v>54.6</v>
      </c>
      <c r="AO828" s="13">
        <v>55.9</v>
      </c>
      <c r="AP828" s="13">
        <v>16.5</v>
      </c>
      <c r="AQ828" s="13">
        <v>99.43</v>
      </c>
      <c r="AR828" s="13">
        <v>6.2</v>
      </c>
      <c r="AS828" s="13">
        <v>2391</v>
      </c>
      <c r="AT828" s="16">
        <v>10.090909090909092</v>
      </c>
      <c r="AU828" s="16">
        <v>1.5909090909090908</v>
      </c>
      <c r="AV828" s="17">
        <v>3.4090909090909092</v>
      </c>
      <c r="AW828" s="17">
        <v>1</v>
      </c>
      <c r="AX828" s="17">
        <v>2.2954545454545454</v>
      </c>
      <c r="AY828" s="17">
        <v>1</v>
      </c>
      <c r="AZ828" s="17">
        <v>0.40909090909090912</v>
      </c>
      <c r="BA828" s="17">
        <v>1.0909090909090908</v>
      </c>
      <c r="BB828" s="18">
        <v>0.3851492019430951</v>
      </c>
      <c r="BC828" s="18">
        <v>1.4583333333333333</v>
      </c>
      <c r="BD828" s="18">
        <v>3.8167938931297711E-2</v>
      </c>
      <c r="BE828" s="18">
        <v>1.5614156835530883E-2</v>
      </c>
      <c r="BF828" s="18">
        <v>3.8167938931297711E-2</v>
      </c>
      <c r="BG828" s="18">
        <v>8.7612768910478839E-2</v>
      </c>
      <c r="BH828" s="58" t="s">
        <v>1322</v>
      </c>
      <c r="BI828" s="58" t="s">
        <v>1329</v>
      </c>
      <c r="BJ828" s="60">
        <v>0.54600000000000004</v>
      </c>
      <c r="BK828" s="60">
        <v>0.55899999999999994</v>
      </c>
      <c r="BL828" s="60">
        <v>0.22812311406155703</v>
      </c>
      <c r="BM828" s="62" t="s">
        <v>1527</v>
      </c>
      <c r="BN828" s="64">
        <v>0.30861532833363825</v>
      </c>
      <c r="BO828" s="64">
        <v>1152.8</v>
      </c>
      <c r="BP828" s="65">
        <v>6.0721721027064537E-2</v>
      </c>
      <c r="BQ828" s="65">
        <v>1.4583333333333333</v>
      </c>
      <c r="BR828" s="80">
        <v>0.13011797362942401</v>
      </c>
      <c r="BS828" s="33"/>
    </row>
    <row r="829" spans="1:71">
      <c r="A829" s="77" t="s">
        <v>568</v>
      </c>
      <c r="B829" s="12" t="s">
        <v>57</v>
      </c>
      <c r="C829" s="13">
        <v>24</v>
      </c>
      <c r="D829" s="13">
        <v>57</v>
      </c>
      <c r="E829" s="13">
        <v>28</v>
      </c>
      <c r="F829" s="13">
        <v>29</v>
      </c>
      <c r="G829" s="13">
        <v>20.2</v>
      </c>
      <c r="H829" s="14">
        <v>410</v>
      </c>
      <c r="I829" s="15">
        <v>143</v>
      </c>
      <c r="J829" s="15">
        <v>291</v>
      </c>
      <c r="K829" s="14">
        <v>49.7</v>
      </c>
      <c r="L829" s="15">
        <v>91</v>
      </c>
      <c r="M829" s="15">
        <v>205</v>
      </c>
      <c r="N829" s="14">
        <v>43.7</v>
      </c>
      <c r="O829" s="14">
        <v>34</v>
      </c>
      <c r="P829" s="14">
        <v>46</v>
      </c>
      <c r="Q829" s="14">
        <v>71.099999999999994</v>
      </c>
      <c r="R829" s="15">
        <v>23</v>
      </c>
      <c r="S829" s="15">
        <v>137</v>
      </c>
      <c r="T829" s="15">
        <v>154</v>
      </c>
      <c r="U829" s="15">
        <v>148</v>
      </c>
      <c r="V829" s="68">
        <v>51</v>
      </c>
      <c r="W829" s="15">
        <v>34</v>
      </c>
      <c r="X829" s="15">
        <v>29</v>
      </c>
      <c r="Y829" s="15">
        <v>103</v>
      </c>
      <c r="Z829" s="14">
        <v>958</v>
      </c>
      <c r="AA829" s="14">
        <v>1</v>
      </c>
      <c r="AB829" s="14">
        <v>0</v>
      </c>
      <c r="AC829" s="13">
        <v>-1.2</v>
      </c>
      <c r="AD829" s="13">
        <v>109.7</v>
      </c>
      <c r="AE829" s="13">
        <v>111.6</v>
      </c>
      <c r="AF829" s="13">
        <v>-1.9</v>
      </c>
      <c r="AG829" s="13">
        <v>17.5</v>
      </c>
      <c r="AH829" s="13">
        <v>2.94</v>
      </c>
      <c r="AI829" s="13">
        <v>28.9</v>
      </c>
      <c r="AJ829" s="13">
        <v>1.9</v>
      </c>
      <c r="AK829" s="13">
        <v>11.6</v>
      </c>
      <c r="AL829" s="13">
        <v>6.7</v>
      </c>
      <c r="AM829" s="13">
        <v>9.8000000000000007</v>
      </c>
      <c r="AN829" s="13">
        <v>65.099999999999994</v>
      </c>
      <c r="AO829" s="13">
        <v>66.099999999999994</v>
      </c>
      <c r="AP829" s="13">
        <v>13.1</v>
      </c>
      <c r="AQ829" s="13">
        <v>102.63</v>
      </c>
      <c r="AR829" s="13">
        <v>8.6</v>
      </c>
      <c r="AS829" s="13">
        <v>2456</v>
      </c>
      <c r="AT829" s="16">
        <v>7.192982456140351</v>
      </c>
      <c r="AU829" s="16">
        <v>2.5964912280701755</v>
      </c>
      <c r="AV829" s="17">
        <v>2.7017543859649122</v>
      </c>
      <c r="AW829" s="17">
        <v>0.40350877192982454</v>
      </c>
      <c r="AX829" s="17">
        <v>2.4035087719298245</v>
      </c>
      <c r="AY829" s="17">
        <v>0.59649122807017541</v>
      </c>
      <c r="AZ829" s="17">
        <v>0.50877192982456143</v>
      </c>
      <c r="BA829" s="17">
        <v>0.89473684210526316</v>
      </c>
      <c r="BB829" s="18">
        <v>0.3560882404029877</v>
      </c>
      <c r="BC829" s="18">
        <v>2.9019607843137254</v>
      </c>
      <c r="BD829" s="18">
        <v>2.9529268716345317E-2</v>
      </c>
      <c r="BE829" s="18">
        <v>2.5186729199235716E-2</v>
      </c>
      <c r="BF829" s="18">
        <v>1.9975681778704187E-2</v>
      </c>
      <c r="BG829" s="18">
        <v>0.11898558276880319</v>
      </c>
      <c r="BH829" s="58" t="s">
        <v>1322</v>
      </c>
      <c r="BI829" s="58" t="s">
        <v>1330</v>
      </c>
      <c r="BJ829" s="60">
        <v>0.65099999999999991</v>
      </c>
      <c r="BK829" s="60">
        <v>0.66099999999999992</v>
      </c>
      <c r="BL829" s="60">
        <v>0.1756185878092939</v>
      </c>
      <c r="BM829" s="62" t="s">
        <v>1527</v>
      </c>
      <c r="BN829" s="64">
        <v>0.21998658618376929</v>
      </c>
      <c r="BO829" s="64">
        <v>1151.3999999999999</v>
      </c>
      <c r="BP829" s="65">
        <v>0.12853916970644436</v>
      </c>
      <c r="BQ829" s="65">
        <v>2.9019607843137254</v>
      </c>
      <c r="BR829" s="80">
        <v>0.13375021712697585</v>
      </c>
      <c r="BS829" s="33"/>
    </row>
    <row r="830" spans="1:71">
      <c r="A830" s="77" t="s">
        <v>338</v>
      </c>
      <c r="B830" s="12" t="s">
        <v>69</v>
      </c>
      <c r="C830" s="13">
        <v>22</v>
      </c>
      <c r="D830" s="13">
        <v>47</v>
      </c>
      <c r="E830" s="13">
        <v>28</v>
      </c>
      <c r="F830" s="13">
        <v>19</v>
      </c>
      <c r="G830" s="13">
        <v>24.3</v>
      </c>
      <c r="H830" s="14">
        <v>719</v>
      </c>
      <c r="I830" s="15">
        <v>259</v>
      </c>
      <c r="J830" s="15">
        <v>569</v>
      </c>
      <c r="K830" s="14">
        <v>45.4</v>
      </c>
      <c r="L830" s="15">
        <v>47</v>
      </c>
      <c r="M830" s="15">
        <v>150</v>
      </c>
      <c r="N830" s="14">
        <v>30.5</v>
      </c>
      <c r="O830" s="14">
        <v>155</v>
      </c>
      <c r="P830" s="14">
        <v>235</v>
      </c>
      <c r="Q830" s="14">
        <v>66.8</v>
      </c>
      <c r="R830" s="15">
        <v>56</v>
      </c>
      <c r="S830" s="15">
        <v>160</v>
      </c>
      <c r="T830" s="15">
        <v>216</v>
      </c>
      <c r="U830" s="15">
        <v>103</v>
      </c>
      <c r="V830" s="68">
        <v>71</v>
      </c>
      <c r="W830" s="15">
        <v>38</v>
      </c>
      <c r="X830" s="15">
        <v>19</v>
      </c>
      <c r="Y830" s="15">
        <v>89</v>
      </c>
      <c r="Z830" s="14">
        <v>1241</v>
      </c>
      <c r="AA830" s="14">
        <v>2</v>
      </c>
      <c r="AB830" s="14">
        <v>0</v>
      </c>
      <c r="AC830" s="13">
        <v>0.2</v>
      </c>
      <c r="AD830" s="13">
        <v>110</v>
      </c>
      <c r="AE830" s="13">
        <v>108.9</v>
      </c>
      <c r="AF830" s="13">
        <v>1</v>
      </c>
      <c r="AG830" s="13">
        <v>15.1</v>
      </c>
      <c r="AH830" s="13">
        <v>1.46</v>
      </c>
      <c r="AI830" s="13">
        <v>12.2</v>
      </c>
      <c r="AJ830" s="13">
        <v>4.5</v>
      </c>
      <c r="AK830" s="13">
        <v>13.4</v>
      </c>
      <c r="AL830" s="13">
        <v>8.8000000000000007</v>
      </c>
      <c r="AM830" s="13">
        <v>8.3000000000000007</v>
      </c>
      <c r="AN830" s="13">
        <v>49.5</v>
      </c>
      <c r="AO830" s="13">
        <v>53.5</v>
      </c>
      <c r="AP830" s="13">
        <v>27.1</v>
      </c>
      <c r="AQ830" s="13">
        <v>100.21</v>
      </c>
      <c r="AR830" s="13">
        <v>11</v>
      </c>
      <c r="AS830" s="13">
        <v>2381</v>
      </c>
      <c r="AT830" s="16">
        <v>15.297872340425531</v>
      </c>
      <c r="AU830" s="16">
        <v>2.1914893617021276</v>
      </c>
      <c r="AV830" s="17">
        <v>4.5957446808510642</v>
      </c>
      <c r="AW830" s="17">
        <v>1.1914893617021276</v>
      </c>
      <c r="AX830" s="17">
        <v>3.4042553191489362</v>
      </c>
      <c r="AY830" s="17">
        <v>0.80851063829787229</v>
      </c>
      <c r="AZ830" s="17">
        <v>0.40425531914893614</v>
      </c>
      <c r="BA830" s="17">
        <v>1.5106382978723405</v>
      </c>
      <c r="BB830" s="18">
        <v>0.62954207162244979</v>
      </c>
      <c r="BC830" s="18">
        <v>1.4507042253521125</v>
      </c>
      <c r="BD830" s="18">
        <v>3.3272042728307499E-2</v>
      </c>
      <c r="BE830" s="18">
        <v>1.663602136415375E-2</v>
      </c>
      <c r="BF830" s="18">
        <v>4.9032484020663687E-2</v>
      </c>
      <c r="BG830" s="18">
        <v>0.14009281148761055</v>
      </c>
      <c r="BH830" s="58" t="s">
        <v>1322</v>
      </c>
      <c r="BI830" s="58" t="s">
        <v>1329</v>
      </c>
      <c r="BJ830" s="60">
        <v>0.495</v>
      </c>
      <c r="BK830" s="60">
        <v>0.53500000000000003</v>
      </c>
      <c r="BL830" s="60">
        <v>0.34339167169583584</v>
      </c>
      <c r="BM830" s="62" t="s">
        <v>1527</v>
      </c>
      <c r="BN830" s="64">
        <v>0.46786249411361785</v>
      </c>
      <c r="BO830" s="64">
        <v>1142.1000000000001</v>
      </c>
      <c r="BP830" s="65">
        <v>9.018474739514927E-2</v>
      </c>
      <c r="BQ830" s="65">
        <v>1.4507042253521127</v>
      </c>
      <c r="BR830" s="80">
        <v>0.18912529550827425</v>
      </c>
      <c r="BS830" s="33"/>
    </row>
    <row r="831" spans="1:71">
      <c r="A831" s="77" t="s">
        <v>622</v>
      </c>
      <c r="B831" s="12" t="s">
        <v>69</v>
      </c>
      <c r="C831" s="13">
        <v>29</v>
      </c>
      <c r="D831" s="13">
        <v>76</v>
      </c>
      <c r="E831" s="13">
        <v>45</v>
      </c>
      <c r="F831" s="13">
        <v>31</v>
      </c>
      <c r="G831" s="13">
        <v>15</v>
      </c>
      <c r="H831" s="14">
        <v>342</v>
      </c>
      <c r="I831" s="15">
        <v>144</v>
      </c>
      <c r="J831" s="15">
        <v>281</v>
      </c>
      <c r="K831" s="14">
        <v>51.4</v>
      </c>
      <c r="L831" s="14">
        <v>0</v>
      </c>
      <c r="M831" s="15">
        <v>8</v>
      </c>
      <c r="N831" s="14">
        <v>40</v>
      </c>
      <c r="O831" s="14">
        <v>53</v>
      </c>
      <c r="P831" s="14">
        <v>99</v>
      </c>
      <c r="Q831" s="14">
        <v>56.6</v>
      </c>
      <c r="R831" s="15">
        <v>182</v>
      </c>
      <c r="S831" s="15">
        <v>274</v>
      </c>
      <c r="T831" s="15">
        <v>464</v>
      </c>
      <c r="U831" s="15">
        <v>122</v>
      </c>
      <c r="V831" s="68">
        <v>38</v>
      </c>
      <c r="W831" s="15">
        <v>46</v>
      </c>
      <c r="X831" s="15">
        <v>38</v>
      </c>
      <c r="Y831" s="15">
        <v>152</v>
      </c>
      <c r="Z831" s="14">
        <v>1284</v>
      </c>
      <c r="AA831" s="14">
        <v>2</v>
      </c>
      <c r="AB831" s="14">
        <v>0</v>
      </c>
      <c r="AC831" s="13">
        <v>1.5</v>
      </c>
      <c r="AD831" s="13">
        <v>112.5</v>
      </c>
      <c r="AE831" s="13">
        <v>106.9</v>
      </c>
      <c r="AF831" s="13">
        <v>5.6</v>
      </c>
      <c r="AG831" s="13">
        <v>14.3</v>
      </c>
      <c r="AH831" s="13">
        <v>3.03</v>
      </c>
      <c r="AI831" s="13">
        <v>24.7</v>
      </c>
      <c r="AJ831" s="13">
        <v>13.9</v>
      </c>
      <c r="AK831" s="13">
        <v>22.7</v>
      </c>
      <c r="AL831" s="13">
        <v>18.100000000000001</v>
      </c>
      <c r="AM831" s="13">
        <v>8.1999999999999993</v>
      </c>
      <c r="AN831" s="13">
        <v>51.8</v>
      </c>
      <c r="AO831" s="13">
        <v>53.5</v>
      </c>
      <c r="AP831" s="13">
        <v>12.5</v>
      </c>
      <c r="AQ831" s="13">
        <v>100.61</v>
      </c>
      <c r="AR831" s="13">
        <v>11.4</v>
      </c>
      <c r="AS831" s="13">
        <v>2386</v>
      </c>
      <c r="AT831" s="16">
        <v>4.5</v>
      </c>
      <c r="AU831" s="16">
        <v>1.6052631578947369</v>
      </c>
      <c r="AV831" s="17">
        <v>6.1052631578947372</v>
      </c>
      <c r="AW831" s="17">
        <v>2.3947368421052633</v>
      </c>
      <c r="AX831" s="17">
        <v>3.6052631578947367</v>
      </c>
      <c r="AY831" s="17">
        <v>0.60526315789473684</v>
      </c>
      <c r="AZ831" s="17">
        <v>0.5</v>
      </c>
      <c r="BA831" s="17">
        <v>0.5</v>
      </c>
      <c r="BB831" s="18">
        <v>0.3</v>
      </c>
      <c r="BC831" s="18">
        <v>3.2105263157894739</v>
      </c>
      <c r="BD831" s="18">
        <v>4.0350877192982457E-2</v>
      </c>
      <c r="BE831" s="18">
        <v>3.3333333333333333E-2</v>
      </c>
      <c r="BF831" s="18">
        <v>0.15964912280701754</v>
      </c>
      <c r="BG831" s="18">
        <v>0.24035087719298245</v>
      </c>
      <c r="BH831" s="58" t="s">
        <v>1321</v>
      </c>
      <c r="BI831" s="58" t="s">
        <v>1331</v>
      </c>
      <c r="BJ831" s="60">
        <v>0.51800000000000002</v>
      </c>
      <c r="BK831" s="60">
        <v>0.53500000000000003</v>
      </c>
      <c r="BL831" s="60">
        <v>0.16958358479179239</v>
      </c>
      <c r="BM831" s="62" t="s">
        <v>1527</v>
      </c>
      <c r="BN831" s="64">
        <v>0.137625754527163</v>
      </c>
      <c r="BO831" s="64">
        <v>1140</v>
      </c>
      <c r="BP831" s="65">
        <v>0.10701754385964912</v>
      </c>
      <c r="BQ831" s="65">
        <v>3.2105263157894739</v>
      </c>
      <c r="BR831" s="80">
        <v>0.40701754385964917</v>
      </c>
      <c r="BS831" s="33"/>
    </row>
    <row r="832" spans="1:71">
      <c r="A832" s="77" t="s">
        <v>556</v>
      </c>
      <c r="B832" s="12" t="s">
        <v>43</v>
      </c>
      <c r="C832" s="13">
        <v>30</v>
      </c>
      <c r="D832" s="13">
        <v>69</v>
      </c>
      <c r="E832" s="13">
        <v>58</v>
      </c>
      <c r="F832" s="13">
        <v>11</v>
      </c>
      <c r="G832" s="13">
        <v>16.399999999999999</v>
      </c>
      <c r="H832" s="14">
        <v>435</v>
      </c>
      <c r="I832" s="15">
        <v>173</v>
      </c>
      <c r="J832" s="15">
        <v>352</v>
      </c>
      <c r="K832" s="14">
        <v>48.3</v>
      </c>
      <c r="L832" s="15">
        <v>69</v>
      </c>
      <c r="M832" s="15">
        <v>173</v>
      </c>
      <c r="N832" s="14">
        <v>38.6</v>
      </c>
      <c r="O832" s="14">
        <v>28</v>
      </c>
      <c r="P832" s="14">
        <v>41</v>
      </c>
      <c r="Q832" s="14">
        <v>71.8</v>
      </c>
      <c r="R832" s="15">
        <v>62</v>
      </c>
      <c r="S832" s="15">
        <v>179</v>
      </c>
      <c r="T832" s="15">
        <v>242</v>
      </c>
      <c r="U832" s="15">
        <v>97</v>
      </c>
      <c r="V832" s="68">
        <v>41</v>
      </c>
      <c r="W832" s="15">
        <v>41</v>
      </c>
      <c r="X832" s="15">
        <v>7</v>
      </c>
      <c r="Y832" s="15">
        <v>110</v>
      </c>
      <c r="Z832" s="14">
        <v>994</v>
      </c>
      <c r="AA832" s="14">
        <v>2</v>
      </c>
      <c r="AB832" s="14">
        <v>0</v>
      </c>
      <c r="AC832" s="13">
        <v>4.8</v>
      </c>
      <c r="AD832" s="13">
        <v>118.7</v>
      </c>
      <c r="AE832" s="13">
        <v>104.1</v>
      </c>
      <c r="AF832" s="13">
        <v>14.5</v>
      </c>
      <c r="AG832" s="13">
        <v>11.1</v>
      </c>
      <c r="AH832" s="13">
        <v>2.4900000000000002</v>
      </c>
      <c r="AI832" s="13">
        <v>19.2</v>
      </c>
      <c r="AJ832" s="13">
        <v>5.6</v>
      </c>
      <c r="AK832" s="13">
        <v>14.8</v>
      </c>
      <c r="AL832" s="13">
        <v>10.199999999999999</v>
      </c>
      <c r="AM832" s="13">
        <v>7.7</v>
      </c>
      <c r="AN832" s="13">
        <v>57.6</v>
      </c>
      <c r="AO832" s="13">
        <v>58.7</v>
      </c>
      <c r="AP832" s="13">
        <v>15.1</v>
      </c>
      <c r="AQ832" s="13">
        <v>101.26</v>
      </c>
      <c r="AR832" s="13">
        <v>9.3000000000000007</v>
      </c>
      <c r="AS832" s="13">
        <v>2379</v>
      </c>
      <c r="AT832" s="16">
        <v>6.3043478260869561</v>
      </c>
      <c r="AU832" s="16">
        <v>1.4057971014492754</v>
      </c>
      <c r="AV832" s="17">
        <v>3.5072463768115942</v>
      </c>
      <c r="AW832" s="17">
        <v>0.89855072463768115</v>
      </c>
      <c r="AX832" s="17">
        <v>2.5942028985507246</v>
      </c>
      <c r="AY832" s="17">
        <v>0.59420289855072461</v>
      </c>
      <c r="AZ832" s="17">
        <v>0.10144927536231885</v>
      </c>
      <c r="BA832" s="17">
        <v>0.59420289855072461</v>
      </c>
      <c r="BB832" s="18">
        <v>0.3844114528101803</v>
      </c>
      <c r="BC832" s="18">
        <v>2.3658536585365857</v>
      </c>
      <c r="BD832" s="18">
        <v>3.6231884057971016E-2</v>
      </c>
      <c r="BE832" s="18">
        <v>6.1859314245316377E-3</v>
      </c>
      <c r="BF832" s="18">
        <v>5.4789678331565929E-2</v>
      </c>
      <c r="BG832" s="18">
        <v>0.15818310357016616</v>
      </c>
      <c r="BH832" s="58" t="s">
        <v>1321</v>
      </c>
      <c r="BI832" s="58" t="s">
        <v>1331</v>
      </c>
      <c r="BJ832" s="60">
        <v>0.57600000000000007</v>
      </c>
      <c r="BK832" s="60">
        <v>0.58700000000000008</v>
      </c>
      <c r="BL832" s="60">
        <v>0.2124321062160531</v>
      </c>
      <c r="BM832" s="62" t="s">
        <v>1527</v>
      </c>
      <c r="BN832" s="64">
        <v>0.19280902808153266</v>
      </c>
      <c r="BO832" s="64">
        <v>1131.5999999999999</v>
      </c>
      <c r="BP832" s="65">
        <v>8.571933545422411E-2</v>
      </c>
      <c r="BQ832" s="65">
        <v>2.3658536585365852</v>
      </c>
      <c r="BR832" s="80">
        <v>0.2138564863909509</v>
      </c>
      <c r="BS832" s="33"/>
    </row>
    <row r="833" spans="1:71">
      <c r="A833" s="77" t="s">
        <v>704</v>
      </c>
      <c r="B833" s="12" t="s">
        <v>61</v>
      </c>
      <c r="C833" s="13">
        <v>28</v>
      </c>
      <c r="D833" s="13">
        <v>51</v>
      </c>
      <c r="E833" s="13">
        <v>26</v>
      </c>
      <c r="F833" s="13">
        <v>25</v>
      </c>
      <c r="G833" s="13">
        <v>22</v>
      </c>
      <c r="H833" s="14">
        <v>255</v>
      </c>
      <c r="I833" s="15">
        <v>117</v>
      </c>
      <c r="J833" s="15">
        <v>224</v>
      </c>
      <c r="K833" s="14">
        <v>52</v>
      </c>
      <c r="L833" s="14">
        <v>0</v>
      </c>
      <c r="M833" s="14">
        <v>0</v>
      </c>
      <c r="N833" s="14">
        <v>0</v>
      </c>
      <c r="O833" s="14">
        <v>26</v>
      </c>
      <c r="P833" s="14">
        <v>31</v>
      </c>
      <c r="Q833" s="14">
        <v>72.7</v>
      </c>
      <c r="R833" s="15">
        <v>46</v>
      </c>
      <c r="S833" s="15">
        <v>194</v>
      </c>
      <c r="T833" s="15">
        <v>240</v>
      </c>
      <c r="U833" s="15">
        <v>286</v>
      </c>
      <c r="V833" s="68">
        <v>102</v>
      </c>
      <c r="W833" s="15">
        <v>36</v>
      </c>
      <c r="X833" s="15">
        <v>26</v>
      </c>
      <c r="Y833" s="15">
        <v>107</v>
      </c>
      <c r="Z833" s="14">
        <v>1056</v>
      </c>
      <c r="AA833" s="14">
        <v>1</v>
      </c>
      <c r="AB833" s="14">
        <v>0</v>
      </c>
      <c r="AC833" s="13">
        <v>-1.1000000000000001</v>
      </c>
      <c r="AD833" s="13">
        <v>111.7</v>
      </c>
      <c r="AE833" s="13">
        <v>113.5</v>
      </c>
      <c r="AF833" s="13">
        <v>-1.8</v>
      </c>
      <c r="AG833" s="13">
        <v>35.799999999999997</v>
      </c>
      <c r="AH833" s="13">
        <v>2.79</v>
      </c>
      <c r="AI833" s="13">
        <v>45.7</v>
      </c>
      <c r="AJ833" s="13">
        <v>4.3</v>
      </c>
      <c r="AK833" s="13">
        <v>18.399999999999999</v>
      </c>
      <c r="AL833" s="13">
        <v>11.3</v>
      </c>
      <c r="AM833" s="13">
        <v>16.3</v>
      </c>
      <c r="AN833" s="13">
        <v>52</v>
      </c>
      <c r="AO833" s="13">
        <v>53.9</v>
      </c>
      <c r="AP833" s="13">
        <v>13.3</v>
      </c>
      <c r="AQ833" s="13">
        <v>98.17</v>
      </c>
      <c r="AR833" s="13">
        <v>10.3</v>
      </c>
      <c r="AS833" s="13">
        <v>2283</v>
      </c>
      <c r="AT833" s="16">
        <v>5</v>
      </c>
      <c r="AU833" s="16">
        <v>5.6078431372549016</v>
      </c>
      <c r="AV833" s="17">
        <v>4.7058823529411766</v>
      </c>
      <c r="AW833" s="17">
        <v>0.90196078431372551</v>
      </c>
      <c r="AX833" s="17">
        <v>3.8039215686274508</v>
      </c>
      <c r="AY833" s="17">
        <v>0.70588235294117652</v>
      </c>
      <c r="AZ833" s="17">
        <v>0.50980392156862742</v>
      </c>
      <c r="BA833" s="17">
        <v>2</v>
      </c>
      <c r="BB833" s="18">
        <v>0.22727272727272727</v>
      </c>
      <c r="BC833" s="18">
        <v>2.8039215686274508</v>
      </c>
      <c r="BD833" s="18">
        <v>3.2085561497326207E-2</v>
      </c>
      <c r="BE833" s="18">
        <v>2.31729055258467E-2</v>
      </c>
      <c r="BF833" s="18">
        <v>4.0998217468805706E-2</v>
      </c>
      <c r="BG833" s="18">
        <v>0.1729055258467023</v>
      </c>
      <c r="BH833" s="58" t="s">
        <v>1322</v>
      </c>
      <c r="BI833" s="58" t="s">
        <v>1331</v>
      </c>
      <c r="BJ833" s="60">
        <v>0.52</v>
      </c>
      <c r="BK833" s="60">
        <v>0.53900000000000003</v>
      </c>
      <c r="BL833" s="60">
        <v>0.1351840675920338</v>
      </c>
      <c r="BM833" s="62" t="s">
        <v>1527</v>
      </c>
      <c r="BN833" s="64">
        <v>0.15291750503018109</v>
      </c>
      <c r="BO833" s="64">
        <v>1122</v>
      </c>
      <c r="BP833" s="65">
        <v>0.25490196078431371</v>
      </c>
      <c r="BQ833" s="65">
        <v>2.8039215686274508</v>
      </c>
      <c r="BR833" s="80">
        <v>0.21390374331550802</v>
      </c>
      <c r="BS833" s="33"/>
    </row>
    <row r="834" spans="1:71">
      <c r="A834" s="77" t="s">
        <v>602</v>
      </c>
      <c r="B834" s="12" t="s">
        <v>87</v>
      </c>
      <c r="C834" s="13">
        <v>21</v>
      </c>
      <c r="D834" s="13">
        <v>79</v>
      </c>
      <c r="E834" s="13">
        <v>37</v>
      </c>
      <c r="F834" s="13">
        <v>42</v>
      </c>
      <c r="G834" s="13">
        <v>14.2</v>
      </c>
      <c r="H834" s="14">
        <v>363</v>
      </c>
      <c r="I834" s="15">
        <v>126</v>
      </c>
      <c r="J834" s="15">
        <v>284</v>
      </c>
      <c r="K834" s="14">
        <v>44.6</v>
      </c>
      <c r="L834" s="15">
        <v>47</v>
      </c>
      <c r="M834" s="15">
        <v>150</v>
      </c>
      <c r="N834" s="14">
        <v>32.700000000000003</v>
      </c>
      <c r="O834" s="14">
        <v>63</v>
      </c>
      <c r="P834" s="14">
        <v>79</v>
      </c>
      <c r="Q834" s="14">
        <v>78.900000000000006</v>
      </c>
      <c r="R834" s="15">
        <v>63</v>
      </c>
      <c r="S834" s="15">
        <v>103</v>
      </c>
      <c r="T834" s="15">
        <v>166</v>
      </c>
      <c r="U834" s="15">
        <v>40</v>
      </c>
      <c r="V834" s="68">
        <v>24</v>
      </c>
      <c r="W834" s="15">
        <v>40</v>
      </c>
      <c r="X834" s="15">
        <v>24</v>
      </c>
      <c r="Y834" s="15">
        <v>111</v>
      </c>
      <c r="Z834" s="14">
        <v>774</v>
      </c>
      <c r="AA834" s="14">
        <v>0</v>
      </c>
      <c r="AB834" s="14">
        <v>0</v>
      </c>
      <c r="AC834" s="13">
        <v>0.4</v>
      </c>
      <c r="AD834" s="13">
        <v>112.9</v>
      </c>
      <c r="AE834" s="13">
        <v>111.1</v>
      </c>
      <c r="AF834" s="13">
        <v>1.8</v>
      </c>
      <c r="AG834" s="13">
        <v>4.5</v>
      </c>
      <c r="AH834" s="13">
        <v>1.44</v>
      </c>
      <c r="AI834" s="13">
        <v>10.1</v>
      </c>
      <c r="AJ834" s="13">
        <v>5.6</v>
      </c>
      <c r="AK834" s="13">
        <v>8.1999999999999993</v>
      </c>
      <c r="AL834" s="13">
        <v>7</v>
      </c>
      <c r="AM834" s="13">
        <v>7</v>
      </c>
      <c r="AN834" s="13">
        <v>53.3</v>
      </c>
      <c r="AO834" s="13">
        <v>57.1</v>
      </c>
      <c r="AP834" s="13">
        <v>12.6</v>
      </c>
      <c r="AQ834" s="13">
        <v>104</v>
      </c>
      <c r="AR834" s="13">
        <v>5.5</v>
      </c>
      <c r="AS834" s="13">
        <v>2427</v>
      </c>
      <c r="AT834" s="16">
        <v>4.5949367088607591</v>
      </c>
      <c r="AU834" s="16">
        <v>0.50632911392405067</v>
      </c>
      <c r="AV834" s="17">
        <v>2.1012658227848102</v>
      </c>
      <c r="AW834" s="17">
        <v>0.79746835443037978</v>
      </c>
      <c r="AX834" s="17">
        <v>1.3037974683544304</v>
      </c>
      <c r="AY834" s="17">
        <v>0.50632911392405067</v>
      </c>
      <c r="AZ834" s="17">
        <v>0.30379746835443039</v>
      </c>
      <c r="BA834" s="17">
        <v>0.30379746835443039</v>
      </c>
      <c r="BB834" s="18">
        <v>0.3235870921732929</v>
      </c>
      <c r="BC834" s="18">
        <v>1.6666666666666667</v>
      </c>
      <c r="BD834" s="18">
        <v>3.5656979853806385E-2</v>
      </c>
      <c r="BE834" s="18">
        <v>2.139418791228383E-2</v>
      </c>
      <c r="BF834" s="18">
        <v>5.6159743269745058E-2</v>
      </c>
      <c r="BG834" s="18">
        <v>9.181672312355145E-2</v>
      </c>
      <c r="BH834" s="58" t="s">
        <v>1321</v>
      </c>
      <c r="BI834" s="58" t="s">
        <v>1329</v>
      </c>
      <c r="BJ834" s="60">
        <v>0.53299999999999992</v>
      </c>
      <c r="BK834" s="60">
        <v>0.57100000000000006</v>
      </c>
      <c r="BL834" s="60">
        <v>0.17139408569704284</v>
      </c>
      <c r="BM834" s="62" t="s">
        <v>1527</v>
      </c>
      <c r="BN834" s="64">
        <v>0.14052925145811579</v>
      </c>
      <c r="BO834" s="64">
        <v>1121.8</v>
      </c>
      <c r="BP834" s="65">
        <v>3.5656979853806385E-2</v>
      </c>
      <c r="BQ834" s="65">
        <v>1.6666666666666667</v>
      </c>
      <c r="BR834" s="80">
        <v>0.14797646639329651</v>
      </c>
      <c r="BS834" s="33"/>
    </row>
    <row r="835" spans="1:71">
      <c r="A835" s="77" t="s">
        <v>470</v>
      </c>
      <c r="B835" s="12" t="s">
        <v>83</v>
      </c>
      <c r="C835" s="13">
        <v>25</v>
      </c>
      <c r="D835" s="13">
        <v>45</v>
      </c>
      <c r="E835" s="13">
        <v>29</v>
      </c>
      <c r="F835" s="13">
        <v>16</v>
      </c>
      <c r="G835" s="13">
        <v>24.9</v>
      </c>
      <c r="H835" s="14">
        <v>540</v>
      </c>
      <c r="I835" s="15">
        <v>194</v>
      </c>
      <c r="J835" s="15">
        <v>378</v>
      </c>
      <c r="K835" s="14">
        <v>50.7</v>
      </c>
      <c r="L835" s="15">
        <v>86</v>
      </c>
      <c r="M835" s="15">
        <v>194</v>
      </c>
      <c r="N835" s="14">
        <v>43.1</v>
      </c>
      <c r="O835" s="14">
        <v>72</v>
      </c>
      <c r="P835" s="14">
        <v>81</v>
      </c>
      <c r="Q835" s="14">
        <v>91.3</v>
      </c>
      <c r="R835" s="15">
        <v>36</v>
      </c>
      <c r="S835" s="15">
        <v>140</v>
      </c>
      <c r="T835" s="15">
        <v>180</v>
      </c>
      <c r="U835" s="15">
        <v>54</v>
      </c>
      <c r="V835" s="68">
        <v>36</v>
      </c>
      <c r="W835" s="15">
        <v>36</v>
      </c>
      <c r="X835" s="15">
        <v>18</v>
      </c>
      <c r="Y835" s="15">
        <v>113</v>
      </c>
      <c r="Z835" s="14">
        <v>954</v>
      </c>
      <c r="AA835" s="14">
        <v>0</v>
      </c>
      <c r="AB835" s="14">
        <v>0</v>
      </c>
      <c r="AC835" s="13">
        <v>4.4000000000000004</v>
      </c>
      <c r="AD835" s="13">
        <v>120.1</v>
      </c>
      <c r="AE835" s="13">
        <v>111.5</v>
      </c>
      <c r="AF835" s="13">
        <v>8.5</v>
      </c>
      <c r="AG835" s="13">
        <v>6.3</v>
      </c>
      <c r="AH835" s="13">
        <v>1.46</v>
      </c>
      <c r="AI835" s="13">
        <v>10.8</v>
      </c>
      <c r="AJ835" s="13">
        <v>3.4</v>
      </c>
      <c r="AK835" s="13">
        <v>11.8</v>
      </c>
      <c r="AL835" s="13">
        <v>7.8</v>
      </c>
      <c r="AM835" s="13">
        <v>7.4</v>
      </c>
      <c r="AN835" s="13">
        <v>61.7</v>
      </c>
      <c r="AO835" s="13">
        <v>65.3</v>
      </c>
      <c r="AP835" s="13">
        <v>17.100000000000001</v>
      </c>
      <c r="AQ835" s="13">
        <v>101.64</v>
      </c>
      <c r="AR835" s="13">
        <v>8.6999999999999993</v>
      </c>
      <c r="AS835" s="13">
        <v>2373</v>
      </c>
      <c r="AT835" s="16">
        <v>12</v>
      </c>
      <c r="AU835" s="16">
        <v>1.2</v>
      </c>
      <c r="AV835" s="17">
        <v>4</v>
      </c>
      <c r="AW835" s="17">
        <v>0.8</v>
      </c>
      <c r="AX835" s="17">
        <v>3.1111111111111112</v>
      </c>
      <c r="AY835" s="17">
        <v>0.8</v>
      </c>
      <c r="AZ835" s="17">
        <v>0.4</v>
      </c>
      <c r="BA835" s="17">
        <v>0.8</v>
      </c>
      <c r="BB835" s="18">
        <v>0.48192771084337355</v>
      </c>
      <c r="BC835" s="18">
        <v>1.4999999999999998</v>
      </c>
      <c r="BD835" s="18">
        <v>3.2128514056224904E-2</v>
      </c>
      <c r="BE835" s="18">
        <v>1.6064257028112452E-2</v>
      </c>
      <c r="BF835" s="18">
        <v>3.2128514056224904E-2</v>
      </c>
      <c r="BG835" s="18">
        <v>0.1249442213297635</v>
      </c>
      <c r="BH835" s="58" t="s">
        <v>1322</v>
      </c>
      <c r="BI835" s="58" t="s">
        <v>1330</v>
      </c>
      <c r="BJ835" s="60">
        <v>0.61699999999999999</v>
      </c>
      <c r="BK835" s="60">
        <v>0.65300000000000002</v>
      </c>
      <c r="BL835" s="60">
        <v>0.22812311406155703</v>
      </c>
      <c r="BM835" s="62" t="s">
        <v>1527</v>
      </c>
      <c r="BN835" s="64">
        <v>0.3670020120724346</v>
      </c>
      <c r="BO835" s="64">
        <v>1120.5</v>
      </c>
      <c r="BP835" s="65">
        <v>4.8192771084337352E-2</v>
      </c>
      <c r="BQ835" s="65">
        <v>1.5</v>
      </c>
      <c r="BR835" s="80">
        <v>0.1606425702811245</v>
      </c>
      <c r="BS835" s="33"/>
    </row>
    <row r="836" spans="1:71">
      <c r="A836" s="77" t="s">
        <v>458</v>
      </c>
      <c r="B836" s="12" t="s">
        <v>121</v>
      </c>
      <c r="C836" s="13">
        <v>25</v>
      </c>
      <c r="D836" s="13">
        <v>67</v>
      </c>
      <c r="E836" s="13">
        <v>28</v>
      </c>
      <c r="F836" s="13">
        <v>39</v>
      </c>
      <c r="G836" s="13">
        <v>16.7</v>
      </c>
      <c r="H836" s="14">
        <v>556</v>
      </c>
      <c r="I836" s="15">
        <v>201</v>
      </c>
      <c r="J836" s="15">
        <v>509</v>
      </c>
      <c r="K836" s="14">
        <v>39.1</v>
      </c>
      <c r="L836" s="15">
        <v>74</v>
      </c>
      <c r="M836" s="15">
        <v>221</v>
      </c>
      <c r="N836" s="14">
        <v>32.4</v>
      </c>
      <c r="O836" s="14">
        <v>94</v>
      </c>
      <c r="P836" s="14">
        <v>127</v>
      </c>
      <c r="Q836" s="14">
        <v>72.8</v>
      </c>
      <c r="R836" s="15">
        <v>27</v>
      </c>
      <c r="S836" s="15">
        <v>107</v>
      </c>
      <c r="T836" s="15">
        <v>134</v>
      </c>
      <c r="U836" s="15">
        <v>161</v>
      </c>
      <c r="V836" s="68">
        <v>87</v>
      </c>
      <c r="W836" s="15">
        <v>40</v>
      </c>
      <c r="X836" s="15">
        <v>34</v>
      </c>
      <c r="Y836" s="15">
        <v>60</v>
      </c>
      <c r="Z836" s="14">
        <v>1106</v>
      </c>
      <c r="AA836" s="14">
        <v>0</v>
      </c>
      <c r="AB836" s="14">
        <v>0</v>
      </c>
      <c r="AC836" s="13">
        <v>-0.8</v>
      </c>
      <c r="AD836" s="13">
        <v>110.2</v>
      </c>
      <c r="AE836" s="13">
        <v>111.8</v>
      </c>
      <c r="AF836" s="13">
        <v>-1.5</v>
      </c>
      <c r="AG836" s="13">
        <v>21.3</v>
      </c>
      <c r="AH836" s="13">
        <v>1.86</v>
      </c>
      <c r="AI836" s="13">
        <v>19.8</v>
      </c>
      <c r="AJ836" s="13">
        <v>2.5</v>
      </c>
      <c r="AK836" s="13">
        <v>8.8000000000000007</v>
      </c>
      <c r="AL836" s="13">
        <v>5.6</v>
      </c>
      <c r="AM836" s="13">
        <v>10.7</v>
      </c>
      <c r="AN836" s="13">
        <v>46.2</v>
      </c>
      <c r="AO836" s="13">
        <v>49.7</v>
      </c>
      <c r="AP836" s="13">
        <v>23.7</v>
      </c>
      <c r="AQ836" s="13">
        <v>101.21</v>
      </c>
      <c r="AR836" s="13">
        <v>8.9</v>
      </c>
      <c r="AS836" s="13">
        <v>2353</v>
      </c>
      <c r="AT836" s="16">
        <v>8.2985074626865671</v>
      </c>
      <c r="AU836" s="16">
        <v>2.4029850746268657</v>
      </c>
      <c r="AV836" s="17">
        <v>2</v>
      </c>
      <c r="AW836" s="17">
        <v>0.40298507462686567</v>
      </c>
      <c r="AX836" s="17">
        <v>1.5970149253731343</v>
      </c>
      <c r="AY836" s="17">
        <v>0.59701492537313428</v>
      </c>
      <c r="AZ836" s="17">
        <v>0.5074626865671642</v>
      </c>
      <c r="BA836" s="17">
        <v>1.2985074626865671</v>
      </c>
      <c r="BB836" s="18">
        <v>0.49691661453212976</v>
      </c>
      <c r="BC836" s="18">
        <v>1.8505747126436782</v>
      </c>
      <c r="BD836" s="18">
        <v>3.5749396728930197E-2</v>
      </c>
      <c r="BE836" s="18">
        <v>3.0386987219590673E-2</v>
      </c>
      <c r="BF836" s="18">
        <v>2.4130842792027884E-2</v>
      </c>
      <c r="BG836" s="18">
        <v>9.5629636249888281E-2</v>
      </c>
      <c r="BH836" s="58" t="s">
        <v>1321</v>
      </c>
      <c r="BI836" s="58" t="s">
        <v>1330</v>
      </c>
      <c r="BJ836" s="60">
        <v>0.46200000000000002</v>
      </c>
      <c r="BK836" s="60">
        <v>0.49700000000000005</v>
      </c>
      <c r="BL836" s="60">
        <v>0.30718165359082678</v>
      </c>
      <c r="BM836" s="62" t="s">
        <v>1527</v>
      </c>
      <c r="BN836" s="64">
        <v>0.25379741133367367</v>
      </c>
      <c r="BO836" s="64">
        <v>1118.8999999999999</v>
      </c>
      <c r="BP836" s="65">
        <v>0.14389132183394407</v>
      </c>
      <c r="BQ836" s="65">
        <v>1.8505747126436782</v>
      </c>
      <c r="BR836" s="80">
        <v>0.11976047904191617</v>
      </c>
      <c r="BS836" s="33"/>
    </row>
    <row r="837" spans="1:71">
      <c r="A837" s="77" t="s">
        <v>540</v>
      </c>
      <c r="B837" s="12" t="s">
        <v>145</v>
      </c>
      <c r="C837" s="13">
        <v>20</v>
      </c>
      <c r="D837" s="13">
        <v>52</v>
      </c>
      <c r="E837" s="13">
        <v>19</v>
      </c>
      <c r="F837" s="13">
        <v>33</v>
      </c>
      <c r="G837" s="13">
        <v>21.2</v>
      </c>
      <c r="H837" s="14">
        <v>447</v>
      </c>
      <c r="I837" s="15">
        <v>161</v>
      </c>
      <c r="J837" s="15">
        <v>395</v>
      </c>
      <c r="K837" s="14">
        <v>40.5</v>
      </c>
      <c r="L837" s="15">
        <v>68</v>
      </c>
      <c r="M837" s="15">
        <v>187</v>
      </c>
      <c r="N837" s="14">
        <v>34.9</v>
      </c>
      <c r="O837" s="14">
        <v>68</v>
      </c>
      <c r="P837" s="14">
        <v>83</v>
      </c>
      <c r="Q837" s="14">
        <v>79.5</v>
      </c>
      <c r="R837" s="15">
        <v>57</v>
      </c>
      <c r="S837" s="15">
        <v>99</v>
      </c>
      <c r="T837" s="15">
        <v>161</v>
      </c>
      <c r="U837" s="15">
        <v>83</v>
      </c>
      <c r="V837" s="68">
        <v>52</v>
      </c>
      <c r="W837" s="15">
        <v>42</v>
      </c>
      <c r="X837" s="15">
        <v>10</v>
      </c>
      <c r="Y837" s="15">
        <v>94</v>
      </c>
      <c r="Z837" s="14">
        <v>874</v>
      </c>
      <c r="AA837" s="14">
        <v>1</v>
      </c>
      <c r="AB837" s="14">
        <v>0</v>
      </c>
      <c r="AC837" s="13">
        <v>-1.6</v>
      </c>
      <c r="AD837" s="13">
        <v>108.6</v>
      </c>
      <c r="AE837" s="13">
        <v>111.1</v>
      </c>
      <c r="AF837" s="13">
        <v>-2.4</v>
      </c>
      <c r="AG837" s="13">
        <v>10.5</v>
      </c>
      <c r="AH837" s="13">
        <v>1.62</v>
      </c>
      <c r="AI837" s="13">
        <v>14.5</v>
      </c>
      <c r="AJ837" s="13">
        <v>4.9000000000000004</v>
      </c>
      <c r="AK837" s="13">
        <v>9.1999999999999993</v>
      </c>
      <c r="AL837" s="13">
        <v>7</v>
      </c>
      <c r="AM837" s="13">
        <v>8.9</v>
      </c>
      <c r="AN837" s="13">
        <v>48.7</v>
      </c>
      <c r="AO837" s="13">
        <v>52.3</v>
      </c>
      <c r="AP837" s="13">
        <v>17.899999999999999</v>
      </c>
      <c r="AQ837" s="13">
        <v>101.29</v>
      </c>
      <c r="AR837" s="13">
        <v>6.8</v>
      </c>
      <c r="AS837" s="13">
        <v>2316</v>
      </c>
      <c r="AT837" s="16">
        <v>8.5961538461538467</v>
      </c>
      <c r="AU837" s="16">
        <v>1.5961538461538463</v>
      </c>
      <c r="AV837" s="17">
        <v>3.0961538461538463</v>
      </c>
      <c r="AW837" s="17">
        <v>1.0961538461538463</v>
      </c>
      <c r="AX837" s="17">
        <v>1.9038461538461537</v>
      </c>
      <c r="AY837" s="17">
        <v>0.80769230769230771</v>
      </c>
      <c r="AZ837" s="17">
        <v>0.19230769230769232</v>
      </c>
      <c r="BA837" s="17">
        <v>1</v>
      </c>
      <c r="BB837" s="18">
        <v>0.40547895500725695</v>
      </c>
      <c r="BC837" s="18">
        <v>1.5961538461538463</v>
      </c>
      <c r="BD837" s="18">
        <v>3.8098693759071121E-2</v>
      </c>
      <c r="BE837" s="18">
        <v>9.0711175616836007E-3</v>
      </c>
      <c r="BF837" s="18">
        <v>5.1705370101596523E-2</v>
      </c>
      <c r="BG837" s="18">
        <v>8.9804063860667638E-2</v>
      </c>
      <c r="BH837" s="58" t="s">
        <v>1322</v>
      </c>
      <c r="BI837" s="58" t="s">
        <v>1329</v>
      </c>
      <c r="BJ837" s="60">
        <v>0.48700000000000004</v>
      </c>
      <c r="BK837" s="60">
        <v>0.52300000000000002</v>
      </c>
      <c r="BL837" s="60">
        <v>0.2383826191913096</v>
      </c>
      <c r="BM837" s="62" t="s">
        <v>1527</v>
      </c>
      <c r="BN837" s="64">
        <v>0.2629004798018883</v>
      </c>
      <c r="BO837" s="64">
        <v>1102.3999999999999</v>
      </c>
      <c r="BP837" s="65">
        <v>7.529027576197389E-2</v>
      </c>
      <c r="BQ837" s="65">
        <v>1.5961538461538463</v>
      </c>
      <c r="BR837" s="80">
        <v>0.14604499274310595</v>
      </c>
      <c r="BS837" s="33"/>
    </row>
    <row r="838" spans="1:71">
      <c r="A838" s="77" t="s">
        <v>592</v>
      </c>
      <c r="B838" s="12" t="s">
        <v>97</v>
      </c>
      <c r="C838" s="13">
        <v>27</v>
      </c>
      <c r="D838" s="13">
        <v>71</v>
      </c>
      <c r="E838" s="13">
        <v>35</v>
      </c>
      <c r="F838" s="13">
        <v>36</v>
      </c>
      <c r="G838" s="13">
        <v>15.4</v>
      </c>
      <c r="H838" s="14">
        <v>383</v>
      </c>
      <c r="I838" s="15">
        <v>135</v>
      </c>
      <c r="J838" s="15">
        <v>327</v>
      </c>
      <c r="K838" s="14">
        <v>41.4</v>
      </c>
      <c r="L838" s="15">
        <v>36</v>
      </c>
      <c r="M838" s="15">
        <v>149</v>
      </c>
      <c r="N838" s="14">
        <v>25.8</v>
      </c>
      <c r="O838" s="14">
        <v>71</v>
      </c>
      <c r="P838" s="14">
        <v>107</v>
      </c>
      <c r="Q838" s="14">
        <v>68.2</v>
      </c>
      <c r="R838" s="15">
        <v>121</v>
      </c>
      <c r="S838" s="15">
        <v>192</v>
      </c>
      <c r="T838" s="15">
        <v>312</v>
      </c>
      <c r="U838" s="15">
        <v>43</v>
      </c>
      <c r="V838" s="68">
        <v>36</v>
      </c>
      <c r="W838" s="15">
        <v>64</v>
      </c>
      <c r="X838" s="15">
        <v>78</v>
      </c>
      <c r="Y838" s="15">
        <v>92</v>
      </c>
      <c r="Z838" s="14">
        <v>1207</v>
      </c>
      <c r="AA838" s="14">
        <v>2</v>
      </c>
      <c r="AB838" s="14">
        <v>0</v>
      </c>
      <c r="AC838" s="13">
        <v>-0.5</v>
      </c>
      <c r="AD838" s="13">
        <v>105.9</v>
      </c>
      <c r="AE838" s="13">
        <v>106.6</v>
      </c>
      <c r="AF838" s="13">
        <v>-0.7</v>
      </c>
      <c r="AG838" s="13">
        <v>5.6</v>
      </c>
      <c r="AH838" s="13">
        <v>1.21</v>
      </c>
      <c r="AI838" s="13">
        <v>9</v>
      </c>
      <c r="AJ838" s="13">
        <v>10</v>
      </c>
      <c r="AK838" s="13">
        <v>18.8</v>
      </c>
      <c r="AL838" s="13">
        <v>14.1</v>
      </c>
      <c r="AM838" s="13">
        <v>7.4</v>
      </c>
      <c r="AN838" s="13">
        <v>47.4</v>
      </c>
      <c r="AO838" s="13">
        <v>51.2</v>
      </c>
      <c r="AP838" s="13">
        <v>15.5</v>
      </c>
      <c r="AQ838" s="13">
        <v>98.62</v>
      </c>
      <c r="AR838" s="13">
        <v>10.8</v>
      </c>
      <c r="AS838" s="13">
        <v>2229</v>
      </c>
      <c r="AT838" s="16">
        <v>5.394366197183099</v>
      </c>
      <c r="AU838" s="16">
        <v>0.60563380281690138</v>
      </c>
      <c r="AV838" s="17">
        <v>4.394366197183099</v>
      </c>
      <c r="AW838" s="17">
        <v>1.704225352112676</v>
      </c>
      <c r="AX838" s="17">
        <v>2.704225352112676</v>
      </c>
      <c r="AY838" s="17">
        <v>0.90140845070422537</v>
      </c>
      <c r="AZ838" s="17">
        <v>1.0985915492957747</v>
      </c>
      <c r="BA838" s="17">
        <v>0.50704225352112675</v>
      </c>
      <c r="BB838" s="18">
        <v>0.35028351929760382</v>
      </c>
      <c r="BC838" s="18">
        <v>1.1944444444444444</v>
      </c>
      <c r="BD838" s="18">
        <v>5.8533016279495149E-2</v>
      </c>
      <c r="BE838" s="18">
        <v>7.1337113590634715E-2</v>
      </c>
      <c r="BF838" s="18">
        <v>0.11066398390342051</v>
      </c>
      <c r="BG838" s="18">
        <v>0.17559904883848546</v>
      </c>
      <c r="BH838" s="58" t="s">
        <v>1321</v>
      </c>
      <c r="BI838" s="58" t="s">
        <v>1330</v>
      </c>
      <c r="BJ838" s="60">
        <v>0.47399999999999998</v>
      </c>
      <c r="BK838" s="60">
        <v>0.51200000000000001</v>
      </c>
      <c r="BL838" s="60">
        <v>0.19734459867229934</v>
      </c>
      <c r="BM838" s="62" t="s">
        <v>1527</v>
      </c>
      <c r="BN838" s="64">
        <v>0.16497860401847708</v>
      </c>
      <c r="BO838" s="64">
        <v>1093.4000000000001</v>
      </c>
      <c r="BP838" s="65">
        <v>3.9326870312785804E-2</v>
      </c>
      <c r="BQ838" s="65">
        <v>1.1944444444444444</v>
      </c>
      <c r="BR838" s="80">
        <v>0.28534845436253886</v>
      </c>
      <c r="BS838" s="33"/>
    </row>
    <row r="839" spans="1:71">
      <c r="A839" s="77" t="s">
        <v>594</v>
      </c>
      <c r="B839" s="12" t="s">
        <v>73</v>
      </c>
      <c r="C839" s="13">
        <v>25</v>
      </c>
      <c r="D839" s="13">
        <v>56</v>
      </c>
      <c r="E839" s="13">
        <v>38</v>
      </c>
      <c r="F839" s="13">
        <v>18</v>
      </c>
      <c r="G839" s="13">
        <v>19.5</v>
      </c>
      <c r="H839" s="14">
        <v>381</v>
      </c>
      <c r="I839" s="15">
        <v>162</v>
      </c>
      <c r="J839" s="15">
        <v>224</v>
      </c>
      <c r="K839" s="14">
        <v>72.2</v>
      </c>
      <c r="L839" s="14">
        <v>0</v>
      </c>
      <c r="M839" s="15">
        <v>6</v>
      </c>
      <c r="N839" s="14">
        <v>0</v>
      </c>
      <c r="O839" s="14">
        <v>62</v>
      </c>
      <c r="P839" s="14">
        <v>101</v>
      </c>
      <c r="Q839" s="14">
        <v>62.2</v>
      </c>
      <c r="R839" s="15">
        <v>78</v>
      </c>
      <c r="S839" s="15">
        <v>190</v>
      </c>
      <c r="T839" s="15">
        <v>269</v>
      </c>
      <c r="U839" s="15">
        <v>56</v>
      </c>
      <c r="V839" s="68">
        <v>45</v>
      </c>
      <c r="W839" s="15">
        <v>34</v>
      </c>
      <c r="X839" s="15">
        <v>50</v>
      </c>
      <c r="Y839" s="15">
        <v>134</v>
      </c>
      <c r="Z839" s="14">
        <v>997</v>
      </c>
      <c r="AA839" s="14">
        <v>2</v>
      </c>
      <c r="AB839" s="14">
        <v>0</v>
      </c>
      <c r="AC839" s="13">
        <v>1.6</v>
      </c>
      <c r="AD839" s="13">
        <v>112.3</v>
      </c>
      <c r="AE839" s="13">
        <v>109.8</v>
      </c>
      <c r="AF839" s="13">
        <v>2.5</v>
      </c>
      <c r="AG839" s="13">
        <v>7.6</v>
      </c>
      <c r="AH839" s="13">
        <v>1.35</v>
      </c>
      <c r="AI839" s="13">
        <v>15.8</v>
      </c>
      <c r="AJ839" s="13">
        <v>7.4</v>
      </c>
      <c r="AK839" s="13">
        <v>16.3</v>
      </c>
      <c r="AL839" s="13">
        <v>12.1</v>
      </c>
      <c r="AM839" s="13">
        <v>11.7</v>
      </c>
      <c r="AN839" s="13">
        <v>72.2</v>
      </c>
      <c r="AO839" s="13">
        <v>72</v>
      </c>
      <c r="AP839" s="13">
        <v>12</v>
      </c>
      <c r="AQ839" s="13">
        <v>100.51</v>
      </c>
      <c r="AR839" s="13">
        <v>9.6999999999999993</v>
      </c>
      <c r="AS839" s="13">
        <v>2301</v>
      </c>
      <c r="AT839" s="16">
        <v>6.8035714285714288</v>
      </c>
      <c r="AU839" s="16">
        <v>1</v>
      </c>
      <c r="AV839" s="17">
        <v>4.8035714285714288</v>
      </c>
      <c r="AW839" s="17">
        <v>1.3928571428571428</v>
      </c>
      <c r="AX839" s="17">
        <v>3.3928571428571428</v>
      </c>
      <c r="AY839" s="17">
        <v>0.6071428571428571</v>
      </c>
      <c r="AZ839" s="17">
        <v>0.8928571428571429</v>
      </c>
      <c r="BA839" s="17">
        <v>0.8035714285714286</v>
      </c>
      <c r="BB839" s="18">
        <v>0.34890109890109894</v>
      </c>
      <c r="BC839" s="18">
        <v>1.2444444444444445</v>
      </c>
      <c r="BD839" s="18">
        <v>3.1135531135531132E-2</v>
      </c>
      <c r="BE839" s="18">
        <v>4.5787545787545791E-2</v>
      </c>
      <c r="BF839" s="18">
        <v>7.1428571428571425E-2</v>
      </c>
      <c r="BG839" s="18">
        <v>0.17399267399267399</v>
      </c>
      <c r="BH839" s="58" t="s">
        <v>1321</v>
      </c>
      <c r="BI839" s="58" t="s">
        <v>1330</v>
      </c>
      <c r="BJ839" s="60">
        <v>0.72199999999999998</v>
      </c>
      <c r="BK839" s="60">
        <v>0.72</v>
      </c>
      <c r="BL839" s="60">
        <v>0.1351840675920338</v>
      </c>
      <c r="BM839" s="62" t="s">
        <v>1527</v>
      </c>
      <c r="BN839" s="64">
        <v>0.20807703363035357</v>
      </c>
      <c r="BO839" s="64">
        <v>1092</v>
      </c>
      <c r="BP839" s="65">
        <v>5.128205128205128E-2</v>
      </c>
      <c r="BQ839" s="65">
        <v>1.2444444444444445</v>
      </c>
      <c r="BR839" s="80">
        <v>0.24633699633699635</v>
      </c>
      <c r="BS839" s="33"/>
    </row>
    <row r="840" spans="1:71">
      <c r="A840" s="77" t="s">
        <v>506</v>
      </c>
      <c r="B840" s="12" t="s">
        <v>63</v>
      </c>
      <c r="C840" s="13">
        <v>30</v>
      </c>
      <c r="D840" s="13">
        <v>72</v>
      </c>
      <c r="E840" s="13">
        <v>46</v>
      </c>
      <c r="F840" s="13">
        <v>26</v>
      </c>
      <c r="G840" s="13">
        <v>15.1</v>
      </c>
      <c r="H840" s="14">
        <v>497</v>
      </c>
      <c r="I840" s="15">
        <v>180</v>
      </c>
      <c r="J840" s="15">
        <v>446</v>
      </c>
      <c r="K840" s="14">
        <v>40.1</v>
      </c>
      <c r="L840" s="15">
        <v>94</v>
      </c>
      <c r="M840" s="15">
        <v>259</v>
      </c>
      <c r="N840" s="14">
        <v>36.299999999999997</v>
      </c>
      <c r="O840" s="14">
        <v>50</v>
      </c>
      <c r="P840" s="14">
        <v>58</v>
      </c>
      <c r="Q840" s="14">
        <v>90.7</v>
      </c>
      <c r="R840" s="15">
        <v>14</v>
      </c>
      <c r="S840" s="15">
        <v>94</v>
      </c>
      <c r="T840" s="15">
        <v>101</v>
      </c>
      <c r="U840" s="15">
        <v>202</v>
      </c>
      <c r="V840" s="68">
        <v>50</v>
      </c>
      <c r="W840" s="15">
        <v>36</v>
      </c>
      <c r="X840" s="15">
        <v>14</v>
      </c>
      <c r="Y840" s="15">
        <v>108</v>
      </c>
      <c r="Z840" s="14">
        <v>1044</v>
      </c>
      <c r="AA840" s="14">
        <v>0</v>
      </c>
      <c r="AB840" s="14">
        <v>0</v>
      </c>
      <c r="AC840" s="13">
        <v>2.8</v>
      </c>
      <c r="AD840" s="13">
        <v>116.6</v>
      </c>
      <c r="AE840" s="13">
        <v>107.5</v>
      </c>
      <c r="AF840" s="13">
        <v>9.1</v>
      </c>
      <c r="AG840" s="13">
        <v>25.1</v>
      </c>
      <c r="AH840" s="13">
        <v>3.9</v>
      </c>
      <c r="AI840" s="13">
        <v>28.1</v>
      </c>
      <c r="AJ840" s="13">
        <v>1.3</v>
      </c>
      <c r="AK840" s="13">
        <v>8.1</v>
      </c>
      <c r="AL840" s="13">
        <v>4.7</v>
      </c>
      <c r="AM840" s="13">
        <v>7.2</v>
      </c>
      <c r="AN840" s="13">
        <v>50.6</v>
      </c>
      <c r="AO840" s="13">
        <v>53.2</v>
      </c>
      <c r="AP840" s="13">
        <v>20</v>
      </c>
      <c r="AQ840" s="13">
        <v>100.23</v>
      </c>
      <c r="AR840" s="13">
        <v>8.9</v>
      </c>
      <c r="AS840" s="13">
        <v>2275</v>
      </c>
      <c r="AT840" s="16">
        <v>6.9027777777777777</v>
      </c>
      <c r="AU840" s="16">
        <v>2.8055555555555554</v>
      </c>
      <c r="AV840" s="17">
        <v>1.4027777777777777</v>
      </c>
      <c r="AW840" s="17">
        <v>0.19444444444444445</v>
      </c>
      <c r="AX840" s="17">
        <v>1.3055555555555556</v>
      </c>
      <c r="AY840" s="17">
        <v>0.5</v>
      </c>
      <c r="AZ840" s="17">
        <v>0.19444444444444445</v>
      </c>
      <c r="BA840" s="17">
        <v>0.69444444444444442</v>
      </c>
      <c r="BB840" s="18">
        <v>0.45713760117733626</v>
      </c>
      <c r="BC840" s="18">
        <v>4.04</v>
      </c>
      <c r="BD840" s="18">
        <v>3.3112582781456956E-2</v>
      </c>
      <c r="BE840" s="18">
        <v>1.2877115526122149E-2</v>
      </c>
      <c r="BF840" s="18">
        <v>1.2877115526122149E-2</v>
      </c>
      <c r="BG840" s="18">
        <v>8.6460632818248714E-2</v>
      </c>
      <c r="BH840" s="58" t="s">
        <v>1321</v>
      </c>
      <c r="BI840" s="58" t="s">
        <v>1331</v>
      </c>
      <c r="BJ840" s="60">
        <v>0.50600000000000001</v>
      </c>
      <c r="BK840" s="60">
        <v>0.53200000000000003</v>
      </c>
      <c r="BL840" s="60">
        <v>0.26916113458056729</v>
      </c>
      <c r="BM840" s="62" t="s">
        <v>1527</v>
      </c>
      <c r="BN840" s="64">
        <v>0.21111111111111111</v>
      </c>
      <c r="BO840" s="64">
        <v>1087.2</v>
      </c>
      <c r="BP840" s="65">
        <v>0.18579838116261957</v>
      </c>
      <c r="BQ840" s="65">
        <v>4.04</v>
      </c>
      <c r="BR840" s="80">
        <v>9.2899190581309785E-2</v>
      </c>
      <c r="BS840" s="33"/>
    </row>
    <row r="841" spans="1:71">
      <c r="A841" s="77" t="s">
        <v>650</v>
      </c>
      <c r="B841" s="12" t="s">
        <v>139</v>
      </c>
      <c r="C841" s="13">
        <v>27</v>
      </c>
      <c r="D841" s="13">
        <v>47</v>
      </c>
      <c r="E841" s="13">
        <v>9</v>
      </c>
      <c r="F841" s="13">
        <v>38</v>
      </c>
      <c r="G841" s="13">
        <v>22.8</v>
      </c>
      <c r="H841" s="14">
        <v>315</v>
      </c>
      <c r="I841" s="15">
        <v>118</v>
      </c>
      <c r="J841" s="15">
        <v>291</v>
      </c>
      <c r="K841" s="14">
        <v>40.5</v>
      </c>
      <c r="L841" s="15">
        <v>56</v>
      </c>
      <c r="M841" s="15">
        <v>165</v>
      </c>
      <c r="N841" s="14">
        <v>33.5</v>
      </c>
      <c r="O841" s="14">
        <v>24</v>
      </c>
      <c r="P841" s="14">
        <v>28</v>
      </c>
      <c r="Q841" s="14">
        <v>80</v>
      </c>
      <c r="R841" s="15">
        <v>38</v>
      </c>
      <c r="S841" s="15">
        <v>99</v>
      </c>
      <c r="T841" s="15">
        <v>136</v>
      </c>
      <c r="U841" s="15">
        <v>52</v>
      </c>
      <c r="V841" s="68">
        <v>33</v>
      </c>
      <c r="W841" s="15">
        <v>28</v>
      </c>
      <c r="X841" s="15">
        <v>24</v>
      </c>
      <c r="Y841" s="15">
        <v>99</v>
      </c>
      <c r="Z841" s="14">
        <v>677</v>
      </c>
      <c r="AA841" s="14">
        <v>0</v>
      </c>
      <c r="AB841" s="14">
        <v>0</v>
      </c>
      <c r="AC841" s="13">
        <v>-5.9</v>
      </c>
      <c r="AD841" s="13">
        <v>106.6</v>
      </c>
      <c r="AE841" s="13">
        <v>118.2</v>
      </c>
      <c r="AF841" s="13">
        <v>-11.6</v>
      </c>
      <c r="AG841" s="13">
        <v>7.3</v>
      </c>
      <c r="AH841" s="13">
        <v>1.51</v>
      </c>
      <c r="AI841" s="13">
        <v>13.5</v>
      </c>
      <c r="AJ841" s="13">
        <v>3.3</v>
      </c>
      <c r="AK841" s="13">
        <v>8.6999999999999993</v>
      </c>
      <c r="AL841" s="13">
        <v>6</v>
      </c>
      <c r="AM841" s="13">
        <v>8.9</v>
      </c>
      <c r="AN841" s="13">
        <v>50</v>
      </c>
      <c r="AO841" s="13">
        <v>51.8</v>
      </c>
      <c r="AP841" s="13">
        <v>13.6</v>
      </c>
      <c r="AQ841" s="13">
        <v>98.04</v>
      </c>
      <c r="AR841" s="13">
        <v>4.5999999999999996</v>
      </c>
      <c r="AS841" s="13">
        <v>2179</v>
      </c>
      <c r="AT841" s="16">
        <v>6.7021276595744679</v>
      </c>
      <c r="AU841" s="16">
        <v>1.1063829787234043</v>
      </c>
      <c r="AV841" s="17">
        <v>2.8936170212765959</v>
      </c>
      <c r="AW841" s="17">
        <v>0.80851063829787229</v>
      </c>
      <c r="AX841" s="17">
        <v>2.1063829787234041</v>
      </c>
      <c r="AY841" s="17">
        <v>0.5957446808510638</v>
      </c>
      <c r="AZ841" s="17">
        <v>0.51063829787234039</v>
      </c>
      <c r="BA841" s="17">
        <v>0.7021276595744681</v>
      </c>
      <c r="BB841" s="18">
        <v>0.29395296752519595</v>
      </c>
      <c r="BC841" s="18">
        <v>1.5757575757575757</v>
      </c>
      <c r="BD841" s="18">
        <v>2.6129152668906305E-2</v>
      </c>
      <c r="BE841" s="18">
        <v>2.2396416573348264E-2</v>
      </c>
      <c r="BF841" s="18">
        <v>3.5460992907801414E-2</v>
      </c>
      <c r="BG841" s="18">
        <v>9.2385218365061583E-2</v>
      </c>
      <c r="BH841" s="58" t="s">
        <v>1322</v>
      </c>
      <c r="BI841" s="58" t="s">
        <v>1330</v>
      </c>
      <c r="BJ841" s="60">
        <v>0.5</v>
      </c>
      <c r="BK841" s="60">
        <v>0.51800000000000002</v>
      </c>
      <c r="BL841" s="60">
        <v>0.1756185878092939</v>
      </c>
      <c r="BM841" s="62" t="s">
        <v>1527</v>
      </c>
      <c r="BN841" s="64">
        <v>0.2049745280191789</v>
      </c>
      <c r="BO841" s="64">
        <v>1071.6000000000001</v>
      </c>
      <c r="BP841" s="65">
        <v>4.8525569242254568E-2</v>
      </c>
      <c r="BQ841" s="65">
        <v>1.5757575757575757</v>
      </c>
      <c r="BR841" s="80">
        <v>0.12691302724897349</v>
      </c>
      <c r="BS841" s="33"/>
    </row>
    <row r="842" spans="1:71">
      <c r="A842" s="77" t="s">
        <v>530</v>
      </c>
      <c r="B842" s="12" t="s">
        <v>139</v>
      </c>
      <c r="C842" s="13">
        <v>30</v>
      </c>
      <c r="D842" s="13">
        <v>51</v>
      </c>
      <c r="E842" s="13">
        <v>18</v>
      </c>
      <c r="F842" s="13">
        <v>33</v>
      </c>
      <c r="G842" s="13">
        <v>20.8</v>
      </c>
      <c r="H842" s="14">
        <v>454</v>
      </c>
      <c r="I842" s="15">
        <v>168</v>
      </c>
      <c r="J842" s="15">
        <v>352</v>
      </c>
      <c r="K842" s="14">
        <v>47.7</v>
      </c>
      <c r="L842" s="15">
        <v>31</v>
      </c>
      <c r="M842" s="15">
        <v>107</v>
      </c>
      <c r="N842" s="14">
        <v>30.5</v>
      </c>
      <c r="O842" s="14">
        <v>87</v>
      </c>
      <c r="P842" s="14">
        <v>128</v>
      </c>
      <c r="Q842" s="14">
        <v>66.400000000000006</v>
      </c>
      <c r="R842" s="15">
        <v>87</v>
      </c>
      <c r="S842" s="15">
        <v>311</v>
      </c>
      <c r="T842" s="15">
        <v>398</v>
      </c>
      <c r="U842" s="15">
        <v>117</v>
      </c>
      <c r="V842" s="68">
        <v>97</v>
      </c>
      <c r="W842" s="15">
        <v>41</v>
      </c>
      <c r="X842" s="15">
        <v>36</v>
      </c>
      <c r="Y842" s="15">
        <v>128</v>
      </c>
      <c r="Z842" s="14">
        <v>1229</v>
      </c>
      <c r="AA842" s="14">
        <v>10</v>
      </c>
      <c r="AB842" s="14">
        <v>0</v>
      </c>
      <c r="AC842" s="13">
        <v>-3.6</v>
      </c>
      <c r="AD842" s="13">
        <v>106.1</v>
      </c>
      <c r="AE842" s="13">
        <v>115.1</v>
      </c>
      <c r="AF842" s="13">
        <v>-9</v>
      </c>
      <c r="AG842" s="13">
        <v>16.7</v>
      </c>
      <c r="AH842" s="13">
        <v>1.19</v>
      </c>
      <c r="AI842" s="13">
        <v>18.600000000000001</v>
      </c>
      <c r="AJ842" s="13">
        <v>7.7</v>
      </c>
      <c r="AK842" s="13">
        <v>28.5</v>
      </c>
      <c r="AL842" s="13">
        <v>18.100000000000001</v>
      </c>
      <c r="AM842" s="13">
        <v>15.7</v>
      </c>
      <c r="AN842" s="13">
        <v>52.3</v>
      </c>
      <c r="AO842" s="13">
        <v>55.5</v>
      </c>
      <c r="AP842" s="13">
        <v>20.2</v>
      </c>
      <c r="AQ842" s="13">
        <v>99.79</v>
      </c>
      <c r="AR842" s="13">
        <v>11.6</v>
      </c>
      <c r="AS842" s="13">
        <v>2216</v>
      </c>
      <c r="AT842" s="16">
        <v>8.9019607843137258</v>
      </c>
      <c r="AU842" s="16">
        <v>2.2941176470588234</v>
      </c>
      <c r="AV842" s="17">
        <v>7.8039215686274508</v>
      </c>
      <c r="AW842" s="17">
        <v>1.7058823529411764</v>
      </c>
      <c r="AX842" s="17">
        <v>6.0980392156862742</v>
      </c>
      <c r="AY842" s="17">
        <v>0.80392156862745101</v>
      </c>
      <c r="AZ842" s="17">
        <v>0.70588235294117652</v>
      </c>
      <c r="BA842" s="17">
        <v>1.9019607843137254</v>
      </c>
      <c r="BB842" s="18">
        <v>0.42797888386123678</v>
      </c>
      <c r="BC842" s="18">
        <v>1.2061855670103092</v>
      </c>
      <c r="BD842" s="18">
        <v>3.8650075414781299E-2</v>
      </c>
      <c r="BE842" s="18">
        <v>3.3936651583710412E-2</v>
      </c>
      <c r="BF842" s="18">
        <v>8.2013574660633484E-2</v>
      </c>
      <c r="BG842" s="18">
        <v>0.29317496229260931</v>
      </c>
      <c r="BH842" s="58" t="s">
        <v>1322</v>
      </c>
      <c r="BI842" s="58" t="s">
        <v>1331</v>
      </c>
      <c r="BJ842" s="60">
        <v>0.52300000000000002</v>
      </c>
      <c r="BK842" s="60">
        <v>0.55500000000000005</v>
      </c>
      <c r="BL842" s="60">
        <v>0.2124321062160531</v>
      </c>
      <c r="BM842" s="62" t="s">
        <v>1527</v>
      </c>
      <c r="BN842" s="64">
        <v>0.2722531266027538</v>
      </c>
      <c r="BO842" s="64">
        <v>1060.8</v>
      </c>
      <c r="BP842" s="65">
        <v>0.11029411764705883</v>
      </c>
      <c r="BQ842" s="65">
        <v>1.2061855670103092</v>
      </c>
      <c r="BR842" s="80">
        <v>0.37518853695324283</v>
      </c>
      <c r="BS842" s="33"/>
    </row>
    <row r="843" spans="1:71">
      <c r="A843" s="77" t="s">
        <v>546</v>
      </c>
      <c r="B843" s="12" t="s">
        <v>139</v>
      </c>
      <c r="C843" s="13">
        <v>34</v>
      </c>
      <c r="D843" s="13">
        <v>68</v>
      </c>
      <c r="E843" s="13">
        <v>17</v>
      </c>
      <c r="F843" s="13">
        <v>51</v>
      </c>
      <c r="G843" s="13">
        <v>15.6</v>
      </c>
      <c r="H843" s="14">
        <v>442</v>
      </c>
      <c r="I843" s="15">
        <v>163</v>
      </c>
      <c r="J843" s="15">
        <v>340</v>
      </c>
      <c r="K843" s="14">
        <v>47.8</v>
      </c>
      <c r="L843" s="15">
        <v>82</v>
      </c>
      <c r="M843" s="15">
        <v>184</v>
      </c>
      <c r="N843" s="14">
        <v>45.6</v>
      </c>
      <c r="O843" s="14">
        <v>34</v>
      </c>
      <c r="P843" s="14">
        <v>41</v>
      </c>
      <c r="Q843" s="14">
        <v>84.6</v>
      </c>
      <c r="R843" s="15">
        <v>27</v>
      </c>
      <c r="S843" s="15">
        <v>88</v>
      </c>
      <c r="T843" s="15">
        <v>116</v>
      </c>
      <c r="U843" s="15">
        <v>61</v>
      </c>
      <c r="V843" s="68">
        <v>34</v>
      </c>
      <c r="W843" s="15">
        <v>27</v>
      </c>
      <c r="X843" s="15">
        <v>7</v>
      </c>
      <c r="Y843" s="15">
        <v>61</v>
      </c>
      <c r="Z843" s="14">
        <v>741</v>
      </c>
      <c r="AA843" s="14">
        <v>0</v>
      </c>
      <c r="AB843" s="14">
        <v>0</v>
      </c>
      <c r="AC843" s="13">
        <v>-2.5</v>
      </c>
      <c r="AD843" s="13">
        <v>106.2</v>
      </c>
      <c r="AE843" s="13">
        <v>114.1</v>
      </c>
      <c r="AF843" s="13">
        <v>-8</v>
      </c>
      <c r="AG843" s="13">
        <v>8.6999999999999993</v>
      </c>
      <c r="AH843" s="13">
        <v>1.88</v>
      </c>
      <c r="AI843" s="13">
        <v>13.4</v>
      </c>
      <c r="AJ843" s="13">
        <v>2</v>
      </c>
      <c r="AK843" s="13">
        <v>8.1</v>
      </c>
      <c r="AL843" s="13">
        <v>4.9000000000000004</v>
      </c>
      <c r="AM843" s="13">
        <v>7.1</v>
      </c>
      <c r="AN843" s="13">
        <v>59.9</v>
      </c>
      <c r="AO843" s="13">
        <v>61.6</v>
      </c>
      <c r="AP843" s="13">
        <v>15.1</v>
      </c>
      <c r="AQ843" s="13">
        <v>99.1</v>
      </c>
      <c r="AR843" s="13">
        <v>8.3000000000000007</v>
      </c>
      <c r="AS843" s="13">
        <v>2194</v>
      </c>
      <c r="AT843" s="16">
        <v>6.5</v>
      </c>
      <c r="AU843" s="16">
        <v>0.8970588235294118</v>
      </c>
      <c r="AV843" s="17">
        <v>1.7058823529411764</v>
      </c>
      <c r="AW843" s="17">
        <v>0.39705882352941174</v>
      </c>
      <c r="AX843" s="17">
        <v>1.2941176470588236</v>
      </c>
      <c r="AY843" s="17">
        <v>0.39705882352941174</v>
      </c>
      <c r="AZ843" s="17">
        <v>0.10294117647058823</v>
      </c>
      <c r="BA843" s="17">
        <v>0.5</v>
      </c>
      <c r="BB843" s="18">
        <v>0.41666666666666669</v>
      </c>
      <c r="BC843" s="18">
        <v>1.7941176470588236</v>
      </c>
      <c r="BD843" s="18">
        <v>2.5452488687782805E-2</v>
      </c>
      <c r="BE843" s="18">
        <v>6.5987933634992458E-3</v>
      </c>
      <c r="BF843" s="18">
        <v>2.5452488687782805E-2</v>
      </c>
      <c r="BG843" s="18">
        <v>8.2956259426847673E-2</v>
      </c>
      <c r="BH843" s="58" t="s">
        <v>1321</v>
      </c>
      <c r="BI843" s="58" t="s">
        <v>1332</v>
      </c>
      <c r="BJ843" s="60">
        <v>0.59899999999999998</v>
      </c>
      <c r="BK843" s="60">
        <v>0.61599999999999999</v>
      </c>
      <c r="BL843" s="60">
        <v>0.2051901025950513</v>
      </c>
      <c r="BM843" s="62" t="s">
        <v>1527</v>
      </c>
      <c r="BN843" s="64">
        <v>0.19879275653923542</v>
      </c>
      <c r="BO843" s="64">
        <v>1060.8</v>
      </c>
      <c r="BP843" s="65">
        <v>5.7503770739064861E-2</v>
      </c>
      <c r="BQ843" s="65">
        <v>1.7941176470588236</v>
      </c>
      <c r="BR843" s="80">
        <v>0.10935143288084465</v>
      </c>
      <c r="BS843" s="33"/>
    </row>
    <row r="844" spans="1:71">
      <c r="A844" s="77" t="s">
        <v>724</v>
      </c>
      <c r="B844" s="12" t="s">
        <v>169</v>
      </c>
      <c r="C844" s="13">
        <v>20</v>
      </c>
      <c r="D844" s="13">
        <v>50</v>
      </c>
      <c r="E844" s="13">
        <v>9</v>
      </c>
      <c r="F844" s="13">
        <v>41</v>
      </c>
      <c r="G844" s="13">
        <v>21.2</v>
      </c>
      <c r="H844" s="14">
        <v>230</v>
      </c>
      <c r="I844" s="15">
        <v>85</v>
      </c>
      <c r="J844" s="15">
        <v>255</v>
      </c>
      <c r="K844" s="14">
        <v>32.299999999999997</v>
      </c>
      <c r="L844" s="15">
        <v>35</v>
      </c>
      <c r="M844" s="15">
        <v>135</v>
      </c>
      <c r="N844" s="14">
        <v>25.9</v>
      </c>
      <c r="O844" s="14">
        <v>30</v>
      </c>
      <c r="P844" s="14">
        <v>40</v>
      </c>
      <c r="Q844" s="14">
        <v>72.5</v>
      </c>
      <c r="R844" s="15">
        <v>25</v>
      </c>
      <c r="S844" s="15">
        <v>85</v>
      </c>
      <c r="T844" s="15">
        <v>115</v>
      </c>
      <c r="U844" s="15">
        <v>60</v>
      </c>
      <c r="V844" s="68">
        <v>45</v>
      </c>
      <c r="W844" s="15">
        <v>25</v>
      </c>
      <c r="X844" s="15">
        <v>15</v>
      </c>
      <c r="Y844" s="15">
        <v>95</v>
      </c>
      <c r="Z844" s="14">
        <v>525</v>
      </c>
      <c r="AA844" s="14">
        <v>0</v>
      </c>
      <c r="AB844" s="14">
        <v>0</v>
      </c>
      <c r="AC844" s="13">
        <v>-6.8</v>
      </c>
      <c r="AD844" s="13">
        <v>103</v>
      </c>
      <c r="AE844" s="13">
        <v>118.5</v>
      </c>
      <c r="AF844" s="13">
        <v>-15.5</v>
      </c>
      <c r="AG844" s="13">
        <v>7.8</v>
      </c>
      <c r="AH844" s="13">
        <v>1.34</v>
      </c>
      <c r="AI844" s="13">
        <v>15.6</v>
      </c>
      <c r="AJ844" s="13">
        <v>2.4</v>
      </c>
      <c r="AK844" s="13">
        <v>7.5</v>
      </c>
      <c r="AL844" s="13">
        <v>4.9000000000000004</v>
      </c>
      <c r="AM844" s="13">
        <v>11.6</v>
      </c>
      <c r="AN844" s="13">
        <v>39.1</v>
      </c>
      <c r="AO844" s="13">
        <v>41.9</v>
      </c>
      <c r="AP844" s="13">
        <v>12.2</v>
      </c>
      <c r="AQ844" s="13">
        <v>103.19</v>
      </c>
      <c r="AR844" s="13">
        <v>2.1</v>
      </c>
      <c r="AS844" s="13">
        <v>2284</v>
      </c>
      <c r="AT844" s="16">
        <v>4.5999999999999996</v>
      </c>
      <c r="AU844" s="16">
        <v>1.2</v>
      </c>
      <c r="AV844" s="17">
        <v>2.2999999999999998</v>
      </c>
      <c r="AW844" s="17">
        <v>0.5</v>
      </c>
      <c r="AX844" s="17">
        <v>1.7</v>
      </c>
      <c r="AY844" s="17">
        <v>0.5</v>
      </c>
      <c r="AZ844" s="17">
        <v>0.3</v>
      </c>
      <c r="BA844" s="17">
        <v>0.9</v>
      </c>
      <c r="BB844" s="18">
        <v>0.21698113207547168</v>
      </c>
      <c r="BC844" s="18">
        <v>1.3333333333333333</v>
      </c>
      <c r="BD844" s="18">
        <v>2.358490566037736E-2</v>
      </c>
      <c r="BE844" s="18">
        <v>1.4150943396226415E-2</v>
      </c>
      <c r="BF844" s="18">
        <v>2.358490566037736E-2</v>
      </c>
      <c r="BG844" s="18">
        <v>8.0188679245283015E-2</v>
      </c>
      <c r="BH844" s="58" t="s">
        <v>1322</v>
      </c>
      <c r="BI844" s="58" t="s">
        <v>1329</v>
      </c>
      <c r="BJ844" s="60">
        <v>0.39100000000000001</v>
      </c>
      <c r="BK844" s="60">
        <v>0.41899999999999998</v>
      </c>
      <c r="BL844" s="60">
        <v>0.15389257694628847</v>
      </c>
      <c r="BM844" s="62" t="s">
        <v>1527</v>
      </c>
      <c r="BN844" s="64">
        <v>0.14068410462776659</v>
      </c>
      <c r="BO844" s="64">
        <v>1060</v>
      </c>
      <c r="BP844" s="65">
        <v>5.6603773584905662E-2</v>
      </c>
      <c r="BQ844" s="65">
        <v>1.3333333333333333</v>
      </c>
      <c r="BR844" s="80">
        <v>0.10849056603773584</v>
      </c>
      <c r="BS844" s="33"/>
    </row>
    <row r="845" spans="1:71">
      <c r="A845" s="77" t="s">
        <v>630</v>
      </c>
      <c r="B845" s="12" t="s">
        <v>75</v>
      </c>
      <c r="C845" s="13">
        <v>24</v>
      </c>
      <c r="D845" s="13">
        <v>55</v>
      </c>
      <c r="E845" s="13">
        <v>44</v>
      </c>
      <c r="F845" s="13">
        <v>11</v>
      </c>
      <c r="G845" s="13">
        <v>19.100000000000001</v>
      </c>
      <c r="H845" s="14">
        <v>336</v>
      </c>
      <c r="I845" s="15">
        <v>127</v>
      </c>
      <c r="J845" s="15">
        <v>270</v>
      </c>
      <c r="K845" s="14">
        <v>46.4</v>
      </c>
      <c r="L845" s="15">
        <v>55</v>
      </c>
      <c r="M845" s="15">
        <v>149</v>
      </c>
      <c r="N845" s="14">
        <v>37.1</v>
      </c>
      <c r="O845" s="14">
        <v>33</v>
      </c>
      <c r="P845" s="14">
        <v>44</v>
      </c>
      <c r="Q845" s="14">
        <v>71.7</v>
      </c>
      <c r="R845" s="15">
        <v>50</v>
      </c>
      <c r="S845" s="15">
        <v>83</v>
      </c>
      <c r="T845" s="15">
        <v>132</v>
      </c>
      <c r="U845" s="15">
        <v>66</v>
      </c>
      <c r="V845" s="68">
        <v>22</v>
      </c>
      <c r="W845" s="15">
        <v>33</v>
      </c>
      <c r="X845" s="15">
        <v>17</v>
      </c>
      <c r="Y845" s="15">
        <v>105</v>
      </c>
      <c r="Z845" s="14">
        <v>715</v>
      </c>
      <c r="AA845" s="14">
        <v>0</v>
      </c>
      <c r="AB845" s="14">
        <v>0</v>
      </c>
      <c r="AC845" s="13">
        <v>4.5999999999999996</v>
      </c>
      <c r="AD845" s="13">
        <v>122.1</v>
      </c>
      <c r="AE845" s="13">
        <v>109.7</v>
      </c>
      <c r="AF845" s="13">
        <v>12.5</v>
      </c>
      <c r="AG845" s="13">
        <v>7.8</v>
      </c>
      <c r="AH845" s="13">
        <v>2.96</v>
      </c>
      <c r="AI845" s="13">
        <v>17.899999999999999</v>
      </c>
      <c r="AJ845" s="13">
        <v>4.7</v>
      </c>
      <c r="AK845" s="13">
        <v>7.2</v>
      </c>
      <c r="AL845" s="13">
        <v>6</v>
      </c>
      <c r="AM845" s="13">
        <v>6.1</v>
      </c>
      <c r="AN845" s="13">
        <v>56.9</v>
      </c>
      <c r="AO845" s="13">
        <v>58.7</v>
      </c>
      <c r="AP845" s="13">
        <v>12.4</v>
      </c>
      <c r="AQ845" s="13">
        <v>100.08</v>
      </c>
      <c r="AR845" s="13">
        <v>5.7</v>
      </c>
      <c r="AS845" s="13">
        <v>2187</v>
      </c>
      <c r="AT845" s="16">
        <v>6.1090909090909093</v>
      </c>
      <c r="AU845" s="16">
        <v>1.2</v>
      </c>
      <c r="AV845" s="17">
        <v>2.4</v>
      </c>
      <c r="AW845" s="17">
        <v>0.90909090909090906</v>
      </c>
      <c r="AX845" s="17">
        <v>1.509090909090909</v>
      </c>
      <c r="AY845" s="17">
        <v>0.6</v>
      </c>
      <c r="AZ845" s="17">
        <v>0.30909090909090908</v>
      </c>
      <c r="BA845" s="17">
        <v>0.4</v>
      </c>
      <c r="BB845" s="18">
        <v>0.31984769157544024</v>
      </c>
      <c r="BC845" s="18">
        <v>2.9999999999999996</v>
      </c>
      <c r="BD845" s="18">
        <v>3.1413612565445025E-2</v>
      </c>
      <c r="BE845" s="18">
        <v>1.6182770109471677E-2</v>
      </c>
      <c r="BF845" s="18">
        <v>4.7596382674916698E-2</v>
      </c>
      <c r="BG845" s="18">
        <v>7.900999524036173E-2</v>
      </c>
      <c r="BH845" s="58" t="s">
        <v>1321</v>
      </c>
      <c r="BI845" s="58" t="s">
        <v>1330</v>
      </c>
      <c r="BJ845" s="60">
        <v>0.56899999999999995</v>
      </c>
      <c r="BK845" s="60">
        <v>0.58700000000000008</v>
      </c>
      <c r="BL845" s="60">
        <v>0.16294508147254075</v>
      </c>
      <c r="BM845" s="62" t="s">
        <v>1527</v>
      </c>
      <c r="BN845" s="64">
        <v>0.18683738796414853</v>
      </c>
      <c r="BO845" s="64">
        <v>1050.5</v>
      </c>
      <c r="BP845" s="65">
        <v>6.2827225130890049E-2</v>
      </c>
      <c r="BQ845" s="65">
        <v>3</v>
      </c>
      <c r="BR845" s="80">
        <v>0.1256544502617801</v>
      </c>
      <c r="BS845" s="33"/>
    </row>
    <row r="846" spans="1:71">
      <c r="A846" s="77" t="s">
        <v>564</v>
      </c>
      <c r="B846" s="12" t="s">
        <v>145</v>
      </c>
      <c r="C846" s="13">
        <v>24</v>
      </c>
      <c r="D846" s="13">
        <v>59</v>
      </c>
      <c r="E846" s="13">
        <v>21</v>
      </c>
      <c r="F846" s="13">
        <v>38</v>
      </c>
      <c r="G846" s="13">
        <v>17.7</v>
      </c>
      <c r="H846" s="14">
        <v>419</v>
      </c>
      <c r="I846" s="15">
        <v>148</v>
      </c>
      <c r="J846" s="15">
        <v>348</v>
      </c>
      <c r="K846" s="14">
        <v>42.9</v>
      </c>
      <c r="L846" s="15">
        <v>106</v>
      </c>
      <c r="M846" s="15">
        <v>260</v>
      </c>
      <c r="N846" s="14">
        <v>40.5</v>
      </c>
      <c r="O846" s="14">
        <v>18</v>
      </c>
      <c r="P846" s="14">
        <v>18</v>
      </c>
      <c r="Q846" s="14">
        <v>88.9</v>
      </c>
      <c r="R846" s="15">
        <v>35</v>
      </c>
      <c r="S846" s="15">
        <v>124</v>
      </c>
      <c r="T846" s="15">
        <v>159</v>
      </c>
      <c r="U846" s="15">
        <v>53</v>
      </c>
      <c r="V846" s="68">
        <v>30</v>
      </c>
      <c r="W846" s="15">
        <v>18</v>
      </c>
      <c r="X846" s="15">
        <v>12</v>
      </c>
      <c r="Y846" s="15">
        <v>94</v>
      </c>
      <c r="Z846" s="14">
        <v>743</v>
      </c>
      <c r="AA846" s="14">
        <v>0</v>
      </c>
      <c r="AB846" s="14">
        <v>0</v>
      </c>
      <c r="AC846" s="13">
        <v>-3.1</v>
      </c>
      <c r="AD846" s="13">
        <v>105</v>
      </c>
      <c r="AE846" s="13">
        <v>113.4</v>
      </c>
      <c r="AF846" s="13">
        <v>-8.4</v>
      </c>
      <c r="AG846" s="13">
        <v>7.3</v>
      </c>
      <c r="AH846" s="13">
        <v>1.96</v>
      </c>
      <c r="AI846" s="13">
        <v>12.2</v>
      </c>
      <c r="AJ846" s="13">
        <v>3.2</v>
      </c>
      <c r="AK846" s="13">
        <v>11.7</v>
      </c>
      <c r="AL846" s="13">
        <v>7.2</v>
      </c>
      <c r="AM846" s="13">
        <v>6.2</v>
      </c>
      <c r="AN846" s="13">
        <v>58.1</v>
      </c>
      <c r="AO846" s="13">
        <v>59</v>
      </c>
      <c r="AP846" s="13">
        <v>14.7</v>
      </c>
      <c r="AQ846" s="13">
        <v>102.32</v>
      </c>
      <c r="AR846" s="13">
        <v>7.2</v>
      </c>
      <c r="AS846" s="13">
        <v>2222</v>
      </c>
      <c r="AT846" s="16">
        <v>7.101694915254237</v>
      </c>
      <c r="AU846" s="16">
        <v>0.89830508474576276</v>
      </c>
      <c r="AV846" s="17">
        <v>2.6949152542372881</v>
      </c>
      <c r="AW846" s="17">
        <v>0.59322033898305082</v>
      </c>
      <c r="AX846" s="17">
        <v>2.1016949152542375</v>
      </c>
      <c r="AY846" s="17">
        <v>0.30508474576271188</v>
      </c>
      <c r="AZ846" s="17">
        <v>0.20338983050847459</v>
      </c>
      <c r="BA846" s="17">
        <v>0.50847457627118642</v>
      </c>
      <c r="BB846" s="18">
        <v>0.40122570142679309</v>
      </c>
      <c r="BC846" s="18">
        <v>1.7666666666666668</v>
      </c>
      <c r="BD846" s="18">
        <v>1.7236426314277509E-2</v>
      </c>
      <c r="BE846" s="18">
        <v>1.1490950876185006E-2</v>
      </c>
      <c r="BF846" s="18">
        <v>3.3515273388872932E-2</v>
      </c>
      <c r="BG846" s="18">
        <v>0.1187398257205784</v>
      </c>
      <c r="BH846" s="58" t="s">
        <v>1321</v>
      </c>
      <c r="BI846" s="58" t="s">
        <v>1330</v>
      </c>
      <c r="BJ846" s="60">
        <v>0.58099999999999996</v>
      </c>
      <c r="BK846" s="60">
        <v>0.59</v>
      </c>
      <c r="BL846" s="60">
        <v>0.21001810500905249</v>
      </c>
      <c r="BM846" s="62" t="s">
        <v>1527</v>
      </c>
      <c r="BN846" s="64">
        <v>0.21719469358524027</v>
      </c>
      <c r="BO846" s="64">
        <v>1044.3</v>
      </c>
      <c r="BP846" s="65">
        <v>5.0751699703150438E-2</v>
      </c>
      <c r="BQ846" s="65">
        <v>1.7666666666666666</v>
      </c>
      <c r="BR846" s="80">
        <v>0.15225509910945131</v>
      </c>
      <c r="BS846" s="33"/>
    </row>
    <row r="847" spans="1:71">
      <c r="A847" s="77" t="s">
        <v>562</v>
      </c>
      <c r="B847" s="12" t="s">
        <v>195</v>
      </c>
      <c r="C847" s="13">
        <v>20</v>
      </c>
      <c r="D847" s="13">
        <v>46</v>
      </c>
      <c r="E847" s="13">
        <v>11</v>
      </c>
      <c r="F847" s="13">
        <v>35</v>
      </c>
      <c r="G847" s="13">
        <v>22.7</v>
      </c>
      <c r="H847" s="14">
        <v>419</v>
      </c>
      <c r="I847" s="15">
        <v>133</v>
      </c>
      <c r="J847" s="15">
        <v>373</v>
      </c>
      <c r="K847" s="14">
        <v>35.799999999999997</v>
      </c>
      <c r="L847" s="15">
        <v>87</v>
      </c>
      <c r="M847" s="15">
        <v>262</v>
      </c>
      <c r="N847" s="14">
        <v>33.299999999999997</v>
      </c>
      <c r="O847" s="14">
        <v>69</v>
      </c>
      <c r="P847" s="14">
        <v>78</v>
      </c>
      <c r="Q847" s="14">
        <v>83.8</v>
      </c>
      <c r="R847" s="15">
        <v>41</v>
      </c>
      <c r="S847" s="15">
        <v>138</v>
      </c>
      <c r="T847" s="15">
        <v>179</v>
      </c>
      <c r="U847" s="15">
        <v>41</v>
      </c>
      <c r="V847" s="68">
        <v>46</v>
      </c>
      <c r="W847" s="15">
        <v>23</v>
      </c>
      <c r="X847" s="15">
        <v>23</v>
      </c>
      <c r="Y847" s="15">
        <v>106</v>
      </c>
      <c r="Z847" s="14">
        <v>787</v>
      </c>
      <c r="AA847" s="14">
        <v>0</v>
      </c>
      <c r="AB847" s="14">
        <v>0</v>
      </c>
      <c r="AC847" s="13">
        <v>-5.7</v>
      </c>
      <c r="AD847" s="13">
        <v>103</v>
      </c>
      <c r="AE847" s="13">
        <v>115.2</v>
      </c>
      <c r="AF847" s="13">
        <v>-12.3</v>
      </c>
      <c r="AG847" s="13">
        <v>6.3</v>
      </c>
      <c r="AH847" s="13">
        <v>0.87</v>
      </c>
      <c r="AI847" s="13">
        <v>8.1</v>
      </c>
      <c r="AJ847" s="13">
        <v>3.7</v>
      </c>
      <c r="AK847" s="13">
        <v>13.8</v>
      </c>
      <c r="AL847" s="13">
        <v>8.4</v>
      </c>
      <c r="AM847" s="13">
        <v>9.3000000000000007</v>
      </c>
      <c r="AN847" s="13">
        <v>47.4</v>
      </c>
      <c r="AO847" s="13">
        <v>51.6</v>
      </c>
      <c r="AP847" s="13">
        <v>18.5</v>
      </c>
      <c r="AQ847" s="13">
        <v>97.91</v>
      </c>
      <c r="AR847" s="13">
        <v>6.1</v>
      </c>
      <c r="AS847" s="13">
        <v>2126</v>
      </c>
      <c r="AT847" s="16">
        <v>9.1086956521739122</v>
      </c>
      <c r="AU847" s="16">
        <v>0.89130434782608692</v>
      </c>
      <c r="AV847" s="17">
        <v>3.8913043478260869</v>
      </c>
      <c r="AW847" s="17">
        <v>0.89130434782608692</v>
      </c>
      <c r="AX847" s="17">
        <v>3</v>
      </c>
      <c r="AY847" s="17">
        <v>0.5</v>
      </c>
      <c r="AZ847" s="17">
        <v>0.5</v>
      </c>
      <c r="BA847" s="17">
        <v>1</v>
      </c>
      <c r="BB847" s="18">
        <v>0.40126412564642788</v>
      </c>
      <c r="BC847" s="18">
        <v>0.89130434782608692</v>
      </c>
      <c r="BD847" s="18">
        <v>2.2026431718061675E-2</v>
      </c>
      <c r="BE847" s="18">
        <v>2.2026431718061675E-2</v>
      </c>
      <c r="BF847" s="18">
        <v>3.9264508714805593E-2</v>
      </c>
      <c r="BG847" s="18">
        <v>0.13215859030837004</v>
      </c>
      <c r="BH847" s="58" t="s">
        <v>1322</v>
      </c>
      <c r="BI847" s="58" t="s">
        <v>1329</v>
      </c>
      <c r="BJ847" s="60">
        <v>0.47399999999999998</v>
      </c>
      <c r="BK847" s="60">
        <v>0.51600000000000001</v>
      </c>
      <c r="BL847" s="60">
        <v>0.22510561255280628</v>
      </c>
      <c r="BM847" s="62" t="s">
        <v>1527</v>
      </c>
      <c r="BN847" s="64">
        <v>0.2785758026419386</v>
      </c>
      <c r="BO847" s="64">
        <v>1044.2</v>
      </c>
      <c r="BP847" s="65">
        <v>3.9264508714805593E-2</v>
      </c>
      <c r="BQ847" s="65">
        <v>0.89130434782608692</v>
      </c>
      <c r="BR847" s="80">
        <v>0.17142309902317565</v>
      </c>
      <c r="BS847" s="33"/>
    </row>
    <row r="848" spans="1:71">
      <c r="A848" s="77" t="s">
        <v>474</v>
      </c>
      <c r="B848" s="12" t="s">
        <v>115</v>
      </c>
      <c r="C848" s="13">
        <v>24</v>
      </c>
      <c r="D848" s="13">
        <v>60</v>
      </c>
      <c r="E848" s="13">
        <v>6</v>
      </c>
      <c r="F848" s="13">
        <v>54</v>
      </c>
      <c r="G848" s="13">
        <v>17.399999999999999</v>
      </c>
      <c r="H848" s="14">
        <v>540</v>
      </c>
      <c r="I848" s="15">
        <v>204</v>
      </c>
      <c r="J848" s="15">
        <v>456</v>
      </c>
      <c r="K848" s="14">
        <v>44.8</v>
      </c>
      <c r="L848" s="15">
        <v>60</v>
      </c>
      <c r="M848" s="15">
        <v>168</v>
      </c>
      <c r="N848" s="14">
        <v>35.5</v>
      </c>
      <c r="O848" s="14">
        <v>78</v>
      </c>
      <c r="P848" s="14">
        <v>90</v>
      </c>
      <c r="Q848" s="14">
        <v>82.4</v>
      </c>
      <c r="R848" s="15">
        <v>24</v>
      </c>
      <c r="S848" s="15">
        <v>84</v>
      </c>
      <c r="T848" s="15">
        <v>108</v>
      </c>
      <c r="U848" s="15">
        <v>222</v>
      </c>
      <c r="V848" s="68">
        <v>78</v>
      </c>
      <c r="W848" s="15">
        <v>42</v>
      </c>
      <c r="X848" s="15">
        <v>12</v>
      </c>
      <c r="Y848" s="15">
        <v>96</v>
      </c>
      <c r="Z848" s="14">
        <v>1086</v>
      </c>
      <c r="AA848" s="14">
        <v>1</v>
      </c>
      <c r="AB848" s="14">
        <v>0</v>
      </c>
      <c r="AC848" s="13">
        <v>-2.2000000000000002</v>
      </c>
      <c r="AD848" s="13">
        <v>108.5</v>
      </c>
      <c r="AE848" s="13">
        <v>114.5</v>
      </c>
      <c r="AF848" s="13">
        <v>-6</v>
      </c>
      <c r="AG848" s="13">
        <v>31.7</v>
      </c>
      <c r="AH848" s="13">
        <v>2.75</v>
      </c>
      <c r="AI848" s="13">
        <v>27.9</v>
      </c>
      <c r="AJ848" s="13">
        <v>2.2000000000000002</v>
      </c>
      <c r="AK848" s="13">
        <v>7.6</v>
      </c>
      <c r="AL848" s="13">
        <v>4.9000000000000004</v>
      </c>
      <c r="AM848" s="13">
        <v>10.199999999999999</v>
      </c>
      <c r="AN848" s="13">
        <v>51.4</v>
      </c>
      <c r="AO848" s="13">
        <v>54.9</v>
      </c>
      <c r="AP848" s="13">
        <v>22.2</v>
      </c>
      <c r="AQ848" s="13">
        <v>102.6</v>
      </c>
      <c r="AR848" s="13">
        <v>10.199999999999999</v>
      </c>
      <c r="AS848" s="13">
        <v>2232</v>
      </c>
      <c r="AT848" s="16">
        <v>9</v>
      </c>
      <c r="AU848" s="16">
        <v>3.7</v>
      </c>
      <c r="AV848" s="17">
        <v>1.8</v>
      </c>
      <c r="AW848" s="17">
        <v>0.4</v>
      </c>
      <c r="AX848" s="17">
        <v>1.4</v>
      </c>
      <c r="AY848" s="17">
        <v>0.7</v>
      </c>
      <c r="AZ848" s="17">
        <v>0.2</v>
      </c>
      <c r="BA848" s="17">
        <v>1.3</v>
      </c>
      <c r="BB848" s="18">
        <v>0.51724137931034486</v>
      </c>
      <c r="BC848" s="18">
        <v>2.8461538461538463</v>
      </c>
      <c r="BD848" s="18">
        <v>4.0229885057471264E-2</v>
      </c>
      <c r="BE848" s="18">
        <v>1.149425287356322E-2</v>
      </c>
      <c r="BF848" s="18">
        <v>2.298850574712644E-2</v>
      </c>
      <c r="BG848" s="18">
        <v>8.0459770114942528E-2</v>
      </c>
      <c r="BH848" s="58" t="s">
        <v>1321</v>
      </c>
      <c r="BI848" s="58" t="s">
        <v>1330</v>
      </c>
      <c r="BJ848" s="60">
        <v>0.51400000000000001</v>
      </c>
      <c r="BK848" s="60">
        <v>0.54899999999999993</v>
      </c>
      <c r="BL848" s="60">
        <v>0.27519613759806882</v>
      </c>
      <c r="BM848" s="62" t="s">
        <v>1527</v>
      </c>
      <c r="BN848" s="64">
        <v>0.27525150905432599</v>
      </c>
      <c r="BO848" s="64">
        <v>1044</v>
      </c>
      <c r="BP848" s="65">
        <v>0.21264367816091953</v>
      </c>
      <c r="BQ848" s="65">
        <v>2.8461538461538463</v>
      </c>
      <c r="BR848" s="80">
        <v>0.10344827586206898</v>
      </c>
      <c r="BS848" s="33"/>
    </row>
    <row r="849" spans="1:71">
      <c r="A849" s="77" t="s">
        <v>700</v>
      </c>
      <c r="B849" s="12" t="s">
        <v>53</v>
      </c>
      <c r="C849" s="13">
        <v>22</v>
      </c>
      <c r="D849" s="13">
        <v>61</v>
      </c>
      <c r="E849" s="13">
        <v>25</v>
      </c>
      <c r="F849" s="13">
        <v>36</v>
      </c>
      <c r="G849" s="13">
        <v>17.100000000000001</v>
      </c>
      <c r="H849" s="14">
        <v>256</v>
      </c>
      <c r="I849" s="15">
        <v>116</v>
      </c>
      <c r="J849" s="15">
        <v>189</v>
      </c>
      <c r="K849" s="14">
        <v>60.4</v>
      </c>
      <c r="L849" s="14">
        <v>0</v>
      </c>
      <c r="M849" s="14">
        <v>0</v>
      </c>
      <c r="N849" s="14">
        <v>0</v>
      </c>
      <c r="O849" s="14">
        <v>31</v>
      </c>
      <c r="P849" s="14">
        <v>49</v>
      </c>
      <c r="Q849" s="14">
        <v>58</v>
      </c>
      <c r="R849" s="15">
        <v>67</v>
      </c>
      <c r="S849" s="15">
        <v>159</v>
      </c>
      <c r="T849" s="15">
        <v>220</v>
      </c>
      <c r="U849" s="15">
        <v>73</v>
      </c>
      <c r="V849" s="68">
        <v>37</v>
      </c>
      <c r="W849" s="15">
        <v>31</v>
      </c>
      <c r="X849" s="15">
        <v>31</v>
      </c>
      <c r="Y849" s="15">
        <v>104</v>
      </c>
      <c r="Z849" s="14">
        <v>763</v>
      </c>
      <c r="AA849" s="14">
        <v>0</v>
      </c>
      <c r="AB849" s="14">
        <v>0</v>
      </c>
      <c r="AC849" s="13">
        <v>-0.3</v>
      </c>
      <c r="AD849" s="13">
        <v>109.4</v>
      </c>
      <c r="AE849" s="13">
        <v>110</v>
      </c>
      <c r="AF849" s="13">
        <v>-0.6</v>
      </c>
      <c r="AG849" s="13">
        <v>9.5</v>
      </c>
      <c r="AH849" s="13">
        <v>1.82</v>
      </c>
      <c r="AI849" s="13">
        <v>22.3</v>
      </c>
      <c r="AJ849" s="13">
        <v>6.3</v>
      </c>
      <c r="AK849" s="13">
        <v>14.3</v>
      </c>
      <c r="AL849" s="13">
        <v>10.4</v>
      </c>
      <c r="AM849" s="13">
        <v>12.2</v>
      </c>
      <c r="AN849" s="13">
        <v>60.4</v>
      </c>
      <c r="AO849" s="13">
        <v>61</v>
      </c>
      <c r="AP849" s="13">
        <v>10.3</v>
      </c>
      <c r="AQ849" s="13">
        <v>99.05</v>
      </c>
      <c r="AR849" s="13">
        <v>7.3</v>
      </c>
      <c r="AS849" s="13">
        <v>2154</v>
      </c>
      <c r="AT849" s="16">
        <v>4.1967213114754101</v>
      </c>
      <c r="AU849" s="16">
        <v>1.1967213114754098</v>
      </c>
      <c r="AV849" s="17">
        <v>3.6065573770491803</v>
      </c>
      <c r="AW849" s="17">
        <v>1.098360655737705</v>
      </c>
      <c r="AX849" s="17">
        <v>2.6065573770491803</v>
      </c>
      <c r="AY849" s="17">
        <v>0.50819672131147542</v>
      </c>
      <c r="AZ849" s="17">
        <v>0.50819672131147542</v>
      </c>
      <c r="BA849" s="17">
        <v>0.60655737704918034</v>
      </c>
      <c r="BB849" s="18">
        <v>0.24542229891669062</v>
      </c>
      <c r="BC849" s="18">
        <v>1.972972972972973</v>
      </c>
      <c r="BD849" s="18">
        <v>2.9719106509443004E-2</v>
      </c>
      <c r="BE849" s="18">
        <v>2.9719106509443004E-2</v>
      </c>
      <c r="BF849" s="18">
        <v>6.4231617294602625E-2</v>
      </c>
      <c r="BG849" s="18">
        <v>0.15243025596778831</v>
      </c>
      <c r="BH849" s="58" t="s">
        <v>1321</v>
      </c>
      <c r="BI849" s="58" t="s">
        <v>1329</v>
      </c>
      <c r="BJ849" s="60">
        <v>0.60399999999999998</v>
      </c>
      <c r="BK849" s="60">
        <v>0.61</v>
      </c>
      <c r="BL849" s="60">
        <v>0.11406155703077851</v>
      </c>
      <c r="BM849" s="62" t="s">
        <v>1527</v>
      </c>
      <c r="BN849" s="64">
        <v>0.12835043045156183</v>
      </c>
      <c r="BO849" s="64">
        <v>1043.1000000000001</v>
      </c>
      <c r="BP849" s="65">
        <v>6.9983702425462549E-2</v>
      </c>
      <c r="BQ849" s="65">
        <v>1.972972972972973</v>
      </c>
      <c r="BR849" s="80">
        <v>0.210909788131531</v>
      </c>
      <c r="BS849" s="33"/>
    </row>
    <row r="850" spans="1:71">
      <c r="A850" s="77" t="s">
        <v>590</v>
      </c>
      <c r="B850" s="12" t="s">
        <v>43</v>
      </c>
      <c r="C850" s="13">
        <v>31</v>
      </c>
      <c r="D850" s="13">
        <v>54</v>
      </c>
      <c r="E850" s="13">
        <v>44</v>
      </c>
      <c r="F850" s="13">
        <v>10</v>
      </c>
      <c r="G850" s="13">
        <v>19.3</v>
      </c>
      <c r="H850" s="14">
        <v>383</v>
      </c>
      <c r="I850" s="15">
        <v>140</v>
      </c>
      <c r="J850" s="15">
        <v>313</v>
      </c>
      <c r="K850" s="14">
        <v>44.6</v>
      </c>
      <c r="L850" s="15">
        <v>59</v>
      </c>
      <c r="M850" s="15">
        <v>167</v>
      </c>
      <c r="N850" s="14">
        <v>35.299999999999997</v>
      </c>
      <c r="O850" s="14">
        <v>43</v>
      </c>
      <c r="P850" s="14">
        <v>49</v>
      </c>
      <c r="Q850" s="14">
        <v>82.4</v>
      </c>
      <c r="R850" s="15">
        <v>38</v>
      </c>
      <c r="S850" s="15">
        <v>119</v>
      </c>
      <c r="T850" s="15">
        <v>157</v>
      </c>
      <c r="U850" s="15">
        <v>135</v>
      </c>
      <c r="V850" s="68">
        <v>38</v>
      </c>
      <c r="W850" s="15">
        <v>86</v>
      </c>
      <c r="X850" s="15">
        <v>32</v>
      </c>
      <c r="Y850" s="15">
        <v>103</v>
      </c>
      <c r="Z850" s="14">
        <v>1091</v>
      </c>
      <c r="AA850" s="14">
        <v>0</v>
      </c>
      <c r="AB850" s="14">
        <v>0</v>
      </c>
      <c r="AC850" s="13">
        <v>5.9</v>
      </c>
      <c r="AD850" s="13">
        <v>117.5</v>
      </c>
      <c r="AE850" s="13">
        <v>102.5</v>
      </c>
      <c r="AF850" s="13">
        <v>15</v>
      </c>
      <c r="AG850" s="13">
        <v>17.100000000000001</v>
      </c>
      <c r="AH850" s="13">
        <v>3.7</v>
      </c>
      <c r="AI850" s="13">
        <v>26.9</v>
      </c>
      <c r="AJ850" s="13">
        <v>3.5</v>
      </c>
      <c r="AK850" s="13">
        <v>10.8</v>
      </c>
      <c r="AL850" s="13">
        <v>7.2</v>
      </c>
      <c r="AM850" s="13">
        <v>7.3</v>
      </c>
      <c r="AN850" s="13">
        <v>54.1</v>
      </c>
      <c r="AO850" s="13">
        <v>56.8</v>
      </c>
      <c r="AP850" s="13">
        <v>14.7</v>
      </c>
      <c r="AQ850" s="13">
        <v>102.7</v>
      </c>
      <c r="AR850" s="13">
        <v>10.1</v>
      </c>
      <c r="AS850" s="13">
        <v>2221</v>
      </c>
      <c r="AT850" s="16">
        <v>7.0925925925925926</v>
      </c>
      <c r="AU850" s="16">
        <v>2.5</v>
      </c>
      <c r="AV850" s="17">
        <v>2.9074074074074074</v>
      </c>
      <c r="AW850" s="17">
        <v>0.70370370370370372</v>
      </c>
      <c r="AX850" s="17">
        <v>2.2037037037037037</v>
      </c>
      <c r="AY850" s="17">
        <v>1.5925925925925926</v>
      </c>
      <c r="AZ850" s="17">
        <v>0.59259259259259256</v>
      </c>
      <c r="BA850" s="17">
        <v>0.70370370370370372</v>
      </c>
      <c r="BB850" s="18">
        <v>0.36749184417578201</v>
      </c>
      <c r="BC850" s="18">
        <v>3.5526315789473681</v>
      </c>
      <c r="BD850" s="18">
        <v>8.2517750911533294E-2</v>
      </c>
      <c r="BE850" s="18">
        <v>3.0704279408942617E-2</v>
      </c>
      <c r="BF850" s="18">
        <v>3.6461331798119362E-2</v>
      </c>
      <c r="BG850" s="18">
        <v>0.11418153905200537</v>
      </c>
      <c r="BH850" s="58" t="s">
        <v>1321</v>
      </c>
      <c r="BI850" s="58" t="s">
        <v>1331</v>
      </c>
      <c r="BJ850" s="60">
        <v>0.54100000000000004</v>
      </c>
      <c r="BK850" s="60">
        <v>0.56799999999999995</v>
      </c>
      <c r="BL850" s="60">
        <v>0.18889559444779722</v>
      </c>
      <c r="BM850" s="62" t="s">
        <v>1527</v>
      </c>
      <c r="BN850" s="64">
        <v>0.21691631269096059</v>
      </c>
      <c r="BO850" s="64">
        <v>1042.2</v>
      </c>
      <c r="BP850" s="65">
        <v>0.12953367875647667</v>
      </c>
      <c r="BQ850" s="65">
        <v>3.5526315789473686</v>
      </c>
      <c r="BR850" s="80">
        <v>0.15064287085012473</v>
      </c>
      <c r="BS850" s="33"/>
    </row>
    <row r="851" spans="1:71">
      <c r="A851" s="77" t="s">
        <v>672</v>
      </c>
      <c r="B851" s="12" t="s">
        <v>121</v>
      </c>
      <c r="C851" s="13">
        <v>24</v>
      </c>
      <c r="D851" s="13">
        <v>69</v>
      </c>
      <c r="E851" s="13">
        <v>31</v>
      </c>
      <c r="F851" s="13">
        <v>38</v>
      </c>
      <c r="G851" s="13">
        <v>15.1</v>
      </c>
      <c r="H851" s="14">
        <v>290</v>
      </c>
      <c r="I851" s="15">
        <v>117</v>
      </c>
      <c r="J851" s="15">
        <v>276</v>
      </c>
      <c r="K851" s="14">
        <v>41.9</v>
      </c>
      <c r="L851" s="15">
        <v>28</v>
      </c>
      <c r="M851" s="15">
        <v>117</v>
      </c>
      <c r="N851" s="14">
        <v>22.5</v>
      </c>
      <c r="O851" s="14">
        <v>28</v>
      </c>
      <c r="P851" s="14">
        <v>55</v>
      </c>
      <c r="Q851" s="14">
        <v>45.6</v>
      </c>
      <c r="R851" s="15">
        <v>76</v>
      </c>
      <c r="S851" s="15">
        <v>104</v>
      </c>
      <c r="T851" s="15">
        <v>179</v>
      </c>
      <c r="U851" s="15">
        <v>69</v>
      </c>
      <c r="V851" s="68">
        <v>41</v>
      </c>
      <c r="W851" s="15">
        <v>35</v>
      </c>
      <c r="X851" s="15">
        <v>14</v>
      </c>
      <c r="Y851" s="15">
        <v>69</v>
      </c>
      <c r="Z851" s="14">
        <v>718</v>
      </c>
      <c r="AA851" s="14">
        <v>1</v>
      </c>
      <c r="AB851" s="14">
        <v>0</v>
      </c>
      <c r="AC851" s="13">
        <v>-0.7</v>
      </c>
      <c r="AD851" s="13">
        <v>106</v>
      </c>
      <c r="AE851" s="13">
        <v>107.8</v>
      </c>
      <c r="AF851" s="13">
        <v>-1.8</v>
      </c>
      <c r="AG851" s="13">
        <v>9</v>
      </c>
      <c r="AH851" s="13">
        <v>1.58</v>
      </c>
      <c r="AI851" s="13">
        <v>16.3</v>
      </c>
      <c r="AJ851" s="13">
        <v>6.6</v>
      </c>
      <c r="AK851" s="13">
        <v>9.6</v>
      </c>
      <c r="AL851" s="13">
        <v>8.1</v>
      </c>
      <c r="AM851" s="13">
        <v>10.3</v>
      </c>
      <c r="AN851" s="13">
        <v>46.8</v>
      </c>
      <c r="AO851" s="13">
        <v>47.2</v>
      </c>
      <c r="AP851" s="13">
        <v>13.3</v>
      </c>
      <c r="AQ851" s="13">
        <v>102.7</v>
      </c>
      <c r="AR851" s="13">
        <v>6.1</v>
      </c>
      <c r="AS851" s="13">
        <v>2221</v>
      </c>
      <c r="AT851" s="16">
        <v>4.2028985507246377</v>
      </c>
      <c r="AU851" s="16">
        <v>1</v>
      </c>
      <c r="AV851" s="17">
        <v>2.5942028985507246</v>
      </c>
      <c r="AW851" s="17">
        <v>1.1014492753623188</v>
      </c>
      <c r="AX851" s="17">
        <v>1.5072463768115942</v>
      </c>
      <c r="AY851" s="17">
        <v>0.50724637681159424</v>
      </c>
      <c r="AZ851" s="17">
        <v>0.20289855072463769</v>
      </c>
      <c r="BA851" s="17">
        <v>0.59420289855072461</v>
      </c>
      <c r="BB851" s="18">
        <v>0.27833765236587005</v>
      </c>
      <c r="BC851" s="18">
        <v>1.6829268292682928</v>
      </c>
      <c r="BD851" s="18">
        <v>3.3592475285536043E-2</v>
      </c>
      <c r="BE851" s="18">
        <v>1.3436990114214417E-2</v>
      </c>
      <c r="BF851" s="18">
        <v>7.2943660620021111E-2</v>
      </c>
      <c r="BG851" s="18">
        <v>9.9817640848449948E-2</v>
      </c>
      <c r="BH851" s="58" t="s">
        <v>1321</v>
      </c>
      <c r="BI851" s="58" t="s">
        <v>1330</v>
      </c>
      <c r="BJ851" s="60">
        <v>0.46799999999999997</v>
      </c>
      <c r="BK851" s="60">
        <v>0.47200000000000003</v>
      </c>
      <c r="BL851" s="60">
        <v>0.16656608328304165</v>
      </c>
      <c r="BM851" s="62" t="s">
        <v>1527</v>
      </c>
      <c r="BN851" s="64">
        <v>0.12853935205435513</v>
      </c>
      <c r="BO851" s="64">
        <v>1041.8999999999999</v>
      </c>
      <c r="BP851" s="65">
        <v>6.6225165562913912E-2</v>
      </c>
      <c r="BQ851" s="65">
        <v>1.6829268292682926</v>
      </c>
      <c r="BR851" s="80">
        <v>0.17180151646031289</v>
      </c>
      <c r="BS851" s="33"/>
    </row>
    <row r="852" spans="1:71">
      <c r="A852" s="77" t="s">
        <v>466</v>
      </c>
      <c r="B852" s="12" t="s">
        <v>163</v>
      </c>
      <c r="C852" s="13">
        <v>28</v>
      </c>
      <c r="D852" s="13">
        <v>31</v>
      </c>
      <c r="E852" s="13">
        <v>9</v>
      </c>
      <c r="F852" s="13">
        <v>22</v>
      </c>
      <c r="G852" s="13">
        <v>32.6</v>
      </c>
      <c r="H852" s="14">
        <v>543</v>
      </c>
      <c r="I852" s="15">
        <v>195</v>
      </c>
      <c r="J852" s="15">
        <v>493</v>
      </c>
      <c r="K852" s="14">
        <v>39.299999999999997</v>
      </c>
      <c r="L852" s="15">
        <v>53</v>
      </c>
      <c r="M852" s="15">
        <v>174</v>
      </c>
      <c r="N852" s="14">
        <v>29.9</v>
      </c>
      <c r="O852" s="14">
        <v>102</v>
      </c>
      <c r="P852" s="14">
        <v>124</v>
      </c>
      <c r="Q852" s="14">
        <v>82.3</v>
      </c>
      <c r="R852" s="15">
        <v>16</v>
      </c>
      <c r="S852" s="15">
        <v>183</v>
      </c>
      <c r="T852" s="15">
        <v>202</v>
      </c>
      <c r="U852" s="15">
        <v>229</v>
      </c>
      <c r="V852" s="68">
        <v>105</v>
      </c>
      <c r="W852" s="15">
        <v>62</v>
      </c>
      <c r="X852" s="15">
        <v>12</v>
      </c>
      <c r="Y852" s="15">
        <v>62</v>
      </c>
      <c r="Z852" s="14">
        <v>1243</v>
      </c>
      <c r="AA852" s="14">
        <v>8</v>
      </c>
      <c r="AB852" s="14">
        <v>1</v>
      </c>
      <c r="AC852" s="13">
        <v>-6.7</v>
      </c>
      <c r="AD852" s="13">
        <v>109</v>
      </c>
      <c r="AE852" s="13">
        <v>118.1</v>
      </c>
      <c r="AF852" s="13">
        <v>-9.1</v>
      </c>
      <c r="AG852" s="13">
        <v>34.700000000000003</v>
      </c>
      <c r="AH852" s="13">
        <v>2.15</v>
      </c>
      <c r="AI852" s="13">
        <v>25.9</v>
      </c>
      <c r="AJ852" s="13">
        <v>1.5</v>
      </c>
      <c r="AK852" s="13">
        <v>18.3</v>
      </c>
      <c r="AL852" s="13">
        <v>9.4</v>
      </c>
      <c r="AM852" s="13">
        <v>12</v>
      </c>
      <c r="AN852" s="13">
        <v>44.5</v>
      </c>
      <c r="AO852" s="13">
        <v>49.4</v>
      </c>
      <c r="AP852" s="13">
        <v>26.3</v>
      </c>
      <c r="AQ852" s="13">
        <v>102.86</v>
      </c>
      <c r="AR852" s="13">
        <v>11.8</v>
      </c>
      <c r="AS852" s="13">
        <v>2165</v>
      </c>
      <c r="AT852" s="16">
        <v>17.516129032258064</v>
      </c>
      <c r="AU852" s="16">
        <v>7.387096774193548</v>
      </c>
      <c r="AV852" s="17">
        <v>6.5161290322580649</v>
      </c>
      <c r="AW852" s="17">
        <v>0.5161290322580645</v>
      </c>
      <c r="AX852" s="17">
        <v>5.903225806451613</v>
      </c>
      <c r="AY852" s="17">
        <v>2</v>
      </c>
      <c r="AZ852" s="17">
        <v>0.38709677419354838</v>
      </c>
      <c r="BA852" s="17">
        <v>3.3870967741935485</v>
      </c>
      <c r="BB852" s="18">
        <v>0.53730457154165834</v>
      </c>
      <c r="BC852" s="18">
        <v>2.1809523809523808</v>
      </c>
      <c r="BD852" s="18">
        <v>6.1349693251533742E-2</v>
      </c>
      <c r="BE852" s="18">
        <v>1.1874134177716208E-2</v>
      </c>
      <c r="BF852" s="18">
        <v>1.583217890362161E-2</v>
      </c>
      <c r="BG852" s="18">
        <v>0.18108054621017217</v>
      </c>
      <c r="BH852" s="58" t="s">
        <v>1323</v>
      </c>
      <c r="BI852" s="58" t="s">
        <v>1331</v>
      </c>
      <c r="BJ852" s="60">
        <v>0.44500000000000001</v>
      </c>
      <c r="BK852" s="60">
        <v>0.49399999999999999</v>
      </c>
      <c r="BL852" s="60">
        <v>0.29752564876282439</v>
      </c>
      <c r="BM852" s="62" t="s">
        <v>1527</v>
      </c>
      <c r="BN852" s="64">
        <v>0.53570454987992477</v>
      </c>
      <c r="BO852" s="64">
        <v>1010.6</v>
      </c>
      <c r="BP852" s="65">
        <v>0.22659806055808429</v>
      </c>
      <c r="BQ852" s="65">
        <v>2.1809523809523808</v>
      </c>
      <c r="BR852" s="80">
        <v>0.19988125865822284</v>
      </c>
      <c r="BS852" s="33"/>
    </row>
    <row r="853" spans="1:71">
      <c r="A853" s="77" t="s">
        <v>452</v>
      </c>
      <c r="B853" s="12" t="s">
        <v>97</v>
      </c>
      <c r="C853" s="13">
        <v>24</v>
      </c>
      <c r="D853" s="13">
        <v>35</v>
      </c>
      <c r="E853" s="13">
        <v>20</v>
      </c>
      <c r="F853" s="13">
        <v>15</v>
      </c>
      <c r="G853" s="13">
        <v>28.6</v>
      </c>
      <c r="H853" s="14">
        <v>567</v>
      </c>
      <c r="I853" s="15">
        <v>196</v>
      </c>
      <c r="J853" s="15">
        <v>480</v>
      </c>
      <c r="K853" s="14">
        <v>41</v>
      </c>
      <c r="L853" s="15">
        <v>77</v>
      </c>
      <c r="M853" s="15">
        <v>242</v>
      </c>
      <c r="N853" s="14">
        <v>31.4</v>
      </c>
      <c r="O853" s="14">
        <v>98</v>
      </c>
      <c r="P853" s="14">
        <v>109</v>
      </c>
      <c r="Q853" s="14">
        <v>88.2</v>
      </c>
      <c r="R853" s="15">
        <v>25</v>
      </c>
      <c r="S853" s="15">
        <v>119</v>
      </c>
      <c r="T853" s="15">
        <v>140</v>
      </c>
      <c r="U853" s="15">
        <v>130</v>
      </c>
      <c r="V853" s="68">
        <v>102</v>
      </c>
      <c r="W853" s="15">
        <v>53</v>
      </c>
      <c r="X853" s="15">
        <v>32</v>
      </c>
      <c r="Y853" s="15">
        <v>98</v>
      </c>
      <c r="Z853" s="14">
        <v>1078</v>
      </c>
      <c r="AA853" s="14">
        <v>0</v>
      </c>
      <c r="AB853" s="14">
        <v>0</v>
      </c>
      <c r="AC853" s="13">
        <v>0.1</v>
      </c>
      <c r="AD853" s="13">
        <v>105.7</v>
      </c>
      <c r="AE853" s="13">
        <v>104.8</v>
      </c>
      <c r="AF853" s="13">
        <v>1</v>
      </c>
      <c r="AG853" s="13">
        <v>21.6</v>
      </c>
      <c r="AH853" s="13">
        <v>1.26</v>
      </c>
      <c r="AI853" s="13">
        <v>17</v>
      </c>
      <c r="AJ853" s="13">
        <v>2.2999999999999998</v>
      </c>
      <c r="AK853" s="13">
        <v>12.6</v>
      </c>
      <c r="AL853" s="13">
        <v>7.2</v>
      </c>
      <c r="AM853" s="13">
        <v>13.5</v>
      </c>
      <c r="AN853" s="13">
        <v>48.9</v>
      </c>
      <c r="AO853" s="13">
        <v>53.6</v>
      </c>
      <c r="AP853" s="13">
        <v>26.8</v>
      </c>
      <c r="AQ853" s="13">
        <v>99.02</v>
      </c>
      <c r="AR853" s="13">
        <v>10.7</v>
      </c>
      <c r="AS853" s="13">
        <v>2060</v>
      </c>
      <c r="AT853" s="16">
        <v>16.2</v>
      </c>
      <c r="AU853" s="16">
        <v>3.7142857142857144</v>
      </c>
      <c r="AV853" s="17">
        <v>4</v>
      </c>
      <c r="AW853" s="17">
        <v>0.7142857142857143</v>
      </c>
      <c r="AX853" s="17">
        <v>3.4</v>
      </c>
      <c r="AY853" s="17">
        <v>1.5142857142857142</v>
      </c>
      <c r="AZ853" s="17">
        <v>0.91428571428571426</v>
      </c>
      <c r="BA853" s="17">
        <v>2.9142857142857141</v>
      </c>
      <c r="BB853" s="18">
        <v>0.56643356643356635</v>
      </c>
      <c r="BC853" s="18">
        <v>1.2745098039215688</v>
      </c>
      <c r="BD853" s="18">
        <v>5.2947052947052944E-2</v>
      </c>
      <c r="BE853" s="18">
        <v>3.1968031968031968E-2</v>
      </c>
      <c r="BF853" s="18">
        <v>2.4975024975024976E-2</v>
      </c>
      <c r="BG853" s="18">
        <v>0.11888111888111887</v>
      </c>
      <c r="BH853" s="58" t="s">
        <v>1322</v>
      </c>
      <c r="BI853" s="58" t="s">
        <v>1330</v>
      </c>
      <c r="BJ853" s="60">
        <v>0.48899999999999999</v>
      </c>
      <c r="BK853" s="60">
        <v>0.53600000000000003</v>
      </c>
      <c r="BL853" s="60">
        <v>0.28968014484007243</v>
      </c>
      <c r="BM853" s="62" t="s">
        <v>1527</v>
      </c>
      <c r="BN853" s="64">
        <v>0.4954527162977867</v>
      </c>
      <c r="BO853" s="64">
        <v>1001</v>
      </c>
      <c r="BP853" s="65">
        <v>0.12987012987012986</v>
      </c>
      <c r="BQ853" s="65">
        <v>1.2745098039215685</v>
      </c>
      <c r="BR853" s="80">
        <v>0.13986013986013984</v>
      </c>
      <c r="BS853" s="33"/>
    </row>
    <row r="854" spans="1:71">
      <c r="A854" s="93" t="s">
        <v>604</v>
      </c>
      <c r="B854" s="94" t="s">
        <v>55</v>
      </c>
      <c r="C854" s="95">
        <v>31</v>
      </c>
      <c r="D854" s="95">
        <v>61</v>
      </c>
      <c r="E854" s="95">
        <v>30</v>
      </c>
      <c r="F854" s="95">
        <v>31</v>
      </c>
      <c r="G854" s="95">
        <v>16.399999999999999</v>
      </c>
      <c r="H854" s="96">
        <v>360</v>
      </c>
      <c r="I854" s="97">
        <v>140</v>
      </c>
      <c r="J854" s="97">
        <v>305</v>
      </c>
      <c r="K854" s="96">
        <v>46.9</v>
      </c>
      <c r="L854" s="97">
        <v>24</v>
      </c>
      <c r="M854" s="97">
        <v>67</v>
      </c>
      <c r="N854" s="96">
        <v>35.700000000000003</v>
      </c>
      <c r="O854" s="96">
        <v>49</v>
      </c>
      <c r="P854" s="96">
        <v>67</v>
      </c>
      <c r="Q854" s="96">
        <v>73.8</v>
      </c>
      <c r="R854" s="97">
        <v>55</v>
      </c>
      <c r="S854" s="97">
        <v>153</v>
      </c>
      <c r="T854" s="97">
        <v>207</v>
      </c>
      <c r="U854" s="97">
        <v>146</v>
      </c>
      <c r="V854" s="111">
        <v>37</v>
      </c>
      <c r="W854" s="97">
        <v>43</v>
      </c>
      <c r="X854" s="97">
        <v>31</v>
      </c>
      <c r="Y854" s="97">
        <v>79</v>
      </c>
      <c r="Z854" s="96">
        <v>1007</v>
      </c>
      <c r="AA854" s="96">
        <v>2</v>
      </c>
      <c r="AB854" s="96">
        <v>0</v>
      </c>
      <c r="AC854" s="95">
        <v>-0.4</v>
      </c>
      <c r="AD854" s="95">
        <v>106.1</v>
      </c>
      <c r="AE854" s="95">
        <v>107.6</v>
      </c>
      <c r="AF854" s="95">
        <v>-1.5</v>
      </c>
      <c r="AG854" s="95">
        <v>21.1</v>
      </c>
      <c r="AH854" s="95">
        <v>3.92</v>
      </c>
      <c r="AI854" s="95">
        <v>28.3</v>
      </c>
      <c r="AJ854" s="95">
        <v>4.9000000000000004</v>
      </c>
      <c r="AK854" s="95">
        <v>14.8</v>
      </c>
      <c r="AL854" s="95">
        <v>9.6999999999999993</v>
      </c>
      <c r="AM854" s="95">
        <v>7.2</v>
      </c>
      <c r="AN854" s="95">
        <v>51</v>
      </c>
      <c r="AO854" s="95">
        <v>53.8</v>
      </c>
      <c r="AP854" s="95">
        <v>15.2</v>
      </c>
      <c r="AQ854" s="95">
        <v>100.06</v>
      </c>
      <c r="AR854" s="95">
        <v>10.8</v>
      </c>
      <c r="AS854" s="95">
        <v>2093</v>
      </c>
      <c r="AT854" s="98">
        <v>5.9016393442622954</v>
      </c>
      <c r="AU854" s="98">
        <v>2.3934426229508197</v>
      </c>
      <c r="AV854" s="99">
        <v>3.3934426229508197</v>
      </c>
      <c r="AW854" s="99">
        <v>0.90163934426229508</v>
      </c>
      <c r="AX854" s="99">
        <v>2.5081967213114753</v>
      </c>
      <c r="AY854" s="99">
        <v>0.70491803278688525</v>
      </c>
      <c r="AZ854" s="99">
        <v>0.50819672131147542</v>
      </c>
      <c r="BA854" s="99">
        <v>0.60655737704918034</v>
      </c>
      <c r="BB854" s="100">
        <v>0.35985605757696926</v>
      </c>
      <c r="BC854" s="100">
        <v>3.9459459459459461</v>
      </c>
      <c r="BD854" s="100">
        <v>4.2982806877249105E-2</v>
      </c>
      <c r="BE854" s="100">
        <v>3.0987604958016796E-2</v>
      </c>
      <c r="BF854" s="100">
        <v>5.497800879648141E-2</v>
      </c>
      <c r="BG854" s="100">
        <v>0.15293882447021193</v>
      </c>
      <c r="BH854" s="101" t="s">
        <v>1321</v>
      </c>
      <c r="BI854" s="101" t="s">
        <v>1331</v>
      </c>
      <c r="BJ854" s="102">
        <v>0.51</v>
      </c>
      <c r="BK854" s="102">
        <v>0.53799999999999992</v>
      </c>
      <c r="BL854" s="102">
        <v>0.18406759203379602</v>
      </c>
      <c r="BM854" s="103" t="s">
        <v>1527</v>
      </c>
      <c r="BN854" s="104">
        <v>0.18049279282250885</v>
      </c>
      <c r="BO854" s="104">
        <v>1000.3999999999999</v>
      </c>
      <c r="BP854" s="105">
        <v>0.14594162335065974</v>
      </c>
      <c r="BQ854" s="105">
        <v>3.9459459459459461</v>
      </c>
      <c r="BR854" s="106">
        <v>0.2069172331067573</v>
      </c>
      <c r="BS854" s="33"/>
    </row>
    <row r="857" spans="1:71">
      <c r="A857" s="203" t="s">
        <v>1550</v>
      </c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  <c r="AC857" s="203"/>
      <c r="AD857" s="203"/>
      <c r="AE857" s="203"/>
      <c r="AF857" s="203"/>
      <c r="AG857" s="203"/>
      <c r="AH857" s="203"/>
      <c r="AI857" s="203"/>
      <c r="AJ857" s="203"/>
      <c r="AK857" s="203"/>
      <c r="AL857" s="203"/>
      <c r="AM857" s="203"/>
      <c r="AN857" s="203"/>
      <c r="AO857" s="203"/>
      <c r="AP857" s="203"/>
      <c r="AQ857" s="203"/>
      <c r="AR857" s="203"/>
      <c r="AS857" s="203"/>
      <c r="AT857" s="203"/>
      <c r="AU857" s="203"/>
      <c r="AV857" s="203"/>
      <c r="AW857" s="203"/>
      <c r="AX857" s="203"/>
      <c r="AY857" s="203"/>
      <c r="AZ857" s="203"/>
      <c r="BA857" s="203"/>
      <c r="BB857" s="203"/>
      <c r="BC857" s="203"/>
      <c r="BD857" s="203"/>
      <c r="BE857" s="203"/>
      <c r="BF857" s="203"/>
      <c r="BG857" s="203"/>
      <c r="BH857" s="203"/>
      <c r="BI857" s="203"/>
      <c r="BJ857" s="203"/>
      <c r="BK857" s="203"/>
      <c r="BL857" s="203"/>
      <c r="BM857" s="203"/>
      <c r="BN857" s="203"/>
      <c r="BO857" s="203"/>
      <c r="BP857" s="203"/>
      <c r="BQ857" s="203"/>
      <c r="BR857" s="203"/>
    </row>
    <row r="859" spans="1:71">
      <c r="A859" s="81" t="s">
        <v>0</v>
      </c>
      <c r="B859" s="82" t="s">
        <v>1</v>
      </c>
      <c r="C859" s="83" t="s">
        <v>2</v>
      </c>
      <c r="D859" s="83" t="s">
        <v>3</v>
      </c>
      <c r="E859" s="83" t="s">
        <v>4</v>
      </c>
      <c r="F859" s="83" t="s">
        <v>5</v>
      </c>
      <c r="G859" s="83" t="s">
        <v>6</v>
      </c>
      <c r="H859" s="84" t="s">
        <v>7</v>
      </c>
      <c r="I859" s="84" t="s">
        <v>8</v>
      </c>
      <c r="J859" s="84" t="s">
        <v>9</v>
      </c>
      <c r="K859" s="84" t="s">
        <v>10</v>
      </c>
      <c r="L859" s="85" t="s">
        <v>1511</v>
      </c>
      <c r="M859" s="84" t="s">
        <v>11</v>
      </c>
      <c r="N859" s="84" t="s">
        <v>12</v>
      </c>
      <c r="O859" s="84" t="s">
        <v>13</v>
      </c>
      <c r="P859" s="84" t="s">
        <v>14</v>
      </c>
      <c r="Q859" s="84" t="s">
        <v>15</v>
      </c>
      <c r="R859" s="84" t="s">
        <v>16</v>
      </c>
      <c r="S859" s="84" t="s">
        <v>17</v>
      </c>
      <c r="T859" s="84" t="s">
        <v>18</v>
      </c>
      <c r="U859" s="84" t="s">
        <v>19</v>
      </c>
      <c r="V859" s="84" t="s">
        <v>20</v>
      </c>
      <c r="W859" s="84" t="s">
        <v>21</v>
      </c>
      <c r="X859" s="84" t="s">
        <v>22</v>
      </c>
      <c r="Y859" s="84" t="s">
        <v>23</v>
      </c>
      <c r="Z859" s="84" t="s">
        <v>24</v>
      </c>
      <c r="AA859" s="84" t="s">
        <v>25</v>
      </c>
      <c r="AB859" s="84" t="s">
        <v>26</v>
      </c>
      <c r="AC859" s="83" t="s">
        <v>1512</v>
      </c>
      <c r="AD859" s="83" t="s">
        <v>27</v>
      </c>
      <c r="AE859" s="83" t="s">
        <v>28</v>
      </c>
      <c r="AF859" s="83" t="s">
        <v>29</v>
      </c>
      <c r="AG859" s="83" t="s">
        <v>30</v>
      </c>
      <c r="AH859" s="83" t="s">
        <v>31</v>
      </c>
      <c r="AI859" s="83" t="s">
        <v>32</v>
      </c>
      <c r="AJ859" s="83" t="s">
        <v>33</v>
      </c>
      <c r="AK859" s="83" t="s">
        <v>34</v>
      </c>
      <c r="AL859" s="83" t="s">
        <v>35</v>
      </c>
      <c r="AM859" s="83" t="s">
        <v>36</v>
      </c>
      <c r="AN859" s="83" t="s">
        <v>37</v>
      </c>
      <c r="AO859" s="83" t="s">
        <v>38</v>
      </c>
      <c r="AP859" s="83" t="s">
        <v>39</v>
      </c>
      <c r="AQ859" s="83" t="s">
        <v>40</v>
      </c>
      <c r="AR859" s="83" t="s">
        <v>41</v>
      </c>
      <c r="AS859" s="83" t="s">
        <v>42</v>
      </c>
      <c r="AT859" s="86" t="s">
        <v>1279</v>
      </c>
      <c r="AU859" s="86" t="s">
        <v>1280</v>
      </c>
      <c r="AV859" s="86" t="s">
        <v>1281</v>
      </c>
      <c r="AW859" s="86" t="s">
        <v>1282</v>
      </c>
      <c r="AX859" s="86" t="s">
        <v>1283</v>
      </c>
      <c r="AY859" s="86" t="s">
        <v>1284</v>
      </c>
      <c r="AZ859" s="86" t="s">
        <v>1285</v>
      </c>
      <c r="BA859" s="86" t="s">
        <v>1286</v>
      </c>
      <c r="BB859" s="87" t="s">
        <v>1287</v>
      </c>
      <c r="BC859" s="87" t="s">
        <v>1288</v>
      </c>
      <c r="BD859" s="87" t="s">
        <v>1289</v>
      </c>
      <c r="BE859" s="87" t="s">
        <v>1290</v>
      </c>
      <c r="BF859" s="87" t="s">
        <v>1291</v>
      </c>
      <c r="BG859" s="87" t="s">
        <v>1292</v>
      </c>
      <c r="BH859" s="88" t="s">
        <v>1319</v>
      </c>
      <c r="BI859" s="88" t="s">
        <v>1328</v>
      </c>
      <c r="BJ859" s="89" t="s">
        <v>1431</v>
      </c>
      <c r="BK859" s="89" t="s">
        <v>1432</v>
      </c>
      <c r="BL859" s="89" t="s">
        <v>1433</v>
      </c>
      <c r="BM859" s="90" t="s">
        <v>1430</v>
      </c>
      <c r="BN859" s="91" t="s">
        <v>1435</v>
      </c>
      <c r="BO859" s="91" t="s">
        <v>1444</v>
      </c>
      <c r="BP859" s="91" t="s">
        <v>1445</v>
      </c>
      <c r="BQ859" s="91" t="s">
        <v>1428</v>
      </c>
      <c r="BR859" s="92" t="s">
        <v>1488</v>
      </c>
      <c r="BS859" s="10" t="s">
        <v>1549</v>
      </c>
    </row>
    <row r="860" spans="1:71">
      <c r="A860" s="76" t="s">
        <v>1278</v>
      </c>
      <c r="B860" s="12" t="s">
        <v>43</v>
      </c>
      <c r="C860" s="13">
        <v>26</v>
      </c>
      <c r="D860" s="13">
        <v>76</v>
      </c>
      <c r="E860" s="13">
        <v>63</v>
      </c>
      <c r="F860" s="13">
        <v>13</v>
      </c>
      <c r="G860" s="13">
        <v>34.200000000000003</v>
      </c>
      <c r="H860" s="14">
        <v>2485</v>
      </c>
      <c r="I860" s="15">
        <v>859</v>
      </c>
      <c r="J860" s="15">
        <v>1657</v>
      </c>
      <c r="K860" s="14">
        <v>51.9</v>
      </c>
      <c r="L860" s="15">
        <v>160</v>
      </c>
      <c r="M860" s="15">
        <v>433</v>
      </c>
      <c r="N860" s="14">
        <v>37.5</v>
      </c>
      <c r="O860" s="14">
        <v>600</v>
      </c>
      <c r="P860" s="14">
        <v>669</v>
      </c>
      <c r="Q860" s="14">
        <v>89.8</v>
      </c>
      <c r="R860" s="15">
        <v>68</v>
      </c>
      <c r="S860" s="15">
        <v>312</v>
      </c>
      <c r="T860" s="15">
        <v>380</v>
      </c>
      <c r="U860" s="15">
        <v>486</v>
      </c>
      <c r="V860" s="68">
        <v>182</v>
      </c>
      <c r="W860" s="15">
        <v>129</v>
      </c>
      <c r="X860" s="15">
        <v>76</v>
      </c>
      <c r="Y860" s="15">
        <v>167</v>
      </c>
      <c r="Z860" s="14">
        <v>4112</v>
      </c>
      <c r="AA860" s="14">
        <v>6</v>
      </c>
      <c r="AB860" s="14">
        <v>0</v>
      </c>
      <c r="AC860" s="13">
        <v>12.1</v>
      </c>
      <c r="AD860" s="13">
        <v>122.4</v>
      </c>
      <c r="AE860" s="13">
        <v>105.7</v>
      </c>
      <c r="AF860" s="13">
        <v>16.7</v>
      </c>
      <c r="AG860" s="13">
        <v>29.9</v>
      </c>
      <c r="AH860" s="13">
        <v>2.66</v>
      </c>
      <c r="AI860" s="13">
        <v>18.7</v>
      </c>
      <c r="AJ860" s="13">
        <v>2.5</v>
      </c>
      <c r="AK860" s="13">
        <v>11.2</v>
      </c>
      <c r="AL860" s="13">
        <v>6.9</v>
      </c>
      <c r="AM860" s="13">
        <v>7</v>
      </c>
      <c r="AN860" s="13">
        <v>56.9</v>
      </c>
      <c r="AO860" s="13">
        <v>63.7</v>
      </c>
      <c r="AP860" s="13">
        <v>33.6</v>
      </c>
      <c r="AQ860" s="13">
        <v>101.91</v>
      </c>
      <c r="AR860" s="13">
        <v>19.899999999999999</v>
      </c>
      <c r="AS860" s="13">
        <v>5514</v>
      </c>
      <c r="AT860" s="16">
        <v>32.69736842105263</v>
      </c>
      <c r="AU860" s="16">
        <v>6.3947368421052628</v>
      </c>
      <c r="AV860" s="17">
        <v>5</v>
      </c>
      <c r="AW860" s="17">
        <v>0.89473684210526316</v>
      </c>
      <c r="AX860" s="17">
        <v>4.1052631578947372</v>
      </c>
      <c r="AY860" s="17">
        <v>1.6973684210526316</v>
      </c>
      <c r="AZ860" s="17">
        <v>1</v>
      </c>
      <c r="BA860" s="17">
        <v>2.3947368421052633</v>
      </c>
      <c r="BB860" s="18">
        <v>0.95606340412434587</v>
      </c>
      <c r="BC860" s="18">
        <v>2.6703296703296702</v>
      </c>
      <c r="BD860" s="18">
        <v>4.9630655586334255E-2</v>
      </c>
      <c r="BE860" s="18">
        <v>2.9239766081871343E-2</v>
      </c>
      <c r="BF860" s="18">
        <v>2.6161895967990147E-2</v>
      </c>
      <c r="BG860" s="18">
        <v>0.12003693444136658</v>
      </c>
      <c r="BH860" s="58" t="s">
        <v>1323</v>
      </c>
      <c r="BI860" s="58" t="s">
        <v>1330</v>
      </c>
      <c r="BJ860" s="60">
        <v>0.56899999999999995</v>
      </c>
      <c r="BK860" s="60">
        <v>0.63700000000000001</v>
      </c>
      <c r="BL860" s="60">
        <v>1</v>
      </c>
      <c r="BM860" s="62" t="s">
        <v>1526</v>
      </c>
      <c r="BN860" s="64">
        <v>1</v>
      </c>
      <c r="BO860" s="64">
        <v>2599.2000000000003</v>
      </c>
      <c r="BP860" s="65">
        <v>0.18698060941828254</v>
      </c>
      <c r="BQ860" s="65">
        <v>2.6703296703296702</v>
      </c>
      <c r="BR860" s="80">
        <v>0.14619883040935672</v>
      </c>
      <c r="BS860" s="18">
        <v>7.50230840258541E-2</v>
      </c>
    </row>
    <row r="861" spans="1:71">
      <c r="A861" s="77" t="s">
        <v>44</v>
      </c>
      <c r="B861" s="12" t="s">
        <v>45</v>
      </c>
      <c r="C861" s="13">
        <v>23</v>
      </c>
      <c r="D861" s="13">
        <v>79</v>
      </c>
      <c r="E861" s="13">
        <v>48</v>
      </c>
      <c r="F861" s="13">
        <v>31</v>
      </c>
      <c r="G861" s="13">
        <v>36.299999999999997</v>
      </c>
      <c r="H861" s="14">
        <v>2180</v>
      </c>
      <c r="I861" s="15">
        <v>719</v>
      </c>
      <c r="J861" s="15">
        <v>1612</v>
      </c>
      <c r="K861" s="14">
        <v>44.7</v>
      </c>
      <c r="L861" s="15">
        <v>324</v>
      </c>
      <c r="M861" s="15">
        <v>814</v>
      </c>
      <c r="N861" s="14">
        <v>39.5</v>
      </c>
      <c r="O861" s="14">
        <v>419</v>
      </c>
      <c r="P861" s="14">
        <v>498</v>
      </c>
      <c r="Q861" s="14">
        <v>83.7</v>
      </c>
      <c r="R861" s="15">
        <v>63</v>
      </c>
      <c r="S861" s="15">
        <v>387</v>
      </c>
      <c r="T861" s="15">
        <v>450</v>
      </c>
      <c r="U861" s="15">
        <v>356</v>
      </c>
      <c r="V861" s="68">
        <v>253</v>
      </c>
      <c r="W861" s="15">
        <v>95</v>
      </c>
      <c r="X861" s="15">
        <v>47</v>
      </c>
      <c r="Y861" s="15">
        <v>150</v>
      </c>
      <c r="Z861" s="14">
        <v>3429</v>
      </c>
      <c r="AA861" s="14">
        <v>7</v>
      </c>
      <c r="AB861" s="14">
        <v>0</v>
      </c>
      <c r="AC861" s="13">
        <v>3.7</v>
      </c>
      <c r="AD861" s="13">
        <v>116.2</v>
      </c>
      <c r="AE861" s="13">
        <v>111.4</v>
      </c>
      <c r="AF861" s="13">
        <v>4.8</v>
      </c>
      <c r="AG861" s="13">
        <v>20.9</v>
      </c>
      <c r="AH861" s="13">
        <v>1.44</v>
      </c>
      <c r="AI861" s="13">
        <v>14.8</v>
      </c>
      <c r="AJ861" s="13">
        <v>2.1</v>
      </c>
      <c r="AK861" s="13">
        <v>13.1</v>
      </c>
      <c r="AL861" s="13">
        <v>7.7</v>
      </c>
      <c r="AM861" s="13">
        <v>10.3</v>
      </c>
      <c r="AN861" s="13">
        <v>54.7</v>
      </c>
      <c r="AO861" s="13">
        <v>59.5</v>
      </c>
      <c r="AP861" s="13">
        <v>30.7</v>
      </c>
      <c r="AQ861" s="13">
        <v>98.27</v>
      </c>
      <c r="AR861" s="13">
        <v>14</v>
      </c>
      <c r="AS861" s="13">
        <v>5883</v>
      </c>
      <c r="AT861" s="16">
        <v>27.594936708860761</v>
      </c>
      <c r="AU861" s="16">
        <v>4.5063291139240507</v>
      </c>
      <c r="AV861" s="17">
        <v>5.6962025316455698</v>
      </c>
      <c r="AW861" s="17">
        <v>0.79746835443037978</v>
      </c>
      <c r="AX861" s="17">
        <v>4.8987341772151902</v>
      </c>
      <c r="AY861" s="17">
        <v>1.2025316455696202</v>
      </c>
      <c r="AZ861" s="17">
        <v>0.59493670886075944</v>
      </c>
      <c r="BA861" s="17">
        <v>3.2025316455696204</v>
      </c>
      <c r="BB861" s="18">
        <v>0.76019109390800998</v>
      </c>
      <c r="BC861" s="18">
        <v>1.4071146245059287</v>
      </c>
      <c r="BD861" s="18">
        <v>3.3127593541862815E-2</v>
      </c>
      <c r="BE861" s="18">
        <v>1.6389441015447918E-2</v>
      </c>
      <c r="BF861" s="18">
        <v>2.1968825190919555E-2</v>
      </c>
      <c r="BG861" s="18">
        <v>0.13495135474422013</v>
      </c>
      <c r="BH861" s="58" t="s">
        <v>1323</v>
      </c>
      <c r="BI861" s="58" t="s">
        <v>1330</v>
      </c>
      <c r="BJ861" s="60">
        <v>0.54700000000000004</v>
      </c>
      <c r="BK861" s="60">
        <v>0.59499999999999997</v>
      </c>
      <c r="BL861" s="60">
        <v>0.97284248642124316</v>
      </c>
      <c r="BM861" s="62" t="s">
        <v>1526</v>
      </c>
      <c r="BN861" s="64">
        <v>0.84394977459694887</v>
      </c>
      <c r="BO861" s="64">
        <v>2867.7</v>
      </c>
      <c r="BP861" s="65">
        <v>0.12414129790424383</v>
      </c>
      <c r="BQ861" s="65">
        <v>1.4071146245059289</v>
      </c>
      <c r="BR861" s="80">
        <v>0.15692017993513968</v>
      </c>
      <c r="BS861" s="18">
        <v>6.8812404830816812E-2</v>
      </c>
    </row>
    <row r="862" spans="1:71">
      <c r="A862" s="77" t="s">
        <v>46</v>
      </c>
      <c r="B862" s="12" t="s">
        <v>47</v>
      </c>
      <c r="C862" s="13">
        <v>30</v>
      </c>
      <c r="D862" s="13">
        <v>70</v>
      </c>
      <c r="E862" s="13">
        <v>46</v>
      </c>
      <c r="F862" s="13">
        <v>24</v>
      </c>
      <c r="G862" s="13">
        <v>36.700000000000003</v>
      </c>
      <c r="H862" s="14">
        <v>2072</v>
      </c>
      <c r="I862" s="15">
        <v>784</v>
      </c>
      <c r="J862" s="15">
        <v>1365</v>
      </c>
      <c r="K862" s="14">
        <v>57.6</v>
      </c>
      <c r="L862" s="15">
        <v>140</v>
      </c>
      <c r="M862" s="15">
        <v>329</v>
      </c>
      <c r="N862" s="14">
        <v>41.7</v>
      </c>
      <c r="O862" s="14">
        <v>364</v>
      </c>
      <c r="P862" s="14">
        <v>448</v>
      </c>
      <c r="Q862" s="14">
        <v>80</v>
      </c>
      <c r="R862" s="15">
        <v>203</v>
      </c>
      <c r="S862" s="15">
        <v>693</v>
      </c>
      <c r="T862" s="15">
        <v>889</v>
      </c>
      <c r="U862" s="15">
        <v>714</v>
      </c>
      <c r="V862" s="68">
        <v>231</v>
      </c>
      <c r="W862" s="15">
        <v>126</v>
      </c>
      <c r="X862" s="15">
        <v>42</v>
      </c>
      <c r="Y862" s="15">
        <v>161</v>
      </c>
      <c r="Z862" s="14">
        <v>4501</v>
      </c>
      <c r="AA862" s="14">
        <v>59</v>
      </c>
      <c r="AB862" s="14">
        <v>34</v>
      </c>
      <c r="AC862" s="13">
        <v>8.5</v>
      </c>
      <c r="AD862" s="13">
        <v>125.6</v>
      </c>
      <c r="AE862" s="13">
        <v>115.1</v>
      </c>
      <c r="AF862" s="13">
        <v>10.5</v>
      </c>
      <c r="AG862" s="13">
        <v>39.799999999999997</v>
      </c>
      <c r="AH862" s="13">
        <v>3.11</v>
      </c>
      <c r="AI862" s="13">
        <v>28.7</v>
      </c>
      <c r="AJ862" s="13">
        <v>8.3000000000000007</v>
      </c>
      <c r="AK862" s="13">
        <v>25.2</v>
      </c>
      <c r="AL862" s="13">
        <v>17.3</v>
      </c>
      <c r="AM862" s="13">
        <v>9.1999999999999993</v>
      </c>
      <c r="AN862" s="13">
        <v>62.7</v>
      </c>
      <c r="AO862" s="13">
        <v>66.3</v>
      </c>
      <c r="AP862" s="13">
        <v>28.5</v>
      </c>
      <c r="AQ862" s="13">
        <v>101.99</v>
      </c>
      <c r="AR862" s="13">
        <v>20.6</v>
      </c>
      <c r="AS862" s="13">
        <v>5471</v>
      </c>
      <c r="AT862" s="16">
        <v>29.6</v>
      </c>
      <c r="AU862" s="16">
        <v>10.199999999999999</v>
      </c>
      <c r="AV862" s="17">
        <v>12.7</v>
      </c>
      <c r="AW862" s="17">
        <v>2.9</v>
      </c>
      <c r="AX862" s="17">
        <v>9.9</v>
      </c>
      <c r="AY862" s="17">
        <v>1.8</v>
      </c>
      <c r="AZ862" s="17">
        <v>0.6</v>
      </c>
      <c r="BA862" s="17">
        <v>3.3</v>
      </c>
      <c r="BB862" s="18">
        <v>0.80653950953678477</v>
      </c>
      <c r="BC862" s="18">
        <v>3.0909090909090908</v>
      </c>
      <c r="BD862" s="18">
        <v>4.9046321525885554E-2</v>
      </c>
      <c r="BE862" s="18">
        <v>1.6348773841961851E-2</v>
      </c>
      <c r="BF862" s="18">
        <v>7.9019073569482276E-2</v>
      </c>
      <c r="BG862" s="18">
        <v>0.26975476839237056</v>
      </c>
      <c r="BH862" s="58" t="s">
        <v>1323</v>
      </c>
      <c r="BI862" s="58" t="s">
        <v>1331</v>
      </c>
      <c r="BJ862" s="60">
        <v>0.627</v>
      </c>
      <c r="BK862" s="60">
        <v>0.66299999999999992</v>
      </c>
      <c r="BL862" s="60">
        <v>0.82377791188895599</v>
      </c>
      <c r="BM862" s="62" t="s">
        <v>1526</v>
      </c>
      <c r="BN862" s="64">
        <v>0.90527162977867215</v>
      </c>
      <c r="BO862" s="64">
        <v>2569</v>
      </c>
      <c r="BP862" s="65">
        <v>0.27792915531335149</v>
      </c>
      <c r="BQ862" s="65">
        <v>3.0909090909090908</v>
      </c>
      <c r="BR862" s="80">
        <v>0.34604904632152583</v>
      </c>
      <c r="BS862" s="18">
        <v>0.1371480472297911</v>
      </c>
    </row>
    <row r="863" spans="1:71">
      <c r="A863" s="77" t="s">
        <v>48</v>
      </c>
      <c r="B863" s="12" t="s">
        <v>49</v>
      </c>
      <c r="C863" s="13">
        <v>30</v>
      </c>
      <c r="D863" s="13">
        <v>67</v>
      </c>
      <c r="E863" s="13">
        <v>40</v>
      </c>
      <c r="F863" s="13">
        <v>27</v>
      </c>
      <c r="G863" s="13">
        <v>34.200000000000003</v>
      </c>
      <c r="H863" s="14">
        <v>2037</v>
      </c>
      <c r="I863" s="15">
        <v>791</v>
      </c>
      <c r="J863" s="15">
        <v>1320</v>
      </c>
      <c r="K863" s="14">
        <v>60.1</v>
      </c>
      <c r="L863" s="15">
        <v>13</v>
      </c>
      <c r="M863" s="15">
        <v>60</v>
      </c>
      <c r="N863" s="14">
        <v>22.2</v>
      </c>
      <c r="O863" s="14">
        <v>436</v>
      </c>
      <c r="P863" s="14">
        <v>710</v>
      </c>
      <c r="Q863" s="14">
        <v>61.7</v>
      </c>
      <c r="R863" s="15">
        <v>147</v>
      </c>
      <c r="S863" s="15">
        <v>650</v>
      </c>
      <c r="T863" s="15">
        <v>797</v>
      </c>
      <c r="U863" s="15">
        <v>436</v>
      </c>
      <c r="V863" s="68">
        <v>208</v>
      </c>
      <c r="W863" s="15">
        <v>60</v>
      </c>
      <c r="X863" s="15">
        <v>80</v>
      </c>
      <c r="Y863" s="15">
        <v>154</v>
      </c>
      <c r="Z863" s="14">
        <v>3846</v>
      </c>
      <c r="AA863" s="14">
        <v>55</v>
      </c>
      <c r="AB863" s="14">
        <v>11</v>
      </c>
      <c r="AC863" s="13">
        <v>5</v>
      </c>
      <c r="AD863" s="13">
        <v>118.9</v>
      </c>
      <c r="AE863" s="13">
        <v>111.7</v>
      </c>
      <c r="AF863" s="13">
        <v>7.2</v>
      </c>
      <c r="AG863" s="13">
        <v>33.9</v>
      </c>
      <c r="AH863" s="13">
        <v>2.1</v>
      </c>
      <c r="AI863" s="13">
        <v>19.2</v>
      </c>
      <c r="AJ863" s="13">
        <v>6.7</v>
      </c>
      <c r="AK863" s="13">
        <v>26.6</v>
      </c>
      <c r="AL863" s="13">
        <v>17.2</v>
      </c>
      <c r="AM863" s="13">
        <v>9.1</v>
      </c>
      <c r="AN863" s="13">
        <v>60.7</v>
      </c>
      <c r="AO863" s="13">
        <v>62.5</v>
      </c>
      <c r="AP863" s="13">
        <v>34.6</v>
      </c>
      <c r="AQ863" s="13">
        <v>100.18</v>
      </c>
      <c r="AR863" s="13">
        <v>21</v>
      </c>
      <c r="AS863" s="13">
        <v>4772</v>
      </c>
      <c r="AT863" s="16">
        <v>30.402985074626866</v>
      </c>
      <c r="AU863" s="16">
        <v>6.5074626865671643</v>
      </c>
      <c r="AV863" s="17">
        <v>11.895522388059701</v>
      </c>
      <c r="AW863" s="17">
        <v>2.1940298507462686</v>
      </c>
      <c r="AX863" s="17">
        <v>9.7014925373134329</v>
      </c>
      <c r="AY863" s="17">
        <v>0.89552238805970152</v>
      </c>
      <c r="AZ863" s="17">
        <v>1.1940298507462686</v>
      </c>
      <c r="BA863" s="17">
        <v>3.1044776119402986</v>
      </c>
      <c r="BB863" s="18">
        <v>0.88897617177271526</v>
      </c>
      <c r="BC863" s="18">
        <v>2.0961538461538463</v>
      </c>
      <c r="BD863" s="18">
        <v>2.6184865147944488E-2</v>
      </c>
      <c r="BE863" s="18">
        <v>3.4913153530592642E-2</v>
      </c>
      <c r="BF863" s="18">
        <v>6.4152919612463985E-2</v>
      </c>
      <c r="BG863" s="18">
        <v>0.28366937243606527</v>
      </c>
      <c r="BH863" s="58" t="s">
        <v>1323</v>
      </c>
      <c r="BI863" s="58" t="s">
        <v>1331</v>
      </c>
      <c r="BJ863" s="60">
        <v>0.60699999999999998</v>
      </c>
      <c r="BK863" s="60">
        <v>0.625</v>
      </c>
      <c r="BL863" s="60">
        <v>0.79662039831019915</v>
      </c>
      <c r="BM863" s="62" t="s">
        <v>1526</v>
      </c>
      <c r="BN863" s="64">
        <v>0.92982972461635494</v>
      </c>
      <c r="BO863" s="64">
        <v>2291.4</v>
      </c>
      <c r="BP863" s="65">
        <v>0.19027668674172993</v>
      </c>
      <c r="BQ863" s="65">
        <v>2.0961538461538463</v>
      </c>
      <c r="BR863" s="80">
        <v>0.34782229204852927</v>
      </c>
      <c r="BS863" s="18">
        <v>0.13630677024235546</v>
      </c>
    </row>
    <row r="864" spans="1:71">
      <c r="A864" s="77" t="s">
        <v>50</v>
      </c>
      <c r="B864" s="12" t="s">
        <v>51</v>
      </c>
      <c r="C864" s="13">
        <v>27</v>
      </c>
      <c r="D864" s="13">
        <v>72</v>
      </c>
      <c r="E864" s="13">
        <v>53</v>
      </c>
      <c r="F864" s="13">
        <v>19</v>
      </c>
      <c r="G864" s="13">
        <v>36.4</v>
      </c>
      <c r="H864" s="14">
        <v>1930</v>
      </c>
      <c r="I864" s="15">
        <v>662</v>
      </c>
      <c r="J864" s="15">
        <v>1462</v>
      </c>
      <c r="K864" s="14">
        <v>45.2</v>
      </c>
      <c r="L864" s="15">
        <v>252</v>
      </c>
      <c r="M864" s="15">
        <v>727</v>
      </c>
      <c r="N864" s="14">
        <v>34.299999999999997</v>
      </c>
      <c r="O864" s="14">
        <v>360</v>
      </c>
      <c r="P864" s="14">
        <v>439</v>
      </c>
      <c r="Q864" s="14">
        <v>81.400000000000006</v>
      </c>
      <c r="R864" s="15">
        <v>50</v>
      </c>
      <c r="S864" s="15">
        <v>576</v>
      </c>
      <c r="T864" s="15">
        <v>626</v>
      </c>
      <c r="U864" s="15">
        <v>432</v>
      </c>
      <c r="V864" s="68">
        <v>209</v>
      </c>
      <c r="W864" s="15">
        <v>79</v>
      </c>
      <c r="X864" s="15">
        <v>36</v>
      </c>
      <c r="Y864" s="15">
        <v>158</v>
      </c>
      <c r="Z864" s="14">
        <v>3456</v>
      </c>
      <c r="AA864" s="14">
        <v>31</v>
      </c>
      <c r="AB864" s="14">
        <v>2</v>
      </c>
      <c r="AC864" s="13">
        <v>7.4</v>
      </c>
      <c r="AD864" s="13">
        <v>119.6</v>
      </c>
      <c r="AE864" s="13">
        <v>109.8</v>
      </c>
      <c r="AF864" s="13">
        <v>9.8000000000000007</v>
      </c>
      <c r="AG864" s="13">
        <v>26.6</v>
      </c>
      <c r="AH864" s="13">
        <v>2.6</v>
      </c>
      <c r="AI864" s="13">
        <v>18.899999999999999</v>
      </c>
      <c r="AJ864" s="13">
        <v>1.7</v>
      </c>
      <c r="AK864" s="13">
        <v>20.6</v>
      </c>
      <c r="AL864" s="13">
        <v>11.2</v>
      </c>
      <c r="AM864" s="13">
        <v>9.1999999999999993</v>
      </c>
      <c r="AN864" s="13">
        <v>53.7</v>
      </c>
      <c r="AO864" s="13">
        <v>58.2</v>
      </c>
      <c r="AP864" s="13">
        <v>30.1</v>
      </c>
      <c r="AQ864" s="13">
        <v>98.14</v>
      </c>
      <c r="AR864" s="13">
        <v>15.8</v>
      </c>
      <c r="AS864" s="13">
        <v>5368</v>
      </c>
      <c r="AT864" s="16">
        <v>26.805555555555557</v>
      </c>
      <c r="AU864" s="16">
        <v>6</v>
      </c>
      <c r="AV864" s="17">
        <v>8.6944444444444446</v>
      </c>
      <c r="AW864" s="17">
        <v>0.69444444444444442</v>
      </c>
      <c r="AX864" s="17">
        <v>8</v>
      </c>
      <c r="AY864" s="17">
        <v>1.0972222222222223</v>
      </c>
      <c r="AZ864" s="17">
        <v>0.5</v>
      </c>
      <c r="BA864" s="17">
        <v>2.9027777777777777</v>
      </c>
      <c r="BB864" s="18">
        <v>0.73641636141636146</v>
      </c>
      <c r="BC864" s="18">
        <v>2.0669856459330145</v>
      </c>
      <c r="BD864" s="18">
        <v>3.0143467643467647E-2</v>
      </c>
      <c r="BE864" s="18">
        <v>1.3736263736263736E-2</v>
      </c>
      <c r="BF864" s="18">
        <v>1.907814407814408E-2</v>
      </c>
      <c r="BG864" s="18">
        <v>0.21978021978021978</v>
      </c>
      <c r="BH864" s="58" t="s">
        <v>1323</v>
      </c>
      <c r="BI864" s="58" t="s">
        <v>1330</v>
      </c>
      <c r="BJ864" s="60">
        <v>0.53700000000000003</v>
      </c>
      <c r="BK864" s="60">
        <v>0.58200000000000007</v>
      </c>
      <c r="BL864" s="60">
        <v>0.88231744115872057</v>
      </c>
      <c r="BM864" s="62" t="s">
        <v>1526</v>
      </c>
      <c r="BN864" s="64">
        <v>0.81980773530069317</v>
      </c>
      <c r="BO864" s="64">
        <v>2620.7999999999997</v>
      </c>
      <c r="BP864" s="65">
        <v>0.16483516483516486</v>
      </c>
      <c r="BQ864" s="65">
        <v>2.0669856459330145</v>
      </c>
      <c r="BR864" s="80">
        <v>0.23885836385836387</v>
      </c>
      <c r="BS864" s="18">
        <v>9.4246031746031744E-2</v>
      </c>
    </row>
    <row r="865" spans="1:71">
      <c r="A865" s="78" t="s">
        <v>52</v>
      </c>
      <c r="B865" s="12" t="s">
        <v>53</v>
      </c>
      <c r="C865" s="13">
        <v>28</v>
      </c>
      <c r="D865" s="13">
        <v>75</v>
      </c>
      <c r="E865" s="13">
        <v>35</v>
      </c>
      <c r="F865" s="13">
        <v>40</v>
      </c>
      <c r="G865" s="13">
        <v>37.299999999999997</v>
      </c>
      <c r="H865" s="14">
        <v>1920</v>
      </c>
      <c r="I865" s="15">
        <v>653</v>
      </c>
      <c r="J865" s="15">
        <v>1418</v>
      </c>
      <c r="K865" s="14">
        <v>46.1</v>
      </c>
      <c r="L865" s="15">
        <v>180</v>
      </c>
      <c r="M865" s="15">
        <v>548</v>
      </c>
      <c r="N865" s="14">
        <v>33.200000000000003</v>
      </c>
      <c r="O865" s="14">
        <v>435</v>
      </c>
      <c r="P865" s="14">
        <v>480</v>
      </c>
      <c r="Q865" s="14">
        <v>89.4</v>
      </c>
      <c r="R865" s="15">
        <v>75</v>
      </c>
      <c r="S865" s="15">
        <v>233</v>
      </c>
      <c r="T865" s="15">
        <v>308</v>
      </c>
      <c r="U865" s="15">
        <v>533</v>
      </c>
      <c r="V865" s="68">
        <v>218</v>
      </c>
      <c r="W865" s="15">
        <v>68</v>
      </c>
      <c r="X865" s="15">
        <v>15</v>
      </c>
      <c r="Y865" s="15">
        <v>195</v>
      </c>
      <c r="Z865" s="14">
        <v>3113</v>
      </c>
      <c r="AA865" s="14">
        <v>16</v>
      </c>
      <c r="AB865" s="14">
        <v>0</v>
      </c>
      <c r="AC865" s="13">
        <v>-2.4</v>
      </c>
      <c r="AD865" s="13">
        <v>115.3</v>
      </c>
      <c r="AE865" s="13">
        <v>118.5</v>
      </c>
      <c r="AF865" s="13">
        <v>-3.2</v>
      </c>
      <c r="AG865" s="13">
        <v>30.1</v>
      </c>
      <c r="AH865" s="13">
        <v>2.4</v>
      </c>
      <c r="AI865" s="13">
        <v>22.4</v>
      </c>
      <c r="AJ865" s="13">
        <v>2.8</v>
      </c>
      <c r="AK865" s="13">
        <v>8</v>
      </c>
      <c r="AL865" s="13">
        <v>5.5</v>
      </c>
      <c r="AM865" s="13">
        <v>9.3000000000000007</v>
      </c>
      <c r="AN865" s="13">
        <v>52.5</v>
      </c>
      <c r="AO865" s="13">
        <v>58.9</v>
      </c>
      <c r="AP865" s="13">
        <v>28.5</v>
      </c>
      <c r="AQ865" s="13">
        <v>98.72</v>
      </c>
      <c r="AR865" s="13">
        <v>12.2</v>
      </c>
      <c r="AS865" s="13">
        <v>5752</v>
      </c>
      <c r="AT865" s="16">
        <v>25.6</v>
      </c>
      <c r="AU865" s="16">
        <v>7.1066666666666665</v>
      </c>
      <c r="AV865" s="17">
        <v>4.1066666666666665</v>
      </c>
      <c r="AW865" s="17">
        <v>1</v>
      </c>
      <c r="AX865" s="17">
        <v>3.1066666666666665</v>
      </c>
      <c r="AY865" s="17">
        <v>0.90666666666666662</v>
      </c>
      <c r="AZ865" s="17">
        <v>0.2</v>
      </c>
      <c r="BA865" s="17">
        <v>2.9066666666666667</v>
      </c>
      <c r="BB865" s="18">
        <v>0.6863270777479894</v>
      </c>
      <c r="BC865" s="18">
        <v>2.4449541284403669</v>
      </c>
      <c r="BD865" s="18">
        <v>2.4307417336907954E-2</v>
      </c>
      <c r="BE865" s="18">
        <v>5.3619302949061672E-3</v>
      </c>
      <c r="BF865" s="18">
        <v>2.6809651474530832E-2</v>
      </c>
      <c r="BG865" s="18">
        <v>8.3288650580875784E-2</v>
      </c>
      <c r="BH865" s="58" t="s">
        <v>1323</v>
      </c>
      <c r="BI865" s="58" t="s">
        <v>1331</v>
      </c>
      <c r="BJ865" s="60">
        <v>0.52500000000000002</v>
      </c>
      <c r="BK865" s="60">
        <v>0.58899999999999997</v>
      </c>
      <c r="BL865" s="60">
        <v>0.85576342788171389</v>
      </c>
      <c r="BM865" s="62" t="s">
        <v>1526</v>
      </c>
      <c r="BN865" s="64">
        <v>0.78293762575452719</v>
      </c>
      <c r="BO865" s="64">
        <v>2797.5</v>
      </c>
      <c r="BP865" s="65">
        <v>0.1905272564789991</v>
      </c>
      <c r="BQ865" s="65">
        <v>2.4449541284403669</v>
      </c>
      <c r="BR865" s="80">
        <v>0.11009830205540662</v>
      </c>
      <c r="BS865" s="18">
        <v>4.6589216562406915E-2</v>
      </c>
    </row>
    <row r="866" spans="1:71">
      <c r="A866" s="77" t="s">
        <v>54</v>
      </c>
      <c r="B866" s="12" t="s">
        <v>55</v>
      </c>
      <c r="C866" s="13">
        <v>25</v>
      </c>
      <c r="D866" s="13">
        <v>77</v>
      </c>
      <c r="E866" s="13">
        <v>37</v>
      </c>
      <c r="F866" s="13">
        <v>40</v>
      </c>
      <c r="G866" s="13">
        <v>35.4</v>
      </c>
      <c r="H866" s="14">
        <v>1840</v>
      </c>
      <c r="I866" s="15">
        <v>655</v>
      </c>
      <c r="J866" s="15">
        <v>1378</v>
      </c>
      <c r="K866" s="14">
        <v>47.2</v>
      </c>
      <c r="L866" s="15">
        <v>254</v>
      </c>
      <c r="M866" s="15">
        <v>670</v>
      </c>
      <c r="N866" s="14">
        <v>37.5</v>
      </c>
      <c r="O866" s="14">
        <v>285</v>
      </c>
      <c r="P866" s="14">
        <v>323</v>
      </c>
      <c r="Q866" s="14">
        <v>87.8</v>
      </c>
      <c r="R866" s="15">
        <v>39</v>
      </c>
      <c r="S866" s="15">
        <v>362</v>
      </c>
      <c r="T866" s="15">
        <v>400</v>
      </c>
      <c r="U866" s="15">
        <v>424</v>
      </c>
      <c r="V866" s="68">
        <v>200</v>
      </c>
      <c r="W866" s="15">
        <v>69</v>
      </c>
      <c r="X866" s="15">
        <v>15</v>
      </c>
      <c r="Y866" s="15">
        <v>85</v>
      </c>
      <c r="Z866" s="14">
        <v>3018</v>
      </c>
      <c r="AA866" s="14">
        <v>9</v>
      </c>
      <c r="AB866" s="14">
        <v>0</v>
      </c>
      <c r="AC866" s="13">
        <v>1.3</v>
      </c>
      <c r="AD866" s="13">
        <v>113.9</v>
      </c>
      <c r="AE866" s="13">
        <v>112.6</v>
      </c>
      <c r="AF866" s="13">
        <v>1.3</v>
      </c>
      <c r="AG866" s="13">
        <v>25.4</v>
      </c>
      <c r="AH866" s="13">
        <v>2.14</v>
      </c>
      <c r="AI866" s="13">
        <v>20</v>
      </c>
      <c r="AJ866" s="13">
        <v>1.3</v>
      </c>
      <c r="AK866" s="13">
        <v>13.2</v>
      </c>
      <c r="AL866" s="13">
        <v>7.3</v>
      </c>
      <c r="AM866" s="13">
        <v>9.3000000000000007</v>
      </c>
      <c r="AN866" s="13">
        <v>56.3</v>
      </c>
      <c r="AO866" s="13">
        <v>60.5</v>
      </c>
      <c r="AP866" s="13">
        <v>27.1</v>
      </c>
      <c r="AQ866" s="13">
        <v>97.78</v>
      </c>
      <c r="AR866" s="13">
        <v>13.9</v>
      </c>
      <c r="AS866" s="13">
        <v>5564</v>
      </c>
      <c r="AT866" s="16">
        <v>23.896103896103895</v>
      </c>
      <c r="AU866" s="16">
        <v>5.5064935064935066</v>
      </c>
      <c r="AV866" s="17">
        <v>5.1948051948051948</v>
      </c>
      <c r="AW866" s="17">
        <v>0.50649350649350644</v>
      </c>
      <c r="AX866" s="17">
        <v>4.7012987012987013</v>
      </c>
      <c r="AY866" s="17">
        <v>0.89610389610389607</v>
      </c>
      <c r="AZ866" s="17">
        <v>0.19480519480519481</v>
      </c>
      <c r="BA866" s="17">
        <v>2.5974025974025974</v>
      </c>
      <c r="BB866" s="18">
        <v>0.67503118350575975</v>
      </c>
      <c r="BC866" s="18">
        <v>2.12</v>
      </c>
      <c r="BD866" s="18">
        <v>2.5313669381465991E-2</v>
      </c>
      <c r="BE866" s="18">
        <v>5.5029716046665206E-3</v>
      </c>
      <c r="BF866" s="18">
        <v>1.430772617213295E-2</v>
      </c>
      <c r="BG866" s="18">
        <v>0.13280504805928536</v>
      </c>
      <c r="BH866" s="58" t="s">
        <v>1323</v>
      </c>
      <c r="BI866" s="58" t="s">
        <v>1330</v>
      </c>
      <c r="BJ866" s="60">
        <v>0.56299999999999994</v>
      </c>
      <c r="BK866" s="60">
        <v>0.60499999999999998</v>
      </c>
      <c r="BL866" s="60">
        <v>0.83162341581170796</v>
      </c>
      <c r="BM866" s="62" t="s">
        <v>1526</v>
      </c>
      <c r="BN866" s="64">
        <v>0.73082651754683947</v>
      </c>
      <c r="BO866" s="64">
        <v>2725.7999999999997</v>
      </c>
      <c r="BP866" s="65">
        <v>0.15555066402524031</v>
      </c>
      <c r="BQ866" s="65">
        <v>2.12</v>
      </c>
      <c r="BR866" s="80">
        <v>0.14674590945777388</v>
      </c>
      <c r="BS866" s="18">
        <v>5.9187516814635466E-2</v>
      </c>
    </row>
    <row r="867" spans="1:71">
      <c r="A867" s="77" t="s">
        <v>56</v>
      </c>
      <c r="B867" s="12" t="s">
        <v>57</v>
      </c>
      <c r="C867" s="13">
        <v>26</v>
      </c>
      <c r="D867" s="13">
        <v>76</v>
      </c>
      <c r="E867" s="13">
        <v>36</v>
      </c>
      <c r="F867" s="13">
        <v>40</v>
      </c>
      <c r="G867" s="13">
        <v>36</v>
      </c>
      <c r="H867" s="14">
        <v>1839</v>
      </c>
      <c r="I867" s="15">
        <v>562</v>
      </c>
      <c r="J867" s="15">
        <v>1376</v>
      </c>
      <c r="K867" s="14">
        <v>41.1</v>
      </c>
      <c r="L867" s="15">
        <v>220</v>
      </c>
      <c r="M867" s="15">
        <v>638</v>
      </c>
      <c r="N867" s="14">
        <v>34</v>
      </c>
      <c r="O867" s="14">
        <v>494</v>
      </c>
      <c r="P867" s="14">
        <v>562</v>
      </c>
      <c r="Q867" s="14">
        <v>87.5</v>
      </c>
      <c r="R867" s="15">
        <v>38</v>
      </c>
      <c r="S867" s="15">
        <v>198</v>
      </c>
      <c r="T867" s="15">
        <v>236</v>
      </c>
      <c r="U867" s="15">
        <v>882</v>
      </c>
      <c r="V867" s="68">
        <v>357</v>
      </c>
      <c r="W867" s="15">
        <v>91</v>
      </c>
      <c r="X867" s="15">
        <v>15</v>
      </c>
      <c r="Y867" s="15">
        <v>144</v>
      </c>
      <c r="Z867" s="14">
        <v>3397</v>
      </c>
      <c r="AA867" s="14">
        <v>51</v>
      </c>
      <c r="AB867" s="14">
        <v>0</v>
      </c>
      <c r="AC867" s="13">
        <v>0.4</v>
      </c>
      <c r="AD867" s="13">
        <v>115.2</v>
      </c>
      <c r="AE867" s="13">
        <v>114.6</v>
      </c>
      <c r="AF867" s="13">
        <v>0.6</v>
      </c>
      <c r="AG867" s="13">
        <v>45.2</v>
      </c>
      <c r="AH867" s="13">
        <v>2.48</v>
      </c>
      <c r="AI867" s="13">
        <v>30.9</v>
      </c>
      <c r="AJ867" s="13">
        <v>1.2</v>
      </c>
      <c r="AK867" s="13">
        <v>7.2</v>
      </c>
      <c r="AL867" s="13">
        <v>4.2</v>
      </c>
      <c r="AM867" s="13">
        <v>12.5</v>
      </c>
      <c r="AN867" s="13">
        <v>49.1</v>
      </c>
      <c r="AO867" s="13">
        <v>56.7</v>
      </c>
      <c r="AP867" s="13">
        <v>28.5</v>
      </c>
      <c r="AQ867" s="13">
        <v>105.51</v>
      </c>
      <c r="AR867" s="13">
        <v>12.9</v>
      </c>
      <c r="AS867" s="13">
        <v>6020</v>
      </c>
      <c r="AT867" s="16">
        <v>24.19736842105263</v>
      </c>
      <c r="AU867" s="16">
        <v>11.605263157894736</v>
      </c>
      <c r="AV867" s="17">
        <v>3.1052631578947367</v>
      </c>
      <c r="AW867" s="17">
        <v>0.5</v>
      </c>
      <c r="AX867" s="17">
        <v>2.6052631578947367</v>
      </c>
      <c r="AY867" s="17">
        <v>1.1973684210526316</v>
      </c>
      <c r="AZ867" s="17">
        <v>0.19736842105263158</v>
      </c>
      <c r="BA867" s="17">
        <v>4.6973684210526319</v>
      </c>
      <c r="BB867" s="18">
        <v>0.67214912280701755</v>
      </c>
      <c r="BC867" s="18">
        <v>2.4705882352941173</v>
      </c>
      <c r="BD867" s="18">
        <v>3.3260233918128657E-2</v>
      </c>
      <c r="BE867" s="18">
        <v>5.4824561403508769E-3</v>
      </c>
      <c r="BF867" s="18">
        <v>1.3888888888888888E-2</v>
      </c>
      <c r="BG867" s="18">
        <v>7.2368421052631582E-2</v>
      </c>
      <c r="BH867" s="58" t="s">
        <v>1323</v>
      </c>
      <c r="BI867" s="58" t="s">
        <v>1330</v>
      </c>
      <c r="BJ867" s="60">
        <v>0.49099999999999999</v>
      </c>
      <c r="BK867" s="60">
        <v>0.56700000000000006</v>
      </c>
      <c r="BL867" s="60">
        <v>0.83041641520820764</v>
      </c>
      <c r="BM867" s="62" t="s">
        <v>1526</v>
      </c>
      <c r="BN867" s="64">
        <v>0.74004024144869218</v>
      </c>
      <c r="BO867" s="64">
        <v>2736</v>
      </c>
      <c r="BP867" s="65">
        <v>0.32236842105263158</v>
      </c>
      <c r="BQ867" s="65">
        <v>2.4705882352941178</v>
      </c>
      <c r="BR867" s="80">
        <v>8.6257309941520463E-2</v>
      </c>
      <c r="BS867" s="18">
        <v>4.1666666666666664E-2</v>
      </c>
    </row>
    <row r="868" spans="1:71">
      <c r="A868" s="77" t="s">
        <v>58</v>
      </c>
      <c r="B868" s="12" t="s">
        <v>59</v>
      </c>
      <c r="C868" s="13">
        <v>23</v>
      </c>
      <c r="D868" s="13">
        <v>70</v>
      </c>
      <c r="E868" s="13">
        <v>38</v>
      </c>
      <c r="F868" s="13">
        <v>32</v>
      </c>
      <c r="G868" s="13">
        <v>35</v>
      </c>
      <c r="H868" s="14">
        <v>1827</v>
      </c>
      <c r="I868" s="15">
        <v>686</v>
      </c>
      <c r="J868" s="15">
        <v>1456</v>
      </c>
      <c r="K868" s="14">
        <v>46.9</v>
      </c>
      <c r="L868" s="15">
        <v>147</v>
      </c>
      <c r="M868" s="15">
        <v>420</v>
      </c>
      <c r="N868" s="14">
        <v>35.6</v>
      </c>
      <c r="O868" s="14">
        <v>315</v>
      </c>
      <c r="P868" s="14">
        <v>371</v>
      </c>
      <c r="Q868" s="14">
        <v>84.6</v>
      </c>
      <c r="R868" s="15">
        <v>56</v>
      </c>
      <c r="S868" s="15">
        <v>371</v>
      </c>
      <c r="T868" s="15">
        <v>427</v>
      </c>
      <c r="U868" s="15">
        <v>637</v>
      </c>
      <c r="V868" s="68">
        <v>308</v>
      </c>
      <c r="W868" s="15">
        <v>70</v>
      </c>
      <c r="X868" s="15">
        <v>56</v>
      </c>
      <c r="Y868" s="15">
        <v>196</v>
      </c>
      <c r="Z868" s="14">
        <v>3360</v>
      </c>
      <c r="AA868" s="14">
        <v>31</v>
      </c>
      <c r="AB868" s="14">
        <v>9</v>
      </c>
      <c r="AC868" s="13">
        <v>2.5</v>
      </c>
      <c r="AD868" s="13">
        <v>115</v>
      </c>
      <c r="AE868" s="13">
        <v>112.2</v>
      </c>
      <c r="AF868" s="13">
        <v>2.8</v>
      </c>
      <c r="AG868" s="13">
        <v>40.9</v>
      </c>
      <c r="AH868" s="13">
        <v>2.06</v>
      </c>
      <c r="AI868" s="13">
        <v>25</v>
      </c>
      <c r="AJ868" s="13">
        <v>2.2999999999999998</v>
      </c>
      <c r="AK868" s="13">
        <v>14.7</v>
      </c>
      <c r="AL868" s="13">
        <v>8.6</v>
      </c>
      <c r="AM868" s="13">
        <v>12.1</v>
      </c>
      <c r="AN868" s="13">
        <v>52.1</v>
      </c>
      <c r="AO868" s="13">
        <v>56.5</v>
      </c>
      <c r="AP868" s="13">
        <v>32.299999999999997</v>
      </c>
      <c r="AQ868" s="13">
        <v>101.57</v>
      </c>
      <c r="AR868" s="13">
        <v>15.2</v>
      </c>
      <c r="AS868" s="13">
        <v>5201</v>
      </c>
      <c r="AT868" s="16">
        <v>26.1</v>
      </c>
      <c r="AU868" s="16">
        <v>9.1</v>
      </c>
      <c r="AV868" s="17">
        <v>6.1</v>
      </c>
      <c r="AW868" s="17">
        <v>0.8</v>
      </c>
      <c r="AX868" s="17">
        <v>5.3</v>
      </c>
      <c r="AY868" s="17">
        <v>1</v>
      </c>
      <c r="AZ868" s="17">
        <v>0.8</v>
      </c>
      <c r="BA868" s="17">
        <v>4.4000000000000004</v>
      </c>
      <c r="BB868" s="18">
        <v>0.74571428571428577</v>
      </c>
      <c r="BC868" s="18">
        <v>2.0681818181818179</v>
      </c>
      <c r="BD868" s="18">
        <v>2.8571428571428571E-2</v>
      </c>
      <c r="BE868" s="18">
        <v>2.2857142857142857E-2</v>
      </c>
      <c r="BF868" s="18">
        <v>2.2857142857142857E-2</v>
      </c>
      <c r="BG868" s="18">
        <v>0.15142857142857141</v>
      </c>
      <c r="BH868" s="58" t="s">
        <v>1323</v>
      </c>
      <c r="BI868" s="58" t="s">
        <v>1330</v>
      </c>
      <c r="BJ868" s="60">
        <v>0.52100000000000002</v>
      </c>
      <c r="BK868" s="60">
        <v>0.56499999999999995</v>
      </c>
      <c r="BL868" s="60">
        <v>0.87869643934821973</v>
      </c>
      <c r="BM868" s="62" t="s">
        <v>1526</v>
      </c>
      <c r="BN868" s="64">
        <v>0.79822937625754531</v>
      </c>
      <c r="BO868" s="64">
        <v>2450</v>
      </c>
      <c r="BP868" s="65">
        <v>0.26</v>
      </c>
      <c r="BQ868" s="65">
        <v>2.0681818181818183</v>
      </c>
      <c r="BR868" s="80">
        <v>0.17428571428571427</v>
      </c>
      <c r="BS868" s="18">
        <v>7.5238095238095229E-2</v>
      </c>
    </row>
    <row r="869" spans="1:71">
      <c r="A869" s="77" t="s">
        <v>60</v>
      </c>
      <c r="B869" s="12" t="s">
        <v>61</v>
      </c>
      <c r="C869" s="13">
        <v>35</v>
      </c>
      <c r="D869" s="13">
        <v>79</v>
      </c>
      <c r="E869" s="13">
        <v>50</v>
      </c>
      <c r="F869" s="13">
        <v>29</v>
      </c>
      <c r="G869" s="13">
        <v>35.299999999999997</v>
      </c>
      <c r="H869" s="14">
        <v>1801</v>
      </c>
      <c r="I869" s="15">
        <v>529</v>
      </c>
      <c r="J869" s="15">
        <v>1296</v>
      </c>
      <c r="K869" s="14">
        <v>41</v>
      </c>
      <c r="L869" s="15">
        <v>237</v>
      </c>
      <c r="M869" s="15">
        <v>672</v>
      </c>
      <c r="N869" s="14">
        <v>35.200000000000003</v>
      </c>
      <c r="O869" s="14">
        <v>506</v>
      </c>
      <c r="P869" s="14">
        <v>577</v>
      </c>
      <c r="Q869" s="14">
        <v>87.4</v>
      </c>
      <c r="R869" s="15">
        <v>55</v>
      </c>
      <c r="S869" s="15">
        <v>403</v>
      </c>
      <c r="T869" s="15">
        <v>458</v>
      </c>
      <c r="U869" s="15">
        <v>687</v>
      </c>
      <c r="V869" s="68">
        <v>340</v>
      </c>
      <c r="W869" s="15">
        <v>119</v>
      </c>
      <c r="X869" s="15">
        <v>55</v>
      </c>
      <c r="Y869" s="15">
        <v>166</v>
      </c>
      <c r="Z869" s="14">
        <v>3555</v>
      </c>
      <c r="AA869" s="14">
        <v>38</v>
      </c>
      <c r="AB869" s="14">
        <v>3</v>
      </c>
      <c r="AC869" s="13">
        <v>4.4000000000000004</v>
      </c>
      <c r="AD869" s="13">
        <v>115.4</v>
      </c>
      <c r="AE869" s="13">
        <v>109.2</v>
      </c>
      <c r="AF869" s="13">
        <v>6.2</v>
      </c>
      <c r="AG869" s="13">
        <v>36.5</v>
      </c>
      <c r="AH869" s="13">
        <v>2.0099999999999998</v>
      </c>
      <c r="AI869" s="13">
        <v>26.9</v>
      </c>
      <c r="AJ869" s="13">
        <v>2</v>
      </c>
      <c r="AK869" s="13">
        <v>14.3</v>
      </c>
      <c r="AL869" s="13">
        <v>8.3000000000000007</v>
      </c>
      <c r="AM869" s="13">
        <v>13.4</v>
      </c>
      <c r="AN869" s="13">
        <v>50.1</v>
      </c>
      <c r="AO869" s="13">
        <v>58.2</v>
      </c>
      <c r="AP869" s="13">
        <v>28.6</v>
      </c>
      <c r="AQ869" s="13">
        <v>98.82</v>
      </c>
      <c r="AR869" s="13">
        <v>14.5</v>
      </c>
      <c r="AS869" s="13">
        <v>5737</v>
      </c>
      <c r="AT869" s="16">
        <v>22.797468354430379</v>
      </c>
      <c r="AU869" s="16">
        <v>8.6962025316455698</v>
      </c>
      <c r="AV869" s="17">
        <v>5.7974683544303796</v>
      </c>
      <c r="AW869" s="17">
        <v>0.69620253164556967</v>
      </c>
      <c r="AX869" s="17">
        <v>5.1012658227848098</v>
      </c>
      <c r="AY869" s="17">
        <v>1.5063291139240507</v>
      </c>
      <c r="AZ869" s="17">
        <v>0.69620253164556967</v>
      </c>
      <c r="BA869" s="17">
        <v>4.3037974683544302</v>
      </c>
      <c r="BB869" s="18">
        <v>0.6458206332699824</v>
      </c>
      <c r="BC869" s="18">
        <v>2.0205882352941176</v>
      </c>
      <c r="BD869" s="18">
        <v>4.2672212859038265E-2</v>
      </c>
      <c r="BE869" s="18">
        <v>1.9722451321404242E-2</v>
      </c>
      <c r="BF869" s="18">
        <v>1.9722451321404242E-2</v>
      </c>
      <c r="BG869" s="18">
        <v>0.14451177968228923</v>
      </c>
      <c r="BH869" s="58" t="s">
        <v>1323</v>
      </c>
      <c r="BI869" s="58" t="s">
        <v>1332</v>
      </c>
      <c r="BJ869" s="60">
        <v>0.501</v>
      </c>
      <c r="BK869" s="60">
        <v>0.58200000000000007</v>
      </c>
      <c r="BL869" s="60">
        <v>0.78213639106819555</v>
      </c>
      <c r="BM869" s="62" t="s">
        <v>1526</v>
      </c>
      <c r="BN869" s="64">
        <v>0.69722639635280037</v>
      </c>
      <c r="BO869" s="64">
        <v>2788.7</v>
      </c>
      <c r="BP869" s="65">
        <v>0.24635134650554022</v>
      </c>
      <c r="BQ869" s="65">
        <v>2.0205882352941176</v>
      </c>
      <c r="BR869" s="80">
        <v>0.1642342310036935</v>
      </c>
      <c r="BS869" s="18">
        <v>7.554296506137867E-2</v>
      </c>
    </row>
    <row r="870" spans="1:71">
      <c r="A870" s="77" t="s">
        <v>62</v>
      </c>
      <c r="B870" s="12" t="s">
        <v>63</v>
      </c>
      <c r="C870" s="13">
        <v>29</v>
      </c>
      <c r="D870" s="13">
        <v>72</v>
      </c>
      <c r="E870" s="13">
        <v>46</v>
      </c>
      <c r="F870" s="13">
        <v>26</v>
      </c>
      <c r="G870" s="13">
        <v>35</v>
      </c>
      <c r="H870" s="14">
        <v>1757</v>
      </c>
      <c r="I870" s="15">
        <v>641</v>
      </c>
      <c r="J870" s="15">
        <v>1217</v>
      </c>
      <c r="K870" s="14">
        <v>52.6</v>
      </c>
      <c r="L870" s="15">
        <v>144</v>
      </c>
      <c r="M870" s="15">
        <v>338</v>
      </c>
      <c r="N870" s="14">
        <v>42</v>
      </c>
      <c r="O870" s="14">
        <v>338</v>
      </c>
      <c r="P870" s="14">
        <v>410</v>
      </c>
      <c r="Q870" s="14">
        <v>82.9</v>
      </c>
      <c r="R870" s="15">
        <v>209</v>
      </c>
      <c r="S870" s="15">
        <v>706</v>
      </c>
      <c r="T870" s="15">
        <v>922</v>
      </c>
      <c r="U870" s="15">
        <v>223</v>
      </c>
      <c r="V870" s="68">
        <v>194</v>
      </c>
      <c r="W870" s="15">
        <v>72</v>
      </c>
      <c r="X870" s="15">
        <v>50</v>
      </c>
      <c r="Y870" s="15">
        <v>252</v>
      </c>
      <c r="Z870" s="14">
        <v>3370</v>
      </c>
      <c r="AA870" s="14">
        <v>58</v>
      </c>
      <c r="AB870" s="14">
        <v>1</v>
      </c>
      <c r="AC870" s="13">
        <v>5.3</v>
      </c>
      <c r="AD870" s="13">
        <v>119.4</v>
      </c>
      <c r="AE870" s="13">
        <v>112.7</v>
      </c>
      <c r="AF870" s="13">
        <v>6.8</v>
      </c>
      <c r="AG870" s="13">
        <v>13</v>
      </c>
      <c r="AH870" s="13">
        <v>1.1599999999999999</v>
      </c>
      <c r="AI870" s="13">
        <v>12.4</v>
      </c>
      <c r="AJ870" s="13">
        <v>8.6999999999999993</v>
      </c>
      <c r="AK870" s="13">
        <v>28.4</v>
      </c>
      <c r="AL870" s="13">
        <v>18.7</v>
      </c>
      <c r="AM870" s="13">
        <v>10.7</v>
      </c>
      <c r="AN870" s="13">
        <v>58.4</v>
      </c>
      <c r="AO870" s="13">
        <v>63</v>
      </c>
      <c r="AP870" s="13">
        <v>26.5</v>
      </c>
      <c r="AQ870" s="13">
        <v>99.25</v>
      </c>
      <c r="AR870" s="13">
        <v>16.100000000000001</v>
      </c>
      <c r="AS870" s="13">
        <v>5215</v>
      </c>
      <c r="AT870" s="16">
        <v>24.402777777777779</v>
      </c>
      <c r="AU870" s="16">
        <v>3.0972222222222223</v>
      </c>
      <c r="AV870" s="17">
        <v>12.805555555555555</v>
      </c>
      <c r="AW870" s="17">
        <v>2.9027777777777777</v>
      </c>
      <c r="AX870" s="17">
        <v>9.8055555555555554</v>
      </c>
      <c r="AY870" s="17">
        <v>1</v>
      </c>
      <c r="AZ870" s="17">
        <v>0.69444444444444442</v>
      </c>
      <c r="BA870" s="17">
        <v>2.6944444444444446</v>
      </c>
      <c r="BB870" s="18">
        <v>0.6972222222222223</v>
      </c>
      <c r="BC870" s="18">
        <v>1.1494845360824741</v>
      </c>
      <c r="BD870" s="18">
        <v>2.8571428571428571E-2</v>
      </c>
      <c r="BE870" s="18">
        <v>1.984126984126984E-2</v>
      </c>
      <c r="BF870" s="18">
        <v>8.2936507936507933E-2</v>
      </c>
      <c r="BG870" s="18">
        <v>0.28015873015873016</v>
      </c>
      <c r="BH870" s="58" t="s">
        <v>1323</v>
      </c>
      <c r="BI870" s="58" t="s">
        <v>1331</v>
      </c>
      <c r="BJ870" s="60">
        <v>0.58399999999999996</v>
      </c>
      <c r="BK870" s="60">
        <v>0.63</v>
      </c>
      <c r="BL870" s="60">
        <v>0.73445986722993362</v>
      </c>
      <c r="BM870" s="62" t="s">
        <v>1526</v>
      </c>
      <c r="BN870" s="64">
        <v>0.74632237871674501</v>
      </c>
      <c r="BO870" s="64">
        <v>2520</v>
      </c>
      <c r="BP870" s="65">
        <v>8.8492063492063497E-2</v>
      </c>
      <c r="BQ870" s="65">
        <v>1.1494845360824741</v>
      </c>
      <c r="BR870" s="80">
        <v>0.36587301587301585</v>
      </c>
      <c r="BS870" s="18">
        <v>0.13809523809523808</v>
      </c>
    </row>
    <row r="871" spans="1:71">
      <c r="A871" s="77" t="s">
        <v>64</v>
      </c>
      <c r="B871" s="12" t="s">
        <v>65</v>
      </c>
      <c r="C871" s="13">
        <v>30</v>
      </c>
      <c r="D871" s="13">
        <v>74</v>
      </c>
      <c r="E871" s="13">
        <v>32</v>
      </c>
      <c r="F871" s="13">
        <v>42</v>
      </c>
      <c r="G871" s="13">
        <v>35.200000000000003</v>
      </c>
      <c r="H871" s="14">
        <v>1724</v>
      </c>
      <c r="I871" s="15">
        <v>622</v>
      </c>
      <c r="J871" s="15">
        <v>1221</v>
      </c>
      <c r="K871" s="14">
        <v>51.1</v>
      </c>
      <c r="L871" s="15">
        <v>237</v>
      </c>
      <c r="M871" s="15">
        <v>533</v>
      </c>
      <c r="N871" s="14">
        <v>44.6</v>
      </c>
      <c r="O871" s="14">
        <v>237</v>
      </c>
      <c r="P871" s="14">
        <v>289</v>
      </c>
      <c r="Q871" s="14">
        <v>82.5</v>
      </c>
      <c r="R871" s="15">
        <v>22</v>
      </c>
      <c r="S871" s="15">
        <v>296</v>
      </c>
      <c r="T871" s="15">
        <v>318</v>
      </c>
      <c r="U871" s="15">
        <v>311</v>
      </c>
      <c r="V871" s="68">
        <v>207</v>
      </c>
      <c r="W871" s="15">
        <v>59</v>
      </c>
      <c r="X871" s="15">
        <v>15</v>
      </c>
      <c r="Y871" s="15">
        <v>118</v>
      </c>
      <c r="Z871" s="14">
        <v>2568</v>
      </c>
      <c r="AA871" s="14">
        <v>6</v>
      </c>
      <c r="AB871" s="14">
        <v>0</v>
      </c>
      <c r="AC871" s="13">
        <v>-0.9</v>
      </c>
      <c r="AD871" s="13">
        <v>115.4</v>
      </c>
      <c r="AE871" s="13">
        <v>116.8</v>
      </c>
      <c r="AF871" s="13">
        <v>-1.4</v>
      </c>
      <c r="AG871" s="13">
        <v>17.8</v>
      </c>
      <c r="AH871" s="13">
        <v>1.49</v>
      </c>
      <c r="AI871" s="13">
        <v>16.7</v>
      </c>
      <c r="AJ871" s="13">
        <v>0.9</v>
      </c>
      <c r="AK871" s="13">
        <v>10.7</v>
      </c>
      <c r="AL871" s="13">
        <v>5.9</v>
      </c>
      <c r="AM871" s="13">
        <v>11.2</v>
      </c>
      <c r="AN871" s="13">
        <v>60.9</v>
      </c>
      <c r="AO871" s="13">
        <v>63.9</v>
      </c>
      <c r="AP871" s="13">
        <v>25.1</v>
      </c>
      <c r="AQ871" s="13">
        <v>101.28</v>
      </c>
      <c r="AR871" s="13">
        <v>11.5</v>
      </c>
      <c r="AS871" s="13">
        <v>5493</v>
      </c>
      <c r="AT871" s="16">
        <v>23.297297297297298</v>
      </c>
      <c r="AU871" s="16">
        <v>4.2027027027027026</v>
      </c>
      <c r="AV871" s="17">
        <v>4.2972972972972974</v>
      </c>
      <c r="AW871" s="17">
        <v>0.29729729729729731</v>
      </c>
      <c r="AX871" s="17">
        <v>4</v>
      </c>
      <c r="AY871" s="17">
        <v>0.79729729729729726</v>
      </c>
      <c r="AZ871" s="17">
        <v>0.20270270270270271</v>
      </c>
      <c r="BA871" s="17">
        <v>2.7972972972972974</v>
      </c>
      <c r="BB871" s="18">
        <v>0.66185503685503688</v>
      </c>
      <c r="BC871" s="18">
        <v>1.5024154589371981</v>
      </c>
      <c r="BD871" s="18">
        <v>2.2650491400491399E-2</v>
      </c>
      <c r="BE871" s="18">
        <v>5.7585995085995085E-3</v>
      </c>
      <c r="BF871" s="18">
        <v>8.4459459459459464E-3</v>
      </c>
      <c r="BG871" s="18">
        <v>0.11363636363636363</v>
      </c>
      <c r="BH871" s="58" t="s">
        <v>1323</v>
      </c>
      <c r="BI871" s="58" t="s">
        <v>1331</v>
      </c>
      <c r="BJ871" s="60">
        <v>0.60899999999999999</v>
      </c>
      <c r="BK871" s="60">
        <v>0.63900000000000001</v>
      </c>
      <c r="BL871" s="60">
        <v>0.73687386843693425</v>
      </c>
      <c r="BM871" s="62" t="s">
        <v>1526</v>
      </c>
      <c r="BN871" s="64">
        <v>0.71251291532981675</v>
      </c>
      <c r="BO871" s="64">
        <v>2604.8000000000002</v>
      </c>
      <c r="BP871" s="65">
        <v>0.11939496314496313</v>
      </c>
      <c r="BQ871" s="65">
        <v>1.5024154589371981</v>
      </c>
      <c r="BR871" s="80">
        <v>0.12208230958230958</v>
      </c>
      <c r="BS871" s="18">
        <v>5.0163800163800155E-2</v>
      </c>
    </row>
    <row r="872" spans="1:71">
      <c r="A872" s="77" t="s">
        <v>66</v>
      </c>
      <c r="B872" s="12" t="s">
        <v>67</v>
      </c>
      <c r="C872" s="13">
        <v>23</v>
      </c>
      <c r="D872" s="13">
        <v>82</v>
      </c>
      <c r="E872" s="13">
        <v>52</v>
      </c>
      <c r="F872" s="13">
        <v>30</v>
      </c>
      <c r="G872" s="13">
        <v>32.9</v>
      </c>
      <c r="H872" s="14">
        <v>1722</v>
      </c>
      <c r="I872" s="15">
        <v>607</v>
      </c>
      <c r="J872" s="15">
        <v>1435</v>
      </c>
      <c r="K872" s="14">
        <v>42.3</v>
      </c>
      <c r="L872" s="15">
        <v>238</v>
      </c>
      <c r="M872" s="15">
        <v>664</v>
      </c>
      <c r="N872" s="14">
        <v>35.4</v>
      </c>
      <c r="O872" s="14">
        <v>271</v>
      </c>
      <c r="P872" s="14">
        <v>336</v>
      </c>
      <c r="Q872" s="14">
        <v>81.3</v>
      </c>
      <c r="R872" s="15">
        <v>41</v>
      </c>
      <c r="S872" s="15">
        <v>328</v>
      </c>
      <c r="T872" s="15">
        <v>377</v>
      </c>
      <c r="U872" s="15">
        <v>279</v>
      </c>
      <c r="V872" s="68">
        <v>205</v>
      </c>
      <c r="W872" s="15">
        <v>74</v>
      </c>
      <c r="X872" s="15">
        <v>25</v>
      </c>
      <c r="Y872" s="15">
        <v>123</v>
      </c>
      <c r="Z872" s="14">
        <v>2690</v>
      </c>
      <c r="AA872" s="14">
        <v>4</v>
      </c>
      <c r="AB872" s="14">
        <v>0</v>
      </c>
      <c r="AC872" s="13">
        <v>2</v>
      </c>
      <c r="AD872" s="13">
        <v>113.8</v>
      </c>
      <c r="AE872" s="13">
        <v>111.1</v>
      </c>
      <c r="AF872" s="13">
        <v>2.8</v>
      </c>
      <c r="AG872" s="13">
        <v>15.9</v>
      </c>
      <c r="AH872" s="13">
        <v>1.39</v>
      </c>
      <c r="AI872" s="13">
        <v>13.7</v>
      </c>
      <c r="AJ872" s="13">
        <v>1.5</v>
      </c>
      <c r="AK872" s="13">
        <v>12</v>
      </c>
      <c r="AL872" s="13">
        <v>6.5</v>
      </c>
      <c r="AM872" s="13">
        <v>9.9</v>
      </c>
      <c r="AN872" s="13">
        <v>50.5</v>
      </c>
      <c r="AO872" s="13">
        <v>54.4</v>
      </c>
      <c r="AP872" s="13">
        <v>26.7</v>
      </c>
      <c r="AQ872" s="13">
        <v>99.75</v>
      </c>
      <c r="AR872" s="13">
        <v>11.1</v>
      </c>
      <c r="AS872" s="13">
        <v>5610</v>
      </c>
      <c r="AT872" s="16">
        <v>21</v>
      </c>
      <c r="AU872" s="16">
        <v>3.4024390243902438</v>
      </c>
      <c r="AV872" s="17">
        <v>4.5975609756097562</v>
      </c>
      <c r="AW872" s="17">
        <v>0.5</v>
      </c>
      <c r="AX872" s="17">
        <v>4</v>
      </c>
      <c r="AY872" s="17">
        <v>0.90243902439024393</v>
      </c>
      <c r="AZ872" s="17">
        <v>0.3048780487804878</v>
      </c>
      <c r="BA872" s="17">
        <v>2.5</v>
      </c>
      <c r="BB872" s="18">
        <v>0.63829787234042556</v>
      </c>
      <c r="BC872" s="18">
        <v>1.3609756097560974</v>
      </c>
      <c r="BD872" s="18">
        <v>2.7429757580250576E-2</v>
      </c>
      <c r="BE872" s="18">
        <v>9.2668099933278965E-3</v>
      </c>
      <c r="BF872" s="18">
        <v>1.5197568389057751E-2</v>
      </c>
      <c r="BG872" s="18">
        <v>0.12158054711246201</v>
      </c>
      <c r="BH872" s="58" t="s">
        <v>1323</v>
      </c>
      <c r="BI872" s="58" t="s">
        <v>1330</v>
      </c>
      <c r="BJ872" s="60">
        <v>0.505</v>
      </c>
      <c r="BK872" s="60">
        <v>0.54400000000000004</v>
      </c>
      <c r="BL872" s="60">
        <v>0.86602293301146649</v>
      </c>
      <c r="BM872" s="62" t="s">
        <v>1526</v>
      </c>
      <c r="BN872" s="64">
        <v>0.6422535211267606</v>
      </c>
      <c r="BO872" s="64">
        <v>2697.7999999999997</v>
      </c>
      <c r="BP872" s="65">
        <v>0.10341759952553933</v>
      </c>
      <c r="BQ872" s="65">
        <v>1.3609756097560977</v>
      </c>
      <c r="BR872" s="80">
        <v>0.13974349469938468</v>
      </c>
      <c r="BS872" s="18">
        <v>5.8813354090987723E-2</v>
      </c>
    </row>
    <row r="873" spans="1:71">
      <c r="A873" s="77" t="s">
        <v>68</v>
      </c>
      <c r="B873" s="12" t="s">
        <v>69</v>
      </c>
      <c r="C873" s="13">
        <v>37</v>
      </c>
      <c r="D873" s="13">
        <v>70</v>
      </c>
      <c r="E873" s="13">
        <v>41</v>
      </c>
      <c r="F873" s="13">
        <v>29</v>
      </c>
      <c r="G873" s="13">
        <v>32.200000000000003</v>
      </c>
      <c r="H873" s="14">
        <v>1715</v>
      </c>
      <c r="I873" s="15">
        <v>567</v>
      </c>
      <c r="J873" s="15">
        <v>1260</v>
      </c>
      <c r="K873" s="14">
        <v>44.8</v>
      </c>
      <c r="L873" s="15">
        <v>308</v>
      </c>
      <c r="M873" s="15">
        <v>784</v>
      </c>
      <c r="N873" s="14">
        <v>39.700000000000003</v>
      </c>
      <c r="O873" s="14" t="s">
        <v>1513</v>
      </c>
      <c r="P873" s="14">
        <v>301</v>
      </c>
      <c r="Q873" s="14">
        <v>93.3</v>
      </c>
      <c r="R873" s="15">
        <v>42</v>
      </c>
      <c r="S873" s="15">
        <v>273</v>
      </c>
      <c r="T873" s="15">
        <v>308</v>
      </c>
      <c r="U873" s="15">
        <v>420</v>
      </c>
      <c r="V873" s="68">
        <v>203</v>
      </c>
      <c r="W873" s="15">
        <v>77</v>
      </c>
      <c r="X873" s="15">
        <v>28</v>
      </c>
      <c r="Y873" s="15">
        <v>98</v>
      </c>
      <c r="Z873" s="14">
        <v>2849</v>
      </c>
      <c r="AA873" s="14">
        <v>9</v>
      </c>
      <c r="AB873" s="14">
        <v>0</v>
      </c>
      <c r="AC873" s="13">
        <v>4.3</v>
      </c>
      <c r="AD873" s="13">
        <v>118.4</v>
      </c>
      <c r="AE873" s="13">
        <v>112.7</v>
      </c>
      <c r="AF873" s="13">
        <v>5.7</v>
      </c>
      <c r="AG873" s="13">
        <v>28.4</v>
      </c>
      <c r="AH873" s="13">
        <v>2.11</v>
      </c>
      <c r="AI873" s="13">
        <v>21.1</v>
      </c>
      <c r="AJ873" s="13">
        <v>1.7</v>
      </c>
      <c r="AK873" s="13">
        <v>11.8</v>
      </c>
      <c r="AL873" s="13">
        <v>6.6</v>
      </c>
      <c r="AM873" s="13">
        <v>10</v>
      </c>
      <c r="AN873" s="13">
        <v>57.2</v>
      </c>
      <c r="AO873" s="13">
        <v>61.8</v>
      </c>
      <c r="AP873" s="13">
        <v>28.6</v>
      </c>
      <c r="AQ873" s="13">
        <v>101.72</v>
      </c>
      <c r="AR873" s="13">
        <v>14.5</v>
      </c>
      <c r="AS873" s="13">
        <v>4785</v>
      </c>
      <c r="AT873" s="16">
        <v>24.5</v>
      </c>
      <c r="AU873" s="16">
        <v>6</v>
      </c>
      <c r="AV873" s="17">
        <v>4.4000000000000004</v>
      </c>
      <c r="AW873" s="17">
        <v>0.6</v>
      </c>
      <c r="AX873" s="17">
        <v>3.9</v>
      </c>
      <c r="AY873" s="17">
        <v>1.1000000000000001</v>
      </c>
      <c r="AZ873" s="17">
        <v>0.4</v>
      </c>
      <c r="BA873" s="17">
        <v>2.9</v>
      </c>
      <c r="BB873" s="18">
        <v>0.76086956521739124</v>
      </c>
      <c r="BC873" s="18">
        <v>2.0689655172413794</v>
      </c>
      <c r="BD873" s="18">
        <v>3.4161490683229816E-2</v>
      </c>
      <c r="BE873" s="18">
        <v>1.2422360248447204E-2</v>
      </c>
      <c r="BF873" s="18">
        <v>1.8633540372670804E-2</v>
      </c>
      <c r="BG873" s="18">
        <v>0.12111801242236024</v>
      </c>
      <c r="BH873" s="58" t="s">
        <v>1323</v>
      </c>
      <c r="BI873" s="58" t="s">
        <v>1332</v>
      </c>
      <c r="BJ873" s="60">
        <v>0.57200000000000006</v>
      </c>
      <c r="BK873" s="60">
        <v>0.61799999999999999</v>
      </c>
      <c r="BL873" s="60">
        <v>0.76041038020519014</v>
      </c>
      <c r="BM873" s="62" t="s">
        <v>1526</v>
      </c>
      <c r="BN873" s="64">
        <v>0.74929577464788732</v>
      </c>
      <c r="BO873" s="64">
        <v>2254</v>
      </c>
      <c r="BP873" s="65">
        <v>0.18633540372670807</v>
      </c>
      <c r="BQ873" s="65">
        <v>2.0689655172413794</v>
      </c>
      <c r="BR873" s="80">
        <v>0.13664596273291926</v>
      </c>
      <c r="BS873" s="18">
        <v>6.1076604554865431E-2</v>
      </c>
    </row>
    <row r="874" spans="1:71">
      <c r="A874" s="77" t="s">
        <v>70</v>
      </c>
      <c r="B874" s="12" t="s">
        <v>65</v>
      </c>
      <c r="C874" s="13">
        <v>35</v>
      </c>
      <c r="D874" s="13">
        <v>77</v>
      </c>
      <c r="E874" s="13">
        <v>38</v>
      </c>
      <c r="F874" s="13">
        <v>39</v>
      </c>
      <c r="G874" s="13">
        <v>35.9</v>
      </c>
      <c r="H874" s="14">
        <v>1709</v>
      </c>
      <c r="I874" s="15">
        <v>624</v>
      </c>
      <c r="J874" s="15">
        <v>1309</v>
      </c>
      <c r="K874" s="14">
        <v>47.7</v>
      </c>
      <c r="L874" s="15">
        <v>85</v>
      </c>
      <c r="M874" s="15">
        <v>254</v>
      </c>
      <c r="N874" s="14">
        <v>32.799999999999997</v>
      </c>
      <c r="O874" s="14">
        <v>377</v>
      </c>
      <c r="P874" s="14">
        <v>439</v>
      </c>
      <c r="Q874" s="14">
        <v>85.7</v>
      </c>
      <c r="R874" s="15">
        <v>46</v>
      </c>
      <c r="S874" s="15">
        <v>246</v>
      </c>
      <c r="T874" s="15">
        <v>300</v>
      </c>
      <c r="U874" s="15">
        <v>339</v>
      </c>
      <c r="V874" s="68">
        <v>108</v>
      </c>
      <c r="W874" s="15">
        <v>62</v>
      </c>
      <c r="X874" s="15">
        <v>31</v>
      </c>
      <c r="Y874" s="15">
        <v>146</v>
      </c>
      <c r="Z874" s="14">
        <v>2757</v>
      </c>
      <c r="AA874" s="14">
        <v>3</v>
      </c>
      <c r="AB874" s="14">
        <v>0</v>
      </c>
      <c r="AC874" s="13">
        <v>1.4</v>
      </c>
      <c r="AD874" s="13">
        <v>116.8</v>
      </c>
      <c r="AE874" s="13">
        <v>115.3</v>
      </c>
      <c r="AF874" s="13">
        <v>1.5</v>
      </c>
      <c r="AG874" s="13">
        <v>18.2</v>
      </c>
      <c r="AH874" s="13">
        <v>3.26</v>
      </c>
      <c r="AI874" s="13">
        <v>17.7</v>
      </c>
      <c r="AJ874" s="13">
        <v>1.8</v>
      </c>
      <c r="AK874" s="13">
        <v>9</v>
      </c>
      <c r="AL874" s="13">
        <v>5.4</v>
      </c>
      <c r="AM874" s="13">
        <v>5.4</v>
      </c>
      <c r="AN874" s="13">
        <v>50.9</v>
      </c>
      <c r="AO874" s="13">
        <v>56.9</v>
      </c>
      <c r="AP874" s="13">
        <v>24.4</v>
      </c>
      <c r="AQ874" s="13">
        <v>99.35</v>
      </c>
      <c r="AR874" s="13">
        <v>11.2</v>
      </c>
      <c r="AS874" s="13">
        <v>5740</v>
      </c>
      <c r="AT874" s="16">
        <v>22.194805194805195</v>
      </c>
      <c r="AU874" s="16">
        <v>4.4025974025974026</v>
      </c>
      <c r="AV874" s="17">
        <v>3.8961038961038961</v>
      </c>
      <c r="AW874" s="17">
        <v>0.59740259740259738</v>
      </c>
      <c r="AX874" s="17">
        <v>3.1948051948051948</v>
      </c>
      <c r="AY874" s="17">
        <v>0.80519480519480524</v>
      </c>
      <c r="AZ874" s="17">
        <v>0.40259740259740262</v>
      </c>
      <c r="BA874" s="17">
        <v>1.4025974025974026</v>
      </c>
      <c r="BB874" s="18">
        <v>0.61823969901964337</v>
      </c>
      <c r="BC874" s="18">
        <v>3.1388888888888888</v>
      </c>
      <c r="BD874" s="18">
        <v>2.2428824657236914E-2</v>
      </c>
      <c r="BE874" s="18">
        <v>1.1214412328618457E-2</v>
      </c>
      <c r="BF874" s="18">
        <v>1.6640740874724162E-2</v>
      </c>
      <c r="BG874" s="18">
        <v>8.8991788156133567E-2</v>
      </c>
      <c r="BH874" s="58" t="s">
        <v>1323</v>
      </c>
      <c r="BI874" s="58" t="s">
        <v>1332</v>
      </c>
      <c r="BJ874" s="60">
        <v>0.50900000000000001</v>
      </c>
      <c r="BK874" s="60">
        <v>0.56899999999999995</v>
      </c>
      <c r="BL874" s="60">
        <v>0.78998189499094751</v>
      </c>
      <c r="BM874" s="62" t="s">
        <v>1526</v>
      </c>
      <c r="BN874" s="64">
        <v>0.67879484700410253</v>
      </c>
      <c r="BO874" s="64">
        <v>2764.2999999999997</v>
      </c>
      <c r="BP874" s="65">
        <v>0.12263502514198894</v>
      </c>
      <c r="BQ874" s="65">
        <v>3.1388888888888888</v>
      </c>
      <c r="BR874" s="80">
        <v>0.1085265709221141</v>
      </c>
      <c r="BS874" s="18">
        <v>4.7389935969323151E-2</v>
      </c>
    </row>
    <row r="875" spans="1:71">
      <c r="A875" s="77" t="s">
        <v>72</v>
      </c>
      <c r="B875" s="12" t="s">
        <v>73</v>
      </c>
      <c r="C875" s="13">
        <v>40</v>
      </c>
      <c r="D875" s="13">
        <v>70</v>
      </c>
      <c r="E875" s="13">
        <v>44</v>
      </c>
      <c r="F875" s="13">
        <v>26</v>
      </c>
      <c r="G875" s="13">
        <v>34.9</v>
      </c>
      <c r="H875" s="14">
        <v>1708</v>
      </c>
      <c r="I875" s="15">
        <v>651</v>
      </c>
      <c r="J875" s="15">
        <v>1267</v>
      </c>
      <c r="K875" s="14">
        <v>51.3</v>
      </c>
      <c r="L875" s="15">
        <v>147</v>
      </c>
      <c r="M875" s="15">
        <v>399</v>
      </c>
      <c r="N875" s="14">
        <v>37.6</v>
      </c>
      <c r="O875" s="14">
        <v>259</v>
      </c>
      <c r="P875" s="14">
        <v>329</v>
      </c>
      <c r="Q875" s="14">
        <v>78.2</v>
      </c>
      <c r="R875" s="15">
        <v>70</v>
      </c>
      <c r="S875" s="15">
        <v>476</v>
      </c>
      <c r="T875" s="15">
        <v>546</v>
      </c>
      <c r="U875" s="15">
        <v>574</v>
      </c>
      <c r="V875" s="68">
        <v>259</v>
      </c>
      <c r="W875" s="15">
        <v>70</v>
      </c>
      <c r="X875" s="15">
        <v>42</v>
      </c>
      <c r="Y875" s="15">
        <v>98</v>
      </c>
      <c r="Z875" s="14">
        <v>3297</v>
      </c>
      <c r="AA875" s="14">
        <v>32</v>
      </c>
      <c r="AB875" s="14">
        <v>10</v>
      </c>
      <c r="AC875" s="13">
        <v>-0.8</v>
      </c>
      <c r="AD875" s="13">
        <v>112.7</v>
      </c>
      <c r="AE875" s="13">
        <v>114</v>
      </c>
      <c r="AF875" s="13">
        <v>-1.3</v>
      </c>
      <c r="AG875" s="13">
        <v>39.5</v>
      </c>
      <c r="AH875" s="13">
        <v>2.21</v>
      </c>
      <c r="AI875" s="13">
        <v>25.6</v>
      </c>
      <c r="AJ875" s="13">
        <v>3.1</v>
      </c>
      <c r="AK875" s="13">
        <v>18.7</v>
      </c>
      <c r="AL875" s="13">
        <v>11.2</v>
      </c>
      <c r="AM875" s="13">
        <v>11.6</v>
      </c>
      <c r="AN875" s="13">
        <v>57.1</v>
      </c>
      <c r="AO875" s="13">
        <v>60.4</v>
      </c>
      <c r="AP875" s="13">
        <v>29.1</v>
      </c>
      <c r="AQ875" s="13">
        <v>100.62</v>
      </c>
      <c r="AR875" s="13">
        <v>16.899999999999999</v>
      </c>
      <c r="AS875" s="13">
        <v>5129</v>
      </c>
      <c r="AT875" s="16">
        <v>24.4</v>
      </c>
      <c r="AU875" s="16">
        <v>8.1999999999999993</v>
      </c>
      <c r="AV875" s="17">
        <v>7.8</v>
      </c>
      <c r="AW875" s="17">
        <v>1</v>
      </c>
      <c r="AX875" s="17">
        <v>6.8</v>
      </c>
      <c r="AY875" s="17">
        <v>1</v>
      </c>
      <c r="AZ875" s="17">
        <v>0.6</v>
      </c>
      <c r="BA875" s="17">
        <v>3.7</v>
      </c>
      <c r="BB875" s="18">
        <v>0.69914040114613174</v>
      </c>
      <c r="BC875" s="18">
        <v>2.2162162162162158</v>
      </c>
      <c r="BD875" s="18">
        <v>2.865329512893983E-2</v>
      </c>
      <c r="BE875" s="18">
        <v>1.7191977077363897E-2</v>
      </c>
      <c r="BF875" s="18">
        <v>2.865329512893983E-2</v>
      </c>
      <c r="BG875" s="18">
        <v>0.19484240687679083</v>
      </c>
      <c r="BH875" s="58" t="s">
        <v>1323</v>
      </c>
      <c r="BI875" s="58" t="s">
        <v>1332</v>
      </c>
      <c r="BJ875" s="60">
        <v>0.57100000000000006</v>
      </c>
      <c r="BK875" s="60">
        <v>0.60399999999999998</v>
      </c>
      <c r="BL875" s="60">
        <v>0.76463488231744114</v>
      </c>
      <c r="BM875" s="62" t="s">
        <v>1526</v>
      </c>
      <c r="BN875" s="64">
        <v>0.7462374245472837</v>
      </c>
      <c r="BO875" s="64">
        <v>2443</v>
      </c>
      <c r="BP875" s="65">
        <v>0.23495702005730659</v>
      </c>
      <c r="BQ875" s="65">
        <v>2.2162162162162162</v>
      </c>
      <c r="BR875" s="80">
        <v>0.22349570200573066</v>
      </c>
      <c r="BS875" s="18">
        <v>8.9780324737344805E-2</v>
      </c>
    </row>
    <row r="876" spans="1:71">
      <c r="A876" s="77" t="s">
        <v>74</v>
      </c>
      <c r="B876" s="12" t="s">
        <v>75</v>
      </c>
      <c r="C876" s="13">
        <v>28</v>
      </c>
      <c r="D876" s="13">
        <v>71</v>
      </c>
      <c r="E876" s="13">
        <v>55</v>
      </c>
      <c r="F876" s="13">
        <v>16</v>
      </c>
      <c r="G876" s="13">
        <v>31.4</v>
      </c>
      <c r="H876" s="14">
        <v>1704</v>
      </c>
      <c r="I876" s="15">
        <v>582</v>
      </c>
      <c r="J876" s="15">
        <v>1321</v>
      </c>
      <c r="K876" s="14">
        <v>44.3</v>
      </c>
      <c r="L876" s="15">
        <v>234</v>
      </c>
      <c r="M876" s="15">
        <v>632</v>
      </c>
      <c r="N876" s="14">
        <v>36.799999999999997</v>
      </c>
      <c r="O876" s="14">
        <v>298</v>
      </c>
      <c r="P876" s="14">
        <v>362</v>
      </c>
      <c r="Q876" s="14">
        <v>82.3</v>
      </c>
      <c r="R876" s="15">
        <v>57</v>
      </c>
      <c r="S876" s="15">
        <v>263</v>
      </c>
      <c r="T876" s="15">
        <v>320</v>
      </c>
      <c r="U876" s="15">
        <v>355</v>
      </c>
      <c r="V876" s="68">
        <v>149</v>
      </c>
      <c r="W876" s="15">
        <v>92</v>
      </c>
      <c r="X876" s="15">
        <v>14</v>
      </c>
      <c r="Y876" s="15">
        <v>142</v>
      </c>
      <c r="Z876" s="14">
        <v>2805</v>
      </c>
      <c r="AA876" s="14">
        <v>6</v>
      </c>
      <c r="AB876" s="14">
        <v>0</v>
      </c>
      <c r="AC876" s="13">
        <v>7.4</v>
      </c>
      <c r="AD876" s="13">
        <v>119.7</v>
      </c>
      <c r="AE876" s="13">
        <v>109.1</v>
      </c>
      <c r="AF876" s="13">
        <v>10.5</v>
      </c>
      <c r="AG876" s="13">
        <v>23.8</v>
      </c>
      <c r="AH876" s="13">
        <v>2.38</v>
      </c>
      <c r="AI876" s="13">
        <v>18</v>
      </c>
      <c r="AJ876" s="13">
        <v>2.5</v>
      </c>
      <c r="AK876" s="13">
        <v>11.2</v>
      </c>
      <c r="AL876" s="13">
        <v>6.9</v>
      </c>
      <c r="AM876" s="13">
        <v>7.6</v>
      </c>
      <c r="AN876" s="13">
        <v>53.1</v>
      </c>
      <c r="AO876" s="13">
        <v>57.5</v>
      </c>
      <c r="AP876" s="13">
        <v>29.8</v>
      </c>
      <c r="AQ876" s="13">
        <v>102.21</v>
      </c>
      <c r="AR876" s="13">
        <v>13.7</v>
      </c>
      <c r="AS876" s="13">
        <v>4762</v>
      </c>
      <c r="AT876" s="16">
        <v>24</v>
      </c>
      <c r="AU876" s="16">
        <v>5</v>
      </c>
      <c r="AV876" s="17">
        <v>4.507042253521127</v>
      </c>
      <c r="AW876" s="17">
        <v>0.80281690140845074</v>
      </c>
      <c r="AX876" s="17">
        <v>3.704225352112676</v>
      </c>
      <c r="AY876" s="17">
        <v>1.295774647887324</v>
      </c>
      <c r="AZ876" s="17">
        <v>0.19718309859154928</v>
      </c>
      <c r="BA876" s="17">
        <v>2.0985915492957745</v>
      </c>
      <c r="BB876" s="18">
        <v>0.76433121019108285</v>
      </c>
      <c r="BC876" s="18">
        <v>2.3825503355704698</v>
      </c>
      <c r="BD876" s="18">
        <v>4.1266708531443444E-2</v>
      </c>
      <c r="BE876" s="18">
        <v>6.2797165156544361E-3</v>
      </c>
      <c r="BF876" s="18">
        <v>2.556741724230735E-2</v>
      </c>
      <c r="BG876" s="18">
        <v>0.11796896025836548</v>
      </c>
      <c r="BH876" s="58" t="s">
        <v>1323</v>
      </c>
      <c r="BI876" s="58" t="s">
        <v>1331</v>
      </c>
      <c r="BJ876" s="60">
        <v>0.53100000000000003</v>
      </c>
      <c r="BK876" s="60">
        <v>0.57499999999999996</v>
      </c>
      <c r="BL876" s="60">
        <v>0.79722389861194931</v>
      </c>
      <c r="BM876" s="62" t="s">
        <v>1526</v>
      </c>
      <c r="BN876" s="64">
        <v>0.7340040241448692</v>
      </c>
      <c r="BO876" s="64">
        <v>2229.4</v>
      </c>
      <c r="BP876" s="65">
        <v>0.15923566878980891</v>
      </c>
      <c r="BQ876" s="65">
        <v>2.3825503355704698</v>
      </c>
      <c r="BR876" s="80">
        <v>0.14353637750067283</v>
      </c>
      <c r="BS876" s="18">
        <v>6.3694267515923567E-2</v>
      </c>
    </row>
    <row r="877" spans="1:71">
      <c r="A877" s="77" t="s">
        <v>76</v>
      </c>
      <c r="B877" s="12" t="s">
        <v>63</v>
      </c>
      <c r="C877" s="13">
        <v>28</v>
      </c>
      <c r="D877" s="13">
        <v>65</v>
      </c>
      <c r="E877" s="13">
        <v>40</v>
      </c>
      <c r="F877" s="13">
        <v>25</v>
      </c>
      <c r="G877" s="13">
        <v>35.4</v>
      </c>
      <c r="H877" s="14">
        <v>1690</v>
      </c>
      <c r="I877" s="15">
        <v>585</v>
      </c>
      <c r="J877" s="15">
        <v>1203</v>
      </c>
      <c r="K877" s="14">
        <v>48.8</v>
      </c>
      <c r="L877" s="15">
        <v>150</v>
      </c>
      <c r="M877" s="15">
        <v>397</v>
      </c>
      <c r="N877" s="14">
        <v>38.299999999999997</v>
      </c>
      <c r="O877" s="14">
        <v>371</v>
      </c>
      <c r="P877" s="14">
        <v>449</v>
      </c>
      <c r="Q877" s="14">
        <v>82.1</v>
      </c>
      <c r="R877" s="15">
        <v>26</v>
      </c>
      <c r="S877" s="15">
        <v>163</v>
      </c>
      <c r="T877" s="15">
        <v>189</v>
      </c>
      <c r="U877" s="15">
        <v>475</v>
      </c>
      <c r="V877" s="68">
        <v>163</v>
      </c>
      <c r="W877" s="15">
        <v>59</v>
      </c>
      <c r="X877" s="15">
        <v>7</v>
      </c>
      <c r="Y877" s="15">
        <v>137</v>
      </c>
      <c r="Z877" s="14">
        <v>2665</v>
      </c>
      <c r="AA877" s="14">
        <v>14</v>
      </c>
      <c r="AB877" s="14">
        <v>0</v>
      </c>
      <c r="AC877" s="13">
        <v>2.2000000000000002</v>
      </c>
      <c r="AD877" s="13">
        <v>118.3</v>
      </c>
      <c r="AE877" s="13">
        <v>115.7</v>
      </c>
      <c r="AF877" s="13">
        <v>2.6</v>
      </c>
      <c r="AG877" s="13">
        <v>31.8</v>
      </c>
      <c r="AH877" s="13">
        <v>2.9</v>
      </c>
      <c r="AI877" s="13">
        <v>23.5</v>
      </c>
      <c r="AJ877" s="13">
        <v>1.2</v>
      </c>
      <c r="AK877" s="13">
        <v>7.2</v>
      </c>
      <c r="AL877" s="13">
        <v>4.2</v>
      </c>
      <c r="AM877" s="13">
        <v>8.1</v>
      </c>
      <c r="AN877" s="13">
        <v>55.1</v>
      </c>
      <c r="AO877" s="13">
        <v>60.5</v>
      </c>
      <c r="AP877" s="13">
        <v>28.9</v>
      </c>
      <c r="AQ877" s="13">
        <v>97.79</v>
      </c>
      <c r="AR877" s="13">
        <v>13.8</v>
      </c>
      <c r="AS877" s="13">
        <v>4697</v>
      </c>
      <c r="AT877" s="16">
        <v>26</v>
      </c>
      <c r="AU877" s="16">
        <v>7.3076923076923075</v>
      </c>
      <c r="AV877" s="17">
        <v>2.9076923076923076</v>
      </c>
      <c r="AW877" s="17">
        <v>0.4</v>
      </c>
      <c r="AX877" s="17">
        <v>2.5076923076923077</v>
      </c>
      <c r="AY877" s="17">
        <v>0.90769230769230769</v>
      </c>
      <c r="AZ877" s="17">
        <v>0.1076923076923077</v>
      </c>
      <c r="BA877" s="17">
        <v>2.5076923076923077</v>
      </c>
      <c r="BB877" s="18">
        <v>0.7344632768361582</v>
      </c>
      <c r="BC877" s="18">
        <v>2.9141104294478528</v>
      </c>
      <c r="BD877" s="18">
        <v>2.5641025641025644E-2</v>
      </c>
      <c r="BE877" s="18">
        <v>3.0421555845284664E-3</v>
      </c>
      <c r="BF877" s="18">
        <v>1.1299435028248589E-2</v>
      </c>
      <c r="BG877" s="18">
        <v>7.0838765754019997E-2</v>
      </c>
      <c r="BH877" s="58" t="s">
        <v>1323</v>
      </c>
      <c r="BI877" s="58" t="s">
        <v>1331</v>
      </c>
      <c r="BJ877" s="60">
        <v>0.55100000000000005</v>
      </c>
      <c r="BK877" s="60">
        <v>0.60499999999999998</v>
      </c>
      <c r="BL877" s="60">
        <v>0.72601086300543149</v>
      </c>
      <c r="BM877" s="62" t="s">
        <v>1526</v>
      </c>
      <c r="BN877" s="64">
        <v>0.79517102615694168</v>
      </c>
      <c r="BO877" s="64">
        <v>2301</v>
      </c>
      <c r="BP877" s="65">
        <v>0.20643198609300303</v>
      </c>
      <c r="BQ877" s="65">
        <v>2.9141104294478528</v>
      </c>
      <c r="BR877" s="80">
        <v>8.2138200782268578E-2</v>
      </c>
      <c r="BS877" s="18">
        <v>3.6940460669274228E-2</v>
      </c>
    </row>
    <row r="878" spans="1:71">
      <c r="A878" s="77" t="s">
        <v>78</v>
      </c>
      <c r="B878" s="12" t="s">
        <v>53</v>
      </c>
      <c r="C878" s="13">
        <v>36</v>
      </c>
      <c r="D878" s="13">
        <v>62</v>
      </c>
      <c r="E878" s="13">
        <v>33</v>
      </c>
      <c r="F878" s="13">
        <v>29</v>
      </c>
      <c r="G878" s="13">
        <v>36.5</v>
      </c>
      <c r="H878" s="14">
        <v>1649</v>
      </c>
      <c r="I878" s="15">
        <v>589</v>
      </c>
      <c r="J878" s="15">
        <v>1122</v>
      </c>
      <c r="K878" s="14">
        <v>52.7</v>
      </c>
      <c r="L878" s="15">
        <v>161</v>
      </c>
      <c r="M878" s="15">
        <v>372</v>
      </c>
      <c r="N878" s="14">
        <v>43</v>
      </c>
      <c r="O878" s="14">
        <v>304</v>
      </c>
      <c r="P878" s="14">
        <v>360</v>
      </c>
      <c r="Q878" s="14">
        <v>83.9</v>
      </c>
      <c r="R878" s="15">
        <v>25</v>
      </c>
      <c r="S878" s="15">
        <v>353</v>
      </c>
      <c r="T878" s="15">
        <v>372</v>
      </c>
      <c r="U878" s="15">
        <v>260</v>
      </c>
      <c r="V878" s="68">
        <v>192</v>
      </c>
      <c r="W878" s="15">
        <v>50</v>
      </c>
      <c r="X878" s="15">
        <v>74</v>
      </c>
      <c r="Y878" s="15">
        <v>105</v>
      </c>
      <c r="Z878" s="14">
        <v>2678</v>
      </c>
      <c r="AA878" s="14">
        <v>5</v>
      </c>
      <c r="AB878" s="14">
        <v>0</v>
      </c>
      <c r="AC878" s="13">
        <v>-0.6</v>
      </c>
      <c r="AD878" s="13">
        <v>116.5</v>
      </c>
      <c r="AE878" s="13">
        <v>117.4</v>
      </c>
      <c r="AF878" s="13">
        <v>-1</v>
      </c>
      <c r="AG878" s="13">
        <v>18.8</v>
      </c>
      <c r="AH878" s="13">
        <v>1.38</v>
      </c>
      <c r="AI878" s="13">
        <v>15.2</v>
      </c>
      <c r="AJ878" s="13">
        <v>1.1000000000000001</v>
      </c>
      <c r="AK878" s="13">
        <v>14.7</v>
      </c>
      <c r="AL878" s="13">
        <v>8.4</v>
      </c>
      <c r="AM878" s="13">
        <v>11</v>
      </c>
      <c r="AN878" s="13">
        <v>59.8</v>
      </c>
      <c r="AO878" s="13">
        <v>64.2</v>
      </c>
      <c r="AP878" s="13">
        <v>28.3</v>
      </c>
      <c r="AQ878" s="13">
        <v>99.49</v>
      </c>
      <c r="AR878" s="13">
        <v>14.2</v>
      </c>
      <c r="AS878" s="13">
        <v>4697</v>
      </c>
      <c r="AT878" s="16">
        <v>26.596774193548388</v>
      </c>
      <c r="AU878" s="16">
        <v>4.193548387096774</v>
      </c>
      <c r="AV878" s="17">
        <v>6</v>
      </c>
      <c r="AW878" s="17">
        <v>0.40322580645161288</v>
      </c>
      <c r="AX878" s="17">
        <v>5.693548387096774</v>
      </c>
      <c r="AY878" s="17">
        <v>0.80645161290322576</v>
      </c>
      <c r="AZ878" s="17">
        <v>1.1935483870967742</v>
      </c>
      <c r="BA878" s="17">
        <v>3.096774193548387</v>
      </c>
      <c r="BB878" s="18">
        <v>0.72867874502872299</v>
      </c>
      <c r="BC878" s="18">
        <v>1.3541666666666667</v>
      </c>
      <c r="BD878" s="18">
        <v>2.209456473707468E-2</v>
      </c>
      <c r="BE878" s="18">
        <v>3.2699955810870526E-2</v>
      </c>
      <c r="BF878" s="18">
        <v>1.104728236853734E-2</v>
      </c>
      <c r="BG878" s="18">
        <v>0.15598762704374725</v>
      </c>
      <c r="BH878" s="58" t="s">
        <v>1323</v>
      </c>
      <c r="BI878" s="58" t="s">
        <v>1332</v>
      </c>
      <c r="BJ878" s="60">
        <v>0.59799999999999998</v>
      </c>
      <c r="BK878" s="60">
        <v>0.64200000000000002</v>
      </c>
      <c r="BL878" s="60">
        <v>0.67712733856366925</v>
      </c>
      <c r="BM878" s="62" t="s">
        <v>1526</v>
      </c>
      <c r="BN878" s="64">
        <v>0.81342247030570525</v>
      </c>
      <c r="BO878" s="64">
        <v>2263</v>
      </c>
      <c r="BP878" s="65">
        <v>0.11489173663278833</v>
      </c>
      <c r="BQ878" s="65">
        <v>1.3541666666666667</v>
      </c>
      <c r="BR878" s="80">
        <v>0.16438356164383561</v>
      </c>
      <c r="BS878" s="18">
        <v>7.3059360730593603E-2</v>
      </c>
    </row>
    <row r="879" spans="1:71">
      <c r="A879" s="79" t="s">
        <v>80</v>
      </c>
      <c r="B879" s="12" t="s">
        <v>81</v>
      </c>
      <c r="C879" s="13">
        <v>25</v>
      </c>
      <c r="D879" s="13">
        <v>74</v>
      </c>
      <c r="E879" s="13">
        <v>42</v>
      </c>
      <c r="F879" s="13">
        <v>32</v>
      </c>
      <c r="G879" s="13">
        <v>29.8</v>
      </c>
      <c r="H879" s="14">
        <v>1643</v>
      </c>
      <c r="I879" s="15">
        <v>592</v>
      </c>
      <c r="J879" s="15">
        <v>1214</v>
      </c>
      <c r="K879" s="14">
        <v>48.8</v>
      </c>
      <c r="L879" s="15">
        <v>148</v>
      </c>
      <c r="M879" s="15">
        <v>392</v>
      </c>
      <c r="N879" s="14">
        <v>37.5</v>
      </c>
      <c r="O879" s="14">
        <v>311</v>
      </c>
      <c r="P879" s="14">
        <v>400</v>
      </c>
      <c r="Q879" s="14">
        <v>78.099999999999994</v>
      </c>
      <c r="R879" s="15">
        <v>89</v>
      </c>
      <c r="S879" s="15">
        <v>326</v>
      </c>
      <c r="T879" s="15">
        <v>414</v>
      </c>
      <c r="U879" s="15">
        <v>148</v>
      </c>
      <c r="V879" s="68">
        <v>155</v>
      </c>
      <c r="W879" s="15">
        <v>89</v>
      </c>
      <c r="X879" s="15">
        <v>111</v>
      </c>
      <c r="Y879" s="15">
        <v>259</v>
      </c>
      <c r="Z879" s="14">
        <v>2827</v>
      </c>
      <c r="AA879" s="14">
        <v>6</v>
      </c>
      <c r="AB879" s="14">
        <v>0</v>
      </c>
      <c r="AC879" s="13">
        <v>4.5</v>
      </c>
      <c r="AD879" s="13">
        <v>115.2</v>
      </c>
      <c r="AE879" s="13">
        <v>108.8</v>
      </c>
      <c r="AF879" s="13">
        <v>6.4</v>
      </c>
      <c r="AG879" s="13">
        <v>10.199999999999999</v>
      </c>
      <c r="AH879" s="13">
        <v>0.97</v>
      </c>
      <c r="AI879" s="13">
        <v>8.8000000000000007</v>
      </c>
      <c r="AJ879" s="13">
        <v>3.8</v>
      </c>
      <c r="AK879" s="13">
        <v>13.4</v>
      </c>
      <c r="AL879" s="13">
        <v>8.6999999999999993</v>
      </c>
      <c r="AM879" s="13">
        <v>9.1</v>
      </c>
      <c r="AN879" s="13">
        <v>54.8</v>
      </c>
      <c r="AO879" s="13">
        <v>59.1</v>
      </c>
      <c r="AP879" s="13">
        <v>27.4</v>
      </c>
      <c r="AQ879" s="13">
        <v>105.56</v>
      </c>
      <c r="AR879" s="13">
        <v>12.4</v>
      </c>
      <c r="AS879" s="13">
        <v>4863</v>
      </c>
      <c r="AT879" s="16">
        <v>22.202702702702702</v>
      </c>
      <c r="AU879" s="16">
        <v>2</v>
      </c>
      <c r="AV879" s="17">
        <v>5.5945945945945947</v>
      </c>
      <c r="AW879" s="17">
        <v>1.2027027027027026</v>
      </c>
      <c r="AX879" s="17">
        <v>4.4054054054054053</v>
      </c>
      <c r="AY879" s="17">
        <v>1.2027027027027026</v>
      </c>
      <c r="AZ879" s="17">
        <v>1.5</v>
      </c>
      <c r="BA879" s="17">
        <v>2.0945945945945947</v>
      </c>
      <c r="BB879" s="18">
        <v>0.74505713767458726</v>
      </c>
      <c r="BC879" s="18">
        <v>0.95483870967741924</v>
      </c>
      <c r="BD879" s="18">
        <v>4.0359151097406128E-2</v>
      </c>
      <c r="BE879" s="18">
        <v>5.0335570469798654E-2</v>
      </c>
      <c r="BF879" s="18">
        <v>4.0359151097406128E-2</v>
      </c>
      <c r="BG879" s="18">
        <v>0.1478323961545438</v>
      </c>
      <c r="BH879" s="58" t="s">
        <v>1322</v>
      </c>
      <c r="BI879" s="58" t="s">
        <v>1330</v>
      </c>
      <c r="BJ879" s="60">
        <v>0.54799999999999993</v>
      </c>
      <c r="BK879" s="60">
        <v>0.59099999999999997</v>
      </c>
      <c r="BL879" s="60">
        <v>0.73264936632468314</v>
      </c>
      <c r="BM879" s="62" t="s">
        <v>1527</v>
      </c>
      <c r="BN879" s="64">
        <v>0.67903638044483117</v>
      </c>
      <c r="BO879" s="64">
        <v>2205.2000000000003</v>
      </c>
      <c r="BP879" s="65">
        <v>6.711409395973153E-2</v>
      </c>
      <c r="BQ879" s="65">
        <v>0.95483870967741935</v>
      </c>
      <c r="BR879" s="80">
        <v>0.18773807364411391</v>
      </c>
      <c r="BS879" s="18">
        <v>9.2810931737106236E-2</v>
      </c>
    </row>
    <row r="880" spans="1:71">
      <c r="A880" s="77" t="s">
        <v>82</v>
      </c>
      <c r="B880" s="12" t="s">
        <v>83</v>
      </c>
      <c r="C880" s="13">
        <v>31</v>
      </c>
      <c r="D880" s="13">
        <v>78</v>
      </c>
      <c r="E880" s="13">
        <v>47</v>
      </c>
      <c r="F880" s="13">
        <v>31</v>
      </c>
      <c r="G880" s="13">
        <v>32.700000000000003</v>
      </c>
      <c r="H880" s="14">
        <v>1576</v>
      </c>
      <c r="I880" s="15">
        <v>616</v>
      </c>
      <c r="J880" s="15">
        <v>1186</v>
      </c>
      <c r="K880" s="14">
        <v>51.9</v>
      </c>
      <c r="L880" s="15">
        <v>125</v>
      </c>
      <c r="M880" s="15">
        <v>328</v>
      </c>
      <c r="N880" s="14">
        <v>38.9</v>
      </c>
      <c r="O880" s="14">
        <v>226</v>
      </c>
      <c r="P880" s="14">
        <v>304</v>
      </c>
      <c r="Q880" s="14">
        <v>73.400000000000006</v>
      </c>
      <c r="R880" s="15">
        <v>133</v>
      </c>
      <c r="S880" s="15">
        <v>406</v>
      </c>
      <c r="T880" s="15">
        <v>538</v>
      </c>
      <c r="U880" s="15">
        <v>265</v>
      </c>
      <c r="V880" s="68">
        <v>109</v>
      </c>
      <c r="W880" s="15">
        <v>70</v>
      </c>
      <c r="X880" s="15">
        <v>39</v>
      </c>
      <c r="Y880" s="15">
        <v>187</v>
      </c>
      <c r="Z880" s="14">
        <v>2847</v>
      </c>
      <c r="AA880" s="14">
        <v>11</v>
      </c>
      <c r="AB880" s="14">
        <v>0</v>
      </c>
      <c r="AC880" s="13">
        <v>4</v>
      </c>
      <c r="AD880" s="13">
        <v>114.5</v>
      </c>
      <c r="AE880" s="13">
        <v>108.9</v>
      </c>
      <c r="AF880" s="13">
        <v>5.5</v>
      </c>
      <c r="AG880" s="13">
        <v>15.5</v>
      </c>
      <c r="AH880" s="13">
        <v>2.41</v>
      </c>
      <c r="AI880" s="13">
        <v>15.6</v>
      </c>
      <c r="AJ880" s="13">
        <v>5.3</v>
      </c>
      <c r="AK880" s="13">
        <v>15.4</v>
      </c>
      <c r="AL880" s="13">
        <v>10.4</v>
      </c>
      <c r="AM880" s="13">
        <v>6.5</v>
      </c>
      <c r="AN880" s="13">
        <v>57.2</v>
      </c>
      <c r="AO880" s="13">
        <v>59.9</v>
      </c>
      <c r="AP880" s="13">
        <v>23.7</v>
      </c>
      <c r="AQ880" s="13">
        <v>101.43</v>
      </c>
      <c r="AR880" s="13">
        <v>13</v>
      </c>
      <c r="AS880" s="13">
        <v>5390</v>
      </c>
      <c r="AT880" s="16">
        <v>20.205128205128204</v>
      </c>
      <c r="AU880" s="16">
        <v>3.3974358974358974</v>
      </c>
      <c r="AV880" s="17">
        <v>6.8974358974358978</v>
      </c>
      <c r="AW880" s="17">
        <v>1.7051282051282051</v>
      </c>
      <c r="AX880" s="17">
        <v>5.2051282051282053</v>
      </c>
      <c r="AY880" s="17">
        <v>0.89743589743589747</v>
      </c>
      <c r="AZ880" s="17">
        <v>0.5</v>
      </c>
      <c r="BA880" s="17">
        <v>1.3974358974358974</v>
      </c>
      <c r="BB880" s="18">
        <v>0.61789382890300315</v>
      </c>
      <c r="BC880" s="18">
        <v>2.431192660550459</v>
      </c>
      <c r="BD880" s="18">
        <v>2.7444522857366892E-2</v>
      </c>
      <c r="BE880" s="18">
        <v>1.5290519877675839E-2</v>
      </c>
      <c r="BF880" s="18">
        <v>5.2144593428997091E-2</v>
      </c>
      <c r="BG880" s="18">
        <v>0.15917823257272798</v>
      </c>
      <c r="BH880" s="58" t="s">
        <v>1323</v>
      </c>
      <c r="BI880" s="58" t="s">
        <v>1331</v>
      </c>
      <c r="BJ880" s="60">
        <v>0.57200000000000006</v>
      </c>
      <c r="BK880" s="60">
        <v>0.59899999999999998</v>
      </c>
      <c r="BL880" s="60">
        <v>0.7157513578756789</v>
      </c>
      <c r="BM880" s="62" t="s">
        <v>1526</v>
      </c>
      <c r="BN880" s="64">
        <v>0.61794355878862917</v>
      </c>
      <c r="BO880" s="64">
        <v>2550.6000000000004</v>
      </c>
      <c r="BP880" s="65">
        <v>0.10389712224574608</v>
      </c>
      <c r="BQ880" s="65">
        <v>2.4311926605504586</v>
      </c>
      <c r="BR880" s="80">
        <v>0.21093076138947697</v>
      </c>
      <c r="BS880" s="18">
        <v>8.4555268041506579E-2</v>
      </c>
    </row>
    <row r="881" spans="1:71">
      <c r="A881" s="77" t="s">
        <v>84</v>
      </c>
      <c r="B881" s="12" t="s">
        <v>75</v>
      </c>
      <c r="C881" s="13">
        <v>25</v>
      </c>
      <c r="D881" s="13">
        <v>75</v>
      </c>
      <c r="E881" s="13">
        <v>60</v>
      </c>
      <c r="F881" s="13">
        <v>15</v>
      </c>
      <c r="G881" s="13">
        <v>30.7</v>
      </c>
      <c r="H881" s="14">
        <v>1545</v>
      </c>
      <c r="I881" s="15">
        <v>555</v>
      </c>
      <c r="J881" s="15">
        <v>1178</v>
      </c>
      <c r="K881" s="14">
        <v>47.2</v>
      </c>
      <c r="L881" s="15">
        <v>210</v>
      </c>
      <c r="M881" s="15">
        <v>533</v>
      </c>
      <c r="N881" s="14">
        <v>40.1</v>
      </c>
      <c r="O881" s="14">
        <v>225</v>
      </c>
      <c r="P881" s="14">
        <v>255</v>
      </c>
      <c r="Q881" s="14">
        <v>87.8</v>
      </c>
      <c r="R881" s="15">
        <v>45</v>
      </c>
      <c r="S881" s="15">
        <v>165</v>
      </c>
      <c r="T881" s="15">
        <v>218</v>
      </c>
      <c r="U881" s="15">
        <v>503</v>
      </c>
      <c r="V881" s="68">
        <v>188</v>
      </c>
      <c r="W881" s="15">
        <v>90</v>
      </c>
      <c r="X881" s="15">
        <v>8</v>
      </c>
      <c r="Y881" s="15">
        <v>143</v>
      </c>
      <c r="Z881" s="14">
        <v>2678</v>
      </c>
      <c r="AA881" s="14">
        <v>7</v>
      </c>
      <c r="AB881" s="14">
        <v>0</v>
      </c>
      <c r="AC881" s="13">
        <v>6.7</v>
      </c>
      <c r="AD881" s="13">
        <v>123.2</v>
      </c>
      <c r="AE881" s="13">
        <v>113.4</v>
      </c>
      <c r="AF881" s="13">
        <v>9.9</v>
      </c>
      <c r="AG881" s="13">
        <v>30.9</v>
      </c>
      <c r="AH881" s="13">
        <v>2.68</v>
      </c>
      <c r="AI881" s="13">
        <v>25.6</v>
      </c>
      <c r="AJ881" s="13">
        <v>2.1</v>
      </c>
      <c r="AK881" s="13">
        <v>6.8</v>
      </c>
      <c r="AL881" s="13">
        <v>4.5</v>
      </c>
      <c r="AM881" s="13">
        <v>9.6</v>
      </c>
      <c r="AN881" s="13">
        <v>56.2</v>
      </c>
      <c r="AO881" s="13">
        <v>60</v>
      </c>
      <c r="AP881" s="13">
        <v>26.5</v>
      </c>
      <c r="AQ881" s="13">
        <v>101.32</v>
      </c>
      <c r="AR881" s="13">
        <v>12.6</v>
      </c>
      <c r="AS881" s="13">
        <v>4865</v>
      </c>
      <c r="AT881" s="16">
        <v>20.6</v>
      </c>
      <c r="AU881" s="16">
        <v>6.706666666666667</v>
      </c>
      <c r="AV881" s="17">
        <v>2.9066666666666667</v>
      </c>
      <c r="AW881" s="17">
        <v>0.6</v>
      </c>
      <c r="AX881" s="17">
        <v>2.2000000000000002</v>
      </c>
      <c r="AY881" s="17">
        <v>1.2</v>
      </c>
      <c r="AZ881" s="17">
        <v>0.10666666666666667</v>
      </c>
      <c r="BA881" s="17">
        <v>2.5066666666666668</v>
      </c>
      <c r="BB881" s="18">
        <v>0.67100977198697076</v>
      </c>
      <c r="BC881" s="18">
        <v>2.6755319148936172</v>
      </c>
      <c r="BD881" s="18">
        <v>3.9087947882736153E-2</v>
      </c>
      <c r="BE881" s="18">
        <v>3.4744842562432141E-3</v>
      </c>
      <c r="BF881" s="18">
        <v>1.9543973941368076E-2</v>
      </c>
      <c r="BG881" s="18">
        <v>7.1661237785016291E-2</v>
      </c>
      <c r="BH881" s="58" t="s">
        <v>1323</v>
      </c>
      <c r="BI881" s="58" t="s">
        <v>1330</v>
      </c>
      <c r="BJ881" s="60">
        <v>0.56200000000000006</v>
      </c>
      <c r="BK881" s="60">
        <v>0.6</v>
      </c>
      <c r="BL881" s="60">
        <v>0.71092335546167773</v>
      </c>
      <c r="BM881" s="62" t="s">
        <v>1526</v>
      </c>
      <c r="BN881" s="64">
        <v>0.6300201207243461</v>
      </c>
      <c r="BO881" s="64">
        <v>2302.5</v>
      </c>
      <c r="BP881" s="65">
        <v>0.21845819761129207</v>
      </c>
      <c r="BQ881" s="65">
        <v>2.6755319148936172</v>
      </c>
      <c r="BR881" s="80">
        <v>9.4679695982627585E-2</v>
      </c>
      <c r="BS881" s="18">
        <v>4.5747376040535657E-2</v>
      </c>
    </row>
    <row r="882" spans="1:71">
      <c r="A882" s="77" t="s">
        <v>86</v>
      </c>
      <c r="B882" s="12" t="s">
        <v>87</v>
      </c>
      <c r="C882" s="13">
        <v>25</v>
      </c>
      <c r="D882" s="13">
        <v>74</v>
      </c>
      <c r="E882" s="13">
        <v>35</v>
      </c>
      <c r="F882" s="13">
        <v>39</v>
      </c>
      <c r="G882" s="13">
        <v>33.1</v>
      </c>
      <c r="H882" s="14">
        <v>1510</v>
      </c>
      <c r="I882" s="15">
        <v>511</v>
      </c>
      <c r="J882" s="15">
        <v>1117</v>
      </c>
      <c r="K882" s="14">
        <v>45.3</v>
      </c>
      <c r="L882" s="15">
        <v>215</v>
      </c>
      <c r="M882" s="15">
        <v>585</v>
      </c>
      <c r="N882" s="14">
        <v>37</v>
      </c>
      <c r="O882" s="14">
        <v>274</v>
      </c>
      <c r="P882" s="14">
        <v>303</v>
      </c>
      <c r="Q882" s="14">
        <v>90.2</v>
      </c>
      <c r="R882" s="15">
        <v>22</v>
      </c>
      <c r="S882" s="15">
        <v>252</v>
      </c>
      <c r="T882" s="15">
        <v>274</v>
      </c>
      <c r="U882" s="15">
        <v>333</v>
      </c>
      <c r="V882" s="68">
        <v>178</v>
      </c>
      <c r="W882" s="15">
        <v>67</v>
      </c>
      <c r="X882" s="15">
        <v>15</v>
      </c>
      <c r="Y882" s="15">
        <v>155</v>
      </c>
      <c r="Z882" s="14">
        <v>2412</v>
      </c>
      <c r="AA882" s="14">
        <v>2</v>
      </c>
      <c r="AB882" s="14">
        <v>0</v>
      </c>
      <c r="AC882" s="13">
        <v>-1.9</v>
      </c>
      <c r="AD882" s="13">
        <v>111.5</v>
      </c>
      <c r="AE882" s="13">
        <v>113.9</v>
      </c>
      <c r="AF882" s="13">
        <v>-2.5</v>
      </c>
      <c r="AG882" s="13">
        <v>19.7</v>
      </c>
      <c r="AH882" s="13">
        <v>1.86</v>
      </c>
      <c r="AI882" s="13">
        <v>18.8</v>
      </c>
      <c r="AJ882" s="13">
        <v>1</v>
      </c>
      <c r="AK882" s="13">
        <v>9.5</v>
      </c>
      <c r="AL882" s="13">
        <v>5.3</v>
      </c>
      <c r="AM882" s="13">
        <v>10.1</v>
      </c>
      <c r="AN882" s="13">
        <v>55</v>
      </c>
      <c r="AO882" s="13">
        <v>60.1</v>
      </c>
      <c r="AP882" s="13">
        <v>23.7</v>
      </c>
      <c r="AQ882" s="13">
        <v>105.37</v>
      </c>
      <c r="AR882" s="13">
        <v>10.3</v>
      </c>
      <c r="AS882" s="13">
        <v>5375</v>
      </c>
      <c r="AT882" s="16">
        <v>20.405405405405407</v>
      </c>
      <c r="AU882" s="16">
        <v>4.5</v>
      </c>
      <c r="AV882" s="17">
        <v>3.7027027027027026</v>
      </c>
      <c r="AW882" s="17">
        <v>0.29729729729729731</v>
      </c>
      <c r="AX882" s="17">
        <v>3.4054054054054053</v>
      </c>
      <c r="AY882" s="17">
        <v>0.90540540540540537</v>
      </c>
      <c r="AZ882" s="17">
        <v>0.20270270270270271</v>
      </c>
      <c r="BA882" s="17">
        <v>2.4054054054054053</v>
      </c>
      <c r="BB882" s="18">
        <v>0.61647750469502738</v>
      </c>
      <c r="BC882" s="18">
        <v>1.8707865168539326</v>
      </c>
      <c r="BD882" s="18">
        <v>2.7353637625540946E-2</v>
      </c>
      <c r="BE882" s="18">
        <v>6.123948722136033E-3</v>
      </c>
      <c r="BF882" s="18">
        <v>8.9817914591328492E-3</v>
      </c>
      <c r="BG882" s="18">
        <v>0.10288233853188535</v>
      </c>
      <c r="BH882" s="58" t="s">
        <v>1323</v>
      </c>
      <c r="BI882" s="58" t="s">
        <v>1330</v>
      </c>
      <c r="BJ882" s="60">
        <v>0.55000000000000004</v>
      </c>
      <c r="BK882" s="60">
        <v>0.60099999999999998</v>
      </c>
      <c r="BL882" s="60">
        <v>0.67410983705491856</v>
      </c>
      <c r="BM882" s="62" t="s">
        <v>1526</v>
      </c>
      <c r="BN882" s="64">
        <v>0.62406873674479313</v>
      </c>
      <c r="BO882" s="64">
        <v>2449.4</v>
      </c>
      <c r="BP882" s="65">
        <v>0.13595166163141995</v>
      </c>
      <c r="BQ882" s="65">
        <v>1.8707865168539326</v>
      </c>
      <c r="BR882" s="80">
        <v>0.1118641299910182</v>
      </c>
      <c r="BS882" s="18">
        <v>4.8447238779565062E-2</v>
      </c>
    </row>
    <row r="883" spans="1:71">
      <c r="A883" s="77" t="s">
        <v>88</v>
      </c>
      <c r="B883" s="12" t="s">
        <v>43</v>
      </c>
      <c r="C883" s="13">
        <v>24</v>
      </c>
      <c r="D883" s="13">
        <v>69</v>
      </c>
      <c r="E883" s="13">
        <v>55</v>
      </c>
      <c r="F883" s="13">
        <v>14</v>
      </c>
      <c r="G883" s="13">
        <v>32.4</v>
      </c>
      <c r="H883" s="14">
        <v>1490</v>
      </c>
      <c r="I883" s="15">
        <v>566</v>
      </c>
      <c r="J883" s="15">
        <v>1166</v>
      </c>
      <c r="K883" s="14">
        <v>48.4</v>
      </c>
      <c r="L883" s="15">
        <v>124</v>
      </c>
      <c r="M883" s="15">
        <v>338</v>
      </c>
      <c r="N883" s="14">
        <v>36.5</v>
      </c>
      <c r="O883" s="14">
        <v>235</v>
      </c>
      <c r="P883" s="14">
        <v>297</v>
      </c>
      <c r="Q883" s="14">
        <v>78.900000000000006</v>
      </c>
      <c r="R883" s="15">
        <v>62</v>
      </c>
      <c r="S883" s="15">
        <v>311</v>
      </c>
      <c r="T883" s="15">
        <v>366</v>
      </c>
      <c r="U883" s="15">
        <v>352</v>
      </c>
      <c r="V883" s="68">
        <v>152</v>
      </c>
      <c r="W883" s="15">
        <v>110</v>
      </c>
      <c r="X883" s="15">
        <v>48</v>
      </c>
      <c r="Y883" s="15">
        <v>159</v>
      </c>
      <c r="Z883" s="14">
        <v>2788</v>
      </c>
      <c r="AA883" s="14">
        <v>3</v>
      </c>
      <c r="AB883" s="14">
        <v>0</v>
      </c>
      <c r="AC883" s="13">
        <v>6.6</v>
      </c>
      <c r="AD883" s="13">
        <v>116.7</v>
      </c>
      <c r="AE883" s="13">
        <v>106.5</v>
      </c>
      <c r="AF883" s="13">
        <v>10.199999999999999</v>
      </c>
      <c r="AG883" s="13">
        <v>23.4</v>
      </c>
      <c r="AH883" s="13">
        <v>2.37</v>
      </c>
      <c r="AI883" s="13">
        <v>19.7</v>
      </c>
      <c r="AJ883" s="13">
        <v>2.6</v>
      </c>
      <c r="AK883" s="13">
        <v>13.1</v>
      </c>
      <c r="AL883" s="13">
        <v>7.9</v>
      </c>
      <c r="AM883" s="13">
        <v>8.3000000000000007</v>
      </c>
      <c r="AN883" s="13">
        <v>53.7</v>
      </c>
      <c r="AO883" s="13">
        <v>57.3</v>
      </c>
      <c r="AP883" s="13">
        <v>27</v>
      </c>
      <c r="AQ883" s="13">
        <v>102.44</v>
      </c>
      <c r="AR883" s="13">
        <v>13.8</v>
      </c>
      <c r="AS883" s="13">
        <v>4760</v>
      </c>
      <c r="AT883" s="16">
        <v>21.594202898550726</v>
      </c>
      <c r="AU883" s="16">
        <v>5.1014492753623184</v>
      </c>
      <c r="AV883" s="17">
        <v>5.3043478260869561</v>
      </c>
      <c r="AW883" s="17">
        <v>0.89855072463768115</v>
      </c>
      <c r="AX883" s="17">
        <v>4.5072463768115938</v>
      </c>
      <c r="AY883" s="17">
        <v>1.5942028985507246</v>
      </c>
      <c r="AZ883" s="17">
        <v>0.69565217391304346</v>
      </c>
      <c r="BA883" s="17">
        <v>2.2028985507246377</v>
      </c>
      <c r="BB883" s="18">
        <v>0.66648774378242981</v>
      </c>
      <c r="BC883" s="18">
        <v>2.3157894736842102</v>
      </c>
      <c r="BD883" s="18">
        <v>4.9203793165145823E-2</v>
      </c>
      <c r="BE883" s="18">
        <v>2.147074610842727E-2</v>
      </c>
      <c r="BF883" s="18">
        <v>2.7733047056718554E-2</v>
      </c>
      <c r="BG883" s="18">
        <v>0.139112542494185</v>
      </c>
      <c r="BH883" s="58" t="s">
        <v>1323</v>
      </c>
      <c r="BI883" s="58" t="s">
        <v>1330</v>
      </c>
      <c r="BJ883" s="60">
        <v>0.53700000000000003</v>
      </c>
      <c r="BK883" s="60">
        <v>0.57299999999999995</v>
      </c>
      <c r="BL883" s="60">
        <v>0.70368135184067593</v>
      </c>
      <c r="BM883" s="62" t="s">
        <v>1526</v>
      </c>
      <c r="BN883" s="64">
        <v>0.66042632607237639</v>
      </c>
      <c r="BO883" s="64">
        <v>2235.6</v>
      </c>
      <c r="BP883" s="65">
        <v>0.15745213812846665</v>
      </c>
      <c r="BQ883" s="65">
        <v>2.3157894736842106</v>
      </c>
      <c r="BR883" s="80">
        <v>0.16371443907675792</v>
      </c>
      <c r="BS883" s="18">
        <v>7.8129659450110342E-2</v>
      </c>
    </row>
    <row r="884" spans="1:71">
      <c r="A884" s="77" t="s">
        <v>90</v>
      </c>
      <c r="B884" s="12" t="s">
        <v>73</v>
      </c>
      <c r="C884" s="13">
        <v>27</v>
      </c>
      <c r="D884" s="13">
        <v>73</v>
      </c>
      <c r="E884" s="13">
        <v>46</v>
      </c>
      <c r="F884" s="13">
        <v>27</v>
      </c>
      <c r="G884" s="13">
        <v>34.9</v>
      </c>
      <c r="H884" s="14">
        <v>1475</v>
      </c>
      <c r="I884" s="15">
        <v>475</v>
      </c>
      <c r="J884" s="15">
        <v>1037</v>
      </c>
      <c r="K884" s="14">
        <v>46</v>
      </c>
      <c r="L884" s="15">
        <v>197</v>
      </c>
      <c r="M884" s="15">
        <v>533</v>
      </c>
      <c r="N884" s="14">
        <v>37.700000000000003</v>
      </c>
      <c r="O884" s="14">
        <v>321</v>
      </c>
      <c r="P884" s="14">
        <v>365</v>
      </c>
      <c r="Q884" s="14">
        <v>87.7</v>
      </c>
      <c r="R884" s="15">
        <v>58</v>
      </c>
      <c r="S884" s="15">
        <v>270</v>
      </c>
      <c r="T884" s="15">
        <v>329</v>
      </c>
      <c r="U884" s="15">
        <v>423</v>
      </c>
      <c r="V884" s="68">
        <v>175</v>
      </c>
      <c r="W884" s="15">
        <v>80</v>
      </c>
      <c r="X884" s="15">
        <v>22</v>
      </c>
      <c r="Y884" s="15">
        <v>153</v>
      </c>
      <c r="Z884" s="14">
        <v>2635</v>
      </c>
      <c r="AA884" s="14">
        <v>9</v>
      </c>
      <c r="AB884" s="14">
        <v>1</v>
      </c>
      <c r="AC884" s="13">
        <v>2.7</v>
      </c>
      <c r="AD884" s="13">
        <v>117.1</v>
      </c>
      <c r="AE884" s="13">
        <v>113.3</v>
      </c>
      <c r="AF884" s="13">
        <v>3.8</v>
      </c>
      <c r="AG884" s="13">
        <v>24.1</v>
      </c>
      <c r="AH884" s="13">
        <v>2.38</v>
      </c>
      <c r="AI884" s="13">
        <v>23.6</v>
      </c>
      <c r="AJ884" s="13">
        <v>2.5</v>
      </c>
      <c r="AK884" s="13">
        <v>10.1</v>
      </c>
      <c r="AL884" s="13">
        <v>6.5</v>
      </c>
      <c r="AM884" s="13">
        <v>9.9</v>
      </c>
      <c r="AN884" s="13">
        <v>55.6</v>
      </c>
      <c r="AO884" s="13">
        <v>61.6</v>
      </c>
      <c r="AP884" s="13">
        <v>23</v>
      </c>
      <c r="AQ884" s="13">
        <v>99.86</v>
      </c>
      <c r="AR884" s="13">
        <v>11.8</v>
      </c>
      <c r="AS884" s="13">
        <v>5303</v>
      </c>
      <c r="AT884" s="16">
        <v>20.205479452054796</v>
      </c>
      <c r="AU884" s="16">
        <v>5.7945205479452051</v>
      </c>
      <c r="AV884" s="17">
        <v>4.506849315068493</v>
      </c>
      <c r="AW884" s="17">
        <v>0.79452054794520544</v>
      </c>
      <c r="AX884" s="17">
        <v>3.6986301369863015</v>
      </c>
      <c r="AY884" s="17">
        <v>1.095890410958904</v>
      </c>
      <c r="AZ884" s="17">
        <v>0.30136986301369861</v>
      </c>
      <c r="BA884" s="17">
        <v>2.3972602739726026</v>
      </c>
      <c r="BB884" s="18">
        <v>0.57895356596145553</v>
      </c>
      <c r="BC884" s="18">
        <v>2.4171428571428573</v>
      </c>
      <c r="BD884" s="18">
        <v>3.1400871374180635E-2</v>
      </c>
      <c r="BE884" s="18">
        <v>8.6352396278996744E-3</v>
      </c>
      <c r="BF884" s="18">
        <v>2.2765631746280959E-2</v>
      </c>
      <c r="BG884" s="18">
        <v>0.10597794088785964</v>
      </c>
      <c r="BH884" s="58" t="s">
        <v>1323</v>
      </c>
      <c r="BI884" s="58" t="s">
        <v>1330</v>
      </c>
      <c r="BJ884" s="60">
        <v>0.55600000000000005</v>
      </c>
      <c r="BK884" s="60">
        <v>0.61599999999999999</v>
      </c>
      <c r="BL884" s="60">
        <v>0.62582981291490647</v>
      </c>
      <c r="BM884" s="62" t="s">
        <v>1526</v>
      </c>
      <c r="BN884" s="64">
        <v>0.61795430114936201</v>
      </c>
      <c r="BO884" s="64">
        <v>2547.6999999999998</v>
      </c>
      <c r="BP884" s="65">
        <v>0.16603210739098012</v>
      </c>
      <c r="BQ884" s="65">
        <v>2.4171428571428573</v>
      </c>
      <c r="BR884" s="80">
        <v>0.12913608352631786</v>
      </c>
      <c r="BS884" s="18">
        <v>5.6390731509466052E-2</v>
      </c>
    </row>
    <row r="885" spans="1:71">
      <c r="A885" s="77" t="s">
        <v>92</v>
      </c>
      <c r="B885" s="12" t="s">
        <v>93</v>
      </c>
      <c r="C885" s="13">
        <v>27</v>
      </c>
      <c r="D885" s="13">
        <v>62</v>
      </c>
      <c r="E885" s="13">
        <v>27</v>
      </c>
      <c r="F885" s="13">
        <v>35</v>
      </c>
      <c r="G885" s="13">
        <v>36.1</v>
      </c>
      <c r="H885" s="14">
        <v>1457</v>
      </c>
      <c r="I885" s="15">
        <v>539</v>
      </c>
      <c r="J885" s="15">
        <v>1166</v>
      </c>
      <c r="K885" s="14">
        <v>46.3</v>
      </c>
      <c r="L885" s="15">
        <v>118</v>
      </c>
      <c r="M885" s="15">
        <v>378</v>
      </c>
      <c r="N885" s="14">
        <v>31</v>
      </c>
      <c r="O885" s="14">
        <v>260</v>
      </c>
      <c r="P885" s="14">
        <v>316</v>
      </c>
      <c r="Q885" s="14">
        <v>82.7</v>
      </c>
      <c r="R885" s="15">
        <v>56</v>
      </c>
      <c r="S885" s="15">
        <v>242</v>
      </c>
      <c r="T885" s="15">
        <v>298</v>
      </c>
      <c r="U885" s="15">
        <v>391</v>
      </c>
      <c r="V885" s="68">
        <v>174</v>
      </c>
      <c r="W885" s="15">
        <v>93</v>
      </c>
      <c r="X885" s="15">
        <v>25</v>
      </c>
      <c r="Y885" s="15">
        <v>161</v>
      </c>
      <c r="Z885" s="14">
        <v>2579</v>
      </c>
      <c r="AA885" s="14">
        <v>9</v>
      </c>
      <c r="AB885" s="14">
        <v>0</v>
      </c>
      <c r="AC885" s="13">
        <v>-1.1000000000000001</v>
      </c>
      <c r="AD885" s="13">
        <v>113.7</v>
      </c>
      <c r="AE885" s="13">
        <v>114.9</v>
      </c>
      <c r="AF885" s="13">
        <v>-1.2</v>
      </c>
      <c r="AG885" s="13">
        <v>26.2</v>
      </c>
      <c r="AH885" s="13">
        <v>2.25</v>
      </c>
      <c r="AI885" s="13">
        <v>21</v>
      </c>
      <c r="AJ885" s="13">
        <v>2.2999999999999998</v>
      </c>
      <c r="AK885" s="13">
        <v>10.6</v>
      </c>
      <c r="AL885" s="13">
        <v>6.4</v>
      </c>
      <c r="AM885" s="13">
        <v>9.3000000000000007</v>
      </c>
      <c r="AN885" s="13">
        <v>51.4</v>
      </c>
      <c r="AO885" s="13">
        <v>56</v>
      </c>
      <c r="AP885" s="13">
        <v>27.4</v>
      </c>
      <c r="AQ885" s="13">
        <v>102.22</v>
      </c>
      <c r="AR885" s="13">
        <v>11.9</v>
      </c>
      <c r="AS885" s="13">
        <v>4768</v>
      </c>
      <c r="AT885" s="16">
        <v>23.5</v>
      </c>
      <c r="AU885" s="16">
        <v>6.306451612903226</v>
      </c>
      <c r="AV885" s="17">
        <v>4.806451612903226</v>
      </c>
      <c r="AW885" s="17">
        <v>0.90322580645161288</v>
      </c>
      <c r="AX885" s="17">
        <v>3.903225806451613</v>
      </c>
      <c r="AY885" s="17">
        <v>1.5</v>
      </c>
      <c r="AZ885" s="17">
        <v>0.40322580645161288</v>
      </c>
      <c r="BA885" s="17">
        <v>2.806451612903226</v>
      </c>
      <c r="BB885" s="18">
        <v>0.65096952908587258</v>
      </c>
      <c r="BC885" s="18">
        <v>2.2471264367816093</v>
      </c>
      <c r="BD885" s="18">
        <v>4.1551246537396121E-2</v>
      </c>
      <c r="BE885" s="18">
        <v>1.1169689929407558E-2</v>
      </c>
      <c r="BF885" s="18">
        <v>2.5020105441872931E-2</v>
      </c>
      <c r="BG885" s="18">
        <v>0.10812259851666517</v>
      </c>
      <c r="BH885" s="58" t="s">
        <v>1323</v>
      </c>
      <c r="BI885" s="58" t="s">
        <v>1330</v>
      </c>
      <c r="BJ885" s="60">
        <v>0.51400000000000001</v>
      </c>
      <c r="BK885" s="60">
        <v>0.56000000000000005</v>
      </c>
      <c r="BL885" s="60">
        <v>0.70368135184067593</v>
      </c>
      <c r="BM885" s="62" t="s">
        <v>1526</v>
      </c>
      <c r="BN885" s="64">
        <v>0.71871227364185108</v>
      </c>
      <c r="BO885" s="64">
        <v>2238.2000000000003</v>
      </c>
      <c r="BP885" s="65">
        <v>0.17469395049593422</v>
      </c>
      <c r="BQ885" s="65">
        <v>2.2471264367816093</v>
      </c>
      <c r="BR885" s="80">
        <v>0.13314270395853811</v>
      </c>
      <c r="BS885" s="18">
        <v>6.195454680844726E-2</v>
      </c>
    </row>
    <row r="886" spans="1:71">
      <c r="A886" s="77" t="s">
        <v>94</v>
      </c>
      <c r="B886" s="12" t="s">
        <v>67</v>
      </c>
      <c r="C886" s="13">
        <v>22</v>
      </c>
      <c r="D886" s="13">
        <v>76</v>
      </c>
      <c r="E886" s="13">
        <v>52</v>
      </c>
      <c r="F886" s="13">
        <v>24</v>
      </c>
      <c r="G886" s="13">
        <v>31.5</v>
      </c>
      <c r="H886" s="14">
        <v>1452</v>
      </c>
      <c r="I886" s="15">
        <v>570</v>
      </c>
      <c r="J886" s="15">
        <v>1140</v>
      </c>
      <c r="K886" s="14">
        <v>49.6</v>
      </c>
      <c r="L886" s="15">
        <v>23</v>
      </c>
      <c r="M886" s="15">
        <v>91</v>
      </c>
      <c r="N886" s="14">
        <v>23.3</v>
      </c>
      <c r="O886" s="14">
        <v>296</v>
      </c>
      <c r="P886" s="14">
        <v>426</v>
      </c>
      <c r="Q886" s="14">
        <v>69.2</v>
      </c>
      <c r="R886" s="15">
        <v>258</v>
      </c>
      <c r="S886" s="15">
        <v>524</v>
      </c>
      <c r="T886" s="15">
        <v>783</v>
      </c>
      <c r="U886" s="15">
        <v>372</v>
      </c>
      <c r="V886" s="68">
        <v>198</v>
      </c>
      <c r="W886" s="15">
        <v>84</v>
      </c>
      <c r="X886" s="15">
        <v>61</v>
      </c>
      <c r="Y886" s="15">
        <v>213</v>
      </c>
      <c r="Z886" s="14">
        <v>3192</v>
      </c>
      <c r="AA886" s="14">
        <v>45</v>
      </c>
      <c r="AB886" s="14">
        <v>4</v>
      </c>
      <c r="AC886" s="13">
        <v>5.4</v>
      </c>
      <c r="AD886" s="13">
        <v>114.9</v>
      </c>
      <c r="AE886" s="13">
        <v>107.4</v>
      </c>
      <c r="AF886" s="13">
        <v>7.6</v>
      </c>
      <c r="AG886" s="13">
        <v>23.8</v>
      </c>
      <c r="AH886" s="13">
        <v>1.92</v>
      </c>
      <c r="AI886" s="13">
        <v>19.600000000000001</v>
      </c>
      <c r="AJ886" s="13">
        <v>9.9</v>
      </c>
      <c r="AK886" s="13">
        <v>21</v>
      </c>
      <c r="AL886" s="13">
        <v>15.3</v>
      </c>
      <c r="AM886" s="13">
        <v>10.199999999999999</v>
      </c>
      <c r="AN886" s="13">
        <v>50.5</v>
      </c>
      <c r="AO886" s="13">
        <v>54.5</v>
      </c>
      <c r="AP886" s="13">
        <v>25.9</v>
      </c>
      <c r="AQ886" s="13">
        <v>99.47</v>
      </c>
      <c r="AR886" s="13">
        <v>15.3</v>
      </c>
      <c r="AS886" s="13">
        <v>4978</v>
      </c>
      <c r="AT886" s="16">
        <v>19.105263157894736</v>
      </c>
      <c r="AU886" s="16">
        <v>4.8947368421052628</v>
      </c>
      <c r="AV886" s="17">
        <v>10.302631578947368</v>
      </c>
      <c r="AW886" s="17">
        <v>3.3947368421052633</v>
      </c>
      <c r="AX886" s="17">
        <v>6.8947368421052628</v>
      </c>
      <c r="AY886" s="17">
        <v>1.1052631578947369</v>
      </c>
      <c r="AZ886" s="17">
        <v>0.80263157894736847</v>
      </c>
      <c r="BA886" s="17">
        <v>2.6052631578947367</v>
      </c>
      <c r="BB886" s="18">
        <v>0.60651629072681701</v>
      </c>
      <c r="BC886" s="18">
        <v>1.8787878787878787</v>
      </c>
      <c r="BD886" s="18">
        <v>3.5087719298245619E-2</v>
      </c>
      <c r="BE886" s="18">
        <v>2.5480367585630746E-2</v>
      </c>
      <c r="BF886" s="18">
        <v>0.10776942355889725</v>
      </c>
      <c r="BG886" s="18">
        <v>0.21888053467000834</v>
      </c>
      <c r="BH886" s="58" t="s">
        <v>1323</v>
      </c>
      <c r="BI886" s="58" t="s">
        <v>1329</v>
      </c>
      <c r="BJ886" s="60">
        <v>0.505</v>
      </c>
      <c r="BK886" s="60">
        <v>0.54500000000000004</v>
      </c>
      <c r="BL886" s="60">
        <v>0.687990343995172</v>
      </c>
      <c r="BM886" s="62" t="s">
        <v>1526</v>
      </c>
      <c r="BN886" s="64">
        <v>0.58430583501006039</v>
      </c>
      <c r="BO886" s="64">
        <v>2394</v>
      </c>
      <c r="BP886" s="65">
        <v>0.15538847117794485</v>
      </c>
      <c r="BQ886" s="65">
        <v>1.8787878787878789</v>
      </c>
      <c r="BR886" s="80">
        <v>0.32706766917293234</v>
      </c>
      <c r="BS886" s="18">
        <v>0.12921191868560292</v>
      </c>
    </row>
    <row r="887" spans="1:71">
      <c r="A887" s="77" t="s">
        <v>96</v>
      </c>
      <c r="B887" s="12" t="s">
        <v>97</v>
      </c>
      <c r="C887" s="13">
        <v>23</v>
      </c>
      <c r="D887" s="13">
        <v>60</v>
      </c>
      <c r="E887" s="13">
        <v>33</v>
      </c>
      <c r="F887" s="13">
        <v>27</v>
      </c>
      <c r="G887" s="13">
        <v>33.700000000000003</v>
      </c>
      <c r="H887" s="14">
        <v>1452</v>
      </c>
      <c r="I887" s="15">
        <v>540</v>
      </c>
      <c r="J887" s="15">
        <v>1164</v>
      </c>
      <c r="K887" s="14">
        <v>46.3</v>
      </c>
      <c r="L887" s="15">
        <v>102</v>
      </c>
      <c r="M887" s="15">
        <v>354</v>
      </c>
      <c r="N887" s="14">
        <v>29.5</v>
      </c>
      <c r="O887" s="14">
        <v>270</v>
      </c>
      <c r="P887" s="14">
        <v>312</v>
      </c>
      <c r="Q887" s="14">
        <v>87.1</v>
      </c>
      <c r="R887" s="15">
        <v>54</v>
      </c>
      <c r="S887" s="15">
        <v>288</v>
      </c>
      <c r="T887" s="15">
        <v>342</v>
      </c>
      <c r="U887" s="15">
        <v>282</v>
      </c>
      <c r="V887" s="68">
        <v>138</v>
      </c>
      <c r="W887" s="15">
        <v>78</v>
      </c>
      <c r="X887" s="15">
        <v>24</v>
      </c>
      <c r="Y887" s="15">
        <v>150</v>
      </c>
      <c r="Z887" s="14">
        <v>2436</v>
      </c>
      <c r="AA887" s="14">
        <v>3</v>
      </c>
      <c r="AB887" s="14">
        <v>0</v>
      </c>
      <c r="AC887" s="13">
        <v>4.0999999999999996</v>
      </c>
      <c r="AD887" s="13">
        <v>111.8</v>
      </c>
      <c r="AE887" s="13">
        <v>105.8</v>
      </c>
      <c r="AF887" s="13">
        <v>6</v>
      </c>
      <c r="AG887" s="13">
        <v>24.7</v>
      </c>
      <c r="AH887" s="13">
        <v>2.06</v>
      </c>
      <c r="AI887" s="13">
        <v>16.5</v>
      </c>
      <c r="AJ887" s="13">
        <v>2.7</v>
      </c>
      <c r="AK887" s="13">
        <v>14.6</v>
      </c>
      <c r="AL887" s="13">
        <v>8.5</v>
      </c>
      <c r="AM887" s="13">
        <v>8</v>
      </c>
      <c r="AN887" s="13">
        <v>50.7</v>
      </c>
      <c r="AO887" s="13">
        <v>55.8</v>
      </c>
      <c r="AP887" s="13">
        <v>30.6</v>
      </c>
      <c r="AQ887" s="13">
        <v>97.65</v>
      </c>
      <c r="AR887" s="13">
        <v>15.3</v>
      </c>
      <c r="AS887" s="13">
        <v>4116</v>
      </c>
      <c r="AT887" s="16">
        <v>24.2</v>
      </c>
      <c r="AU887" s="16">
        <v>4.7</v>
      </c>
      <c r="AV887" s="17">
        <v>5.7</v>
      </c>
      <c r="AW887" s="17">
        <v>0.9</v>
      </c>
      <c r="AX887" s="17">
        <v>4.8</v>
      </c>
      <c r="AY887" s="17">
        <v>1.3</v>
      </c>
      <c r="AZ887" s="17">
        <v>0.4</v>
      </c>
      <c r="BA887" s="17">
        <v>2.2999999999999998</v>
      </c>
      <c r="BB887" s="18">
        <v>0.71810089020771506</v>
      </c>
      <c r="BC887" s="18">
        <v>2.0434782608695654</v>
      </c>
      <c r="BD887" s="18">
        <v>3.857566765578635E-2</v>
      </c>
      <c r="BE887" s="18">
        <v>1.1869436201780416E-2</v>
      </c>
      <c r="BF887" s="18">
        <v>2.6706231454005934E-2</v>
      </c>
      <c r="BG887" s="18">
        <v>0.14243323442136496</v>
      </c>
      <c r="BH887" s="58" t="s">
        <v>1323</v>
      </c>
      <c r="BI887" s="58" t="s">
        <v>1330</v>
      </c>
      <c r="BJ887" s="60">
        <v>0.50700000000000001</v>
      </c>
      <c r="BK887" s="60">
        <v>0.55799999999999994</v>
      </c>
      <c r="BL887" s="60">
        <v>0.70247435123717561</v>
      </c>
      <c r="BM887" s="62" t="s">
        <v>1526</v>
      </c>
      <c r="BN887" s="64">
        <v>0.74012072434607645</v>
      </c>
      <c r="BO887" s="64">
        <v>2022.0000000000002</v>
      </c>
      <c r="BP887" s="65">
        <v>0.13946587537091987</v>
      </c>
      <c r="BQ887" s="65">
        <v>2.0434782608695654</v>
      </c>
      <c r="BR887" s="80">
        <v>0.1691394658753709</v>
      </c>
      <c r="BS887" s="18">
        <v>7.3194856577645892E-2</v>
      </c>
    </row>
    <row r="888" spans="1:71">
      <c r="A888" s="77" t="s">
        <v>98</v>
      </c>
      <c r="B888" s="12" t="s">
        <v>49</v>
      </c>
      <c r="C888" s="13">
        <v>34</v>
      </c>
      <c r="D888" s="13">
        <v>58</v>
      </c>
      <c r="E888" s="13">
        <v>32</v>
      </c>
      <c r="F888" s="13">
        <v>26</v>
      </c>
      <c r="G888" s="13">
        <v>36.1</v>
      </c>
      <c r="H888" s="14">
        <v>1444</v>
      </c>
      <c r="I888" s="15">
        <v>447</v>
      </c>
      <c r="J888" s="15">
        <v>992</v>
      </c>
      <c r="K888" s="14">
        <v>44.8</v>
      </c>
      <c r="L888" s="15">
        <v>197</v>
      </c>
      <c r="M888" s="15">
        <v>522</v>
      </c>
      <c r="N888" s="14">
        <v>37.6</v>
      </c>
      <c r="O888" s="14">
        <v>360</v>
      </c>
      <c r="P888" s="14">
        <v>394</v>
      </c>
      <c r="Q888" s="14">
        <v>92.1</v>
      </c>
      <c r="R888" s="15">
        <v>29</v>
      </c>
      <c r="S888" s="15">
        <v>244</v>
      </c>
      <c r="T888" s="15">
        <v>273</v>
      </c>
      <c r="U888" s="15">
        <v>412</v>
      </c>
      <c r="V888" s="68">
        <v>162</v>
      </c>
      <c r="W888" s="15">
        <v>70</v>
      </c>
      <c r="X888" s="15">
        <v>12</v>
      </c>
      <c r="Y888" s="15">
        <v>99</v>
      </c>
      <c r="Z888" s="14">
        <v>2465</v>
      </c>
      <c r="AA888" s="14">
        <v>14</v>
      </c>
      <c r="AB888" s="14">
        <v>2</v>
      </c>
      <c r="AC888" s="13">
        <v>0.9</v>
      </c>
      <c r="AD888" s="13">
        <v>115.3</v>
      </c>
      <c r="AE888" s="13">
        <v>114.6</v>
      </c>
      <c r="AF888" s="13">
        <v>0.7</v>
      </c>
      <c r="AG888" s="13">
        <v>29.9</v>
      </c>
      <c r="AH888" s="13">
        <v>2.5299999999999998</v>
      </c>
      <c r="AI888" s="13">
        <v>23.8</v>
      </c>
      <c r="AJ888" s="13">
        <v>1.4</v>
      </c>
      <c r="AK888" s="13">
        <v>10.8</v>
      </c>
      <c r="AL888" s="13">
        <v>6.3</v>
      </c>
      <c r="AM888" s="13">
        <v>9.4</v>
      </c>
      <c r="AN888" s="13">
        <v>54.7</v>
      </c>
      <c r="AO888" s="13">
        <v>62.1</v>
      </c>
      <c r="AP888" s="13">
        <v>26.9</v>
      </c>
      <c r="AQ888" s="13">
        <v>100.86</v>
      </c>
      <c r="AR888" s="13">
        <v>14.4</v>
      </c>
      <c r="AS888" s="13">
        <v>4407</v>
      </c>
      <c r="AT888" s="16">
        <v>24.896551724137932</v>
      </c>
      <c r="AU888" s="16">
        <v>7.1034482758620694</v>
      </c>
      <c r="AV888" s="17">
        <v>4.7068965517241379</v>
      </c>
      <c r="AW888" s="17">
        <v>0.5</v>
      </c>
      <c r="AX888" s="17">
        <v>4.2068965517241379</v>
      </c>
      <c r="AY888" s="17">
        <v>1.2068965517241379</v>
      </c>
      <c r="AZ888" s="17">
        <v>0.20689655172413793</v>
      </c>
      <c r="BA888" s="17">
        <v>2.7931034482758621</v>
      </c>
      <c r="BB888" s="18">
        <v>0.68965517241379315</v>
      </c>
      <c r="BC888" s="18">
        <v>2.5432098765432101</v>
      </c>
      <c r="BD888" s="18">
        <v>3.3432037443881936E-2</v>
      </c>
      <c r="BE888" s="18">
        <v>5.7312064189511888E-3</v>
      </c>
      <c r="BF888" s="18">
        <v>1.3850415512465374E-2</v>
      </c>
      <c r="BG888" s="18">
        <v>0.11653453051867417</v>
      </c>
      <c r="BH888" s="58" t="s">
        <v>1323</v>
      </c>
      <c r="BI888" s="58" t="s">
        <v>1332</v>
      </c>
      <c r="BJ888" s="60">
        <v>0.54700000000000004</v>
      </c>
      <c r="BK888" s="60">
        <v>0.621</v>
      </c>
      <c r="BL888" s="60">
        <v>0.59867229933614963</v>
      </c>
      <c r="BM888" s="62" t="s">
        <v>1526</v>
      </c>
      <c r="BN888" s="64">
        <v>0.76142371470200521</v>
      </c>
      <c r="BO888" s="64">
        <v>2093.8000000000002</v>
      </c>
      <c r="BP888" s="65">
        <v>0.19677142038399081</v>
      </c>
      <c r="BQ888" s="65">
        <v>2.5432098765432101</v>
      </c>
      <c r="BR888" s="80">
        <v>0.13038494603113954</v>
      </c>
      <c r="BS888" s="18">
        <v>5.6516063297990887E-2</v>
      </c>
    </row>
    <row r="889" spans="1:71">
      <c r="A889" s="77" t="s">
        <v>100</v>
      </c>
      <c r="B889" s="12" t="s">
        <v>63</v>
      </c>
      <c r="C889" s="13">
        <v>28</v>
      </c>
      <c r="D889" s="13">
        <v>82</v>
      </c>
      <c r="E889" s="13">
        <v>51</v>
      </c>
      <c r="F889" s="13">
        <v>31</v>
      </c>
      <c r="G889" s="13">
        <v>37</v>
      </c>
      <c r="H889" s="14">
        <v>1443</v>
      </c>
      <c r="I889" s="15">
        <v>590</v>
      </c>
      <c r="J889" s="15">
        <v>1181</v>
      </c>
      <c r="K889" s="14">
        <v>50</v>
      </c>
      <c r="L889" s="15">
        <v>164</v>
      </c>
      <c r="M889" s="15">
        <v>459</v>
      </c>
      <c r="N889" s="14">
        <v>35.4</v>
      </c>
      <c r="O889" s="14">
        <v>98</v>
      </c>
      <c r="P889" s="14">
        <v>115</v>
      </c>
      <c r="Q889" s="14">
        <v>81.400000000000006</v>
      </c>
      <c r="R889" s="15">
        <v>74</v>
      </c>
      <c r="S889" s="15">
        <v>189</v>
      </c>
      <c r="T889" s="15">
        <v>262</v>
      </c>
      <c r="U889" s="15">
        <v>303</v>
      </c>
      <c r="V889" s="68">
        <v>131</v>
      </c>
      <c r="W889" s="15">
        <v>74</v>
      </c>
      <c r="X889" s="15">
        <v>41</v>
      </c>
      <c r="Y889" s="15">
        <v>123</v>
      </c>
      <c r="Z889" s="14">
        <v>2435</v>
      </c>
      <c r="AA889" s="14">
        <v>1</v>
      </c>
      <c r="AB889" s="14">
        <v>0</v>
      </c>
      <c r="AC889" s="13">
        <v>4.0999999999999996</v>
      </c>
      <c r="AD889" s="13">
        <v>118.4</v>
      </c>
      <c r="AE889" s="13">
        <v>112.9</v>
      </c>
      <c r="AF889" s="13">
        <v>5.6</v>
      </c>
      <c r="AG889" s="13">
        <v>14.1</v>
      </c>
      <c r="AH889" s="13">
        <v>2.3199999999999998</v>
      </c>
      <c r="AI889" s="13">
        <v>18.3</v>
      </c>
      <c r="AJ889" s="13">
        <v>2.4</v>
      </c>
      <c r="AK889" s="13">
        <v>6.3</v>
      </c>
      <c r="AL889" s="13">
        <v>4.3</v>
      </c>
      <c r="AM889" s="13">
        <v>7.9</v>
      </c>
      <c r="AN889" s="13">
        <v>57</v>
      </c>
      <c r="AO889" s="13">
        <v>58.5</v>
      </c>
      <c r="AP889" s="13">
        <v>19.2</v>
      </c>
      <c r="AQ889" s="13">
        <v>98.1</v>
      </c>
      <c r="AR889" s="13">
        <v>9</v>
      </c>
      <c r="AS889" s="13">
        <v>6200</v>
      </c>
      <c r="AT889" s="16">
        <v>17.597560975609756</v>
      </c>
      <c r="AU889" s="16">
        <v>3.6951219512195124</v>
      </c>
      <c r="AV889" s="17">
        <v>3.1951219512195124</v>
      </c>
      <c r="AW889" s="17">
        <v>0.90243902439024393</v>
      </c>
      <c r="AX889" s="17">
        <v>2.3048780487804876</v>
      </c>
      <c r="AY889" s="17">
        <v>0.90243902439024393</v>
      </c>
      <c r="AZ889" s="17">
        <v>0.5</v>
      </c>
      <c r="BA889" s="17">
        <v>1.5975609756097562</v>
      </c>
      <c r="BB889" s="18">
        <v>0.47560975609756095</v>
      </c>
      <c r="BC889" s="18">
        <v>2.3129770992366412</v>
      </c>
      <c r="BD889" s="18">
        <v>2.4390243902439025E-2</v>
      </c>
      <c r="BE889" s="18">
        <v>1.3513513513513514E-2</v>
      </c>
      <c r="BF889" s="18">
        <v>2.4390243902439025E-2</v>
      </c>
      <c r="BG889" s="18">
        <v>6.2294001318391558E-2</v>
      </c>
      <c r="BH889" s="58" t="s">
        <v>1323</v>
      </c>
      <c r="BI889" s="58" t="s">
        <v>1331</v>
      </c>
      <c r="BJ889" s="60">
        <v>0.56999999999999995</v>
      </c>
      <c r="BK889" s="60">
        <v>0.58499999999999996</v>
      </c>
      <c r="BL889" s="60">
        <v>0.71273385636692821</v>
      </c>
      <c r="BM889" s="62" t="s">
        <v>1526</v>
      </c>
      <c r="BN889" s="64">
        <v>0.53819502380134465</v>
      </c>
      <c r="BO889" s="64">
        <v>3034</v>
      </c>
      <c r="BP889" s="65">
        <v>9.9868160843770606E-2</v>
      </c>
      <c r="BQ889" s="65">
        <v>2.3129770992366412</v>
      </c>
      <c r="BR889" s="80">
        <v>8.6354647330257092E-2</v>
      </c>
      <c r="BS889" s="18">
        <v>4.1419468248736546E-2</v>
      </c>
    </row>
    <row r="890" spans="1:71">
      <c r="A890" s="77" t="s">
        <v>102</v>
      </c>
      <c r="B890" s="12" t="s">
        <v>47</v>
      </c>
      <c r="C890" s="13">
        <v>28</v>
      </c>
      <c r="D890" s="13">
        <v>67</v>
      </c>
      <c r="E890" s="13">
        <v>41</v>
      </c>
      <c r="F890" s="13">
        <v>26</v>
      </c>
      <c r="G890" s="13">
        <v>36.1</v>
      </c>
      <c r="H890" s="14">
        <v>1434</v>
      </c>
      <c r="I890" s="15">
        <v>529</v>
      </c>
      <c r="J890" s="15">
        <v>1119</v>
      </c>
      <c r="K890" s="14">
        <v>47.4</v>
      </c>
      <c r="L890" s="15">
        <v>154</v>
      </c>
      <c r="M890" s="15">
        <v>395</v>
      </c>
      <c r="N890" s="14">
        <v>39.299999999999997</v>
      </c>
      <c r="O890" s="14">
        <v>221</v>
      </c>
      <c r="P890" s="14">
        <v>248</v>
      </c>
      <c r="Q890" s="14">
        <v>88.6</v>
      </c>
      <c r="R890" s="15">
        <v>47</v>
      </c>
      <c r="S890" s="15">
        <v>214</v>
      </c>
      <c r="T890" s="15">
        <v>261</v>
      </c>
      <c r="U890" s="15">
        <v>402</v>
      </c>
      <c r="V890" s="68">
        <v>141</v>
      </c>
      <c r="W890" s="15">
        <v>94</v>
      </c>
      <c r="X890" s="15">
        <v>34</v>
      </c>
      <c r="Y890" s="15">
        <v>127</v>
      </c>
      <c r="Z890" s="14">
        <v>2586</v>
      </c>
      <c r="AA890" s="14">
        <v>5</v>
      </c>
      <c r="AB890" s="14">
        <v>0</v>
      </c>
      <c r="AC890" s="13">
        <v>4.9000000000000004</v>
      </c>
      <c r="AD890" s="13">
        <v>122</v>
      </c>
      <c r="AE890" s="13">
        <v>115.5</v>
      </c>
      <c r="AF890" s="13">
        <v>6.5</v>
      </c>
      <c r="AG890" s="13">
        <v>22.3</v>
      </c>
      <c r="AH890" s="13">
        <v>2.92</v>
      </c>
      <c r="AI890" s="13">
        <v>22.9</v>
      </c>
      <c r="AJ890" s="13">
        <v>1.9</v>
      </c>
      <c r="AK890" s="13">
        <v>8.4</v>
      </c>
      <c r="AL890" s="13">
        <v>5.3</v>
      </c>
      <c r="AM890" s="13">
        <v>7.8</v>
      </c>
      <c r="AN890" s="13">
        <v>54.3</v>
      </c>
      <c r="AO890" s="13">
        <v>58.4</v>
      </c>
      <c r="AP890" s="13">
        <v>23.5</v>
      </c>
      <c r="AQ890" s="13">
        <v>100.72</v>
      </c>
      <c r="AR890" s="13">
        <v>11.1</v>
      </c>
      <c r="AS890" s="13">
        <v>5075</v>
      </c>
      <c r="AT890" s="16">
        <v>21.402985074626866</v>
      </c>
      <c r="AU890" s="16">
        <v>6</v>
      </c>
      <c r="AV890" s="17">
        <v>3.8955223880597014</v>
      </c>
      <c r="AW890" s="17">
        <v>0.70149253731343286</v>
      </c>
      <c r="AX890" s="17">
        <v>3.1940298507462686</v>
      </c>
      <c r="AY890" s="17">
        <v>1.4029850746268657</v>
      </c>
      <c r="AZ890" s="17">
        <v>0.5074626865671642</v>
      </c>
      <c r="BA890" s="17">
        <v>2.1044776119402986</v>
      </c>
      <c r="BB890" s="18">
        <v>0.5928804729813536</v>
      </c>
      <c r="BC890" s="18">
        <v>2.8510638297872339</v>
      </c>
      <c r="BD890" s="18">
        <v>3.8863852482738659E-2</v>
      </c>
      <c r="BE890" s="18">
        <v>1.4057138132054409E-2</v>
      </c>
      <c r="BF890" s="18">
        <v>1.9431926241369329E-2</v>
      </c>
      <c r="BG890" s="18">
        <v>8.8477281184107165E-2</v>
      </c>
      <c r="BH890" s="58" t="s">
        <v>1323</v>
      </c>
      <c r="BI890" s="58" t="s">
        <v>1331</v>
      </c>
      <c r="BJ890" s="60">
        <v>0.54299999999999993</v>
      </c>
      <c r="BK890" s="60">
        <v>0.58399999999999996</v>
      </c>
      <c r="BL890" s="60">
        <v>0.67531683765841888</v>
      </c>
      <c r="BM890" s="62" t="s">
        <v>1526</v>
      </c>
      <c r="BN890" s="64">
        <v>0.65457821556202889</v>
      </c>
      <c r="BO890" s="64">
        <v>2418.7000000000003</v>
      </c>
      <c r="BP890" s="65">
        <v>0.16620498614958445</v>
      </c>
      <c r="BQ890" s="65">
        <v>2.8510638297872339</v>
      </c>
      <c r="BR890" s="80">
        <v>0.10790920742547649</v>
      </c>
      <c r="BS890" s="18">
        <v>5.3610066013423184E-2</v>
      </c>
    </row>
    <row r="891" spans="1:71">
      <c r="A891" s="77" t="s">
        <v>104</v>
      </c>
      <c r="B891" s="12" t="s">
        <v>55</v>
      </c>
      <c r="C891" s="13">
        <v>27</v>
      </c>
      <c r="D891" s="13">
        <v>78</v>
      </c>
      <c r="E891" s="13">
        <v>36</v>
      </c>
      <c r="F891" s="13">
        <v>42</v>
      </c>
      <c r="G891" s="13">
        <v>34.299999999999997</v>
      </c>
      <c r="H891" s="14">
        <v>1412</v>
      </c>
      <c r="I891" s="15">
        <v>538</v>
      </c>
      <c r="J891" s="15">
        <v>1115</v>
      </c>
      <c r="K891" s="14">
        <v>48.5</v>
      </c>
      <c r="L891" s="15">
        <v>78</v>
      </c>
      <c r="M891" s="15">
        <v>218</v>
      </c>
      <c r="N891" s="14">
        <v>35.700000000000003</v>
      </c>
      <c r="O891" s="14">
        <v>250</v>
      </c>
      <c r="P891" s="14">
        <v>328</v>
      </c>
      <c r="Q891" s="14">
        <v>76.5</v>
      </c>
      <c r="R891" s="15">
        <v>187</v>
      </c>
      <c r="S891" s="15">
        <v>562</v>
      </c>
      <c r="T891" s="15">
        <v>749</v>
      </c>
      <c r="U891" s="15">
        <v>335</v>
      </c>
      <c r="V891" s="68">
        <v>164</v>
      </c>
      <c r="W891" s="15">
        <v>101</v>
      </c>
      <c r="X891" s="15">
        <v>55</v>
      </c>
      <c r="Y891" s="15">
        <v>164</v>
      </c>
      <c r="Z891" s="14">
        <v>3104</v>
      </c>
      <c r="AA891" s="14">
        <v>38</v>
      </c>
      <c r="AB891" s="14">
        <v>1</v>
      </c>
      <c r="AC891" s="13">
        <v>0.3</v>
      </c>
      <c r="AD891" s="13">
        <v>110.9</v>
      </c>
      <c r="AE891" s="13">
        <v>110.8</v>
      </c>
      <c r="AF891" s="13">
        <v>0.1</v>
      </c>
      <c r="AG891" s="13">
        <v>20.399999999999999</v>
      </c>
      <c r="AH891" s="13">
        <v>2.09</v>
      </c>
      <c r="AI891" s="13">
        <v>19.2</v>
      </c>
      <c r="AJ891" s="13">
        <v>6.9</v>
      </c>
      <c r="AK891" s="13">
        <v>21.4</v>
      </c>
      <c r="AL891" s="13">
        <v>14.1</v>
      </c>
      <c r="AM891" s="13">
        <v>9.1999999999999993</v>
      </c>
      <c r="AN891" s="13">
        <v>52.1</v>
      </c>
      <c r="AO891" s="13">
        <v>56.1</v>
      </c>
      <c r="AP891" s="13">
        <v>23.2</v>
      </c>
      <c r="AQ891" s="13">
        <v>97.02</v>
      </c>
      <c r="AR891" s="13">
        <v>13.7</v>
      </c>
      <c r="AS891" s="13">
        <v>5414</v>
      </c>
      <c r="AT891" s="16">
        <v>18.102564102564102</v>
      </c>
      <c r="AU891" s="16">
        <v>4.2948717948717947</v>
      </c>
      <c r="AV891" s="17">
        <v>9.6025641025641022</v>
      </c>
      <c r="AW891" s="17">
        <v>2.3974358974358974</v>
      </c>
      <c r="AX891" s="17">
        <v>7.2051282051282053</v>
      </c>
      <c r="AY891" s="17">
        <v>1.2948717948717949</v>
      </c>
      <c r="AZ891" s="17">
        <v>0.70512820512820518</v>
      </c>
      <c r="BA891" s="17">
        <v>2.1025641025641026</v>
      </c>
      <c r="BB891" s="18">
        <v>0.5277715481797115</v>
      </c>
      <c r="BC891" s="18">
        <v>2.0426829268292681</v>
      </c>
      <c r="BD891" s="18">
        <v>3.7751364281976535E-2</v>
      </c>
      <c r="BE891" s="18">
        <v>2.0557673618898112E-2</v>
      </c>
      <c r="BF891" s="18">
        <v>6.9896090304253575E-2</v>
      </c>
      <c r="BG891" s="18">
        <v>0.2100620467967407</v>
      </c>
      <c r="BH891" s="58" t="s">
        <v>1323</v>
      </c>
      <c r="BI891" s="58" t="s">
        <v>1330</v>
      </c>
      <c r="BJ891" s="60">
        <v>0.52100000000000002</v>
      </c>
      <c r="BK891" s="60">
        <v>0.56100000000000005</v>
      </c>
      <c r="BL891" s="60">
        <v>0.67290283645141824</v>
      </c>
      <c r="BM891" s="62" t="s">
        <v>1526</v>
      </c>
      <c r="BN891" s="64">
        <v>0.55363978744260434</v>
      </c>
      <c r="BO891" s="64">
        <v>2675.3999999999996</v>
      </c>
      <c r="BP891" s="65">
        <v>0.1252149211332885</v>
      </c>
      <c r="BQ891" s="65">
        <v>2.0426829268292681</v>
      </c>
      <c r="BR891" s="80">
        <v>0.27995813710099426</v>
      </c>
      <c r="BS891" s="18">
        <v>0.11275572500062297</v>
      </c>
    </row>
    <row r="892" spans="1:71">
      <c r="A892" s="77" t="s">
        <v>106</v>
      </c>
      <c r="B892" s="12" t="s">
        <v>73</v>
      </c>
      <c r="C892" s="13">
        <v>26</v>
      </c>
      <c r="D892" s="13">
        <v>50</v>
      </c>
      <c r="E892" s="13">
        <v>31</v>
      </c>
      <c r="F892" s="13">
        <v>19</v>
      </c>
      <c r="G892" s="13">
        <v>35.4</v>
      </c>
      <c r="H892" s="14">
        <v>1410</v>
      </c>
      <c r="I892" s="15">
        <v>460</v>
      </c>
      <c r="J892" s="15">
        <v>1025</v>
      </c>
      <c r="K892" s="14">
        <v>45</v>
      </c>
      <c r="L892" s="15">
        <v>175</v>
      </c>
      <c r="M892" s="15">
        <v>480</v>
      </c>
      <c r="N892" s="14">
        <v>36.799999999999997</v>
      </c>
      <c r="O892" s="14">
        <v>310</v>
      </c>
      <c r="P892" s="14">
        <v>395</v>
      </c>
      <c r="Q892" s="14">
        <v>78.2</v>
      </c>
      <c r="R892" s="15">
        <v>40</v>
      </c>
      <c r="S892" s="15">
        <v>370</v>
      </c>
      <c r="T892" s="15">
        <v>410</v>
      </c>
      <c r="U892" s="15">
        <v>385</v>
      </c>
      <c r="V892" s="68">
        <v>180</v>
      </c>
      <c r="W892" s="15">
        <v>90</v>
      </c>
      <c r="X892" s="15">
        <v>20</v>
      </c>
      <c r="Y892" s="15">
        <v>125</v>
      </c>
      <c r="Z892" s="14">
        <v>2625</v>
      </c>
      <c r="AA892" s="14">
        <v>21</v>
      </c>
      <c r="AB892" s="14">
        <v>5</v>
      </c>
      <c r="AC892" s="13">
        <v>6.9</v>
      </c>
      <c r="AD892" s="13">
        <v>119.6</v>
      </c>
      <c r="AE892" s="13">
        <v>110.5</v>
      </c>
      <c r="AF892" s="13">
        <v>9.1</v>
      </c>
      <c r="AG892" s="13">
        <v>34.200000000000003</v>
      </c>
      <c r="AH892" s="13">
        <v>2.14</v>
      </c>
      <c r="AI892" s="13">
        <v>21.8</v>
      </c>
      <c r="AJ892" s="13">
        <v>2.2999999999999998</v>
      </c>
      <c r="AK892" s="13">
        <v>19.8</v>
      </c>
      <c r="AL892" s="13">
        <v>11.2</v>
      </c>
      <c r="AM892" s="13">
        <v>10.199999999999999</v>
      </c>
      <c r="AN892" s="13">
        <v>53.6</v>
      </c>
      <c r="AO892" s="13">
        <v>58.7</v>
      </c>
      <c r="AP892" s="13">
        <v>32.799999999999997</v>
      </c>
      <c r="AQ892" s="13">
        <v>100.22</v>
      </c>
      <c r="AR892" s="13">
        <v>17</v>
      </c>
      <c r="AS892" s="13">
        <v>3696</v>
      </c>
      <c r="AT892" s="16">
        <v>28.2</v>
      </c>
      <c r="AU892" s="16">
        <v>7.7</v>
      </c>
      <c r="AV892" s="17">
        <v>8.1999999999999993</v>
      </c>
      <c r="AW892" s="17">
        <v>0.8</v>
      </c>
      <c r="AX892" s="17">
        <v>7.4</v>
      </c>
      <c r="AY892" s="17">
        <v>1.8</v>
      </c>
      <c r="AZ892" s="17">
        <v>0.4</v>
      </c>
      <c r="BA892" s="17">
        <v>3.6</v>
      </c>
      <c r="BB892" s="18">
        <v>0.79661016949152541</v>
      </c>
      <c r="BC892" s="18">
        <v>2.1388888888888888</v>
      </c>
      <c r="BD892" s="18">
        <v>5.0847457627118647E-2</v>
      </c>
      <c r="BE892" s="18">
        <v>1.1299435028248589E-2</v>
      </c>
      <c r="BF892" s="18">
        <v>2.2598870056497179E-2</v>
      </c>
      <c r="BG892" s="18">
        <v>0.20903954802259889</v>
      </c>
      <c r="BH892" s="58" t="s">
        <v>1323</v>
      </c>
      <c r="BI892" s="58" t="s">
        <v>1330</v>
      </c>
      <c r="BJ892" s="60">
        <v>0.53600000000000003</v>
      </c>
      <c r="BK892" s="60">
        <v>0.58700000000000008</v>
      </c>
      <c r="BL892" s="60">
        <v>0.61858780929390467</v>
      </c>
      <c r="BM892" s="62" t="s">
        <v>1526</v>
      </c>
      <c r="BN892" s="64">
        <v>0.8624547283702213</v>
      </c>
      <c r="BO892" s="64">
        <v>1770</v>
      </c>
      <c r="BP892" s="65">
        <v>0.2175141242937853</v>
      </c>
      <c r="BQ892" s="65">
        <v>2.1388888888888888</v>
      </c>
      <c r="BR892" s="80">
        <v>0.23163841807909605</v>
      </c>
      <c r="BS892" s="18">
        <v>9.7928436911487768E-2</v>
      </c>
    </row>
    <row r="893" spans="1:71">
      <c r="A893" s="79" t="s">
        <v>108</v>
      </c>
      <c r="B893" s="12" t="s">
        <v>47</v>
      </c>
      <c r="C893" s="13">
        <v>26</v>
      </c>
      <c r="D893" s="13">
        <v>77</v>
      </c>
      <c r="E893" s="13">
        <v>47</v>
      </c>
      <c r="F893" s="13">
        <v>30</v>
      </c>
      <c r="G893" s="13">
        <v>33.700000000000003</v>
      </c>
      <c r="H893" s="14">
        <v>1401</v>
      </c>
      <c r="I893" s="15">
        <v>531</v>
      </c>
      <c r="J893" s="15">
        <v>1047</v>
      </c>
      <c r="K893" s="14">
        <v>50.4</v>
      </c>
      <c r="L893" s="15">
        <v>193</v>
      </c>
      <c r="M893" s="15">
        <v>493</v>
      </c>
      <c r="N893" s="14">
        <v>39.5</v>
      </c>
      <c r="O893" s="14">
        <v>146</v>
      </c>
      <c r="P893" s="14">
        <v>193</v>
      </c>
      <c r="Q893" s="14">
        <v>76.8</v>
      </c>
      <c r="R893" s="15">
        <v>139</v>
      </c>
      <c r="S893" s="15">
        <v>400</v>
      </c>
      <c r="T893" s="15">
        <v>539</v>
      </c>
      <c r="U893" s="15">
        <v>162</v>
      </c>
      <c r="V893" s="68">
        <v>108</v>
      </c>
      <c r="W893" s="15">
        <v>46</v>
      </c>
      <c r="X893" s="15">
        <v>39</v>
      </c>
      <c r="Y893" s="15">
        <v>154</v>
      </c>
      <c r="Z893" s="14">
        <v>2456</v>
      </c>
      <c r="AA893" s="14">
        <v>15</v>
      </c>
      <c r="AB893" s="14">
        <v>0</v>
      </c>
      <c r="AC893" s="13">
        <v>3.4</v>
      </c>
      <c r="AD893" s="13">
        <v>119.8</v>
      </c>
      <c r="AE893" s="13">
        <v>115.4</v>
      </c>
      <c r="AF893" s="13">
        <v>4.4000000000000004</v>
      </c>
      <c r="AG893" s="13">
        <v>8.4</v>
      </c>
      <c r="AH893" s="13">
        <v>1.59</v>
      </c>
      <c r="AI893" s="13">
        <v>11.8</v>
      </c>
      <c r="AJ893" s="13">
        <v>5.5</v>
      </c>
      <c r="AK893" s="13">
        <v>14.6</v>
      </c>
      <c r="AL893" s="13">
        <v>10.3</v>
      </c>
      <c r="AM893" s="13">
        <v>7.4</v>
      </c>
      <c r="AN893" s="13">
        <v>59.6</v>
      </c>
      <c r="AO893" s="13">
        <v>61.7</v>
      </c>
      <c r="AP893" s="13">
        <v>19.7</v>
      </c>
      <c r="AQ893" s="13">
        <v>101.52</v>
      </c>
      <c r="AR893" s="13">
        <v>10.1</v>
      </c>
      <c r="AS893" s="13">
        <v>5494</v>
      </c>
      <c r="AT893" s="16">
        <v>18.194805194805195</v>
      </c>
      <c r="AU893" s="16">
        <v>2.1038961038961039</v>
      </c>
      <c r="AV893" s="17">
        <v>7</v>
      </c>
      <c r="AW893" s="17">
        <v>1.8051948051948052</v>
      </c>
      <c r="AX893" s="17">
        <v>5.1948051948051948</v>
      </c>
      <c r="AY893" s="17">
        <v>0.59740259740259738</v>
      </c>
      <c r="AZ893" s="17">
        <v>0.50649350649350644</v>
      </c>
      <c r="BA893" s="17">
        <v>1.4025974025974026</v>
      </c>
      <c r="BB893" s="18">
        <v>0.53990519865890785</v>
      </c>
      <c r="BC893" s="18">
        <v>1.5</v>
      </c>
      <c r="BD893" s="18">
        <v>1.7727080041620099E-2</v>
      </c>
      <c r="BE893" s="18">
        <v>1.5029480904851822E-2</v>
      </c>
      <c r="BF893" s="18">
        <v>5.3566611430112911E-2</v>
      </c>
      <c r="BG893" s="18">
        <v>0.15414852210104435</v>
      </c>
      <c r="BH893" s="58" t="s">
        <v>1323</v>
      </c>
      <c r="BI893" s="58" t="s">
        <v>1330</v>
      </c>
      <c r="BJ893" s="60">
        <v>0.59599999999999997</v>
      </c>
      <c r="BK893" s="60">
        <v>0.61699999999999999</v>
      </c>
      <c r="BL893" s="60">
        <v>0.63186481593240795</v>
      </c>
      <c r="BM893" s="62" t="s">
        <v>1526</v>
      </c>
      <c r="BN893" s="64">
        <v>0.55646084297995768</v>
      </c>
      <c r="BO893" s="64">
        <v>2594.9</v>
      </c>
      <c r="BP893" s="65">
        <v>6.2430151450922962E-2</v>
      </c>
      <c r="BQ893" s="65">
        <v>1.5</v>
      </c>
      <c r="BR893" s="80">
        <v>0.20771513353115725</v>
      </c>
      <c r="BS893" s="18">
        <v>8.0157231492543057E-2</v>
      </c>
    </row>
    <row r="894" spans="1:71">
      <c r="A894" s="77" t="s">
        <v>110</v>
      </c>
      <c r="B894" s="12" t="s">
        <v>51</v>
      </c>
      <c r="C894" s="13">
        <v>28</v>
      </c>
      <c r="D894" s="13">
        <v>63</v>
      </c>
      <c r="E894" s="13">
        <v>46</v>
      </c>
      <c r="F894" s="13">
        <v>17</v>
      </c>
      <c r="G894" s="13">
        <v>34.299999999999997</v>
      </c>
      <c r="H894" s="14">
        <v>1399</v>
      </c>
      <c r="I894" s="15">
        <v>517</v>
      </c>
      <c r="J894" s="15">
        <v>1115</v>
      </c>
      <c r="K894" s="14">
        <v>46.3</v>
      </c>
      <c r="L894" s="15">
        <v>113</v>
      </c>
      <c r="M894" s="15">
        <v>359</v>
      </c>
      <c r="N894" s="14">
        <v>32.4</v>
      </c>
      <c r="O894" s="14">
        <v>246</v>
      </c>
      <c r="P894" s="14">
        <v>321</v>
      </c>
      <c r="Q894" s="14">
        <v>76.400000000000006</v>
      </c>
      <c r="R894" s="15">
        <v>82</v>
      </c>
      <c r="S894" s="15">
        <v>284</v>
      </c>
      <c r="T894" s="15">
        <v>365</v>
      </c>
      <c r="U894" s="15">
        <v>284</v>
      </c>
      <c r="V894" s="68">
        <v>164</v>
      </c>
      <c r="W894" s="15">
        <v>76</v>
      </c>
      <c r="X894" s="15">
        <v>19</v>
      </c>
      <c r="Y894" s="15">
        <v>151</v>
      </c>
      <c r="Z894" s="14">
        <v>2381</v>
      </c>
      <c r="AA894" s="14">
        <v>5</v>
      </c>
      <c r="AB894" s="14">
        <v>0</v>
      </c>
      <c r="AC894" s="13">
        <v>6.4</v>
      </c>
      <c r="AD894" s="13">
        <v>121.1</v>
      </c>
      <c r="AE894" s="13">
        <v>111.7</v>
      </c>
      <c r="AF894" s="13">
        <v>9.5</v>
      </c>
      <c r="AG894" s="13">
        <v>20.399999999999999</v>
      </c>
      <c r="AH894" s="13">
        <v>1.77</v>
      </c>
      <c r="AI894" s="13">
        <v>16.8</v>
      </c>
      <c r="AJ894" s="13">
        <v>3.7</v>
      </c>
      <c r="AK894" s="13">
        <v>12.6</v>
      </c>
      <c r="AL894" s="13">
        <v>8.1999999999999993</v>
      </c>
      <c r="AM894" s="13">
        <v>9.5</v>
      </c>
      <c r="AN894" s="13">
        <v>51.5</v>
      </c>
      <c r="AO894" s="13">
        <v>55.5</v>
      </c>
      <c r="AP894" s="13">
        <v>28.2</v>
      </c>
      <c r="AQ894" s="13">
        <v>98.57</v>
      </c>
      <c r="AR894" s="13">
        <v>11.4</v>
      </c>
      <c r="AS894" s="13">
        <v>4424</v>
      </c>
      <c r="AT894" s="16">
        <v>22.206349206349206</v>
      </c>
      <c r="AU894" s="16">
        <v>4.5079365079365079</v>
      </c>
      <c r="AV894" s="17">
        <v>5.7936507936507935</v>
      </c>
      <c r="AW894" s="17">
        <v>1.3015873015873016</v>
      </c>
      <c r="AX894" s="17">
        <v>4.5079365079365079</v>
      </c>
      <c r="AY894" s="17">
        <v>1.2063492063492063</v>
      </c>
      <c r="AZ894" s="17">
        <v>0.30158730158730157</v>
      </c>
      <c r="BA894" s="17">
        <v>2.6031746031746033</v>
      </c>
      <c r="BB894" s="18">
        <v>0.64741542875653668</v>
      </c>
      <c r="BC894" s="18">
        <v>1.7317073170731707</v>
      </c>
      <c r="BD894" s="18">
        <v>3.5170530797352953E-2</v>
      </c>
      <c r="BE894" s="18">
        <v>8.7926326993382382E-3</v>
      </c>
      <c r="BF894" s="18">
        <v>3.7947151649775558E-2</v>
      </c>
      <c r="BG894" s="18">
        <v>0.13142672034800315</v>
      </c>
      <c r="BH894" s="58" t="s">
        <v>1323</v>
      </c>
      <c r="BI894" s="58" t="s">
        <v>1331</v>
      </c>
      <c r="BJ894" s="60">
        <v>0.51500000000000001</v>
      </c>
      <c r="BK894" s="60">
        <v>0.55500000000000005</v>
      </c>
      <c r="BL894" s="60">
        <v>0.67290283645141824</v>
      </c>
      <c r="BM894" s="62" t="s">
        <v>1526</v>
      </c>
      <c r="BN894" s="64">
        <v>0.67914790329277253</v>
      </c>
      <c r="BO894" s="64">
        <v>2160.8999999999996</v>
      </c>
      <c r="BP894" s="65">
        <v>0.13142672034800318</v>
      </c>
      <c r="BQ894" s="65">
        <v>1.7317073170731707</v>
      </c>
      <c r="BR894" s="80">
        <v>0.16891110185570829</v>
      </c>
      <c r="BS894" s="18">
        <v>7.0958088450799831E-2</v>
      </c>
    </row>
    <row r="895" spans="1:71">
      <c r="A895" s="77" t="s">
        <v>112</v>
      </c>
      <c r="B895" s="12" t="s">
        <v>113</v>
      </c>
      <c r="C895" s="13">
        <v>25</v>
      </c>
      <c r="D895" s="13">
        <v>68</v>
      </c>
      <c r="E895" s="13">
        <v>15</v>
      </c>
      <c r="F895" s="13">
        <v>53</v>
      </c>
      <c r="G895" s="13">
        <v>29.4</v>
      </c>
      <c r="H895" s="14">
        <v>1394</v>
      </c>
      <c r="I895" s="15">
        <v>456</v>
      </c>
      <c r="J895" s="15">
        <v>1054</v>
      </c>
      <c r="K895" s="14">
        <v>43.2</v>
      </c>
      <c r="L895" s="15">
        <v>238</v>
      </c>
      <c r="M895" s="15">
        <v>619</v>
      </c>
      <c r="N895" s="14">
        <v>37.799999999999997</v>
      </c>
      <c r="O895" s="14">
        <v>245</v>
      </c>
      <c r="P895" s="14">
        <v>272</v>
      </c>
      <c r="Q895" s="14">
        <v>88.3</v>
      </c>
      <c r="R895" s="15">
        <v>34</v>
      </c>
      <c r="S895" s="15">
        <v>170</v>
      </c>
      <c r="T895" s="15">
        <v>204</v>
      </c>
      <c r="U895" s="15">
        <v>306</v>
      </c>
      <c r="V895" s="68">
        <v>204</v>
      </c>
      <c r="W895" s="15">
        <v>88</v>
      </c>
      <c r="X895" s="15">
        <v>27</v>
      </c>
      <c r="Y895" s="15">
        <v>204</v>
      </c>
      <c r="Z895" s="14">
        <v>2224</v>
      </c>
      <c r="AA895" s="14">
        <v>1</v>
      </c>
      <c r="AB895" s="14">
        <v>0</v>
      </c>
      <c r="AC895" s="13">
        <v>-8.1999999999999993</v>
      </c>
      <c r="AD895" s="13">
        <v>104.8</v>
      </c>
      <c r="AE895" s="13">
        <v>117.9</v>
      </c>
      <c r="AF895" s="13">
        <v>-13.1</v>
      </c>
      <c r="AG895" s="13">
        <v>25.4</v>
      </c>
      <c r="AH895" s="13">
        <v>1.49</v>
      </c>
      <c r="AI895" s="13">
        <v>18</v>
      </c>
      <c r="AJ895" s="13">
        <v>1.4</v>
      </c>
      <c r="AK895" s="13">
        <v>8</v>
      </c>
      <c r="AL895" s="13">
        <v>4.5999999999999996</v>
      </c>
      <c r="AM895" s="13">
        <v>12.1</v>
      </c>
      <c r="AN895" s="13">
        <v>54.4</v>
      </c>
      <c r="AO895" s="13">
        <v>59.1</v>
      </c>
      <c r="AP895" s="13">
        <v>28.1</v>
      </c>
      <c r="AQ895" s="13">
        <v>103.95</v>
      </c>
      <c r="AR895" s="13">
        <v>10.7</v>
      </c>
      <c r="AS895" s="13">
        <v>4337</v>
      </c>
      <c r="AT895" s="16">
        <v>20.5</v>
      </c>
      <c r="AU895" s="16">
        <v>4.5</v>
      </c>
      <c r="AV895" s="17">
        <v>3</v>
      </c>
      <c r="AW895" s="17">
        <v>0.5</v>
      </c>
      <c r="AX895" s="17">
        <v>2.5</v>
      </c>
      <c r="AY895" s="17">
        <v>1.2941176470588236</v>
      </c>
      <c r="AZ895" s="17">
        <v>0.39705882352941174</v>
      </c>
      <c r="BA895" s="17">
        <v>3</v>
      </c>
      <c r="BB895" s="18">
        <v>0.69727891156462585</v>
      </c>
      <c r="BC895" s="18">
        <v>1.5</v>
      </c>
      <c r="BD895" s="18">
        <v>4.4017607042817132E-2</v>
      </c>
      <c r="BE895" s="18">
        <v>1.3505402160864346E-2</v>
      </c>
      <c r="BF895" s="18">
        <v>1.7006802721088437E-2</v>
      </c>
      <c r="BG895" s="18">
        <v>8.5034013605442174E-2</v>
      </c>
      <c r="BH895" s="58" t="s">
        <v>1322</v>
      </c>
      <c r="BI895" s="58" t="s">
        <v>1330</v>
      </c>
      <c r="BJ895" s="60">
        <v>0.54400000000000004</v>
      </c>
      <c r="BK895" s="60">
        <v>0.59099999999999997</v>
      </c>
      <c r="BL895" s="60">
        <v>0.63608931804465907</v>
      </c>
      <c r="BM895" s="62" t="s">
        <v>1527</v>
      </c>
      <c r="BN895" s="64">
        <v>0.62696177062374248</v>
      </c>
      <c r="BO895" s="64">
        <v>1999.1999999999998</v>
      </c>
      <c r="BP895" s="65">
        <v>0.15306122448979592</v>
      </c>
      <c r="BQ895" s="65">
        <v>1.5</v>
      </c>
      <c r="BR895" s="80">
        <v>0.10204081632653061</v>
      </c>
      <c r="BS895" s="18">
        <v>5.318794184340403E-2</v>
      </c>
    </row>
    <row r="896" spans="1:71">
      <c r="A896" s="77" t="s">
        <v>114</v>
      </c>
      <c r="B896" s="12" t="s">
        <v>115</v>
      </c>
      <c r="C896" s="13">
        <v>24</v>
      </c>
      <c r="D896" s="13">
        <v>52</v>
      </c>
      <c r="E896" s="13">
        <v>20</v>
      </c>
      <c r="F896" s="13">
        <v>32</v>
      </c>
      <c r="G896" s="13">
        <v>37.700000000000003</v>
      </c>
      <c r="H896" s="14">
        <v>1368</v>
      </c>
      <c r="I896" s="15">
        <v>478</v>
      </c>
      <c r="J896" s="15">
        <v>1092</v>
      </c>
      <c r="K896" s="14">
        <v>43.7</v>
      </c>
      <c r="L896" s="15">
        <v>161</v>
      </c>
      <c r="M896" s="15">
        <v>478</v>
      </c>
      <c r="N896" s="14">
        <v>33.700000000000003</v>
      </c>
      <c r="O896" s="14">
        <v>255</v>
      </c>
      <c r="P896" s="14">
        <v>291</v>
      </c>
      <c r="Q896" s="14">
        <v>87.9</v>
      </c>
      <c r="R896" s="15">
        <v>16</v>
      </c>
      <c r="S896" s="15">
        <v>161</v>
      </c>
      <c r="T896" s="15">
        <v>172</v>
      </c>
      <c r="U896" s="15">
        <v>317</v>
      </c>
      <c r="V896" s="68">
        <v>125</v>
      </c>
      <c r="W896" s="15">
        <v>94</v>
      </c>
      <c r="X896" s="15">
        <v>21</v>
      </c>
      <c r="Y896" s="15">
        <v>114</v>
      </c>
      <c r="Z896" s="14">
        <v>2267</v>
      </c>
      <c r="AA896" s="14">
        <v>8</v>
      </c>
      <c r="AB896" s="14">
        <v>1</v>
      </c>
      <c r="AC896" s="13">
        <v>-2.4</v>
      </c>
      <c r="AD896" s="13">
        <v>113.8</v>
      </c>
      <c r="AE896" s="13">
        <v>117.4</v>
      </c>
      <c r="AF896" s="13">
        <v>-3.5</v>
      </c>
      <c r="AG896" s="13">
        <v>27.6</v>
      </c>
      <c r="AH896" s="13">
        <v>2.56</v>
      </c>
      <c r="AI896" s="13">
        <v>19.2</v>
      </c>
      <c r="AJ896" s="13">
        <v>0.7</v>
      </c>
      <c r="AK896" s="13">
        <v>8.6999999999999993</v>
      </c>
      <c r="AL896" s="13">
        <v>4.5</v>
      </c>
      <c r="AM896" s="13">
        <v>7.5</v>
      </c>
      <c r="AN896" s="13">
        <v>51.1</v>
      </c>
      <c r="AO896" s="13">
        <v>56.2</v>
      </c>
      <c r="AP896" s="13">
        <v>29.3</v>
      </c>
      <c r="AQ896" s="13">
        <v>98.34</v>
      </c>
      <c r="AR896" s="13">
        <v>12.7</v>
      </c>
      <c r="AS896" s="13">
        <v>4024</v>
      </c>
      <c r="AT896" s="16">
        <v>26.307692307692307</v>
      </c>
      <c r="AU896" s="16">
        <v>6.0961538461538458</v>
      </c>
      <c r="AV896" s="17">
        <v>3.3076923076923075</v>
      </c>
      <c r="AW896" s="17">
        <v>0.30769230769230771</v>
      </c>
      <c r="AX896" s="17">
        <v>3.0961538461538463</v>
      </c>
      <c r="AY896" s="17">
        <v>1.8076923076923077</v>
      </c>
      <c r="AZ896" s="17">
        <v>0.40384615384615385</v>
      </c>
      <c r="BA896" s="17">
        <v>2.4038461538461537</v>
      </c>
      <c r="BB896" s="18">
        <v>0.69781677208732906</v>
      </c>
      <c r="BC896" s="18">
        <v>2.536</v>
      </c>
      <c r="BD896" s="18">
        <v>4.7949398082024072E-2</v>
      </c>
      <c r="BE896" s="18">
        <v>1.0712099571516016E-2</v>
      </c>
      <c r="BF896" s="18">
        <v>8.1615996735360137E-3</v>
      </c>
      <c r="BG896" s="18">
        <v>8.2126096714956132E-2</v>
      </c>
      <c r="BH896" s="58" t="s">
        <v>1323</v>
      </c>
      <c r="BI896" s="58" t="s">
        <v>1330</v>
      </c>
      <c r="BJ896" s="60">
        <v>0.51100000000000001</v>
      </c>
      <c r="BK896" s="60">
        <v>0.56200000000000006</v>
      </c>
      <c r="BL896" s="60">
        <v>0.65902232951116479</v>
      </c>
      <c r="BM896" s="62" t="s">
        <v>1526</v>
      </c>
      <c r="BN896" s="64">
        <v>0.80458133415879896</v>
      </c>
      <c r="BO896" s="64">
        <v>1960.4</v>
      </c>
      <c r="BP896" s="65">
        <v>0.16170169353193226</v>
      </c>
      <c r="BQ896" s="65">
        <v>2.536</v>
      </c>
      <c r="BR896" s="80">
        <v>8.7737196490512134E-2</v>
      </c>
      <c r="BS896" s="18">
        <v>4.8799564714684072E-2</v>
      </c>
    </row>
    <row r="897" spans="1:71">
      <c r="A897" s="77" t="s">
        <v>116</v>
      </c>
      <c r="B897" s="12" t="s">
        <v>83</v>
      </c>
      <c r="C897" s="13">
        <v>25</v>
      </c>
      <c r="D897" s="13">
        <v>73</v>
      </c>
      <c r="E897" s="13">
        <v>46</v>
      </c>
      <c r="F897" s="13">
        <v>27</v>
      </c>
      <c r="G897" s="13">
        <v>33.6</v>
      </c>
      <c r="H897" s="14">
        <v>1358</v>
      </c>
      <c r="I897" s="15">
        <v>475</v>
      </c>
      <c r="J897" s="15">
        <v>1007</v>
      </c>
      <c r="K897" s="14">
        <v>47.3</v>
      </c>
      <c r="L897" s="15">
        <v>219</v>
      </c>
      <c r="M897" s="15">
        <v>562</v>
      </c>
      <c r="N897" s="14">
        <v>38.799999999999997</v>
      </c>
      <c r="O897" s="14">
        <v>190</v>
      </c>
      <c r="P897" s="14">
        <v>219</v>
      </c>
      <c r="Q897" s="14">
        <v>85.1</v>
      </c>
      <c r="R897" s="15">
        <v>44</v>
      </c>
      <c r="S897" s="15">
        <v>219</v>
      </c>
      <c r="T897" s="15">
        <v>256</v>
      </c>
      <c r="U897" s="15">
        <v>672</v>
      </c>
      <c r="V897" s="68">
        <v>117</v>
      </c>
      <c r="W897" s="15">
        <v>102</v>
      </c>
      <c r="X897" s="15">
        <v>51</v>
      </c>
      <c r="Y897" s="15">
        <v>95</v>
      </c>
      <c r="Z897" s="14">
        <v>3022</v>
      </c>
      <c r="AA897" s="14">
        <v>31</v>
      </c>
      <c r="AB897" s="14">
        <v>0</v>
      </c>
      <c r="AC897" s="13">
        <v>3</v>
      </c>
      <c r="AD897" s="13">
        <v>117.7</v>
      </c>
      <c r="AE897" s="13">
        <v>114.2</v>
      </c>
      <c r="AF897" s="13">
        <v>3.5</v>
      </c>
      <c r="AG897" s="13">
        <v>38.4</v>
      </c>
      <c r="AH897" s="13">
        <v>5.61</v>
      </c>
      <c r="AI897" s="13">
        <v>35.799999999999997</v>
      </c>
      <c r="AJ897" s="13">
        <v>1.7</v>
      </c>
      <c r="AK897" s="13">
        <v>8.6999999999999993</v>
      </c>
      <c r="AL897" s="13">
        <v>5.2</v>
      </c>
      <c r="AM897" s="13">
        <v>6.4</v>
      </c>
      <c r="AN897" s="13">
        <v>58.2</v>
      </c>
      <c r="AO897" s="13">
        <v>61.6</v>
      </c>
      <c r="AP897" s="13">
        <v>21</v>
      </c>
      <c r="AQ897" s="13">
        <v>100.82</v>
      </c>
      <c r="AR897" s="13">
        <v>14.3</v>
      </c>
      <c r="AS897" s="13">
        <v>5165</v>
      </c>
      <c r="AT897" s="16">
        <v>18.602739726027398</v>
      </c>
      <c r="AU897" s="16">
        <v>9.205479452054794</v>
      </c>
      <c r="AV897" s="17">
        <v>3.506849315068493</v>
      </c>
      <c r="AW897" s="17">
        <v>0.60273972602739723</v>
      </c>
      <c r="AX897" s="17">
        <v>3</v>
      </c>
      <c r="AY897" s="17">
        <v>1.3972602739726028</v>
      </c>
      <c r="AZ897" s="17">
        <v>0.69863013698630139</v>
      </c>
      <c r="BA897" s="17">
        <v>1.6027397260273972</v>
      </c>
      <c r="BB897" s="18">
        <v>0.55365296803652964</v>
      </c>
      <c r="BC897" s="18">
        <v>5.7435897435897436</v>
      </c>
      <c r="BD897" s="18">
        <v>4.1585127201565555E-2</v>
      </c>
      <c r="BE897" s="18">
        <v>2.0792563600782778E-2</v>
      </c>
      <c r="BF897" s="18">
        <v>1.7938682322243965E-2</v>
      </c>
      <c r="BG897" s="18">
        <v>8.9285714285714288E-2</v>
      </c>
      <c r="BH897" s="58" t="s">
        <v>1323</v>
      </c>
      <c r="BI897" s="58" t="s">
        <v>1330</v>
      </c>
      <c r="BJ897" s="60">
        <v>0.58200000000000007</v>
      </c>
      <c r="BK897" s="60">
        <v>0.61599999999999999</v>
      </c>
      <c r="BL897" s="60">
        <v>0.60772480386240191</v>
      </c>
      <c r="BM897" s="62" t="s">
        <v>1526</v>
      </c>
      <c r="BN897" s="64">
        <v>0.56893690912598882</v>
      </c>
      <c r="BO897" s="64">
        <v>2452.8000000000002</v>
      </c>
      <c r="BP897" s="65">
        <v>0.27397260273972601</v>
      </c>
      <c r="BQ897" s="65">
        <v>5.7435897435897436</v>
      </c>
      <c r="BR897" s="80">
        <v>0.10437051532941943</v>
      </c>
      <c r="BS897" s="18">
        <v>5.5582735377255922E-2</v>
      </c>
    </row>
    <row r="898" spans="1:71">
      <c r="A898" s="77" t="s">
        <v>118</v>
      </c>
      <c r="B898" s="12" t="s">
        <v>87</v>
      </c>
      <c r="C898" s="13">
        <v>34</v>
      </c>
      <c r="D898" s="13">
        <v>73</v>
      </c>
      <c r="E898" s="13">
        <v>34</v>
      </c>
      <c r="F898" s="13">
        <v>39</v>
      </c>
      <c r="G898" s="13">
        <v>31.2</v>
      </c>
      <c r="H898" s="14">
        <v>1351</v>
      </c>
      <c r="I898" s="15">
        <v>548</v>
      </c>
      <c r="J898" s="15">
        <v>1037</v>
      </c>
      <c r="K898" s="14">
        <v>53</v>
      </c>
      <c r="L898" s="15">
        <v>131</v>
      </c>
      <c r="M898" s="15">
        <v>321</v>
      </c>
      <c r="N898" s="14">
        <v>40.200000000000003</v>
      </c>
      <c r="O898" s="14">
        <v>117</v>
      </c>
      <c r="P898" s="14">
        <v>146</v>
      </c>
      <c r="Q898" s="14">
        <v>80.5</v>
      </c>
      <c r="R898" s="15">
        <v>175</v>
      </c>
      <c r="S898" s="15">
        <v>555</v>
      </c>
      <c r="T898" s="15">
        <v>737</v>
      </c>
      <c r="U898" s="15">
        <v>256</v>
      </c>
      <c r="V898" s="68">
        <v>117</v>
      </c>
      <c r="W898" s="15">
        <v>58</v>
      </c>
      <c r="X898" s="15">
        <v>51</v>
      </c>
      <c r="Y898" s="15">
        <v>161</v>
      </c>
      <c r="Z898" s="14">
        <v>2832</v>
      </c>
      <c r="AA898" s="14">
        <v>45</v>
      </c>
      <c r="AB898" s="14">
        <v>1</v>
      </c>
      <c r="AC898" s="13">
        <v>-1.3</v>
      </c>
      <c r="AD898" s="13">
        <v>113.6</v>
      </c>
      <c r="AE898" s="13">
        <v>116</v>
      </c>
      <c r="AF898" s="13">
        <v>-2.4</v>
      </c>
      <c r="AG898" s="13">
        <v>16.5</v>
      </c>
      <c r="AH898" s="13">
        <v>2.15</v>
      </c>
      <c r="AI898" s="13">
        <v>17.3</v>
      </c>
      <c r="AJ898" s="13">
        <v>7.6</v>
      </c>
      <c r="AK898" s="13">
        <v>22.8</v>
      </c>
      <c r="AL898" s="13">
        <v>15.4</v>
      </c>
      <c r="AM898" s="13">
        <v>8.1</v>
      </c>
      <c r="AN898" s="13">
        <v>59.2</v>
      </c>
      <c r="AO898" s="13">
        <v>61.1</v>
      </c>
      <c r="AP898" s="13">
        <v>22.1</v>
      </c>
      <c r="AQ898" s="13">
        <v>104.11</v>
      </c>
      <c r="AR898" s="13">
        <v>13.6</v>
      </c>
      <c r="AS898" s="13">
        <v>4950</v>
      </c>
      <c r="AT898" s="16">
        <v>18.506849315068493</v>
      </c>
      <c r="AU898" s="16">
        <v>3.506849315068493</v>
      </c>
      <c r="AV898" s="17">
        <v>10.095890410958905</v>
      </c>
      <c r="AW898" s="17">
        <v>2.3972602739726026</v>
      </c>
      <c r="AX898" s="17">
        <v>7.602739726027397</v>
      </c>
      <c r="AY898" s="17">
        <v>0.79452054794520544</v>
      </c>
      <c r="AZ898" s="17">
        <v>0.69863013698630139</v>
      </c>
      <c r="BA898" s="17">
        <v>1.6027397260273972</v>
      </c>
      <c r="BB898" s="18">
        <v>0.59316824727783635</v>
      </c>
      <c r="BC898" s="18">
        <v>2.1880341880341878</v>
      </c>
      <c r="BD898" s="18">
        <v>2.5465402177730943E-2</v>
      </c>
      <c r="BE898" s="18">
        <v>2.2391991570073762E-2</v>
      </c>
      <c r="BF898" s="18">
        <v>7.6835265191429566E-2</v>
      </c>
      <c r="BG898" s="18">
        <v>0.24367755532139093</v>
      </c>
      <c r="BH898" s="58" t="s">
        <v>1323</v>
      </c>
      <c r="BI898" s="58" t="s">
        <v>1332</v>
      </c>
      <c r="BJ898" s="60">
        <v>0.59200000000000008</v>
      </c>
      <c r="BK898" s="60">
        <v>0.61099999999999999</v>
      </c>
      <c r="BL898" s="60">
        <v>0.62582981291490647</v>
      </c>
      <c r="BM898" s="62" t="s">
        <v>1526</v>
      </c>
      <c r="BN898" s="64">
        <v>0.566004244645958</v>
      </c>
      <c r="BO898" s="64">
        <v>2277.6</v>
      </c>
      <c r="BP898" s="65">
        <v>0.11239901650860555</v>
      </c>
      <c r="BQ898" s="65">
        <v>2.1880341880341883</v>
      </c>
      <c r="BR898" s="80">
        <v>0.32358623112047774</v>
      </c>
      <c r="BS898" s="18">
        <v>0.1238145416227608</v>
      </c>
    </row>
    <row r="899" spans="1:71">
      <c r="A899" s="77" t="s">
        <v>120</v>
      </c>
      <c r="B899" s="12" t="s">
        <v>121</v>
      </c>
      <c r="C899" s="13">
        <v>26</v>
      </c>
      <c r="D899" s="13">
        <v>70</v>
      </c>
      <c r="E899" s="13">
        <v>28</v>
      </c>
      <c r="F899" s="13">
        <v>42</v>
      </c>
      <c r="G899" s="13">
        <v>32.700000000000003</v>
      </c>
      <c r="H899" s="14">
        <v>1351</v>
      </c>
      <c r="I899" s="15">
        <v>476</v>
      </c>
      <c r="J899" s="15">
        <v>1127</v>
      </c>
      <c r="K899" s="14">
        <v>42.6</v>
      </c>
      <c r="L899" s="15">
        <v>217</v>
      </c>
      <c r="M899" s="15">
        <v>595</v>
      </c>
      <c r="N899" s="14">
        <v>36.299999999999997</v>
      </c>
      <c r="O899" s="14">
        <v>175</v>
      </c>
      <c r="P899" s="14">
        <v>196</v>
      </c>
      <c r="Q899" s="14">
        <v>90.2</v>
      </c>
      <c r="R899" s="15">
        <v>28</v>
      </c>
      <c r="S899" s="15">
        <v>161</v>
      </c>
      <c r="T899" s="15">
        <v>189</v>
      </c>
      <c r="U899" s="15">
        <v>336</v>
      </c>
      <c r="V899" s="68">
        <v>140</v>
      </c>
      <c r="W899" s="15">
        <v>63</v>
      </c>
      <c r="X899" s="15">
        <v>7</v>
      </c>
      <c r="Y899" s="15">
        <v>119</v>
      </c>
      <c r="Z899" s="14">
        <v>2135</v>
      </c>
      <c r="AA899" s="14">
        <v>2</v>
      </c>
      <c r="AB899" s="14">
        <v>0</v>
      </c>
      <c r="AC899" s="13">
        <v>-3.1</v>
      </c>
      <c r="AD899" s="13">
        <v>108.8</v>
      </c>
      <c r="AE899" s="13">
        <v>113.4</v>
      </c>
      <c r="AF899" s="13">
        <v>-4.5999999999999996</v>
      </c>
      <c r="AG899" s="13">
        <v>24.1</v>
      </c>
      <c r="AH899" s="13">
        <v>2.36</v>
      </c>
      <c r="AI899" s="13">
        <v>20.100000000000001</v>
      </c>
      <c r="AJ899" s="13">
        <v>1</v>
      </c>
      <c r="AK899" s="13">
        <v>6.9</v>
      </c>
      <c r="AL899" s="13">
        <v>3.9</v>
      </c>
      <c r="AM899" s="13">
        <v>8.5</v>
      </c>
      <c r="AN899" s="13">
        <v>52.1</v>
      </c>
      <c r="AO899" s="13">
        <v>55.7</v>
      </c>
      <c r="AP899" s="13">
        <v>24.1</v>
      </c>
      <c r="AQ899" s="13">
        <v>99.72</v>
      </c>
      <c r="AR899" s="13">
        <v>10.6</v>
      </c>
      <c r="AS899" s="13">
        <v>4760</v>
      </c>
      <c r="AT899" s="16">
        <v>19.3</v>
      </c>
      <c r="AU899" s="16">
        <v>4.8</v>
      </c>
      <c r="AV899" s="17">
        <v>2.7</v>
      </c>
      <c r="AW899" s="17">
        <v>0.4</v>
      </c>
      <c r="AX899" s="17">
        <v>2.2999999999999998</v>
      </c>
      <c r="AY899" s="17">
        <v>0.9</v>
      </c>
      <c r="AZ899" s="17">
        <v>0.1</v>
      </c>
      <c r="BA899" s="17">
        <v>2</v>
      </c>
      <c r="BB899" s="18">
        <v>0.5902140672782874</v>
      </c>
      <c r="BC899" s="18">
        <v>2.4</v>
      </c>
      <c r="BD899" s="18">
        <v>2.7522935779816512E-2</v>
      </c>
      <c r="BE899" s="18">
        <v>3.0581039755351682E-3</v>
      </c>
      <c r="BF899" s="18">
        <v>1.2232415902140673E-2</v>
      </c>
      <c r="BG899" s="18">
        <v>7.0336391437308854E-2</v>
      </c>
      <c r="BH899" s="58" t="s">
        <v>1323</v>
      </c>
      <c r="BI899" s="58" t="s">
        <v>1330</v>
      </c>
      <c r="BJ899" s="60">
        <v>0.52100000000000002</v>
      </c>
      <c r="BK899" s="60">
        <v>0.55700000000000005</v>
      </c>
      <c r="BL899" s="60">
        <v>0.68014484007242004</v>
      </c>
      <c r="BM899" s="62" t="s">
        <v>1526</v>
      </c>
      <c r="BN899" s="64">
        <v>0.59026156941649899</v>
      </c>
      <c r="BO899" s="64">
        <v>2289</v>
      </c>
      <c r="BP899" s="65">
        <v>0.14678899082568808</v>
      </c>
      <c r="BQ899" s="65">
        <v>2.4</v>
      </c>
      <c r="BR899" s="80">
        <v>8.2568807339449546E-2</v>
      </c>
      <c r="BS899" s="18">
        <v>3.7716615698267071E-2</v>
      </c>
    </row>
    <row r="900" spans="1:71">
      <c r="A900" s="77" t="s">
        <v>122</v>
      </c>
      <c r="B900" s="12" t="s">
        <v>61</v>
      </c>
      <c r="C900" s="13">
        <v>28</v>
      </c>
      <c r="D900" s="13">
        <v>80</v>
      </c>
      <c r="E900" s="13">
        <v>50</v>
      </c>
      <c r="F900" s="13">
        <v>30</v>
      </c>
      <c r="G900" s="13">
        <v>32.799999999999997</v>
      </c>
      <c r="H900" s="14">
        <v>1344</v>
      </c>
      <c r="I900" s="15">
        <v>592</v>
      </c>
      <c r="J900" s="15">
        <v>944</v>
      </c>
      <c r="K900" s="14">
        <v>62.8</v>
      </c>
      <c r="L900" s="14">
        <v>0</v>
      </c>
      <c r="M900" s="14">
        <v>0</v>
      </c>
      <c r="N900" s="14">
        <v>0</v>
      </c>
      <c r="O900" s="14">
        <v>160</v>
      </c>
      <c r="P900" s="14">
        <v>240</v>
      </c>
      <c r="Q900" s="14">
        <v>66.099999999999994</v>
      </c>
      <c r="R900" s="15">
        <v>304</v>
      </c>
      <c r="S900" s="15">
        <v>712</v>
      </c>
      <c r="T900" s="15">
        <v>1008</v>
      </c>
      <c r="U900" s="15">
        <v>216</v>
      </c>
      <c r="V900" s="68">
        <v>128</v>
      </c>
      <c r="W900" s="15">
        <v>56</v>
      </c>
      <c r="X900" s="15">
        <v>88</v>
      </c>
      <c r="Y900" s="15">
        <v>168</v>
      </c>
      <c r="Z900" s="14">
        <v>3184</v>
      </c>
      <c r="AA900" s="14">
        <v>59</v>
      </c>
      <c r="AB900" s="14">
        <v>1</v>
      </c>
      <c r="AC900" s="13">
        <v>6.4</v>
      </c>
      <c r="AD900" s="13">
        <v>116.5</v>
      </c>
      <c r="AE900" s="13">
        <v>107.1</v>
      </c>
      <c r="AF900" s="13">
        <v>9.4</v>
      </c>
      <c r="AG900" s="13">
        <v>12.1</v>
      </c>
      <c r="AH900" s="13">
        <v>1.69</v>
      </c>
      <c r="AI900" s="13">
        <v>15.5</v>
      </c>
      <c r="AJ900" s="13">
        <v>12.2</v>
      </c>
      <c r="AK900" s="13">
        <v>27.1</v>
      </c>
      <c r="AL900" s="13">
        <v>19.899999999999999</v>
      </c>
      <c r="AM900" s="13">
        <v>9.1999999999999993</v>
      </c>
      <c r="AN900" s="13">
        <v>62.8</v>
      </c>
      <c r="AO900" s="13">
        <v>64.099999999999994</v>
      </c>
      <c r="AP900" s="13">
        <v>19.2</v>
      </c>
      <c r="AQ900" s="13">
        <v>98.55</v>
      </c>
      <c r="AR900" s="13">
        <v>15.7</v>
      </c>
      <c r="AS900" s="13">
        <v>5392</v>
      </c>
      <c r="AT900" s="16">
        <v>16.8</v>
      </c>
      <c r="AU900" s="16">
        <v>2.7</v>
      </c>
      <c r="AV900" s="17">
        <v>12.6</v>
      </c>
      <c r="AW900" s="17">
        <v>3.8</v>
      </c>
      <c r="AX900" s="17">
        <v>8.9</v>
      </c>
      <c r="AY900" s="17">
        <v>0.7</v>
      </c>
      <c r="AZ900" s="17">
        <v>1.1000000000000001</v>
      </c>
      <c r="BA900" s="17">
        <v>1.6</v>
      </c>
      <c r="BB900" s="18">
        <v>0.51219512195121952</v>
      </c>
      <c r="BC900" s="18">
        <v>1.6875</v>
      </c>
      <c r="BD900" s="18">
        <v>2.1341463414634148E-2</v>
      </c>
      <c r="BE900" s="18">
        <v>3.3536585365853668E-2</v>
      </c>
      <c r="BF900" s="18">
        <v>0.11585365853658537</v>
      </c>
      <c r="BG900" s="18">
        <v>0.27134146341463417</v>
      </c>
      <c r="BH900" s="58" t="s">
        <v>1323</v>
      </c>
      <c r="BI900" s="58" t="s">
        <v>1331</v>
      </c>
      <c r="BJ900" s="60">
        <v>0.628</v>
      </c>
      <c r="BK900" s="60">
        <v>0.6409999999999999</v>
      </c>
      <c r="BL900" s="60">
        <v>0.56970428485214242</v>
      </c>
      <c r="BM900" s="62" t="s">
        <v>1526</v>
      </c>
      <c r="BN900" s="64">
        <v>0.5138028169014085</v>
      </c>
      <c r="BO900" s="64">
        <v>2624</v>
      </c>
      <c r="BP900" s="65">
        <v>8.2317073170731711E-2</v>
      </c>
      <c r="BQ900" s="65">
        <v>1.6875</v>
      </c>
      <c r="BR900" s="80">
        <v>0.38414634146341464</v>
      </c>
      <c r="BS900" s="18">
        <v>0.14634146341463414</v>
      </c>
    </row>
    <row r="901" spans="1:71">
      <c r="A901" s="77" t="s">
        <v>124</v>
      </c>
      <c r="B901" s="12" t="s">
        <v>59</v>
      </c>
      <c r="C901" s="13">
        <v>28</v>
      </c>
      <c r="D901" s="13">
        <v>82</v>
      </c>
      <c r="E901" s="13">
        <v>44</v>
      </c>
      <c r="F901" s="13">
        <v>38</v>
      </c>
      <c r="G901" s="13">
        <v>27.8</v>
      </c>
      <c r="H901" s="14">
        <v>1337</v>
      </c>
      <c r="I901" s="15">
        <v>459</v>
      </c>
      <c r="J901" s="15">
        <v>1074</v>
      </c>
      <c r="K901" s="14">
        <v>43</v>
      </c>
      <c r="L901" s="15">
        <v>320</v>
      </c>
      <c r="M901" s="15">
        <v>763</v>
      </c>
      <c r="N901" s="14">
        <v>41.6</v>
      </c>
      <c r="O901" s="14">
        <v>98</v>
      </c>
      <c r="P901" s="14">
        <v>139</v>
      </c>
      <c r="Q901" s="14">
        <v>67.900000000000006</v>
      </c>
      <c r="R901" s="15">
        <v>49</v>
      </c>
      <c r="S901" s="15">
        <v>164</v>
      </c>
      <c r="T901" s="15">
        <v>213</v>
      </c>
      <c r="U901" s="15">
        <v>139</v>
      </c>
      <c r="V901" s="68">
        <v>82</v>
      </c>
      <c r="W901" s="15">
        <v>74</v>
      </c>
      <c r="X901" s="15">
        <v>8</v>
      </c>
      <c r="Y901" s="15">
        <v>123</v>
      </c>
      <c r="Z901" s="14">
        <v>1952</v>
      </c>
      <c r="AA901" s="14">
        <v>1</v>
      </c>
      <c r="AB901" s="14">
        <v>0</v>
      </c>
      <c r="AC901" s="13">
        <v>2.1</v>
      </c>
      <c r="AD901" s="13">
        <v>113.3</v>
      </c>
      <c r="AE901" s="13">
        <v>110.2</v>
      </c>
      <c r="AF901" s="13">
        <v>3.1</v>
      </c>
      <c r="AG901" s="13">
        <v>8.9</v>
      </c>
      <c r="AH901" s="13">
        <v>1.67</v>
      </c>
      <c r="AI901" s="13">
        <v>10.3</v>
      </c>
      <c r="AJ901" s="13">
        <v>2</v>
      </c>
      <c r="AK901" s="13">
        <v>6.9</v>
      </c>
      <c r="AL901" s="13">
        <v>4.5</v>
      </c>
      <c r="AM901" s="13">
        <v>6.2</v>
      </c>
      <c r="AN901" s="13">
        <v>57.9</v>
      </c>
      <c r="AO901" s="13">
        <v>59</v>
      </c>
      <c r="AP901" s="13">
        <v>21.5</v>
      </c>
      <c r="AQ901" s="13">
        <v>102.76</v>
      </c>
      <c r="AR901" s="13">
        <v>9.1</v>
      </c>
      <c r="AS901" s="13">
        <v>4898</v>
      </c>
      <c r="AT901" s="16">
        <v>16.304878048780488</v>
      </c>
      <c r="AU901" s="16">
        <v>1.6951219512195121</v>
      </c>
      <c r="AV901" s="17">
        <v>2.5975609756097562</v>
      </c>
      <c r="AW901" s="17">
        <v>0.59756097560975607</v>
      </c>
      <c r="AX901" s="17">
        <v>2</v>
      </c>
      <c r="AY901" s="17">
        <v>0.90243902439024393</v>
      </c>
      <c r="AZ901" s="17">
        <v>9.7560975609756101E-2</v>
      </c>
      <c r="BA901" s="17">
        <v>1</v>
      </c>
      <c r="BB901" s="18">
        <v>0.58650640463239168</v>
      </c>
      <c r="BC901" s="18">
        <v>1.6951219512195121</v>
      </c>
      <c r="BD901" s="18">
        <v>3.2461835409721002E-2</v>
      </c>
      <c r="BE901" s="18">
        <v>3.5093876118617302E-3</v>
      </c>
      <c r="BF901" s="18">
        <v>2.1494999122653097E-2</v>
      </c>
      <c r="BG901" s="18">
        <v>7.1942446043165464E-2</v>
      </c>
      <c r="BH901" s="58" t="s">
        <v>1322</v>
      </c>
      <c r="BI901" s="58" t="s">
        <v>1331</v>
      </c>
      <c r="BJ901" s="60">
        <v>0.57899999999999996</v>
      </c>
      <c r="BK901" s="60">
        <v>0.59</v>
      </c>
      <c r="BL901" s="60">
        <v>0.64815932407966204</v>
      </c>
      <c r="BM901" s="62" t="s">
        <v>1527</v>
      </c>
      <c r="BN901" s="64">
        <v>0.49866025420817589</v>
      </c>
      <c r="BO901" s="64">
        <v>2279.6</v>
      </c>
      <c r="BP901" s="65">
        <v>6.0975609756097567E-2</v>
      </c>
      <c r="BQ901" s="65">
        <v>1.6951219512195121</v>
      </c>
      <c r="BR901" s="80">
        <v>9.3437445165818561E-2</v>
      </c>
      <c r="BS901" s="18">
        <v>4.3136222729133762E-2</v>
      </c>
    </row>
    <row r="902" spans="1:71">
      <c r="A902" s="77" t="s">
        <v>126</v>
      </c>
      <c r="B902" s="12" t="s">
        <v>65</v>
      </c>
      <c r="C902" s="13">
        <v>29</v>
      </c>
      <c r="D902" s="13">
        <v>70</v>
      </c>
      <c r="E902" s="13">
        <v>36</v>
      </c>
      <c r="F902" s="13">
        <v>34</v>
      </c>
      <c r="G902" s="13">
        <v>34.700000000000003</v>
      </c>
      <c r="H902" s="14">
        <v>1337</v>
      </c>
      <c r="I902" s="15">
        <v>525</v>
      </c>
      <c r="J902" s="15">
        <v>896</v>
      </c>
      <c r="K902" s="14">
        <v>59</v>
      </c>
      <c r="L902" s="15">
        <v>63</v>
      </c>
      <c r="M902" s="15">
        <v>154</v>
      </c>
      <c r="N902" s="14">
        <v>41.7</v>
      </c>
      <c r="O902" s="14">
        <v>217</v>
      </c>
      <c r="P902" s="14">
        <v>287</v>
      </c>
      <c r="Q902" s="14">
        <v>75.400000000000006</v>
      </c>
      <c r="R902" s="15">
        <v>266</v>
      </c>
      <c r="S902" s="15">
        <v>707</v>
      </c>
      <c r="T902" s="15">
        <v>973</v>
      </c>
      <c r="U902" s="15">
        <v>420</v>
      </c>
      <c r="V902" s="68">
        <v>203</v>
      </c>
      <c r="W902" s="15">
        <v>49</v>
      </c>
      <c r="X902" s="15">
        <v>28</v>
      </c>
      <c r="Y902" s="15">
        <v>231</v>
      </c>
      <c r="Z902" s="14">
        <v>3157</v>
      </c>
      <c r="AA902" s="14">
        <v>61</v>
      </c>
      <c r="AB902" s="14">
        <v>10</v>
      </c>
      <c r="AC902" s="13">
        <v>2.1</v>
      </c>
      <c r="AD902" s="13">
        <v>116.5</v>
      </c>
      <c r="AE902" s="13">
        <v>113.9</v>
      </c>
      <c r="AF902" s="13">
        <v>2.6</v>
      </c>
      <c r="AG902" s="13">
        <v>25.1</v>
      </c>
      <c r="AH902" s="13">
        <v>2.09</v>
      </c>
      <c r="AI902" s="13">
        <v>25.7</v>
      </c>
      <c r="AJ902" s="13">
        <v>11</v>
      </c>
      <c r="AK902" s="13">
        <v>28.6</v>
      </c>
      <c r="AL902" s="13">
        <v>19.899999999999999</v>
      </c>
      <c r="AM902" s="13">
        <v>12.3</v>
      </c>
      <c r="AN902" s="13">
        <v>62.7</v>
      </c>
      <c r="AO902" s="13">
        <v>65.5</v>
      </c>
      <c r="AP902" s="13">
        <v>21.3</v>
      </c>
      <c r="AQ902" s="13">
        <v>99.78</v>
      </c>
      <c r="AR902" s="13">
        <v>16.399999999999999</v>
      </c>
      <c r="AS902" s="13">
        <v>5054</v>
      </c>
      <c r="AT902" s="16">
        <v>19.100000000000001</v>
      </c>
      <c r="AU902" s="16">
        <v>6</v>
      </c>
      <c r="AV902" s="17">
        <v>13.9</v>
      </c>
      <c r="AW902" s="17">
        <v>3.8</v>
      </c>
      <c r="AX902" s="17">
        <v>10.1</v>
      </c>
      <c r="AY902" s="17">
        <v>0.7</v>
      </c>
      <c r="AZ902" s="17">
        <v>0.4</v>
      </c>
      <c r="BA902" s="17">
        <v>2.9</v>
      </c>
      <c r="BB902" s="18">
        <v>0.55043227665706052</v>
      </c>
      <c r="BC902" s="18">
        <v>2.0689655172413794</v>
      </c>
      <c r="BD902" s="18">
        <v>2.0172910662824204E-2</v>
      </c>
      <c r="BE902" s="18">
        <v>1.1527377521613832E-2</v>
      </c>
      <c r="BF902" s="18">
        <v>0.1095100864553314</v>
      </c>
      <c r="BG902" s="18">
        <v>0.29106628242074922</v>
      </c>
      <c r="BH902" s="58" t="s">
        <v>1323</v>
      </c>
      <c r="BI902" s="58" t="s">
        <v>1331</v>
      </c>
      <c r="BJ902" s="60">
        <v>0.627</v>
      </c>
      <c r="BK902" s="60">
        <v>0.65500000000000003</v>
      </c>
      <c r="BL902" s="60">
        <v>0.54073627036813521</v>
      </c>
      <c r="BM902" s="62" t="s">
        <v>1526</v>
      </c>
      <c r="BN902" s="64">
        <v>0.58414486921529185</v>
      </c>
      <c r="BO902" s="64">
        <v>2429</v>
      </c>
      <c r="BP902" s="65">
        <v>0.1729106628242075</v>
      </c>
      <c r="BQ902" s="65">
        <v>2.0689655172413794</v>
      </c>
      <c r="BR902" s="80">
        <v>0.40057636887608067</v>
      </c>
      <c r="BS902" s="18">
        <v>0.14409221902017291</v>
      </c>
    </row>
    <row r="903" spans="1:71">
      <c r="A903" s="77" t="s">
        <v>128</v>
      </c>
      <c r="B903" s="12" t="s">
        <v>63</v>
      </c>
      <c r="C903" s="13">
        <v>27</v>
      </c>
      <c r="D903" s="13">
        <v>74</v>
      </c>
      <c r="E903" s="13">
        <v>45</v>
      </c>
      <c r="F903" s="13">
        <v>29</v>
      </c>
      <c r="G903" s="13">
        <v>36.6</v>
      </c>
      <c r="H903" s="14">
        <v>1332</v>
      </c>
      <c r="I903" s="15">
        <v>488</v>
      </c>
      <c r="J903" s="15">
        <v>1029</v>
      </c>
      <c r="K903" s="14">
        <v>47.6</v>
      </c>
      <c r="L903" s="15">
        <v>170</v>
      </c>
      <c r="M903" s="15">
        <v>459</v>
      </c>
      <c r="N903" s="14">
        <v>37.200000000000003</v>
      </c>
      <c r="O903" s="14">
        <v>185</v>
      </c>
      <c r="P903" s="14">
        <v>229</v>
      </c>
      <c r="Q903" s="14">
        <v>81</v>
      </c>
      <c r="R903" s="15">
        <v>96</v>
      </c>
      <c r="S903" s="15">
        <v>259</v>
      </c>
      <c r="T903" s="15">
        <v>355</v>
      </c>
      <c r="U903" s="15">
        <v>163</v>
      </c>
      <c r="V903" s="68">
        <v>104</v>
      </c>
      <c r="W903" s="15">
        <v>111</v>
      </c>
      <c r="X903" s="15">
        <v>67</v>
      </c>
      <c r="Y903" s="15">
        <v>170</v>
      </c>
      <c r="Z903" s="14">
        <v>2427</v>
      </c>
      <c r="AA903" s="14">
        <v>1</v>
      </c>
      <c r="AB903" s="14">
        <v>0</v>
      </c>
      <c r="AC903" s="13">
        <v>4.0999999999999996</v>
      </c>
      <c r="AD903" s="13">
        <v>117.7</v>
      </c>
      <c r="AE903" s="13">
        <v>112.3</v>
      </c>
      <c r="AF903" s="13">
        <v>5.4</v>
      </c>
      <c r="AG903" s="13">
        <v>8.4</v>
      </c>
      <c r="AH903" s="13">
        <v>1.61</v>
      </c>
      <c r="AI903" s="13">
        <v>11.8</v>
      </c>
      <c r="AJ903" s="13">
        <v>3.7</v>
      </c>
      <c r="AK903" s="13">
        <v>9.8000000000000007</v>
      </c>
      <c r="AL903" s="13">
        <v>6.7</v>
      </c>
      <c r="AM903" s="13">
        <v>7.3</v>
      </c>
      <c r="AN903" s="13">
        <v>55.9</v>
      </c>
      <c r="AO903" s="13">
        <v>59.1</v>
      </c>
      <c r="AP903" s="13">
        <v>19.5</v>
      </c>
      <c r="AQ903" s="13">
        <v>97.73</v>
      </c>
      <c r="AR903" s="13">
        <v>9.3000000000000007</v>
      </c>
      <c r="AS903" s="13">
        <v>5511</v>
      </c>
      <c r="AT903" s="16">
        <v>18</v>
      </c>
      <c r="AU903" s="16">
        <v>2.2027027027027026</v>
      </c>
      <c r="AV903" s="17">
        <v>4.7972972972972974</v>
      </c>
      <c r="AW903" s="17">
        <v>1.2972972972972974</v>
      </c>
      <c r="AX903" s="17">
        <v>3.5</v>
      </c>
      <c r="AY903" s="17">
        <v>1.5</v>
      </c>
      <c r="AZ903" s="17">
        <v>0.90540540540540537</v>
      </c>
      <c r="BA903" s="17">
        <v>1.4054054054054055</v>
      </c>
      <c r="BB903" s="18">
        <v>0.49180327868852458</v>
      </c>
      <c r="BC903" s="18">
        <v>1.5673076923076921</v>
      </c>
      <c r="BD903" s="18">
        <v>4.0983606557377046E-2</v>
      </c>
      <c r="BE903" s="18">
        <v>2.4737852606705062E-2</v>
      </c>
      <c r="BF903" s="18">
        <v>3.5445281346920689E-2</v>
      </c>
      <c r="BG903" s="18">
        <v>9.5628415300546443E-2</v>
      </c>
      <c r="BH903" s="58" t="s">
        <v>1323</v>
      </c>
      <c r="BI903" s="58" t="s">
        <v>1330</v>
      </c>
      <c r="BJ903" s="60">
        <v>0.55899999999999994</v>
      </c>
      <c r="BK903" s="60">
        <v>0.59099999999999997</v>
      </c>
      <c r="BL903" s="60">
        <v>0.6210018105009053</v>
      </c>
      <c r="BM903" s="62" t="s">
        <v>1526</v>
      </c>
      <c r="BN903" s="64">
        <v>0.55050301810865199</v>
      </c>
      <c r="BO903" s="64">
        <v>2708.4</v>
      </c>
      <c r="BP903" s="65">
        <v>6.0183133953625755E-2</v>
      </c>
      <c r="BQ903" s="65">
        <v>1.5673076923076923</v>
      </c>
      <c r="BR903" s="80">
        <v>0.13107369664746713</v>
      </c>
      <c r="BS903" s="18">
        <v>6.559838527051641E-2</v>
      </c>
    </row>
    <row r="904" spans="1:71">
      <c r="A904" s="77" t="s">
        <v>130</v>
      </c>
      <c r="B904" s="12" t="s">
        <v>121</v>
      </c>
      <c r="C904" s="13">
        <v>22</v>
      </c>
      <c r="D904" s="13">
        <v>72</v>
      </c>
      <c r="E904" s="13">
        <v>32</v>
      </c>
      <c r="F904" s="13">
        <v>40</v>
      </c>
      <c r="G904" s="13">
        <v>31.3</v>
      </c>
      <c r="H904" s="14">
        <v>1332</v>
      </c>
      <c r="I904" s="15">
        <v>497</v>
      </c>
      <c r="J904" s="15">
        <v>1102</v>
      </c>
      <c r="K904" s="14">
        <v>45.2</v>
      </c>
      <c r="L904" s="15">
        <v>144</v>
      </c>
      <c r="M904" s="15">
        <v>475</v>
      </c>
      <c r="N904" s="14">
        <v>31.1</v>
      </c>
      <c r="O904" s="14">
        <v>187</v>
      </c>
      <c r="P904" s="14">
        <v>245</v>
      </c>
      <c r="Q904" s="14">
        <v>78.5</v>
      </c>
      <c r="R904" s="15">
        <v>65</v>
      </c>
      <c r="S904" s="15">
        <v>259</v>
      </c>
      <c r="T904" s="15">
        <v>324</v>
      </c>
      <c r="U904" s="15">
        <v>202</v>
      </c>
      <c r="V904" s="68">
        <v>151</v>
      </c>
      <c r="W904" s="15">
        <v>65</v>
      </c>
      <c r="X904" s="15">
        <v>14</v>
      </c>
      <c r="Y904" s="15">
        <v>122</v>
      </c>
      <c r="Z904" s="14">
        <v>2102</v>
      </c>
      <c r="AA904" s="14">
        <v>3</v>
      </c>
      <c r="AB904" s="14">
        <v>0</v>
      </c>
      <c r="AC904" s="13">
        <v>-1.9</v>
      </c>
      <c r="AD904" s="13">
        <v>111.4</v>
      </c>
      <c r="AE904" s="13">
        <v>114.4</v>
      </c>
      <c r="AF904" s="13">
        <v>-3</v>
      </c>
      <c r="AG904" s="13">
        <v>13.8</v>
      </c>
      <c r="AH904" s="13">
        <v>1.32</v>
      </c>
      <c r="AI904" s="13">
        <v>12.7</v>
      </c>
      <c r="AJ904" s="13">
        <v>2.9</v>
      </c>
      <c r="AK904" s="13">
        <v>11.4</v>
      </c>
      <c r="AL904" s="13">
        <v>7</v>
      </c>
      <c r="AM904" s="13">
        <v>9.6999999999999993</v>
      </c>
      <c r="AN904" s="13">
        <v>51.9</v>
      </c>
      <c r="AO904" s="13">
        <v>55.1</v>
      </c>
      <c r="AP904" s="13">
        <v>25</v>
      </c>
      <c r="AQ904" s="13">
        <v>99.88</v>
      </c>
      <c r="AR904" s="13">
        <v>10.199999999999999</v>
      </c>
      <c r="AS904" s="13">
        <v>4688</v>
      </c>
      <c r="AT904" s="16">
        <v>18.5</v>
      </c>
      <c r="AU904" s="16">
        <v>2.8055555555555554</v>
      </c>
      <c r="AV904" s="17">
        <v>4.5</v>
      </c>
      <c r="AW904" s="17">
        <v>0.90277777777777779</v>
      </c>
      <c r="AX904" s="17">
        <v>3.5972222222222223</v>
      </c>
      <c r="AY904" s="17">
        <v>0.90277777777777779</v>
      </c>
      <c r="AZ904" s="17">
        <v>0.19444444444444445</v>
      </c>
      <c r="BA904" s="17">
        <v>2.0972222222222223</v>
      </c>
      <c r="BB904" s="18">
        <v>0.59105431309904155</v>
      </c>
      <c r="BC904" s="18">
        <v>1.3377483443708609</v>
      </c>
      <c r="BD904" s="18">
        <v>2.8842740504082358E-2</v>
      </c>
      <c r="BE904" s="18">
        <v>6.2122825701100464E-3</v>
      </c>
      <c r="BF904" s="18">
        <v>2.8842740504082358E-2</v>
      </c>
      <c r="BG904" s="18">
        <v>0.11492722754703585</v>
      </c>
      <c r="BH904" s="58" t="s">
        <v>1323</v>
      </c>
      <c r="BI904" s="58" t="s">
        <v>1329</v>
      </c>
      <c r="BJ904" s="60">
        <v>0.51900000000000002</v>
      </c>
      <c r="BK904" s="60">
        <v>0.55100000000000005</v>
      </c>
      <c r="BL904" s="60">
        <v>0.66505733252866628</v>
      </c>
      <c r="BM904" s="62" t="s">
        <v>1526</v>
      </c>
      <c r="BN904" s="64">
        <v>0.56579476861167</v>
      </c>
      <c r="BO904" s="64">
        <v>2253.6</v>
      </c>
      <c r="BP904" s="65">
        <v>8.9634362797302095E-2</v>
      </c>
      <c r="BQ904" s="65">
        <v>1.3377483443708609</v>
      </c>
      <c r="BR904" s="80">
        <v>0.14376996805111822</v>
      </c>
      <c r="BS904" s="18">
        <v>5.9608330375103546E-2</v>
      </c>
    </row>
    <row r="905" spans="1:71">
      <c r="A905" s="77" t="s">
        <v>132</v>
      </c>
      <c r="B905" s="12" t="s">
        <v>81</v>
      </c>
      <c r="C905" s="13">
        <v>26</v>
      </c>
      <c r="D905" s="13">
        <v>69</v>
      </c>
      <c r="E905" s="13">
        <v>38</v>
      </c>
      <c r="F905" s="13">
        <v>31</v>
      </c>
      <c r="G905" s="13">
        <v>32</v>
      </c>
      <c r="H905" s="14">
        <v>1325</v>
      </c>
      <c r="I905" s="15">
        <v>490</v>
      </c>
      <c r="J905" s="15">
        <v>1021</v>
      </c>
      <c r="K905" s="14">
        <v>48.4</v>
      </c>
      <c r="L905" s="15">
        <v>166</v>
      </c>
      <c r="M905" s="15">
        <v>421</v>
      </c>
      <c r="N905" s="14">
        <v>39.200000000000003</v>
      </c>
      <c r="O905" s="14">
        <v>179</v>
      </c>
      <c r="P905" s="14">
        <v>200</v>
      </c>
      <c r="Q905" s="14">
        <v>89.4</v>
      </c>
      <c r="R905" s="15">
        <v>62</v>
      </c>
      <c r="S905" s="15">
        <v>359</v>
      </c>
      <c r="T905" s="15">
        <v>421</v>
      </c>
      <c r="U905" s="15">
        <v>366</v>
      </c>
      <c r="V905" s="68">
        <v>166</v>
      </c>
      <c r="W905" s="15">
        <v>83</v>
      </c>
      <c r="X905" s="15">
        <v>28</v>
      </c>
      <c r="Y905" s="15">
        <v>166</v>
      </c>
      <c r="Z905" s="14">
        <v>2539</v>
      </c>
      <c r="AA905" s="14">
        <v>10</v>
      </c>
      <c r="AB905" s="14">
        <v>1</v>
      </c>
      <c r="AC905" s="13">
        <v>2.1</v>
      </c>
      <c r="AD905" s="13">
        <v>116.1</v>
      </c>
      <c r="AE905" s="13">
        <v>113.3</v>
      </c>
      <c r="AF905" s="13">
        <v>2.8</v>
      </c>
      <c r="AG905" s="13">
        <v>23.5</v>
      </c>
      <c r="AH905" s="13">
        <v>2.1800000000000002</v>
      </c>
      <c r="AI905" s="13">
        <v>22.7</v>
      </c>
      <c r="AJ905" s="13">
        <v>2.6</v>
      </c>
      <c r="AK905" s="13">
        <v>15</v>
      </c>
      <c r="AL905" s="13">
        <v>8.8000000000000007</v>
      </c>
      <c r="AM905" s="13">
        <v>10.4</v>
      </c>
      <c r="AN905" s="13">
        <v>56.5</v>
      </c>
      <c r="AO905" s="13">
        <v>60</v>
      </c>
      <c r="AP905" s="13">
        <v>22.7</v>
      </c>
      <c r="AQ905" s="13">
        <v>104.58</v>
      </c>
      <c r="AR905" s="13">
        <v>13.1</v>
      </c>
      <c r="AS905" s="13">
        <v>4809</v>
      </c>
      <c r="AT905" s="16">
        <v>19.202898550724637</v>
      </c>
      <c r="AU905" s="16">
        <v>5.3043478260869561</v>
      </c>
      <c r="AV905" s="17">
        <v>6.1014492753623184</v>
      </c>
      <c r="AW905" s="17">
        <v>0.89855072463768115</v>
      </c>
      <c r="AX905" s="17">
        <v>5.2028985507246377</v>
      </c>
      <c r="AY905" s="17">
        <v>1.2028985507246377</v>
      </c>
      <c r="AZ905" s="17">
        <v>0.40579710144927539</v>
      </c>
      <c r="BA905" s="17">
        <v>2.4057971014492754</v>
      </c>
      <c r="BB905" s="18">
        <v>0.6000905797101449</v>
      </c>
      <c r="BC905" s="18">
        <v>2.2048192771084336</v>
      </c>
      <c r="BD905" s="18">
        <v>3.7590579710144928E-2</v>
      </c>
      <c r="BE905" s="18">
        <v>1.2681159420289856E-2</v>
      </c>
      <c r="BF905" s="18">
        <v>2.8079710144927536E-2</v>
      </c>
      <c r="BG905" s="18">
        <v>0.16259057971014493</v>
      </c>
      <c r="BH905" s="58" t="s">
        <v>1323</v>
      </c>
      <c r="BI905" s="58" t="s">
        <v>1330</v>
      </c>
      <c r="BJ905" s="60">
        <v>0.56499999999999995</v>
      </c>
      <c r="BK905" s="60">
        <v>0.6</v>
      </c>
      <c r="BL905" s="60">
        <v>0.61617380808690403</v>
      </c>
      <c r="BM905" s="62" t="s">
        <v>1526</v>
      </c>
      <c r="BN905" s="64">
        <v>0.58729186714489834</v>
      </c>
      <c r="BO905" s="64">
        <v>2208</v>
      </c>
      <c r="BP905" s="65">
        <v>0.16576086956521738</v>
      </c>
      <c r="BQ905" s="65">
        <v>2.2048192771084336</v>
      </c>
      <c r="BR905" s="80">
        <v>0.19067028985507245</v>
      </c>
      <c r="BS905" s="18">
        <v>8.0314009661835745E-2</v>
      </c>
    </row>
    <row r="906" spans="1:71">
      <c r="A906" s="77" t="s">
        <v>134</v>
      </c>
      <c r="B906" s="12" t="s">
        <v>75</v>
      </c>
      <c r="C906" s="13">
        <v>23</v>
      </c>
      <c r="D906" s="13">
        <v>71</v>
      </c>
      <c r="E906" s="13">
        <v>58</v>
      </c>
      <c r="F906" s="13">
        <v>13</v>
      </c>
      <c r="G906" s="13">
        <v>30.5</v>
      </c>
      <c r="H906" s="14">
        <v>1314</v>
      </c>
      <c r="I906" s="15">
        <v>504</v>
      </c>
      <c r="J906" s="15">
        <v>909</v>
      </c>
      <c r="K906" s="14">
        <v>55.7</v>
      </c>
      <c r="L906" s="15">
        <v>85</v>
      </c>
      <c r="M906" s="15">
        <v>227</v>
      </c>
      <c r="N906" s="14">
        <v>37</v>
      </c>
      <c r="O906" s="14">
        <v>220</v>
      </c>
      <c r="P906" s="14">
        <v>305</v>
      </c>
      <c r="Q906" s="14">
        <v>72.5</v>
      </c>
      <c r="R906" s="15">
        <v>163</v>
      </c>
      <c r="S906" s="15">
        <v>497</v>
      </c>
      <c r="T906" s="15">
        <v>660</v>
      </c>
      <c r="U906" s="15">
        <v>227</v>
      </c>
      <c r="V906" s="68">
        <v>142</v>
      </c>
      <c r="W906" s="15">
        <v>64</v>
      </c>
      <c r="X906" s="15">
        <v>114</v>
      </c>
      <c r="Y906" s="15">
        <v>142</v>
      </c>
      <c r="Z906" s="14">
        <v>2826</v>
      </c>
      <c r="AA906" s="14">
        <v>37</v>
      </c>
      <c r="AB906" s="14">
        <v>0</v>
      </c>
      <c r="AC906" s="13">
        <v>7.7</v>
      </c>
      <c r="AD906" s="13">
        <v>120.5</v>
      </c>
      <c r="AE906" s="13">
        <v>108.6</v>
      </c>
      <c r="AF906" s="13">
        <v>11.9</v>
      </c>
      <c r="AG906" s="13">
        <v>14.9</v>
      </c>
      <c r="AH906" s="13">
        <v>1.56</v>
      </c>
      <c r="AI906" s="13">
        <v>16.100000000000001</v>
      </c>
      <c r="AJ906" s="13">
        <v>7.6</v>
      </c>
      <c r="AK906" s="13">
        <v>21.3</v>
      </c>
      <c r="AL906" s="13">
        <v>14.7</v>
      </c>
      <c r="AM906" s="13">
        <v>10.3</v>
      </c>
      <c r="AN906" s="13">
        <v>60.4</v>
      </c>
      <c r="AO906" s="13">
        <v>63.3</v>
      </c>
      <c r="AP906" s="13">
        <v>22.6</v>
      </c>
      <c r="AQ906" s="13">
        <v>102.16</v>
      </c>
      <c r="AR906" s="13">
        <v>15.1</v>
      </c>
      <c r="AS906" s="13">
        <v>4609</v>
      </c>
      <c r="AT906" s="16">
        <v>18.507042253521128</v>
      </c>
      <c r="AU906" s="16">
        <v>3.1971830985915495</v>
      </c>
      <c r="AV906" s="17">
        <v>9.295774647887324</v>
      </c>
      <c r="AW906" s="17">
        <v>2.295774647887324</v>
      </c>
      <c r="AX906" s="17">
        <v>7</v>
      </c>
      <c r="AY906" s="17">
        <v>0.90140845070422537</v>
      </c>
      <c r="AZ906" s="17">
        <v>1.6056338028169015</v>
      </c>
      <c r="BA906" s="17">
        <v>2</v>
      </c>
      <c r="BB906" s="18">
        <v>0.60678827060725005</v>
      </c>
      <c r="BC906" s="18">
        <v>1.5985915492957747</v>
      </c>
      <c r="BD906" s="18">
        <v>2.9554375432925422E-2</v>
      </c>
      <c r="BE906" s="18">
        <v>5.2643731239898413E-2</v>
      </c>
      <c r="BF906" s="18">
        <v>7.5271299930731936E-2</v>
      </c>
      <c r="BG906" s="18">
        <v>0.22950819672131148</v>
      </c>
      <c r="BH906" s="58" t="s">
        <v>1323</v>
      </c>
      <c r="BI906" s="58" t="s">
        <v>1330</v>
      </c>
      <c r="BJ906" s="60">
        <v>0.60399999999999998</v>
      </c>
      <c r="BK906" s="60">
        <v>0.63300000000000001</v>
      </c>
      <c r="BL906" s="60">
        <v>0.54858177429088717</v>
      </c>
      <c r="BM906" s="62" t="s">
        <v>1526</v>
      </c>
      <c r="BN906" s="64">
        <v>0.56601014537931826</v>
      </c>
      <c r="BO906" s="64">
        <v>2165.5</v>
      </c>
      <c r="BP906" s="65">
        <v>0.10482567536365735</v>
      </c>
      <c r="BQ906" s="65">
        <v>1.5985915492957747</v>
      </c>
      <c r="BR906" s="80">
        <v>0.3047794966520434</v>
      </c>
      <c r="BS906" s="18">
        <v>0.12899253444162243</v>
      </c>
    </row>
    <row r="907" spans="1:71">
      <c r="A907" s="77" t="s">
        <v>136</v>
      </c>
      <c r="B907" s="12" t="s">
        <v>61</v>
      </c>
      <c r="C907" s="13">
        <v>32</v>
      </c>
      <c r="D907" s="13">
        <v>60</v>
      </c>
      <c r="E907" s="13">
        <v>39</v>
      </c>
      <c r="F907" s="13">
        <v>21</v>
      </c>
      <c r="G907" s="13">
        <v>32.6</v>
      </c>
      <c r="H907" s="14">
        <v>1308</v>
      </c>
      <c r="I907" s="15">
        <v>456</v>
      </c>
      <c r="J907" s="15">
        <v>948</v>
      </c>
      <c r="K907" s="14">
        <v>48.4</v>
      </c>
      <c r="L907" s="15">
        <v>180</v>
      </c>
      <c r="M907" s="15">
        <v>426</v>
      </c>
      <c r="N907" s="14">
        <v>41.8</v>
      </c>
      <c r="O907" s="14">
        <v>216</v>
      </c>
      <c r="P907" s="14">
        <v>264</v>
      </c>
      <c r="Q907" s="14">
        <v>80.400000000000006</v>
      </c>
      <c r="R907" s="15">
        <v>24</v>
      </c>
      <c r="S907" s="15">
        <v>168</v>
      </c>
      <c r="T907" s="15">
        <v>192</v>
      </c>
      <c r="U907" s="15">
        <v>126</v>
      </c>
      <c r="V907" s="68">
        <v>108</v>
      </c>
      <c r="W907" s="15">
        <v>72</v>
      </c>
      <c r="X907" s="15">
        <v>12</v>
      </c>
      <c r="Y907" s="15">
        <v>114</v>
      </c>
      <c r="Z907" s="14">
        <v>1860</v>
      </c>
      <c r="AA907" s="14">
        <v>1</v>
      </c>
      <c r="AB907" s="14">
        <v>0</v>
      </c>
      <c r="AC907" s="13">
        <v>5.9</v>
      </c>
      <c r="AD907" s="13">
        <v>116.2</v>
      </c>
      <c r="AE907" s="13">
        <v>107.4</v>
      </c>
      <c r="AF907" s="13">
        <v>8.8000000000000007</v>
      </c>
      <c r="AG907" s="13">
        <v>9.6</v>
      </c>
      <c r="AH907" s="13">
        <v>1.1599999999999999</v>
      </c>
      <c r="AI907" s="13">
        <v>9.6999999999999993</v>
      </c>
      <c r="AJ907" s="13">
        <v>1.1000000000000001</v>
      </c>
      <c r="AK907" s="13">
        <v>8.5</v>
      </c>
      <c r="AL907" s="13">
        <v>4.9000000000000004</v>
      </c>
      <c r="AM907" s="13">
        <v>8.4</v>
      </c>
      <c r="AN907" s="13">
        <v>57.8</v>
      </c>
      <c r="AO907" s="13">
        <v>61.5</v>
      </c>
      <c r="AP907" s="13">
        <v>25.5</v>
      </c>
      <c r="AQ907" s="13">
        <v>99.69</v>
      </c>
      <c r="AR907" s="13">
        <v>11</v>
      </c>
      <c r="AS907" s="13">
        <v>4063</v>
      </c>
      <c r="AT907" s="16">
        <v>21.8</v>
      </c>
      <c r="AU907" s="16">
        <v>2.1</v>
      </c>
      <c r="AV907" s="17">
        <v>3.2</v>
      </c>
      <c r="AW907" s="17">
        <v>0.4</v>
      </c>
      <c r="AX907" s="17">
        <v>2.8</v>
      </c>
      <c r="AY907" s="17">
        <v>1.2</v>
      </c>
      <c r="AZ907" s="17">
        <v>0.2</v>
      </c>
      <c r="BA907" s="17">
        <v>1.8</v>
      </c>
      <c r="BB907" s="18">
        <v>0.66871165644171782</v>
      </c>
      <c r="BC907" s="18">
        <v>1.1666666666666667</v>
      </c>
      <c r="BD907" s="18">
        <v>3.6809815950920241E-2</v>
      </c>
      <c r="BE907" s="18">
        <v>6.1349693251533744E-3</v>
      </c>
      <c r="BF907" s="18">
        <v>1.2269938650306749E-2</v>
      </c>
      <c r="BG907" s="18">
        <v>8.5889570552147229E-2</v>
      </c>
      <c r="BH907" s="58" t="s">
        <v>1323</v>
      </c>
      <c r="BI907" s="58" t="s">
        <v>1331</v>
      </c>
      <c r="BJ907" s="60">
        <v>0.57799999999999996</v>
      </c>
      <c r="BK907" s="60">
        <v>0.61499999999999999</v>
      </c>
      <c r="BL907" s="60">
        <v>0.57211828605914306</v>
      </c>
      <c r="BM907" s="62" t="s">
        <v>1526</v>
      </c>
      <c r="BN907" s="64">
        <v>0.66672032193158959</v>
      </c>
      <c r="BO907" s="64">
        <v>1956</v>
      </c>
      <c r="BP907" s="65">
        <v>6.4417177914110432E-2</v>
      </c>
      <c r="BQ907" s="65">
        <v>1.1666666666666667</v>
      </c>
      <c r="BR907" s="80">
        <v>9.815950920245399E-2</v>
      </c>
      <c r="BS907" s="18">
        <v>4.7034764826175864E-2</v>
      </c>
    </row>
    <row r="908" spans="1:71">
      <c r="A908" s="77" t="s">
        <v>138</v>
      </c>
      <c r="B908" s="12" t="s">
        <v>139</v>
      </c>
      <c r="C908" s="13">
        <v>27</v>
      </c>
      <c r="D908" s="13">
        <v>64</v>
      </c>
      <c r="E908" s="13">
        <v>16</v>
      </c>
      <c r="F908" s="13">
        <v>48</v>
      </c>
      <c r="G908" s="13">
        <v>31.7</v>
      </c>
      <c r="H908" s="14">
        <v>1299</v>
      </c>
      <c r="I908" s="15">
        <v>467</v>
      </c>
      <c r="J908" s="15">
        <v>1088</v>
      </c>
      <c r="K908" s="14">
        <v>43.1</v>
      </c>
      <c r="L908" s="15">
        <v>141</v>
      </c>
      <c r="M908" s="15">
        <v>448</v>
      </c>
      <c r="N908" s="14">
        <v>31.3</v>
      </c>
      <c r="O908" s="14">
        <v>224</v>
      </c>
      <c r="P908" s="14">
        <v>256</v>
      </c>
      <c r="Q908" s="14">
        <v>87</v>
      </c>
      <c r="R908" s="15">
        <v>70</v>
      </c>
      <c r="S908" s="15">
        <v>410</v>
      </c>
      <c r="T908" s="15">
        <v>480</v>
      </c>
      <c r="U908" s="15">
        <v>250</v>
      </c>
      <c r="V908" s="68">
        <v>134</v>
      </c>
      <c r="W908" s="15">
        <v>45</v>
      </c>
      <c r="X908" s="15">
        <v>45</v>
      </c>
      <c r="Y908" s="15">
        <v>96</v>
      </c>
      <c r="Z908" s="14">
        <v>2381</v>
      </c>
      <c r="AA908" s="14">
        <v>14</v>
      </c>
      <c r="AB908" s="14">
        <v>1</v>
      </c>
      <c r="AC908" s="13">
        <v>-4</v>
      </c>
      <c r="AD908" s="13">
        <v>108.2</v>
      </c>
      <c r="AE908" s="13">
        <v>113.6</v>
      </c>
      <c r="AF908" s="13">
        <v>-5.5</v>
      </c>
      <c r="AG908" s="13">
        <v>20.3</v>
      </c>
      <c r="AH908" s="13">
        <v>1.82</v>
      </c>
      <c r="AI908" s="13">
        <v>15.7</v>
      </c>
      <c r="AJ908" s="13">
        <v>3.3</v>
      </c>
      <c r="AK908" s="13">
        <v>18.899999999999999</v>
      </c>
      <c r="AL908" s="13">
        <v>11</v>
      </c>
      <c r="AM908" s="13">
        <v>8.6</v>
      </c>
      <c r="AN908" s="13">
        <v>49.5</v>
      </c>
      <c r="AO908" s="13">
        <v>54.1</v>
      </c>
      <c r="AP908" s="13">
        <v>27.3</v>
      </c>
      <c r="AQ908" s="13">
        <v>100.58</v>
      </c>
      <c r="AR908" s="13">
        <v>13.5</v>
      </c>
      <c r="AS908" s="13">
        <v>4239</v>
      </c>
      <c r="AT908" s="16">
        <v>20.296875</v>
      </c>
      <c r="AU908" s="16">
        <v>3.90625</v>
      </c>
      <c r="AV908" s="17">
        <v>7.5</v>
      </c>
      <c r="AW908" s="17">
        <v>1.09375</v>
      </c>
      <c r="AX908" s="17">
        <v>6.40625</v>
      </c>
      <c r="AY908" s="17">
        <v>0.703125</v>
      </c>
      <c r="AZ908" s="17">
        <v>0.703125</v>
      </c>
      <c r="BA908" s="17">
        <v>2.09375</v>
      </c>
      <c r="BB908" s="18">
        <v>0.64027996845425872</v>
      </c>
      <c r="BC908" s="18">
        <v>1.8656716417910448</v>
      </c>
      <c r="BD908" s="18">
        <v>2.2180599369085174E-2</v>
      </c>
      <c r="BE908" s="18">
        <v>2.2180599369085174E-2</v>
      </c>
      <c r="BF908" s="18">
        <v>3.4503154574132493E-2</v>
      </c>
      <c r="BG908" s="18">
        <v>0.20208990536277602</v>
      </c>
      <c r="BH908" s="58" t="s">
        <v>1323</v>
      </c>
      <c r="BI908" s="58" t="s">
        <v>1330</v>
      </c>
      <c r="BJ908" s="60">
        <v>0.495</v>
      </c>
      <c r="BK908" s="60">
        <v>0.54100000000000004</v>
      </c>
      <c r="BL908" s="60">
        <v>0.65660832830416416</v>
      </c>
      <c r="BM908" s="62" t="s">
        <v>1526</v>
      </c>
      <c r="BN908" s="64">
        <v>0.62074949698189141</v>
      </c>
      <c r="BO908" s="64">
        <v>2028.8</v>
      </c>
      <c r="BP908" s="65">
        <v>0.12322555205047318</v>
      </c>
      <c r="BQ908" s="65">
        <v>1.8656716417910448</v>
      </c>
      <c r="BR908" s="80">
        <v>0.23659305993690852</v>
      </c>
      <c r="BS908" s="18">
        <v>9.3651419558359608E-2</v>
      </c>
    </row>
    <row r="909" spans="1:71">
      <c r="A909" s="77" t="s">
        <v>140</v>
      </c>
      <c r="B909" s="12" t="s">
        <v>45</v>
      </c>
      <c r="C909" s="13">
        <v>30</v>
      </c>
      <c r="D909" s="13">
        <v>69</v>
      </c>
      <c r="E909" s="13">
        <v>44</v>
      </c>
      <c r="F909" s="13">
        <v>25</v>
      </c>
      <c r="G909" s="13">
        <v>32.299999999999997</v>
      </c>
      <c r="H909" s="14">
        <v>1290</v>
      </c>
      <c r="I909" s="15">
        <v>455</v>
      </c>
      <c r="J909" s="15">
        <v>938</v>
      </c>
      <c r="K909" s="14">
        <v>48.5</v>
      </c>
      <c r="L909" s="15">
        <v>110</v>
      </c>
      <c r="M909" s="15">
        <v>317</v>
      </c>
      <c r="N909" s="14">
        <v>34.4</v>
      </c>
      <c r="O909" s="14">
        <v>269</v>
      </c>
      <c r="P909" s="14">
        <v>338</v>
      </c>
      <c r="Q909" s="14">
        <v>80.599999999999994</v>
      </c>
      <c r="R909" s="15">
        <v>145</v>
      </c>
      <c r="S909" s="15">
        <v>345</v>
      </c>
      <c r="T909" s="15">
        <v>490</v>
      </c>
      <c r="U909" s="15">
        <v>324</v>
      </c>
      <c r="V909" s="68">
        <v>193</v>
      </c>
      <c r="W909" s="15">
        <v>48</v>
      </c>
      <c r="X909" s="15">
        <v>14</v>
      </c>
      <c r="Y909" s="15">
        <v>173</v>
      </c>
      <c r="Z909" s="14">
        <v>2353</v>
      </c>
      <c r="AA909" s="14">
        <v>14</v>
      </c>
      <c r="AB909" s="14">
        <v>0</v>
      </c>
      <c r="AC909" s="13">
        <v>2.4</v>
      </c>
      <c r="AD909" s="13">
        <v>115</v>
      </c>
      <c r="AE909" s="13">
        <v>111.6</v>
      </c>
      <c r="AF909" s="13">
        <v>3.4</v>
      </c>
      <c r="AG909" s="13">
        <v>22.8</v>
      </c>
      <c r="AH909" s="13">
        <v>1.65</v>
      </c>
      <c r="AI909" s="13">
        <v>20.100000000000001</v>
      </c>
      <c r="AJ909" s="13">
        <v>6.5</v>
      </c>
      <c r="AK909" s="13">
        <v>14.9</v>
      </c>
      <c r="AL909" s="13">
        <v>10.8</v>
      </c>
      <c r="AM909" s="13">
        <v>12.2</v>
      </c>
      <c r="AN909" s="13">
        <v>54.2</v>
      </c>
      <c r="AO909" s="13">
        <v>59.3</v>
      </c>
      <c r="AP909" s="13">
        <v>24.6</v>
      </c>
      <c r="AQ909" s="13">
        <v>98.45</v>
      </c>
      <c r="AR909" s="13">
        <v>12.4</v>
      </c>
      <c r="AS909" s="13">
        <v>4569</v>
      </c>
      <c r="AT909" s="16">
        <v>18.695652173913043</v>
      </c>
      <c r="AU909" s="16">
        <v>4.6956521739130439</v>
      </c>
      <c r="AV909" s="17">
        <v>7.1014492753623184</v>
      </c>
      <c r="AW909" s="17">
        <v>2.1014492753623188</v>
      </c>
      <c r="AX909" s="17">
        <v>5</v>
      </c>
      <c r="AY909" s="17">
        <v>0.69565217391304346</v>
      </c>
      <c r="AZ909" s="17">
        <v>0.20289855072463769</v>
      </c>
      <c r="BA909" s="17">
        <v>2.7971014492753623</v>
      </c>
      <c r="BB909" s="18">
        <v>0.57881276080226141</v>
      </c>
      <c r="BC909" s="18">
        <v>1.678756476683938</v>
      </c>
      <c r="BD909" s="18">
        <v>2.1537219006595776E-2</v>
      </c>
      <c r="BE909" s="18">
        <v>6.2816888769237685E-3</v>
      </c>
      <c r="BF909" s="18">
        <v>6.5060349082424737E-2</v>
      </c>
      <c r="BG909" s="18">
        <v>0.15479876160990713</v>
      </c>
      <c r="BH909" s="58" t="s">
        <v>1323</v>
      </c>
      <c r="BI909" s="58" t="s">
        <v>1331</v>
      </c>
      <c r="BJ909" s="60">
        <v>0.54200000000000004</v>
      </c>
      <c r="BK909" s="60">
        <v>0.59299999999999997</v>
      </c>
      <c r="BL909" s="60">
        <v>0.56608328304164157</v>
      </c>
      <c r="BM909" s="62" t="s">
        <v>1526</v>
      </c>
      <c r="BN909" s="64">
        <v>0.57177849706937278</v>
      </c>
      <c r="BO909" s="64">
        <v>2228.6999999999998</v>
      </c>
      <c r="BP909" s="65">
        <v>0.14537622829452149</v>
      </c>
      <c r="BQ909" s="65">
        <v>1.6787564766839378</v>
      </c>
      <c r="BR909" s="80">
        <v>0.21985911069233185</v>
      </c>
      <c r="BS909" s="18">
        <v>8.2559339525283798E-2</v>
      </c>
    </row>
    <row r="910" spans="1:71">
      <c r="A910" s="77" t="s">
        <v>142</v>
      </c>
      <c r="B910" s="12" t="s">
        <v>143</v>
      </c>
      <c r="C910" s="13">
        <v>32</v>
      </c>
      <c r="D910" s="13">
        <v>51</v>
      </c>
      <c r="E910" s="13">
        <v>30</v>
      </c>
      <c r="F910" s="13">
        <v>21</v>
      </c>
      <c r="G910" s="13">
        <v>33.4</v>
      </c>
      <c r="H910" s="14">
        <v>1260</v>
      </c>
      <c r="I910" s="15">
        <v>469</v>
      </c>
      <c r="J910" s="15">
        <v>908</v>
      </c>
      <c r="K910" s="14">
        <v>51.6</v>
      </c>
      <c r="L910" s="15">
        <v>36</v>
      </c>
      <c r="M910" s="15">
        <v>122</v>
      </c>
      <c r="N910" s="14">
        <v>28.2</v>
      </c>
      <c r="O910" s="14">
        <v>286</v>
      </c>
      <c r="P910" s="14">
        <v>367</v>
      </c>
      <c r="Q910" s="14">
        <v>77.5</v>
      </c>
      <c r="R910" s="15">
        <v>133</v>
      </c>
      <c r="S910" s="15">
        <v>454</v>
      </c>
      <c r="T910" s="15">
        <v>592</v>
      </c>
      <c r="U910" s="15">
        <v>179</v>
      </c>
      <c r="V910" s="68">
        <v>112</v>
      </c>
      <c r="W910" s="15">
        <v>61</v>
      </c>
      <c r="X910" s="15">
        <v>112</v>
      </c>
      <c r="Y910" s="15">
        <v>97</v>
      </c>
      <c r="Z910" s="14">
        <v>2637</v>
      </c>
      <c r="AA910" s="14">
        <v>36</v>
      </c>
      <c r="AB910" s="14">
        <v>1</v>
      </c>
      <c r="AC910" s="13">
        <v>0.5</v>
      </c>
      <c r="AD910" s="13">
        <v>113.3</v>
      </c>
      <c r="AE910" s="13">
        <v>112.9</v>
      </c>
      <c r="AF910" s="13">
        <v>0.5</v>
      </c>
      <c r="AG910" s="13">
        <v>18.2</v>
      </c>
      <c r="AH910" s="13">
        <v>1.6</v>
      </c>
      <c r="AI910" s="13">
        <v>13.3</v>
      </c>
      <c r="AJ910" s="13">
        <v>8.3000000000000007</v>
      </c>
      <c r="AK910" s="13">
        <v>25.4</v>
      </c>
      <c r="AL910" s="13">
        <v>17.3</v>
      </c>
      <c r="AM910" s="13">
        <v>8.3000000000000007</v>
      </c>
      <c r="AN910" s="13">
        <v>53.6</v>
      </c>
      <c r="AO910" s="13">
        <v>58.8</v>
      </c>
      <c r="AP910" s="13">
        <v>30.1</v>
      </c>
      <c r="AQ910" s="13">
        <v>98.83</v>
      </c>
      <c r="AR910" s="13">
        <v>17.899999999999999</v>
      </c>
      <c r="AS910" s="13">
        <v>3515</v>
      </c>
      <c r="AT910" s="16">
        <v>24.705882352941178</v>
      </c>
      <c r="AU910" s="16">
        <v>3.5098039215686274</v>
      </c>
      <c r="AV910" s="17">
        <v>11.607843137254902</v>
      </c>
      <c r="AW910" s="17">
        <v>2.607843137254902</v>
      </c>
      <c r="AX910" s="17">
        <v>8.9019607843137258</v>
      </c>
      <c r="AY910" s="17">
        <v>1.196078431372549</v>
      </c>
      <c r="AZ910" s="17">
        <v>2.1960784313725492</v>
      </c>
      <c r="BA910" s="17">
        <v>2.1960784313725492</v>
      </c>
      <c r="BB910" s="18">
        <v>0.73969707643536464</v>
      </c>
      <c r="BC910" s="18">
        <v>1.5982142857142856</v>
      </c>
      <c r="BD910" s="18">
        <v>3.5810731478220031E-2</v>
      </c>
      <c r="BE910" s="18">
        <v>6.5750851238699087E-2</v>
      </c>
      <c r="BF910" s="18">
        <v>7.8079135845955147E-2</v>
      </c>
      <c r="BG910" s="18">
        <v>0.26652577198544092</v>
      </c>
      <c r="BH910" s="58" t="s">
        <v>1323</v>
      </c>
      <c r="BI910" s="58" t="s">
        <v>1331</v>
      </c>
      <c r="BJ910" s="60">
        <v>0.53600000000000003</v>
      </c>
      <c r="BK910" s="60">
        <v>0.58799999999999997</v>
      </c>
      <c r="BL910" s="60">
        <v>0.54797827398913701</v>
      </c>
      <c r="BM910" s="62" t="s">
        <v>1526</v>
      </c>
      <c r="BN910" s="64">
        <v>0.75559237779618893</v>
      </c>
      <c r="BO910" s="64">
        <v>1703.3999999999999</v>
      </c>
      <c r="BP910" s="65">
        <v>0.1050839497475637</v>
      </c>
      <c r="BQ910" s="65">
        <v>1.5982142857142858</v>
      </c>
      <c r="BR910" s="80">
        <v>0.34754021369026655</v>
      </c>
      <c r="BS910" s="18">
        <v>0.14970059880239522</v>
      </c>
    </row>
    <row r="911" spans="1:71">
      <c r="A911" s="77" t="s">
        <v>144</v>
      </c>
      <c r="B911" s="12" t="s">
        <v>145</v>
      </c>
      <c r="C911" s="13">
        <v>23</v>
      </c>
      <c r="D911" s="13">
        <v>65</v>
      </c>
      <c r="E911" s="13">
        <v>26</v>
      </c>
      <c r="F911" s="13">
        <v>39</v>
      </c>
      <c r="G911" s="13">
        <v>32.799999999999997</v>
      </c>
      <c r="H911" s="14">
        <v>1255</v>
      </c>
      <c r="I911" s="15">
        <v>475</v>
      </c>
      <c r="J911" s="15">
        <v>1066</v>
      </c>
      <c r="K911" s="14">
        <v>44.6</v>
      </c>
      <c r="L911" s="15">
        <v>78</v>
      </c>
      <c r="M911" s="15">
        <v>280</v>
      </c>
      <c r="N911" s="14">
        <v>27.1</v>
      </c>
      <c r="O911" s="14">
        <v>228</v>
      </c>
      <c r="P911" s="14">
        <v>299</v>
      </c>
      <c r="Q911" s="14">
        <v>75.5</v>
      </c>
      <c r="R911" s="15">
        <v>111</v>
      </c>
      <c r="S911" s="15">
        <v>390</v>
      </c>
      <c r="T911" s="15">
        <v>501</v>
      </c>
      <c r="U911" s="15">
        <v>377</v>
      </c>
      <c r="V911" s="68">
        <v>182</v>
      </c>
      <c r="W911" s="15">
        <v>91</v>
      </c>
      <c r="X911" s="15">
        <v>65</v>
      </c>
      <c r="Y911" s="15">
        <v>111</v>
      </c>
      <c r="Z911" s="14">
        <v>2704</v>
      </c>
      <c r="AA911" s="14">
        <v>26</v>
      </c>
      <c r="AB911" s="14">
        <v>1</v>
      </c>
      <c r="AC911" s="13">
        <v>-2</v>
      </c>
      <c r="AD911" s="13">
        <v>107.4</v>
      </c>
      <c r="AE911" s="13">
        <v>110.1</v>
      </c>
      <c r="AF911" s="13">
        <v>-2.7</v>
      </c>
      <c r="AG911" s="13">
        <v>27.9</v>
      </c>
      <c r="AH911" s="13">
        <v>2.04</v>
      </c>
      <c r="AI911" s="13">
        <v>21.5</v>
      </c>
      <c r="AJ911" s="13">
        <v>4.7</v>
      </c>
      <c r="AK911" s="13">
        <v>17.600000000000001</v>
      </c>
      <c r="AL911" s="13">
        <v>11.1</v>
      </c>
      <c r="AM911" s="13">
        <v>10.5</v>
      </c>
      <c r="AN911" s="13">
        <v>48.2</v>
      </c>
      <c r="AO911" s="13">
        <v>52.3</v>
      </c>
      <c r="AP911" s="13">
        <v>26.2</v>
      </c>
      <c r="AQ911" s="13">
        <v>102.48</v>
      </c>
      <c r="AR911" s="13">
        <v>13.9</v>
      </c>
      <c r="AS911" s="13">
        <v>4554</v>
      </c>
      <c r="AT911" s="16">
        <v>19.307692307692307</v>
      </c>
      <c r="AU911" s="16">
        <v>5.8</v>
      </c>
      <c r="AV911" s="17">
        <v>7.7076923076923078</v>
      </c>
      <c r="AW911" s="17">
        <v>1.7076923076923076</v>
      </c>
      <c r="AX911" s="17">
        <v>6</v>
      </c>
      <c r="AY911" s="17">
        <v>1.4</v>
      </c>
      <c r="AZ911" s="17">
        <v>1</v>
      </c>
      <c r="BA911" s="17">
        <v>2.8</v>
      </c>
      <c r="BB911" s="18">
        <v>0.58864915572232646</v>
      </c>
      <c r="BC911" s="18">
        <v>2.0714285714285716</v>
      </c>
      <c r="BD911" s="18">
        <v>4.2682926829268296E-2</v>
      </c>
      <c r="BE911" s="18">
        <v>3.0487804878048783E-2</v>
      </c>
      <c r="BF911" s="18">
        <v>5.2063789868667922E-2</v>
      </c>
      <c r="BG911" s="18">
        <v>0.18292682926829271</v>
      </c>
      <c r="BH911" s="58" t="s">
        <v>1323</v>
      </c>
      <c r="BI911" s="58" t="s">
        <v>1330</v>
      </c>
      <c r="BJ911" s="60">
        <v>0.48200000000000004</v>
      </c>
      <c r="BK911" s="60">
        <v>0.52300000000000002</v>
      </c>
      <c r="BL911" s="60">
        <v>0.64333132166566087</v>
      </c>
      <c r="BM911" s="62" t="s">
        <v>1526</v>
      </c>
      <c r="BN911" s="64">
        <v>0.59049682711654539</v>
      </c>
      <c r="BO911" s="64">
        <v>2132</v>
      </c>
      <c r="BP911" s="65">
        <v>0.17682926829268292</v>
      </c>
      <c r="BQ911" s="65">
        <v>2.0714285714285716</v>
      </c>
      <c r="BR911" s="80">
        <v>0.23499061913696062</v>
      </c>
      <c r="BS911" s="18">
        <v>0.1027204502814259</v>
      </c>
    </row>
    <row r="912" spans="1:71">
      <c r="A912" s="77" t="s">
        <v>146</v>
      </c>
      <c r="B912" s="12" t="s">
        <v>51</v>
      </c>
      <c r="C912" s="13">
        <v>30</v>
      </c>
      <c r="D912" s="13">
        <v>76</v>
      </c>
      <c r="E912" s="13">
        <v>58</v>
      </c>
      <c r="F912" s="13">
        <v>18</v>
      </c>
      <c r="G912" s="13">
        <v>33.9</v>
      </c>
      <c r="H912" s="14">
        <v>1246</v>
      </c>
      <c r="I912" s="15">
        <v>426</v>
      </c>
      <c r="J912" s="15">
        <v>958</v>
      </c>
      <c r="K912" s="14">
        <v>44.2</v>
      </c>
      <c r="L912" s="15">
        <v>266</v>
      </c>
      <c r="M912" s="15">
        <v>692</v>
      </c>
      <c r="N912" s="14">
        <v>38.4</v>
      </c>
      <c r="O912" s="14">
        <v>137</v>
      </c>
      <c r="P912" s="14">
        <v>160</v>
      </c>
      <c r="Q912" s="14">
        <v>83.9</v>
      </c>
      <c r="R912" s="15">
        <v>68</v>
      </c>
      <c r="S912" s="15">
        <v>274</v>
      </c>
      <c r="T912" s="15">
        <v>342</v>
      </c>
      <c r="U912" s="15">
        <v>365</v>
      </c>
      <c r="V912" s="68">
        <v>129</v>
      </c>
      <c r="W912" s="15">
        <v>68</v>
      </c>
      <c r="X912" s="15">
        <v>84</v>
      </c>
      <c r="Y912" s="15">
        <v>137</v>
      </c>
      <c r="Z912" s="14">
        <v>2523</v>
      </c>
      <c r="AA912" s="14">
        <v>4</v>
      </c>
      <c r="AB912" s="14">
        <v>0</v>
      </c>
      <c r="AC912" s="13">
        <v>7.1</v>
      </c>
      <c r="AD912" s="13">
        <v>119.7</v>
      </c>
      <c r="AE912" s="13">
        <v>109.5</v>
      </c>
      <c r="AF912" s="13">
        <v>10.199999999999999</v>
      </c>
      <c r="AG912" s="13">
        <v>19.899999999999999</v>
      </c>
      <c r="AH912" s="13">
        <v>2.76</v>
      </c>
      <c r="AI912" s="13">
        <v>23.7</v>
      </c>
      <c r="AJ912" s="13">
        <v>2.5</v>
      </c>
      <c r="AK912" s="13">
        <v>10.1</v>
      </c>
      <c r="AL912" s="13">
        <v>6.4</v>
      </c>
      <c r="AM912" s="13">
        <v>8.6</v>
      </c>
      <c r="AN912" s="13">
        <v>58</v>
      </c>
      <c r="AO912" s="13">
        <v>60.6</v>
      </c>
      <c r="AP912" s="13">
        <v>19.5</v>
      </c>
      <c r="AQ912" s="13">
        <v>97.89</v>
      </c>
      <c r="AR912" s="13">
        <v>10.6</v>
      </c>
      <c r="AS912" s="13">
        <v>5251</v>
      </c>
      <c r="AT912" s="16">
        <v>16.394736842105264</v>
      </c>
      <c r="AU912" s="16">
        <v>4.8026315789473681</v>
      </c>
      <c r="AV912" s="17">
        <v>4.5</v>
      </c>
      <c r="AW912" s="17">
        <v>0.89473684210526316</v>
      </c>
      <c r="AX912" s="17">
        <v>3.6052631578947367</v>
      </c>
      <c r="AY912" s="17">
        <v>0.89473684210526316</v>
      </c>
      <c r="AZ912" s="17">
        <v>1.1052631578947369</v>
      </c>
      <c r="BA912" s="17">
        <v>1.6973684210526316</v>
      </c>
      <c r="BB912" s="18">
        <v>0.48362055581431457</v>
      </c>
      <c r="BC912" s="18">
        <v>2.829457364341085</v>
      </c>
      <c r="BD912" s="18">
        <v>2.6393417171246703E-2</v>
      </c>
      <c r="BE912" s="18">
        <v>3.2603632976245932E-2</v>
      </c>
      <c r="BF912" s="18">
        <v>2.6393417171246703E-2</v>
      </c>
      <c r="BG912" s="18">
        <v>0.10634994566061171</v>
      </c>
      <c r="BH912" s="58" t="s">
        <v>1323</v>
      </c>
      <c r="BI912" s="58" t="s">
        <v>1331</v>
      </c>
      <c r="BJ912" s="60">
        <v>0.57999999999999996</v>
      </c>
      <c r="BK912" s="60">
        <v>0.60599999999999998</v>
      </c>
      <c r="BL912" s="60">
        <v>0.57815328907664454</v>
      </c>
      <c r="BM912" s="62" t="s">
        <v>1526</v>
      </c>
      <c r="BN912" s="64">
        <v>0.50140845070422535</v>
      </c>
      <c r="BO912" s="64">
        <v>2576.4</v>
      </c>
      <c r="BP912" s="65">
        <v>0.14167054805154478</v>
      </c>
      <c r="BQ912" s="65">
        <v>2.8294573643410854</v>
      </c>
      <c r="BR912" s="80">
        <v>0.13274336283185842</v>
      </c>
      <c r="BS912" s="18">
        <v>6.3913470993117019E-2</v>
      </c>
    </row>
    <row r="913" spans="1:71">
      <c r="A913" s="77" t="s">
        <v>148</v>
      </c>
      <c r="B913" s="12" t="s">
        <v>143</v>
      </c>
      <c r="C913" s="13">
        <v>33</v>
      </c>
      <c r="D913" s="13">
        <v>50</v>
      </c>
      <c r="E913" s="13">
        <v>28</v>
      </c>
      <c r="F913" s="13">
        <v>22</v>
      </c>
      <c r="G913" s="13">
        <v>36.1</v>
      </c>
      <c r="H913" s="14">
        <v>1235</v>
      </c>
      <c r="I913" s="15">
        <v>445</v>
      </c>
      <c r="J913" s="15">
        <v>945</v>
      </c>
      <c r="K913" s="14">
        <v>47.3</v>
      </c>
      <c r="L913" s="15">
        <v>145</v>
      </c>
      <c r="M913" s="15">
        <v>360</v>
      </c>
      <c r="N913" s="14">
        <v>40.1</v>
      </c>
      <c r="O913" s="14">
        <v>195</v>
      </c>
      <c r="P913" s="14">
        <v>215</v>
      </c>
      <c r="Q913" s="14">
        <v>91.6</v>
      </c>
      <c r="R913" s="15">
        <v>60</v>
      </c>
      <c r="S913" s="15">
        <v>180</v>
      </c>
      <c r="T913" s="15">
        <v>240</v>
      </c>
      <c r="U913" s="15">
        <v>230</v>
      </c>
      <c r="V913" s="68">
        <v>110</v>
      </c>
      <c r="W913" s="15">
        <v>65</v>
      </c>
      <c r="X913" s="15">
        <v>25</v>
      </c>
      <c r="Y913" s="15">
        <v>100</v>
      </c>
      <c r="Z913" s="14">
        <v>2025</v>
      </c>
      <c r="AA913" s="14">
        <v>0</v>
      </c>
      <c r="AB913" s="14">
        <v>0</v>
      </c>
      <c r="AC913" s="13">
        <v>2.5</v>
      </c>
      <c r="AD913" s="13">
        <v>116.5</v>
      </c>
      <c r="AE913" s="13">
        <v>113.9</v>
      </c>
      <c r="AF913" s="13">
        <v>2.6</v>
      </c>
      <c r="AG913" s="13">
        <v>19.8</v>
      </c>
      <c r="AH913" s="13">
        <v>2.08</v>
      </c>
      <c r="AI913" s="13">
        <v>16.899999999999999</v>
      </c>
      <c r="AJ913" s="13">
        <v>3.3</v>
      </c>
      <c r="AK913" s="13">
        <v>9.3000000000000007</v>
      </c>
      <c r="AL913" s="13">
        <v>6.4</v>
      </c>
      <c r="AM913" s="13">
        <v>8.1</v>
      </c>
      <c r="AN913" s="13">
        <v>54.9</v>
      </c>
      <c r="AO913" s="13">
        <v>59.4</v>
      </c>
      <c r="AP913" s="13">
        <v>26.4</v>
      </c>
      <c r="AQ913" s="13">
        <v>99.98</v>
      </c>
      <c r="AR913" s="13">
        <v>12.9</v>
      </c>
      <c r="AS913" s="13">
        <v>3768</v>
      </c>
      <c r="AT913" s="16">
        <v>24.7</v>
      </c>
      <c r="AU913" s="16">
        <v>4.5999999999999996</v>
      </c>
      <c r="AV913" s="17">
        <v>4.8</v>
      </c>
      <c r="AW913" s="17">
        <v>1.2</v>
      </c>
      <c r="AX913" s="17">
        <v>3.6</v>
      </c>
      <c r="AY913" s="17">
        <v>1.3</v>
      </c>
      <c r="AZ913" s="17">
        <v>0.5</v>
      </c>
      <c r="BA913" s="17">
        <v>2.2000000000000002</v>
      </c>
      <c r="BB913" s="18">
        <v>0.68421052631578938</v>
      </c>
      <c r="BC913" s="18">
        <v>2.0909090909090904</v>
      </c>
      <c r="BD913" s="18">
        <v>3.6011080332409975E-2</v>
      </c>
      <c r="BE913" s="18">
        <v>1.3850415512465374E-2</v>
      </c>
      <c r="BF913" s="18">
        <v>3.3240997229916892E-2</v>
      </c>
      <c r="BG913" s="18">
        <v>9.9722991689750698E-2</v>
      </c>
      <c r="BH913" s="58" t="s">
        <v>1323</v>
      </c>
      <c r="BI913" s="58" t="s">
        <v>1332</v>
      </c>
      <c r="BJ913" s="60">
        <v>0.54899999999999993</v>
      </c>
      <c r="BK913" s="60">
        <v>0.59399999999999997</v>
      </c>
      <c r="BL913" s="60">
        <v>0.57030778515389258</v>
      </c>
      <c r="BM913" s="62" t="s">
        <v>1526</v>
      </c>
      <c r="BN913" s="64">
        <v>0.75541247484909457</v>
      </c>
      <c r="BO913" s="64">
        <v>1805</v>
      </c>
      <c r="BP913" s="65">
        <v>0.12742382271468145</v>
      </c>
      <c r="BQ913" s="65">
        <v>2.0909090909090908</v>
      </c>
      <c r="BR913" s="80">
        <v>0.13296398891966757</v>
      </c>
      <c r="BS913" s="18">
        <v>6.0941828254847639E-2</v>
      </c>
    </row>
    <row r="914" spans="1:71">
      <c r="A914" s="77" t="s">
        <v>150</v>
      </c>
      <c r="B914" s="12" t="s">
        <v>145</v>
      </c>
      <c r="C914" s="13">
        <v>24</v>
      </c>
      <c r="D914" s="13">
        <v>58</v>
      </c>
      <c r="E914" s="13">
        <v>23</v>
      </c>
      <c r="F914" s="13">
        <v>35</v>
      </c>
      <c r="G914" s="13">
        <v>32.200000000000003</v>
      </c>
      <c r="H914" s="14">
        <v>1224</v>
      </c>
      <c r="I914" s="15">
        <v>458</v>
      </c>
      <c r="J914" s="15">
        <v>980</v>
      </c>
      <c r="K914" s="14">
        <v>46.8</v>
      </c>
      <c r="L914" s="15">
        <v>104</v>
      </c>
      <c r="M914" s="15">
        <v>307</v>
      </c>
      <c r="N914" s="14">
        <v>35</v>
      </c>
      <c r="O914" s="14">
        <v>197</v>
      </c>
      <c r="P914" s="14">
        <v>313</v>
      </c>
      <c r="Q914" s="14">
        <v>63</v>
      </c>
      <c r="R914" s="15">
        <v>64</v>
      </c>
      <c r="S914" s="15">
        <v>307</v>
      </c>
      <c r="T914" s="15">
        <v>365</v>
      </c>
      <c r="U914" s="15">
        <v>313</v>
      </c>
      <c r="V914" s="68">
        <v>162</v>
      </c>
      <c r="W914" s="15">
        <v>46</v>
      </c>
      <c r="X914" s="15">
        <v>17</v>
      </c>
      <c r="Y914" s="15">
        <v>139</v>
      </c>
      <c r="Z914" s="14">
        <v>2158</v>
      </c>
      <c r="AA914" s="14">
        <v>10</v>
      </c>
      <c r="AB914" s="14">
        <v>2</v>
      </c>
      <c r="AC914" s="13">
        <v>-2.4</v>
      </c>
      <c r="AD914" s="13">
        <v>110.1</v>
      </c>
      <c r="AE914" s="13">
        <v>113.4</v>
      </c>
      <c r="AF914" s="13">
        <v>-3.4</v>
      </c>
      <c r="AG914" s="13">
        <v>25.7</v>
      </c>
      <c r="AH914" s="13">
        <v>1.9</v>
      </c>
      <c r="AI914" s="13">
        <v>19.600000000000001</v>
      </c>
      <c r="AJ914" s="13">
        <v>3.1</v>
      </c>
      <c r="AK914" s="13">
        <v>15.9</v>
      </c>
      <c r="AL914" s="13">
        <v>9.4</v>
      </c>
      <c r="AM914" s="13">
        <v>10.3</v>
      </c>
      <c r="AN914" s="13">
        <v>52.3</v>
      </c>
      <c r="AO914" s="13">
        <v>54.7</v>
      </c>
      <c r="AP914" s="13">
        <v>28</v>
      </c>
      <c r="AQ914" s="13">
        <v>102.74</v>
      </c>
      <c r="AR914" s="13">
        <v>12.1</v>
      </c>
      <c r="AS914" s="13">
        <v>3998</v>
      </c>
      <c r="AT914" s="16">
        <v>21.103448275862068</v>
      </c>
      <c r="AU914" s="16">
        <v>5.3965517241379306</v>
      </c>
      <c r="AV914" s="17">
        <v>6.2931034482758621</v>
      </c>
      <c r="AW914" s="17">
        <v>1.103448275862069</v>
      </c>
      <c r="AX914" s="17">
        <v>5.2931034482758621</v>
      </c>
      <c r="AY914" s="17">
        <v>0.7931034482758621</v>
      </c>
      <c r="AZ914" s="17">
        <v>0.29310344827586204</v>
      </c>
      <c r="BA914" s="17">
        <v>2.7931034482758621</v>
      </c>
      <c r="BB914" s="18">
        <v>0.65538659241807662</v>
      </c>
      <c r="BC914" s="18">
        <v>1.9320987654320987</v>
      </c>
      <c r="BD914" s="18">
        <v>2.463054187192118E-2</v>
      </c>
      <c r="BE914" s="18">
        <v>9.1025915613621739E-3</v>
      </c>
      <c r="BF914" s="18">
        <v>3.4268579995716426E-2</v>
      </c>
      <c r="BG914" s="18">
        <v>0.16438209466695222</v>
      </c>
      <c r="BH914" s="58" t="s">
        <v>1323</v>
      </c>
      <c r="BI914" s="58" t="s">
        <v>1330</v>
      </c>
      <c r="BJ914" s="60">
        <v>0.52300000000000002</v>
      </c>
      <c r="BK914" s="60">
        <v>0.54700000000000004</v>
      </c>
      <c r="BL914" s="60">
        <v>0.59143029571514782</v>
      </c>
      <c r="BM914" s="62" t="s">
        <v>1526</v>
      </c>
      <c r="BN914" s="64">
        <v>0.64541733157566084</v>
      </c>
      <c r="BO914" s="64">
        <v>1867.6000000000001</v>
      </c>
      <c r="BP914" s="65">
        <v>0.16759477404155065</v>
      </c>
      <c r="BQ914" s="65">
        <v>1.9320987654320987</v>
      </c>
      <c r="BR914" s="80">
        <v>0.19543799528807024</v>
      </c>
      <c r="BS914" s="18">
        <v>7.6390376240451197E-2</v>
      </c>
    </row>
    <row r="915" spans="1:71">
      <c r="A915" s="77" t="s">
        <v>152</v>
      </c>
      <c r="B915" s="12" t="s">
        <v>47</v>
      </c>
      <c r="C915" s="13">
        <v>24</v>
      </c>
      <c r="D915" s="13">
        <v>79</v>
      </c>
      <c r="E915" s="13">
        <v>48</v>
      </c>
      <c r="F915" s="13">
        <v>31</v>
      </c>
      <c r="G915" s="13">
        <v>33.9</v>
      </c>
      <c r="H915" s="14">
        <v>1217</v>
      </c>
      <c r="I915" s="15">
        <v>474</v>
      </c>
      <c r="J915" s="15">
        <v>822</v>
      </c>
      <c r="K915" s="14">
        <v>58</v>
      </c>
      <c r="L915" s="15">
        <v>87</v>
      </c>
      <c r="M915" s="15">
        <v>221</v>
      </c>
      <c r="N915" s="14">
        <v>39.700000000000003</v>
      </c>
      <c r="O915" s="14">
        <v>174</v>
      </c>
      <c r="P915" s="14">
        <v>213</v>
      </c>
      <c r="Q915" s="14">
        <v>82.7</v>
      </c>
      <c r="R915" s="15">
        <v>95</v>
      </c>
      <c r="S915" s="15">
        <v>308</v>
      </c>
      <c r="T915" s="15">
        <v>411</v>
      </c>
      <c r="U915" s="15">
        <v>205</v>
      </c>
      <c r="V915" s="68">
        <v>79</v>
      </c>
      <c r="W915" s="15">
        <v>87</v>
      </c>
      <c r="X915" s="15">
        <v>40</v>
      </c>
      <c r="Y915" s="15">
        <v>174</v>
      </c>
      <c r="Z915" s="14">
        <v>2299</v>
      </c>
      <c r="AA915" s="14">
        <v>6</v>
      </c>
      <c r="AB915" s="14">
        <v>0</v>
      </c>
      <c r="AC915" s="13">
        <v>6.1</v>
      </c>
      <c r="AD915" s="13">
        <v>122.7</v>
      </c>
      <c r="AE915" s="13">
        <v>114.5</v>
      </c>
      <c r="AF915" s="13">
        <v>8.1999999999999993</v>
      </c>
      <c r="AG915" s="13">
        <v>9.6</v>
      </c>
      <c r="AH915" s="13">
        <v>2.5299999999999998</v>
      </c>
      <c r="AI915" s="13">
        <v>17.100000000000001</v>
      </c>
      <c r="AJ915" s="13">
        <v>3.9</v>
      </c>
      <c r="AK915" s="13">
        <v>10.9</v>
      </c>
      <c r="AL915" s="13">
        <v>7.7</v>
      </c>
      <c r="AM915" s="13">
        <v>6.8</v>
      </c>
      <c r="AN915" s="13">
        <v>63.4</v>
      </c>
      <c r="AO915" s="13">
        <v>66.5</v>
      </c>
      <c r="AP915" s="13">
        <v>15.5</v>
      </c>
      <c r="AQ915" s="13">
        <v>101.04</v>
      </c>
      <c r="AR915" s="13">
        <v>9.6</v>
      </c>
      <c r="AS915" s="13">
        <v>5639</v>
      </c>
      <c r="AT915" s="16">
        <v>15.405063291139241</v>
      </c>
      <c r="AU915" s="16">
        <v>2.5949367088607596</v>
      </c>
      <c r="AV915" s="17">
        <v>5.2025316455696204</v>
      </c>
      <c r="AW915" s="17">
        <v>1.2025316455696202</v>
      </c>
      <c r="AX915" s="17">
        <v>3.8987341772151898</v>
      </c>
      <c r="AY915" s="17">
        <v>1.1012658227848102</v>
      </c>
      <c r="AZ915" s="17">
        <v>0.50632911392405067</v>
      </c>
      <c r="BA915" s="17">
        <v>1</v>
      </c>
      <c r="BB915" s="18">
        <v>0.4544266457563198</v>
      </c>
      <c r="BC915" s="18">
        <v>2.5949367088607596</v>
      </c>
      <c r="BD915" s="18">
        <v>3.2485717486277592E-2</v>
      </c>
      <c r="BE915" s="18">
        <v>1.4935962062656363E-2</v>
      </c>
      <c r="BF915" s="18">
        <v>3.5472909898808858E-2</v>
      </c>
      <c r="BG915" s="18">
        <v>0.11500690788245398</v>
      </c>
      <c r="BH915" s="58" t="s">
        <v>1323</v>
      </c>
      <c r="BI915" s="58" t="s">
        <v>1330</v>
      </c>
      <c r="BJ915" s="60">
        <v>0.63400000000000001</v>
      </c>
      <c r="BK915" s="60">
        <v>0.66500000000000004</v>
      </c>
      <c r="BL915" s="60">
        <v>0.49607724803862402</v>
      </c>
      <c r="BM915" s="62" t="s">
        <v>1526</v>
      </c>
      <c r="BN915" s="64">
        <v>0.47114076866260862</v>
      </c>
      <c r="BO915" s="64">
        <v>2678.1</v>
      </c>
      <c r="BP915" s="65">
        <v>7.6546805571113846E-2</v>
      </c>
      <c r="BQ915" s="65">
        <v>2.5949367088607596</v>
      </c>
      <c r="BR915" s="80">
        <v>0.15346701019379411</v>
      </c>
      <c r="BS915" s="18">
        <v>6.6962896580909356E-2</v>
      </c>
    </row>
    <row r="916" spans="1:71">
      <c r="A916" s="77" t="s">
        <v>154</v>
      </c>
      <c r="B916" s="12" t="s">
        <v>121</v>
      </c>
      <c r="C916" s="13">
        <v>24</v>
      </c>
      <c r="D916" s="13">
        <v>72</v>
      </c>
      <c r="E916" s="13">
        <v>33</v>
      </c>
      <c r="F916" s="13">
        <v>39</v>
      </c>
      <c r="G916" s="13">
        <v>30</v>
      </c>
      <c r="H916" s="14">
        <v>1217</v>
      </c>
      <c r="I916" s="15">
        <v>403</v>
      </c>
      <c r="J916" s="15">
        <v>842</v>
      </c>
      <c r="K916" s="14">
        <v>47.6</v>
      </c>
      <c r="L916" s="15">
        <v>122</v>
      </c>
      <c r="M916" s="15">
        <v>346</v>
      </c>
      <c r="N916" s="14">
        <v>36.5</v>
      </c>
      <c r="O916" s="14">
        <v>288</v>
      </c>
      <c r="P916" s="14">
        <v>374</v>
      </c>
      <c r="Q916" s="14">
        <v>78</v>
      </c>
      <c r="R916" s="15">
        <v>108</v>
      </c>
      <c r="S916" s="15">
        <v>410</v>
      </c>
      <c r="T916" s="15">
        <v>526</v>
      </c>
      <c r="U916" s="15">
        <v>281</v>
      </c>
      <c r="V916" s="68">
        <v>194</v>
      </c>
      <c r="W916" s="15">
        <v>72</v>
      </c>
      <c r="X916" s="15">
        <v>36</v>
      </c>
      <c r="Y916" s="15">
        <v>173</v>
      </c>
      <c r="Z916" s="14">
        <v>2390</v>
      </c>
      <c r="AA916" s="14">
        <v>17</v>
      </c>
      <c r="AB916" s="14">
        <v>2</v>
      </c>
      <c r="AC916" s="13">
        <v>-1.1000000000000001</v>
      </c>
      <c r="AD916" s="13">
        <v>113.6</v>
      </c>
      <c r="AE916" s="13">
        <v>114.5</v>
      </c>
      <c r="AF916" s="13">
        <v>-0.9</v>
      </c>
      <c r="AG916" s="13">
        <v>19.3</v>
      </c>
      <c r="AH916" s="13">
        <v>1.43</v>
      </c>
      <c r="AI916" s="13">
        <v>19</v>
      </c>
      <c r="AJ916" s="13">
        <v>4.8</v>
      </c>
      <c r="AK916" s="13">
        <v>19</v>
      </c>
      <c r="AL916" s="13">
        <v>11.7</v>
      </c>
      <c r="AM916" s="13">
        <v>13.3</v>
      </c>
      <c r="AN916" s="13">
        <v>55</v>
      </c>
      <c r="AO916" s="13">
        <v>60.5</v>
      </c>
      <c r="AP916" s="13">
        <v>22.8</v>
      </c>
      <c r="AQ916" s="13">
        <v>99.86</v>
      </c>
      <c r="AR916" s="13">
        <v>12.6</v>
      </c>
      <c r="AS916" s="13">
        <v>4479</v>
      </c>
      <c r="AT916" s="16">
        <v>16.902777777777779</v>
      </c>
      <c r="AU916" s="16">
        <v>3.9027777777777777</v>
      </c>
      <c r="AV916" s="17">
        <v>7.3055555555555554</v>
      </c>
      <c r="AW916" s="17">
        <v>1.5</v>
      </c>
      <c r="AX916" s="17">
        <v>5.6944444444444446</v>
      </c>
      <c r="AY916" s="17">
        <v>1</v>
      </c>
      <c r="AZ916" s="17">
        <v>0.5</v>
      </c>
      <c r="BA916" s="17">
        <v>2.6944444444444446</v>
      </c>
      <c r="BB916" s="18">
        <v>0.563425925925926</v>
      </c>
      <c r="BC916" s="18">
        <v>1.4484536082474226</v>
      </c>
      <c r="BD916" s="18">
        <v>3.3333333333333333E-2</v>
      </c>
      <c r="BE916" s="18">
        <v>1.6666666666666666E-2</v>
      </c>
      <c r="BF916" s="18">
        <v>0.05</v>
      </c>
      <c r="BG916" s="18">
        <v>0.18981481481481483</v>
      </c>
      <c r="BH916" s="58" t="s">
        <v>1323</v>
      </c>
      <c r="BI916" s="58" t="s">
        <v>1330</v>
      </c>
      <c r="BJ916" s="60">
        <v>0.55000000000000004</v>
      </c>
      <c r="BK916" s="60">
        <v>0.60499999999999998</v>
      </c>
      <c r="BL916" s="60">
        <v>0.50814725407362704</v>
      </c>
      <c r="BM916" s="62" t="s">
        <v>1526</v>
      </c>
      <c r="BN916" s="64">
        <v>0.51694612117147332</v>
      </c>
      <c r="BO916" s="64">
        <v>2160</v>
      </c>
      <c r="BP916" s="65">
        <v>0.13009259259259259</v>
      </c>
      <c r="BQ916" s="65">
        <v>1.4484536082474226</v>
      </c>
      <c r="BR916" s="80">
        <v>0.24351851851851852</v>
      </c>
      <c r="BS916" s="18">
        <v>9.7839506172839499E-2</v>
      </c>
    </row>
    <row r="917" spans="1:71">
      <c r="A917" s="77" t="s">
        <v>156</v>
      </c>
      <c r="B917" s="12" t="s">
        <v>97</v>
      </c>
      <c r="C917" s="13">
        <v>22</v>
      </c>
      <c r="D917" s="13">
        <v>46</v>
      </c>
      <c r="E917" s="13">
        <v>21</v>
      </c>
      <c r="F917" s="13">
        <v>25</v>
      </c>
      <c r="G917" s="13">
        <v>34.4</v>
      </c>
      <c r="H917" s="14">
        <v>1191</v>
      </c>
      <c r="I917" s="15">
        <v>414</v>
      </c>
      <c r="J917" s="15">
        <v>911</v>
      </c>
      <c r="K917" s="14">
        <v>45.2</v>
      </c>
      <c r="L917" s="15">
        <v>87</v>
      </c>
      <c r="M917" s="15">
        <v>271</v>
      </c>
      <c r="N917" s="14">
        <v>32</v>
      </c>
      <c r="O917" s="14">
        <v>281</v>
      </c>
      <c r="P917" s="14">
        <v>386</v>
      </c>
      <c r="Q917" s="14">
        <v>72.7</v>
      </c>
      <c r="R917" s="15">
        <v>51</v>
      </c>
      <c r="S917" s="15">
        <v>294</v>
      </c>
      <c r="T917" s="15">
        <v>345</v>
      </c>
      <c r="U917" s="15">
        <v>221</v>
      </c>
      <c r="V917" s="68">
        <v>138</v>
      </c>
      <c r="W917" s="15">
        <v>37</v>
      </c>
      <c r="X917" s="15">
        <v>28</v>
      </c>
      <c r="Y917" s="15">
        <v>97</v>
      </c>
      <c r="Z917" s="14">
        <v>1992</v>
      </c>
      <c r="AA917" s="14">
        <v>11</v>
      </c>
      <c r="AB917" s="14">
        <v>0</v>
      </c>
      <c r="AC917" s="13">
        <v>-0.5</v>
      </c>
      <c r="AD917" s="13">
        <v>109.1</v>
      </c>
      <c r="AE917" s="13">
        <v>109.6</v>
      </c>
      <c r="AF917" s="13">
        <v>-0.6</v>
      </c>
      <c r="AG917" s="13">
        <v>26.2</v>
      </c>
      <c r="AH917" s="13">
        <v>1.61</v>
      </c>
      <c r="AI917" s="13">
        <v>15.3</v>
      </c>
      <c r="AJ917" s="13">
        <v>3.1</v>
      </c>
      <c r="AK917" s="13">
        <v>19.2</v>
      </c>
      <c r="AL917" s="13">
        <v>10.8</v>
      </c>
      <c r="AM917" s="13">
        <v>9.5</v>
      </c>
      <c r="AN917" s="13">
        <v>50</v>
      </c>
      <c r="AO917" s="13">
        <v>55.1</v>
      </c>
      <c r="AP917" s="13">
        <v>33</v>
      </c>
      <c r="AQ917" s="13">
        <v>97.29</v>
      </c>
      <c r="AR917" s="13">
        <v>15.7</v>
      </c>
      <c r="AS917" s="13">
        <v>3204</v>
      </c>
      <c r="AT917" s="16">
        <v>25.891304347826086</v>
      </c>
      <c r="AU917" s="16">
        <v>4.8043478260869561</v>
      </c>
      <c r="AV917" s="17">
        <v>7.5</v>
      </c>
      <c r="AW917" s="17">
        <v>1.1086956521739131</v>
      </c>
      <c r="AX917" s="17">
        <v>6.3913043478260869</v>
      </c>
      <c r="AY917" s="17">
        <v>0.80434782608695654</v>
      </c>
      <c r="AZ917" s="17">
        <v>0.60869565217391308</v>
      </c>
      <c r="BA917" s="17">
        <v>3</v>
      </c>
      <c r="BB917" s="18">
        <v>0.7526541961577351</v>
      </c>
      <c r="BC917" s="18">
        <v>1.6014492753623186</v>
      </c>
      <c r="BD917" s="18">
        <v>2.3382204246713854E-2</v>
      </c>
      <c r="BE917" s="18">
        <v>1.7694641051567241E-2</v>
      </c>
      <c r="BF917" s="18">
        <v>3.2229524772497471E-2</v>
      </c>
      <c r="BG917" s="18">
        <v>0.18579373104145602</v>
      </c>
      <c r="BH917" s="58" t="s">
        <v>1323</v>
      </c>
      <c r="BI917" s="58" t="s">
        <v>1329</v>
      </c>
      <c r="BJ917" s="60">
        <v>0.5</v>
      </c>
      <c r="BK917" s="60">
        <v>0.55100000000000005</v>
      </c>
      <c r="BL917" s="60">
        <v>0.54978877489438749</v>
      </c>
      <c r="BM917" s="62" t="s">
        <v>1526</v>
      </c>
      <c r="BN917" s="64">
        <v>0.79184673256932903</v>
      </c>
      <c r="BO917" s="64">
        <v>1582.3999999999999</v>
      </c>
      <c r="BP917" s="65">
        <v>0.13966127401415573</v>
      </c>
      <c r="BQ917" s="65">
        <v>1.6014492753623188</v>
      </c>
      <c r="BR917" s="80">
        <v>0.21802325581395349</v>
      </c>
      <c r="BS917" s="18">
        <v>8.6366700370744856E-2</v>
      </c>
    </row>
    <row r="918" spans="1:71">
      <c r="A918" s="77" t="s">
        <v>158</v>
      </c>
      <c r="B918" s="12" t="s">
        <v>93</v>
      </c>
      <c r="C918" s="13">
        <v>20</v>
      </c>
      <c r="D918" s="13">
        <v>81</v>
      </c>
      <c r="E918" s="13">
        <v>33</v>
      </c>
      <c r="F918" s="13">
        <v>48</v>
      </c>
      <c r="G918" s="13">
        <v>26.7</v>
      </c>
      <c r="H918" s="14">
        <v>1191</v>
      </c>
      <c r="I918" s="15">
        <v>421</v>
      </c>
      <c r="J918" s="15">
        <v>988</v>
      </c>
      <c r="K918" s="14">
        <v>42.8</v>
      </c>
      <c r="L918" s="15">
        <v>97</v>
      </c>
      <c r="M918" s="15">
        <v>332</v>
      </c>
      <c r="N918" s="14">
        <v>28.5</v>
      </c>
      <c r="O918" s="14">
        <v>251</v>
      </c>
      <c r="P918" s="14">
        <v>340</v>
      </c>
      <c r="Q918" s="14">
        <v>72.400000000000006</v>
      </c>
      <c r="R918" s="15">
        <v>89</v>
      </c>
      <c r="S918" s="15">
        <v>211</v>
      </c>
      <c r="T918" s="15">
        <v>300</v>
      </c>
      <c r="U918" s="15">
        <v>332</v>
      </c>
      <c r="V918" s="68">
        <v>178</v>
      </c>
      <c r="W918" s="15">
        <v>73</v>
      </c>
      <c r="X918" s="15">
        <v>24</v>
      </c>
      <c r="Y918" s="15">
        <v>162</v>
      </c>
      <c r="Z918" s="14">
        <v>2155</v>
      </c>
      <c r="AA918" s="14">
        <v>6</v>
      </c>
      <c r="AB918" s="14">
        <v>0</v>
      </c>
      <c r="AC918" s="13">
        <v>-3</v>
      </c>
      <c r="AD918" s="13">
        <v>111.8</v>
      </c>
      <c r="AE918" s="13">
        <v>116.6</v>
      </c>
      <c r="AF918" s="13">
        <v>-4.7</v>
      </c>
      <c r="AG918" s="13">
        <v>23.1</v>
      </c>
      <c r="AH918" s="13">
        <v>1.88</v>
      </c>
      <c r="AI918" s="13">
        <v>20.100000000000001</v>
      </c>
      <c r="AJ918" s="13">
        <v>3.9</v>
      </c>
      <c r="AK918" s="13">
        <v>9.1999999999999993</v>
      </c>
      <c r="AL918" s="13">
        <v>6.6</v>
      </c>
      <c r="AM918" s="13">
        <v>10.7</v>
      </c>
      <c r="AN918" s="13">
        <v>47.6</v>
      </c>
      <c r="AO918" s="13">
        <v>52.2</v>
      </c>
      <c r="AP918" s="13">
        <v>25.3</v>
      </c>
      <c r="AQ918" s="13">
        <v>101.89</v>
      </c>
      <c r="AR918" s="13">
        <v>8.6999999999999993</v>
      </c>
      <c r="AS918" s="13">
        <v>4580</v>
      </c>
      <c r="AT918" s="16">
        <v>14.703703703703704</v>
      </c>
      <c r="AU918" s="16">
        <v>4.0987654320987659</v>
      </c>
      <c r="AV918" s="17">
        <v>3.7037037037037037</v>
      </c>
      <c r="AW918" s="17">
        <v>1.0987654320987654</v>
      </c>
      <c r="AX918" s="17">
        <v>2.6049382716049383</v>
      </c>
      <c r="AY918" s="17">
        <v>0.90123456790123457</v>
      </c>
      <c r="AZ918" s="17">
        <v>0.29629629629629628</v>
      </c>
      <c r="BA918" s="17">
        <v>2.1975308641975309</v>
      </c>
      <c r="BB918" s="18">
        <v>0.55070051324732971</v>
      </c>
      <c r="BC918" s="18">
        <v>1.8651685393258428</v>
      </c>
      <c r="BD918" s="18">
        <v>3.3754103666712908E-2</v>
      </c>
      <c r="BE918" s="18">
        <v>1.1097239561659037E-2</v>
      </c>
      <c r="BF918" s="18">
        <v>4.1152263374485597E-2</v>
      </c>
      <c r="BG918" s="18">
        <v>9.7563231146252372E-2</v>
      </c>
      <c r="BH918" s="58" t="s">
        <v>1322</v>
      </c>
      <c r="BI918" s="58" t="s">
        <v>1329</v>
      </c>
      <c r="BJ918" s="60">
        <v>0.47600000000000003</v>
      </c>
      <c r="BK918" s="60">
        <v>0.52200000000000002</v>
      </c>
      <c r="BL918" s="60">
        <v>0.5962582981291491</v>
      </c>
      <c r="BM918" s="62" t="s">
        <v>1527</v>
      </c>
      <c r="BN918" s="64">
        <v>0.44969073701468071</v>
      </c>
      <c r="BO918" s="64">
        <v>2162.6999999999998</v>
      </c>
      <c r="BP918" s="65">
        <v>0.15351181393628335</v>
      </c>
      <c r="BQ918" s="65">
        <v>1.8651685393258426</v>
      </c>
      <c r="BR918" s="80">
        <v>0.13871549452073798</v>
      </c>
      <c r="BS918" s="18">
        <v>6.1188945916369974E-2</v>
      </c>
    </row>
    <row r="919" spans="1:71">
      <c r="A919" s="77" t="s">
        <v>160</v>
      </c>
      <c r="B919" s="12" t="s">
        <v>139</v>
      </c>
      <c r="C919" s="13">
        <v>23</v>
      </c>
      <c r="D919" s="13">
        <v>47</v>
      </c>
      <c r="E919" s="13">
        <v>16</v>
      </c>
      <c r="F919" s="13">
        <v>31</v>
      </c>
      <c r="G919" s="13">
        <v>32</v>
      </c>
      <c r="H919" s="14">
        <v>1184</v>
      </c>
      <c r="I919" s="15">
        <v>404</v>
      </c>
      <c r="J919" s="15">
        <v>1001</v>
      </c>
      <c r="K919" s="14">
        <v>40.5</v>
      </c>
      <c r="L919" s="15">
        <v>179</v>
      </c>
      <c r="M919" s="15">
        <v>526</v>
      </c>
      <c r="N919" s="14">
        <v>33.9</v>
      </c>
      <c r="O919" s="14">
        <v>193</v>
      </c>
      <c r="P919" s="14">
        <v>230</v>
      </c>
      <c r="Q919" s="14">
        <v>84.3</v>
      </c>
      <c r="R919" s="15">
        <v>47</v>
      </c>
      <c r="S919" s="15">
        <v>183</v>
      </c>
      <c r="T919" s="15">
        <v>230</v>
      </c>
      <c r="U919" s="15">
        <v>348</v>
      </c>
      <c r="V919" s="68">
        <v>169</v>
      </c>
      <c r="W919" s="15">
        <v>52</v>
      </c>
      <c r="X919" s="15">
        <v>14</v>
      </c>
      <c r="Y919" s="15">
        <v>155</v>
      </c>
      <c r="Z919" s="14">
        <v>2016</v>
      </c>
      <c r="AA919" s="14">
        <v>13</v>
      </c>
      <c r="AB919" s="14">
        <v>0</v>
      </c>
      <c r="AC919" s="13">
        <v>-2.8</v>
      </c>
      <c r="AD919" s="13">
        <v>112.7</v>
      </c>
      <c r="AE919" s="13">
        <v>116.5</v>
      </c>
      <c r="AF919" s="13">
        <v>-3.9</v>
      </c>
      <c r="AG919" s="13">
        <v>39</v>
      </c>
      <c r="AH919" s="13">
        <v>2.0699999999999998</v>
      </c>
      <c r="AI919" s="13">
        <v>21.5</v>
      </c>
      <c r="AJ919" s="13">
        <v>2.8</v>
      </c>
      <c r="AK919" s="13">
        <v>12.1</v>
      </c>
      <c r="AL919" s="13">
        <v>7.2</v>
      </c>
      <c r="AM919" s="13">
        <v>10.4</v>
      </c>
      <c r="AN919" s="13">
        <v>49.4</v>
      </c>
      <c r="AO919" s="13">
        <v>53.6</v>
      </c>
      <c r="AP919" s="13">
        <v>34.200000000000003</v>
      </c>
      <c r="AQ919" s="13">
        <v>101.33</v>
      </c>
      <c r="AR919" s="13">
        <v>12.7</v>
      </c>
      <c r="AS919" s="13">
        <v>3173</v>
      </c>
      <c r="AT919" s="16">
        <v>25.191489361702128</v>
      </c>
      <c r="AU919" s="16">
        <v>7.4042553191489358</v>
      </c>
      <c r="AV919" s="17">
        <v>4.8936170212765955</v>
      </c>
      <c r="AW919" s="17">
        <v>1</v>
      </c>
      <c r="AX919" s="17">
        <v>3.8936170212765959</v>
      </c>
      <c r="AY919" s="17">
        <v>1.1063829787234043</v>
      </c>
      <c r="AZ919" s="17">
        <v>0.2978723404255319</v>
      </c>
      <c r="BA919" s="17">
        <v>3.5957446808510638</v>
      </c>
      <c r="BB919" s="18">
        <v>0.78723404255319152</v>
      </c>
      <c r="BC919" s="18">
        <v>2.059171597633136</v>
      </c>
      <c r="BD919" s="18">
        <v>3.4574468085106384E-2</v>
      </c>
      <c r="BE919" s="18">
        <v>9.3085106382978719E-3</v>
      </c>
      <c r="BF919" s="18">
        <v>3.125E-2</v>
      </c>
      <c r="BG919" s="18">
        <v>0.12167553191489362</v>
      </c>
      <c r="BH919" s="58" t="s">
        <v>1323</v>
      </c>
      <c r="BI919" s="58" t="s">
        <v>1330</v>
      </c>
      <c r="BJ919" s="60">
        <v>0.49399999999999999</v>
      </c>
      <c r="BK919" s="60">
        <v>0.53600000000000003</v>
      </c>
      <c r="BL919" s="60">
        <v>0.60410380205190106</v>
      </c>
      <c r="BM919" s="62" t="s">
        <v>1526</v>
      </c>
      <c r="BN919" s="64">
        <v>0.77044394023716778</v>
      </c>
      <c r="BO919" s="64">
        <v>1504</v>
      </c>
      <c r="BP919" s="65">
        <v>0.23138297872340424</v>
      </c>
      <c r="BQ919" s="65">
        <v>2.059171597633136</v>
      </c>
      <c r="BR919" s="80">
        <v>0.15292553191489361</v>
      </c>
      <c r="BS919" s="18">
        <v>6.5602836879432622E-2</v>
      </c>
    </row>
    <row r="920" spans="1:71">
      <c r="A920" s="77" t="s">
        <v>162</v>
      </c>
      <c r="B920" s="12" t="s">
        <v>163</v>
      </c>
      <c r="C920" s="13">
        <v>33</v>
      </c>
      <c r="D920" s="13">
        <v>56</v>
      </c>
      <c r="E920" s="13">
        <v>17</v>
      </c>
      <c r="F920" s="13">
        <v>39</v>
      </c>
      <c r="G920" s="13">
        <v>32.700000000000003</v>
      </c>
      <c r="H920" s="14">
        <v>1182</v>
      </c>
      <c r="I920" s="15">
        <v>442</v>
      </c>
      <c r="J920" s="15">
        <v>1002</v>
      </c>
      <c r="K920" s="14">
        <v>44.4</v>
      </c>
      <c r="L920" s="15">
        <v>174</v>
      </c>
      <c r="M920" s="15">
        <v>459</v>
      </c>
      <c r="N920" s="14">
        <v>37.299999999999997</v>
      </c>
      <c r="O920" s="14">
        <v>123</v>
      </c>
      <c r="P920" s="14">
        <v>174</v>
      </c>
      <c r="Q920" s="14">
        <v>71.7</v>
      </c>
      <c r="R920" s="15">
        <v>45</v>
      </c>
      <c r="S920" s="15">
        <v>168</v>
      </c>
      <c r="T920" s="15">
        <v>213</v>
      </c>
      <c r="U920" s="15">
        <v>230</v>
      </c>
      <c r="V920" s="68">
        <v>106</v>
      </c>
      <c r="W920" s="15">
        <v>45</v>
      </c>
      <c r="X920" s="15">
        <v>22</v>
      </c>
      <c r="Y920" s="15">
        <v>123</v>
      </c>
      <c r="Z920" s="14">
        <v>1882</v>
      </c>
      <c r="AA920" s="14">
        <v>0</v>
      </c>
      <c r="AB920" s="14">
        <v>0</v>
      </c>
      <c r="AC920" s="13">
        <v>-5</v>
      </c>
      <c r="AD920" s="13">
        <v>112.3</v>
      </c>
      <c r="AE920" s="13">
        <v>119.4</v>
      </c>
      <c r="AF920" s="13">
        <v>-7.1</v>
      </c>
      <c r="AG920" s="13">
        <v>19.2</v>
      </c>
      <c r="AH920" s="13">
        <v>2.14</v>
      </c>
      <c r="AI920" s="13">
        <v>16.100000000000001</v>
      </c>
      <c r="AJ920" s="13">
        <v>2.2000000000000002</v>
      </c>
      <c r="AK920" s="13">
        <v>9.1</v>
      </c>
      <c r="AL920" s="13">
        <v>5.6</v>
      </c>
      <c r="AM920" s="13">
        <v>7.5</v>
      </c>
      <c r="AN920" s="13">
        <v>53</v>
      </c>
      <c r="AO920" s="13">
        <v>55</v>
      </c>
      <c r="AP920" s="13">
        <v>26.6</v>
      </c>
      <c r="AQ920" s="13">
        <v>101.56</v>
      </c>
      <c r="AR920" s="13">
        <v>9.6999999999999993</v>
      </c>
      <c r="AS920" s="13">
        <v>3874</v>
      </c>
      <c r="AT920" s="16">
        <v>21.107142857142858</v>
      </c>
      <c r="AU920" s="16">
        <v>4.1071428571428568</v>
      </c>
      <c r="AV920" s="17">
        <v>3.8035714285714284</v>
      </c>
      <c r="AW920" s="17">
        <v>0.8035714285714286</v>
      </c>
      <c r="AX920" s="17">
        <v>3</v>
      </c>
      <c r="AY920" s="17">
        <v>0.8035714285714286</v>
      </c>
      <c r="AZ920" s="17">
        <v>0.39285714285714285</v>
      </c>
      <c r="BA920" s="17">
        <v>1.8928571428571428</v>
      </c>
      <c r="BB920" s="18">
        <v>0.64547837483617299</v>
      </c>
      <c r="BC920" s="18">
        <v>2.1698113207547167</v>
      </c>
      <c r="BD920" s="18">
        <v>2.4574049803407601E-2</v>
      </c>
      <c r="BE920" s="18">
        <v>1.201397990388816E-2</v>
      </c>
      <c r="BF920" s="18">
        <v>2.4574049803407601E-2</v>
      </c>
      <c r="BG920" s="18">
        <v>9.1743119266055037E-2</v>
      </c>
      <c r="BH920" s="58" t="s">
        <v>1323</v>
      </c>
      <c r="BI920" s="58" t="s">
        <v>1332</v>
      </c>
      <c r="BJ920" s="60">
        <v>0.53</v>
      </c>
      <c r="BK920" s="60">
        <v>0.55000000000000004</v>
      </c>
      <c r="BL920" s="60">
        <v>0.60470730235365122</v>
      </c>
      <c r="BM920" s="62" t="s">
        <v>1526</v>
      </c>
      <c r="BN920" s="64">
        <v>0.64553032480597883</v>
      </c>
      <c r="BO920" s="64">
        <v>1831.2000000000003</v>
      </c>
      <c r="BP920" s="65">
        <v>0.12560069899519438</v>
      </c>
      <c r="BQ920" s="65">
        <v>2.1698113207547172</v>
      </c>
      <c r="BR920" s="80">
        <v>0.11631716906946263</v>
      </c>
      <c r="BS920" s="18">
        <v>5.09683995922528E-2</v>
      </c>
    </row>
    <row r="921" spans="1:71">
      <c r="A921" s="77" t="s">
        <v>164</v>
      </c>
      <c r="B921" s="12" t="s">
        <v>81</v>
      </c>
      <c r="C921" s="13">
        <v>25</v>
      </c>
      <c r="D921" s="13">
        <v>50</v>
      </c>
      <c r="E921" s="13">
        <v>30</v>
      </c>
      <c r="F921" s="13">
        <v>20</v>
      </c>
      <c r="G921" s="13">
        <v>30.4</v>
      </c>
      <c r="H921" s="14">
        <v>1160</v>
      </c>
      <c r="I921" s="15">
        <v>405</v>
      </c>
      <c r="J921" s="15">
        <v>890</v>
      </c>
      <c r="K921" s="14">
        <v>45.4</v>
      </c>
      <c r="L921" s="15">
        <v>90</v>
      </c>
      <c r="M921" s="15">
        <v>285</v>
      </c>
      <c r="N921" s="14">
        <v>30.9</v>
      </c>
      <c r="O921" s="14">
        <v>265</v>
      </c>
      <c r="P921" s="14">
        <v>320</v>
      </c>
      <c r="Q921" s="14">
        <v>82.4</v>
      </c>
      <c r="R921" s="15">
        <v>35</v>
      </c>
      <c r="S921" s="15">
        <v>170</v>
      </c>
      <c r="T921" s="15">
        <v>205</v>
      </c>
      <c r="U921" s="15">
        <v>365</v>
      </c>
      <c r="V921" s="68">
        <v>185</v>
      </c>
      <c r="W921" s="15">
        <v>60</v>
      </c>
      <c r="X921" s="15">
        <v>10</v>
      </c>
      <c r="Y921" s="15">
        <v>115</v>
      </c>
      <c r="Z921" s="14">
        <v>1985</v>
      </c>
      <c r="AA921" s="14">
        <v>13</v>
      </c>
      <c r="AB921" s="14">
        <v>1</v>
      </c>
      <c r="AC921" s="13">
        <v>4.5</v>
      </c>
      <c r="AD921" s="13">
        <v>116.4</v>
      </c>
      <c r="AE921" s="13">
        <v>109.6</v>
      </c>
      <c r="AF921" s="13">
        <v>6.8</v>
      </c>
      <c r="AG921" s="13">
        <v>35.5</v>
      </c>
      <c r="AH921" s="13">
        <v>1.97</v>
      </c>
      <c r="AI921" s="13">
        <v>23.1</v>
      </c>
      <c r="AJ921" s="13">
        <v>2.1</v>
      </c>
      <c r="AK921" s="13">
        <v>10.1</v>
      </c>
      <c r="AL921" s="13">
        <v>6.2</v>
      </c>
      <c r="AM921" s="13">
        <v>11.8</v>
      </c>
      <c r="AN921" s="13">
        <v>50.4</v>
      </c>
      <c r="AO921" s="13">
        <v>56.3</v>
      </c>
      <c r="AP921" s="13">
        <v>31.2</v>
      </c>
      <c r="AQ921" s="13">
        <v>105.74</v>
      </c>
      <c r="AR921" s="13">
        <v>14.1</v>
      </c>
      <c r="AS921" s="13">
        <v>3346</v>
      </c>
      <c r="AT921" s="16">
        <v>23.2</v>
      </c>
      <c r="AU921" s="16">
        <v>7.3</v>
      </c>
      <c r="AV921" s="17">
        <v>4.0999999999999996</v>
      </c>
      <c r="AW921" s="17">
        <v>0.7</v>
      </c>
      <c r="AX921" s="17">
        <v>3.4</v>
      </c>
      <c r="AY921" s="17">
        <v>1.2</v>
      </c>
      <c r="AZ921" s="17">
        <v>0.2</v>
      </c>
      <c r="BA921" s="17">
        <v>3.7</v>
      </c>
      <c r="BB921" s="18">
        <v>0.76315789473684215</v>
      </c>
      <c r="BC921" s="18">
        <v>1.9729729729729728</v>
      </c>
      <c r="BD921" s="18">
        <v>3.9473684210526314E-2</v>
      </c>
      <c r="BE921" s="18">
        <v>6.5789473684210531E-3</v>
      </c>
      <c r="BF921" s="18">
        <v>2.3026315789473683E-2</v>
      </c>
      <c r="BG921" s="18">
        <v>0.1118421052631579</v>
      </c>
      <c r="BH921" s="58" t="s">
        <v>1323</v>
      </c>
      <c r="BI921" s="58" t="s">
        <v>1330</v>
      </c>
      <c r="BJ921" s="60">
        <v>0.504</v>
      </c>
      <c r="BK921" s="60">
        <v>0.56299999999999994</v>
      </c>
      <c r="BL921" s="60">
        <v>0.53711526855763425</v>
      </c>
      <c r="BM921" s="62" t="s">
        <v>1526</v>
      </c>
      <c r="BN921" s="64">
        <v>0.70953722334004021</v>
      </c>
      <c r="BO921" s="64">
        <v>1520</v>
      </c>
      <c r="BP921" s="65">
        <v>0.24013157894736842</v>
      </c>
      <c r="BQ921" s="65">
        <v>1.972972972972973</v>
      </c>
      <c r="BR921" s="80">
        <v>0.13486842105263158</v>
      </c>
      <c r="BS921" s="18">
        <v>6.0307017543859649E-2</v>
      </c>
    </row>
    <row r="922" spans="1:71">
      <c r="A922" s="77" t="s">
        <v>166</v>
      </c>
      <c r="B922" s="12" t="s">
        <v>83</v>
      </c>
      <c r="C922" s="13">
        <v>22</v>
      </c>
      <c r="D922" s="13">
        <v>72</v>
      </c>
      <c r="E922" s="13">
        <v>43</v>
      </c>
      <c r="F922" s="13">
        <v>29</v>
      </c>
      <c r="G922" s="13">
        <v>29.9</v>
      </c>
      <c r="H922" s="14">
        <v>1159</v>
      </c>
      <c r="I922" s="15">
        <v>389</v>
      </c>
      <c r="J922" s="15">
        <v>850</v>
      </c>
      <c r="K922" s="14">
        <v>45.8</v>
      </c>
      <c r="L922" s="15">
        <v>101</v>
      </c>
      <c r="M922" s="15">
        <v>288</v>
      </c>
      <c r="N922" s="14">
        <v>34</v>
      </c>
      <c r="O922" s="14">
        <v>274</v>
      </c>
      <c r="P922" s="14">
        <v>331</v>
      </c>
      <c r="Q922" s="14">
        <v>83.1</v>
      </c>
      <c r="R922" s="15">
        <v>86</v>
      </c>
      <c r="S922" s="15">
        <v>295</v>
      </c>
      <c r="T922" s="15">
        <v>382</v>
      </c>
      <c r="U922" s="15">
        <v>137</v>
      </c>
      <c r="V922" s="68">
        <v>137</v>
      </c>
      <c r="W922" s="15">
        <v>50</v>
      </c>
      <c r="X922" s="15">
        <v>22</v>
      </c>
      <c r="Y922" s="15">
        <v>166</v>
      </c>
      <c r="Z922" s="14">
        <v>1901</v>
      </c>
      <c r="AA922" s="14">
        <v>8</v>
      </c>
      <c r="AB922" s="14">
        <v>0</v>
      </c>
      <c r="AC922" s="13">
        <v>1.3</v>
      </c>
      <c r="AD922" s="13">
        <v>113.8</v>
      </c>
      <c r="AE922" s="13">
        <v>112.2</v>
      </c>
      <c r="AF922" s="13">
        <v>1.6</v>
      </c>
      <c r="AG922" s="13">
        <v>9</v>
      </c>
      <c r="AH922" s="13">
        <v>1.01</v>
      </c>
      <c r="AI922" s="13">
        <v>10.7</v>
      </c>
      <c r="AJ922" s="13">
        <v>4.0999999999999996</v>
      </c>
      <c r="AK922" s="13">
        <v>13.3</v>
      </c>
      <c r="AL922" s="13">
        <v>8.8000000000000007</v>
      </c>
      <c r="AM922" s="13">
        <v>10.6</v>
      </c>
      <c r="AN922" s="13">
        <v>51.6</v>
      </c>
      <c r="AO922" s="13">
        <v>57.9</v>
      </c>
      <c r="AP922" s="13">
        <v>22.2</v>
      </c>
      <c r="AQ922" s="13">
        <v>101.52</v>
      </c>
      <c r="AR922" s="13">
        <v>9.1999999999999993</v>
      </c>
      <c r="AS922" s="13">
        <v>4556</v>
      </c>
      <c r="AT922" s="16">
        <v>16.097222222222221</v>
      </c>
      <c r="AU922" s="16">
        <v>1.9027777777777777</v>
      </c>
      <c r="AV922" s="17">
        <v>5.3055555555555554</v>
      </c>
      <c r="AW922" s="17">
        <v>1.1944444444444444</v>
      </c>
      <c r="AX922" s="17">
        <v>4.0972222222222223</v>
      </c>
      <c r="AY922" s="17">
        <v>0.69444444444444442</v>
      </c>
      <c r="AZ922" s="17">
        <v>0.30555555555555558</v>
      </c>
      <c r="BA922" s="17">
        <v>1.9027777777777777</v>
      </c>
      <c r="BB922" s="18">
        <v>0.53836863619472319</v>
      </c>
      <c r="BC922" s="18">
        <v>1</v>
      </c>
      <c r="BD922" s="18">
        <v>2.3225566703827572E-2</v>
      </c>
      <c r="BE922" s="18">
        <v>1.0219249349684134E-2</v>
      </c>
      <c r="BF922" s="18">
        <v>3.9947974730583424E-2</v>
      </c>
      <c r="BG922" s="18">
        <v>0.13703084355258269</v>
      </c>
      <c r="BH922" s="58" t="s">
        <v>1322</v>
      </c>
      <c r="BI922" s="58" t="s">
        <v>1329</v>
      </c>
      <c r="BJ922" s="60">
        <v>0.51600000000000001</v>
      </c>
      <c r="BK922" s="60">
        <v>0.57899999999999996</v>
      </c>
      <c r="BL922" s="60">
        <v>0.51297525648762821</v>
      </c>
      <c r="BM922" s="62" t="s">
        <v>1527</v>
      </c>
      <c r="BN922" s="64">
        <v>0.49230941202772188</v>
      </c>
      <c r="BO922" s="64">
        <v>2152.7999999999997</v>
      </c>
      <c r="BP922" s="65">
        <v>6.3638052768487566E-2</v>
      </c>
      <c r="BQ922" s="65">
        <v>1</v>
      </c>
      <c r="BR922" s="80">
        <v>0.17744332961724266</v>
      </c>
      <c r="BS922" s="18">
        <v>7.0296048556918123E-2</v>
      </c>
    </row>
    <row r="923" spans="1:71">
      <c r="A923" s="77" t="s">
        <v>168</v>
      </c>
      <c r="B923" s="12" t="s">
        <v>169</v>
      </c>
      <c r="C923" s="13">
        <v>26</v>
      </c>
      <c r="D923" s="13">
        <v>63</v>
      </c>
      <c r="E923" s="13">
        <v>14</v>
      </c>
      <c r="F923" s="13">
        <v>49</v>
      </c>
      <c r="G923" s="13">
        <v>27.9</v>
      </c>
      <c r="H923" s="14">
        <v>1159</v>
      </c>
      <c r="I923" s="15">
        <v>416</v>
      </c>
      <c r="J923" s="15">
        <v>869</v>
      </c>
      <c r="K923" s="14">
        <v>48</v>
      </c>
      <c r="L923" s="15">
        <v>107</v>
      </c>
      <c r="M923" s="15">
        <v>271</v>
      </c>
      <c r="N923" s="14">
        <v>40.6</v>
      </c>
      <c r="O923" s="14">
        <v>214</v>
      </c>
      <c r="P923" s="14">
        <v>252</v>
      </c>
      <c r="Q923" s="14">
        <v>86.5</v>
      </c>
      <c r="R923" s="15">
        <v>63</v>
      </c>
      <c r="S923" s="15">
        <v>113</v>
      </c>
      <c r="T923" s="15">
        <v>170</v>
      </c>
      <c r="U923" s="15">
        <v>265</v>
      </c>
      <c r="V923" s="68">
        <v>158</v>
      </c>
      <c r="W923" s="15">
        <v>44</v>
      </c>
      <c r="X923" s="15">
        <v>6</v>
      </c>
      <c r="Y923" s="15">
        <v>145</v>
      </c>
      <c r="Z923" s="14">
        <v>1758</v>
      </c>
      <c r="AA923" s="14">
        <v>2</v>
      </c>
      <c r="AB923" s="14">
        <v>0</v>
      </c>
      <c r="AC923" s="13">
        <v>-4.5</v>
      </c>
      <c r="AD923" s="13">
        <v>110.4</v>
      </c>
      <c r="AE923" s="13">
        <v>117.9</v>
      </c>
      <c r="AF923" s="13">
        <v>-7.5</v>
      </c>
      <c r="AG923" s="13">
        <v>24.6</v>
      </c>
      <c r="AH923" s="13">
        <v>1.65</v>
      </c>
      <c r="AI923" s="13">
        <v>18.899999999999999</v>
      </c>
      <c r="AJ923" s="13">
        <v>3.3</v>
      </c>
      <c r="AK923" s="13">
        <v>6</v>
      </c>
      <c r="AL923" s="13">
        <v>4.7</v>
      </c>
      <c r="AM923" s="13">
        <v>11.5</v>
      </c>
      <c r="AN923" s="13">
        <v>54.3</v>
      </c>
      <c r="AO923" s="13">
        <v>59.3</v>
      </c>
      <c r="AP923" s="13">
        <v>26.4</v>
      </c>
      <c r="AQ923" s="13">
        <v>101.38</v>
      </c>
      <c r="AR923" s="13">
        <v>10.6</v>
      </c>
      <c r="AS923" s="13">
        <v>3709</v>
      </c>
      <c r="AT923" s="16">
        <v>18.396825396825395</v>
      </c>
      <c r="AU923" s="16">
        <v>4.2063492063492065</v>
      </c>
      <c r="AV923" s="17">
        <v>2.6984126984126986</v>
      </c>
      <c r="AW923" s="17">
        <v>1</v>
      </c>
      <c r="AX923" s="17">
        <v>1.7936507936507937</v>
      </c>
      <c r="AY923" s="17">
        <v>0.69841269841269837</v>
      </c>
      <c r="AZ923" s="17">
        <v>9.5238095238095233E-2</v>
      </c>
      <c r="BA923" s="17">
        <v>2.5079365079365079</v>
      </c>
      <c r="BB923" s="18">
        <v>0.65938442282528298</v>
      </c>
      <c r="BC923" s="18">
        <v>1.6772151898734178</v>
      </c>
      <c r="BD923" s="18">
        <v>2.5032713204756217E-2</v>
      </c>
      <c r="BE923" s="18">
        <v>3.4135518006485747E-3</v>
      </c>
      <c r="BF923" s="18">
        <v>3.5842293906810041E-2</v>
      </c>
      <c r="BG923" s="18">
        <v>6.4288558912214827E-2</v>
      </c>
      <c r="BH923" s="58" t="s">
        <v>1322</v>
      </c>
      <c r="BI923" s="58" t="s">
        <v>1330</v>
      </c>
      <c r="BJ923" s="60">
        <v>0.54299999999999993</v>
      </c>
      <c r="BK923" s="60">
        <v>0.59299999999999997</v>
      </c>
      <c r="BL923" s="60">
        <v>0.52444176222088112</v>
      </c>
      <c r="BM923" s="62" t="s">
        <v>1527</v>
      </c>
      <c r="BN923" s="64">
        <v>0.56263932803168215</v>
      </c>
      <c r="BO923" s="64">
        <v>1757.6999999999998</v>
      </c>
      <c r="BP923" s="65">
        <v>0.15076520452864539</v>
      </c>
      <c r="BQ923" s="65">
        <v>1.6772151898734178</v>
      </c>
      <c r="BR923" s="80">
        <v>9.6717301018376292E-2</v>
      </c>
      <c r="BS923" s="18">
        <v>4.17211886745937E-2</v>
      </c>
    </row>
    <row r="924" spans="1:71">
      <c r="A924" s="77" t="s">
        <v>170</v>
      </c>
      <c r="B924" s="12" t="s">
        <v>51</v>
      </c>
      <c r="C924" s="13">
        <v>27</v>
      </c>
      <c r="D924" s="13">
        <v>80</v>
      </c>
      <c r="E924" s="13">
        <v>59</v>
      </c>
      <c r="F924" s="13">
        <v>21</v>
      </c>
      <c r="G924" s="13">
        <v>28.4</v>
      </c>
      <c r="H924" s="14">
        <v>1144</v>
      </c>
      <c r="I924" s="15">
        <v>408</v>
      </c>
      <c r="J924" s="15">
        <v>864</v>
      </c>
      <c r="K924" s="14">
        <v>47.2</v>
      </c>
      <c r="L924" s="15">
        <v>256</v>
      </c>
      <c r="M924" s="15">
        <v>624</v>
      </c>
      <c r="N924" s="14">
        <v>40.700000000000003</v>
      </c>
      <c r="O924" s="14">
        <v>72</v>
      </c>
      <c r="P924" s="14">
        <v>88</v>
      </c>
      <c r="Q924" s="14">
        <v>84.5</v>
      </c>
      <c r="R924" s="15">
        <v>104</v>
      </c>
      <c r="S924" s="15">
        <v>208</v>
      </c>
      <c r="T924" s="15">
        <v>304</v>
      </c>
      <c r="U924" s="15">
        <v>280</v>
      </c>
      <c r="V924" s="68">
        <v>80</v>
      </c>
      <c r="W924" s="15">
        <v>72</v>
      </c>
      <c r="X924" s="15">
        <v>16</v>
      </c>
      <c r="Y924" s="15">
        <v>120</v>
      </c>
      <c r="Z924" s="14">
        <v>2096</v>
      </c>
      <c r="AA924" s="14">
        <v>5</v>
      </c>
      <c r="AB924" s="14">
        <v>0</v>
      </c>
      <c r="AC924" s="13">
        <v>5.4</v>
      </c>
      <c r="AD924" s="13">
        <v>118.4</v>
      </c>
      <c r="AE924" s="13">
        <v>108.9</v>
      </c>
      <c r="AF924" s="13">
        <v>9.5</v>
      </c>
      <c r="AG924" s="13">
        <v>18.399999999999999</v>
      </c>
      <c r="AH924" s="13">
        <v>3.36</v>
      </c>
      <c r="AI924" s="13">
        <v>22.1</v>
      </c>
      <c r="AJ924" s="13">
        <v>4.2</v>
      </c>
      <c r="AK924" s="13">
        <v>8.6999999999999993</v>
      </c>
      <c r="AL924" s="13">
        <v>6.5</v>
      </c>
      <c r="AM924" s="13">
        <v>6.6</v>
      </c>
      <c r="AN924" s="13">
        <v>62</v>
      </c>
      <c r="AO924" s="13">
        <v>63.3</v>
      </c>
      <c r="AP924" s="13">
        <v>18.600000000000001</v>
      </c>
      <c r="AQ924" s="13">
        <v>96.45</v>
      </c>
      <c r="AR924" s="13">
        <v>11.6</v>
      </c>
      <c r="AS924" s="13">
        <v>4561</v>
      </c>
      <c r="AT924" s="16">
        <v>14.3</v>
      </c>
      <c r="AU924" s="16">
        <v>3.5</v>
      </c>
      <c r="AV924" s="17">
        <v>3.8</v>
      </c>
      <c r="AW924" s="17">
        <v>1.3</v>
      </c>
      <c r="AX924" s="17">
        <v>2.6</v>
      </c>
      <c r="AY924" s="17">
        <v>0.9</v>
      </c>
      <c r="AZ924" s="17">
        <v>0.2</v>
      </c>
      <c r="BA924" s="17">
        <v>1</v>
      </c>
      <c r="BB924" s="18">
        <v>0.50352112676056338</v>
      </c>
      <c r="BC924" s="18">
        <v>3.5</v>
      </c>
      <c r="BD924" s="18">
        <v>3.1690140845070422E-2</v>
      </c>
      <c r="BE924" s="18">
        <v>7.0422535211267616E-3</v>
      </c>
      <c r="BF924" s="18">
        <v>4.5774647887323945E-2</v>
      </c>
      <c r="BG924" s="18">
        <v>9.154929577464789E-2</v>
      </c>
      <c r="BH924" s="58" t="s">
        <v>1322</v>
      </c>
      <c r="BI924" s="58" t="s">
        <v>1330</v>
      </c>
      <c r="BJ924" s="60">
        <v>0.62</v>
      </c>
      <c r="BK924" s="60">
        <v>0.63300000000000001</v>
      </c>
      <c r="BL924" s="60">
        <v>0.52142426071213033</v>
      </c>
      <c r="BM924" s="62" t="s">
        <v>1527</v>
      </c>
      <c r="BN924" s="64">
        <v>0.43734406438631795</v>
      </c>
      <c r="BO924" s="64">
        <v>2272</v>
      </c>
      <c r="BP924" s="65">
        <v>0.12323943661971831</v>
      </c>
      <c r="BQ924" s="65">
        <v>3.5</v>
      </c>
      <c r="BR924" s="80">
        <v>0.13380281690140844</v>
      </c>
      <c r="BS924" s="18">
        <v>5.7511737089201875E-2</v>
      </c>
    </row>
    <row r="925" spans="1:71">
      <c r="A925" s="77" t="s">
        <v>172</v>
      </c>
      <c r="B925" s="12" t="s">
        <v>45</v>
      </c>
      <c r="C925" s="13">
        <v>25</v>
      </c>
      <c r="D925" s="13">
        <v>80</v>
      </c>
      <c r="E925" s="13">
        <v>47</v>
      </c>
      <c r="F925" s="13">
        <v>33</v>
      </c>
      <c r="G925" s="13">
        <v>27.5</v>
      </c>
      <c r="H925" s="14">
        <v>1136</v>
      </c>
      <c r="I925" s="15">
        <v>424</v>
      </c>
      <c r="J925" s="15">
        <v>920</v>
      </c>
      <c r="K925" s="14">
        <v>46.2</v>
      </c>
      <c r="L925" s="15">
        <v>176</v>
      </c>
      <c r="M925" s="15">
        <v>464</v>
      </c>
      <c r="N925" s="14">
        <v>37.9</v>
      </c>
      <c r="O925" s="14">
        <v>112</v>
      </c>
      <c r="P925" s="14">
        <v>144</v>
      </c>
      <c r="Q925" s="14">
        <v>77.599999999999994</v>
      </c>
      <c r="R925" s="15">
        <v>96</v>
      </c>
      <c r="S925" s="15">
        <v>392</v>
      </c>
      <c r="T925" s="15">
        <v>480</v>
      </c>
      <c r="U925" s="15">
        <v>184</v>
      </c>
      <c r="V925" s="68">
        <v>112</v>
      </c>
      <c r="W925" s="15">
        <v>56</v>
      </c>
      <c r="X925" s="15">
        <v>72</v>
      </c>
      <c r="Y925" s="15">
        <v>192</v>
      </c>
      <c r="Z925" s="14">
        <v>2264</v>
      </c>
      <c r="AA925" s="14">
        <v>10</v>
      </c>
      <c r="AB925" s="14">
        <v>0</v>
      </c>
      <c r="AC925" s="13">
        <v>4.3</v>
      </c>
      <c r="AD925" s="13">
        <v>116.2</v>
      </c>
      <c r="AE925" s="13">
        <v>108.8</v>
      </c>
      <c r="AF925" s="13">
        <v>7.4</v>
      </c>
      <c r="AG925" s="13">
        <v>12.3</v>
      </c>
      <c r="AH925" s="13">
        <v>1.68</v>
      </c>
      <c r="AI925" s="13">
        <v>14.2</v>
      </c>
      <c r="AJ925" s="13">
        <v>4.0999999999999996</v>
      </c>
      <c r="AK925" s="13">
        <v>17.100000000000001</v>
      </c>
      <c r="AL925" s="13">
        <v>10.6</v>
      </c>
      <c r="AM925" s="13">
        <v>8.5</v>
      </c>
      <c r="AN925" s="13">
        <v>55.6</v>
      </c>
      <c r="AO925" s="13">
        <v>57.7</v>
      </c>
      <c r="AP925" s="13">
        <v>21</v>
      </c>
      <c r="AQ925" s="13">
        <v>99.34</v>
      </c>
      <c r="AR925" s="13">
        <v>11</v>
      </c>
      <c r="AS925" s="13">
        <v>4554</v>
      </c>
      <c r="AT925" s="16">
        <v>14.2</v>
      </c>
      <c r="AU925" s="16">
        <v>2.2999999999999998</v>
      </c>
      <c r="AV925" s="17">
        <v>6</v>
      </c>
      <c r="AW925" s="17">
        <v>1.2</v>
      </c>
      <c r="AX925" s="17">
        <v>4.9000000000000004</v>
      </c>
      <c r="AY925" s="17">
        <v>0.7</v>
      </c>
      <c r="AZ925" s="17">
        <v>0.9</v>
      </c>
      <c r="BA925" s="17">
        <v>1.4</v>
      </c>
      <c r="BB925" s="18">
        <v>0.51636363636363636</v>
      </c>
      <c r="BC925" s="18">
        <v>1.6428571428571428</v>
      </c>
      <c r="BD925" s="18">
        <v>2.5454545454545452E-2</v>
      </c>
      <c r="BE925" s="18">
        <v>3.272727272727273E-2</v>
      </c>
      <c r="BF925" s="18">
        <v>4.3636363636363633E-2</v>
      </c>
      <c r="BG925" s="18">
        <v>0.17818181818181819</v>
      </c>
      <c r="BH925" s="58" t="s">
        <v>1322</v>
      </c>
      <c r="BI925" s="58" t="s">
        <v>1330</v>
      </c>
      <c r="BJ925" s="60">
        <v>0.55600000000000005</v>
      </c>
      <c r="BK925" s="60">
        <v>0.57700000000000007</v>
      </c>
      <c r="BL925" s="60">
        <v>0.55522027761013881</v>
      </c>
      <c r="BM925" s="62" t="s">
        <v>1527</v>
      </c>
      <c r="BN925" s="64">
        <v>0.43428571428571427</v>
      </c>
      <c r="BO925" s="64">
        <v>2200</v>
      </c>
      <c r="BP925" s="65">
        <v>8.3636363636363634E-2</v>
      </c>
      <c r="BQ925" s="65">
        <v>1.6428571428571428</v>
      </c>
      <c r="BR925" s="80">
        <v>0.21818181818181817</v>
      </c>
      <c r="BS925" s="18">
        <v>9.2121212121212118E-2</v>
      </c>
    </row>
    <row r="926" spans="1:71">
      <c r="A926" s="77" t="s">
        <v>174</v>
      </c>
      <c r="B926" s="12" t="s">
        <v>169</v>
      </c>
      <c r="C926" s="13">
        <v>21</v>
      </c>
      <c r="D926" s="13">
        <v>67</v>
      </c>
      <c r="E926" s="13">
        <v>13</v>
      </c>
      <c r="F926" s="13">
        <v>54</v>
      </c>
      <c r="G926" s="13">
        <v>31.5</v>
      </c>
      <c r="H926" s="14">
        <v>1126</v>
      </c>
      <c r="I926" s="15">
        <v>362</v>
      </c>
      <c r="J926" s="15">
        <v>918</v>
      </c>
      <c r="K926" s="14">
        <v>39.1</v>
      </c>
      <c r="L926" s="15">
        <v>174</v>
      </c>
      <c r="M926" s="15">
        <v>509</v>
      </c>
      <c r="N926" s="14">
        <v>34.299999999999997</v>
      </c>
      <c r="O926" s="14">
        <v>235</v>
      </c>
      <c r="P926" s="14">
        <v>288</v>
      </c>
      <c r="Q926" s="14">
        <v>81.8</v>
      </c>
      <c r="R926" s="15">
        <v>27</v>
      </c>
      <c r="S926" s="15">
        <v>228</v>
      </c>
      <c r="T926" s="15">
        <v>255</v>
      </c>
      <c r="U926" s="15">
        <v>375</v>
      </c>
      <c r="V926" s="68">
        <v>181</v>
      </c>
      <c r="W926" s="15">
        <v>47</v>
      </c>
      <c r="X926" s="15">
        <v>7</v>
      </c>
      <c r="Y926" s="15">
        <v>114</v>
      </c>
      <c r="Z926" s="14">
        <v>1977</v>
      </c>
      <c r="AA926" s="14">
        <v>4</v>
      </c>
      <c r="AB926" s="14">
        <v>0</v>
      </c>
      <c r="AC926" s="13">
        <v>-7.6</v>
      </c>
      <c r="AD926" s="13">
        <v>110.1</v>
      </c>
      <c r="AE926" s="13">
        <v>122</v>
      </c>
      <c r="AF926" s="13">
        <v>-11.9</v>
      </c>
      <c r="AG926" s="13">
        <v>27.2</v>
      </c>
      <c r="AH926" s="13">
        <v>2.06</v>
      </c>
      <c r="AI926" s="13">
        <v>23.6</v>
      </c>
      <c r="AJ926" s="13">
        <v>1.2</v>
      </c>
      <c r="AK926" s="13">
        <v>10.4</v>
      </c>
      <c r="AL926" s="13">
        <v>5.8</v>
      </c>
      <c r="AM926" s="13">
        <v>11.5</v>
      </c>
      <c r="AN926" s="13">
        <v>48.5</v>
      </c>
      <c r="AO926" s="13">
        <v>53.9</v>
      </c>
      <c r="AP926" s="13">
        <v>23.7</v>
      </c>
      <c r="AQ926" s="13">
        <v>101.25</v>
      </c>
      <c r="AR926" s="13">
        <v>9.3000000000000007</v>
      </c>
      <c r="AS926" s="13">
        <v>4454</v>
      </c>
      <c r="AT926" s="16">
        <v>16.805970149253731</v>
      </c>
      <c r="AU926" s="16">
        <v>5.5970149253731343</v>
      </c>
      <c r="AV926" s="17">
        <v>3.8059701492537314</v>
      </c>
      <c r="AW926" s="17">
        <v>0.40298507462686567</v>
      </c>
      <c r="AX926" s="17">
        <v>3.4029850746268657</v>
      </c>
      <c r="AY926" s="17">
        <v>0.70149253731343286</v>
      </c>
      <c r="AZ926" s="17">
        <v>0.1044776119402985</v>
      </c>
      <c r="BA926" s="17">
        <v>2.7014925373134329</v>
      </c>
      <c r="BB926" s="18">
        <v>0.53352286188107079</v>
      </c>
      <c r="BC926" s="18">
        <v>2.0718232044198897</v>
      </c>
      <c r="BD926" s="18">
        <v>2.2269604359156599E-2</v>
      </c>
      <c r="BE926" s="18">
        <v>3.3167495854063019E-3</v>
      </c>
      <c r="BF926" s="18">
        <v>1.279317697228145E-2</v>
      </c>
      <c r="BG926" s="18">
        <v>0.10803127221037669</v>
      </c>
      <c r="BH926" s="58" t="s">
        <v>1323</v>
      </c>
      <c r="BI926" s="58" t="s">
        <v>1329</v>
      </c>
      <c r="BJ926" s="60">
        <v>0.48499999999999999</v>
      </c>
      <c r="BK926" s="60">
        <v>0.53900000000000003</v>
      </c>
      <c r="BL926" s="60">
        <v>0.55401327700663849</v>
      </c>
      <c r="BM926" s="62" t="s">
        <v>1526</v>
      </c>
      <c r="BN926" s="64">
        <v>0.5139854049671162</v>
      </c>
      <c r="BO926" s="64">
        <v>2110.5</v>
      </c>
      <c r="BP926" s="65">
        <v>0.17768301350390903</v>
      </c>
      <c r="BQ926" s="65">
        <v>2.0718232044198897</v>
      </c>
      <c r="BR926" s="80">
        <v>0.12082444918265814</v>
      </c>
      <c r="BS926" s="18">
        <v>4.8803601042407017E-2</v>
      </c>
    </row>
    <row r="927" spans="1:71">
      <c r="A927" s="77" t="s">
        <v>176</v>
      </c>
      <c r="B927" s="12" t="s">
        <v>163</v>
      </c>
      <c r="C927" s="13">
        <v>24</v>
      </c>
      <c r="D927" s="13">
        <v>53</v>
      </c>
      <c r="E927" s="13">
        <v>14</v>
      </c>
      <c r="F927" s="13">
        <v>39</v>
      </c>
      <c r="G927" s="13">
        <v>35</v>
      </c>
      <c r="H927" s="14">
        <v>1124</v>
      </c>
      <c r="I927" s="15">
        <v>382</v>
      </c>
      <c r="J927" s="15">
        <v>837</v>
      </c>
      <c r="K927" s="14">
        <v>45.4</v>
      </c>
      <c r="L927" s="15">
        <v>159</v>
      </c>
      <c r="M927" s="15">
        <v>440</v>
      </c>
      <c r="N927" s="14">
        <v>36.1</v>
      </c>
      <c r="O927" s="14">
        <v>201</v>
      </c>
      <c r="P927" s="14">
        <v>228</v>
      </c>
      <c r="Q927" s="14">
        <v>88.7</v>
      </c>
      <c r="R927" s="15">
        <v>48</v>
      </c>
      <c r="S927" s="15">
        <v>223</v>
      </c>
      <c r="T927" s="15">
        <v>270</v>
      </c>
      <c r="U927" s="15">
        <v>186</v>
      </c>
      <c r="V927" s="68">
        <v>101</v>
      </c>
      <c r="W927" s="15">
        <v>58</v>
      </c>
      <c r="X927" s="15">
        <v>37</v>
      </c>
      <c r="Y927" s="15">
        <v>111</v>
      </c>
      <c r="Z927" s="14">
        <v>1908</v>
      </c>
      <c r="AA927" s="14">
        <v>2</v>
      </c>
      <c r="AB927" s="14">
        <v>0</v>
      </c>
      <c r="AC927" s="13">
        <v>-7.2</v>
      </c>
      <c r="AD927" s="13">
        <v>109</v>
      </c>
      <c r="AE927" s="13">
        <v>118.7</v>
      </c>
      <c r="AF927" s="13">
        <v>-9.6999999999999993</v>
      </c>
      <c r="AG927" s="13">
        <v>15.7</v>
      </c>
      <c r="AH927" s="13">
        <v>1.83</v>
      </c>
      <c r="AI927" s="13">
        <v>15.4</v>
      </c>
      <c r="AJ927" s="13">
        <v>2.4</v>
      </c>
      <c r="AK927" s="13">
        <v>11.7</v>
      </c>
      <c r="AL927" s="13">
        <v>6.9</v>
      </c>
      <c r="AM927" s="13">
        <v>8.4</v>
      </c>
      <c r="AN927" s="13">
        <v>54.8</v>
      </c>
      <c r="AO927" s="13">
        <v>59.8</v>
      </c>
      <c r="AP927" s="13">
        <v>22.9</v>
      </c>
      <c r="AQ927" s="13">
        <v>102.03</v>
      </c>
      <c r="AR927" s="13">
        <v>11</v>
      </c>
      <c r="AS927" s="13">
        <v>3941</v>
      </c>
      <c r="AT927" s="16">
        <v>21.20754716981132</v>
      </c>
      <c r="AU927" s="16">
        <v>3.5094339622641511</v>
      </c>
      <c r="AV927" s="17">
        <v>5.0943396226415096</v>
      </c>
      <c r="AW927" s="17">
        <v>0.90566037735849059</v>
      </c>
      <c r="AX927" s="17">
        <v>4.2075471698113205</v>
      </c>
      <c r="AY927" s="17">
        <v>1.0943396226415094</v>
      </c>
      <c r="AZ927" s="17">
        <v>0.69811320754716977</v>
      </c>
      <c r="BA927" s="17">
        <v>1.9056603773584906</v>
      </c>
      <c r="BB927" s="18">
        <v>0.6059299191374663</v>
      </c>
      <c r="BC927" s="18">
        <v>1.8415841584158417</v>
      </c>
      <c r="BD927" s="18">
        <v>3.1266846361185985E-2</v>
      </c>
      <c r="BE927" s="18">
        <v>1.9946091644204852E-2</v>
      </c>
      <c r="BF927" s="18">
        <v>2.587601078167116E-2</v>
      </c>
      <c r="BG927" s="18">
        <v>0.12021563342318059</v>
      </c>
      <c r="BH927" s="58" t="s">
        <v>1323</v>
      </c>
      <c r="BI927" s="58" t="s">
        <v>1330</v>
      </c>
      <c r="BJ927" s="60">
        <v>0.54799999999999993</v>
      </c>
      <c r="BK927" s="60">
        <v>0.59799999999999998</v>
      </c>
      <c r="BL927" s="60">
        <v>0.50512975256487624</v>
      </c>
      <c r="BM927" s="62" t="s">
        <v>1526</v>
      </c>
      <c r="BN927" s="64">
        <v>0.64860104020348508</v>
      </c>
      <c r="BO927" s="64">
        <v>1855</v>
      </c>
      <c r="BP927" s="65">
        <v>0.10026954177897573</v>
      </c>
      <c r="BQ927" s="65">
        <v>1.8415841584158417</v>
      </c>
      <c r="BR927" s="80">
        <v>0.14555256064690028</v>
      </c>
      <c r="BS927" s="18">
        <v>6.5588499550763707E-2</v>
      </c>
    </row>
    <row r="928" spans="1:71">
      <c r="A928" s="77" t="s">
        <v>178</v>
      </c>
      <c r="B928" s="12" t="s">
        <v>83</v>
      </c>
      <c r="C928" s="13">
        <v>29</v>
      </c>
      <c r="D928" s="13">
        <v>72</v>
      </c>
      <c r="E928" s="13">
        <v>44</v>
      </c>
      <c r="F928" s="13">
        <v>28</v>
      </c>
      <c r="G928" s="13">
        <v>30.2</v>
      </c>
      <c r="H928" s="14">
        <v>1123</v>
      </c>
      <c r="I928" s="15">
        <v>389</v>
      </c>
      <c r="J928" s="15">
        <v>814</v>
      </c>
      <c r="K928" s="14">
        <v>48.1</v>
      </c>
      <c r="L928" s="15">
        <v>158</v>
      </c>
      <c r="M928" s="15">
        <v>396</v>
      </c>
      <c r="N928" s="14">
        <v>39.6</v>
      </c>
      <c r="O928" s="14">
        <v>187</v>
      </c>
      <c r="P928" s="14">
        <v>238</v>
      </c>
      <c r="Q928" s="14">
        <v>77.3</v>
      </c>
      <c r="R928" s="15">
        <v>94</v>
      </c>
      <c r="S928" s="15">
        <v>382</v>
      </c>
      <c r="T928" s="15">
        <v>468</v>
      </c>
      <c r="U928" s="15">
        <v>108</v>
      </c>
      <c r="V928" s="68">
        <v>122</v>
      </c>
      <c r="W928" s="15">
        <v>58</v>
      </c>
      <c r="X928" s="15">
        <v>144</v>
      </c>
      <c r="Y928" s="15">
        <v>180</v>
      </c>
      <c r="Z928" s="14">
        <v>2326</v>
      </c>
      <c r="AA928" s="14">
        <v>13</v>
      </c>
      <c r="AB928" s="14">
        <v>0</v>
      </c>
      <c r="AC928" s="13">
        <v>2.8</v>
      </c>
      <c r="AD928" s="13">
        <v>116.1</v>
      </c>
      <c r="AE928" s="13">
        <v>111.5</v>
      </c>
      <c r="AF928" s="13">
        <v>4.7</v>
      </c>
      <c r="AG928" s="13">
        <v>7.2</v>
      </c>
      <c r="AH928" s="13">
        <v>0.9</v>
      </c>
      <c r="AI928" s="13">
        <v>9.6999999999999993</v>
      </c>
      <c r="AJ928" s="13">
        <v>4.3</v>
      </c>
      <c r="AK928" s="13">
        <v>16.899999999999999</v>
      </c>
      <c r="AL928" s="13">
        <v>10.9</v>
      </c>
      <c r="AM928" s="13">
        <v>10.7</v>
      </c>
      <c r="AN928" s="13">
        <v>57.7</v>
      </c>
      <c r="AO928" s="13">
        <v>61.2</v>
      </c>
      <c r="AP928" s="13">
        <v>20.7</v>
      </c>
      <c r="AQ928" s="13">
        <v>100.19</v>
      </c>
      <c r="AR928" s="13">
        <v>10.3</v>
      </c>
      <c r="AS928" s="13">
        <v>4533</v>
      </c>
      <c r="AT928" s="16">
        <v>15.597222222222221</v>
      </c>
      <c r="AU928" s="16">
        <v>1.5</v>
      </c>
      <c r="AV928" s="17">
        <v>6.5</v>
      </c>
      <c r="AW928" s="17">
        <v>1.3055555555555556</v>
      </c>
      <c r="AX928" s="17">
        <v>5.3055555555555554</v>
      </c>
      <c r="AY928" s="17">
        <v>0.80555555555555558</v>
      </c>
      <c r="AZ928" s="17">
        <v>2</v>
      </c>
      <c r="BA928" s="17">
        <v>1.6944444444444444</v>
      </c>
      <c r="BB928" s="18">
        <v>0.51646431199411336</v>
      </c>
      <c r="BC928" s="18">
        <v>0.88524590163934425</v>
      </c>
      <c r="BD928" s="18">
        <v>2.6674025018395879E-2</v>
      </c>
      <c r="BE928" s="18">
        <v>6.6225165562913912E-2</v>
      </c>
      <c r="BF928" s="18">
        <v>4.3230316409124357E-2</v>
      </c>
      <c r="BG928" s="18">
        <v>0.17568064753495216</v>
      </c>
      <c r="BH928" s="58" t="s">
        <v>1323</v>
      </c>
      <c r="BI928" s="58" t="s">
        <v>1331</v>
      </c>
      <c r="BJ928" s="60">
        <v>0.57700000000000007</v>
      </c>
      <c r="BK928" s="60">
        <v>0.61199999999999999</v>
      </c>
      <c r="BL928" s="60">
        <v>0.4912492456246228</v>
      </c>
      <c r="BM928" s="62" t="s">
        <v>1526</v>
      </c>
      <c r="BN928" s="64">
        <v>0.47701766152470376</v>
      </c>
      <c r="BO928" s="64">
        <v>2174.4</v>
      </c>
      <c r="BP928" s="65">
        <v>4.9668874172185427E-2</v>
      </c>
      <c r="BQ928" s="65">
        <v>0.88524590163934425</v>
      </c>
      <c r="BR928" s="80">
        <v>0.21523178807947022</v>
      </c>
      <c r="BS928" s="18">
        <v>0.10271032622026</v>
      </c>
    </row>
    <row r="929" spans="1:71">
      <c r="A929" s="77" t="s">
        <v>180</v>
      </c>
      <c r="B929" s="12" t="s">
        <v>65</v>
      </c>
      <c r="C929" s="13">
        <v>27</v>
      </c>
      <c r="D929" s="13">
        <v>65</v>
      </c>
      <c r="E929" s="13">
        <v>36</v>
      </c>
      <c r="F929" s="13">
        <v>29</v>
      </c>
      <c r="G929" s="13">
        <v>31.6</v>
      </c>
      <c r="H929" s="14">
        <v>1118</v>
      </c>
      <c r="I929" s="15">
        <v>410</v>
      </c>
      <c r="J929" s="15">
        <v>936</v>
      </c>
      <c r="K929" s="14">
        <v>43.9</v>
      </c>
      <c r="L929" s="15">
        <v>137</v>
      </c>
      <c r="M929" s="15">
        <v>429</v>
      </c>
      <c r="N929" s="14">
        <v>32.5</v>
      </c>
      <c r="O929" s="14">
        <v>156</v>
      </c>
      <c r="P929" s="14">
        <v>176</v>
      </c>
      <c r="Q929" s="14">
        <v>86.5</v>
      </c>
      <c r="R929" s="15">
        <v>33</v>
      </c>
      <c r="S929" s="15">
        <v>215</v>
      </c>
      <c r="T929" s="15">
        <v>247</v>
      </c>
      <c r="U929" s="15">
        <v>364</v>
      </c>
      <c r="V929" s="68">
        <v>156</v>
      </c>
      <c r="W929" s="15">
        <v>59</v>
      </c>
      <c r="X929" s="15">
        <v>39</v>
      </c>
      <c r="Y929" s="15">
        <v>156</v>
      </c>
      <c r="Z929" s="14">
        <v>2093</v>
      </c>
      <c r="AA929" s="14">
        <v>4</v>
      </c>
      <c r="AB929" s="14">
        <v>0</v>
      </c>
      <c r="AC929" s="13">
        <v>1.8</v>
      </c>
      <c r="AD929" s="13">
        <v>117</v>
      </c>
      <c r="AE929" s="13">
        <v>114.5</v>
      </c>
      <c r="AF929" s="13">
        <v>2.5</v>
      </c>
      <c r="AG929" s="13">
        <v>24.6</v>
      </c>
      <c r="AH929" s="13">
        <v>2.2799999999999998</v>
      </c>
      <c r="AI929" s="13">
        <v>23.6</v>
      </c>
      <c r="AJ929" s="13">
        <v>1.4</v>
      </c>
      <c r="AK929" s="13">
        <v>10.4</v>
      </c>
      <c r="AL929" s="13">
        <v>5.9</v>
      </c>
      <c r="AM929" s="13">
        <v>10.4</v>
      </c>
      <c r="AN929" s="13">
        <v>51.3</v>
      </c>
      <c r="AO929" s="13">
        <v>54.9</v>
      </c>
      <c r="AP929" s="13">
        <v>23.6</v>
      </c>
      <c r="AQ929" s="13">
        <v>101.33</v>
      </c>
      <c r="AR929" s="13">
        <v>9.9</v>
      </c>
      <c r="AS929" s="13">
        <v>4339</v>
      </c>
      <c r="AT929" s="16">
        <v>17.2</v>
      </c>
      <c r="AU929" s="16">
        <v>5.6</v>
      </c>
      <c r="AV929" s="17">
        <v>3.8</v>
      </c>
      <c r="AW929" s="17">
        <v>0.50769230769230766</v>
      </c>
      <c r="AX929" s="17">
        <v>3.3076923076923075</v>
      </c>
      <c r="AY929" s="17">
        <v>0.90769230769230769</v>
      </c>
      <c r="AZ929" s="17">
        <v>0.6</v>
      </c>
      <c r="BA929" s="17">
        <v>2.4</v>
      </c>
      <c r="BB929" s="18">
        <v>0.54430379746835433</v>
      </c>
      <c r="BC929" s="18">
        <v>2.3333333333333335</v>
      </c>
      <c r="BD929" s="18">
        <v>2.872444011684518E-2</v>
      </c>
      <c r="BE929" s="18">
        <v>1.8987341772151896E-2</v>
      </c>
      <c r="BF929" s="18">
        <v>1.6066212268743912E-2</v>
      </c>
      <c r="BG929" s="18">
        <v>0.10467380720545276</v>
      </c>
      <c r="BH929" s="58" t="s">
        <v>1323</v>
      </c>
      <c r="BI929" s="58" t="s">
        <v>1330</v>
      </c>
      <c r="BJ929" s="60">
        <v>0.51300000000000001</v>
      </c>
      <c r="BK929" s="60">
        <v>0.54899999999999993</v>
      </c>
      <c r="BL929" s="60">
        <v>0.56487628243814125</v>
      </c>
      <c r="BM929" s="62" t="s">
        <v>1526</v>
      </c>
      <c r="BN929" s="64">
        <v>0.52603621730382299</v>
      </c>
      <c r="BO929" s="64">
        <v>2054</v>
      </c>
      <c r="BP929" s="65">
        <v>0.17721518987341772</v>
      </c>
      <c r="BQ929" s="65">
        <v>2.3333333333333335</v>
      </c>
      <c r="BR929" s="80">
        <v>0.12025316455696201</v>
      </c>
      <c r="BS929" s="18">
        <v>5.5988315481986371E-2</v>
      </c>
    </row>
    <row r="930" spans="1:71">
      <c r="A930" s="77" t="s">
        <v>182</v>
      </c>
      <c r="B930" s="12" t="s">
        <v>93</v>
      </c>
      <c r="C930" s="13">
        <v>21</v>
      </c>
      <c r="D930" s="13">
        <v>46</v>
      </c>
      <c r="E930" s="13">
        <v>21</v>
      </c>
      <c r="F930" s="13">
        <v>25</v>
      </c>
      <c r="G930" s="13">
        <v>33.200000000000003</v>
      </c>
      <c r="H930" s="14">
        <v>1118</v>
      </c>
      <c r="I930" s="15">
        <v>409</v>
      </c>
      <c r="J930" s="15">
        <v>856</v>
      </c>
      <c r="K930" s="14">
        <v>47.6</v>
      </c>
      <c r="L930" s="15">
        <v>143</v>
      </c>
      <c r="M930" s="15">
        <v>405</v>
      </c>
      <c r="N930" s="14">
        <v>35.200000000000003</v>
      </c>
      <c r="O930" s="14">
        <v>156</v>
      </c>
      <c r="P930" s="14">
        <v>189</v>
      </c>
      <c r="Q930" s="14">
        <v>83.6</v>
      </c>
      <c r="R930" s="15">
        <v>83</v>
      </c>
      <c r="S930" s="15">
        <v>423</v>
      </c>
      <c r="T930" s="15">
        <v>506</v>
      </c>
      <c r="U930" s="15">
        <v>170</v>
      </c>
      <c r="V930" s="68">
        <v>147</v>
      </c>
      <c r="W930" s="15">
        <v>51</v>
      </c>
      <c r="X930" s="15">
        <v>175</v>
      </c>
      <c r="Y930" s="15">
        <v>106</v>
      </c>
      <c r="Z930" s="14">
        <v>2512</v>
      </c>
      <c r="AA930" s="14">
        <v>28</v>
      </c>
      <c r="AB930" s="14">
        <v>1</v>
      </c>
      <c r="AC930" s="13">
        <v>2.2000000000000002</v>
      </c>
      <c r="AD930" s="13">
        <v>112.5</v>
      </c>
      <c r="AE930" s="13">
        <v>110</v>
      </c>
      <c r="AF930" s="13">
        <v>2.5</v>
      </c>
      <c r="AG930" s="13">
        <v>18.399999999999999</v>
      </c>
      <c r="AH930" s="13">
        <v>1.1299999999999999</v>
      </c>
      <c r="AI930" s="13">
        <v>13.4</v>
      </c>
      <c r="AJ930" s="13">
        <v>5.4</v>
      </c>
      <c r="AK930" s="13">
        <v>25.5</v>
      </c>
      <c r="AL930" s="13">
        <v>15.9</v>
      </c>
      <c r="AM930" s="13">
        <v>11.9</v>
      </c>
      <c r="AN930" s="13">
        <v>55.9</v>
      </c>
      <c r="AO930" s="13">
        <v>59.4</v>
      </c>
      <c r="AP930" s="13">
        <v>30</v>
      </c>
      <c r="AQ930" s="13">
        <v>101</v>
      </c>
      <c r="AR930" s="13">
        <v>16.8</v>
      </c>
      <c r="AS930" s="13">
        <v>3223</v>
      </c>
      <c r="AT930" s="16">
        <v>24.304347826086957</v>
      </c>
      <c r="AU930" s="16">
        <v>3.6956521739130435</v>
      </c>
      <c r="AV930" s="17">
        <v>11</v>
      </c>
      <c r="AW930" s="17">
        <v>1.8043478260869565</v>
      </c>
      <c r="AX930" s="17">
        <v>9.195652173913043</v>
      </c>
      <c r="AY930" s="17">
        <v>1.1086956521739131</v>
      </c>
      <c r="AZ930" s="17">
        <v>3.8043478260869565</v>
      </c>
      <c r="BA930" s="17">
        <v>3.1956521739130435</v>
      </c>
      <c r="BB930" s="18">
        <v>0.7320586694604504</v>
      </c>
      <c r="BC930" s="18">
        <v>1.1564625850340136</v>
      </c>
      <c r="BD930" s="18">
        <v>3.3394447354635932E-2</v>
      </c>
      <c r="BE930" s="18">
        <v>0.1145887899423782</v>
      </c>
      <c r="BF930" s="18">
        <v>5.434782608695652E-2</v>
      </c>
      <c r="BG930" s="18">
        <v>0.27697747511786269</v>
      </c>
      <c r="BH930" s="58" t="s">
        <v>1323</v>
      </c>
      <c r="BI930" s="58" t="s">
        <v>1329</v>
      </c>
      <c r="BJ930" s="60">
        <v>0.55899999999999994</v>
      </c>
      <c r="BK930" s="60">
        <v>0.59399999999999997</v>
      </c>
      <c r="BL930" s="60">
        <v>0.51659625829812916</v>
      </c>
      <c r="BM930" s="62" t="s">
        <v>1526</v>
      </c>
      <c r="BN930" s="64">
        <v>0.74331204619018465</v>
      </c>
      <c r="BO930" s="64">
        <v>1527.2</v>
      </c>
      <c r="BP930" s="65">
        <v>0.11131482451545312</v>
      </c>
      <c r="BQ930" s="65">
        <v>1.1564625850340136</v>
      </c>
      <c r="BR930" s="80">
        <v>0.33132530120481923</v>
      </c>
      <c r="BS930" s="18">
        <v>0.15976951283394444</v>
      </c>
    </row>
    <row r="931" spans="1:71">
      <c r="A931" s="77" t="s">
        <v>184</v>
      </c>
      <c r="B931" s="12" t="s">
        <v>75</v>
      </c>
      <c r="C931" s="13">
        <v>27</v>
      </c>
      <c r="D931" s="13">
        <v>82</v>
      </c>
      <c r="E931" s="13">
        <v>64</v>
      </c>
      <c r="F931" s="13">
        <v>18</v>
      </c>
      <c r="G931" s="13">
        <v>28</v>
      </c>
      <c r="H931" s="14">
        <v>1107</v>
      </c>
      <c r="I931" s="15">
        <v>451</v>
      </c>
      <c r="J931" s="15">
        <v>640</v>
      </c>
      <c r="K931" s="14">
        <v>70.599999999999994</v>
      </c>
      <c r="L931" s="14">
        <v>0</v>
      </c>
      <c r="M931" s="15">
        <v>8</v>
      </c>
      <c r="N931" s="14">
        <v>0</v>
      </c>
      <c r="O931" s="14">
        <v>197</v>
      </c>
      <c r="P931" s="14">
        <v>279</v>
      </c>
      <c r="Q931" s="14">
        <v>71.8</v>
      </c>
      <c r="R931" s="15">
        <v>213</v>
      </c>
      <c r="S931" s="15">
        <v>582</v>
      </c>
      <c r="T931" s="15">
        <v>795</v>
      </c>
      <c r="U931" s="15">
        <v>156</v>
      </c>
      <c r="V931" s="68">
        <v>98</v>
      </c>
      <c r="W931" s="15">
        <v>74</v>
      </c>
      <c r="X931" s="15">
        <v>74</v>
      </c>
      <c r="Y931" s="15">
        <v>123</v>
      </c>
      <c r="Z931" s="14">
        <v>2649</v>
      </c>
      <c r="AA931" s="14">
        <v>40</v>
      </c>
      <c r="AB931" s="14">
        <v>0</v>
      </c>
      <c r="AC931" s="13">
        <v>6.3</v>
      </c>
      <c r="AD931" s="13">
        <v>121.9</v>
      </c>
      <c r="AE931" s="13">
        <v>111.3</v>
      </c>
      <c r="AF931" s="13">
        <v>10.5</v>
      </c>
      <c r="AG931" s="13">
        <v>9.1</v>
      </c>
      <c r="AH931" s="13">
        <v>1.63</v>
      </c>
      <c r="AI931" s="13">
        <v>15.5</v>
      </c>
      <c r="AJ931" s="13">
        <v>9.5</v>
      </c>
      <c r="AK931" s="13">
        <v>23.8</v>
      </c>
      <c r="AL931" s="13">
        <v>16.899999999999999</v>
      </c>
      <c r="AM931" s="13">
        <v>9.5</v>
      </c>
      <c r="AN931" s="13">
        <v>70.599999999999994</v>
      </c>
      <c r="AO931" s="13">
        <v>72.400000000000006</v>
      </c>
      <c r="AP931" s="13">
        <v>15.6</v>
      </c>
      <c r="AQ931" s="13">
        <v>101.43</v>
      </c>
      <c r="AR931" s="13">
        <v>14.8</v>
      </c>
      <c r="AS931" s="13">
        <v>4853</v>
      </c>
      <c r="AT931" s="16">
        <v>13.5</v>
      </c>
      <c r="AU931" s="16">
        <v>1.9024390243902438</v>
      </c>
      <c r="AV931" s="17">
        <v>9.6951219512195124</v>
      </c>
      <c r="AW931" s="17">
        <v>2.5975609756097562</v>
      </c>
      <c r="AX931" s="17">
        <v>7.0975609756097562</v>
      </c>
      <c r="AY931" s="17">
        <v>0.90243902439024393</v>
      </c>
      <c r="AZ931" s="17">
        <v>0.90243902439024393</v>
      </c>
      <c r="BA931" s="17">
        <v>1.1951219512195121</v>
      </c>
      <c r="BB931" s="18">
        <v>0.48214285714285715</v>
      </c>
      <c r="BC931" s="18">
        <v>1.5918367346938775</v>
      </c>
      <c r="BD931" s="18">
        <v>3.2229965156794424E-2</v>
      </c>
      <c r="BE931" s="18">
        <v>3.2229965156794424E-2</v>
      </c>
      <c r="BF931" s="18">
        <v>9.2770034843205576E-2</v>
      </c>
      <c r="BG931" s="18">
        <v>0.25348432055749132</v>
      </c>
      <c r="BH931" s="58" t="s">
        <v>1322</v>
      </c>
      <c r="BI931" s="58" t="s">
        <v>1330</v>
      </c>
      <c r="BJ931" s="60">
        <v>0.70599999999999996</v>
      </c>
      <c r="BK931" s="60">
        <v>0.72400000000000009</v>
      </c>
      <c r="BL931" s="60">
        <v>0.38624019312009655</v>
      </c>
      <c r="BM931" s="62" t="s">
        <v>1527</v>
      </c>
      <c r="BN931" s="64">
        <v>0.41287726358148896</v>
      </c>
      <c r="BO931" s="64">
        <v>2296</v>
      </c>
      <c r="BP931" s="65">
        <v>6.7944250871080136E-2</v>
      </c>
      <c r="BQ931" s="65">
        <v>1.5918367346938775</v>
      </c>
      <c r="BR931" s="80">
        <v>0.34625435540069688</v>
      </c>
      <c r="BS931" s="18">
        <v>0.13690476190476189</v>
      </c>
    </row>
    <row r="932" spans="1:71">
      <c r="A932" s="77" t="s">
        <v>186</v>
      </c>
      <c r="B932" s="12" t="s">
        <v>115</v>
      </c>
      <c r="C932" s="13">
        <v>25</v>
      </c>
      <c r="D932" s="13">
        <v>75</v>
      </c>
      <c r="E932" s="13">
        <v>29</v>
      </c>
      <c r="F932" s="13">
        <v>46</v>
      </c>
      <c r="G932" s="13">
        <v>26.8</v>
      </c>
      <c r="H932" s="14">
        <v>1095</v>
      </c>
      <c r="I932" s="15">
        <v>383</v>
      </c>
      <c r="J932" s="15">
        <v>825</v>
      </c>
      <c r="K932" s="14">
        <v>46.7</v>
      </c>
      <c r="L932" s="15">
        <v>165</v>
      </c>
      <c r="M932" s="15">
        <v>420</v>
      </c>
      <c r="N932" s="14">
        <v>38.5</v>
      </c>
      <c r="O932" s="14">
        <v>165</v>
      </c>
      <c r="P932" s="14">
        <v>218</v>
      </c>
      <c r="Q932" s="14">
        <v>75.7</v>
      </c>
      <c r="R932" s="15">
        <v>60</v>
      </c>
      <c r="S932" s="15">
        <v>263</v>
      </c>
      <c r="T932" s="15">
        <v>323</v>
      </c>
      <c r="U932" s="15">
        <v>225</v>
      </c>
      <c r="V932" s="68">
        <v>143</v>
      </c>
      <c r="W932" s="15">
        <v>75</v>
      </c>
      <c r="X932" s="15">
        <v>23</v>
      </c>
      <c r="Y932" s="15">
        <v>135</v>
      </c>
      <c r="Z932" s="14">
        <v>1973</v>
      </c>
      <c r="AA932" s="14">
        <v>4</v>
      </c>
      <c r="AB932" s="14">
        <v>0</v>
      </c>
      <c r="AC932" s="13">
        <v>-3.5</v>
      </c>
      <c r="AD932" s="13">
        <v>111.9</v>
      </c>
      <c r="AE932" s="13">
        <v>118.1</v>
      </c>
      <c r="AF932" s="13">
        <v>-6.2</v>
      </c>
      <c r="AG932" s="13">
        <v>17.2</v>
      </c>
      <c r="AH932" s="13">
        <v>1.62</v>
      </c>
      <c r="AI932" s="13">
        <v>17.899999999999999</v>
      </c>
      <c r="AJ932" s="13">
        <v>2.8</v>
      </c>
      <c r="AK932" s="13">
        <v>12.6</v>
      </c>
      <c r="AL932" s="13">
        <v>7.7</v>
      </c>
      <c r="AM932" s="13">
        <v>11</v>
      </c>
      <c r="AN932" s="13">
        <v>56.5</v>
      </c>
      <c r="AO932" s="13">
        <v>59.5</v>
      </c>
      <c r="AP932" s="13">
        <v>21.8</v>
      </c>
      <c r="AQ932" s="13">
        <v>100.7</v>
      </c>
      <c r="AR932" s="13">
        <v>10.5</v>
      </c>
      <c r="AS932" s="13">
        <v>4223</v>
      </c>
      <c r="AT932" s="16">
        <v>14.6</v>
      </c>
      <c r="AU932" s="16">
        <v>3</v>
      </c>
      <c r="AV932" s="17">
        <v>4.3066666666666666</v>
      </c>
      <c r="AW932" s="17">
        <v>0.8</v>
      </c>
      <c r="AX932" s="17">
        <v>3.5066666666666668</v>
      </c>
      <c r="AY932" s="17">
        <v>1</v>
      </c>
      <c r="AZ932" s="17">
        <v>0.30666666666666664</v>
      </c>
      <c r="BA932" s="17">
        <v>1.9066666666666667</v>
      </c>
      <c r="BB932" s="18">
        <v>0.54477611940298509</v>
      </c>
      <c r="BC932" s="18">
        <v>1.5734265734265733</v>
      </c>
      <c r="BD932" s="18">
        <v>3.7313432835820892E-2</v>
      </c>
      <c r="BE932" s="18">
        <v>1.1442786069651741E-2</v>
      </c>
      <c r="BF932" s="18">
        <v>2.9850746268656716E-2</v>
      </c>
      <c r="BG932" s="18">
        <v>0.13084577114427862</v>
      </c>
      <c r="BH932" s="58" t="s">
        <v>1322</v>
      </c>
      <c r="BI932" s="58" t="s">
        <v>1330</v>
      </c>
      <c r="BJ932" s="60">
        <v>0.56499999999999995</v>
      </c>
      <c r="BK932" s="60">
        <v>0.59499999999999997</v>
      </c>
      <c r="BL932" s="60">
        <v>0.4978877489438745</v>
      </c>
      <c r="BM932" s="62" t="s">
        <v>1527</v>
      </c>
      <c r="BN932" s="64">
        <v>0.44651911468812877</v>
      </c>
      <c r="BO932" s="64">
        <v>2010</v>
      </c>
      <c r="BP932" s="65">
        <v>0.11194029850746269</v>
      </c>
      <c r="BQ932" s="65">
        <v>1.5734265734265733</v>
      </c>
      <c r="BR932" s="80">
        <v>0.16069651741293531</v>
      </c>
      <c r="BS932" s="18">
        <v>6.9817578772802646E-2</v>
      </c>
    </row>
    <row r="933" spans="1:71">
      <c r="A933" s="77" t="s">
        <v>188</v>
      </c>
      <c r="B933" s="12" t="s">
        <v>75</v>
      </c>
      <c r="C933" s="13">
        <v>27</v>
      </c>
      <c r="D933" s="13">
        <v>64</v>
      </c>
      <c r="E933" s="13">
        <v>38</v>
      </c>
      <c r="F933" s="13">
        <v>26</v>
      </c>
      <c r="G933" s="13">
        <v>27.2</v>
      </c>
      <c r="H933" s="14">
        <v>1088</v>
      </c>
      <c r="I933" s="15">
        <v>358</v>
      </c>
      <c r="J933" s="15">
        <v>762</v>
      </c>
      <c r="K933" s="14">
        <v>47</v>
      </c>
      <c r="L933" s="15">
        <v>160</v>
      </c>
      <c r="M933" s="15">
        <v>390</v>
      </c>
      <c r="N933" s="14">
        <v>40.5</v>
      </c>
      <c r="O933" s="14">
        <v>218</v>
      </c>
      <c r="P933" s="14">
        <v>256</v>
      </c>
      <c r="Q933" s="14">
        <v>84.6</v>
      </c>
      <c r="R933" s="15">
        <v>45</v>
      </c>
      <c r="S933" s="15">
        <v>211</v>
      </c>
      <c r="T933" s="15">
        <v>256</v>
      </c>
      <c r="U933" s="15">
        <v>90</v>
      </c>
      <c r="V933" s="68">
        <v>83</v>
      </c>
      <c r="W933" s="15">
        <v>51</v>
      </c>
      <c r="X933" s="15">
        <v>13</v>
      </c>
      <c r="Y933" s="15">
        <v>154</v>
      </c>
      <c r="Z933" s="14">
        <v>1645</v>
      </c>
      <c r="AA933" s="14">
        <v>2</v>
      </c>
      <c r="AB933" s="14">
        <v>0</v>
      </c>
      <c r="AC933" s="13">
        <v>1.4</v>
      </c>
      <c r="AD933" s="13">
        <v>115.9</v>
      </c>
      <c r="AE933" s="13">
        <v>113.9</v>
      </c>
      <c r="AF933" s="13">
        <v>2</v>
      </c>
      <c r="AG933" s="13">
        <v>7.7</v>
      </c>
      <c r="AH933" s="13">
        <v>1.1200000000000001</v>
      </c>
      <c r="AI933" s="13">
        <v>8.6999999999999993</v>
      </c>
      <c r="AJ933" s="13">
        <v>2.4</v>
      </c>
      <c r="AK933" s="13">
        <v>11.7</v>
      </c>
      <c r="AL933" s="13">
        <v>7.1</v>
      </c>
      <c r="AM933" s="13">
        <v>7.8</v>
      </c>
      <c r="AN933" s="13">
        <v>57.3</v>
      </c>
      <c r="AO933" s="13">
        <v>62.3</v>
      </c>
      <c r="AP933" s="13">
        <v>22.1</v>
      </c>
      <c r="AQ933" s="13">
        <v>104.77</v>
      </c>
      <c r="AR933" s="13">
        <v>10.1</v>
      </c>
      <c r="AS933" s="13">
        <v>3803</v>
      </c>
      <c r="AT933" s="16">
        <v>17</v>
      </c>
      <c r="AU933" s="16">
        <v>1.40625</v>
      </c>
      <c r="AV933" s="17">
        <v>4</v>
      </c>
      <c r="AW933" s="17">
        <v>0.703125</v>
      </c>
      <c r="AX933" s="17">
        <v>3.296875</v>
      </c>
      <c r="AY933" s="17">
        <v>0.796875</v>
      </c>
      <c r="AZ933" s="17">
        <v>0.203125</v>
      </c>
      <c r="BA933" s="17">
        <v>1.296875</v>
      </c>
      <c r="BB933" s="18">
        <v>0.625</v>
      </c>
      <c r="BC933" s="18">
        <v>1.0843373493975903</v>
      </c>
      <c r="BD933" s="18">
        <v>2.9296875E-2</v>
      </c>
      <c r="BE933" s="18">
        <v>7.4678308823529415E-3</v>
      </c>
      <c r="BF933" s="18">
        <v>2.5850183823529414E-2</v>
      </c>
      <c r="BG933" s="18">
        <v>0.12120863970588236</v>
      </c>
      <c r="BH933" s="58" t="s">
        <v>1322</v>
      </c>
      <c r="BI933" s="58" t="s">
        <v>1330</v>
      </c>
      <c r="BJ933" s="60">
        <v>0.57299999999999995</v>
      </c>
      <c r="BK933" s="60">
        <v>0.623</v>
      </c>
      <c r="BL933" s="60">
        <v>0.45986722993361495</v>
      </c>
      <c r="BM933" s="62" t="s">
        <v>1527</v>
      </c>
      <c r="BN933" s="64">
        <v>0.51991951710261575</v>
      </c>
      <c r="BO933" s="64">
        <v>1740.8</v>
      </c>
      <c r="BP933" s="65">
        <v>5.1700367647058827E-2</v>
      </c>
      <c r="BQ933" s="65">
        <v>1.0843373493975903</v>
      </c>
      <c r="BR933" s="80">
        <v>0.14705882352941177</v>
      </c>
      <c r="BS933" s="18">
        <v>6.1274509803921573E-2</v>
      </c>
    </row>
    <row r="934" spans="1:71">
      <c r="A934" s="77" t="s">
        <v>190</v>
      </c>
      <c r="B934" s="12" t="s">
        <v>55</v>
      </c>
      <c r="C934" s="13">
        <v>30</v>
      </c>
      <c r="D934" s="13">
        <v>60</v>
      </c>
      <c r="E934" s="13">
        <v>27</v>
      </c>
      <c r="F934" s="13">
        <v>33</v>
      </c>
      <c r="G934" s="13">
        <v>30.7</v>
      </c>
      <c r="H934" s="14">
        <v>1080</v>
      </c>
      <c r="I934" s="15">
        <v>378</v>
      </c>
      <c r="J934" s="15">
        <v>840</v>
      </c>
      <c r="K934" s="14">
        <v>44.8</v>
      </c>
      <c r="L934" s="15">
        <v>132</v>
      </c>
      <c r="M934" s="15">
        <v>348</v>
      </c>
      <c r="N934" s="14">
        <v>37.4</v>
      </c>
      <c r="O934" s="14">
        <v>198</v>
      </c>
      <c r="P934" s="14">
        <v>258</v>
      </c>
      <c r="Q934" s="14">
        <v>76.3</v>
      </c>
      <c r="R934" s="15">
        <v>90</v>
      </c>
      <c r="S934" s="15">
        <v>180</v>
      </c>
      <c r="T934" s="15">
        <v>270</v>
      </c>
      <c r="U934" s="15">
        <v>156</v>
      </c>
      <c r="V934" s="68">
        <v>102</v>
      </c>
      <c r="W934" s="15">
        <v>60</v>
      </c>
      <c r="X934" s="15">
        <v>48</v>
      </c>
      <c r="Y934" s="15">
        <v>102</v>
      </c>
      <c r="Z934" s="14">
        <v>1866</v>
      </c>
      <c r="AA934" s="14">
        <v>3</v>
      </c>
      <c r="AB934" s="14">
        <v>0</v>
      </c>
      <c r="AC934" s="13">
        <v>-1.7</v>
      </c>
      <c r="AD934" s="13">
        <v>109.4</v>
      </c>
      <c r="AE934" s="13">
        <v>111.7</v>
      </c>
      <c r="AF934" s="13">
        <v>-2.2999999999999998</v>
      </c>
      <c r="AG934" s="13">
        <v>13.7</v>
      </c>
      <c r="AH934" s="13">
        <v>1.6</v>
      </c>
      <c r="AI934" s="13">
        <v>13.1</v>
      </c>
      <c r="AJ934" s="13">
        <v>4.5</v>
      </c>
      <c r="AK934" s="13">
        <v>9.5</v>
      </c>
      <c r="AL934" s="13">
        <v>6.9</v>
      </c>
      <c r="AM934" s="13">
        <v>8.1999999999999993</v>
      </c>
      <c r="AN934" s="13">
        <v>52.6</v>
      </c>
      <c r="AO934" s="13">
        <v>56.6</v>
      </c>
      <c r="AP934" s="13">
        <v>23.8</v>
      </c>
      <c r="AQ934" s="13">
        <v>99.96</v>
      </c>
      <c r="AR934" s="13">
        <v>10.5</v>
      </c>
      <c r="AS934" s="13">
        <v>3831</v>
      </c>
      <c r="AT934" s="16">
        <v>18</v>
      </c>
      <c r="AU934" s="16">
        <v>2.6</v>
      </c>
      <c r="AV934" s="17">
        <v>4.5</v>
      </c>
      <c r="AW934" s="17">
        <v>1.5</v>
      </c>
      <c r="AX934" s="17">
        <v>3</v>
      </c>
      <c r="AY934" s="17">
        <v>1</v>
      </c>
      <c r="AZ934" s="17">
        <v>0.8</v>
      </c>
      <c r="BA934" s="17">
        <v>1.7</v>
      </c>
      <c r="BB934" s="18">
        <v>0.58631921824104238</v>
      </c>
      <c r="BC934" s="18">
        <v>1.5294117647058825</v>
      </c>
      <c r="BD934" s="18">
        <v>3.2573289902280131E-2</v>
      </c>
      <c r="BE934" s="18">
        <v>2.6058631921824105E-2</v>
      </c>
      <c r="BF934" s="18">
        <v>4.8859934853420196E-2</v>
      </c>
      <c r="BG934" s="18">
        <v>9.7719869706840393E-2</v>
      </c>
      <c r="BH934" s="58" t="s">
        <v>1323</v>
      </c>
      <c r="BI934" s="58" t="s">
        <v>1331</v>
      </c>
      <c r="BJ934" s="60">
        <v>0.52600000000000002</v>
      </c>
      <c r="BK934" s="60">
        <v>0.56600000000000006</v>
      </c>
      <c r="BL934" s="60">
        <v>0.50694025347012672</v>
      </c>
      <c r="BM934" s="62" t="s">
        <v>1526</v>
      </c>
      <c r="BN934" s="64">
        <v>0.55050301810865199</v>
      </c>
      <c r="BO934" s="64">
        <v>1842</v>
      </c>
      <c r="BP934" s="65">
        <v>8.4690553745928335E-2</v>
      </c>
      <c r="BQ934" s="65">
        <v>1.5294117647058822</v>
      </c>
      <c r="BR934" s="80">
        <v>0.1465798045602606</v>
      </c>
      <c r="BS934" s="18">
        <v>6.8403908794788276E-2</v>
      </c>
    </row>
    <row r="935" spans="1:71">
      <c r="A935" s="77" t="s">
        <v>192</v>
      </c>
      <c r="B935" s="12" t="s">
        <v>57</v>
      </c>
      <c r="C935" s="13">
        <v>22</v>
      </c>
      <c r="D935" s="13">
        <v>76</v>
      </c>
      <c r="E935" s="13">
        <v>37</v>
      </c>
      <c r="F935" s="13">
        <v>39</v>
      </c>
      <c r="G935" s="13">
        <v>33.799999999999997</v>
      </c>
      <c r="H935" s="14">
        <v>1072</v>
      </c>
      <c r="I935" s="15">
        <v>456</v>
      </c>
      <c r="J935" s="15">
        <v>920</v>
      </c>
      <c r="K935" s="14">
        <v>49.3</v>
      </c>
      <c r="L935" s="15">
        <v>84</v>
      </c>
      <c r="M935" s="15">
        <v>236</v>
      </c>
      <c r="N935" s="14">
        <v>34</v>
      </c>
      <c r="O935" s="14">
        <v>84</v>
      </c>
      <c r="P935" s="14">
        <v>137</v>
      </c>
      <c r="Q935" s="14">
        <v>59.3</v>
      </c>
      <c r="R935" s="15">
        <v>122</v>
      </c>
      <c r="S935" s="15">
        <v>327</v>
      </c>
      <c r="T935" s="15">
        <v>448</v>
      </c>
      <c r="U935" s="15">
        <v>334</v>
      </c>
      <c r="V935" s="68">
        <v>152</v>
      </c>
      <c r="W935" s="15">
        <v>228</v>
      </c>
      <c r="X935" s="15">
        <v>53</v>
      </c>
      <c r="Y935" s="15">
        <v>175</v>
      </c>
      <c r="Z935" s="14">
        <v>2812</v>
      </c>
      <c r="AA935" s="14">
        <v>9</v>
      </c>
      <c r="AB935" s="14">
        <v>0</v>
      </c>
      <c r="AC935" s="13">
        <v>-0.9</v>
      </c>
      <c r="AD935" s="13">
        <v>113.3</v>
      </c>
      <c r="AE935" s="13">
        <v>114.2</v>
      </c>
      <c r="AF935" s="13">
        <v>-0.9</v>
      </c>
      <c r="AG935" s="13">
        <v>17.399999999999999</v>
      </c>
      <c r="AH935" s="13">
        <v>2.15</v>
      </c>
      <c r="AI935" s="13">
        <v>22.6</v>
      </c>
      <c r="AJ935" s="13">
        <v>4.5999999999999996</v>
      </c>
      <c r="AK935" s="13">
        <v>12.7</v>
      </c>
      <c r="AL935" s="13">
        <v>8.5</v>
      </c>
      <c r="AM935" s="13">
        <v>10.5</v>
      </c>
      <c r="AN935" s="13">
        <v>53.6</v>
      </c>
      <c r="AO935" s="13">
        <v>54.5</v>
      </c>
      <c r="AP935" s="13">
        <v>17.8</v>
      </c>
      <c r="AQ935" s="13">
        <v>104.17</v>
      </c>
      <c r="AR935" s="13">
        <v>9.9</v>
      </c>
      <c r="AS935" s="13">
        <v>5574</v>
      </c>
      <c r="AT935" s="16">
        <v>14.105263157894736</v>
      </c>
      <c r="AU935" s="16">
        <v>4.3947368421052628</v>
      </c>
      <c r="AV935" s="17">
        <v>5.8947368421052628</v>
      </c>
      <c r="AW935" s="17">
        <v>1.6052631578947369</v>
      </c>
      <c r="AX935" s="17">
        <v>4.3026315789473681</v>
      </c>
      <c r="AY935" s="17">
        <v>3</v>
      </c>
      <c r="AZ935" s="17">
        <v>0.69736842105263153</v>
      </c>
      <c r="BA935" s="17">
        <v>2</v>
      </c>
      <c r="BB935" s="18">
        <v>0.41731547804422298</v>
      </c>
      <c r="BC935" s="18">
        <v>2.1973684210526314</v>
      </c>
      <c r="BD935" s="18">
        <v>8.8757396449704151E-2</v>
      </c>
      <c r="BE935" s="18">
        <v>2.0632201806290874E-2</v>
      </c>
      <c r="BF935" s="18">
        <v>4.7492992837122397E-2</v>
      </c>
      <c r="BG935" s="18">
        <v>0.12729679227654936</v>
      </c>
      <c r="BH935" s="58" t="s">
        <v>1323</v>
      </c>
      <c r="BI935" s="58" t="s">
        <v>1329</v>
      </c>
      <c r="BJ935" s="60">
        <v>0.53600000000000003</v>
      </c>
      <c r="BK935" s="60">
        <v>0.54500000000000004</v>
      </c>
      <c r="BL935" s="60">
        <v>0.55522027761013881</v>
      </c>
      <c r="BM935" s="62" t="s">
        <v>1526</v>
      </c>
      <c r="BN935" s="64">
        <v>0.4313883299798793</v>
      </c>
      <c r="BO935" s="64">
        <v>2568.7999999999997</v>
      </c>
      <c r="BP935" s="65">
        <v>0.13002180006228592</v>
      </c>
      <c r="BQ935" s="65">
        <v>2.1973684210526314</v>
      </c>
      <c r="BR935" s="80">
        <v>0.17440049828713797</v>
      </c>
      <c r="BS935" s="18">
        <v>9.4596698847710992E-2</v>
      </c>
    </row>
    <row r="936" spans="1:71">
      <c r="A936" s="77" t="s">
        <v>194</v>
      </c>
      <c r="B936" s="12" t="s">
        <v>195</v>
      </c>
      <c r="C936" s="13">
        <v>29</v>
      </c>
      <c r="D936" s="13">
        <v>57</v>
      </c>
      <c r="E936" s="13">
        <v>21</v>
      </c>
      <c r="F936" s="13">
        <v>36</v>
      </c>
      <c r="G936" s="13">
        <v>31.6</v>
      </c>
      <c r="H936" s="14">
        <v>1072</v>
      </c>
      <c r="I936" s="15">
        <v>353</v>
      </c>
      <c r="J936" s="15">
        <v>747</v>
      </c>
      <c r="K936" s="14">
        <v>47.5</v>
      </c>
      <c r="L936" s="15">
        <v>160</v>
      </c>
      <c r="M936" s="15">
        <v>410</v>
      </c>
      <c r="N936" s="14">
        <v>39</v>
      </c>
      <c r="O936" s="14">
        <v>200</v>
      </c>
      <c r="P936" s="14">
        <v>222</v>
      </c>
      <c r="Q936" s="14">
        <v>89.3</v>
      </c>
      <c r="R936" s="15">
        <v>51</v>
      </c>
      <c r="S936" s="15">
        <v>194</v>
      </c>
      <c r="T936" s="15">
        <v>245</v>
      </c>
      <c r="U936" s="15">
        <v>194</v>
      </c>
      <c r="V936" s="68">
        <v>97</v>
      </c>
      <c r="W936" s="15">
        <v>51</v>
      </c>
      <c r="X936" s="15">
        <v>23</v>
      </c>
      <c r="Y936" s="15">
        <v>103</v>
      </c>
      <c r="Z936" s="14">
        <v>1790</v>
      </c>
      <c r="AA936" s="14">
        <v>2</v>
      </c>
      <c r="AB936" s="14">
        <v>0</v>
      </c>
      <c r="AC936" s="13">
        <v>-3.5</v>
      </c>
      <c r="AD936" s="13">
        <v>110.9</v>
      </c>
      <c r="AE936" s="13">
        <v>116.7</v>
      </c>
      <c r="AF936" s="13">
        <v>-5.8</v>
      </c>
      <c r="AG936" s="13">
        <v>17.899999999999999</v>
      </c>
      <c r="AH936" s="13">
        <v>1.96</v>
      </c>
      <c r="AI936" s="13">
        <v>17.2</v>
      </c>
      <c r="AJ936" s="13">
        <v>3</v>
      </c>
      <c r="AK936" s="13">
        <v>11.3</v>
      </c>
      <c r="AL936" s="13">
        <v>7</v>
      </c>
      <c r="AM936" s="13">
        <v>8.8000000000000007</v>
      </c>
      <c r="AN936" s="13">
        <v>58.2</v>
      </c>
      <c r="AO936" s="13">
        <v>63.2</v>
      </c>
      <c r="AP936" s="13">
        <v>22.4</v>
      </c>
      <c r="AQ936" s="13">
        <v>97.41</v>
      </c>
      <c r="AR936" s="13">
        <v>12.4</v>
      </c>
      <c r="AS936" s="13">
        <v>3657</v>
      </c>
      <c r="AT936" s="16">
        <v>18.807017543859651</v>
      </c>
      <c r="AU936" s="16">
        <v>3.4035087719298245</v>
      </c>
      <c r="AV936" s="17">
        <v>4.2982456140350873</v>
      </c>
      <c r="AW936" s="17">
        <v>0.89473684210526316</v>
      </c>
      <c r="AX936" s="17">
        <v>3.4035087719298245</v>
      </c>
      <c r="AY936" s="17">
        <v>0.89473684210526316</v>
      </c>
      <c r="AZ936" s="17">
        <v>0.40350877192982454</v>
      </c>
      <c r="BA936" s="17">
        <v>1.7017543859649122</v>
      </c>
      <c r="BB936" s="18">
        <v>0.5951587830335332</v>
      </c>
      <c r="BC936" s="18">
        <v>2</v>
      </c>
      <c r="BD936" s="18">
        <v>2.8314457028647568E-2</v>
      </c>
      <c r="BE936" s="18">
        <v>1.2769264934488118E-2</v>
      </c>
      <c r="BF936" s="18">
        <v>2.8314457028647568E-2</v>
      </c>
      <c r="BG936" s="18">
        <v>0.1077059737952476</v>
      </c>
      <c r="BH936" s="58" t="s">
        <v>1323</v>
      </c>
      <c r="BI936" s="58" t="s">
        <v>1331</v>
      </c>
      <c r="BJ936" s="60">
        <v>0.58200000000000007</v>
      </c>
      <c r="BK936" s="60">
        <v>0.63200000000000001</v>
      </c>
      <c r="BL936" s="60">
        <v>0.45081472540736273</v>
      </c>
      <c r="BM936" s="62" t="s">
        <v>1526</v>
      </c>
      <c r="BN936" s="64">
        <v>0.57518443997317248</v>
      </c>
      <c r="BO936" s="64">
        <v>1801.2</v>
      </c>
      <c r="BP936" s="65">
        <v>0.10770597379524761</v>
      </c>
      <c r="BQ936" s="65">
        <v>2</v>
      </c>
      <c r="BR936" s="80">
        <v>0.13602043082389517</v>
      </c>
      <c r="BS936" s="18">
        <v>5.9034717595676946E-2</v>
      </c>
    </row>
    <row r="937" spans="1:71">
      <c r="A937" s="77" t="s">
        <v>196</v>
      </c>
      <c r="B937" s="12" t="s">
        <v>67</v>
      </c>
      <c r="C937" s="13">
        <v>29</v>
      </c>
      <c r="D937" s="13">
        <v>75</v>
      </c>
      <c r="E937" s="13">
        <v>49</v>
      </c>
      <c r="F937" s="13">
        <v>26</v>
      </c>
      <c r="G937" s="13">
        <v>31.8</v>
      </c>
      <c r="H937" s="14">
        <v>1050</v>
      </c>
      <c r="I937" s="15">
        <v>383</v>
      </c>
      <c r="J937" s="15">
        <v>893</v>
      </c>
      <c r="K937" s="14">
        <v>42.9</v>
      </c>
      <c r="L937" s="15">
        <v>188</v>
      </c>
      <c r="M937" s="15">
        <v>473</v>
      </c>
      <c r="N937" s="14">
        <v>39.700000000000003</v>
      </c>
      <c r="O937" s="14">
        <v>98</v>
      </c>
      <c r="P937" s="14">
        <v>120</v>
      </c>
      <c r="Q937" s="14">
        <v>81.8</v>
      </c>
      <c r="R937" s="15">
        <v>75</v>
      </c>
      <c r="S937" s="15">
        <v>203</v>
      </c>
      <c r="T937" s="15">
        <v>278</v>
      </c>
      <c r="U937" s="15">
        <v>128</v>
      </c>
      <c r="V937" s="68">
        <v>75</v>
      </c>
      <c r="W937" s="15">
        <v>60</v>
      </c>
      <c r="X937" s="15">
        <v>15</v>
      </c>
      <c r="Y937" s="15">
        <v>240</v>
      </c>
      <c r="Z937" s="14">
        <v>1725</v>
      </c>
      <c r="AA937" s="14">
        <v>0</v>
      </c>
      <c r="AB937" s="14">
        <v>0</v>
      </c>
      <c r="AC937" s="13">
        <v>2.8</v>
      </c>
      <c r="AD937" s="13">
        <v>113.5</v>
      </c>
      <c r="AE937" s="13">
        <v>108.8</v>
      </c>
      <c r="AF937" s="13">
        <v>4.7</v>
      </c>
      <c r="AG937" s="13">
        <v>7.6</v>
      </c>
      <c r="AH937" s="13">
        <v>1.68</v>
      </c>
      <c r="AI937" s="13">
        <v>11.1</v>
      </c>
      <c r="AJ937" s="13">
        <v>2.8</v>
      </c>
      <c r="AK937" s="13">
        <v>8.1</v>
      </c>
      <c r="AL937" s="13">
        <v>5.4</v>
      </c>
      <c r="AM937" s="13">
        <v>6.6</v>
      </c>
      <c r="AN937" s="13">
        <v>53.3</v>
      </c>
      <c r="AO937" s="13">
        <v>55.5</v>
      </c>
      <c r="AP937" s="13">
        <v>17.600000000000001</v>
      </c>
      <c r="AQ937" s="13">
        <v>98.94</v>
      </c>
      <c r="AR937" s="13">
        <v>6.7</v>
      </c>
      <c r="AS937" s="13">
        <v>4913</v>
      </c>
      <c r="AT937" s="16">
        <v>14</v>
      </c>
      <c r="AU937" s="16">
        <v>1.7066666666666668</v>
      </c>
      <c r="AV937" s="17">
        <v>3.7066666666666666</v>
      </c>
      <c r="AW937" s="17">
        <v>1</v>
      </c>
      <c r="AX937" s="17">
        <v>2.7066666666666666</v>
      </c>
      <c r="AY937" s="17">
        <v>0.8</v>
      </c>
      <c r="AZ937" s="17">
        <v>0.2</v>
      </c>
      <c r="BA937" s="17">
        <v>1</v>
      </c>
      <c r="BB937" s="18">
        <v>0.44025157232704404</v>
      </c>
      <c r="BC937" s="18">
        <v>1.7066666666666668</v>
      </c>
      <c r="BD937" s="18">
        <v>2.5157232704402517E-2</v>
      </c>
      <c r="BE937" s="18">
        <v>6.2893081761006293E-3</v>
      </c>
      <c r="BF937" s="18">
        <v>3.1446540880503145E-2</v>
      </c>
      <c r="BG937" s="18">
        <v>8.5115303983228502E-2</v>
      </c>
      <c r="BH937" s="58" t="s">
        <v>1323</v>
      </c>
      <c r="BI937" s="58" t="s">
        <v>1331</v>
      </c>
      <c r="BJ937" s="60">
        <v>0.53299999999999992</v>
      </c>
      <c r="BK937" s="60">
        <v>0.55500000000000005</v>
      </c>
      <c r="BL937" s="60">
        <v>0.53892576946288473</v>
      </c>
      <c r="BM937" s="62" t="s">
        <v>1526</v>
      </c>
      <c r="BN937" s="64">
        <v>0.42816901408450708</v>
      </c>
      <c r="BO937" s="64">
        <v>2385</v>
      </c>
      <c r="BP937" s="65">
        <v>5.3668763102725364E-2</v>
      </c>
      <c r="BQ937" s="65">
        <v>1.7066666666666668</v>
      </c>
      <c r="BR937" s="80">
        <v>0.11656184486373165</v>
      </c>
      <c r="BS937" s="18">
        <v>4.9336128581411599E-2</v>
      </c>
    </row>
    <row r="938" spans="1:71">
      <c r="A938" s="77" t="s">
        <v>198</v>
      </c>
      <c r="B938" s="12" t="s">
        <v>63</v>
      </c>
      <c r="C938" s="13">
        <v>30</v>
      </c>
      <c r="D938" s="13">
        <v>77</v>
      </c>
      <c r="E938" s="13">
        <v>48</v>
      </c>
      <c r="F938" s="13">
        <v>29</v>
      </c>
      <c r="G938" s="13">
        <v>37.6</v>
      </c>
      <c r="H938" s="14">
        <v>1047</v>
      </c>
      <c r="I938" s="15">
        <v>400</v>
      </c>
      <c r="J938" s="15">
        <v>770</v>
      </c>
      <c r="K938" s="14">
        <v>52.5</v>
      </c>
      <c r="L938" s="15">
        <v>85</v>
      </c>
      <c r="M938" s="15">
        <v>254</v>
      </c>
      <c r="N938" s="14">
        <v>33.299999999999997</v>
      </c>
      <c r="O938" s="14">
        <v>162</v>
      </c>
      <c r="P938" s="14">
        <v>208</v>
      </c>
      <c r="Q938" s="14">
        <v>77.599999999999994</v>
      </c>
      <c r="R938" s="15">
        <v>162</v>
      </c>
      <c r="S938" s="15">
        <v>578</v>
      </c>
      <c r="T938" s="15">
        <v>739</v>
      </c>
      <c r="U938" s="15">
        <v>454</v>
      </c>
      <c r="V938" s="68">
        <v>162</v>
      </c>
      <c r="W938" s="15">
        <v>116</v>
      </c>
      <c r="X938" s="15">
        <v>31</v>
      </c>
      <c r="Y938" s="15">
        <v>200</v>
      </c>
      <c r="Z938" s="14">
        <v>2895</v>
      </c>
      <c r="AA938" s="14">
        <v>34</v>
      </c>
      <c r="AB938" s="14">
        <v>9</v>
      </c>
      <c r="AC938" s="13">
        <v>2.6</v>
      </c>
      <c r="AD938" s="13">
        <v>117.9</v>
      </c>
      <c r="AE938" s="13">
        <v>114.3</v>
      </c>
      <c r="AF938" s="13">
        <v>3.6</v>
      </c>
      <c r="AG938" s="13">
        <v>20.6</v>
      </c>
      <c r="AH938" s="13">
        <v>2.87</v>
      </c>
      <c r="AI938" s="13">
        <v>30.8</v>
      </c>
      <c r="AJ938" s="13">
        <v>5.7</v>
      </c>
      <c r="AK938" s="13">
        <v>20.3</v>
      </c>
      <c r="AL938" s="13">
        <v>13</v>
      </c>
      <c r="AM938" s="13">
        <v>10.8</v>
      </c>
      <c r="AN938" s="13">
        <v>57.9</v>
      </c>
      <c r="AO938" s="13">
        <v>61.1</v>
      </c>
      <c r="AP938" s="13">
        <v>15.1</v>
      </c>
      <c r="AQ938" s="13">
        <v>97.79</v>
      </c>
      <c r="AR938" s="13">
        <v>11.9</v>
      </c>
      <c r="AS938" s="13">
        <v>5898</v>
      </c>
      <c r="AT938" s="16">
        <v>13.597402597402597</v>
      </c>
      <c r="AU938" s="16">
        <v>5.8961038961038961</v>
      </c>
      <c r="AV938" s="17">
        <v>9.5974025974025974</v>
      </c>
      <c r="AW938" s="17">
        <v>2.1038961038961039</v>
      </c>
      <c r="AX938" s="17">
        <v>7.5064935064935066</v>
      </c>
      <c r="AY938" s="17">
        <v>1.5064935064935066</v>
      </c>
      <c r="AZ938" s="17">
        <v>0.40259740259740262</v>
      </c>
      <c r="BA938" s="17">
        <v>2.1038961038961039</v>
      </c>
      <c r="BB938" s="18">
        <v>0.36163304780326055</v>
      </c>
      <c r="BC938" s="18">
        <v>2.8024691358024691</v>
      </c>
      <c r="BD938" s="18">
        <v>4.0066316662061341E-2</v>
      </c>
      <c r="BE938" s="18">
        <v>1.0707377728654325E-2</v>
      </c>
      <c r="BF938" s="18">
        <v>5.595468361425808E-2</v>
      </c>
      <c r="BG938" s="18">
        <v>0.19964078474716773</v>
      </c>
      <c r="BH938" s="58" t="s">
        <v>1323</v>
      </c>
      <c r="BI938" s="58" t="s">
        <v>1331</v>
      </c>
      <c r="BJ938" s="60">
        <v>0.57899999999999996</v>
      </c>
      <c r="BK938" s="60">
        <v>0.61099999999999999</v>
      </c>
      <c r="BL938" s="60">
        <v>0.46469523234761617</v>
      </c>
      <c r="BM938" s="62" t="s">
        <v>1526</v>
      </c>
      <c r="BN938" s="64">
        <v>0.41585617601714181</v>
      </c>
      <c r="BO938" s="64">
        <v>2895.2000000000003</v>
      </c>
      <c r="BP938" s="65">
        <v>0.15681127383255042</v>
      </c>
      <c r="BQ938" s="65">
        <v>2.8024691358024691</v>
      </c>
      <c r="BR938" s="80">
        <v>0.25525006907985631</v>
      </c>
      <c r="BS938" s="18">
        <v>0.10200792115685732</v>
      </c>
    </row>
    <row r="939" spans="1:71">
      <c r="A939" s="77" t="s">
        <v>200</v>
      </c>
      <c r="B939" s="12" t="s">
        <v>93</v>
      </c>
      <c r="C939" s="13">
        <v>24</v>
      </c>
      <c r="D939" s="13">
        <v>64</v>
      </c>
      <c r="E939" s="13">
        <v>24</v>
      </c>
      <c r="F939" s="13">
        <v>40</v>
      </c>
      <c r="G939" s="13">
        <v>31</v>
      </c>
      <c r="H939" s="14">
        <v>1043</v>
      </c>
      <c r="I939" s="15">
        <v>397</v>
      </c>
      <c r="J939" s="15">
        <v>890</v>
      </c>
      <c r="K939" s="14">
        <v>44.3</v>
      </c>
      <c r="L939" s="15">
        <v>160</v>
      </c>
      <c r="M939" s="15">
        <v>429</v>
      </c>
      <c r="N939" s="14">
        <v>36.799999999999997</v>
      </c>
      <c r="O939" s="14">
        <v>96</v>
      </c>
      <c r="P939" s="14">
        <v>122</v>
      </c>
      <c r="Q939" s="14">
        <v>79.2</v>
      </c>
      <c r="R939" s="15">
        <v>32</v>
      </c>
      <c r="S939" s="15">
        <v>224</v>
      </c>
      <c r="T939" s="15">
        <v>256</v>
      </c>
      <c r="U939" s="15">
        <v>186</v>
      </c>
      <c r="V939" s="68">
        <v>90</v>
      </c>
      <c r="W939" s="15">
        <v>83</v>
      </c>
      <c r="X939" s="15">
        <v>32</v>
      </c>
      <c r="Y939" s="15">
        <v>109</v>
      </c>
      <c r="Z939" s="14">
        <v>1882</v>
      </c>
      <c r="AA939" s="14">
        <v>2</v>
      </c>
      <c r="AB939" s="14">
        <v>0</v>
      </c>
      <c r="AC939" s="13">
        <v>-4.0999999999999996</v>
      </c>
      <c r="AD939" s="13">
        <v>111.9</v>
      </c>
      <c r="AE939" s="13">
        <v>118.1</v>
      </c>
      <c r="AF939" s="13">
        <v>-6.2</v>
      </c>
      <c r="AG939" s="13">
        <v>13.9</v>
      </c>
      <c r="AH939" s="13">
        <v>2.08</v>
      </c>
      <c r="AI939" s="13">
        <v>15.2</v>
      </c>
      <c r="AJ939" s="13">
        <v>1.6</v>
      </c>
      <c r="AK939" s="13">
        <v>10.7</v>
      </c>
      <c r="AL939" s="13">
        <v>6.2</v>
      </c>
      <c r="AM939" s="13">
        <v>7.3</v>
      </c>
      <c r="AN939" s="13">
        <v>53.2</v>
      </c>
      <c r="AO939" s="13">
        <v>55.3</v>
      </c>
      <c r="AP939" s="13">
        <v>21.7</v>
      </c>
      <c r="AQ939" s="13">
        <v>100.8</v>
      </c>
      <c r="AR939" s="13">
        <v>9.1999999999999993</v>
      </c>
      <c r="AS939" s="13">
        <v>4163</v>
      </c>
      <c r="AT939" s="16">
        <v>16.296875</v>
      </c>
      <c r="AU939" s="16">
        <v>2.90625</v>
      </c>
      <c r="AV939" s="17">
        <v>4</v>
      </c>
      <c r="AW939" s="17">
        <v>0.5</v>
      </c>
      <c r="AX939" s="17">
        <v>3.5</v>
      </c>
      <c r="AY939" s="17">
        <v>1.296875</v>
      </c>
      <c r="AZ939" s="17">
        <v>0.5</v>
      </c>
      <c r="BA939" s="17">
        <v>1.40625</v>
      </c>
      <c r="BB939" s="18">
        <v>0.52570564516129037</v>
      </c>
      <c r="BC939" s="18">
        <v>2.0666666666666669</v>
      </c>
      <c r="BD939" s="18">
        <v>4.1834677419354836E-2</v>
      </c>
      <c r="BE939" s="18">
        <v>1.6129032258064516E-2</v>
      </c>
      <c r="BF939" s="18">
        <v>1.6129032258064516E-2</v>
      </c>
      <c r="BG939" s="18">
        <v>0.11290322580645161</v>
      </c>
      <c r="BH939" s="58" t="s">
        <v>1323</v>
      </c>
      <c r="BI939" s="58" t="s">
        <v>1330</v>
      </c>
      <c r="BJ939" s="60">
        <v>0.53200000000000003</v>
      </c>
      <c r="BK939" s="60">
        <v>0.55299999999999994</v>
      </c>
      <c r="BL939" s="60">
        <v>0.53711526855763425</v>
      </c>
      <c r="BM939" s="62" t="s">
        <v>1526</v>
      </c>
      <c r="BN939" s="64">
        <v>0.49841549295774651</v>
      </c>
      <c r="BO939" s="64">
        <v>1984</v>
      </c>
      <c r="BP939" s="65">
        <v>9.375E-2</v>
      </c>
      <c r="BQ939" s="65">
        <v>2.0666666666666669</v>
      </c>
      <c r="BR939" s="80">
        <v>0.12903225806451613</v>
      </c>
      <c r="BS939" s="18">
        <v>6.2331989247311821E-2</v>
      </c>
    </row>
    <row r="940" spans="1:71">
      <c r="A940" s="77" t="s">
        <v>202</v>
      </c>
      <c r="B940" s="12" t="s">
        <v>49</v>
      </c>
      <c r="C940" s="13">
        <v>37</v>
      </c>
      <c r="D940" s="13">
        <v>80</v>
      </c>
      <c r="E940" s="13">
        <v>47</v>
      </c>
      <c r="F940" s="13">
        <v>33</v>
      </c>
      <c r="G940" s="13">
        <v>31.8</v>
      </c>
      <c r="H940" s="14">
        <v>1040</v>
      </c>
      <c r="I940" s="15">
        <v>392</v>
      </c>
      <c r="J940" s="15">
        <v>776</v>
      </c>
      <c r="K940" s="14">
        <v>50.9</v>
      </c>
      <c r="L940" s="15">
        <v>136</v>
      </c>
      <c r="M940" s="15">
        <v>376</v>
      </c>
      <c r="N940" s="14">
        <v>37.299999999999997</v>
      </c>
      <c r="O940" s="14">
        <v>112</v>
      </c>
      <c r="P940" s="14">
        <v>136</v>
      </c>
      <c r="Q940" s="14">
        <v>82.6</v>
      </c>
      <c r="R940" s="15">
        <v>112</v>
      </c>
      <c r="S940" s="15">
        <v>288</v>
      </c>
      <c r="T940" s="15">
        <v>400</v>
      </c>
      <c r="U940" s="15">
        <v>144</v>
      </c>
      <c r="V940" s="68">
        <v>88</v>
      </c>
      <c r="W940" s="15">
        <v>48</v>
      </c>
      <c r="X940" s="15">
        <v>152</v>
      </c>
      <c r="Y940" s="15">
        <v>168</v>
      </c>
      <c r="Z940" s="14">
        <v>2248</v>
      </c>
      <c r="AA940" s="14">
        <v>4</v>
      </c>
      <c r="AB940" s="14">
        <v>0</v>
      </c>
      <c r="AC940" s="13">
        <v>1.7</v>
      </c>
      <c r="AD940" s="13">
        <v>114.8</v>
      </c>
      <c r="AE940" s="13">
        <v>112.7</v>
      </c>
      <c r="AF940" s="13">
        <v>2.2000000000000002</v>
      </c>
      <c r="AG940" s="13">
        <v>7.8</v>
      </c>
      <c r="AH940" s="13">
        <v>1.7</v>
      </c>
      <c r="AI940" s="13">
        <v>13.5</v>
      </c>
      <c r="AJ940" s="13">
        <v>4.5999999999999996</v>
      </c>
      <c r="AK940" s="13">
        <v>10.7</v>
      </c>
      <c r="AL940" s="13">
        <v>7.8</v>
      </c>
      <c r="AM940" s="13">
        <v>7.9</v>
      </c>
      <c r="AN940" s="13">
        <v>59.9</v>
      </c>
      <c r="AO940" s="13">
        <v>62.4</v>
      </c>
      <c r="AP940" s="13">
        <v>15.7</v>
      </c>
      <c r="AQ940" s="13">
        <v>100.24</v>
      </c>
      <c r="AR940" s="13">
        <v>8.6999999999999993</v>
      </c>
      <c r="AS940" s="13">
        <v>5325</v>
      </c>
      <c r="AT940" s="16">
        <v>13</v>
      </c>
      <c r="AU940" s="16">
        <v>1.8</v>
      </c>
      <c r="AV940" s="17">
        <v>5</v>
      </c>
      <c r="AW940" s="17">
        <v>1.4</v>
      </c>
      <c r="AX940" s="17">
        <v>3.6</v>
      </c>
      <c r="AY940" s="17">
        <v>0.6</v>
      </c>
      <c r="AZ940" s="17">
        <v>1.9</v>
      </c>
      <c r="BA940" s="17">
        <v>1.1000000000000001</v>
      </c>
      <c r="BB940" s="18">
        <v>0.40880503144654085</v>
      </c>
      <c r="BC940" s="18">
        <v>1.6363636363636362</v>
      </c>
      <c r="BD940" s="18">
        <v>1.8867924528301886E-2</v>
      </c>
      <c r="BE940" s="18">
        <v>5.9748427672955969E-2</v>
      </c>
      <c r="BF940" s="18">
        <v>4.40251572327044E-2</v>
      </c>
      <c r="BG940" s="18">
        <v>0.11320754716981132</v>
      </c>
      <c r="BH940" s="58" t="s">
        <v>1323</v>
      </c>
      <c r="BI940" s="58" t="s">
        <v>1332</v>
      </c>
      <c r="BJ940" s="60">
        <v>0.59899999999999998</v>
      </c>
      <c r="BK940" s="60">
        <v>0.624</v>
      </c>
      <c r="BL940" s="60">
        <v>0.46831623415811707</v>
      </c>
      <c r="BM940" s="62" t="s">
        <v>1526</v>
      </c>
      <c r="BN940" s="64">
        <v>0.39758551307847084</v>
      </c>
      <c r="BO940" s="64">
        <v>2544</v>
      </c>
      <c r="BP940" s="65">
        <v>5.6603773584905662E-2</v>
      </c>
      <c r="BQ940" s="65">
        <v>1.6363636363636365</v>
      </c>
      <c r="BR940" s="80">
        <v>0.15723270440251572</v>
      </c>
      <c r="BS940" s="18">
        <v>7.8616352201257858E-2</v>
      </c>
    </row>
    <row r="941" spans="1:71">
      <c r="A941" s="77" t="s">
        <v>204</v>
      </c>
      <c r="B941" s="12" t="s">
        <v>87</v>
      </c>
      <c r="C941" s="13">
        <v>22</v>
      </c>
      <c r="D941" s="13">
        <v>70</v>
      </c>
      <c r="E941" s="13">
        <v>33</v>
      </c>
      <c r="F941" s="13">
        <v>37</v>
      </c>
      <c r="G941" s="13">
        <v>30.2</v>
      </c>
      <c r="H941" s="14">
        <v>1022</v>
      </c>
      <c r="I941" s="15">
        <v>371</v>
      </c>
      <c r="J941" s="15">
        <v>798</v>
      </c>
      <c r="K941" s="14">
        <v>46.5</v>
      </c>
      <c r="L941" s="15">
        <v>105</v>
      </c>
      <c r="M941" s="15">
        <v>280</v>
      </c>
      <c r="N941" s="14">
        <v>37.799999999999997</v>
      </c>
      <c r="O941" s="14">
        <v>175</v>
      </c>
      <c r="P941" s="14">
        <v>224</v>
      </c>
      <c r="Q941" s="14">
        <v>78.099999999999994</v>
      </c>
      <c r="R941" s="15">
        <v>126</v>
      </c>
      <c r="S941" s="15">
        <v>441</v>
      </c>
      <c r="T941" s="15">
        <v>567</v>
      </c>
      <c r="U941" s="15">
        <v>504</v>
      </c>
      <c r="V941" s="68">
        <v>203</v>
      </c>
      <c r="W941" s="15">
        <v>84</v>
      </c>
      <c r="X941" s="15">
        <v>42</v>
      </c>
      <c r="Y941" s="15">
        <v>119</v>
      </c>
      <c r="Z941" s="14">
        <v>2639</v>
      </c>
      <c r="AA941" s="14">
        <v>30</v>
      </c>
      <c r="AB941" s="14">
        <v>7</v>
      </c>
      <c r="AC941" s="13">
        <v>-1</v>
      </c>
      <c r="AD941" s="13">
        <v>113.1</v>
      </c>
      <c r="AE941" s="13">
        <v>114.4</v>
      </c>
      <c r="AF941" s="13">
        <v>-1.4</v>
      </c>
      <c r="AG941" s="13">
        <v>32.200000000000003</v>
      </c>
      <c r="AH941" s="13">
        <v>2.4900000000000002</v>
      </c>
      <c r="AI941" s="13">
        <v>31.4</v>
      </c>
      <c r="AJ941" s="13">
        <v>5.9</v>
      </c>
      <c r="AK941" s="13">
        <v>19.2</v>
      </c>
      <c r="AL941" s="13">
        <v>12.7</v>
      </c>
      <c r="AM941" s="13">
        <v>12.6</v>
      </c>
      <c r="AN941" s="13">
        <v>53.1</v>
      </c>
      <c r="AO941" s="13">
        <v>57</v>
      </c>
      <c r="AP941" s="13">
        <v>21.4</v>
      </c>
      <c r="AQ941" s="13">
        <v>104.47</v>
      </c>
      <c r="AR941" s="13">
        <v>13</v>
      </c>
      <c r="AS941" s="13">
        <v>4605</v>
      </c>
      <c r="AT941" s="16">
        <v>14.6</v>
      </c>
      <c r="AU941" s="16">
        <v>7.2</v>
      </c>
      <c r="AV941" s="17">
        <v>8.1</v>
      </c>
      <c r="AW941" s="17">
        <v>1.8</v>
      </c>
      <c r="AX941" s="17">
        <v>6.3</v>
      </c>
      <c r="AY941" s="17">
        <v>1.2</v>
      </c>
      <c r="AZ941" s="17">
        <v>0.6</v>
      </c>
      <c r="BA941" s="17">
        <v>2.9</v>
      </c>
      <c r="BB941" s="18">
        <v>0.48344370860927155</v>
      </c>
      <c r="BC941" s="18">
        <v>2.4827586206896552</v>
      </c>
      <c r="BD941" s="18">
        <v>3.9735099337748346E-2</v>
      </c>
      <c r="BE941" s="18">
        <v>1.9867549668874173E-2</v>
      </c>
      <c r="BF941" s="18">
        <v>5.9602649006622523E-2</v>
      </c>
      <c r="BG941" s="18">
        <v>0.20860927152317882</v>
      </c>
      <c r="BH941" s="58" t="s">
        <v>1323</v>
      </c>
      <c r="BI941" s="58" t="s">
        <v>1329</v>
      </c>
      <c r="BJ941" s="60">
        <v>0.53100000000000003</v>
      </c>
      <c r="BK941" s="60">
        <v>0.56999999999999995</v>
      </c>
      <c r="BL941" s="60">
        <v>0.48159324079662041</v>
      </c>
      <c r="BM941" s="62" t="s">
        <v>1526</v>
      </c>
      <c r="BN941" s="64">
        <v>0.44651911468812877</v>
      </c>
      <c r="BO941" s="64">
        <v>2114</v>
      </c>
      <c r="BP941" s="65">
        <v>0.23841059602649006</v>
      </c>
      <c r="BQ941" s="65">
        <v>2.4827586206896552</v>
      </c>
      <c r="BR941" s="80">
        <v>0.26821192052980131</v>
      </c>
      <c r="BS941" s="18">
        <v>0.10927152317880795</v>
      </c>
    </row>
    <row r="942" spans="1:71">
      <c r="A942" s="77" t="s">
        <v>206</v>
      </c>
      <c r="B942" s="12" t="s">
        <v>93</v>
      </c>
      <c r="C942" s="13">
        <v>33</v>
      </c>
      <c r="D942" s="13">
        <v>82</v>
      </c>
      <c r="E942" s="13">
        <v>34</v>
      </c>
      <c r="F942" s="13">
        <v>48</v>
      </c>
      <c r="G942" s="13">
        <v>27.2</v>
      </c>
      <c r="H942" s="14">
        <v>1009</v>
      </c>
      <c r="I942" s="15">
        <v>344</v>
      </c>
      <c r="J942" s="15">
        <v>681</v>
      </c>
      <c r="K942" s="14">
        <v>50.8</v>
      </c>
      <c r="L942" s="15">
        <v>156</v>
      </c>
      <c r="M942" s="15">
        <v>361</v>
      </c>
      <c r="N942" s="14">
        <v>43.3</v>
      </c>
      <c r="O942" s="14">
        <v>164</v>
      </c>
      <c r="P942" s="14">
        <v>197</v>
      </c>
      <c r="Q942" s="14">
        <v>80.900000000000006</v>
      </c>
      <c r="R942" s="15">
        <v>98</v>
      </c>
      <c r="S942" s="15">
        <v>213</v>
      </c>
      <c r="T942" s="15">
        <v>312</v>
      </c>
      <c r="U942" s="15">
        <v>139</v>
      </c>
      <c r="V942" s="68">
        <v>49</v>
      </c>
      <c r="W942" s="15">
        <v>41</v>
      </c>
      <c r="X942" s="15">
        <v>16</v>
      </c>
      <c r="Y942" s="15">
        <v>74</v>
      </c>
      <c r="Z942" s="14">
        <v>1697</v>
      </c>
      <c r="AA942" s="14">
        <v>1</v>
      </c>
      <c r="AB942" s="14">
        <v>0</v>
      </c>
      <c r="AC942" s="13">
        <v>-0.3</v>
      </c>
      <c r="AD942" s="13">
        <v>114.5</v>
      </c>
      <c r="AE942" s="13">
        <v>115.6</v>
      </c>
      <c r="AF942" s="13">
        <v>-1.2</v>
      </c>
      <c r="AG942" s="13">
        <v>8.5</v>
      </c>
      <c r="AH942" s="13">
        <v>2.72</v>
      </c>
      <c r="AI942" s="13">
        <v>14.2</v>
      </c>
      <c r="AJ942" s="13">
        <v>4.2</v>
      </c>
      <c r="AK942" s="13">
        <v>9.1</v>
      </c>
      <c r="AL942" s="13">
        <v>6.7</v>
      </c>
      <c r="AM942" s="13">
        <v>5.2</v>
      </c>
      <c r="AN942" s="13">
        <v>62.2</v>
      </c>
      <c r="AO942" s="13">
        <v>65.599999999999994</v>
      </c>
      <c r="AP942" s="13">
        <v>15.7</v>
      </c>
      <c r="AQ942" s="13">
        <v>100.08</v>
      </c>
      <c r="AR942" s="13">
        <v>9.1999999999999993</v>
      </c>
      <c r="AS942" s="13">
        <v>4662</v>
      </c>
      <c r="AT942" s="16">
        <v>12.304878048780488</v>
      </c>
      <c r="AU942" s="16">
        <v>1.6951219512195121</v>
      </c>
      <c r="AV942" s="17">
        <v>3.8048780487804876</v>
      </c>
      <c r="AW942" s="17">
        <v>1.1951219512195121</v>
      </c>
      <c r="AX942" s="17">
        <v>2.5975609756097562</v>
      </c>
      <c r="AY942" s="17">
        <v>0.5</v>
      </c>
      <c r="AZ942" s="17">
        <v>0.1951219512195122</v>
      </c>
      <c r="BA942" s="17">
        <v>0.59756097560975607</v>
      </c>
      <c r="BB942" s="18">
        <v>0.45238522238163559</v>
      </c>
      <c r="BC942" s="18">
        <v>2.8367346938775508</v>
      </c>
      <c r="BD942" s="18">
        <v>1.8382352941176471E-2</v>
      </c>
      <c r="BE942" s="18">
        <v>7.1736011477761845E-3</v>
      </c>
      <c r="BF942" s="18">
        <v>4.3938307030129124E-2</v>
      </c>
      <c r="BG942" s="18">
        <v>9.549856527977045E-2</v>
      </c>
      <c r="BH942" s="58" t="s">
        <v>1322</v>
      </c>
      <c r="BI942" s="58" t="s">
        <v>1332</v>
      </c>
      <c r="BJ942" s="60">
        <v>0.622</v>
      </c>
      <c r="BK942" s="60">
        <v>0.65599999999999992</v>
      </c>
      <c r="BL942" s="60">
        <v>0.41098370549185276</v>
      </c>
      <c r="BM942" s="62" t="s">
        <v>1527</v>
      </c>
      <c r="BN942" s="64">
        <v>0.37632625018403104</v>
      </c>
      <c r="BO942" s="64">
        <v>2230.4</v>
      </c>
      <c r="BP942" s="65">
        <v>6.2320659971305592E-2</v>
      </c>
      <c r="BQ942" s="65">
        <v>2.8367346938775508</v>
      </c>
      <c r="BR942" s="80">
        <v>0.13988522238163559</v>
      </c>
      <c r="BS942" s="18">
        <v>5.5147058823529417E-2</v>
      </c>
    </row>
    <row r="943" spans="1:71">
      <c r="A943" s="77" t="s">
        <v>208</v>
      </c>
      <c r="B943" s="12" t="s">
        <v>143</v>
      </c>
      <c r="C943" s="13">
        <v>35</v>
      </c>
      <c r="D943" s="13">
        <v>72</v>
      </c>
      <c r="E943" s="13">
        <v>33</v>
      </c>
      <c r="F943" s="13">
        <v>39</v>
      </c>
      <c r="G943" s="13">
        <v>27.3</v>
      </c>
      <c r="H943" s="14">
        <v>1008</v>
      </c>
      <c r="I943" s="15">
        <v>360</v>
      </c>
      <c r="J943" s="15">
        <v>878</v>
      </c>
      <c r="K943" s="14">
        <v>41.2</v>
      </c>
      <c r="L943" s="15">
        <v>216</v>
      </c>
      <c r="M943" s="15">
        <v>554</v>
      </c>
      <c r="N943" s="14">
        <v>39.1</v>
      </c>
      <c r="O943" s="14">
        <v>65</v>
      </c>
      <c r="P943" s="14">
        <v>72</v>
      </c>
      <c r="Q943" s="14">
        <v>90.5</v>
      </c>
      <c r="R943" s="15">
        <v>43</v>
      </c>
      <c r="S943" s="15">
        <v>202</v>
      </c>
      <c r="T943" s="15">
        <v>245</v>
      </c>
      <c r="U943" s="15">
        <v>144</v>
      </c>
      <c r="V943" s="68">
        <v>86</v>
      </c>
      <c r="W943" s="15">
        <v>50</v>
      </c>
      <c r="X943" s="15">
        <v>29</v>
      </c>
      <c r="Y943" s="15">
        <v>79</v>
      </c>
      <c r="Z943" s="14">
        <v>1670</v>
      </c>
      <c r="AA943" s="14">
        <v>0</v>
      </c>
      <c r="AB943" s="14">
        <v>0</v>
      </c>
      <c r="AC943" s="13">
        <v>-1.1000000000000001</v>
      </c>
      <c r="AD943" s="13">
        <v>112.8</v>
      </c>
      <c r="AE943" s="13">
        <v>115.2</v>
      </c>
      <c r="AF943" s="13">
        <v>-2.4</v>
      </c>
      <c r="AG943" s="13">
        <v>10.4</v>
      </c>
      <c r="AH943" s="13">
        <v>1.65</v>
      </c>
      <c r="AI943" s="13">
        <v>12.7</v>
      </c>
      <c r="AJ943" s="13">
        <v>2.2000000000000002</v>
      </c>
      <c r="AK943" s="13">
        <v>9.6999999999999993</v>
      </c>
      <c r="AL943" s="13">
        <v>6</v>
      </c>
      <c r="AM943" s="13">
        <v>7.7</v>
      </c>
      <c r="AN943" s="13">
        <v>53.5</v>
      </c>
      <c r="AO943" s="13">
        <v>55.2</v>
      </c>
      <c r="AP943" s="13">
        <v>21.4</v>
      </c>
      <c r="AQ943" s="13">
        <v>100.53</v>
      </c>
      <c r="AR943" s="13">
        <v>8.3000000000000007</v>
      </c>
      <c r="AS943" s="13">
        <v>4123</v>
      </c>
      <c r="AT943" s="16">
        <v>14</v>
      </c>
      <c r="AU943" s="16">
        <v>2</v>
      </c>
      <c r="AV943" s="17">
        <v>3.4027777777777777</v>
      </c>
      <c r="AW943" s="17">
        <v>0.59722222222222221</v>
      </c>
      <c r="AX943" s="17">
        <v>2.8055555555555554</v>
      </c>
      <c r="AY943" s="17">
        <v>0.69444444444444442</v>
      </c>
      <c r="AZ943" s="17">
        <v>0.40277777777777779</v>
      </c>
      <c r="BA943" s="17">
        <v>1.1944444444444444</v>
      </c>
      <c r="BB943" s="18">
        <v>0.51282051282051277</v>
      </c>
      <c r="BC943" s="18">
        <v>1.6744186046511629</v>
      </c>
      <c r="BD943" s="18">
        <v>2.5437525437525435E-2</v>
      </c>
      <c r="BE943" s="18">
        <v>1.4753764753764755E-2</v>
      </c>
      <c r="BF943" s="18">
        <v>2.1876271876271874E-2</v>
      </c>
      <c r="BG943" s="18">
        <v>0.10276760276760276</v>
      </c>
      <c r="BH943" s="58" t="s">
        <v>1322</v>
      </c>
      <c r="BI943" s="58" t="s">
        <v>1332</v>
      </c>
      <c r="BJ943" s="60">
        <v>0.53500000000000003</v>
      </c>
      <c r="BK943" s="60">
        <v>0.55200000000000005</v>
      </c>
      <c r="BL943" s="60">
        <v>0.52987326493663245</v>
      </c>
      <c r="BM943" s="62" t="s">
        <v>1527</v>
      </c>
      <c r="BN943" s="64">
        <v>0.42816901408450708</v>
      </c>
      <c r="BO943" s="64">
        <v>1965.6000000000001</v>
      </c>
      <c r="BP943" s="65">
        <v>7.326007326007325E-2</v>
      </c>
      <c r="BQ943" s="65">
        <v>1.6744186046511629</v>
      </c>
      <c r="BR943" s="80">
        <v>0.12464387464387464</v>
      </c>
      <c r="BS943" s="18">
        <v>5.4945054945054944E-2</v>
      </c>
    </row>
    <row r="944" spans="1:71">
      <c r="A944" s="77" t="s">
        <v>210</v>
      </c>
      <c r="B944" s="12" t="s">
        <v>59</v>
      </c>
      <c r="C944" s="13">
        <v>32</v>
      </c>
      <c r="D944" s="13">
        <v>73</v>
      </c>
      <c r="E944" s="13">
        <v>40</v>
      </c>
      <c r="F944" s="13">
        <v>33</v>
      </c>
      <c r="G944" s="13">
        <v>31.6</v>
      </c>
      <c r="H944" s="14">
        <v>1000</v>
      </c>
      <c r="I944" s="15">
        <v>387</v>
      </c>
      <c r="J944" s="15">
        <v>803</v>
      </c>
      <c r="K944" s="14">
        <v>47.7</v>
      </c>
      <c r="L944" s="15">
        <v>88</v>
      </c>
      <c r="M944" s="15">
        <v>263</v>
      </c>
      <c r="N944" s="14">
        <v>34.5</v>
      </c>
      <c r="O944" s="14">
        <v>146</v>
      </c>
      <c r="P944" s="14">
        <v>168</v>
      </c>
      <c r="Q944" s="14">
        <v>86.1</v>
      </c>
      <c r="R944" s="15">
        <v>66</v>
      </c>
      <c r="S944" s="15">
        <v>365</v>
      </c>
      <c r="T944" s="15">
        <v>431</v>
      </c>
      <c r="U944" s="15">
        <v>161</v>
      </c>
      <c r="V944" s="68">
        <v>88</v>
      </c>
      <c r="W944" s="15">
        <v>73</v>
      </c>
      <c r="X944" s="15">
        <v>58</v>
      </c>
      <c r="Y944" s="15">
        <v>139</v>
      </c>
      <c r="Z944" s="14">
        <v>2073</v>
      </c>
      <c r="AA944" s="14">
        <v>5</v>
      </c>
      <c r="AB944" s="14">
        <v>0</v>
      </c>
      <c r="AC944" s="13">
        <v>2.6</v>
      </c>
      <c r="AD944" s="13">
        <v>114.7</v>
      </c>
      <c r="AE944" s="13">
        <v>110.8</v>
      </c>
      <c r="AF944" s="13">
        <v>3.9</v>
      </c>
      <c r="AG944" s="13">
        <v>9.5</v>
      </c>
      <c r="AH944" s="13">
        <v>1.91</v>
      </c>
      <c r="AI944" s="13">
        <v>14.4</v>
      </c>
      <c r="AJ944" s="13">
        <v>2.8</v>
      </c>
      <c r="AK944" s="13">
        <v>15.5</v>
      </c>
      <c r="AL944" s="13">
        <v>9.1999999999999993</v>
      </c>
      <c r="AM944" s="13">
        <v>7.6</v>
      </c>
      <c r="AN944" s="13">
        <v>53.4</v>
      </c>
      <c r="AO944" s="13">
        <v>57.1</v>
      </c>
      <c r="AP944" s="13">
        <v>17.3</v>
      </c>
      <c r="AQ944" s="13">
        <v>100.89</v>
      </c>
      <c r="AR944" s="13">
        <v>10</v>
      </c>
      <c r="AS944" s="13">
        <v>4845</v>
      </c>
      <c r="AT944" s="16">
        <v>13.698630136986301</v>
      </c>
      <c r="AU944" s="16">
        <v>2.2054794520547945</v>
      </c>
      <c r="AV944" s="17">
        <v>5.904109589041096</v>
      </c>
      <c r="AW944" s="17">
        <v>0.90410958904109584</v>
      </c>
      <c r="AX944" s="17">
        <v>5</v>
      </c>
      <c r="AY944" s="17">
        <v>1</v>
      </c>
      <c r="AZ944" s="17">
        <v>0.79452054794520544</v>
      </c>
      <c r="BA944" s="17">
        <v>1.2054794520547945</v>
      </c>
      <c r="BB944" s="18">
        <v>0.43350095370209812</v>
      </c>
      <c r="BC944" s="18">
        <v>1.8295454545454546</v>
      </c>
      <c r="BD944" s="18">
        <v>3.164556962025316E-2</v>
      </c>
      <c r="BE944" s="18">
        <v>2.5143055314721691E-2</v>
      </c>
      <c r="BF944" s="18">
        <v>2.8611062944338475E-2</v>
      </c>
      <c r="BG944" s="18">
        <v>0.15822784810126581</v>
      </c>
      <c r="BH944" s="58" t="s">
        <v>1323</v>
      </c>
      <c r="BI944" s="58" t="s">
        <v>1331</v>
      </c>
      <c r="BJ944" s="60">
        <v>0.53400000000000003</v>
      </c>
      <c r="BK944" s="60">
        <v>0.57100000000000006</v>
      </c>
      <c r="BL944" s="60">
        <v>0.48461074230537116</v>
      </c>
      <c r="BM944" s="62" t="s">
        <v>1526</v>
      </c>
      <c r="BN944" s="64">
        <v>0.41895206857583861</v>
      </c>
      <c r="BO944" s="64">
        <v>2306.8000000000002</v>
      </c>
      <c r="BP944" s="65">
        <v>6.9793653546037795E-2</v>
      </c>
      <c r="BQ944" s="65">
        <v>1.8295454545454546</v>
      </c>
      <c r="BR944" s="80">
        <v>0.18683891104560429</v>
      </c>
      <c r="BS944" s="18">
        <v>8.1209178660193046E-2</v>
      </c>
    </row>
    <row r="945" spans="1:71">
      <c r="A945" s="77" t="s">
        <v>212</v>
      </c>
      <c r="B945" s="12" t="s">
        <v>45</v>
      </c>
      <c r="C945" s="13">
        <v>24</v>
      </c>
      <c r="D945" s="13">
        <v>82</v>
      </c>
      <c r="E945" s="13">
        <v>49</v>
      </c>
      <c r="F945" s="13">
        <v>33</v>
      </c>
      <c r="G945" s="13">
        <v>31.9</v>
      </c>
      <c r="H945" s="14">
        <v>1000</v>
      </c>
      <c r="I945" s="15">
        <v>402</v>
      </c>
      <c r="J945" s="15">
        <v>836</v>
      </c>
      <c r="K945" s="14">
        <v>47.7</v>
      </c>
      <c r="L945" s="15">
        <v>98</v>
      </c>
      <c r="M945" s="15">
        <v>303</v>
      </c>
      <c r="N945" s="14">
        <v>33</v>
      </c>
      <c r="O945" s="14">
        <v>107</v>
      </c>
      <c r="P945" s="14">
        <v>131</v>
      </c>
      <c r="Q945" s="14">
        <v>81.3</v>
      </c>
      <c r="R945" s="15">
        <v>131</v>
      </c>
      <c r="S945" s="15">
        <v>344</v>
      </c>
      <c r="T945" s="15">
        <v>467</v>
      </c>
      <c r="U945" s="15">
        <v>164</v>
      </c>
      <c r="V945" s="68">
        <v>98</v>
      </c>
      <c r="W945" s="15">
        <v>107</v>
      </c>
      <c r="X945" s="15">
        <v>74</v>
      </c>
      <c r="Y945" s="15">
        <v>221</v>
      </c>
      <c r="Z945" s="14">
        <v>2263</v>
      </c>
      <c r="AA945" s="14">
        <v>10</v>
      </c>
      <c r="AB945" s="14">
        <v>0</v>
      </c>
      <c r="AC945" s="13">
        <v>2.1</v>
      </c>
      <c r="AD945" s="13">
        <v>113.9</v>
      </c>
      <c r="AE945" s="13">
        <v>109.9</v>
      </c>
      <c r="AF945" s="13">
        <v>4</v>
      </c>
      <c r="AG945" s="13">
        <v>9.1</v>
      </c>
      <c r="AH945" s="13">
        <v>1.72</v>
      </c>
      <c r="AI945" s="13">
        <v>14.2</v>
      </c>
      <c r="AJ945" s="13">
        <v>4.8</v>
      </c>
      <c r="AK945" s="13">
        <v>12.6</v>
      </c>
      <c r="AL945" s="13">
        <v>8.6999999999999993</v>
      </c>
      <c r="AM945" s="13">
        <v>8.3000000000000007</v>
      </c>
      <c r="AN945" s="13">
        <v>53.7</v>
      </c>
      <c r="AO945" s="13">
        <v>56.2</v>
      </c>
      <c r="AP945" s="13">
        <v>16</v>
      </c>
      <c r="AQ945" s="13">
        <v>98.07</v>
      </c>
      <c r="AR945" s="13">
        <v>8.6</v>
      </c>
      <c r="AS945" s="13">
        <v>5323</v>
      </c>
      <c r="AT945" s="16">
        <v>12.195121951219512</v>
      </c>
      <c r="AU945" s="16">
        <v>2</v>
      </c>
      <c r="AV945" s="17">
        <v>5.6951219512195124</v>
      </c>
      <c r="AW945" s="17">
        <v>1.5975609756097562</v>
      </c>
      <c r="AX945" s="17">
        <v>4.1951219512195124</v>
      </c>
      <c r="AY945" s="17">
        <v>1.3048780487804879</v>
      </c>
      <c r="AZ945" s="17">
        <v>0.90243902439024393</v>
      </c>
      <c r="BA945" s="17">
        <v>1.1951219512195121</v>
      </c>
      <c r="BB945" s="18">
        <v>0.38229222417616027</v>
      </c>
      <c r="BC945" s="18">
        <v>1.6734693877551021</v>
      </c>
      <c r="BD945" s="18">
        <v>4.0905267986849153E-2</v>
      </c>
      <c r="BE945" s="18">
        <v>2.8289624589035861E-2</v>
      </c>
      <c r="BF945" s="18">
        <v>5.0080281367076998E-2</v>
      </c>
      <c r="BG945" s="18">
        <v>0.13150852511659913</v>
      </c>
      <c r="BH945" s="58" t="s">
        <v>1323</v>
      </c>
      <c r="BI945" s="58" t="s">
        <v>1330</v>
      </c>
      <c r="BJ945" s="60">
        <v>0.53700000000000003</v>
      </c>
      <c r="BK945" s="60">
        <v>0.56200000000000006</v>
      </c>
      <c r="BL945" s="60">
        <v>0.50452625226312608</v>
      </c>
      <c r="BM945" s="62" t="s">
        <v>1526</v>
      </c>
      <c r="BN945" s="64">
        <v>0.37296952446385634</v>
      </c>
      <c r="BO945" s="64">
        <v>2615.7999999999997</v>
      </c>
      <c r="BP945" s="65">
        <v>6.269592476489029E-2</v>
      </c>
      <c r="BQ945" s="65">
        <v>1.6734693877551021</v>
      </c>
      <c r="BR945" s="80">
        <v>0.17853046869026684</v>
      </c>
      <c r="BS945" s="18">
        <v>8.2575120422050619E-2</v>
      </c>
    </row>
    <row r="946" spans="1:71">
      <c r="A946" s="77" t="s">
        <v>214</v>
      </c>
      <c r="B946" s="12" t="s">
        <v>47</v>
      </c>
      <c r="C946" s="13">
        <v>36</v>
      </c>
      <c r="D946" s="13">
        <v>75</v>
      </c>
      <c r="E946" s="13">
        <v>43</v>
      </c>
      <c r="F946" s="13">
        <v>32</v>
      </c>
      <c r="G946" s="13">
        <v>27.9</v>
      </c>
      <c r="H946" s="14">
        <v>998</v>
      </c>
      <c r="I946" s="15">
        <v>375</v>
      </c>
      <c r="J946" s="15">
        <v>833</v>
      </c>
      <c r="K946" s="14">
        <v>44.9</v>
      </c>
      <c r="L946" s="15">
        <v>98</v>
      </c>
      <c r="M946" s="15">
        <v>293</v>
      </c>
      <c r="N946" s="14">
        <v>32.299999999999997</v>
      </c>
      <c r="O946" s="14">
        <v>158</v>
      </c>
      <c r="P946" s="14">
        <v>233</v>
      </c>
      <c r="Q946" s="14">
        <v>66.099999999999994</v>
      </c>
      <c r="R946" s="15">
        <v>105</v>
      </c>
      <c r="S946" s="15">
        <v>270</v>
      </c>
      <c r="T946" s="15">
        <v>368</v>
      </c>
      <c r="U946" s="15">
        <v>458</v>
      </c>
      <c r="V946" s="68">
        <v>240</v>
      </c>
      <c r="W946" s="15">
        <v>105</v>
      </c>
      <c r="X946" s="15">
        <v>38</v>
      </c>
      <c r="Y946" s="15">
        <v>188</v>
      </c>
      <c r="Z946" s="14">
        <v>2310</v>
      </c>
      <c r="AA946" s="14">
        <v>13</v>
      </c>
      <c r="AB946" s="14">
        <v>4</v>
      </c>
      <c r="AC946" s="13">
        <v>-0.3</v>
      </c>
      <c r="AD946" s="13">
        <v>115.7</v>
      </c>
      <c r="AE946" s="13">
        <v>116.2</v>
      </c>
      <c r="AF946" s="13">
        <v>-0.6</v>
      </c>
      <c r="AG946" s="13">
        <v>28.9</v>
      </c>
      <c r="AH946" s="13">
        <v>1.89</v>
      </c>
      <c r="AI946" s="13">
        <v>27.9</v>
      </c>
      <c r="AJ946" s="13">
        <v>5</v>
      </c>
      <c r="AK946" s="13">
        <v>11.9</v>
      </c>
      <c r="AL946" s="13">
        <v>8.6</v>
      </c>
      <c r="AM946" s="13">
        <v>14.8</v>
      </c>
      <c r="AN946" s="13">
        <v>50.5</v>
      </c>
      <c r="AO946" s="13">
        <v>53.2</v>
      </c>
      <c r="AP946" s="13">
        <v>23</v>
      </c>
      <c r="AQ946" s="13">
        <v>103.3</v>
      </c>
      <c r="AR946" s="13">
        <v>9.3000000000000007</v>
      </c>
      <c r="AS946" s="13">
        <v>4504</v>
      </c>
      <c r="AT946" s="16">
        <v>13.306666666666667</v>
      </c>
      <c r="AU946" s="16">
        <v>6.1066666666666665</v>
      </c>
      <c r="AV946" s="17">
        <v>4.9066666666666663</v>
      </c>
      <c r="AW946" s="17">
        <v>1.4</v>
      </c>
      <c r="AX946" s="17">
        <v>3.6</v>
      </c>
      <c r="AY946" s="17">
        <v>1.4</v>
      </c>
      <c r="AZ946" s="17">
        <v>0.50666666666666671</v>
      </c>
      <c r="BA946" s="17">
        <v>3.2</v>
      </c>
      <c r="BB946" s="18">
        <v>0.47694145758661888</v>
      </c>
      <c r="BC946" s="18">
        <v>1.9083333333333332</v>
      </c>
      <c r="BD946" s="18">
        <v>5.0179211469534052E-2</v>
      </c>
      <c r="BE946" s="18">
        <v>1.8160095579450419E-2</v>
      </c>
      <c r="BF946" s="18">
        <v>5.0179211469534052E-2</v>
      </c>
      <c r="BG946" s="18">
        <v>0.12903225806451613</v>
      </c>
      <c r="BH946" s="58" t="s">
        <v>1322</v>
      </c>
      <c r="BI946" s="58" t="s">
        <v>1332</v>
      </c>
      <c r="BJ946" s="60">
        <v>0.505</v>
      </c>
      <c r="BK946" s="60">
        <v>0.53200000000000003</v>
      </c>
      <c r="BL946" s="60">
        <v>0.50271575135787572</v>
      </c>
      <c r="BM946" s="62" t="s">
        <v>1527</v>
      </c>
      <c r="BN946" s="64">
        <v>0.40696445338698861</v>
      </c>
      <c r="BO946" s="64">
        <v>2092.5</v>
      </c>
      <c r="BP946" s="65">
        <v>0.21887694145758663</v>
      </c>
      <c r="BQ946" s="65">
        <v>1.9083333333333334</v>
      </c>
      <c r="BR946" s="80">
        <v>0.17586618876941457</v>
      </c>
      <c r="BS946" s="18">
        <v>8.1401831939466346E-2</v>
      </c>
    </row>
    <row r="947" spans="1:71">
      <c r="A947" s="77" t="s">
        <v>216</v>
      </c>
      <c r="B947" s="12" t="s">
        <v>57</v>
      </c>
      <c r="C947" s="13">
        <v>24</v>
      </c>
      <c r="D947" s="13">
        <v>74</v>
      </c>
      <c r="E947" s="13">
        <v>35</v>
      </c>
      <c r="F947" s="13">
        <v>39</v>
      </c>
      <c r="G947" s="13">
        <v>27.9</v>
      </c>
      <c r="H947" s="14">
        <v>992</v>
      </c>
      <c r="I947" s="15">
        <v>385</v>
      </c>
      <c r="J947" s="15">
        <v>681</v>
      </c>
      <c r="K947" s="14">
        <v>56.7</v>
      </c>
      <c r="L947" s="15">
        <v>44</v>
      </c>
      <c r="M947" s="15">
        <v>148</v>
      </c>
      <c r="N947" s="14">
        <v>32.4</v>
      </c>
      <c r="O947" s="14">
        <v>163</v>
      </c>
      <c r="P947" s="14">
        <v>215</v>
      </c>
      <c r="Q947" s="14">
        <v>75.900000000000006</v>
      </c>
      <c r="R947" s="15">
        <v>222</v>
      </c>
      <c r="S947" s="15">
        <v>437</v>
      </c>
      <c r="T947" s="15">
        <v>659</v>
      </c>
      <c r="U947" s="15">
        <v>170</v>
      </c>
      <c r="V947" s="68">
        <v>89</v>
      </c>
      <c r="W947" s="15">
        <v>67</v>
      </c>
      <c r="X947" s="15">
        <v>67</v>
      </c>
      <c r="Y947" s="15">
        <v>192</v>
      </c>
      <c r="Z947" s="14">
        <v>2353</v>
      </c>
      <c r="AA947" s="14">
        <v>28</v>
      </c>
      <c r="AB947" s="14">
        <v>0</v>
      </c>
      <c r="AC947" s="13">
        <v>0.5</v>
      </c>
      <c r="AD947" s="13">
        <v>114.9</v>
      </c>
      <c r="AE947" s="13">
        <v>113.7</v>
      </c>
      <c r="AF947" s="13">
        <v>1.1000000000000001</v>
      </c>
      <c r="AG947" s="13">
        <v>11.3</v>
      </c>
      <c r="AH947" s="13">
        <v>1.87</v>
      </c>
      <c r="AI947" s="13">
        <v>16.2</v>
      </c>
      <c r="AJ947" s="13">
        <v>10.3</v>
      </c>
      <c r="AK947" s="13">
        <v>21.3</v>
      </c>
      <c r="AL947" s="13">
        <v>15.7</v>
      </c>
      <c r="AM947" s="13">
        <v>8.6999999999999993</v>
      </c>
      <c r="AN947" s="13">
        <v>60.2</v>
      </c>
      <c r="AO947" s="13">
        <v>63.4</v>
      </c>
      <c r="AP947" s="13">
        <v>16.899999999999999</v>
      </c>
      <c r="AQ947" s="13">
        <v>104.52</v>
      </c>
      <c r="AR947" s="13">
        <v>12.2</v>
      </c>
      <c r="AS947" s="13">
        <v>4489</v>
      </c>
      <c r="AT947" s="16">
        <v>13.405405405405405</v>
      </c>
      <c r="AU947" s="16">
        <v>2.2972972972972974</v>
      </c>
      <c r="AV947" s="17">
        <v>8.9054054054054053</v>
      </c>
      <c r="AW947" s="17">
        <v>3</v>
      </c>
      <c r="AX947" s="17">
        <v>5.9054054054054053</v>
      </c>
      <c r="AY947" s="17">
        <v>0.90540540540540537</v>
      </c>
      <c r="AZ947" s="17">
        <v>0.90540540540540537</v>
      </c>
      <c r="BA947" s="17">
        <v>1.2027027027027026</v>
      </c>
      <c r="BB947" s="18">
        <v>0.48048048048048048</v>
      </c>
      <c r="BC947" s="18">
        <v>1.910112359550562</v>
      </c>
      <c r="BD947" s="18">
        <v>3.2451806645355033E-2</v>
      </c>
      <c r="BE947" s="18">
        <v>3.2451806645355033E-2</v>
      </c>
      <c r="BF947" s="18">
        <v>0.10752688172043011</v>
      </c>
      <c r="BG947" s="18">
        <v>0.21166327617940522</v>
      </c>
      <c r="BH947" s="58" t="s">
        <v>1322</v>
      </c>
      <c r="BI947" s="58" t="s">
        <v>1330</v>
      </c>
      <c r="BJ947" s="60">
        <v>0.60199999999999998</v>
      </c>
      <c r="BK947" s="60">
        <v>0.63400000000000001</v>
      </c>
      <c r="BL947" s="60">
        <v>0.41098370549185276</v>
      </c>
      <c r="BM947" s="62" t="s">
        <v>1527</v>
      </c>
      <c r="BN947" s="64">
        <v>0.40998422970253956</v>
      </c>
      <c r="BO947" s="64">
        <v>2064.6</v>
      </c>
      <c r="BP947" s="65">
        <v>8.2340404921050089E-2</v>
      </c>
      <c r="BQ947" s="65">
        <v>1.9101123595505618</v>
      </c>
      <c r="BR947" s="80">
        <v>0.31919015789983535</v>
      </c>
      <c r="BS947" s="18">
        <v>0.12803125706351515</v>
      </c>
    </row>
    <row r="948" spans="1:71">
      <c r="A948" s="77" t="s">
        <v>218</v>
      </c>
      <c r="B948" s="12" t="s">
        <v>59</v>
      </c>
      <c r="C948" s="13">
        <v>31</v>
      </c>
      <c r="D948" s="13">
        <v>75</v>
      </c>
      <c r="E948" s="13">
        <v>37</v>
      </c>
      <c r="F948" s="13">
        <v>38</v>
      </c>
      <c r="G948" s="13">
        <v>28.1</v>
      </c>
      <c r="H948" s="14">
        <v>983</v>
      </c>
      <c r="I948" s="15">
        <v>338</v>
      </c>
      <c r="J948" s="15">
        <v>825</v>
      </c>
      <c r="K948" s="14">
        <v>40.6</v>
      </c>
      <c r="L948" s="15">
        <v>128</v>
      </c>
      <c r="M948" s="15">
        <v>368</v>
      </c>
      <c r="N948" s="14">
        <v>34.200000000000003</v>
      </c>
      <c r="O948" s="14">
        <v>180</v>
      </c>
      <c r="P948" s="14">
        <v>218</v>
      </c>
      <c r="Q948" s="14">
        <v>83.8</v>
      </c>
      <c r="R948" s="15">
        <v>30</v>
      </c>
      <c r="S948" s="15">
        <v>173</v>
      </c>
      <c r="T948" s="15">
        <v>195</v>
      </c>
      <c r="U948" s="15">
        <v>405</v>
      </c>
      <c r="V948" s="68">
        <v>143</v>
      </c>
      <c r="W948" s="15">
        <v>68</v>
      </c>
      <c r="X948" s="15">
        <v>15</v>
      </c>
      <c r="Y948" s="15">
        <v>180</v>
      </c>
      <c r="Z948" s="14">
        <v>1913</v>
      </c>
      <c r="AA948" s="14">
        <v>7</v>
      </c>
      <c r="AB948" s="14">
        <v>0</v>
      </c>
      <c r="AC948" s="13">
        <v>-1</v>
      </c>
      <c r="AD948" s="13">
        <v>111.8</v>
      </c>
      <c r="AE948" s="13">
        <v>112.8</v>
      </c>
      <c r="AF948" s="13">
        <v>-0.9</v>
      </c>
      <c r="AG948" s="13">
        <v>28.7</v>
      </c>
      <c r="AH948" s="13">
        <v>2.85</v>
      </c>
      <c r="AI948" s="13">
        <v>27.6</v>
      </c>
      <c r="AJ948" s="13">
        <v>1.2</v>
      </c>
      <c r="AK948" s="13">
        <v>8</v>
      </c>
      <c r="AL948" s="13">
        <v>4.5999999999999996</v>
      </c>
      <c r="AM948" s="13">
        <v>9.6999999999999993</v>
      </c>
      <c r="AN948" s="13">
        <v>48.3</v>
      </c>
      <c r="AO948" s="13">
        <v>53.1</v>
      </c>
      <c r="AP948" s="13">
        <v>21.1</v>
      </c>
      <c r="AQ948" s="13">
        <v>100.49</v>
      </c>
      <c r="AR948" s="13">
        <v>9.1</v>
      </c>
      <c r="AS948" s="13">
        <v>4393</v>
      </c>
      <c r="AT948" s="16">
        <v>13.106666666666667</v>
      </c>
      <c r="AU948" s="16">
        <v>5.4</v>
      </c>
      <c r="AV948" s="17">
        <v>2.6</v>
      </c>
      <c r="AW948" s="17">
        <v>0.4</v>
      </c>
      <c r="AX948" s="17">
        <v>2.3066666666666666</v>
      </c>
      <c r="AY948" s="17">
        <v>0.90666666666666662</v>
      </c>
      <c r="AZ948" s="17">
        <v>0.2</v>
      </c>
      <c r="BA948" s="17">
        <v>1.9066666666666667</v>
      </c>
      <c r="BB948" s="18">
        <v>0.46642941874258598</v>
      </c>
      <c r="BC948" s="18">
        <v>2.8321678321678321</v>
      </c>
      <c r="BD948" s="18">
        <v>3.2265717674970343E-2</v>
      </c>
      <c r="BE948" s="18">
        <v>7.1174377224199285E-3</v>
      </c>
      <c r="BF948" s="18">
        <v>1.4234875444839857E-2</v>
      </c>
      <c r="BG948" s="18">
        <v>8.2087781731909837E-2</v>
      </c>
      <c r="BH948" s="58" t="s">
        <v>1322</v>
      </c>
      <c r="BI948" s="58" t="s">
        <v>1331</v>
      </c>
      <c r="BJ948" s="60">
        <v>0.48299999999999998</v>
      </c>
      <c r="BK948" s="60">
        <v>0.53100000000000003</v>
      </c>
      <c r="BL948" s="60">
        <v>0.4978877489438745</v>
      </c>
      <c r="BM948" s="62" t="s">
        <v>1527</v>
      </c>
      <c r="BN948" s="64">
        <v>0.40084775318578142</v>
      </c>
      <c r="BO948" s="64">
        <v>2107.5</v>
      </c>
      <c r="BP948" s="65">
        <v>0.19217081850533807</v>
      </c>
      <c r="BQ948" s="65">
        <v>2.8321678321678321</v>
      </c>
      <c r="BR948" s="80">
        <v>9.2526690391459068E-2</v>
      </c>
      <c r="BS948" s="18">
        <v>4.3969948596283115E-2</v>
      </c>
    </row>
    <row r="949" spans="1:71">
      <c r="A949" s="77" t="s">
        <v>220</v>
      </c>
      <c r="B949" s="12" t="s">
        <v>93</v>
      </c>
      <c r="C949" s="13">
        <v>25</v>
      </c>
      <c r="D949" s="13">
        <v>77</v>
      </c>
      <c r="E949" s="13">
        <v>31</v>
      </c>
      <c r="F949" s="13">
        <v>46</v>
      </c>
      <c r="G949" s="13">
        <v>23.9</v>
      </c>
      <c r="H949" s="14">
        <v>978</v>
      </c>
      <c r="I949" s="15">
        <v>370</v>
      </c>
      <c r="J949" s="15">
        <v>770</v>
      </c>
      <c r="K949" s="14">
        <v>48.2</v>
      </c>
      <c r="L949" s="15">
        <v>85</v>
      </c>
      <c r="M949" s="15">
        <v>277</v>
      </c>
      <c r="N949" s="14">
        <v>31.8</v>
      </c>
      <c r="O949" s="14">
        <v>146</v>
      </c>
      <c r="P949" s="14">
        <v>193</v>
      </c>
      <c r="Q949" s="14">
        <v>77.3</v>
      </c>
      <c r="R949" s="15">
        <v>116</v>
      </c>
      <c r="S949" s="15">
        <v>262</v>
      </c>
      <c r="T949" s="15">
        <v>370</v>
      </c>
      <c r="U949" s="15">
        <v>123</v>
      </c>
      <c r="V949" s="68">
        <v>77</v>
      </c>
      <c r="W949" s="15">
        <v>46</v>
      </c>
      <c r="X949" s="15">
        <v>23</v>
      </c>
      <c r="Y949" s="15">
        <v>116</v>
      </c>
      <c r="Z949" s="14">
        <v>1748</v>
      </c>
      <c r="AA949" s="14">
        <v>3</v>
      </c>
      <c r="AB949" s="14">
        <v>0</v>
      </c>
      <c r="AC949" s="13">
        <v>-2.8</v>
      </c>
      <c r="AD949" s="13">
        <v>110.1</v>
      </c>
      <c r="AE949" s="13">
        <v>115.9</v>
      </c>
      <c r="AF949" s="13">
        <v>-5.8</v>
      </c>
      <c r="AG949" s="13">
        <v>10.5</v>
      </c>
      <c r="AH949" s="13">
        <v>1.62</v>
      </c>
      <c r="AI949" s="13">
        <v>11.9</v>
      </c>
      <c r="AJ949" s="13">
        <v>5.7</v>
      </c>
      <c r="AK949" s="13">
        <v>13.6</v>
      </c>
      <c r="AL949" s="13">
        <v>9.6</v>
      </c>
      <c r="AM949" s="13">
        <v>7.3</v>
      </c>
      <c r="AN949" s="13">
        <v>53.8</v>
      </c>
      <c r="AO949" s="13">
        <v>57.2</v>
      </c>
      <c r="AP949" s="13">
        <v>20.7</v>
      </c>
      <c r="AQ949" s="13">
        <v>102.06</v>
      </c>
      <c r="AR949" s="13">
        <v>10.3</v>
      </c>
      <c r="AS949" s="13">
        <v>3912</v>
      </c>
      <c r="AT949" s="16">
        <v>12.7012987012987</v>
      </c>
      <c r="AU949" s="16">
        <v>1.5974025974025974</v>
      </c>
      <c r="AV949" s="17">
        <v>4.8051948051948052</v>
      </c>
      <c r="AW949" s="17">
        <v>1.5064935064935066</v>
      </c>
      <c r="AX949" s="17">
        <v>3.4025974025974026</v>
      </c>
      <c r="AY949" s="17">
        <v>0.59740259740259738</v>
      </c>
      <c r="AZ949" s="17">
        <v>0.29870129870129869</v>
      </c>
      <c r="BA949" s="17">
        <v>1</v>
      </c>
      <c r="BB949" s="18">
        <v>0.5314350921045482</v>
      </c>
      <c r="BC949" s="18">
        <v>1.5974025974025974</v>
      </c>
      <c r="BD949" s="18">
        <v>2.4995924577514535E-2</v>
      </c>
      <c r="BE949" s="18">
        <v>1.2497962288757268E-2</v>
      </c>
      <c r="BF949" s="18">
        <v>6.3033201108514916E-2</v>
      </c>
      <c r="BG949" s="18">
        <v>0.14236809215888716</v>
      </c>
      <c r="BH949" s="58" t="s">
        <v>1322</v>
      </c>
      <c r="BI949" s="58" t="s">
        <v>1330</v>
      </c>
      <c r="BJ949" s="60">
        <v>0.53799999999999992</v>
      </c>
      <c r="BK949" s="60">
        <v>0.57200000000000006</v>
      </c>
      <c r="BL949" s="60">
        <v>0.46469523234761617</v>
      </c>
      <c r="BM949" s="62" t="s">
        <v>1527</v>
      </c>
      <c r="BN949" s="64">
        <v>0.3884501816091353</v>
      </c>
      <c r="BO949" s="64">
        <v>1840.3</v>
      </c>
      <c r="BP949" s="65">
        <v>6.6836928761614955E-2</v>
      </c>
      <c r="BQ949" s="65">
        <v>1.5974025974025974</v>
      </c>
      <c r="BR949" s="80">
        <v>0.20105417594957345</v>
      </c>
      <c r="BS949" s="18">
        <v>7.9516020938615081E-2</v>
      </c>
    </row>
    <row r="950" spans="1:71">
      <c r="A950" s="77" t="s">
        <v>222</v>
      </c>
      <c r="B950" s="12" t="s">
        <v>67</v>
      </c>
      <c r="C950" s="13">
        <v>22</v>
      </c>
      <c r="D950" s="13">
        <v>69</v>
      </c>
      <c r="E950" s="13">
        <v>43</v>
      </c>
      <c r="F950" s="13">
        <v>26</v>
      </c>
      <c r="G950" s="13">
        <v>32.299999999999997</v>
      </c>
      <c r="H950" s="14">
        <v>973</v>
      </c>
      <c r="I950" s="15">
        <v>386</v>
      </c>
      <c r="J950" s="15">
        <v>697</v>
      </c>
      <c r="K950" s="14">
        <v>55.7</v>
      </c>
      <c r="L950" s="15">
        <v>28</v>
      </c>
      <c r="M950" s="15">
        <v>90</v>
      </c>
      <c r="N950" s="14">
        <v>27.5</v>
      </c>
      <c r="O950" s="14">
        <v>166</v>
      </c>
      <c r="P950" s="14">
        <v>248</v>
      </c>
      <c r="Q950" s="14">
        <v>68.400000000000006</v>
      </c>
      <c r="R950" s="15">
        <v>193</v>
      </c>
      <c r="S950" s="15">
        <v>373</v>
      </c>
      <c r="T950" s="15">
        <v>566</v>
      </c>
      <c r="U950" s="15">
        <v>262</v>
      </c>
      <c r="V950" s="68">
        <v>138</v>
      </c>
      <c r="W950" s="15">
        <v>97</v>
      </c>
      <c r="X950" s="15">
        <v>90</v>
      </c>
      <c r="Y950" s="15">
        <v>166</v>
      </c>
      <c r="Z950" s="14">
        <v>2463</v>
      </c>
      <c r="AA950" s="14">
        <v>21</v>
      </c>
      <c r="AB950" s="14">
        <v>3</v>
      </c>
      <c r="AC950" s="13">
        <v>3.9</v>
      </c>
      <c r="AD950" s="13">
        <v>114.2</v>
      </c>
      <c r="AE950" s="13">
        <v>107.9</v>
      </c>
      <c r="AF950" s="13">
        <v>6.3</v>
      </c>
      <c r="AG950" s="13">
        <v>16.7</v>
      </c>
      <c r="AH950" s="13">
        <v>1.92</v>
      </c>
      <c r="AI950" s="13">
        <v>21.9</v>
      </c>
      <c r="AJ950" s="13">
        <v>7.8</v>
      </c>
      <c r="AK950" s="13">
        <v>15.9</v>
      </c>
      <c r="AL950" s="13">
        <v>11.8</v>
      </c>
      <c r="AM950" s="13">
        <v>11.4</v>
      </c>
      <c r="AN950" s="13">
        <v>57.5</v>
      </c>
      <c r="AO950" s="13">
        <v>60.2</v>
      </c>
      <c r="AP950" s="13">
        <v>17.2</v>
      </c>
      <c r="AQ950" s="13">
        <v>100</v>
      </c>
      <c r="AR950" s="13">
        <v>12.9</v>
      </c>
      <c r="AS950" s="13">
        <v>4626</v>
      </c>
      <c r="AT950" s="16">
        <v>14.101449275362318</v>
      </c>
      <c r="AU950" s="16">
        <v>3.7971014492753623</v>
      </c>
      <c r="AV950" s="17">
        <v>8.2028985507246368</v>
      </c>
      <c r="AW950" s="17">
        <v>2.7971014492753623</v>
      </c>
      <c r="AX950" s="17">
        <v>5.4057971014492754</v>
      </c>
      <c r="AY950" s="17">
        <v>1.4057971014492754</v>
      </c>
      <c r="AZ950" s="17">
        <v>1.3043478260869565</v>
      </c>
      <c r="BA950" s="17">
        <v>2</v>
      </c>
      <c r="BB950" s="18">
        <v>0.43657737694620186</v>
      </c>
      <c r="BC950" s="18">
        <v>1.8985507246376812</v>
      </c>
      <c r="BD950" s="18">
        <v>4.3523130075828961E-2</v>
      </c>
      <c r="BE950" s="18">
        <v>4.038228563736708E-2</v>
      </c>
      <c r="BF950" s="18">
        <v>8.6597568089020513E-2</v>
      </c>
      <c r="BG950" s="18">
        <v>0.16736213936375466</v>
      </c>
      <c r="BH950" s="58" t="s">
        <v>1323</v>
      </c>
      <c r="BI950" s="58" t="s">
        <v>1329</v>
      </c>
      <c r="BJ950" s="60">
        <v>0.57499999999999996</v>
      </c>
      <c r="BK950" s="60">
        <v>0.60199999999999998</v>
      </c>
      <c r="BL950" s="60">
        <v>0.42063971031985514</v>
      </c>
      <c r="BM950" s="62" t="s">
        <v>1526</v>
      </c>
      <c r="BN950" s="64">
        <v>0.43127168809961219</v>
      </c>
      <c r="BO950" s="64">
        <v>2228.6999999999998</v>
      </c>
      <c r="BP950" s="65">
        <v>0.11755732041100193</v>
      </c>
      <c r="BQ950" s="65">
        <v>1.8985507246376812</v>
      </c>
      <c r="BR950" s="80">
        <v>0.25395970745277513</v>
      </c>
      <c r="BS950" s="18">
        <v>0.11262170772199039</v>
      </c>
    </row>
    <row r="951" spans="1:71">
      <c r="A951" s="77" t="s">
        <v>224</v>
      </c>
      <c r="B951" s="12" t="s">
        <v>69</v>
      </c>
      <c r="C951" s="13">
        <v>35</v>
      </c>
      <c r="D951" s="13">
        <v>55</v>
      </c>
      <c r="E951" s="13">
        <v>36</v>
      </c>
      <c r="F951" s="13">
        <v>19</v>
      </c>
      <c r="G951" s="13">
        <v>31.7</v>
      </c>
      <c r="H951" s="14">
        <v>963</v>
      </c>
      <c r="I951" s="15">
        <v>303</v>
      </c>
      <c r="J951" s="15">
        <v>600</v>
      </c>
      <c r="K951" s="14">
        <v>50.4</v>
      </c>
      <c r="L951" s="15">
        <v>33</v>
      </c>
      <c r="M951" s="15">
        <v>105</v>
      </c>
      <c r="N951" s="14">
        <v>30.8</v>
      </c>
      <c r="O951" s="14">
        <v>330</v>
      </c>
      <c r="P951" s="14">
        <v>391</v>
      </c>
      <c r="Q951" s="14">
        <v>84.2</v>
      </c>
      <c r="R951" s="15">
        <v>127</v>
      </c>
      <c r="S951" s="15">
        <v>171</v>
      </c>
      <c r="T951" s="15">
        <v>297</v>
      </c>
      <c r="U951" s="15">
        <v>297</v>
      </c>
      <c r="V951" s="68">
        <v>72</v>
      </c>
      <c r="W951" s="15">
        <v>77</v>
      </c>
      <c r="X951" s="15">
        <v>17</v>
      </c>
      <c r="Y951" s="15">
        <v>50</v>
      </c>
      <c r="Z951" s="14">
        <v>1975</v>
      </c>
      <c r="AA951" s="14">
        <v>6</v>
      </c>
      <c r="AB951" s="14">
        <v>3</v>
      </c>
      <c r="AC951" s="13">
        <v>4.5</v>
      </c>
      <c r="AD951" s="13">
        <v>115.9</v>
      </c>
      <c r="AE951" s="13">
        <v>109.6</v>
      </c>
      <c r="AF951" s="13">
        <v>6.3</v>
      </c>
      <c r="AG951" s="13">
        <v>26</v>
      </c>
      <c r="AH951" s="13">
        <v>4.03</v>
      </c>
      <c r="AI951" s="13">
        <v>26.2</v>
      </c>
      <c r="AJ951" s="13">
        <v>7</v>
      </c>
      <c r="AK951" s="13">
        <v>10.1</v>
      </c>
      <c r="AL951" s="13">
        <v>8.5</v>
      </c>
      <c r="AM951" s="13">
        <v>6.5</v>
      </c>
      <c r="AN951" s="13">
        <v>53.1</v>
      </c>
      <c r="AO951" s="13">
        <v>62.6</v>
      </c>
      <c r="AP951" s="13">
        <v>20.3</v>
      </c>
      <c r="AQ951" s="13">
        <v>98.95</v>
      </c>
      <c r="AR951" s="13">
        <v>14.5</v>
      </c>
      <c r="AS951" s="13">
        <v>3608</v>
      </c>
      <c r="AT951" s="16">
        <v>17.509090909090908</v>
      </c>
      <c r="AU951" s="16">
        <v>5.4</v>
      </c>
      <c r="AV951" s="17">
        <v>5.4</v>
      </c>
      <c r="AW951" s="17">
        <v>2.3090909090909091</v>
      </c>
      <c r="AX951" s="17">
        <v>3.1090909090909089</v>
      </c>
      <c r="AY951" s="17">
        <v>1.4</v>
      </c>
      <c r="AZ951" s="17">
        <v>0.30909090909090908</v>
      </c>
      <c r="BA951" s="17">
        <v>1.3090909090909091</v>
      </c>
      <c r="BB951" s="18">
        <v>0.55233725265271005</v>
      </c>
      <c r="BC951" s="18">
        <v>4.125</v>
      </c>
      <c r="BD951" s="18">
        <v>4.4164037854889586E-2</v>
      </c>
      <c r="BE951" s="18">
        <v>9.7505018640665336E-3</v>
      </c>
      <c r="BF951" s="18">
        <v>7.2841984513908803E-2</v>
      </c>
      <c r="BG951" s="18">
        <v>9.8078577573845707E-2</v>
      </c>
      <c r="BH951" s="58" t="s">
        <v>1323</v>
      </c>
      <c r="BI951" s="58" t="s">
        <v>1332</v>
      </c>
      <c r="BJ951" s="60">
        <v>0.53100000000000003</v>
      </c>
      <c r="BK951" s="60">
        <v>0.626</v>
      </c>
      <c r="BL951" s="60">
        <v>0.36210018105009051</v>
      </c>
      <c r="BM951" s="62" t="s">
        <v>1526</v>
      </c>
      <c r="BN951" s="64">
        <v>0.53548929943296142</v>
      </c>
      <c r="BO951" s="64">
        <v>1743.5</v>
      </c>
      <c r="BP951" s="65">
        <v>0.17034700315457413</v>
      </c>
      <c r="BQ951" s="65">
        <v>4.125</v>
      </c>
      <c r="BR951" s="80">
        <v>0.17034700315457416</v>
      </c>
      <c r="BS951" s="18">
        <v>7.4753847624510095E-2</v>
      </c>
    </row>
    <row r="952" spans="1:71">
      <c r="A952" s="77" t="s">
        <v>226</v>
      </c>
      <c r="B952" s="12" t="s">
        <v>49</v>
      </c>
      <c r="C952" s="13">
        <v>29</v>
      </c>
      <c r="D952" s="13">
        <v>65</v>
      </c>
      <c r="E952" s="13">
        <v>25</v>
      </c>
      <c r="F952" s="13">
        <v>40</v>
      </c>
      <c r="G952" s="13">
        <v>29.8</v>
      </c>
      <c r="H952" s="14">
        <v>962</v>
      </c>
      <c r="I952" s="15">
        <v>371</v>
      </c>
      <c r="J952" s="15">
        <v>845</v>
      </c>
      <c r="K952" s="14">
        <v>43.6</v>
      </c>
      <c r="L952" s="15">
        <v>98</v>
      </c>
      <c r="M952" s="15">
        <v>312</v>
      </c>
      <c r="N952" s="14">
        <v>30.7</v>
      </c>
      <c r="O952" s="14">
        <v>130</v>
      </c>
      <c r="P952" s="14">
        <v>202</v>
      </c>
      <c r="Q952" s="14">
        <v>63.4</v>
      </c>
      <c r="R952" s="15">
        <v>52</v>
      </c>
      <c r="S952" s="15">
        <v>319</v>
      </c>
      <c r="T952" s="15">
        <v>371</v>
      </c>
      <c r="U952" s="15">
        <v>150</v>
      </c>
      <c r="V952" s="68">
        <v>143</v>
      </c>
      <c r="W952" s="15">
        <v>39</v>
      </c>
      <c r="X952" s="15">
        <v>20</v>
      </c>
      <c r="Y952" s="15">
        <v>117</v>
      </c>
      <c r="Z952" s="14">
        <v>1658</v>
      </c>
      <c r="AA952" s="14">
        <v>6</v>
      </c>
      <c r="AB952" s="14">
        <v>0</v>
      </c>
      <c r="AC952" s="13">
        <v>-6.4</v>
      </c>
      <c r="AD952" s="13">
        <v>105.8</v>
      </c>
      <c r="AE952" s="13">
        <v>116.1</v>
      </c>
      <c r="AF952" s="13">
        <v>-10.3</v>
      </c>
      <c r="AG952" s="13">
        <v>12.3</v>
      </c>
      <c r="AH952" s="13">
        <v>1.04</v>
      </c>
      <c r="AI952" s="13">
        <v>12.3</v>
      </c>
      <c r="AJ952" s="13">
        <v>2.7</v>
      </c>
      <c r="AK952" s="13">
        <v>15.5</v>
      </c>
      <c r="AL952" s="13">
        <v>9.1</v>
      </c>
      <c r="AM952" s="13">
        <v>11.8</v>
      </c>
      <c r="AN952" s="13">
        <v>49.3</v>
      </c>
      <c r="AO952" s="13">
        <v>51.4</v>
      </c>
      <c r="AP952" s="13">
        <v>23.3</v>
      </c>
      <c r="AQ952" s="13">
        <v>102.96</v>
      </c>
      <c r="AR952" s="13">
        <v>8</v>
      </c>
      <c r="AS952" s="13">
        <v>4158</v>
      </c>
      <c r="AT952" s="16">
        <v>14.8</v>
      </c>
      <c r="AU952" s="16">
        <v>2.3076923076923075</v>
      </c>
      <c r="AV952" s="17">
        <v>5.7076923076923078</v>
      </c>
      <c r="AW952" s="17">
        <v>0.8</v>
      </c>
      <c r="AX952" s="17">
        <v>4.907692307692308</v>
      </c>
      <c r="AY952" s="17">
        <v>0.6</v>
      </c>
      <c r="AZ952" s="17">
        <v>0.30769230769230771</v>
      </c>
      <c r="BA952" s="17">
        <v>2.2000000000000002</v>
      </c>
      <c r="BB952" s="18">
        <v>0.49664429530201343</v>
      </c>
      <c r="BC952" s="18">
        <v>1.0489510489510487</v>
      </c>
      <c r="BD952" s="18">
        <v>2.0134228187919462E-2</v>
      </c>
      <c r="BE952" s="18">
        <v>1.0325245224574084E-2</v>
      </c>
      <c r="BF952" s="18">
        <v>2.6845637583892617E-2</v>
      </c>
      <c r="BG952" s="18">
        <v>0.16468766133195664</v>
      </c>
      <c r="BH952" s="58" t="s">
        <v>1322</v>
      </c>
      <c r="BI952" s="58" t="s">
        <v>1331</v>
      </c>
      <c r="BJ952" s="60">
        <v>0.49299999999999999</v>
      </c>
      <c r="BK952" s="60">
        <v>0.51400000000000001</v>
      </c>
      <c r="BL952" s="60">
        <v>0.50995775497887752</v>
      </c>
      <c r="BM952" s="62" t="s">
        <v>1527</v>
      </c>
      <c r="BN952" s="64">
        <v>0.45263581488933607</v>
      </c>
      <c r="BO952" s="64">
        <v>1937</v>
      </c>
      <c r="BP952" s="65">
        <v>7.7439339184305622E-2</v>
      </c>
      <c r="BQ952" s="65">
        <v>1.048951048951049</v>
      </c>
      <c r="BR952" s="80">
        <v>0.19153329891584925</v>
      </c>
      <c r="BS952" s="18">
        <v>7.3997590776114272E-2</v>
      </c>
    </row>
    <row r="953" spans="1:71">
      <c r="A953" s="77" t="s">
        <v>228</v>
      </c>
      <c r="B953" s="12" t="s">
        <v>57</v>
      </c>
      <c r="C953" s="13">
        <v>20</v>
      </c>
      <c r="D953" s="13">
        <v>75</v>
      </c>
      <c r="E953" s="13">
        <v>38</v>
      </c>
      <c r="F953" s="13">
        <v>37</v>
      </c>
      <c r="G953" s="13">
        <v>24.6</v>
      </c>
      <c r="H953" s="14">
        <v>945</v>
      </c>
      <c r="I953" s="15">
        <v>360</v>
      </c>
      <c r="J953" s="15">
        <v>780</v>
      </c>
      <c r="K953" s="14">
        <v>45.8</v>
      </c>
      <c r="L953" s="15">
        <v>120</v>
      </c>
      <c r="M953" s="15">
        <v>345</v>
      </c>
      <c r="N953" s="14">
        <v>35.5</v>
      </c>
      <c r="O953" s="14">
        <v>105</v>
      </c>
      <c r="P953" s="14">
        <v>150</v>
      </c>
      <c r="Q953" s="14">
        <v>71.099999999999994</v>
      </c>
      <c r="R953" s="15">
        <v>83</v>
      </c>
      <c r="S953" s="15">
        <v>180</v>
      </c>
      <c r="T953" s="15">
        <v>270</v>
      </c>
      <c r="U953" s="15">
        <v>90</v>
      </c>
      <c r="V953" s="68">
        <v>90</v>
      </c>
      <c r="W953" s="15">
        <v>53</v>
      </c>
      <c r="X953" s="15">
        <v>38</v>
      </c>
      <c r="Y953" s="15">
        <v>150</v>
      </c>
      <c r="Z953" s="14">
        <v>1575</v>
      </c>
      <c r="AA953" s="14">
        <v>1</v>
      </c>
      <c r="AB953" s="14">
        <v>0</v>
      </c>
      <c r="AC953" s="13">
        <v>-1.6</v>
      </c>
      <c r="AD953" s="13">
        <v>112.3</v>
      </c>
      <c r="AE953" s="13">
        <v>115</v>
      </c>
      <c r="AF953" s="13">
        <v>-2.7</v>
      </c>
      <c r="AG953" s="13">
        <v>6.8</v>
      </c>
      <c r="AH953" s="13">
        <v>1</v>
      </c>
      <c r="AI953" s="13">
        <v>9</v>
      </c>
      <c r="AJ953" s="13">
        <v>4.4000000000000004</v>
      </c>
      <c r="AK953" s="13">
        <v>9.9</v>
      </c>
      <c r="AL953" s="13">
        <v>7.1</v>
      </c>
      <c r="AM953" s="13">
        <v>9</v>
      </c>
      <c r="AN953" s="13">
        <v>53.7</v>
      </c>
      <c r="AO953" s="13">
        <v>55.8</v>
      </c>
      <c r="AP953" s="13">
        <v>20.3</v>
      </c>
      <c r="AQ953" s="13">
        <v>104.57</v>
      </c>
      <c r="AR953" s="13">
        <v>7.1</v>
      </c>
      <c r="AS953" s="13">
        <v>4011</v>
      </c>
      <c r="AT953" s="16">
        <v>12.6</v>
      </c>
      <c r="AU953" s="16">
        <v>1.2</v>
      </c>
      <c r="AV953" s="17">
        <v>3.6</v>
      </c>
      <c r="AW953" s="17">
        <v>1.1066666666666667</v>
      </c>
      <c r="AX953" s="17">
        <v>2.4</v>
      </c>
      <c r="AY953" s="17">
        <v>0.70666666666666667</v>
      </c>
      <c r="AZ953" s="17">
        <v>0.50666666666666671</v>
      </c>
      <c r="BA953" s="17">
        <v>1.2</v>
      </c>
      <c r="BB953" s="18">
        <v>0.51219512195121952</v>
      </c>
      <c r="BC953" s="18">
        <v>1</v>
      </c>
      <c r="BD953" s="18">
        <v>2.8726287262872626E-2</v>
      </c>
      <c r="BE953" s="18">
        <v>2.0596205962059622E-2</v>
      </c>
      <c r="BF953" s="18">
        <v>4.4986449864498644E-2</v>
      </c>
      <c r="BG953" s="18">
        <v>9.7560975609756087E-2</v>
      </c>
      <c r="BH953" s="58" t="s">
        <v>1322</v>
      </c>
      <c r="BI953" s="58" t="s">
        <v>1329</v>
      </c>
      <c r="BJ953" s="60">
        <v>0.53700000000000003</v>
      </c>
      <c r="BK953" s="60">
        <v>0.55799999999999994</v>
      </c>
      <c r="BL953" s="60">
        <v>0.47073023536511766</v>
      </c>
      <c r="BM953" s="62" t="s">
        <v>1527</v>
      </c>
      <c r="BN953" s="64">
        <v>0.38535211267605635</v>
      </c>
      <c r="BO953" s="64">
        <v>1845</v>
      </c>
      <c r="BP953" s="65">
        <v>4.878048780487805E-2</v>
      </c>
      <c r="BQ953" s="65">
        <v>1</v>
      </c>
      <c r="BR953" s="80">
        <v>0.14634146341463414</v>
      </c>
      <c r="BS953" s="18">
        <v>6.5221318879855453E-2</v>
      </c>
    </row>
    <row r="954" spans="1:71">
      <c r="A954" s="77" t="s">
        <v>230</v>
      </c>
      <c r="B954" s="12" t="s">
        <v>65</v>
      </c>
      <c r="C954" s="13">
        <v>24</v>
      </c>
      <c r="D954" s="13">
        <v>76</v>
      </c>
      <c r="E954" s="13">
        <v>36</v>
      </c>
      <c r="F954" s="13">
        <v>40</v>
      </c>
      <c r="G954" s="13">
        <v>34.299999999999997</v>
      </c>
      <c r="H954" s="14">
        <v>942</v>
      </c>
      <c r="I954" s="15">
        <v>365</v>
      </c>
      <c r="J954" s="15">
        <v>821</v>
      </c>
      <c r="K954" s="14">
        <v>44.4</v>
      </c>
      <c r="L954" s="15">
        <v>152</v>
      </c>
      <c r="M954" s="15">
        <v>448</v>
      </c>
      <c r="N954" s="14">
        <v>34.299999999999997</v>
      </c>
      <c r="O954" s="14">
        <v>61</v>
      </c>
      <c r="P954" s="14">
        <v>68</v>
      </c>
      <c r="Q954" s="14">
        <v>83.3</v>
      </c>
      <c r="R954" s="15">
        <v>144</v>
      </c>
      <c r="S954" s="15">
        <v>365</v>
      </c>
      <c r="T954" s="15">
        <v>509</v>
      </c>
      <c r="U954" s="15">
        <v>106</v>
      </c>
      <c r="V954" s="68">
        <v>61</v>
      </c>
      <c r="W954" s="15">
        <v>61</v>
      </c>
      <c r="X954" s="15">
        <v>68</v>
      </c>
      <c r="Y954" s="15">
        <v>182</v>
      </c>
      <c r="Z954" s="14">
        <v>2044</v>
      </c>
      <c r="AA954" s="14">
        <v>11</v>
      </c>
      <c r="AB954" s="14">
        <v>0</v>
      </c>
      <c r="AC954" s="13">
        <v>0.6</v>
      </c>
      <c r="AD954" s="13">
        <v>114.8</v>
      </c>
      <c r="AE954" s="13">
        <v>113.4</v>
      </c>
      <c r="AF954" s="13">
        <v>1.5</v>
      </c>
      <c r="AG954" s="13">
        <v>5.5</v>
      </c>
      <c r="AH954" s="13">
        <v>1.82</v>
      </c>
      <c r="AI954" s="13">
        <v>10.7</v>
      </c>
      <c r="AJ954" s="13">
        <v>5.6</v>
      </c>
      <c r="AK954" s="13">
        <v>13.4</v>
      </c>
      <c r="AL954" s="13">
        <v>9.5</v>
      </c>
      <c r="AM954" s="13">
        <v>5.9</v>
      </c>
      <c r="AN954" s="13">
        <v>53.8</v>
      </c>
      <c r="AO954" s="13">
        <v>55.3</v>
      </c>
      <c r="AP954" s="13">
        <v>14.8</v>
      </c>
      <c r="AQ954" s="13">
        <v>100.09</v>
      </c>
      <c r="AR954" s="13">
        <v>7.5</v>
      </c>
      <c r="AS954" s="13">
        <v>5428</v>
      </c>
      <c r="AT954" s="16">
        <v>12.394736842105264</v>
      </c>
      <c r="AU954" s="16">
        <v>1.3947368421052631</v>
      </c>
      <c r="AV954" s="17">
        <v>6.6973684210526319</v>
      </c>
      <c r="AW954" s="17">
        <v>1.8947368421052631</v>
      </c>
      <c r="AX954" s="17">
        <v>4.8026315789473681</v>
      </c>
      <c r="AY954" s="17">
        <v>0.80263157894736847</v>
      </c>
      <c r="AZ954" s="17">
        <v>0.89473684210526316</v>
      </c>
      <c r="BA954" s="17">
        <v>0.80263157894736847</v>
      </c>
      <c r="BB954" s="18">
        <v>0.36136259014884153</v>
      </c>
      <c r="BC954" s="18">
        <v>1.7377049180327866</v>
      </c>
      <c r="BD954" s="18">
        <v>2.3400337578640483E-2</v>
      </c>
      <c r="BE954" s="18">
        <v>2.6085622218812339E-2</v>
      </c>
      <c r="BF954" s="18">
        <v>5.5240141169249656E-2</v>
      </c>
      <c r="BG954" s="18">
        <v>0.14001841338038976</v>
      </c>
      <c r="BH954" s="58" t="s">
        <v>1323</v>
      </c>
      <c r="BI954" s="58" t="s">
        <v>1330</v>
      </c>
      <c r="BJ954" s="60">
        <v>0.53799999999999992</v>
      </c>
      <c r="BK954" s="60">
        <v>0.55299999999999994</v>
      </c>
      <c r="BL954" s="60">
        <v>0.49547374773687386</v>
      </c>
      <c r="BM954" s="62" t="s">
        <v>1526</v>
      </c>
      <c r="BN954" s="64">
        <v>0.3790744466800805</v>
      </c>
      <c r="BO954" s="64">
        <v>2606.7999999999997</v>
      </c>
      <c r="BP954" s="65">
        <v>4.0662881694030997E-2</v>
      </c>
      <c r="BQ954" s="65">
        <v>1.7377049180327868</v>
      </c>
      <c r="BR954" s="80">
        <v>0.19525855454963942</v>
      </c>
      <c r="BS954" s="18">
        <v>8.1581504782364075E-2</v>
      </c>
    </row>
    <row r="955" spans="1:71">
      <c r="A955" s="77" t="s">
        <v>232</v>
      </c>
      <c r="B955" s="12" t="s">
        <v>59</v>
      </c>
      <c r="C955" s="13">
        <v>21</v>
      </c>
      <c r="D955" s="13">
        <v>78</v>
      </c>
      <c r="E955" s="13">
        <v>43</v>
      </c>
      <c r="F955" s="13">
        <v>35</v>
      </c>
      <c r="G955" s="13">
        <v>26.1</v>
      </c>
      <c r="H955" s="14">
        <v>920</v>
      </c>
      <c r="I955" s="15">
        <v>374</v>
      </c>
      <c r="J955" s="15">
        <v>546</v>
      </c>
      <c r="K955" s="14">
        <v>69.2</v>
      </c>
      <c r="L955" s="14">
        <v>0</v>
      </c>
      <c r="M955" s="14">
        <v>0</v>
      </c>
      <c r="N955" s="14">
        <v>0</v>
      </c>
      <c r="O955" s="14">
        <v>164</v>
      </c>
      <c r="P955" s="14">
        <v>242</v>
      </c>
      <c r="Q955" s="14">
        <v>66.900000000000006</v>
      </c>
      <c r="R955" s="15">
        <v>281</v>
      </c>
      <c r="S955" s="15">
        <v>530</v>
      </c>
      <c r="T955" s="15">
        <v>803</v>
      </c>
      <c r="U955" s="15">
        <v>211</v>
      </c>
      <c r="V955" s="68">
        <v>133</v>
      </c>
      <c r="W955" s="15">
        <v>55</v>
      </c>
      <c r="X955" s="15">
        <v>86</v>
      </c>
      <c r="Y955" s="15">
        <v>250</v>
      </c>
      <c r="Z955" s="14">
        <v>2496</v>
      </c>
      <c r="AA955" s="14">
        <v>41</v>
      </c>
      <c r="AB955" s="14">
        <v>0</v>
      </c>
      <c r="AC955" s="13">
        <v>0.5</v>
      </c>
      <c r="AD955" s="13">
        <v>115.5</v>
      </c>
      <c r="AE955" s="13">
        <v>114</v>
      </c>
      <c r="AF955" s="13">
        <v>1.5</v>
      </c>
      <c r="AG955" s="13">
        <v>14.1</v>
      </c>
      <c r="AH955" s="13">
        <v>1.54</v>
      </c>
      <c r="AI955" s="13">
        <v>21</v>
      </c>
      <c r="AJ955" s="13">
        <v>13.7</v>
      </c>
      <c r="AK955" s="13">
        <v>25.9</v>
      </c>
      <c r="AL955" s="13">
        <v>19.899999999999999</v>
      </c>
      <c r="AM955" s="13">
        <v>13.6</v>
      </c>
      <c r="AN955" s="13">
        <v>69.2</v>
      </c>
      <c r="AO955" s="13">
        <v>70.3</v>
      </c>
      <c r="AP955" s="13">
        <v>16.100000000000001</v>
      </c>
      <c r="AQ955" s="13">
        <v>101.29</v>
      </c>
      <c r="AR955" s="13">
        <v>14</v>
      </c>
      <c r="AS955" s="13">
        <v>4278</v>
      </c>
      <c r="AT955" s="16">
        <v>11.794871794871796</v>
      </c>
      <c r="AU955" s="16">
        <v>2.7051282051282053</v>
      </c>
      <c r="AV955" s="17">
        <v>10.294871794871796</v>
      </c>
      <c r="AW955" s="17">
        <v>3.6025641025641026</v>
      </c>
      <c r="AX955" s="17">
        <v>6.7948717948717947</v>
      </c>
      <c r="AY955" s="17">
        <v>0.70512820512820518</v>
      </c>
      <c r="AZ955" s="17">
        <v>1.1025641025641026</v>
      </c>
      <c r="BA955" s="17">
        <v>1.7051282051282051</v>
      </c>
      <c r="BB955" s="18">
        <v>0.45191079673838297</v>
      </c>
      <c r="BC955" s="18">
        <v>1.5864661654135339</v>
      </c>
      <c r="BD955" s="18">
        <v>2.7016406326751154E-2</v>
      </c>
      <c r="BE955" s="18">
        <v>4.2243835347283626E-2</v>
      </c>
      <c r="BF955" s="18">
        <v>0.13802927596031045</v>
      </c>
      <c r="BG955" s="18">
        <v>0.26033991551232927</v>
      </c>
      <c r="BH955" s="58" t="s">
        <v>1322</v>
      </c>
      <c r="BI955" s="58" t="s">
        <v>1329</v>
      </c>
      <c r="BJ955" s="60">
        <v>0.69200000000000006</v>
      </c>
      <c r="BK955" s="60">
        <v>0.70299999999999996</v>
      </c>
      <c r="BL955" s="60">
        <v>0.3295111647555824</v>
      </c>
      <c r="BM955" s="62" t="s">
        <v>1527</v>
      </c>
      <c r="BN955" s="64">
        <v>0.36072847340452979</v>
      </c>
      <c r="BO955" s="64">
        <v>2035.8000000000002</v>
      </c>
      <c r="BP955" s="65">
        <v>0.1036447588171726</v>
      </c>
      <c r="BQ955" s="65">
        <v>1.5864661654135339</v>
      </c>
      <c r="BR955" s="80">
        <v>0.39443953237056684</v>
      </c>
      <c r="BS955" s="18">
        <v>0.15456659134820053</v>
      </c>
    </row>
    <row r="956" spans="1:71">
      <c r="A956" s="77" t="s">
        <v>234</v>
      </c>
      <c r="B956" s="12" t="s">
        <v>43</v>
      </c>
      <c r="C956" s="13">
        <v>26</v>
      </c>
      <c r="D956" s="13">
        <v>76</v>
      </c>
      <c r="E956" s="13">
        <v>62</v>
      </c>
      <c r="F956" s="13">
        <v>14</v>
      </c>
      <c r="G956" s="13">
        <v>22.9</v>
      </c>
      <c r="H956" s="14">
        <v>912</v>
      </c>
      <c r="I956" s="15">
        <v>357</v>
      </c>
      <c r="J956" s="15">
        <v>730</v>
      </c>
      <c r="K956" s="14">
        <v>48.8</v>
      </c>
      <c r="L956" s="15">
        <v>129</v>
      </c>
      <c r="M956" s="15">
        <v>342</v>
      </c>
      <c r="N956" s="14">
        <v>38.299999999999997</v>
      </c>
      <c r="O956" s="14">
        <v>76</v>
      </c>
      <c r="P956" s="14">
        <v>91</v>
      </c>
      <c r="Q956" s="14">
        <v>83.1</v>
      </c>
      <c r="R956" s="15">
        <v>84</v>
      </c>
      <c r="S956" s="15">
        <v>213</v>
      </c>
      <c r="T956" s="15">
        <v>296</v>
      </c>
      <c r="U956" s="15">
        <v>137</v>
      </c>
      <c r="V956" s="68">
        <v>68</v>
      </c>
      <c r="W956" s="15">
        <v>61</v>
      </c>
      <c r="X956" s="15">
        <v>15</v>
      </c>
      <c r="Y956" s="15">
        <v>99</v>
      </c>
      <c r="Z956" s="14">
        <v>1634</v>
      </c>
      <c r="AA956" s="14">
        <v>2</v>
      </c>
      <c r="AB956" s="14">
        <v>0</v>
      </c>
      <c r="AC956" s="13">
        <v>6.8</v>
      </c>
      <c r="AD956" s="13">
        <v>120.7</v>
      </c>
      <c r="AE956" s="13">
        <v>106.6</v>
      </c>
      <c r="AF956" s="13">
        <v>14.2</v>
      </c>
      <c r="AG956" s="13">
        <v>10.199999999999999</v>
      </c>
      <c r="AH956" s="13">
        <v>1.94</v>
      </c>
      <c r="AI956" s="13">
        <v>13.8</v>
      </c>
      <c r="AJ956" s="13">
        <v>4.5999999999999996</v>
      </c>
      <c r="AK956" s="13">
        <v>11.3</v>
      </c>
      <c r="AL956" s="13">
        <v>8.1</v>
      </c>
      <c r="AM956" s="13">
        <v>7.1</v>
      </c>
      <c r="AN956" s="13">
        <v>57.7</v>
      </c>
      <c r="AO956" s="13">
        <v>59.6</v>
      </c>
      <c r="AP956" s="13">
        <v>20</v>
      </c>
      <c r="AQ956" s="13">
        <v>101.91</v>
      </c>
      <c r="AR956" s="13">
        <v>10.5</v>
      </c>
      <c r="AS956" s="13">
        <v>3698</v>
      </c>
      <c r="AT956" s="16">
        <v>12</v>
      </c>
      <c r="AU956" s="16">
        <v>1.8026315789473684</v>
      </c>
      <c r="AV956" s="17">
        <v>3.8947368421052633</v>
      </c>
      <c r="AW956" s="17">
        <v>1.1052631578947369</v>
      </c>
      <c r="AX956" s="17">
        <v>2.8026315789473686</v>
      </c>
      <c r="AY956" s="17">
        <v>0.80263157894736847</v>
      </c>
      <c r="AZ956" s="17">
        <v>0.19736842105263158</v>
      </c>
      <c r="BA956" s="17">
        <v>0.89473684210526316</v>
      </c>
      <c r="BB956" s="18">
        <v>0.5240174672489083</v>
      </c>
      <c r="BC956" s="18">
        <v>2.0147058823529411</v>
      </c>
      <c r="BD956" s="18">
        <v>3.5049413927832687E-2</v>
      </c>
      <c r="BE956" s="18">
        <v>8.6187083429096773E-3</v>
      </c>
      <c r="BF956" s="18">
        <v>4.8264766720294193E-2</v>
      </c>
      <c r="BG956" s="18">
        <v>0.12238565846931741</v>
      </c>
      <c r="BH956" s="58" t="s">
        <v>1322</v>
      </c>
      <c r="BI956" s="58" t="s">
        <v>1330</v>
      </c>
      <c r="BJ956" s="60">
        <v>0.57700000000000007</v>
      </c>
      <c r="BK956" s="60">
        <v>0.59599999999999997</v>
      </c>
      <c r="BL956" s="60">
        <v>0.44055522027761013</v>
      </c>
      <c r="BM956" s="62" t="s">
        <v>1527</v>
      </c>
      <c r="BN956" s="64">
        <v>0.3670020120724346</v>
      </c>
      <c r="BO956" s="64">
        <v>1740.3999999999999</v>
      </c>
      <c r="BP956" s="65">
        <v>7.871753619857505E-2</v>
      </c>
      <c r="BQ956" s="65">
        <v>2.0147058823529411</v>
      </c>
      <c r="BR956" s="80">
        <v>0.17007584463341763</v>
      </c>
      <c r="BS956" s="18">
        <v>7.124798896805333E-2</v>
      </c>
    </row>
    <row r="957" spans="1:71">
      <c r="A957" s="77" t="s">
        <v>236</v>
      </c>
      <c r="B957" s="12" t="s">
        <v>143</v>
      </c>
      <c r="C957" s="13">
        <v>27</v>
      </c>
      <c r="D957" s="13">
        <v>69</v>
      </c>
      <c r="E957" s="13">
        <v>32</v>
      </c>
      <c r="F957" s="13">
        <v>37</v>
      </c>
      <c r="G957" s="13">
        <v>27.8</v>
      </c>
      <c r="H957" s="14">
        <v>911</v>
      </c>
      <c r="I957" s="15">
        <v>359</v>
      </c>
      <c r="J957" s="15">
        <v>711</v>
      </c>
      <c r="K957" s="14">
        <v>50.8</v>
      </c>
      <c r="L957" s="15">
        <v>62</v>
      </c>
      <c r="M957" s="15">
        <v>221</v>
      </c>
      <c r="N957" s="14">
        <v>27.5</v>
      </c>
      <c r="O957" s="14">
        <v>131</v>
      </c>
      <c r="P957" s="14">
        <v>159</v>
      </c>
      <c r="Q957" s="14">
        <v>81.3</v>
      </c>
      <c r="R957" s="15">
        <v>76</v>
      </c>
      <c r="S957" s="15">
        <v>255</v>
      </c>
      <c r="T957" s="15">
        <v>331</v>
      </c>
      <c r="U957" s="15">
        <v>207</v>
      </c>
      <c r="V957" s="68">
        <v>110</v>
      </c>
      <c r="W957" s="15">
        <v>69</v>
      </c>
      <c r="X957" s="15">
        <v>14</v>
      </c>
      <c r="Y957" s="15">
        <v>110</v>
      </c>
      <c r="Z957" s="14">
        <v>1753</v>
      </c>
      <c r="AA957" s="14">
        <v>6</v>
      </c>
      <c r="AB957" s="14">
        <v>0</v>
      </c>
      <c r="AC957" s="13">
        <v>-2</v>
      </c>
      <c r="AD957" s="13">
        <v>111.5</v>
      </c>
      <c r="AE957" s="13">
        <v>114.7</v>
      </c>
      <c r="AF957" s="13">
        <v>-3.2</v>
      </c>
      <c r="AG957" s="13">
        <v>16.100000000000001</v>
      </c>
      <c r="AH957" s="13">
        <v>1.86</v>
      </c>
      <c r="AI957" s="13">
        <v>18.899999999999999</v>
      </c>
      <c r="AJ957" s="13">
        <v>4</v>
      </c>
      <c r="AK957" s="13">
        <v>12.5</v>
      </c>
      <c r="AL957" s="13">
        <v>8.4</v>
      </c>
      <c r="AM957" s="13">
        <v>10.199999999999999</v>
      </c>
      <c r="AN957" s="13">
        <v>55.1</v>
      </c>
      <c r="AO957" s="13">
        <v>58.4</v>
      </c>
      <c r="AP957" s="13">
        <v>19.7</v>
      </c>
      <c r="AQ957" s="13">
        <v>101.27</v>
      </c>
      <c r="AR957" s="13">
        <v>10.5</v>
      </c>
      <c r="AS957" s="13">
        <v>4046</v>
      </c>
      <c r="AT957" s="16">
        <v>13.202898550724637</v>
      </c>
      <c r="AU957" s="16">
        <v>3</v>
      </c>
      <c r="AV957" s="17">
        <v>4.7971014492753623</v>
      </c>
      <c r="AW957" s="17">
        <v>1.1014492753623188</v>
      </c>
      <c r="AX957" s="17">
        <v>3.6956521739130435</v>
      </c>
      <c r="AY957" s="17">
        <v>1</v>
      </c>
      <c r="AZ957" s="17">
        <v>0.20289855072463769</v>
      </c>
      <c r="BA957" s="17">
        <v>1.5942028985507246</v>
      </c>
      <c r="BB957" s="18">
        <v>0.47492440829944738</v>
      </c>
      <c r="BC957" s="18">
        <v>1.8818181818181818</v>
      </c>
      <c r="BD957" s="18">
        <v>3.5971223021582732E-2</v>
      </c>
      <c r="BE957" s="18">
        <v>7.2985090188718597E-3</v>
      </c>
      <c r="BF957" s="18">
        <v>3.9620477531018661E-2</v>
      </c>
      <c r="BG957" s="18">
        <v>0.13293712855802314</v>
      </c>
      <c r="BH957" s="58" t="s">
        <v>1322</v>
      </c>
      <c r="BI957" s="58" t="s">
        <v>1330</v>
      </c>
      <c r="BJ957" s="60">
        <v>0.55100000000000005</v>
      </c>
      <c r="BK957" s="60">
        <v>0.58399999999999996</v>
      </c>
      <c r="BL957" s="60">
        <v>0.42908871454435726</v>
      </c>
      <c r="BM957" s="62" t="s">
        <v>1527</v>
      </c>
      <c r="BN957" s="64">
        <v>0.40379086110868107</v>
      </c>
      <c r="BO957" s="64">
        <v>1918.2</v>
      </c>
      <c r="BP957" s="65">
        <v>0.1079136690647482</v>
      </c>
      <c r="BQ957" s="65">
        <v>1.8818181818181818</v>
      </c>
      <c r="BR957" s="80">
        <v>0.1725576060890418</v>
      </c>
      <c r="BS957" s="18">
        <v>7.1942446043165464E-2</v>
      </c>
    </row>
    <row r="958" spans="1:71">
      <c r="A958" s="77" t="s">
        <v>238</v>
      </c>
      <c r="B958" s="12" t="s">
        <v>69</v>
      </c>
      <c r="C958" s="13">
        <v>32</v>
      </c>
      <c r="D958" s="13">
        <v>82</v>
      </c>
      <c r="E958" s="13">
        <v>48</v>
      </c>
      <c r="F958" s="13">
        <v>34</v>
      </c>
      <c r="G958" s="13">
        <v>22.7</v>
      </c>
      <c r="H958" s="14">
        <v>910</v>
      </c>
      <c r="I958" s="15">
        <v>328</v>
      </c>
      <c r="J958" s="15">
        <v>787</v>
      </c>
      <c r="K958" s="14">
        <v>41.7</v>
      </c>
      <c r="L958" s="15">
        <v>205</v>
      </c>
      <c r="M958" s="15">
        <v>549</v>
      </c>
      <c r="N958" s="14">
        <v>37</v>
      </c>
      <c r="O958" s="14">
        <v>49</v>
      </c>
      <c r="P958" s="14">
        <v>66</v>
      </c>
      <c r="Q958" s="14">
        <v>82.8</v>
      </c>
      <c r="R958" s="15">
        <v>49</v>
      </c>
      <c r="S958" s="15">
        <v>213</v>
      </c>
      <c r="T958" s="15">
        <v>262</v>
      </c>
      <c r="U958" s="15">
        <v>131</v>
      </c>
      <c r="V958" s="68">
        <v>90</v>
      </c>
      <c r="W958" s="15">
        <v>66</v>
      </c>
      <c r="X958" s="15">
        <v>25</v>
      </c>
      <c r="Y958" s="15">
        <v>131</v>
      </c>
      <c r="Z958" s="14">
        <v>1615</v>
      </c>
      <c r="AA958" s="14">
        <v>0</v>
      </c>
      <c r="AB958" s="14">
        <v>0</v>
      </c>
      <c r="AC958" s="13">
        <v>1.7</v>
      </c>
      <c r="AD958" s="13">
        <v>112.3</v>
      </c>
      <c r="AE958" s="13">
        <v>110.1</v>
      </c>
      <c r="AF958" s="13">
        <v>2.2000000000000002</v>
      </c>
      <c r="AG958" s="13">
        <v>10.6</v>
      </c>
      <c r="AH958" s="13">
        <v>1.47</v>
      </c>
      <c r="AI958" s="13">
        <v>13</v>
      </c>
      <c r="AJ958" s="13">
        <v>2.5</v>
      </c>
      <c r="AK958" s="13">
        <v>11.1</v>
      </c>
      <c r="AL958" s="13">
        <v>6.6</v>
      </c>
      <c r="AM958" s="13">
        <v>8.8000000000000007</v>
      </c>
      <c r="AN958" s="13">
        <v>54.6</v>
      </c>
      <c r="AO958" s="13">
        <v>56</v>
      </c>
      <c r="AP958" s="13">
        <v>19.600000000000001</v>
      </c>
      <c r="AQ958" s="13">
        <v>100.82</v>
      </c>
      <c r="AR958" s="13">
        <v>8.5</v>
      </c>
      <c r="AS958" s="13">
        <v>3937</v>
      </c>
      <c r="AT958" s="16">
        <v>11.097560975609756</v>
      </c>
      <c r="AU958" s="16">
        <v>1.5975609756097562</v>
      </c>
      <c r="AV958" s="17">
        <v>3.1951219512195124</v>
      </c>
      <c r="AW958" s="17">
        <v>0.59756097560975607</v>
      </c>
      <c r="AX958" s="17">
        <v>2.5975609756097562</v>
      </c>
      <c r="AY958" s="17">
        <v>0.80487804878048785</v>
      </c>
      <c r="AZ958" s="17">
        <v>0.3048780487804878</v>
      </c>
      <c r="BA958" s="17">
        <v>1.0975609756097562</v>
      </c>
      <c r="BB958" s="18">
        <v>0.48887933813258838</v>
      </c>
      <c r="BC958" s="18">
        <v>1.4555555555555555</v>
      </c>
      <c r="BD958" s="18">
        <v>3.5457182765660261E-2</v>
      </c>
      <c r="BE958" s="18">
        <v>1.3430751047598583E-2</v>
      </c>
      <c r="BF958" s="18">
        <v>2.632427205329322E-2</v>
      </c>
      <c r="BG958" s="18">
        <v>0.11442999892553993</v>
      </c>
      <c r="BH958" s="58" t="s">
        <v>1322</v>
      </c>
      <c r="BI958" s="58" t="s">
        <v>1331</v>
      </c>
      <c r="BJ958" s="60">
        <v>0.54600000000000004</v>
      </c>
      <c r="BK958" s="60">
        <v>0.56000000000000005</v>
      </c>
      <c r="BL958" s="60">
        <v>0.47495473747736872</v>
      </c>
      <c r="BM958" s="62" t="s">
        <v>1527</v>
      </c>
      <c r="BN958" s="64">
        <v>0.33940226726210926</v>
      </c>
      <c r="BO958" s="64">
        <v>1861.3999999999999</v>
      </c>
      <c r="BP958" s="65">
        <v>7.037713548941657E-2</v>
      </c>
      <c r="BQ958" s="65">
        <v>1.4555555555555555</v>
      </c>
      <c r="BR958" s="80">
        <v>0.14075427097883314</v>
      </c>
      <c r="BS958" s="18">
        <v>6.3214068264030657E-2</v>
      </c>
    </row>
    <row r="959" spans="1:71">
      <c r="A959" s="79" t="s">
        <v>240</v>
      </c>
      <c r="B959" s="12" t="s">
        <v>115</v>
      </c>
      <c r="C959" s="13">
        <v>29</v>
      </c>
      <c r="D959" s="13">
        <v>60</v>
      </c>
      <c r="E959" s="13">
        <v>21</v>
      </c>
      <c r="F959" s="13">
        <v>39</v>
      </c>
      <c r="G959" s="13">
        <v>34.6</v>
      </c>
      <c r="H959" s="14">
        <v>906</v>
      </c>
      <c r="I959" s="15">
        <v>348</v>
      </c>
      <c r="J959" s="15">
        <v>744</v>
      </c>
      <c r="K959" s="14">
        <v>47</v>
      </c>
      <c r="L959" s="15">
        <v>72</v>
      </c>
      <c r="M959" s="15">
        <v>240</v>
      </c>
      <c r="N959" s="14">
        <v>29.3</v>
      </c>
      <c r="O959" s="14">
        <v>138</v>
      </c>
      <c r="P959" s="14">
        <v>186</v>
      </c>
      <c r="Q959" s="14">
        <v>75.099999999999994</v>
      </c>
      <c r="R959" s="15">
        <v>96</v>
      </c>
      <c r="S959" s="15">
        <v>270</v>
      </c>
      <c r="T959" s="15">
        <v>366</v>
      </c>
      <c r="U959" s="15">
        <v>108</v>
      </c>
      <c r="V959" s="68">
        <v>78</v>
      </c>
      <c r="W959" s="15">
        <v>90</v>
      </c>
      <c r="X959" s="15">
        <v>30</v>
      </c>
      <c r="Y959" s="15">
        <v>180</v>
      </c>
      <c r="Z959" s="14">
        <v>1794</v>
      </c>
      <c r="AA959" s="14">
        <v>10</v>
      </c>
      <c r="AB959" s="14">
        <v>0</v>
      </c>
      <c r="AC959" s="13">
        <v>-4.3</v>
      </c>
      <c r="AD959" s="13">
        <v>110.7</v>
      </c>
      <c r="AE959" s="13">
        <v>116.4</v>
      </c>
      <c r="AF959" s="13">
        <v>-5.7</v>
      </c>
      <c r="AG959" s="13">
        <v>7.9</v>
      </c>
      <c r="AH959" s="13">
        <v>1.35</v>
      </c>
      <c r="AI959" s="13">
        <v>10.7</v>
      </c>
      <c r="AJ959" s="13">
        <v>4.5999999999999996</v>
      </c>
      <c r="AK959" s="13">
        <v>14</v>
      </c>
      <c r="AL959" s="13">
        <v>9.1</v>
      </c>
      <c r="AM959" s="13">
        <v>8</v>
      </c>
      <c r="AN959" s="13">
        <v>51.8</v>
      </c>
      <c r="AO959" s="13">
        <v>55.1</v>
      </c>
      <c r="AP959" s="13">
        <v>18.600000000000001</v>
      </c>
      <c r="AQ959" s="13">
        <v>98.68</v>
      </c>
      <c r="AR959" s="13">
        <v>8.4</v>
      </c>
      <c r="AS959" s="13">
        <v>4266</v>
      </c>
      <c r="AT959" s="16">
        <v>15.1</v>
      </c>
      <c r="AU959" s="16">
        <v>1.8</v>
      </c>
      <c r="AV959" s="17">
        <v>6.1</v>
      </c>
      <c r="AW959" s="17">
        <v>1.6</v>
      </c>
      <c r="AX959" s="17">
        <v>4.5</v>
      </c>
      <c r="AY959" s="17">
        <v>1.5</v>
      </c>
      <c r="AZ959" s="17">
        <v>0.5</v>
      </c>
      <c r="BA959" s="17">
        <v>1.3</v>
      </c>
      <c r="BB959" s="18">
        <v>0.43641618497109824</v>
      </c>
      <c r="BC959" s="18">
        <v>1.3846153846153846</v>
      </c>
      <c r="BD959" s="18">
        <v>4.3352601156069363E-2</v>
      </c>
      <c r="BE959" s="18">
        <v>1.4450867052023121E-2</v>
      </c>
      <c r="BF959" s="18">
        <v>4.6242774566473986E-2</v>
      </c>
      <c r="BG959" s="18">
        <v>0.13005780346820808</v>
      </c>
      <c r="BH959" s="58" t="s">
        <v>1323</v>
      </c>
      <c r="BI959" s="58" t="s">
        <v>1331</v>
      </c>
      <c r="BJ959" s="60">
        <v>0.51800000000000002</v>
      </c>
      <c r="BK959" s="60">
        <v>0.55100000000000005</v>
      </c>
      <c r="BL959" s="60">
        <v>0.44900422450211225</v>
      </c>
      <c r="BM959" s="62" t="s">
        <v>1526</v>
      </c>
      <c r="BN959" s="64">
        <v>0.46181086519114689</v>
      </c>
      <c r="BO959" s="64">
        <v>2076</v>
      </c>
      <c r="BP959" s="65">
        <v>5.2023121387283239E-2</v>
      </c>
      <c r="BQ959" s="65">
        <v>1.3846153846153846</v>
      </c>
      <c r="BR959" s="80">
        <v>0.17630057803468208</v>
      </c>
      <c r="BS959" s="18">
        <v>7.8034682080924858E-2</v>
      </c>
    </row>
    <row r="960" spans="1:71">
      <c r="A960" s="77" t="s">
        <v>242</v>
      </c>
      <c r="B960" s="12" t="s">
        <v>53</v>
      </c>
      <c r="C960" s="13">
        <v>31</v>
      </c>
      <c r="D960" s="13">
        <v>53</v>
      </c>
      <c r="E960" s="13">
        <v>22</v>
      </c>
      <c r="F960" s="13">
        <v>31</v>
      </c>
      <c r="G960" s="13">
        <v>32.1</v>
      </c>
      <c r="H960" s="14">
        <v>901</v>
      </c>
      <c r="I960" s="15">
        <v>345</v>
      </c>
      <c r="J960" s="15">
        <v>694</v>
      </c>
      <c r="K960" s="14">
        <v>49.7</v>
      </c>
      <c r="L960" s="15">
        <v>101</v>
      </c>
      <c r="M960" s="15">
        <v>265</v>
      </c>
      <c r="N960" s="14">
        <v>38.6</v>
      </c>
      <c r="O960" s="14">
        <v>111</v>
      </c>
      <c r="P960" s="14">
        <v>138</v>
      </c>
      <c r="Q960" s="14">
        <v>80.3</v>
      </c>
      <c r="R960" s="15">
        <v>32</v>
      </c>
      <c r="S960" s="15">
        <v>143</v>
      </c>
      <c r="T960" s="15">
        <v>175</v>
      </c>
      <c r="U960" s="15">
        <v>196</v>
      </c>
      <c r="V960" s="68">
        <v>101</v>
      </c>
      <c r="W960" s="15">
        <v>58</v>
      </c>
      <c r="X960" s="15">
        <v>27</v>
      </c>
      <c r="Y960" s="15">
        <v>138</v>
      </c>
      <c r="Z960" s="14">
        <v>1564</v>
      </c>
      <c r="AA960" s="14">
        <v>1</v>
      </c>
      <c r="AB960" s="14">
        <v>0</v>
      </c>
      <c r="AC960" s="13">
        <v>-5.2</v>
      </c>
      <c r="AD960" s="13">
        <v>110.6</v>
      </c>
      <c r="AE960" s="13">
        <v>118.6</v>
      </c>
      <c r="AF960" s="13">
        <v>-8</v>
      </c>
      <c r="AG960" s="13">
        <v>17.7</v>
      </c>
      <c r="AH960" s="13">
        <v>1.97</v>
      </c>
      <c r="AI960" s="13">
        <v>18.600000000000001</v>
      </c>
      <c r="AJ960" s="13">
        <v>2.1</v>
      </c>
      <c r="AK960" s="13">
        <v>8.3000000000000007</v>
      </c>
      <c r="AL960" s="13">
        <v>5.4</v>
      </c>
      <c r="AM960" s="13">
        <v>9.4</v>
      </c>
      <c r="AN960" s="13">
        <v>57.1</v>
      </c>
      <c r="AO960" s="13">
        <v>59.8</v>
      </c>
      <c r="AP960" s="13">
        <v>21.9</v>
      </c>
      <c r="AQ960" s="13">
        <v>100.02</v>
      </c>
      <c r="AR960" s="13">
        <v>9.3000000000000007</v>
      </c>
      <c r="AS960" s="13">
        <v>3552</v>
      </c>
      <c r="AT960" s="16">
        <v>17</v>
      </c>
      <c r="AU960" s="16">
        <v>3.6981132075471699</v>
      </c>
      <c r="AV960" s="17">
        <v>3.3018867924528301</v>
      </c>
      <c r="AW960" s="17">
        <v>0.60377358490566035</v>
      </c>
      <c r="AX960" s="17">
        <v>2.6981132075471699</v>
      </c>
      <c r="AY960" s="17">
        <v>1.0943396226415094</v>
      </c>
      <c r="AZ960" s="17">
        <v>0.50943396226415094</v>
      </c>
      <c r="BA960" s="17">
        <v>1.9056603773584906</v>
      </c>
      <c r="BB960" s="18">
        <v>0.52959501557632394</v>
      </c>
      <c r="BC960" s="18">
        <v>1.9405940594059405</v>
      </c>
      <c r="BD960" s="18">
        <v>3.4091577029330508E-2</v>
      </c>
      <c r="BE960" s="18">
        <v>1.5870216892964202E-2</v>
      </c>
      <c r="BF960" s="18">
        <v>1.8809145947216832E-2</v>
      </c>
      <c r="BG960" s="18">
        <v>8.4053370951625225E-2</v>
      </c>
      <c r="BH960" s="58" t="s">
        <v>1323</v>
      </c>
      <c r="BI960" s="58" t="s">
        <v>1331</v>
      </c>
      <c r="BJ960" s="60">
        <v>0.57100000000000006</v>
      </c>
      <c r="BK960" s="60">
        <v>0.59799999999999998</v>
      </c>
      <c r="BL960" s="60">
        <v>0.41882920941460472</v>
      </c>
      <c r="BM960" s="62" t="s">
        <v>1526</v>
      </c>
      <c r="BN960" s="64">
        <v>0.51991951710261575</v>
      </c>
      <c r="BO960" s="64">
        <v>1701.3000000000002</v>
      </c>
      <c r="BP960" s="65">
        <v>0.1152060189267031</v>
      </c>
      <c r="BQ960" s="65">
        <v>1.9405940594059405</v>
      </c>
      <c r="BR960" s="80">
        <v>0.10286251689884206</v>
      </c>
      <c r="BS960" s="18">
        <v>5.094143694037892E-2</v>
      </c>
    </row>
    <row r="961" spans="1:71">
      <c r="A961" s="77" t="s">
        <v>244</v>
      </c>
      <c r="B961" s="12" t="s">
        <v>169</v>
      </c>
      <c r="C961" s="13">
        <v>28</v>
      </c>
      <c r="D961" s="13">
        <v>47</v>
      </c>
      <c r="E961" s="13">
        <v>9</v>
      </c>
      <c r="F961" s="13">
        <v>38</v>
      </c>
      <c r="G961" s="13">
        <v>31.4</v>
      </c>
      <c r="H961" s="14">
        <v>893</v>
      </c>
      <c r="I961" s="15">
        <v>296</v>
      </c>
      <c r="J961" s="15">
        <v>700</v>
      </c>
      <c r="K961" s="14">
        <v>42.3</v>
      </c>
      <c r="L961" s="15">
        <v>136</v>
      </c>
      <c r="M961" s="15">
        <v>400</v>
      </c>
      <c r="N961" s="14">
        <v>34.6</v>
      </c>
      <c r="O961" s="14">
        <v>160</v>
      </c>
      <c r="P961" s="14">
        <v>183</v>
      </c>
      <c r="Q961" s="14">
        <v>87.6</v>
      </c>
      <c r="R961" s="15">
        <v>71</v>
      </c>
      <c r="S961" s="15">
        <v>207</v>
      </c>
      <c r="T961" s="15">
        <v>277</v>
      </c>
      <c r="U961" s="15">
        <v>71</v>
      </c>
      <c r="V961" s="68">
        <v>66</v>
      </c>
      <c r="W961" s="15">
        <v>33</v>
      </c>
      <c r="X961" s="15">
        <v>19</v>
      </c>
      <c r="Y961" s="15">
        <v>80</v>
      </c>
      <c r="Z961" s="14">
        <v>1415</v>
      </c>
      <c r="AA961" s="14">
        <v>5</v>
      </c>
      <c r="AB961" s="14">
        <v>0</v>
      </c>
      <c r="AC961" s="13">
        <v>-4</v>
      </c>
      <c r="AD961" s="13">
        <v>111.4</v>
      </c>
      <c r="AE961" s="13">
        <v>117.5</v>
      </c>
      <c r="AF961" s="13">
        <v>-6.1</v>
      </c>
      <c r="AG961" s="13">
        <v>7.4</v>
      </c>
      <c r="AH961" s="13">
        <v>1.06</v>
      </c>
      <c r="AI961" s="13">
        <v>7.7</v>
      </c>
      <c r="AJ961" s="13">
        <v>4.5999999999999996</v>
      </c>
      <c r="AK961" s="13">
        <v>13.4</v>
      </c>
      <c r="AL961" s="13">
        <v>9</v>
      </c>
      <c r="AM961" s="13">
        <v>7.2</v>
      </c>
      <c r="AN961" s="13">
        <v>52.1</v>
      </c>
      <c r="AO961" s="13">
        <v>57.1</v>
      </c>
      <c r="AP961" s="13">
        <v>23.1</v>
      </c>
      <c r="AQ961" s="13">
        <v>101.64</v>
      </c>
      <c r="AR961" s="13">
        <v>10.3</v>
      </c>
      <c r="AS961" s="13">
        <v>3127</v>
      </c>
      <c r="AT961" s="16">
        <v>19</v>
      </c>
      <c r="AU961" s="16">
        <v>1.5106382978723405</v>
      </c>
      <c r="AV961" s="17">
        <v>5.8936170212765955</v>
      </c>
      <c r="AW961" s="17">
        <v>1.5106382978723405</v>
      </c>
      <c r="AX961" s="17">
        <v>4.4042553191489358</v>
      </c>
      <c r="AY961" s="17">
        <v>0.7021276595744681</v>
      </c>
      <c r="AZ961" s="17">
        <v>0.40425531914893614</v>
      </c>
      <c r="BA961" s="17">
        <v>1.4042553191489362</v>
      </c>
      <c r="BB961" s="18">
        <v>0.60509554140127386</v>
      </c>
      <c r="BC961" s="18">
        <v>1.0757575757575757</v>
      </c>
      <c r="BD961" s="18">
        <v>2.2360753489632745E-2</v>
      </c>
      <c r="BE961" s="18">
        <v>1.2874373221303699E-2</v>
      </c>
      <c r="BF961" s="18">
        <v>4.8109499932240146E-2</v>
      </c>
      <c r="BG961" s="18">
        <v>0.14026290825315083</v>
      </c>
      <c r="BH961" s="58" t="s">
        <v>1323</v>
      </c>
      <c r="BI961" s="58" t="s">
        <v>1331</v>
      </c>
      <c r="BJ961" s="60">
        <v>0.52100000000000002</v>
      </c>
      <c r="BK961" s="60">
        <v>0.57100000000000006</v>
      </c>
      <c r="BL961" s="60">
        <v>0.42245021122510562</v>
      </c>
      <c r="BM961" s="62" t="s">
        <v>1526</v>
      </c>
      <c r="BN961" s="64">
        <v>0.58108651911468812</v>
      </c>
      <c r="BO961" s="64">
        <v>1475.8</v>
      </c>
      <c r="BP961" s="65">
        <v>4.8109499932240139E-2</v>
      </c>
      <c r="BQ961" s="65">
        <v>1.0757575757575757</v>
      </c>
      <c r="BR961" s="80">
        <v>0.18769480959479604</v>
      </c>
      <c r="BS961" s="18">
        <v>7.4309978768577492E-2</v>
      </c>
    </row>
    <row r="962" spans="1:71">
      <c r="A962" s="77" t="s">
        <v>246</v>
      </c>
      <c r="B962" s="12" t="s">
        <v>121</v>
      </c>
      <c r="C962" s="13">
        <v>25</v>
      </c>
      <c r="D962" s="13">
        <v>78</v>
      </c>
      <c r="E962" s="13">
        <v>33</v>
      </c>
      <c r="F962" s="13">
        <v>45</v>
      </c>
      <c r="G962" s="13">
        <v>32.700000000000003</v>
      </c>
      <c r="H962" s="14">
        <v>881</v>
      </c>
      <c r="I962" s="15">
        <v>328</v>
      </c>
      <c r="J962" s="15">
        <v>718</v>
      </c>
      <c r="K962" s="14">
        <v>45.8</v>
      </c>
      <c r="L962" s="15">
        <v>133</v>
      </c>
      <c r="M962" s="15">
        <v>359</v>
      </c>
      <c r="N962" s="14">
        <v>37.5</v>
      </c>
      <c r="O962" s="14">
        <v>94</v>
      </c>
      <c r="P962" s="14">
        <v>125</v>
      </c>
      <c r="Q962" s="14">
        <v>72.2</v>
      </c>
      <c r="R962" s="15">
        <v>172</v>
      </c>
      <c r="S962" s="15">
        <v>281</v>
      </c>
      <c r="T962" s="15">
        <v>452</v>
      </c>
      <c r="U962" s="15">
        <v>172</v>
      </c>
      <c r="V962" s="68">
        <v>109</v>
      </c>
      <c r="W962" s="15">
        <v>117</v>
      </c>
      <c r="X962" s="15">
        <v>47</v>
      </c>
      <c r="Y962" s="15">
        <v>226</v>
      </c>
      <c r="Z962" s="14">
        <v>2075</v>
      </c>
      <c r="AA962" s="14">
        <v>4</v>
      </c>
      <c r="AB962" s="14">
        <v>0</v>
      </c>
      <c r="AC962" s="13">
        <v>-1.5</v>
      </c>
      <c r="AD962" s="13">
        <v>111.5</v>
      </c>
      <c r="AE962" s="13">
        <v>113.3</v>
      </c>
      <c r="AF962" s="13">
        <v>-1.8</v>
      </c>
      <c r="AG962" s="13">
        <v>9.6</v>
      </c>
      <c r="AH962" s="13">
        <v>1.61</v>
      </c>
      <c r="AI962" s="13">
        <v>16.600000000000001</v>
      </c>
      <c r="AJ962" s="13">
        <v>6.3</v>
      </c>
      <c r="AK962" s="13">
        <v>11</v>
      </c>
      <c r="AL962" s="13">
        <v>8.6</v>
      </c>
      <c r="AM962" s="13">
        <v>10.3</v>
      </c>
      <c r="AN962" s="13">
        <v>55.2</v>
      </c>
      <c r="AO962" s="13">
        <v>57.2</v>
      </c>
      <c r="AP962" s="13">
        <v>14.3</v>
      </c>
      <c r="AQ962" s="13">
        <v>99.38</v>
      </c>
      <c r="AR962" s="13">
        <v>7.6</v>
      </c>
      <c r="AS962" s="13">
        <v>5267</v>
      </c>
      <c r="AT962" s="16">
        <v>11.294871794871796</v>
      </c>
      <c r="AU962" s="16">
        <v>2.2051282051282053</v>
      </c>
      <c r="AV962" s="17">
        <v>5.7948717948717947</v>
      </c>
      <c r="AW962" s="17">
        <v>2.2051282051282053</v>
      </c>
      <c r="AX962" s="17">
        <v>3.6025641025641026</v>
      </c>
      <c r="AY962" s="17">
        <v>1.5</v>
      </c>
      <c r="AZ962" s="17">
        <v>0.60256410256410253</v>
      </c>
      <c r="BA962" s="17">
        <v>1.3974358974358974</v>
      </c>
      <c r="BB962" s="18">
        <v>0.34540892339057477</v>
      </c>
      <c r="BC962" s="18">
        <v>1.5779816513761471</v>
      </c>
      <c r="BD962" s="18">
        <v>4.5871559633027519E-2</v>
      </c>
      <c r="BE962" s="18">
        <v>1.8427036775660627E-2</v>
      </c>
      <c r="BF962" s="18">
        <v>6.7435113306672942E-2</v>
      </c>
      <c r="BG962" s="18">
        <v>0.11017015604171566</v>
      </c>
      <c r="BH962" s="58" t="s">
        <v>1323</v>
      </c>
      <c r="BI962" s="58" t="s">
        <v>1330</v>
      </c>
      <c r="BJ962" s="60">
        <v>0.55200000000000005</v>
      </c>
      <c r="BK962" s="60">
        <v>0.57200000000000006</v>
      </c>
      <c r="BL962" s="60">
        <v>0.43331321665660832</v>
      </c>
      <c r="BM962" s="62" t="s">
        <v>1526</v>
      </c>
      <c r="BN962" s="64">
        <v>0.34543672290151167</v>
      </c>
      <c r="BO962" s="64">
        <v>2550.6000000000004</v>
      </c>
      <c r="BP962" s="65">
        <v>6.7435113306672928E-2</v>
      </c>
      <c r="BQ962" s="65">
        <v>1.5779816513761469</v>
      </c>
      <c r="BR962" s="80">
        <v>0.17721320473614049</v>
      </c>
      <c r="BS962" s="18">
        <v>8.0503933714942882E-2</v>
      </c>
    </row>
    <row r="963" spans="1:71">
      <c r="A963" s="77" t="s">
        <v>248</v>
      </c>
      <c r="B963" s="12" t="s">
        <v>75</v>
      </c>
      <c r="C963" s="13">
        <v>27</v>
      </c>
      <c r="D963" s="13">
        <v>70</v>
      </c>
      <c r="E963" s="13">
        <v>55</v>
      </c>
      <c r="F963" s="13">
        <v>15</v>
      </c>
      <c r="G963" s="13">
        <v>19.899999999999999</v>
      </c>
      <c r="H963" s="14">
        <v>875</v>
      </c>
      <c r="I963" s="15">
        <v>322</v>
      </c>
      <c r="J963" s="15">
        <v>616</v>
      </c>
      <c r="K963" s="14">
        <v>51.6</v>
      </c>
      <c r="L963" s="15">
        <v>112</v>
      </c>
      <c r="M963" s="15">
        <v>252</v>
      </c>
      <c r="N963" s="14">
        <v>43.9</v>
      </c>
      <c r="O963" s="14">
        <v>126</v>
      </c>
      <c r="P963" s="14">
        <v>147</v>
      </c>
      <c r="Q963" s="14">
        <v>87.2</v>
      </c>
      <c r="R963" s="15">
        <v>49</v>
      </c>
      <c r="S963" s="15">
        <v>126</v>
      </c>
      <c r="T963" s="15">
        <v>175</v>
      </c>
      <c r="U963" s="15">
        <v>238</v>
      </c>
      <c r="V963" s="68">
        <v>91</v>
      </c>
      <c r="W963" s="15">
        <v>77</v>
      </c>
      <c r="X963" s="14">
        <v>0</v>
      </c>
      <c r="Y963" s="15">
        <v>105</v>
      </c>
      <c r="Z963" s="14">
        <v>1589</v>
      </c>
      <c r="AA963" s="14">
        <v>0</v>
      </c>
      <c r="AB963" s="14">
        <v>0</v>
      </c>
      <c r="AC963" s="13">
        <v>4.3</v>
      </c>
      <c r="AD963" s="13">
        <v>120.3</v>
      </c>
      <c r="AE963" s="13">
        <v>110.4</v>
      </c>
      <c r="AF963" s="13">
        <v>9.9</v>
      </c>
      <c r="AG963" s="13">
        <v>24.1</v>
      </c>
      <c r="AH963" s="13">
        <v>2.58</v>
      </c>
      <c r="AI963" s="13">
        <v>23.5</v>
      </c>
      <c r="AJ963" s="13">
        <v>3.6</v>
      </c>
      <c r="AK963" s="13">
        <v>8.3000000000000007</v>
      </c>
      <c r="AL963" s="13">
        <v>6</v>
      </c>
      <c r="AM963" s="13">
        <v>9.1</v>
      </c>
      <c r="AN963" s="13">
        <v>60.6</v>
      </c>
      <c r="AO963" s="13">
        <v>64.3</v>
      </c>
      <c r="AP963" s="13">
        <v>22.9</v>
      </c>
      <c r="AQ963" s="13">
        <v>101.92</v>
      </c>
      <c r="AR963" s="13">
        <v>13.4</v>
      </c>
      <c r="AS963" s="13">
        <v>2960</v>
      </c>
      <c r="AT963" s="16">
        <v>12.5</v>
      </c>
      <c r="AU963" s="16">
        <v>3.4</v>
      </c>
      <c r="AV963" s="17">
        <v>2.5</v>
      </c>
      <c r="AW963" s="17">
        <v>0.7</v>
      </c>
      <c r="AX963" s="17">
        <v>1.8</v>
      </c>
      <c r="AY963" s="17">
        <v>1.1000000000000001</v>
      </c>
      <c r="AZ963" s="17">
        <v>0</v>
      </c>
      <c r="BA963" s="17">
        <v>1.3</v>
      </c>
      <c r="BB963" s="18">
        <v>0.62814070351758799</v>
      </c>
      <c r="BC963" s="18">
        <v>2.6153846153846154</v>
      </c>
      <c r="BD963" s="18">
        <v>5.5276381909547749E-2</v>
      </c>
      <c r="BE963" s="18">
        <v>0</v>
      </c>
      <c r="BF963" s="18">
        <v>3.5175879396984924E-2</v>
      </c>
      <c r="BG963" s="18">
        <v>9.0452261306532666E-2</v>
      </c>
      <c r="BH963" s="58" t="s">
        <v>1321</v>
      </c>
      <c r="BI963" s="58" t="s">
        <v>1330</v>
      </c>
      <c r="BJ963" s="60">
        <v>0.60599999999999998</v>
      </c>
      <c r="BK963" s="60">
        <v>0.64300000000000002</v>
      </c>
      <c r="BL963" s="60">
        <v>0.37175618587809295</v>
      </c>
      <c r="BM963" s="62" t="s">
        <v>1527</v>
      </c>
      <c r="BN963" s="64">
        <v>0.38229376257545272</v>
      </c>
      <c r="BO963" s="64">
        <v>1393</v>
      </c>
      <c r="BP963" s="65">
        <v>0.17085427135678391</v>
      </c>
      <c r="BQ963" s="65">
        <v>2.6153846153846154</v>
      </c>
      <c r="BR963" s="80">
        <v>0.1256281407035176</v>
      </c>
      <c r="BS963" s="18">
        <v>6.0301507537688454E-2</v>
      </c>
    </row>
    <row r="964" spans="1:71">
      <c r="A964" s="77" t="s">
        <v>250</v>
      </c>
      <c r="B964" s="12" t="s">
        <v>113</v>
      </c>
      <c r="C964" s="13">
        <v>20</v>
      </c>
      <c r="D964" s="13">
        <v>67</v>
      </c>
      <c r="E964" s="13">
        <v>13</v>
      </c>
      <c r="F964" s="13">
        <v>54</v>
      </c>
      <c r="G964" s="13">
        <v>27.1</v>
      </c>
      <c r="H964" s="14">
        <v>871</v>
      </c>
      <c r="I964" s="15">
        <v>328</v>
      </c>
      <c r="J964" s="15">
        <v>831</v>
      </c>
      <c r="K964" s="14">
        <v>39.4</v>
      </c>
      <c r="L964" s="15">
        <v>107</v>
      </c>
      <c r="M964" s="15">
        <v>342</v>
      </c>
      <c r="N964" s="14">
        <v>30.8</v>
      </c>
      <c r="O964" s="14">
        <v>114</v>
      </c>
      <c r="P964" s="14">
        <v>168</v>
      </c>
      <c r="Q964" s="14">
        <v>67.900000000000006</v>
      </c>
      <c r="R964" s="15">
        <v>127</v>
      </c>
      <c r="S964" s="15">
        <v>308</v>
      </c>
      <c r="T964" s="15">
        <v>436</v>
      </c>
      <c r="U964" s="15">
        <v>161</v>
      </c>
      <c r="V964" s="68">
        <v>114</v>
      </c>
      <c r="W964" s="15">
        <v>47</v>
      </c>
      <c r="X964" s="15">
        <v>101</v>
      </c>
      <c r="Y964" s="15">
        <v>147</v>
      </c>
      <c r="Z964" s="14">
        <v>1956</v>
      </c>
      <c r="AA964" s="14">
        <v>10</v>
      </c>
      <c r="AB964" s="14">
        <v>0</v>
      </c>
      <c r="AC964" s="13">
        <v>-8.1</v>
      </c>
      <c r="AD964" s="13">
        <v>102.7</v>
      </c>
      <c r="AE964" s="13">
        <v>116.4</v>
      </c>
      <c r="AF964" s="13">
        <v>-13.7</v>
      </c>
      <c r="AG964" s="13">
        <v>13.9</v>
      </c>
      <c r="AH964" s="13">
        <v>1.41</v>
      </c>
      <c r="AI964" s="13">
        <v>13.7</v>
      </c>
      <c r="AJ964" s="13">
        <v>6</v>
      </c>
      <c r="AK964" s="13">
        <v>15.8</v>
      </c>
      <c r="AL964" s="13">
        <v>10.8</v>
      </c>
      <c r="AM964" s="13">
        <v>9.6999999999999993</v>
      </c>
      <c r="AN964" s="13">
        <v>45.7</v>
      </c>
      <c r="AO964" s="13">
        <v>48.2</v>
      </c>
      <c r="AP964" s="13">
        <v>23</v>
      </c>
      <c r="AQ964" s="13">
        <v>104.3</v>
      </c>
      <c r="AR964" s="13">
        <v>8.4</v>
      </c>
      <c r="AS964" s="13">
        <v>3939</v>
      </c>
      <c r="AT964" s="16">
        <v>13</v>
      </c>
      <c r="AU964" s="16">
        <v>2.4029850746268657</v>
      </c>
      <c r="AV964" s="17">
        <v>6.5074626865671643</v>
      </c>
      <c r="AW964" s="17">
        <v>1.8955223880597014</v>
      </c>
      <c r="AX964" s="17">
        <v>4.5970149253731343</v>
      </c>
      <c r="AY964" s="17">
        <v>0.70149253731343286</v>
      </c>
      <c r="AZ964" s="17">
        <v>1.5074626865671641</v>
      </c>
      <c r="BA964" s="17">
        <v>1.7014925373134329</v>
      </c>
      <c r="BB964" s="18">
        <v>0.47970479704797048</v>
      </c>
      <c r="BC964" s="18">
        <v>1.4122807017543859</v>
      </c>
      <c r="BD964" s="18">
        <v>2.5885333480200473E-2</v>
      </c>
      <c r="BE964" s="18">
        <v>5.5625929393622285E-2</v>
      </c>
      <c r="BF964" s="18">
        <v>6.9945475574158714E-2</v>
      </c>
      <c r="BG964" s="18">
        <v>0.16963154706173927</v>
      </c>
      <c r="BH964" s="58" t="s">
        <v>1322</v>
      </c>
      <c r="BI964" s="58" t="s">
        <v>1329</v>
      </c>
      <c r="BJ964" s="60">
        <v>0.45700000000000002</v>
      </c>
      <c r="BK964" s="60">
        <v>0.48200000000000004</v>
      </c>
      <c r="BL964" s="60">
        <v>0.5015087507543754</v>
      </c>
      <c r="BM964" s="62" t="s">
        <v>1527</v>
      </c>
      <c r="BN964" s="64">
        <v>0.39758551307847084</v>
      </c>
      <c r="BO964" s="64">
        <v>1815.7</v>
      </c>
      <c r="BP964" s="65">
        <v>8.8671035964090983E-2</v>
      </c>
      <c r="BQ964" s="65">
        <v>1.4122807017543859</v>
      </c>
      <c r="BR964" s="80">
        <v>0.24012777441207248</v>
      </c>
      <c r="BS964" s="18">
        <v>0.10721301242863175</v>
      </c>
    </row>
    <row r="965" spans="1:71">
      <c r="A965" s="77" t="s">
        <v>252</v>
      </c>
      <c r="B965" s="12" t="s">
        <v>143</v>
      </c>
      <c r="C965" s="13">
        <v>32</v>
      </c>
      <c r="D965" s="13">
        <v>79</v>
      </c>
      <c r="E965" s="13">
        <v>37</v>
      </c>
      <c r="F965" s="13">
        <v>42</v>
      </c>
      <c r="G965" s="13">
        <v>27</v>
      </c>
      <c r="H965" s="14">
        <v>869</v>
      </c>
      <c r="I965" s="15">
        <v>284</v>
      </c>
      <c r="J965" s="15">
        <v>679</v>
      </c>
      <c r="K965" s="14">
        <v>41.6</v>
      </c>
      <c r="L965" s="15">
        <v>111</v>
      </c>
      <c r="M965" s="15">
        <v>324</v>
      </c>
      <c r="N965" s="14">
        <v>33.4</v>
      </c>
      <c r="O965" s="14">
        <v>198</v>
      </c>
      <c r="P965" s="14">
        <v>245</v>
      </c>
      <c r="Q965" s="14">
        <v>80.2</v>
      </c>
      <c r="R965" s="15">
        <v>16</v>
      </c>
      <c r="S965" s="15">
        <v>190</v>
      </c>
      <c r="T965" s="15">
        <v>205</v>
      </c>
      <c r="U965" s="15">
        <v>348</v>
      </c>
      <c r="V965" s="68">
        <v>103</v>
      </c>
      <c r="W965" s="15">
        <v>71</v>
      </c>
      <c r="X965" s="15">
        <v>16</v>
      </c>
      <c r="Y965" s="15">
        <v>119</v>
      </c>
      <c r="Z965" s="14">
        <v>1809</v>
      </c>
      <c r="AA965" s="14">
        <v>5</v>
      </c>
      <c r="AB965" s="14">
        <v>0</v>
      </c>
      <c r="AC965" s="13">
        <v>-2.8</v>
      </c>
      <c r="AD965" s="13">
        <v>110.1</v>
      </c>
      <c r="AE965" s="13">
        <v>115.1</v>
      </c>
      <c r="AF965" s="13">
        <v>-5</v>
      </c>
      <c r="AG965" s="13">
        <v>22.8</v>
      </c>
      <c r="AH965" s="13">
        <v>3.42</v>
      </c>
      <c r="AI965" s="13">
        <v>28.3</v>
      </c>
      <c r="AJ965" s="13">
        <v>0.8</v>
      </c>
      <c r="AK965" s="13">
        <v>8.6</v>
      </c>
      <c r="AL965" s="13">
        <v>4.8</v>
      </c>
      <c r="AM965" s="13">
        <v>8.3000000000000007</v>
      </c>
      <c r="AN965" s="13">
        <v>49.6</v>
      </c>
      <c r="AO965" s="13">
        <v>55.3</v>
      </c>
      <c r="AP965" s="13">
        <v>17.5</v>
      </c>
      <c r="AQ965" s="13">
        <v>101.4</v>
      </c>
      <c r="AR965" s="13">
        <v>8.9</v>
      </c>
      <c r="AS965" s="13">
        <v>4515</v>
      </c>
      <c r="AT965" s="16">
        <v>11</v>
      </c>
      <c r="AU965" s="16">
        <v>4.4050632911392409</v>
      </c>
      <c r="AV965" s="17">
        <v>2.5949367088607596</v>
      </c>
      <c r="AW965" s="17">
        <v>0.20253164556962025</v>
      </c>
      <c r="AX965" s="17">
        <v>2.4050632911392404</v>
      </c>
      <c r="AY965" s="17">
        <v>0.89873417721518989</v>
      </c>
      <c r="AZ965" s="17">
        <v>0.20253164556962025</v>
      </c>
      <c r="BA965" s="17">
        <v>1.3037974683544304</v>
      </c>
      <c r="BB965" s="18">
        <v>0.40740740740740738</v>
      </c>
      <c r="BC965" s="18">
        <v>3.3786407766990294</v>
      </c>
      <c r="BD965" s="18">
        <v>3.3286451007969994E-2</v>
      </c>
      <c r="BE965" s="18">
        <v>7.501172058134083E-3</v>
      </c>
      <c r="BF965" s="18">
        <v>7.501172058134083E-3</v>
      </c>
      <c r="BG965" s="18">
        <v>8.9076418190342233E-2</v>
      </c>
      <c r="BH965" s="58" t="s">
        <v>1322</v>
      </c>
      <c r="BI965" s="58" t="s">
        <v>1331</v>
      </c>
      <c r="BJ965" s="60">
        <v>0.496</v>
      </c>
      <c r="BK965" s="60">
        <v>0.55299999999999994</v>
      </c>
      <c r="BL965" s="60">
        <v>0.40977670488835244</v>
      </c>
      <c r="BM965" s="62" t="s">
        <v>1527</v>
      </c>
      <c r="BN965" s="64">
        <v>0.33641851106639842</v>
      </c>
      <c r="BO965" s="64">
        <v>2133</v>
      </c>
      <c r="BP965" s="65">
        <v>0.1631504922644163</v>
      </c>
      <c r="BQ965" s="65">
        <v>3.378640776699029</v>
      </c>
      <c r="BR965" s="80">
        <v>9.6108766994842942E-2</v>
      </c>
      <c r="BS965" s="18">
        <v>4.5632130020315666E-2</v>
      </c>
    </row>
    <row r="966" spans="1:71">
      <c r="A966" s="77" t="s">
        <v>254</v>
      </c>
      <c r="B966" s="12" t="s">
        <v>45</v>
      </c>
      <c r="C966" s="13">
        <v>32</v>
      </c>
      <c r="D966" s="13">
        <v>72</v>
      </c>
      <c r="E966" s="13">
        <v>43</v>
      </c>
      <c r="F966" s="13">
        <v>29</v>
      </c>
      <c r="G966" s="13">
        <v>33.200000000000003</v>
      </c>
      <c r="H966" s="14">
        <v>864</v>
      </c>
      <c r="I966" s="15">
        <v>338</v>
      </c>
      <c r="J966" s="15">
        <v>511</v>
      </c>
      <c r="K966" s="14">
        <v>66.900000000000006</v>
      </c>
      <c r="L966" s="14">
        <v>0</v>
      </c>
      <c r="M966" s="14">
        <v>0</v>
      </c>
      <c r="N966" s="14">
        <v>0</v>
      </c>
      <c r="O966" s="14">
        <v>187</v>
      </c>
      <c r="P966" s="14">
        <v>274</v>
      </c>
      <c r="Q966" s="14">
        <v>67.400000000000006</v>
      </c>
      <c r="R966" s="15">
        <v>266</v>
      </c>
      <c r="S966" s="15">
        <v>518</v>
      </c>
      <c r="T966" s="15">
        <v>785</v>
      </c>
      <c r="U966" s="15">
        <v>130</v>
      </c>
      <c r="V966" s="68">
        <v>86</v>
      </c>
      <c r="W966" s="15">
        <v>58</v>
      </c>
      <c r="X966" s="15">
        <v>101</v>
      </c>
      <c r="Y966" s="15">
        <v>180</v>
      </c>
      <c r="Z966" s="14">
        <v>2390</v>
      </c>
      <c r="AA966" s="14">
        <v>36</v>
      </c>
      <c r="AB966" s="14">
        <v>0</v>
      </c>
      <c r="AC966" s="13">
        <v>4.5</v>
      </c>
      <c r="AD966" s="13">
        <v>114.3</v>
      </c>
      <c r="AE966" s="13">
        <v>107.6</v>
      </c>
      <c r="AF966" s="13">
        <v>6.7</v>
      </c>
      <c r="AG966" s="13">
        <v>7.5</v>
      </c>
      <c r="AH966" s="13">
        <v>1.43</v>
      </c>
      <c r="AI966" s="13">
        <v>14.9</v>
      </c>
      <c r="AJ966" s="13">
        <v>11.1</v>
      </c>
      <c r="AK966" s="13">
        <v>21</v>
      </c>
      <c r="AL966" s="13">
        <v>16.100000000000001</v>
      </c>
      <c r="AM966" s="13">
        <v>10.5</v>
      </c>
      <c r="AN966" s="13">
        <v>66.900000000000006</v>
      </c>
      <c r="AO966" s="13">
        <v>68.7</v>
      </c>
      <c r="AP966" s="13">
        <v>12.9</v>
      </c>
      <c r="AQ966" s="13">
        <v>97.63</v>
      </c>
      <c r="AR966" s="13">
        <v>12.6</v>
      </c>
      <c r="AS966" s="13">
        <v>4858</v>
      </c>
      <c r="AT966" s="16">
        <v>12</v>
      </c>
      <c r="AU966" s="16">
        <v>1.8055555555555556</v>
      </c>
      <c r="AV966" s="17">
        <v>10.902777777777779</v>
      </c>
      <c r="AW966" s="17">
        <v>3.6944444444444446</v>
      </c>
      <c r="AX966" s="17">
        <v>7.1944444444444446</v>
      </c>
      <c r="AY966" s="17">
        <v>0.80555555555555558</v>
      </c>
      <c r="AZ966" s="17">
        <v>1.4027777777777777</v>
      </c>
      <c r="BA966" s="17">
        <v>1.1944444444444444</v>
      </c>
      <c r="BB966" s="18">
        <v>0.36144578313253006</v>
      </c>
      <c r="BC966" s="18">
        <v>1.5116279069767442</v>
      </c>
      <c r="BD966" s="18">
        <v>2.4263721552878179E-2</v>
      </c>
      <c r="BE966" s="18">
        <v>4.2252342704149924E-2</v>
      </c>
      <c r="BF966" s="18">
        <v>0.11127844712182061</v>
      </c>
      <c r="BG966" s="18">
        <v>0.21670013386880854</v>
      </c>
      <c r="BH966" s="58" t="s">
        <v>1323</v>
      </c>
      <c r="BI966" s="58" t="s">
        <v>1331</v>
      </c>
      <c r="BJ966" s="60">
        <v>0.66900000000000004</v>
      </c>
      <c r="BK966" s="60">
        <v>0.68700000000000006</v>
      </c>
      <c r="BL966" s="60">
        <v>0.30838865419432709</v>
      </c>
      <c r="BM966" s="62" t="s">
        <v>1526</v>
      </c>
      <c r="BN966" s="64">
        <v>0.3670020120724346</v>
      </c>
      <c r="BO966" s="64">
        <v>2390.4</v>
      </c>
      <c r="BP966" s="65">
        <v>5.4384203480589019E-2</v>
      </c>
      <c r="BQ966" s="65">
        <v>1.5116279069767442</v>
      </c>
      <c r="BR966" s="80">
        <v>0.32839692101740292</v>
      </c>
      <c r="BS966" s="18">
        <v>0.13163766175814368</v>
      </c>
    </row>
    <row r="967" spans="1:71">
      <c r="A967" s="79" t="s">
        <v>256</v>
      </c>
      <c r="B967" s="12" t="s">
        <v>59</v>
      </c>
      <c r="C967" s="13">
        <v>33</v>
      </c>
      <c r="D967" s="13">
        <v>77</v>
      </c>
      <c r="E967" s="13">
        <v>41</v>
      </c>
      <c r="F967" s="13">
        <v>36</v>
      </c>
      <c r="G967" s="13">
        <v>28</v>
      </c>
      <c r="H967" s="14">
        <v>847</v>
      </c>
      <c r="I967" s="15">
        <v>277</v>
      </c>
      <c r="J967" s="15">
        <v>678</v>
      </c>
      <c r="K967" s="14">
        <v>40.6</v>
      </c>
      <c r="L967" s="15">
        <v>169</v>
      </c>
      <c r="M967" s="15">
        <v>454</v>
      </c>
      <c r="N967" s="14">
        <v>36.799999999999997</v>
      </c>
      <c r="O967" s="14">
        <v>123</v>
      </c>
      <c r="P967" s="14">
        <v>146</v>
      </c>
      <c r="Q967" s="14">
        <v>85.5</v>
      </c>
      <c r="R967" s="15">
        <v>15</v>
      </c>
      <c r="S967" s="15">
        <v>162</v>
      </c>
      <c r="T967" s="15">
        <v>185</v>
      </c>
      <c r="U967" s="15">
        <v>123</v>
      </c>
      <c r="V967" s="68">
        <v>46</v>
      </c>
      <c r="W967" s="15">
        <v>39</v>
      </c>
      <c r="X967" s="15">
        <v>8</v>
      </c>
      <c r="Y967" s="15">
        <v>92</v>
      </c>
      <c r="Z967" s="14">
        <v>1332</v>
      </c>
      <c r="AA967" s="14">
        <v>0</v>
      </c>
      <c r="AB967" s="14">
        <v>0</v>
      </c>
      <c r="AC967" s="13">
        <v>0.3</v>
      </c>
      <c r="AD967" s="13">
        <v>113.8</v>
      </c>
      <c r="AE967" s="13">
        <v>114.2</v>
      </c>
      <c r="AF967" s="13">
        <v>-0.5</v>
      </c>
      <c r="AG967" s="13">
        <v>7.4</v>
      </c>
      <c r="AH967" s="13">
        <v>2.56</v>
      </c>
      <c r="AI967" s="13">
        <v>13.6</v>
      </c>
      <c r="AJ967" s="13">
        <v>0.8</v>
      </c>
      <c r="AK967" s="13">
        <v>7.5</v>
      </c>
      <c r="AL967" s="13">
        <v>4.2</v>
      </c>
      <c r="AM967" s="13">
        <v>5.3</v>
      </c>
      <c r="AN967" s="13">
        <v>52.9</v>
      </c>
      <c r="AO967" s="13">
        <v>56.7</v>
      </c>
      <c r="AP967" s="13">
        <v>15.1</v>
      </c>
      <c r="AQ967" s="13">
        <v>100.66</v>
      </c>
      <c r="AR967" s="13">
        <v>6.6</v>
      </c>
      <c r="AS967" s="13">
        <v>4535</v>
      </c>
      <c r="AT967" s="16">
        <v>11</v>
      </c>
      <c r="AU967" s="16">
        <v>1.5974025974025974</v>
      </c>
      <c r="AV967" s="17">
        <v>2.4025974025974026</v>
      </c>
      <c r="AW967" s="17">
        <v>0.19480519480519481</v>
      </c>
      <c r="AX967" s="17">
        <v>2.1038961038961039</v>
      </c>
      <c r="AY967" s="17">
        <v>0.50649350649350644</v>
      </c>
      <c r="AZ967" s="17">
        <v>0.1038961038961039</v>
      </c>
      <c r="BA967" s="17">
        <v>0.59740259740259738</v>
      </c>
      <c r="BB967" s="18">
        <v>0.39285714285714285</v>
      </c>
      <c r="BC967" s="18">
        <v>2.6739130434782608</v>
      </c>
      <c r="BD967" s="18">
        <v>1.8089053803339517E-2</v>
      </c>
      <c r="BE967" s="18">
        <v>3.7105751391465678E-3</v>
      </c>
      <c r="BF967" s="18">
        <v>6.9573283858998152E-3</v>
      </c>
      <c r="BG967" s="18">
        <v>7.5139146567718001E-2</v>
      </c>
      <c r="BH967" s="58" t="s">
        <v>1322</v>
      </c>
      <c r="BI967" s="58" t="s">
        <v>1332</v>
      </c>
      <c r="BJ967" s="60">
        <v>0.52900000000000003</v>
      </c>
      <c r="BK967" s="60">
        <v>0.56700000000000006</v>
      </c>
      <c r="BL967" s="60">
        <v>0.40917320458660228</v>
      </c>
      <c r="BM967" s="62" t="s">
        <v>1527</v>
      </c>
      <c r="BN967" s="64">
        <v>0.33641851106639842</v>
      </c>
      <c r="BO967" s="64">
        <v>2156</v>
      </c>
      <c r="BP967" s="65">
        <v>5.7050092764378481E-2</v>
      </c>
      <c r="BQ967" s="65">
        <v>2.6739130434782608</v>
      </c>
      <c r="BR967" s="80">
        <v>8.5807050092764375E-2</v>
      </c>
      <c r="BS967" s="18">
        <v>3.5868893011750148E-2</v>
      </c>
    </row>
    <row r="968" spans="1:71">
      <c r="A968" s="77" t="s">
        <v>258</v>
      </c>
      <c r="B968" s="12" t="s">
        <v>67</v>
      </c>
      <c r="C968" s="13">
        <v>31</v>
      </c>
      <c r="D968" s="13">
        <v>60</v>
      </c>
      <c r="E968" s="13">
        <v>41</v>
      </c>
      <c r="F968" s="13">
        <v>19</v>
      </c>
      <c r="G968" s="13">
        <v>35.200000000000003</v>
      </c>
      <c r="H968" s="14">
        <v>846</v>
      </c>
      <c r="I968" s="15">
        <v>288</v>
      </c>
      <c r="J968" s="15">
        <v>762</v>
      </c>
      <c r="K968" s="14">
        <v>37.799999999999997</v>
      </c>
      <c r="L968" s="15">
        <v>162</v>
      </c>
      <c r="M968" s="15">
        <v>462</v>
      </c>
      <c r="N968" s="14">
        <v>34.5</v>
      </c>
      <c r="O968" s="14">
        <v>114</v>
      </c>
      <c r="P968" s="14">
        <v>138</v>
      </c>
      <c r="Q968" s="14">
        <v>81</v>
      </c>
      <c r="R968" s="15">
        <v>30</v>
      </c>
      <c r="S968" s="15">
        <v>192</v>
      </c>
      <c r="T968" s="15">
        <v>222</v>
      </c>
      <c r="U968" s="15">
        <v>336</v>
      </c>
      <c r="V968" s="68">
        <v>90</v>
      </c>
      <c r="W968" s="15">
        <v>96</v>
      </c>
      <c r="X968" s="15">
        <v>24</v>
      </c>
      <c r="Y968" s="15">
        <v>138</v>
      </c>
      <c r="Z968" s="14">
        <v>1878</v>
      </c>
      <c r="AA968" s="14">
        <v>4</v>
      </c>
      <c r="AB968" s="14">
        <v>0</v>
      </c>
      <c r="AC968" s="13">
        <v>4.4000000000000004</v>
      </c>
      <c r="AD968" s="13">
        <v>115</v>
      </c>
      <c r="AE968" s="13">
        <v>108.8</v>
      </c>
      <c r="AF968" s="13">
        <v>6.2</v>
      </c>
      <c r="AG968" s="13">
        <v>21.7</v>
      </c>
      <c r="AH968" s="13">
        <v>3.83</v>
      </c>
      <c r="AI968" s="13">
        <v>27</v>
      </c>
      <c r="AJ968" s="13">
        <v>1.4</v>
      </c>
      <c r="AK968" s="13">
        <v>8.9</v>
      </c>
      <c r="AL968" s="13">
        <v>4.9000000000000004</v>
      </c>
      <c r="AM968" s="13">
        <v>7.1</v>
      </c>
      <c r="AN968" s="13">
        <v>48.3</v>
      </c>
      <c r="AO968" s="13">
        <v>51.5</v>
      </c>
      <c r="AP968" s="13">
        <v>17.600000000000001</v>
      </c>
      <c r="AQ968" s="13">
        <v>98.18</v>
      </c>
      <c r="AR968" s="13">
        <v>9.3000000000000007</v>
      </c>
      <c r="AS968" s="13">
        <v>4316</v>
      </c>
      <c r="AT968" s="16">
        <v>14.1</v>
      </c>
      <c r="AU968" s="16">
        <v>5.6</v>
      </c>
      <c r="AV968" s="17">
        <v>3.7</v>
      </c>
      <c r="AW968" s="17">
        <v>0.5</v>
      </c>
      <c r="AX968" s="17">
        <v>3.2</v>
      </c>
      <c r="AY968" s="17">
        <v>1.6</v>
      </c>
      <c r="AZ968" s="17">
        <v>0.4</v>
      </c>
      <c r="BA968" s="17">
        <v>1.5</v>
      </c>
      <c r="BB968" s="18">
        <v>0.40056818181818177</v>
      </c>
      <c r="BC968" s="18">
        <v>3.7333333333333329</v>
      </c>
      <c r="BD968" s="18">
        <v>4.5454545454545456E-2</v>
      </c>
      <c r="BE968" s="18">
        <v>1.1363636363636364E-2</v>
      </c>
      <c r="BF968" s="18">
        <v>1.4204545454545454E-2</v>
      </c>
      <c r="BG968" s="18">
        <v>9.0909090909090912E-2</v>
      </c>
      <c r="BH968" s="58" t="s">
        <v>1323</v>
      </c>
      <c r="BI968" s="58" t="s">
        <v>1331</v>
      </c>
      <c r="BJ968" s="60">
        <v>0.48299999999999998</v>
      </c>
      <c r="BK968" s="60">
        <v>0.51500000000000001</v>
      </c>
      <c r="BL968" s="60">
        <v>0.45986722993361495</v>
      </c>
      <c r="BM968" s="62" t="s">
        <v>1526</v>
      </c>
      <c r="BN968" s="64">
        <v>0.43122736418511065</v>
      </c>
      <c r="BO968" s="64">
        <v>2112</v>
      </c>
      <c r="BP968" s="65">
        <v>0.15909090909090909</v>
      </c>
      <c r="BQ968" s="65">
        <v>3.7333333333333334</v>
      </c>
      <c r="BR968" s="80">
        <v>0.10511363636363635</v>
      </c>
      <c r="BS968" s="18">
        <v>5.3977272727272728E-2</v>
      </c>
    </row>
    <row r="969" spans="1:71">
      <c r="A969" s="77" t="s">
        <v>260</v>
      </c>
      <c r="B969" s="12" t="s">
        <v>65</v>
      </c>
      <c r="C969" s="13">
        <v>33</v>
      </c>
      <c r="D969" s="13">
        <v>81</v>
      </c>
      <c r="E969" s="13">
        <v>23</v>
      </c>
      <c r="F969" s="13">
        <v>58</v>
      </c>
      <c r="G969" s="13">
        <v>18.8</v>
      </c>
      <c r="H969" s="14">
        <v>842</v>
      </c>
      <c r="I969" s="15">
        <v>348</v>
      </c>
      <c r="J969" s="15">
        <v>624</v>
      </c>
      <c r="K969" s="14">
        <v>55</v>
      </c>
      <c r="L969" s="15">
        <v>8</v>
      </c>
      <c r="M969" s="15">
        <v>41</v>
      </c>
      <c r="N969" s="14">
        <v>21.6</v>
      </c>
      <c r="O969" s="14">
        <v>146</v>
      </c>
      <c r="P969" s="14">
        <v>162</v>
      </c>
      <c r="Q969" s="14">
        <v>87.9</v>
      </c>
      <c r="R969" s="15">
        <v>186</v>
      </c>
      <c r="S969" s="15">
        <v>437</v>
      </c>
      <c r="T969" s="15">
        <v>624</v>
      </c>
      <c r="U969" s="15">
        <v>162</v>
      </c>
      <c r="V969" s="68">
        <v>122</v>
      </c>
      <c r="W969" s="15">
        <v>41</v>
      </c>
      <c r="X969" s="15">
        <v>49</v>
      </c>
      <c r="Y969" s="15">
        <v>178</v>
      </c>
      <c r="Z969" s="14">
        <v>1968</v>
      </c>
      <c r="AA969" s="14">
        <v>21</v>
      </c>
      <c r="AB969" s="14">
        <v>0</v>
      </c>
      <c r="AC969" s="13">
        <v>-3.8</v>
      </c>
      <c r="AD969" s="13">
        <v>109.2</v>
      </c>
      <c r="AE969" s="13">
        <v>118.8</v>
      </c>
      <c r="AF969" s="13">
        <v>-9.6</v>
      </c>
      <c r="AG969" s="13">
        <v>17.100000000000001</v>
      </c>
      <c r="AH969" s="13">
        <v>1.37</v>
      </c>
      <c r="AI969" s="13">
        <v>16.600000000000001</v>
      </c>
      <c r="AJ969" s="13">
        <v>12.2</v>
      </c>
      <c r="AK969" s="13">
        <v>28.6</v>
      </c>
      <c r="AL969" s="13">
        <v>20.3</v>
      </c>
      <c r="AM969" s="13">
        <v>12.2</v>
      </c>
      <c r="AN969" s="13">
        <v>55.7</v>
      </c>
      <c r="AO969" s="13">
        <v>60.2</v>
      </c>
      <c r="AP969" s="13">
        <v>22.2</v>
      </c>
      <c r="AQ969" s="13">
        <v>101.28</v>
      </c>
      <c r="AR969" s="13">
        <v>14.7</v>
      </c>
      <c r="AS969" s="13">
        <v>3217</v>
      </c>
      <c r="AT969" s="16">
        <v>10.395061728395062</v>
      </c>
      <c r="AU969" s="16">
        <v>2</v>
      </c>
      <c r="AV969" s="17">
        <v>7.7037037037037033</v>
      </c>
      <c r="AW969" s="17">
        <v>2.2962962962962963</v>
      </c>
      <c r="AX969" s="17">
        <v>5.3950617283950617</v>
      </c>
      <c r="AY969" s="17">
        <v>0.50617283950617287</v>
      </c>
      <c r="AZ969" s="17">
        <v>0.60493827160493829</v>
      </c>
      <c r="BA969" s="17">
        <v>1.5061728395061729</v>
      </c>
      <c r="BB969" s="18">
        <v>0.5529288153401628</v>
      </c>
      <c r="BC969" s="18">
        <v>1.3278688524590163</v>
      </c>
      <c r="BD969" s="18">
        <v>2.6924087207775151E-2</v>
      </c>
      <c r="BE969" s="18">
        <v>3.2177567638560549E-2</v>
      </c>
      <c r="BF969" s="18">
        <v>0.12214342001576044</v>
      </c>
      <c r="BG969" s="18">
        <v>0.28697136853165223</v>
      </c>
      <c r="BH969" s="58" t="s">
        <v>1321</v>
      </c>
      <c r="BI969" s="58" t="s">
        <v>1332</v>
      </c>
      <c r="BJ969" s="60">
        <v>0.55700000000000005</v>
      </c>
      <c r="BK969" s="60">
        <v>0.60199999999999998</v>
      </c>
      <c r="BL969" s="60">
        <v>0.37658418829209417</v>
      </c>
      <c r="BM969" s="62" t="s">
        <v>1527</v>
      </c>
      <c r="BN969" s="64">
        <v>0.31791738082817894</v>
      </c>
      <c r="BO969" s="64">
        <v>1522.8</v>
      </c>
      <c r="BP969" s="65">
        <v>0.10638297872340426</v>
      </c>
      <c r="BQ969" s="65">
        <v>1.3278688524590163</v>
      </c>
      <c r="BR969" s="80">
        <v>0.40977147360126082</v>
      </c>
      <c r="BS969" s="18">
        <v>0.15629104281586551</v>
      </c>
    </row>
    <row r="970" spans="1:71">
      <c r="A970" s="79" t="s">
        <v>262</v>
      </c>
      <c r="B970" s="12" t="s">
        <v>143</v>
      </c>
      <c r="C970" s="13">
        <v>26</v>
      </c>
      <c r="D970" s="13">
        <v>57</v>
      </c>
      <c r="E970" s="13">
        <v>31</v>
      </c>
      <c r="F970" s="13">
        <v>26</v>
      </c>
      <c r="G970" s="13">
        <v>32.200000000000003</v>
      </c>
      <c r="H970" s="14">
        <v>838</v>
      </c>
      <c r="I970" s="15">
        <v>302</v>
      </c>
      <c r="J970" s="15">
        <v>667</v>
      </c>
      <c r="K970" s="14">
        <v>45.3</v>
      </c>
      <c r="L970" s="15">
        <v>91</v>
      </c>
      <c r="M970" s="15">
        <v>239</v>
      </c>
      <c r="N970" s="14">
        <v>38.1</v>
      </c>
      <c r="O970" s="14">
        <v>143</v>
      </c>
      <c r="P970" s="14">
        <v>200</v>
      </c>
      <c r="Q970" s="14">
        <v>72.2</v>
      </c>
      <c r="R970" s="15">
        <v>80</v>
      </c>
      <c r="S970" s="15">
        <v>359</v>
      </c>
      <c r="T970" s="15">
        <v>445</v>
      </c>
      <c r="U970" s="15">
        <v>131</v>
      </c>
      <c r="V970" s="68">
        <v>120</v>
      </c>
      <c r="W970" s="15">
        <v>63</v>
      </c>
      <c r="X970" s="15">
        <v>63</v>
      </c>
      <c r="Y970" s="15">
        <v>131</v>
      </c>
      <c r="Z970" s="14">
        <v>1813</v>
      </c>
      <c r="AA970" s="14">
        <v>14</v>
      </c>
      <c r="AB970" s="14">
        <v>0</v>
      </c>
      <c r="AC970" s="13">
        <v>0.9</v>
      </c>
      <c r="AD970" s="13">
        <v>114.2</v>
      </c>
      <c r="AE970" s="13">
        <v>113.2</v>
      </c>
      <c r="AF970" s="13">
        <v>1.1000000000000001</v>
      </c>
      <c r="AG970" s="13">
        <v>9.8000000000000007</v>
      </c>
      <c r="AH970" s="13">
        <v>1.1100000000000001</v>
      </c>
      <c r="AI970" s="13">
        <v>13.1</v>
      </c>
      <c r="AJ970" s="13">
        <v>4.4000000000000004</v>
      </c>
      <c r="AK970" s="13">
        <v>18.3</v>
      </c>
      <c r="AL970" s="13">
        <v>11.5</v>
      </c>
      <c r="AM970" s="13">
        <v>11.8</v>
      </c>
      <c r="AN970" s="13">
        <v>52.1</v>
      </c>
      <c r="AO970" s="13">
        <v>55.6</v>
      </c>
      <c r="AP970" s="13">
        <v>19.8</v>
      </c>
      <c r="AQ970" s="13">
        <v>101.66</v>
      </c>
      <c r="AR970" s="13">
        <v>9.6999999999999993</v>
      </c>
      <c r="AS970" s="13">
        <v>3889</v>
      </c>
      <c r="AT970" s="16">
        <v>14.701754385964913</v>
      </c>
      <c r="AU970" s="16">
        <v>2.2982456140350878</v>
      </c>
      <c r="AV970" s="17">
        <v>7.807017543859649</v>
      </c>
      <c r="AW970" s="17">
        <v>1.4035087719298245</v>
      </c>
      <c r="AX970" s="17">
        <v>6.2982456140350873</v>
      </c>
      <c r="AY970" s="17">
        <v>1.1052631578947369</v>
      </c>
      <c r="AZ970" s="17">
        <v>1.1052631578947369</v>
      </c>
      <c r="BA970" s="17">
        <v>2.1052631578947367</v>
      </c>
      <c r="BB970" s="18">
        <v>0.45657622316661217</v>
      </c>
      <c r="BC970" s="18">
        <v>1.0916666666666668</v>
      </c>
      <c r="BD970" s="18">
        <v>3.4324942791762014E-2</v>
      </c>
      <c r="BE970" s="18">
        <v>3.4324942791762014E-2</v>
      </c>
      <c r="BF970" s="18">
        <v>4.3587228941920013E-2</v>
      </c>
      <c r="BG970" s="18">
        <v>0.19559768987686604</v>
      </c>
      <c r="BH970" s="58" t="s">
        <v>1323</v>
      </c>
      <c r="BI970" s="58" t="s">
        <v>1330</v>
      </c>
      <c r="BJ970" s="60">
        <v>0.52100000000000002</v>
      </c>
      <c r="BK970" s="60">
        <v>0.55600000000000005</v>
      </c>
      <c r="BL970" s="60">
        <v>0.40253470126735064</v>
      </c>
      <c r="BM970" s="62" t="s">
        <v>1526</v>
      </c>
      <c r="BN970" s="64">
        <v>0.4496311200536553</v>
      </c>
      <c r="BO970" s="64">
        <v>1835.4</v>
      </c>
      <c r="BP970" s="65">
        <v>7.1374087392394023E-2</v>
      </c>
      <c r="BQ970" s="65">
        <v>1.0916666666666666</v>
      </c>
      <c r="BR970" s="80">
        <v>0.24245396098943006</v>
      </c>
      <c r="BS970" s="18">
        <v>0.10370128219098469</v>
      </c>
    </row>
    <row r="971" spans="1:71">
      <c r="A971" s="77" t="s">
        <v>264</v>
      </c>
      <c r="B971" s="12" t="s">
        <v>121</v>
      </c>
      <c r="C971" s="13">
        <v>21</v>
      </c>
      <c r="D971" s="13">
        <v>66</v>
      </c>
      <c r="E971" s="13">
        <v>30</v>
      </c>
      <c r="F971" s="13">
        <v>36</v>
      </c>
      <c r="G971" s="13">
        <v>26.7</v>
      </c>
      <c r="H971" s="14">
        <v>838</v>
      </c>
      <c r="I971" s="15">
        <v>284</v>
      </c>
      <c r="J971" s="15">
        <v>686</v>
      </c>
      <c r="K971" s="14">
        <v>41.9</v>
      </c>
      <c r="L971" s="15">
        <v>106</v>
      </c>
      <c r="M971" s="15">
        <v>297</v>
      </c>
      <c r="N971" s="14">
        <v>35.4</v>
      </c>
      <c r="O971" s="14">
        <v>158</v>
      </c>
      <c r="P971" s="14">
        <v>205</v>
      </c>
      <c r="Q971" s="14">
        <v>76.7</v>
      </c>
      <c r="R971" s="15">
        <v>53</v>
      </c>
      <c r="S971" s="15">
        <v>145</v>
      </c>
      <c r="T971" s="15">
        <v>198</v>
      </c>
      <c r="U971" s="15">
        <v>337</v>
      </c>
      <c r="V971" s="68">
        <v>178</v>
      </c>
      <c r="W971" s="15">
        <v>66</v>
      </c>
      <c r="X971" s="15">
        <v>13</v>
      </c>
      <c r="Y971" s="15">
        <v>178</v>
      </c>
      <c r="Z971" s="14">
        <v>1643</v>
      </c>
      <c r="AA971" s="14">
        <v>2</v>
      </c>
      <c r="AB971" s="14">
        <v>0</v>
      </c>
      <c r="AC971" s="13">
        <v>-0.6</v>
      </c>
      <c r="AD971" s="13">
        <v>112.5</v>
      </c>
      <c r="AE971" s="13">
        <v>113.7</v>
      </c>
      <c r="AF971" s="13">
        <v>-1.3</v>
      </c>
      <c r="AG971" s="13">
        <v>27.4</v>
      </c>
      <c r="AH971" s="13">
        <v>1.89</v>
      </c>
      <c r="AI971" s="13">
        <v>25.9</v>
      </c>
      <c r="AJ971" s="13">
        <v>2.8</v>
      </c>
      <c r="AK971" s="13">
        <v>8.3000000000000007</v>
      </c>
      <c r="AL971" s="13">
        <v>5.4</v>
      </c>
      <c r="AM971" s="13">
        <v>13.7</v>
      </c>
      <c r="AN971" s="13">
        <v>49.6</v>
      </c>
      <c r="AO971" s="13">
        <v>54</v>
      </c>
      <c r="AP971" s="13">
        <v>22</v>
      </c>
      <c r="AQ971" s="13">
        <v>100.99</v>
      </c>
      <c r="AR971" s="13">
        <v>8.4</v>
      </c>
      <c r="AS971" s="13">
        <v>3705</v>
      </c>
      <c r="AT971" s="16">
        <v>12.696969696969697</v>
      </c>
      <c r="AU971" s="16">
        <v>5.1060606060606064</v>
      </c>
      <c r="AV971" s="17">
        <v>3</v>
      </c>
      <c r="AW971" s="17">
        <v>0.80303030303030298</v>
      </c>
      <c r="AX971" s="17">
        <v>2.1969696969696968</v>
      </c>
      <c r="AY971" s="17">
        <v>1</v>
      </c>
      <c r="AZ971" s="17">
        <v>0.19696969696969696</v>
      </c>
      <c r="BA971" s="17">
        <v>2.6969696969696968</v>
      </c>
      <c r="BB971" s="18">
        <v>0.47554193621609353</v>
      </c>
      <c r="BC971" s="18">
        <v>1.8932584269662924</v>
      </c>
      <c r="BD971" s="18">
        <v>3.7453183520599252E-2</v>
      </c>
      <c r="BE971" s="18">
        <v>7.377142208602883E-3</v>
      </c>
      <c r="BF971" s="18">
        <v>3.0076041311996368E-2</v>
      </c>
      <c r="BG971" s="18">
        <v>8.2283509249801379E-2</v>
      </c>
      <c r="BH971" s="58" t="s">
        <v>1322</v>
      </c>
      <c r="BI971" s="58" t="s">
        <v>1329</v>
      </c>
      <c r="BJ971" s="60">
        <v>0.496</v>
      </c>
      <c r="BK971" s="60">
        <v>0.54</v>
      </c>
      <c r="BL971" s="60">
        <v>0.4140012070006035</v>
      </c>
      <c r="BM971" s="62" t="s">
        <v>1527</v>
      </c>
      <c r="BN971" s="64">
        <v>0.38831778550088414</v>
      </c>
      <c r="BO971" s="64">
        <v>1762.2</v>
      </c>
      <c r="BP971" s="65">
        <v>0.19123822494609011</v>
      </c>
      <c r="BQ971" s="65">
        <v>1.8932584269662922</v>
      </c>
      <c r="BR971" s="80">
        <v>0.11235955056179775</v>
      </c>
      <c r="BS971" s="18">
        <v>5.2396625430333299E-2</v>
      </c>
    </row>
    <row r="972" spans="1:71">
      <c r="A972" s="77" t="s">
        <v>266</v>
      </c>
      <c r="B972" s="12" t="s">
        <v>195</v>
      </c>
      <c r="C972" s="13">
        <v>23</v>
      </c>
      <c r="D972" s="13">
        <v>79</v>
      </c>
      <c r="E972" s="13">
        <v>25</v>
      </c>
      <c r="F972" s="13">
        <v>54</v>
      </c>
      <c r="G972" s="13">
        <v>24.4</v>
      </c>
      <c r="H972" s="14">
        <v>837</v>
      </c>
      <c r="I972" s="15">
        <v>300</v>
      </c>
      <c r="J972" s="15">
        <v>782</v>
      </c>
      <c r="K972" s="14">
        <v>38.9</v>
      </c>
      <c r="L972" s="15">
        <v>126</v>
      </c>
      <c r="M972" s="15">
        <v>403</v>
      </c>
      <c r="N972" s="14">
        <v>31.4</v>
      </c>
      <c r="O972" s="14">
        <v>111</v>
      </c>
      <c r="P972" s="14">
        <v>142</v>
      </c>
      <c r="Q972" s="14">
        <v>77</v>
      </c>
      <c r="R972" s="15">
        <v>63</v>
      </c>
      <c r="S972" s="15">
        <v>237</v>
      </c>
      <c r="T972" s="15">
        <v>300</v>
      </c>
      <c r="U972" s="15">
        <v>174</v>
      </c>
      <c r="V972" s="68">
        <v>119</v>
      </c>
      <c r="W972" s="15">
        <v>79</v>
      </c>
      <c r="X972" s="15">
        <v>32</v>
      </c>
      <c r="Y972" s="15">
        <v>205</v>
      </c>
      <c r="Z972" s="14">
        <v>1675</v>
      </c>
      <c r="AA972" s="14">
        <v>0</v>
      </c>
      <c r="AB972" s="14">
        <v>0</v>
      </c>
      <c r="AC972" s="13">
        <v>-5.4</v>
      </c>
      <c r="AD972" s="13">
        <v>104.1</v>
      </c>
      <c r="AE972" s="13">
        <v>114.4</v>
      </c>
      <c r="AF972" s="13">
        <v>-10.3</v>
      </c>
      <c r="AG972" s="13">
        <v>14.8</v>
      </c>
      <c r="AH972" s="13">
        <v>1.51</v>
      </c>
      <c r="AI972" s="13">
        <v>15.5</v>
      </c>
      <c r="AJ972" s="13">
        <v>3.1</v>
      </c>
      <c r="AK972" s="13">
        <v>12.5</v>
      </c>
      <c r="AL972" s="13">
        <v>7.6</v>
      </c>
      <c r="AM972" s="13">
        <v>10.3</v>
      </c>
      <c r="AN972" s="13">
        <v>47</v>
      </c>
      <c r="AO972" s="13">
        <v>49.9</v>
      </c>
      <c r="AP972" s="13">
        <v>21.2</v>
      </c>
      <c r="AQ972" s="13">
        <v>98.77</v>
      </c>
      <c r="AR972" s="13">
        <v>7</v>
      </c>
      <c r="AS972" s="13">
        <v>3954</v>
      </c>
      <c r="AT972" s="16">
        <v>10.594936708860759</v>
      </c>
      <c r="AU972" s="16">
        <v>2.2025316455696204</v>
      </c>
      <c r="AV972" s="17">
        <v>3.7974683544303796</v>
      </c>
      <c r="AW972" s="17">
        <v>0.79746835443037978</v>
      </c>
      <c r="AX972" s="17">
        <v>3</v>
      </c>
      <c r="AY972" s="17">
        <v>1</v>
      </c>
      <c r="AZ972" s="17">
        <v>0.4050632911392405</v>
      </c>
      <c r="BA972" s="17">
        <v>1.5063291139240507</v>
      </c>
      <c r="BB972" s="18">
        <v>0.43421871757626063</v>
      </c>
      <c r="BC972" s="18">
        <v>1.46218487394958</v>
      </c>
      <c r="BD972" s="18">
        <v>4.0983606557377053E-2</v>
      </c>
      <c r="BE972" s="18">
        <v>1.6600954554886908E-2</v>
      </c>
      <c r="BF972" s="18">
        <v>3.2683129279933602E-2</v>
      </c>
      <c r="BG972" s="18">
        <v>0.12295081967213116</v>
      </c>
      <c r="BH972" s="58" t="s">
        <v>1322</v>
      </c>
      <c r="BI972" s="58" t="s">
        <v>1330</v>
      </c>
      <c r="BJ972" s="60">
        <v>0.47</v>
      </c>
      <c r="BK972" s="60">
        <v>0.499</v>
      </c>
      <c r="BL972" s="60">
        <v>0.47193723596861797</v>
      </c>
      <c r="BM972" s="62" t="s">
        <v>1527</v>
      </c>
      <c r="BN972" s="64">
        <v>0.32403025749433306</v>
      </c>
      <c r="BO972" s="64">
        <v>1927.6</v>
      </c>
      <c r="BP972" s="65">
        <v>9.026769039219755E-2</v>
      </c>
      <c r="BQ972" s="65">
        <v>1.4621848739495797</v>
      </c>
      <c r="BR972" s="80">
        <v>0.15563394895206475</v>
      </c>
      <c r="BS972" s="18">
        <v>7.107283668810957E-2</v>
      </c>
    </row>
    <row r="973" spans="1:71">
      <c r="A973" s="77" t="s">
        <v>268</v>
      </c>
      <c r="B973" s="12" t="s">
        <v>83</v>
      </c>
      <c r="C973" s="13">
        <v>27</v>
      </c>
      <c r="D973" s="13">
        <v>79</v>
      </c>
      <c r="E973" s="13">
        <v>48</v>
      </c>
      <c r="F973" s="13">
        <v>31</v>
      </c>
      <c r="G973" s="13">
        <v>19.600000000000001</v>
      </c>
      <c r="H973" s="14">
        <v>830</v>
      </c>
      <c r="I973" s="15">
        <v>316</v>
      </c>
      <c r="J973" s="15">
        <v>600</v>
      </c>
      <c r="K973" s="14">
        <v>52.9</v>
      </c>
      <c r="L973" s="15">
        <v>111</v>
      </c>
      <c r="M973" s="15">
        <v>300</v>
      </c>
      <c r="N973" s="14">
        <v>36.5</v>
      </c>
      <c r="O973" s="14">
        <v>87</v>
      </c>
      <c r="P973" s="14">
        <v>111</v>
      </c>
      <c r="Q973" s="14">
        <v>78.099999999999994</v>
      </c>
      <c r="R973" s="15">
        <v>55</v>
      </c>
      <c r="S973" s="15">
        <v>261</v>
      </c>
      <c r="T973" s="15">
        <v>316</v>
      </c>
      <c r="U973" s="15">
        <v>126</v>
      </c>
      <c r="V973" s="68">
        <v>71</v>
      </c>
      <c r="W973" s="15">
        <v>47</v>
      </c>
      <c r="X973" s="15">
        <v>32</v>
      </c>
      <c r="Y973" s="15">
        <v>111</v>
      </c>
      <c r="Z973" s="14">
        <v>1564</v>
      </c>
      <c r="AA973" s="14">
        <v>2</v>
      </c>
      <c r="AB973" s="14">
        <v>0</v>
      </c>
      <c r="AC973" s="13">
        <v>-1</v>
      </c>
      <c r="AD973" s="13">
        <v>113.6</v>
      </c>
      <c r="AE973" s="13">
        <v>116.1</v>
      </c>
      <c r="AF973" s="13">
        <v>-2.6</v>
      </c>
      <c r="AG973" s="13">
        <v>11.6</v>
      </c>
      <c r="AH973" s="13">
        <v>1.88</v>
      </c>
      <c r="AI973" s="13">
        <v>15.2</v>
      </c>
      <c r="AJ973" s="13">
        <v>3.6</v>
      </c>
      <c r="AK973" s="13">
        <v>16.7</v>
      </c>
      <c r="AL973" s="13">
        <v>10.1</v>
      </c>
      <c r="AM973" s="13">
        <v>8.1</v>
      </c>
      <c r="AN973" s="13">
        <v>62.1</v>
      </c>
      <c r="AO973" s="13">
        <v>64.2</v>
      </c>
      <c r="AP973" s="13">
        <v>19.100000000000001</v>
      </c>
      <c r="AQ973" s="13">
        <v>103.97</v>
      </c>
      <c r="AR973" s="13">
        <v>11.5</v>
      </c>
      <c r="AS973" s="13">
        <v>3350</v>
      </c>
      <c r="AT973" s="16">
        <v>10.50632911392405</v>
      </c>
      <c r="AU973" s="16">
        <v>1.5949367088607596</v>
      </c>
      <c r="AV973" s="17">
        <v>4</v>
      </c>
      <c r="AW973" s="17">
        <v>0.69620253164556967</v>
      </c>
      <c r="AX973" s="17">
        <v>3.3037974683544302</v>
      </c>
      <c r="AY973" s="17">
        <v>0.59493670886075944</v>
      </c>
      <c r="AZ973" s="17">
        <v>0.4050632911392405</v>
      </c>
      <c r="BA973" s="17">
        <v>0.89873417721518989</v>
      </c>
      <c r="BB973" s="18">
        <v>0.53603719969000252</v>
      </c>
      <c r="BC973" s="18">
        <v>1.7746478873239437</v>
      </c>
      <c r="BD973" s="18">
        <v>3.0353913717385685E-2</v>
      </c>
      <c r="BE973" s="18">
        <v>2.0666494445879615E-2</v>
      </c>
      <c r="BF973" s="18">
        <v>3.5520537328855593E-2</v>
      </c>
      <c r="BG973" s="18">
        <v>0.1685610953242056</v>
      </c>
      <c r="BH973" s="58" t="s">
        <v>1321</v>
      </c>
      <c r="BI973" s="58" t="s">
        <v>1330</v>
      </c>
      <c r="BJ973" s="60">
        <v>0.621</v>
      </c>
      <c r="BK973" s="60">
        <v>0.64200000000000002</v>
      </c>
      <c r="BL973" s="60">
        <v>0.36210018105009051</v>
      </c>
      <c r="BM973" s="62" t="s">
        <v>1527</v>
      </c>
      <c r="BN973" s="64">
        <v>0.32132032702544377</v>
      </c>
      <c r="BO973" s="64">
        <v>1548.4</v>
      </c>
      <c r="BP973" s="65">
        <v>8.1374321880650996E-2</v>
      </c>
      <c r="BQ973" s="65">
        <v>1.7746478873239437</v>
      </c>
      <c r="BR973" s="80">
        <v>0.2040816326530612</v>
      </c>
      <c r="BS973" s="18">
        <v>8.503401360544216E-2</v>
      </c>
    </row>
    <row r="974" spans="1:71">
      <c r="A974" s="77" t="s">
        <v>270</v>
      </c>
      <c r="B974" s="12" t="s">
        <v>145</v>
      </c>
      <c r="C974" s="13">
        <v>29</v>
      </c>
      <c r="D974" s="13">
        <v>57</v>
      </c>
      <c r="E974" s="13">
        <v>21</v>
      </c>
      <c r="F974" s="13">
        <v>36</v>
      </c>
      <c r="G974" s="13">
        <v>29.6</v>
      </c>
      <c r="H974" s="14">
        <v>827</v>
      </c>
      <c r="I974" s="15">
        <v>365</v>
      </c>
      <c r="J974" s="15">
        <v>581</v>
      </c>
      <c r="K974" s="14">
        <v>62.7</v>
      </c>
      <c r="L974" s="14">
        <v>0</v>
      </c>
      <c r="M974" s="15">
        <v>6</v>
      </c>
      <c r="N974" s="14">
        <v>33.299999999999997</v>
      </c>
      <c r="O974" s="14">
        <v>97</v>
      </c>
      <c r="P974" s="14">
        <v>143</v>
      </c>
      <c r="Q974" s="14">
        <v>67.400000000000006</v>
      </c>
      <c r="R974" s="15">
        <v>188</v>
      </c>
      <c r="S974" s="15">
        <v>359</v>
      </c>
      <c r="T974" s="15">
        <v>547</v>
      </c>
      <c r="U974" s="15">
        <v>160</v>
      </c>
      <c r="V974" s="68">
        <v>108</v>
      </c>
      <c r="W974" s="15">
        <v>68</v>
      </c>
      <c r="X974" s="15">
        <v>68</v>
      </c>
      <c r="Y974" s="15">
        <v>177</v>
      </c>
      <c r="Z974" s="14">
        <v>2018</v>
      </c>
      <c r="AA974" s="14">
        <v>23</v>
      </c>
      <c r="AB974" s="14">
        <v>0</v>
      </c>
      <c r="AC974" s="13">
        <v>-0.6</v>
      </c>
      <c r="AD974" s="13">
        <v>111.2</v>
      </c>
      <c r="AE974" s="13">
        <v>111.9</v>
      </c>
      <c r="AF974" s="13">
        <v>-0.7</v>
      </c>
      <c r="AG974" s="13">
        <v>13.6</v>
      </c>
      <c r="AH974" s="13">
        <v>1.42</v>
      </c>
      <c r="AI974" s="13">
        <v>17.399999999999999</v>
      </c>
      <c r="AJ974" s="13">
        <v>11</v>
      </c>
      <c r="AK974" s="13">
        <v>20.6</v>
      </c>
      <c r="AL974" s="13">
        <v>15.8</v>
      </c>
      <c r="AM974" s="13">
        <v>12.2</v>
      </c>
      <c r="AN974" s="13">
        <v>62.8</v>
      </c>
      <c r="AO974" s="13">
        <v>64.099999999999994</v>
      </c>
      <c r="AP974" s="13">
        <v>18.399999999999999</v>
      </c>
      <c r="AQ974" s="13">
        <v>101.44</v>
      </c>
      <c r="AR974" s="13">
        <v>13.3</v>
      </c>
      <c r="AS974" s="13">
        <v>3557</v>
      </c>
      <c r="AT974" s="16">
        <v>14.508771929824562</v>
      </c>
      <c r="AU974" s="16">
        <v>2.807017543859649</v>
      </c>
      <c r="AV974" s="17">
        <v>9.5964912280701746</v>
      </c>
      <c r="AW974" s="17">
        <v>3.2982456140350878</v>
      </c>
      <c r="AX974" s="17">
        <v>6.2982456140350873</v>
      </c>
      <c r="AY974" s="17">
        <v>1.1929824561403508</v>
      </c>
      <c r="AZ974" s="17">
        <v>1.1929824561403508</v>
      </c>
      <c r="BA974" s="17">
        <v>1.8947368421052631</v>
      </c>
      <c r="BB974" s="18">
        <v>0.49016121384542438</v>
      </c>
      <c r="BC974" s="18">
        <v>1.4814814814814814</v>
      </c>
      <c r="BD974" s="18">
        <v>4.0303461356092932E-2</v>
      </c>
      <c r="BE974" s="18">
        <v>4.0303461356092932E-2</v>
      </c>
      <c r="BF974" s="18">
        <v>0.11142721669037459</v>
      </c>
      <c r="BG974" s="18">
        <v>0.2127785680417259</v>
      </c>
      <c r="BH974" s="58" t="s">
        <v>1322</v>
      </c>
      <c r="BI974" s="58" t="s">
        <v>1331</v>
      </c>
      <c r="BJ974" s="60">
        <v>0.628</v>
      </c>
      <c r="BK974" s="60">
        <v>0.6409999999999999</v>
      </c>
      <c r="BL974" s="60">
        <v>0.35063367531683765</v>
      </c>
      <c r="BM974" s="62" t="s">
        <v>1527</v>
      </c>
      <c r="BN974" s="64">
        <v>0.44372904091213955</v>
      </c>
      <c r="BO974" s="64">
        <v>1687.2</v>
      </c>
      <c r="BP974" s="65">
        <v>9.4831673779042197E-2</v>
      </c>
      <c r="BQ974" s="65">
        <v>1.4814814814814814</v>
      </c>
      <c r="BR974" s="80">
        <v>0.32420578473210049</v>
      </c>
      <c r="BS974" s="18">
        <v>0.13493756914809543</v>
      </c>
    </row>
    <row r="975" spans="1:71">
      <c r="A975" s="77" t="s">
        <v>272</v>
      </c>
      <c r="B975" s="12" t="s">
        <v>53</v>
      </c>
      <c r="C975" s="13">
        <v>29</v>
      </c>
      <c r="D975" s="13">
        <v>81</v>
      </c>
      <c r="E975" s="13">
        <v>36</v>
      </c>
      <c r="F975" s="13">
        <v>45</v>
      </c>
      <c r="G975" s="13">
        <v>26.8</v>
      </c>
      <c r="H975" s="14">
        <v>826</v>
      </c>
      <c r="I975" s="15">
        <v>308</v>
      </c>
      <c r="J975" s="15">
        <v>680</v>
      </c>
      <c r="K975" s="14">
        <v>44.8</v>
      </c>
      <c r="L975" s="15">
        <v>162</v>
      </c>
      <c r="M975" s="15">
        <v>405</v>
      </c>
      <c r="N975" s="14">
        <v>41.4</v>
      </c>
      <c r="O975" s="14">
        <v>49</v>
      </c>
      <c r="P975" s="14">
        <v>57</v>
      </c>
      <c r="Q975" s="14">
        <v>89.5</v>
      </c>
      <c r="R975" s="15">
        <v>41</v>
      </c>
      <c r="S975" s="15">
        <v>154</v>
      </c>
      <c r="T975" s="15">
        <v>194</v>
      </c>
      <c r="U975" s="15">
        <v>429</v>
      </c>
      <c r="V975" s="68">
        <v>89</v>
      </c>
      <c r="W975" s="15">
        <v>73</v>
      </c>
      <c r="X975" s="15">
        <v>8</v>
      </c>
      <c r="Y975" s="15">
        <v>65</v>
      </c>
      <c r="Z975" s="14">
        <v>1847</v>
      </c>
      <c r="AA975" s="14">
        <v>6</v>
      </c>
      <c r="AB975" s="14">
        <v>0</v>
      </c>
      <c r="AC975" s="13">
        <v>-1.1000000000000001</v>
      </c>
      <c r="AD975" s="13">
        <v>113.6</v>
      </c>
      <c r="AE975" s="13">
        <v>116.1</v>
      </c>
      <c r="AF975" s="13">
        <v>-2.5</v>
      </c>
      <c r="AG975" s="13">
        <v>27.6</v>
      </c>
      <c r="AH975" s="13">
        <v>4.71</v>
      </c>
      <c r="AI975" s="13">
        <v>34.9</v>
      </c>
      <c r="AJ975" s="13">
        <v>1.9</v>
      </c>
      <c r="AK975" s="13">
        <v>6.9</v>
      </c>
      <c r="AL975" s="13">
        <v>4.5</v>
      </c>
      <c r="AM975" s="13">
        <v>7.4</v>
      </c>
      <c r="AN975" s="13">
        <v>57</v>
      </c>
      <c r="AO975" s="13">
        <v>58.5</v>
      </c>
      <c r="AP975" s="13">
        <v>16</v>
      </c>
      <c r="AQ975" s="13">
        <v>99.19</v>
      </c>
      <c r="AR975" s="13">
        <v>9.9</v>
      </c>
      <c r="AS975" s="13">
        <v>4500</v>
      </c>
      <c r="AT975" s="16">
        <v>10.197530864197532</v>
      </c>
      <c r="AU975" s="16">
        <v>5.2962962962962967</v>
      </c>
      <c r="AV975" s="17">
        <v>2.3950617283950617</v>
      </c>
      <c r="AW975" s="17">
        <v>0.50617283950617287</v>
      </c>
      <c r="AX975" s="17">
        <v>1.9012345679012346</v>
      </c>
      <c r="AY975" s="17">
        <v>0.90123456790123457</v>
      </c>
      <c r="AZ975" s="17">
        <v>9.8765432098765427E-2</v>
      </c>
      <c r="BA975" s="17">
        <v>1.0987654320987654</v>
      </c>
      <c r="BB975" s="18">
        <v>0.38050488299244523</v>
      </c>
      <c r="BC975" s="18">
        <v>4.820224719101124</v>
      </c>
      <c r="BD975" s="18">
        <v>3.3628155518702782E-2</v>
      </c>
      <c r="BE975" s="18">
        <v>3.6852773171181128E-3</v>
      </c>
      <c r="BF975" s="18">
        <v>1.8887046250230331E-2</v>
      </c>
      <c r="BG975" s="18">
        <v>7.0941588354523674E-2</v>
      </c>
      <c r="BH975" s="58" t="s">
        <v>1322</v>
      </c>
      <c r="BI975" s="58" t="s">
        <v>1331</v>
      </c>
      <c r="BJ975" s="60">
        <v>0.56999999999999995</v>
      </c>
      <c r="BK975" s="60">
        <v>0.58499999999999996</v>
      </c>
      <c r="BL975" s="60">
        <v>0.4103802051901026</v>
      </c>
      <c r="BM975" s="62" t="s">
        <v>1527</v>
      </c>
      <c r="BN975" s="64">
        <v>0.31187619544427059</v>
      </c>
      <c r="BO975" s="64">
        <v>2170.8000000000002</v>
      </c>
      <c r="BP975" s="65">
        <v>0.19762299613045881</v>
      </c>
      <c r="BQ975" s="65">
        <v>4.8202247191011232</v>
      </c>
      <c r="BR975" s="80">
        <v>8.9367974940114239E-2</v>
      </c>
      <c r="BS975" s="18">
        <v>4.2227135925311708E-2</v>
      </c>
    </row>
    <row r="976" spans="1:71">
      <c r="A976" s="77" t="s">
        <v>274</v>
      </c>
      <c r="B976" s="12" t="s">
        <v>81</v>
      </c>
      <c r="C976" s="13">
        <v>21</v>
      </c>
      <c r="D976" s="13">
        <v>79</v>
      </c>
      <c r="E976" s="13">
        <v>47</v>
      </c>
      <c r="F976" s="13">
        <v>32</v>
      </c>
      <c r="G976" s="13">
        <v>25.9</v>
      </c>
      <c r="H976" s="14">
        <v>822</v>
      </c>
      <c r="I976" s="15">
        <v>284</v>
      </c>
      <c r="J976" s="15">
        <v>679</v>
      </c>
      <c r="K976" s="14">
        <v>42.5</v>
      </c>
      <c r="L976" s="15">
        <v>134</v>
      </c>
      <c r="M976" s="15">
        <v>395</v>
      </c>
      <c r="N976" s="14">
        <v>35.200000000000003</v>
      </c>
      <c r="O976" s="14">
        <v>111</v>
      </c>
      <c r="P976" s="14">
        <v>134</v>
      </c>
      <c r="Q976" s="14">
        <v>82.2</v>
      </c>
      <c r="R976" s="15">
        <v>87</v>
      </c>
      <c r="S976" s="15">
        <v>182</v>
      </c>
      <c r="T976" s="15">
        <v>269</v>
      </c>
      <c r="U976" s="15">
        <v>134</v>
      </c>
      <c r="V976" s="68">
        <v>71</v>
      </c>
      <c r="W976" s="15">
        <v>47</v>
      </c>
      <c r="X976" s="15">
        <v>8</v>
      </c>
      <c r="Y976" s="15">
        <v>142</v>
      </c>
      <c r="Z976" s="14">
        <v>1438</v>
      </c>
      <c r="AA976" s="14">
        <v>1</v>
      </c>
      <c r="AB976" s="14">
        <v>0</v>
      </c>
      <c r="AC976" s="13">
        <v>2.4</v>
      </c>
      <c r="AD976" s="13">
        <v>116.7</v>
      </c>
      <c r="AE976" s="13">
        <v>111.9</v>
      </c>
      <c r="AF976" s="13">
        <v>4.7</v>
      </c>
      <c r="AG976" s="13">
        <v>8.1999999999999993</v>
      </c>
      <c r="AH976" s="13">
        <v>1.96</v>
      </c>
      <c r="AI976" s="13">
        <v>14.4</v>
      </c>
      <c r="AJ976" s="13">
        <v>4</v>
      </c>
      <c r="AK976" s="13">
        <v>8.3000000000000007</v>
      </c>
      <c r="AL976" s="13">
        <v>6.1</v>
      </c>
      <c r="AM976" s="13">
        <v>7.4</v>
      </c>
      <c r="AN976" s="13">
        <v>52.7</v>
      </c>
      <c r="AO976" s="13">
        <v>56</v>
      </c>
      <c r="AP976" s="13">
        <v>15.6</v>
      </c>
      <c r="AQ976" s="13">
        <v>104.64</v>
      </c>
      <c r="AR976" s="13">
        <v>6.5</v>
      </c>
      <c r="AS976" s="13">
        <v>4444</v>
      </c>
      <c r="AT976" s="16">
        <v>10.405063291139241</v>
      </c>
      <c r="AU976" s="16">
        <v>1.6962025316455696</v>
      </c>
      <c r="AV976" s="17">
        <v>3.4050632911392404</v>
      </c>
      <c r="AW976" s="17">
        <v>1.1012658227848102</v>
      </c>
      <c r="AX976" s="17">
        <v>2.3037974683544302</v>
      </c>
      <c r="AY976" s="17">
        <v>0.59493670886075944</v>
      </c>
      <c r="AZ976" s="17">
        <v>0.10126582278481013</v>
      </c>
      <c r="BA976" s="17">
        <v>0.89873417721518989</v>
      </c>
      <c r="BB976" s="18">
        <v>0.40173989541078153</v>
      </c>
      <c r="BC976" s="18">
        <v>1.8873239436619718</v>
      </c>
      <c r="BD976" s="18">
        <v>2.2970529299643223E-2</v>
      </c>
      <c r="BE976" s="18">
        <v>3.9098773275988465E-3</v>
      </c>
      <c r="BF976" s="18">
        <v>4.2519915937637466E-2</v>
      </c>
      <c r="BG976" s="18">
        <v>8.8949709202873761E-2</v>
      </c>
      <c r="BH976" s="58" t="s">
        <v>1322</v>
      </c>
      <c r="BI976" s="58" t="s">
        <v>1329</v>
      </c>
      <c r="BJ976" s="60">
        <v>0.52700000000000002</v>
      </c>
      <c r="BK976" s="60">
        <v>0.56000000000000005</v>
      </c>
      <c r="BL976" s="60">
        <v>0.40977670488835244</v>
      </c>
      <c r="BM976" s="62" t="s">
        <v>1527</v>
      </c>
      <c r="BN976" s="64">
        <v>0.31822326363242748</v>
      </c>
      <c r="BO976" s="64">
        <v>2046.1</v>
      </c>
      <c r="BP976" s="65">
        <v>6.5490445237280689E-2</v>
      </c>
      <c r="BQ976" s="65">
        <v>1.8873239436619718</v>
      </c>
      <c r="BR976" s="80">
        <v>0.13146962514051122</v>
      </c>
      <c r="BS976" s="18">
        <v>5.2783343922584429E-2</v>
      </c>
    </row>
    <row r="977" spans="1:71">
      <c r="A977" s="79" t="s">
        <v>276</v>
      </c>
      <c r="B977" s="12" t="s">
        <v>49</v>
      </c>
      <c r="C977" s="13">
        <v>26</v>
      </c>
      <c r="D977" s="13">
        <v>74</v>
      </c>
      <c r="E977" s="13">
        <v>44</v>
      </c>
      <c r="F977" s="13">
        <v>30</v>
      </c>
      <c r="G977" s="13">
        <v>25.6</v>
      </c>
      <c r="H977" s="14">
        <v>821</v>
      </c>
      <c r="I977" s="15">
        <v>281</v>
      </c>
      <c r="J977" s="15">
        <v>659</v>
      </c>
      <c r="K977" s="14">
        <v>43.1</v>
      </c>
      <c r="L977" s="15">
        <v>178</v>
      </c>
      <c r="M977" s="15">
        <v>437</v>
      </c>
      <c r="N977" s="14">
        <v>41.6</v>
      </c>
      <c r="O977" s="14">
        <v>81</v>
      </c>
      <c r="P977" s="14">
        <v>89</v>
      </c>
      <c r="Q977" s="14">
        <v>84.8</v>
      </c>
      <c r="R977" s="15">
        <v>22</v>
      </c>
      <c r="S977" s="15">
        <v>148</v>
      </c>
      <c r="T977" s="15">
        <v>170</v>
      </c>
      <c r="U977" s="15">
        <v>89</v>
      </c>
      <c r="V977" s="68">
        <v>44</v>
      </c>
      <c r="W977" s="15">
        <v>74</v>
      </c>
      <c r="X977" s="15">
        <v>7</v>
      </c>
      <c r="Y977" s="15">
        <v>126</v>
      </c>
      <c r="Z977" s="14">
        <v>1339</v>
      </c>
      <c r="AA977" s="14">
        <v>0</v>
      </c>
      <c r="AB977" s="14">
        <v>0</v>
      </c>
      <c r="AC977" s="13">
        <v>0.9</v>
      </c>
      <c r="AD977" s="13">
        <v>115.9</v>
      </c>
      <c r="AE977" s="13">
        <v>114</v>
      </c>
      <c r="AF977" s="13">
        <v>1.9</v>
      </c>
      <c r="AG977" s="13">
        <v>6.4</v>
      </c>
      <c r="AH977" s="13">
        <v>2.0699999999999998</v>
      </c>
      <c r="AI977" s="13">
        <v>10.6</v>
      </c>
      <c r="AJ977" s="13">
        <v>1.1000000000000001</v>
      </c>
      <c r="AK977" s="13">
        <v>7.4</v>
      </c>
      <c r="AL977" s="13">
        <v>4.4000000000000004</v>
      </c>
      <c r="AM977" s="13">
        <v>5.0999999999999996</v>
      </c>
      <c r="AN977" s="13">
        <v>56.8</v>
      </c>
      <c r="AO977" s="13">
        <v>59.1</v>
      </c>
      <c r="AP977" s="13">
        <v>16.8</v>
      </c>
      <c r="AQ977" s="13">
        <v>100.75</v>
      </c>
      <c r="AR977" s="13">
        <v>7</v>
      </c>
      <c r="AS977" s="13">
        <v>3972</v>
      </c>
      <c r="AT977" s="16">
        <v>11.094594594594595</v>
      </c>
      <c r="AU977" s="16">
        <v>1.2027027027027026</v>
      </c>
      <c r="AV977" s="17">
        <v>2.2972972972972974</v>
      </c>
      <c r="AW977" s="17">
        <v>0.29729729729729731</v>
      </c>
      <c r="AX977" s="17">
        <v>2</v>
      </c>
      <c r="AY977" s="17">
        <v>1</v>
      </c>
      <c r="AZ977" s="17">
        <v>9.45945945945946E-2</v>
      </c>
      <c r="BA977" s="17">
        <v>0.59459459459459463</v>
      </c>
      <c r="BB977" s="18">
        <v>0.43338260135135132</v>
      </c>
      <c r="BC977" s="18">
        <v>2.0227272727272725</v>
      </c>
      <c r="BD977" s="18">
        <v>3.90625E-2</v>
      </c>
      <c r="BE977" s="18">
        <v>3.6951013513513513E-3</v>
      </c>
      <c r="BF977" s="18">
        <v>1.1613175675675675E-2</v>
      </c>
      <c r="BG977" s="18">
        <v>7.8125E-2</v>
      </c>
      <c r="BH977" s="58" t="s">
        <v>1322</v>
      </c>
      <c r="BI977" s="58" t="s">
        <v>1330</v>
      </c>
      <c r="BJ977" s="60">
        <v>0.56799999999999995</v>
      </c>
      <c r="BK977" s="60">
        <v>0.59099999999999997</v>
      </c>
      <c r="BL977" s="60">
        <v>0.39770669885334942</v>
      </c>
      <c r="BM977" s="62" t="s">
        <v>1527</v>
      </c>
      <c r="BN977" s="64">
        <v>0.33931154494534777</v>
      </c>
      <c r="BO977" s="64">
        <v>1894.4</v>
      </c>
      <c r="BP977" s="65">
        <v>4.6980574324324322E-2</v>
      </c>
      <c r="BQ977" s="65">
        <v>2.0227272727272729</v>
      </c>
      <c r="BR977" s="80">
        <v>8.9738175675675672E-2</v>
      </c>
      <c r="BS977" s="18">
        <v>4.4165259009009007E-2</v>
      </c>
    </row>
    <row r="978" spans="1:71">
      <c r="A978" s="77" t="s">
        <v>278</v>
      </c>
      <c r="B978" s="12" t="s">
        <v>51</v>
      </c>
      <c r="C978" s="13">
        <v>29</v>
      </c>
      <c r="D978" s="13">
        <v>42</v>
      </c>
      <c r="E978" s="13">
        <v>30</v>
      </c>
      <c r="F978" s="13">
        <v>12</v>
      </c>
      <c r="G978" s="13">
        <v>28.8</v>
      </c>
      <c r="H978" s="14">
        <v>819</v>
      </c>
      <c r="I978" s="15">
        <v>277</v>
      </c>
      <c r="J978" s="15">
        <v>575</v>
      </c>
      <c r="K978" s="14">
        <v>48.3</v>
      </c>
      <c r="L978" s="15">
        <v>105</v>
      </c>
      <c r="M978" s="15">
        <v>252</v>
      </c>
      <c r="N978" s="14">
        <v>41.2</v>
      </c>
      <c r="O978" s="14">
        <v>160</v>
      </c>
      <c r="P978" s="14">
        <v>197</v>
      </c>
      <c r="Q978" s="14">
        <v>80.900000000000006</v>
      </c>
      <c r="R978" s="15">
        <v>67</v>
      </c>
      <c r="S978" s="15">
        <v>214</v>
      </c>
      <c r="T978" s="15">
        <v>286</v>
      </c>
      <c r="U978" s="15">
        <v>88</v>
      </c>
      <c r="V978" s="68">
        <v>55</v>
      </c>
      <c r="W978" s="15">
        <v>29</v>
      </c>
      <c r="X978" s="15">
        <v>63</v>
      </c>
      <c r="Y978" s="15">
        <v>118</v>
      </c>
      <c r="Z978" s="14">
        <v>1520</v>
      </c>
      <c r="AA978" s="14">
        <v>6</v>
      </c>
      <c r="AB978" s="14">
        <v>0</v>
      </c>
      <c r="AC978" s="13">
        <v>4.0999999999999996</v>
      </c>
      <c r="AD978" s="13">
        <v>116.2</v>
      </c>
      <c r="AE978" s="13">
        <v>110.3</v>
      </c>
      <c r="AF978" s="13">
        <v>5.8</v>
      </c>
      <c r="AG978" s="13">
        <v>11.3</v>
      </c>
      <c r="AH978" s="13">
        <v>1.64</v>
      </c>
      <c r="AI978" s="13">
        <v>10.8</v>
      </c>
      <c r="AJ978" s="13">
        <v>5.4</v>
      </c>
      <c r="AK978" s="13">
        <v>16.3</v>
      </c>
      <c r="AL978" s="13">
        <v>11</v>
      </c>
      <c r="AM978" s="13">
        <v>6.6</v>
      </c>
      <c r="AN978" s="13">
        <v>57.2</v>
      </c>
      <c r="AO978" s="13">
        <v>61.8</v>
      </c>
      <c r="AP978" s="13">
        <v>25.3</v>
      </c>
      <c r="AQ978" s="13">
        <v>99.83</v>
      </c>
      <c r="AR978" s="13">
        <v>13.2</v>
      </c>
      <c r="AS978" s="13">
        <v>2528</v>
      </c>
      <c r="AT978" s="16">
        <v>19.5</v>
      </c>
      <c r="AU978" s="16">
        <v>2.0952380952380953</v>
      </c>
      <c r="AV978" s="17">
        <v>6.8095238095238093</v>
      </c>
      <c r="AW978" s="17">
        <v>1.5952380952380953</v>
      </c>
      <c r="AX978" s="17">
        <v>5.0952380952380949</v>
      </c>
      <c r="AY978" s="17">
        <v>0.69047619047619047</v>
      </c>
      <c r="AZ978" s="17">
        <v>1.5</v>
      </c>
      <c r="BA978" s="17">
        <v>1.3095238095238095</v>
      </c>
      <c r="BB978" s="18">
        <v>0.67708333333333337</v>
      </c>
      <c r="BC978" s="18">
        <v>1.6</v>
      </c>
      <c r="BD978" s="18">
        <v>2.3974867724867725E-2</v>
      </c>
      <c r="BE978" s="18">
        <v>5.2083333333333329E-2</v>
      </c>
      <c r="BF978" s="18">
        <v>5.5390211640211642E-2</v>
      </c>
      <c r="BG978" s="18">
        <v>0.17691798941798939</v>
      </c>
      <c r="BH978" s="58" t="s">
        <v>1322</v>
      </c>
      <c r="BI978" s="58" t="s">
        <v>1331</v>
      </c>
      <c r="BJ978" s="60">
        <v>0.57200000000000006</v>
      </c>
      <c r="BK978" s="60">
        <v>0.61799999999999999</v>
      </c>
      <c r="BL978" s="60">
        <v>0.34701267350633674</v>
      </c>
      <c r="BM978" s="62" t="s">
        <v>1527</v>
      </c>
      <c r="BN978" s="64">
        <v>0.59637826961770624</v>
      </c>
      <c r="BO978" s="64">
        <v>1209.6000000000001</v>
      </c>
      <c r="BP978" s="65">
        <v>7.2751322751322747E-2</v>
      </c>
      <c r="BQ978" s="65">
        <v>1.6</v>
      </c>
      <c r="BR978" s="80">
        <v>0.23644179894179893</v>
      </c>
      <c r="BS978" s="18">
        <v>0.10416666666666667</v>
      </c>
    </row>
    <row r="979" spans="1:71">
      <c r="A979" s="77" t="s">
        <v>280</v>
      </c>
      <c r="B979" s="12" t="s">
        <v>55</v>
      </c>
      <c r="C979" s="13">
        <v>31</v>
      </c>
      <c r="D979" s="13">
        <v>74</v>
      </c>
      <c r="E979" s="13">
        <v>30</v>
      </c>
      <c r="F979" s="13">
        <v>44</v>
      </c>
      <c r="G979" s="13">
        <v>24.1</v>
      </c>
      <c r="H979" s="14">
        <v>814</v>
      </c>
      <c r="I979" s="15">
        <v>289</v>
      </c>
      <c r="J979" s="15">
        <v>666</v>
      </c>
      <c r="K979" s="14">
        <v>43.7</v>
      </c>
      <c r="L979" s="15">
        <v>192</v>
      </c>
      <c r="M979" s="15">
        <v>481</v>
      </c>
      <c r="N979" s="14">
        <v>39.299999999999997</v>
      </c>
      <c r="O979" s="14">
        <v>44</v>
      </c>
      <c r="P979" s="14">
        <v>52</v>
      </c>
      <c r="Q979" s="14">
        <v>88.7</v>
      </c>
      <c r="R979" s="15">
        <v>15</v>
      </c>
      <c r="S979" s="15">
        <v>148</v>
      </c>
      <c r="T979" s="15">
        <v>170</v>
      </c>
      <c r="U979" s="15">
        <v>178</v>
      </c>
      <c r="V979" s="68">
        <v>89</v>
      </c>
      <c r="W979" s="15">
        <v>37</v>
      </c>
      <c r="X979" s="15">
        <v>7</v>
      </c>
      <c r="Y979" s="15">
        <v>133</v>
      </c>
      <c r="Z979" s="14">
        <v>1332</v>
      </c>
      <c r="AA979" s="14">
        <v>0</v>
      </c>
      <c r="AB979" s="14">
        <v>0</v>
      </c>
      <c r="AC979" s="13">
        <v>0.9</v>
      </c>
      <c r="AD979" s="13">
        <v>110.1</v>
      </c>
      <c r="AE979" s="13">
        <v>109.9</v>
      </c>
      <c r="AF979" s="13">
        <v>0.2</v>
      </c>
      <c r="AG979" s="13">
        <v>14.8</v>
      </c>
      <c r="AH979" s="13">
        <v>2.0499999999999998</v>
      </c>
      <c r="AI979" s="13">
        <v>18.600000000000001</v>
      </c>
      <c r="AJ979" s="13">
        <v>1</v>
      </c>
      <c r="AK979" s="13">
        <v>8.4</v>
      </c>
      <c r="AL979" s="13">
        <v>4.7</v>
      </c>
      <c r="AM979" s="13">
        <v>9.1</v>
      </c>
      <c r="AN979" s="13">
        <v>58.1</v>
      </c>
      <c r="AO979" s="13">
        <v>59.5</v>
      </c>
      <c r="AP979" s="13">
        <v>18.7</v>
      </c>
      <c r="AQ979" s="13">
        <v>97.68</v>
      </c>
      <c r="AR979" s="13">
        <v>7.8</v>
      </c>
      <c r="AS979" s="13">
        <v>3661</v>
      </c>
      <c r="AT979" s="16">
        <v>11</v>
      </c>
      <c r="AU979" s="16">
        <v>2.4054054054054053</v>
      </c>
      <c r="AV979" s="17">
        <v>2.2972972972972974</v>
      </c>
      <c r="AW979" s="17">
        <v>0.20270270270270271</v>
      </c>
      <c r="AX979" s="17">
        <v>2</v>
      </c>
      <c r="AY979" s="17">
        <v>0.5</v>
      </c>
      <c r="AZ979" s="17">
        <v>9.45945945945946E-2</v>
      </c>
      <c r="BA979" s="17">
        <v>1.2027027027027026</v>
      </c>
      <c r="BB979" s="18">
        <v>0.45643153526970953</v>
      </c>
      <c r="BC979" s="18">
        <v>2</v>
      </c>
      <c r="BD979" s="18">
        <v>2.0746887966804978E-2</v>
      </c>
      <c r="BE979" s="18">
        <v>3.92508691263878E-3</v>
      </c>
      <c r="BF979" s="18">
        <v>8.4109005270831001E-3</v>
      </c>
      <c r="BG979" s="18">
        <v>8.2987551867219914E-2</v>
      </c>
      <c r="BH979" s="58" t="s">
        <v>1322</v>
      </c>
      <c r="BI979" s="58" t="s">
        <v>1331</v>
      </c>
      <c r="BJ979" s="60">
        <v>0.58099999999999996</v>
      </c>
      <c r="BK979" s="60">
        <v>0.59499999999999997</v>
      </c>
      <c r="BL979" s="60">
        <v>0.40193120096560048</v>
      </c>
      <c r="BM979" s="62" t="s">
        <v>1527</v>
      </c>
      <c r="BN979" s="64">
        <v>0.33641851106639842</v>
      </c>
      <c r="BO979" s="64">
        <v>1783.4</v>
      </c>
      <c r="BP979" s="65">
        <v>9.980935292138611E-2</v>
      </c>
      <c r="BQ979" s="65">
        <v>2</v>
      </c>
      <c r="BR979" s="80">
        <v>9.532353930694179E-2</v>
      </c>
      <c r="BS979" s="18">
        <v>3.9998504728795181E-2</v>
      </c>
    </row>
    <row r="980" spans="1:71">
      <c r="A980" s="77" t="s">
        <v>282</v>
      </c>
      <c r="B980" s="12" t="s">
        <v>81</v>
      </c>
      <c r="C980" s="13">
        <v>24</v>
      </c>
      <c r="D980" s="13">
        <v>65</v>
      </c>
      <c r="E980" s="13">
        <v>38</v>
      </c>
      <c r="F980" s="13">
        <v>27</v>
      </c>
      <c r="G980" s="13">
        <v>25.5</v>
      </c>
      <c r="H980" s="14">
        <v>813</v>
      </c>
      <c r="I980" s="15">
        <v>312</v>
      </c>
      <c r="J980" s="15">
        <v>650</v>
      </c>
      <c r="K980" s="14">
        <v>48.3</v>
      </c>
      <c r="L980" s="15">
        <v>117</v>
      </c>
      <c r="M980" s="15">
        <v>325</v>
      </c>
      <c r="N980" s="14">
        <v>36.799999999999997</v>
      </c>
      <c r="O980" s="14">
        <v>65</v>
      </c>
      <c r="P980" s="14">
        <v>91</v>
      </c>
      <c r="Q980" s="14">
        <v>69.099999999999994</v>
      </c>
      <c r="R980" s="15">
        <v>91</v>
      </c>
      <c r="S980" s="15">
        <v>325</v>
      </c>
      <c r="T980" s="15">
        <v>416</v>
      </c>
      <c r="U980" s="15">
        <v>189</v>
      </c>
      <c r="V980" s="68">
        <v>72</v>
      </c>
      <c r="W980" s="15">
        <v>52</v>
      </c>
      <c r="X980" s="15">
        <v>26</v>
      </c>
      <c r="Y980" s="15">
        <v>78</v>
      </c>
      <c r="Z980" s="14">
        <v>1762</v>
      </c>
      <c r="AA980" s="14">
        <v>10</v>
      </c>
      <c r="AB980" s="14">
        <v>0</v>
      </c>
      <c r="AC980" s="13">
        <v>2.2999999999999998</v>
      </c>
      <c r="AD980" s="13">
        <v>116.1</v>
      </c>
      <c r="AE980" s="13">
        <v>112.6</v>
      </c>
      <c r="AF980" s="13">
        <v>3.5</v>
      </c>
      <c r="AG980" s="13">
        <v>14.9</v>
      </c>
      <c r="AH980" s="13">
        <v>2.65</v>
      </c>
      <c r="AI980" s="13">
        <v>19.899999999999999</v>
      </c>
      <c r="AJ980" s="13">
        <v>5.2</v>
      </c>
      <c r="AK980" s="13">
        <v>18.100000000000001</v>
      </c>
      <c r="AL980" s="13">
        <v>11.6</v>
      </c>
      <c r="AM980" s="13">
        <v>7.5</v>
      </c>
      <c r="AN980" s="13">
        <v>57.6</v>
      </c>
      <c r="AO980" s="13">
        <v>58.8</v>
      </c>
      <c r="AP980" s="13">
        <v>17.899999999999999</v>
      </c>
      <c r="AQ980" s="13">
        <v>105.41</v>
      </c>
      <c r="AR980" s="13">
        <v>12.1</v>
      </c>
      <c r="AS980" s="13">
        <v>3654</v>
      </c>
      <c r="AT980" s="16">
        <v>12.507692307692308</v>
      </c>
      <c r="AU980" s="16">
        <v>2.9076923076923076</v>
      </c>
      <c r="AV980" s="17">
        <v>6.4</v>
      </c>
      <c r="AW980" s="17">
        <v>1.4</v>
      </c>
      <c r="AX980" s="17">
        <v>5</v>
      </c>
      <c r="AY980" s="17">
        <v>0.8</v>
      </c>
      <c r="AZ980" s="17">
        <v>0.4</v>
      </c>
      <c r="BA980" s="17">
        <v>1.1076923076923078</v>
      </c>
      <c r="BB980" s="18">
        <v>0.49049773755656106</v>
      </c>
      <c r="BC980" s="18">
        <v>2.6249999999999996</v>
      </c>
      <c r="BD980" s="18">
        <v>3.1372549019607843E-2</v>
      </c>
      <c r="BE980" s="18">
        <v>1.5686274509803921E-2</v>
      </c>
      <c r="BF980" s="18">
        <v>5.4901960784313725E-2</v>
      </c>
      <c r="BG980" s="18">
        <v>0.19607843137254902</v>
      </c>
      <c r="BH980" s="58" t="s">
        <v>1322</v>
      </c>
      <c r="BI980" s="58" t="s">
        <v>1330</v>
      </c>
      <c r="BJ980" s="60">
        <v>0.57600000000000007</v>
      </c>
      <c r="BK980" s="60">
        <v>0.58799999999999997</v>
      </c>
      <c r="BL980" s="60">
        <v>0.39227519613759809</v>
      </c>
      <c r="BM980" s="62" t="s">
        <v>1527</v>
      </c>
      <c r="BN980" s="64">
        <v>0.38252902027549918</v>
      </c>
      <c r="BO980" s="64">
        <v>1657.5</v>
      </c>
      <c r="BP980" s="65">
        <v>0.11402714932126697</v>
      </c>
      <c r="BQ980" s="65">
        <v>2.625</v>
      </c>
      <c r="BR980" s="80">
        <v>0.25098039215686274</v>
      </c>
      <c r="BS980" s="18">
        <v>9.9346405228758164E-2</v>
      </c>
    </row>
    <row r="981" spans="1:71">
      <c r="A981" s="77" t="s">
        <v>284</v>
      </c>
      <c r="B981" s="12" t="s">
        <v>93</v>
      </c>
      <c r="C981" s="13">
        <v>23</v>
      </c>
      <c r="D981" s="13">
        <v>82</v>
      </c>
      <c r="E981" s="13">
        <v>34</v>
      </c>
      <c r="F981" s="13">
        <v>48</v>
      </c>
      <c r="G981" s="13">
        <v>23.6</v>
      </c>
      <c r="H981" s="14">
        <v>812</v>
      </c>
      <c r="I981" s="15">
        <v>279</v>
      </c>
      <c r="J981" s="15">
        <v>664</v>
      </c>
      <c r="K981" s="14">
        <v>41.5</v>
      </c>
      <c r="L981" s="15">
        <v>180</v>
      </c>
      <c r="M981" s="15">
        <v>484</v>
      </c>
      <c r="N981" s="14">
        <v>37.1</v>
      </c>
      <c r="O981" s="14">
        <v>82</v>
      </c>
      <c r="P981" s="14">
        <v>90</v>
      </c>
      <c r="Q981" s="14">
        <v>90.4</v>
      </c>
      <c r="R981" s="15">
        <v>66</v>
      </c>
      <c r="S981" s="15">
        <v>254</v>
      </c>
      <c r="T981" s="15">
        <v>320</v>
      </c>
      <c r="U981" s="15">
        <v>115</v>
      </c>
      <c r="V981" s="68">
        <v>74</v>
      </c>
      <c r="W981" s="15">
        <v>57</v>
      </c>
      <c r="X981" s="15">
        <v>33</v>
      </c>
      <c r="Y981" s="15">
        <v>115</v>
      </c>
      <c r="Z981" s="14">
        <v>1574</v>
      </c>
      <c r="AA981" s="14">
        <v>0</v>
      </c>
      <c r="AB981" s="14">
        <v>0</v>
      </c>
      <c r="AC981" s="13">
        <v>-0.8</v>
      </c>
      <c r="AD981" s="13">
        <v>112.3</v>
      </c>
      <c r="AE981" s="13">
        <v>114.5</v>
      </c>
      <c r="AF981" s="13">
        <v>-2.1</v>
      </c>
      <c r="AG981" s="13">
        <v>7.8</v>
      </c>
      <c r="AH981" s="13">
        <v>1.5</v>
      </c>
      <c r="AI981" s="13">
        <v>12.6</v>
      </c>
      <c r="AJ981" s="13">
        <v>3.2</v>
      </c>
      <c r="AK981" s="13">
        <v>12.1</v>
      </c>
      <c r="AL981" s="13">
        <v>7.7</v>
      </c>
      <c r="AM981" s="13">
        <v>8.4</v>
      </c>
      <c r="AN981" s="13">
        <v>54.9</v>
      </c>
      <c r="AO981" s="13">
        <v>57.7</v>
      </c>
      <c r="AP981" s="13">
        <v>16.399999999999999</v>
      </c>
      <c r="AQ981" s="13">
        <v>102.25</v>
      </c>
      <c r="AR981" s="13">
        <v>7.9</v>
      </c>
      <c r="AS981" s="13">
        <v>4125</v>
      </c>
      <c r="AT981" s="16">
        <v>9.9024390243902438</v>
      </c>
      <c r="AU981" s="16">
        <v>1.4024390243902438</v>
      </c>
      <c r="AV981" s="17">
        <v>3.9024390243902438</v>
      </c>
      <c r="AW981" s="17">
        <v>0.80487804878048785</v>
      </c>
      <c r="AX981" s="17">
        <v>3.0975609756097562</v>
      </c>
      <c r="AY981" s="17">
        <v>0.69512195121951215</v>
      </c>
      <c r="AZ981" s="17">
        <v>0.40243902439024393</v>
      </c>
      <c r="BA981" s="17">
        <v>0.90243902439024393</v>
      </c>
      <c r="BB981" s="18">
        <v>0.41959487391484079</v>
      </c>
      <c r="BC981" s="18">
        <v>1.5540540540540539</v>
      </c>
      <c r="BD981" s="18">
        <v>2.9454319966928478E-2</v>
      </c>
      <c r="BE981" s="18">
        <v>1.705250103348491E-2</v>
      </c>
      <c r="BF981" s="18">
        <v>3.4105002066969821E-2</v>
      </c>
      <c r="BG981" s="18">
        <v>0.1312525837122778</v>
      </c>
      <c r="BH981" s="58" t="s">
        <v>1322</v>
      </c>
      <c r="BI981" s="58" t="s">
        <v>1330</v>
      </c>
      <c r="BJ981" s="60">
        <v>0.54899999999999993</v>
      </c>
      <c r="BK981" s="60">
        <v>0.57700000000000007</v>
      </c>
      <c r="BL981" s="60">
        <v>0.40072420036210016</v>
      </c>
      <c r="BM981" s="62" t="s">
        <v>1527</v>
      </c>
      <c r="BN981" s="64">
        <v>0.30285125386465134</v>
      </c>
      <c r="BO981" s="64">
        <v>1935.2</v>
      </c>
      <c r="BP981" s="65">
        <v>5.9425382389417115E-2</v>
      </c>
      <c r="BQ981" s="65">
        <v>1.5540540540540539</v>
      </c>
      <c r="BR981" s="80">
        <v>0.16535758577924761</v>
      </c>
      <c r="BS981" s="18">
        <v>7.0621468926553674E-2</v>
      </c>
    </row>
    <row r="982" spans="1:71">
      <c r="A982" s="77" t="s">
        <v>286</v>
      </c>
      <c r="B982" s="12" t="s">
        <v>113</v>
      </c>
      <c r="C982" s="13">
        <v>19</v>
      </c>
      <c r="D982" s="13">
        <v>82</v>
      </c>
      <c r="E982" s="13">
        <v>18</v>
      </c>
      <c r="F982" s="13">
        <v>64</v>
      </c>
      <c r="G982" s="13">
        <v>30</v>
      </c>
      <c r="H982" s="14">
        <v>804</v>
      </c>
      <c r="I982" s="15">
        <v>303</v>
      </c>
      <c r="J982" s="15">
        <v>746</v>
      </c>
      <c r="K982" s="14">
        <v>40.1</v>
      </c>
      <c r="L982" s="15">
        <v>139</v>
      </c>
      <c r="M982" s="15">
        <v>410</v>
      </c>
      <c r="N982" s="14">
        <v>33.9</v>
      </c>
      <c r="O982" s="14">
        <v>66</v>
      </c>
      <c r="P982" s="14">
        <v>82</v>
      </c>
      <c r="Q982" s="14">
        <v>81.2</v>
      </c>
      <c r="R982" s="15">
        <v>33</v>
      </c>
      <c r="S982" s="15">
        <v>312</v>
      </c>
      <c r="T982" s="15">
        <v>344</v>
      </c>
      <c r="U982" s="15">
        <v>361</v>
      </c>
      <c r="V982" s="68">
        <v>139</v>
      </c>
      <c r="W982" s="15">
        <v>57</v>
      </c>
      <c r="X982" s="15">
        <v>25</v>
      </c>
      <c r="Y982" s="15">
        <v>189</v>
      </c>
      <c r="Z982" s="14">
        <v>1845</v>
      </c>
      <c r="AA982" s="14">
        <v>5</v>
      </c>
      <c r="AB982" s="14">
        <v>0</v>
      </c>
      <c r="AC982" s="13">
        <v>-9.6999999999999993</v>
      </c>
      <c r="AD982" s="13">
        <v>102.8</v>
      </c>
      <c r="AE982" s="13">
        <v>118</v>
      </c>
      <c r="AF982" s="13">
        <v>-15.2</v>
      </c>
      <c r="AG982" s="13">
        <v>21.3</v>
      </c>
      <c r="AH982" s="13">
        <v>2.58</v>
      </c>
      <c r="AI982" s="13">
        <v>28.3</v>
      </c>
      <c r="AJ982" s="13">
        <v>1.2</v>
      </c>
      <c r="AK982" s="13">
        <v>11.7</v>
      </c>
      <c r="AL982" s="13">
        <v>6.4</v>
      </c>
      <c r="AM982" s="13">
        <v>11</v>
      </c>
      <c r="AN982" s="13">
        <v>49.3</v>
      </c>
      <c r="AO982" s="13">
        <v>51.4</v>
      </c>
      <c r="AP982" s="13">
        <v>15.4</v>
      </c>
      <c r="AQ982" s="13">
        <v>103.06</v>
      </c>
      <c r="AR982" s="13">
        <v>7.1</v>
      </c>
      <c r="AS982" s="13">
        <v>5279</v>
      </c>
      <c r="AT982" s="16">
        <v>9.8048780487804876</v>
      </c>
      <c r="AU982" s="16">
        <v>4.4024390243902438</v>
      </c>
      <c r="AV982" s="17">
        <v>4.1951219512195124</v>
      </c>
      <c r="AW982" s="17">
        <v>0.40243902439024393</v>
      </c>
      <c r="AX982" s="17">
        <v>3.8048780487804876</v>
      </c>
      <c r="AY982" s="17">
        <v>0.69512195121951215</v>
      </c>
      <c r="AZ982" s="17">
        <v>0.3048780487804878</v>
      </c>
      <c r="BA982" s="17">
        <v>1.6951219512195121</v>
      </c>
      <c r="BB982" s="18">
        <v>0.32682926829268294</v>
      </c>
      <c r="BC982" s="18">
        <v>2.5971223021582732</v>
      </c>
      <c r="BD982" s="18">
        <v>2.3170731707317073E-2</v>
      </c>
      <c r="BE982" s="18">
        <v>1.016260162601626E-2</v>
      </c>
      <c r="BF982" s="18">
        <v>1.3414634146341465E-2</v>
      </c>
      <c r="BG982" s="18">
        <v>0.12682926829268293</v>
      </c>
      <c r="BH982" s="58" t="s">
        <v>1323</v>
      </c>
      <c r="BI982" s="58" t="s">
        <v>1329</v>
      </c>
      <c r="BJ982" s="60">
        <v>0.49299999999999999</v>
      </c>
      <c r="BK982" s="60">
        <v>0.51400000000000001</v>
      </c>
      <c r="BL982" s="60">
        <v>0.45021122510561257</v>
      </c>
      <c r="BM982" s="62" t="s">
        <v>1526</v>
      </c>
      <c r="BN982" s="64">
        <v>0.2998674976689405</v>
      </c>
      <c r="BO982" s="64">
        <v>2460</v>
      </c>
      <c r="BP982" s="65">
        <v>0.14674796747967481</v>
      </c>
      <c r="BQ982" s="65">
        <v>2.5971223021582732</v>
      </c>
      <c r="BR982" s="80">
        <v>0.13983739837398373</v>
      </c>
      <c r="BS982" s="18">
        <v>5.7723577235772351E-2</v>
      </c>
    </row>
    <row r="983" spans="1:71">
      <c r="A983" s="77" t="s">
        <v>288</v>
      </c>
      <c r="B983" s="12" t="s">
        <v>61</v>
      </c>
      <c r="C983" s="13">
        <v>33</v>
      </c>
      <c r="D983" s="13">
        <v>37</v>
      </c>
      <c r="E983" s="13">
        <v>26</v>
      </c>
      <c r="F983" s="13">
        <v>11</v>
      </c>
      <c r="G983" s="13">
        <v>31.9</v>
      </c>
      <c r="H983" s="14">
        <v>796</v>
      </c>
      <c r="I983" s="15">
        <v>311</v>
      </c>
      <c r="J983" s="15">
        <v>622</v>
      </c>
      <c r="K983" s="14">
        <v>49.8</v>
      </c>
      <c r="L983" s="15">
        <v>78</v>
      </c>
      <c r="M983" s="15">
        <v>189</v>
      </c>
      <c r="N983" s="14">
        <v>41.1</v>
      </c>
      <c r="O983" s="14">
        <v>96</v>
      </c>
      <c r="P983" s="14">
        <v>122</v>
      </c>
      <c r="Q983" s="14">
        <v>81</v>
      </c>
      <c r="R983" s="15">
        <v>33</v>
      </c>
      <c r="S983" s="15">
        <v>185</v>
      </c>
      <c r="T983" s="15">
        <v>218</v>
      </c>
      <c r="U983" s="15">
        <v>115</v>
      </c>
      <c r="V983" s="68">
        <v>70</v>
      </c>
      <c r="W983" s="15">
        <v>59</v>
      </c>
      <c r="X983" s="15">
        <v>19</v>
      </c>
      <c r="Y983" s="15">
        <v>56</v>
      </c>
      <c r="Z983" s="14">
        <v>1388</v>
      </c>
      <c r="AA983" s="14">
        <v>5</v>
      </c>
      <c r="AB983" s="14">
        <v>0</v>
      </c>
      <c r="AC983" s="13">
        <v>8</v>
      </c>
      <c r="AD983" s="13">
        <v>120.3</v>
      </c>
      <c r="AE983" s="13">
        <v>107.9</v>
      </c>
      <c r="AF983" s="13">
        <v>12.4</v>
      </c>
      <c r="AG983" s="13">
        <v>14.7</v>
      </c>
      <c r="AH983" s="13">
        <v>1.61</v>
      </c>
      <c r="AI983" s="13">
        <v>13.5</v>
      </c>
      <c r="AJ983" s="13">
        <v>3.3</v>
      </c>
      <c r="AK983" s="13">
        <v>15.8</v>
      </c>
      <c r="AL983" s="13">
        <v>9.8000000000000007</v>
      </c>
      <c r="AM983" s="13">
        <v>8.4</v>
      </c>
      <c r="AN983" s="13">
        <v>56</v>
      </c>
      <c r="AO983" s="13">
        <v>58.9</v>
      </c>
      <c r="AP983" s="13">
        <v>28</v>
      </c>
      <c r="AQ983" s="13">
        <v>97.26</v>
      </c>
      <c r="AR983" s="13">
        <v>13.4</v>
      </c>
      <c r="AS983" s="13">
        <v>2391</v>
      </c>
      <c r="AT983" s="16">
        <v>21.513513513513512</v>
      </c>
      <c r="AU983" s="16">
        <v>3.1081081081081079</v>
      </c>
      <c r="AV983" s="17">
        <v>5.8918918918918921</v>
      </c>
      <c r="AW983" s="17">
        <v>0.89189189189189189</v>
      </c>
      <c r="AX983" s="17">
        <v>5</v>
      </c>
      <c r="AY983" s="17">
        <v>1.5945945945945945</v>
      </c>
      <c r="AZ983" s="17">
        <v>0.51351351351351349</v>
      </c>
      <c r="BA983" s="17">
        <v>1.8918918918918919</v>
      </c>
      <c r="BB983" s="18">
        <v>0.67440481233584681</v>
      </c>
      <c r="BC983" s="18">
        <v>1.6428571428571428</v>
      </c>
      <c r="BD983" s="18">
        <v>4.998729136660171E-2</v>
      </c>
      <c r="BE983" s="18">
        <v>1.6097602304498856E-2</v>
      </c>
      <c r="BF983" s="18">
        <v>2.7958993476234855E-2</v>
      </c>
      <c r="BG983" s="18">
        <v>0.15673981191222572</v>
      </c>
      <c r="BH983" s="58" t="s">
        <v>1323</v>
      </c>
      <c r="BI983" s="58" t="s">
        <v>1332</v>
      </c>
      <c r="BJ983" s="60">
        <v>0.56000000000000005</v>
      </c>
      <c r="BK983" s="60">
        <v>0.58899999999999997</v>
      </c>
      <c r="BL983" s="60">
        <v>0.37537718768859385</v>
      </c>
      <c r="BM983" s="62" t="s">
        <v>1526</v>
      </c>
      <c r="BN983" s="64">
        <v>0.65795856218391424</v>
      </c>
      <c r="BO983" s="64">
        <v>1180.3</v>
      </c>
      <c r="BP983" s="65">
        <v>9.7432856053545708E-2</v>
      </c>
      <c r="BQ983" s="65">
        <v>1.6428571428571428</v>
      </c>
      <c r="BR983" s="80">
        <v>0.18469880538846056</v>
      </c>
      <c r="BS983" s="18">
        <v>8.359456635318703E-2</v>
      </c>
    </row>
    <row r="984" spans="1:71">
      <c r="A984" s="77" t="s">
        <v>290</v>
      </c>
      <c r="B984" s="12" t="s">
        <v>57</v>
      </c>
      <c r="C984" s="13">
        <v>31</v>
      </c>
      <c r="D984" s="13">
        <v>79</v>
      </c>
      <c r="E984" s="13">
        <v>55</v>
      </c>
      <c r="F984" s="13">
        <v>24</v>
      </c>
      <c r="G984" s="13">
        <v>21.5</v>
      </c>
      <c r="H984" s="14">
        <v>782</v>
      </c>
      <c r="I984" s="15">
        <v>284</v>
      </c>
      <c r="J984" s="15">
        <v>616</v>
      </c>
      <c r="K984" s="14">
        <v>46.1</v>
      </c>
      <c r="L984" s="15">
        <v>166</v>
      </c>
      <c r="M984" s="15">
        <v>411</v>
      </c>
      <c r="N984" s="14">
        <v>40.6</v>
      </c>
      <c r="O984" s="14">
        <v>47</v>
      </c>
      <c r="P984" s="14">
        <v>55</v>
      </c>
      <c r="Q984" s="14">
        <v>79.3</v>
      </c>
      <c r="R984" s="15">
        <v>47</v>
      </c>
      <c r="S984" s="15">
        <v>221</v>
      </c>
      <c r="T984" s="15">
        <v>269</v>
      </c>
      <c r="U984" s="15">
        <v>111</v>
      </c>
      <c r="V984" s="68">
        <v>79</v>
      </c>
      <c r="W984" s="15">
        <v>32</v>
      </c>
      <c r="X984" s="15">
        <v>16</v>
      </c>
      <c r="Y984" s="15">
        <v>198</v>
      </c>
      <c r="Z984" s="14">
        <v>1319</v>
      </c>
      <c r="AA984" s="14">
        <v>1</v>
      </c>
      <c r="AB984" s="14">
        <v>0</v>
      </c>
      <c r="AC984" s="13">
        <v>2.5</v>
      </c>
      <c r="AD984" s="13">
        <v>118.7</v>
      </c>
      <c r="AE984" s="13">
        <v>114.1</v>
      </c>
      <c r="AF984" s="13">
        <v>4.7</v>
      </c>
      <c r="AG984" s="13">
        <v>8.6999999999999993</v>
      </c>
      <c r="AH984" s="13">
        <v>1.35</v>
      </c>
      <c r="AI984" s="13">
        <v>13.2</v>
      </c>
      <c r="AJ984" s="13">
        <v>2.7</v>
      </c>
      <c r="AK984" s="13">
        <v>12.6</v>
      </c>
      <c r="AL984" s="13">
        <v>7.7</v>
      </c>
      <c r="AM984" s="13">
        <v>9.8000000000000007</v>
      </c>
      <c r="AN984" s="13">
        <v>59.5</v>
      </c>
      <c r="AO984" s="13">
        <v>60.7</v>
      </c>
      <c r="AP984" s="13">
        <v>17.7</v>
      </c>
      <c r="AQ984" s="13">
        <v>102.45</v>
      </c>
      <c r="AR984" s="13">
        <v>7.1</v>
      </c>
      <c r="AS984" s="13">
        <v>3633</v>
      </c>
      <c r="AT984" s="16">
        <v>9.8987341772151893</v>
      </c>
      <c r="AU984" s="16">
        <v>1.4050632911392404</v>
      </c>
      <c r="AV984" s="17">
        <v>3.4050632911392404</v>
      </c>
      <c r="AW984" s="17">
        <v>0.59493670886075944</v>
      </c>
      <c r="AX984" s="17">
        <v>2.7974683544303796</v>
      </c>
      <c r="AY984" s="17">
        <v>0.4050632911392405</v>
      </c>
      <c r="AZ984" s="17">
        <v>0.20253164556962025</v>
      </c>
      <c r="BA984" s="17">
        <v>1</v>
      </c>
      <c r="BB984" s="18">
        <v>0.46040624080070647</v>
      </c>
      <c r="BC984" s="18">
        <v>1.4050632911392404</v>
      </c>
      <c r="BD984" s="18">
        <v>1.8840153076243746E-2</v>
      </c>
      <c r="BE984" s="18">
        <v>9.4200765381218729E-3</v>
      </c>
      <c r="BF984" s="18">
        <v>2.7671474830732998E-2</v>
      </c>
      <c r="BG984" s="18">
        <v>0.13011480718280835</v>
      </c>
      <c r="BH984" s="58" t="s">
        <v>1322</v>
      </c>
      <c r="BI984" s="58" t="s">
        <v>1331</v>
      </c>
      <c r="BJ984" s="60">
        <v>0.59499999999999997</v>
      </c>
      <c r="BK984" s="60">
        <v>0.60699999999999998</v>
      </c>
      <c r="BL984" s="60">
        <v>0.37175618587809295</v>
      </c>
      <c r="BM984" s="62" t="s">
        <v>1527</v>
      </c>
      <c r="BN984" s="64">
        <v>0.30273794666734583</v>
      </c>
      <c r="BO984" s="64">
        <v>1698.5</v>
      </c>
      <c r="BP984" s="65">
        <v>6.5351780983220489E-2</v>
      </c>
      <c r="BQ984" s="65">
        <v>1.4050632911392404</v>
      </c>
      <c r="BR984" s="80">
        <v>0.15837503679717396</v>
      </c>
      <c r="BS984" s="18">
        <v>6.2211755470513191E-2</v>
      </c>
    </row>
    <row r="985" spans="1:71">
      <c r="A985" s="79" t="s">
        <v>292</v>
      </c>
      <c r="B985" s="12" t="s">
        <v>81</v>
      </c>
      <c r="C985" s="13">
        <v>24</v>
      </c>
      <c r="D985" s="13">
        <v>79</v>
      </c>
      <c r="E985" s="13">
        <v>46</v>
      </c>
      <c r="F985" s="13">
        <v>33</v>
      </c>
      <c r="G985" s="13">
        <v>21.3</v>
      </c>
      <c r="H985" s="14">
        <v>782</v>
      </c>
      <c r="I985" s="15">
        <v>284</v>
      </c>
      <c r="J985" s="15">
        <v>593</v>
      </c>
      <c r="K985" s="14">
        <v>48</v>
      </c>
      <c r="L985" s="15">
        <v>87</v>
      </c>
      <c r="M985" s="15">
        <v>221</v>
      </c>
      <c r="N985" s="14">
        <v>39.700000000000003</v>
      </c>
      <c r="O985" s="14">
        <v>119</v>
      </c>
      <c r="P985" s="14">
        <v>174</v>
      </c>
      <c r="Q985" s="14">
        <v>71.3</v>
      </c>
      <c r="R985" s="15">
        <v>63</v>
      </c>
      <c r="S985" s="15">
        <v>198</v>
      </c>
      <c r="T985" s="15">
        <v>261</v>
      </c>
      <c r="U985" s="15">
        <v>348</v>
      </c>
      <c r="V985" s="68">
        <v>134</v>
      </c>
      <c r="W985" s="15">
        <v>103</v>
      </c>
      <c r="X985" s="15">
        <v>32</v>
      </c>
      <c r="Y985" s="15">
        <v>205</v>
      </c>
      <c r="Z985" s="14">
        <v>1872</v>
      </c>
      <c r="AA985" s="14">
        <v>9</v>
      </c>
      <c r="AB985" s="14">
        <v>1</v>
      </c>
      <c r="AC985" s="13">
        <v>0.6</v>
      </c>
      <c r="AD985" s="13">
        <v>111</v>
      </c>
      <c r="AE985" s="13">
        <v>109.7</v>
      </c>
      <c r="AF985" s="13">
        <v>1.3</v>
      </c>
      <c r="AG985" s="13">
        <v>28.3</v>
      </c>
      <c r="AH985" s="13">
        <v>2.5099999999999998</v>
      </c>
      <c r="AI985" s="13">
        <v>30.3</v>
      </c>
      <c r="AJ985" s="13">
        <v>3.5</v>
      </c>
      <c r="AK985" s="13">
        <v>10.5</v>
      </c>
      <c r="AL985" s="13">
        <v>7</v>
      </c>
      <c r="AM985" s="13">
        <v>12</v>
      </c>
      <c r="AN985" s="13">
        <v>55.3</v>
      </c>
      <c r="AO985" s="13">
        <v>58.2</v>
      </c>
      <c r="AP985" s="13">
        <v>18.8</v>
      </c>
      <c r="AQ985" s="13">
        <v>105.6</v>
      </c>
      <c r="AR985" s="13">
        <v>10.6</v>
      </c>
      <c r="AS985" s="13">
        <v>3700</v>
      </c>
      <c r="AT985" s="16">
        <v>9.8987341772151893</v>
      </c>
      <c r="AU985" s="16">
        <v>4.4050632911392409</v>
      </c>
      <c r="AV985" s="17">
        <v>3.3037974683544302</v>
      </c>
      <c r="AW985" s="17">
        <v>0.79746835443037978</v>
      </c>
      <c r="AX985" s="17">
        <v>2.5063291139240507</v>
      </c>
      <c r="AY985" s="17">
        <v>1.3037974683544304</v>
      </c>
      <c r="AZ985" s="17">
        <v>0.4050632911392405</v>
      </c>
      <c r="BA985" s="17">
        <v>1.6962025316455696</v>
      </c>
      <c r="BB985" s="18">
        <v>0.46472930409460983</v>
      </c>
      <c r="BC985" s="18">
        <v>2.5970149253731347</v>
      </c>
      <c r="BD985" s="18">
        <v>6.1211148749034293E-2</v>
      </c>
      <c r="BE985" s="18">
        <v>1.9017055922030068E-2</v>
      </c>
      <c r="BF985" s="18">
        <v>3.7439828846496701E-2</v>
      </c>
      <c r="BG985" s="18">
        <v>0.11766803351756105</v>
      </c>
      <c r="BH985" s="58" t="s">
        <v>1322</v>
      </c>
      <c r="BI985" s="58" t="s">
        <v>1330</v>
      </c>
      <c r="BJ985" s="60">
        <v>0.55299999999999994</v>
      </c>
      <c r="BK985" s="60">
        <v>0.58200000000000007</v>
      </c>
      <c r="BL985" s="60">
        <v>0.35787567893783945</v>
      </c>
      <c r="BM985" s="62" t="s">
        <v>1527</v>
      </c>
      <c r="BN985" s="64">
        <v>0.30273794666734583</v>
      </c>
      <c r="BO985" s="64">
        <v>1682.7</v>
      </c>
      <c r="BP985" s="65">
        <v>0.20681048315207701</v>
      </c>
      <c r="BQ985" s="65">
        <v>2.5970149253731343</v>
      </c>
      <c r="BR985" s="80">
        <v>0.15510786236405774</v>
      </c>
      <c r="BS985" s="18">
        <v>7.8445355678374032E-2</v>
      </c>
    </row>
    <row r="986" spans="1:71">
      <c r="A986" s="79" t="s">
        <v>294</v>
      </c>
      <c r="B986" s="12" t="s">
        <v>61</v>
      </c>
      <c r="C986" s="13">
        <v>28</v>
      </c>
      <c r="D986" s="13">
        <v>77</v>
      </c>
      <c r="E986" s="13">
        <v>48</v>
      </c>
      <c r="F986" s="13">
        <v>29</v>
      </c>
      <c r="G986" s="13">
        <v>24.3</v>
      </c>
      <c r="H986" s="14">
        <v>778</v>
      </c>
      <c r="I986" s="15">
        <v>308</v>
      </c>
      <c r="J986" s="15">
        <v>585</v>
      </c>
      <c r="K986" s="14">
        <v>52.6</v>
      </c>
      <c r="L986" s="15">
        <v>77</v>
      </c>
      <c r="M986" s="15">
        <v>216</v>
      </c>
      <c r="N986" s="14">
        <v>35.6</v>
      </c>
      <c r="O986" s="14">
        <v>85</v>
      </c>
      <c r="P986" s="14">
        <v>116</v>
      </c>
      <c r="Q986" s="14">
        <v>70.3</v>
      </c>
      <c r="R986" s="15">
        <v>92</v>
      </c>
      <c r="S986" s="15">
        <v>169</v>
      </c>
      <c r="T986" s="15">
        <v>262</v>
      </c>
      <c r="U986" s="15">
        <v>62</v>
      </c>
      <c r="V986" s="68">
        <v>69</v>
      </c>
      <c r="W986" s="15">
        <v>77</v>
      </c>
      <c r="X986" s="15">
        <v>31</v>
      </c>
      <c r="Y986" s="15">
        <v>154</v>
      </c>
      <c r="Z986" s="14">
        <v>1455</v>
      </c>
      <c r="AA986" s="14">
        <v>0</v>
      </c>
      <c r="AB986" s="14">
        <v>0</v>
      </c>
      <c r="AC986" s="13">
        <v>3.2</v>
      </c>
      <c r="AD986" s="13">
        <v>115.5</v>
      </c>
      <c r="AE986" s="13">
        <v>108.7</v>
      </c>
      <c r="AF986" s="13">
        <v>6.7</v>
      </c>
      <c r="AG986" s="13">
        <v>4.4000000000000004</v>
      </c>
      <c r="AH986" s="13">
        <v>0.91</v>
      </c>
      <c r="AI986" s="13">
        <v>7.8</v>
      </c>
      <c r="AJ986" s="13">
        <v>5.0999999999999996</v>
      </c>
      <c r="AK986" s="13">
        <v>9.1999999999999993</v>
      </c>
      <c r="AL986" s="13">
        <v>7.2</v>
      </c>
      <c r="AM986" s="13">
        <v>8.6</v>
      </c>
      <c r="AN986" s="13">
        <v>59.3</v>
      </c>
      <c r="AO986" s="13">
        <v>60.9</v>
      </c>
      <c r="AP986" s="13">
        <v>16</v>
      </c>
      <c r="AQ986" s="13">
        <v>99.72</v>
      </c>
      <c r="AR986" s="13">
        <v>7.6</v>
      </c>
      <c r="AS986" s="13">
        <v>3886</v>
      </c>
      <c r="AT986" s="16">
        <v>10.103896103896103</v>
      </c>
      <c r="AU986" s="16">
        <v>0.80519480519480524</v>
      </c>
      <c r="AV986" s="17">
        <v>3.4025974025974026</v>
      </c>
      <c r="AW986" s="17">
        <v>1.1948051948051948</v>
      </c>
      <c r="AX986" s="17">
        <v>2.1948051948051948</v>
      </c>
      <c r="AY986" s="17">
        <v>1</v>
      </c>
      <c r="AZ986" s="17">
        <v>0.40259740259740262</v>
      </c>
      <c r="BA986" s="17">
        <v>0.89610389610389607</v>
      </c>
      <c r="BB986" s="18">
        <v>0.41579819357597131</v>
      </c>
      <c r="BC986" s="18">
        <v>0.89855072463768126</v>
      </c>
      <c r="BD986" s="18">
        <v>4.1152263374485597E-2</v>
      </c>
      <c r="BE986" s="18">
        <v>1.6567794345572123E-2</v>
      </c>
      <c r="BF986" s="18">
        <v>4.916893805782694E-2</v>
      </c>
      <c r="BG986" s="18">
        <v>9.0321201432312537E-2</v>
      </c>
      <c r="BH986" s="58" t="s">
        <v>1322</v>
      </c>
      <c r="BI986" s="58" t="s">
        <v>1331</v>
      </c>
      <c r="BJ986" s="60">
        <v>0.59299999999999997</v>
      </c>
      <c r="BK986" s="60">
        <v>0.60899999999999999</v>
      </c>
      <c r="BL986" s="60">
        <v>0.35304767652383828</v>
      </c>
      <c r="BM986" s="62" t="s">
        <v>1527</v>
      </c>
      <c r="BN986" s="64">
        <v>0.30901251665839191</v>
      </c>
      <c r="BO986" s="64">
        <v>1871.1000000000001</v>
      </c>
      <c r="BP986" s="65">
        <v>3.3135588691144247E-2</v>
      </c>
      <c r="BQ986" s="65">
        <v>0.89855072463768115</v>
      </c>
      <c r="BR986" s="80">
        <v>0.14002458446902891</v>
      </c>
      <c r="BS986" s="18">
        <v>6.5914880729695549E-2</v>
      </c>
    </row>
    <row r="987" spans="1:71">
      <c r="A987" s="77" t="s">
        <v>296</v>
      </c>
      <c r="B987" s="12" t="s">
        <v>145</v>
      </c>
      <c r="C987" s="13">
        <v>21</v>
      </c>
      <c r="D987" s="13">
        <v>54</v>
      </c>
      <c r="E987" s="13">
        <v>15</v>
      </c>
      <c r="F987" s="13">
        <v>39</v>
      </c>
      <c r="G987" s="13">
        <v>29.4</v>
      </c>
      <c r="H987" s="14">
        <v>778</v>
      </c>
      <c r="I987" s="15">
        <v>265</v>
      </c>
      <c r="J987" s="15">
        <v>648</v>
      </c>
      <c r="K987" s="14">
        <v>41</v>
      </c>
      <c r="L987" s="15">
        <v>113</v>
      </c>
      <c r="M987" s="15">
        <v>324</v>
      </c>
      <c r="N987" s="14">
        <v>35</v>
      </c>
      <c r="O987" s="14">
        <v>135</v>
      </c>
      <c r="P987" s="14">
        <v>157</v>
      </c>
      <c r="Q987" s="14">
        <v>85.8</v>
      </c>
      <c r="R987" s="15">
        <v>43</v>
      </c>
      <c r="S987" s="15">
        <v>151</v>
      </c>
      <c r="T987" s="15">
        <v>194</v>
      </c>
      <c r="U987" s="15">
        <v>97</v>
      </c>
      <c r="V987" s="68">
        <v>81</v>
      </c>
      <c r="W987" s="15">
        <v>49</v>
      </c>
      <c r="X987" s="15">
        <v>11</v>
      </c>
      <c r="Y987" s="15">
        <v>119</v>
      </c>
      <c r="Z987" s="14">
        <v>1247</v>
      </c>
      <c r="AA987" s="14">
        <v>0</v>
      </c>
      <c r="AB987" s="14">
        <v>0</v>
      </c>
      <c r="AC987" s="13">
        <v>-3.9</v>
      </c>
      <c r="AD987" s="13">
        <v>110.3</v>
      </c>
      <c r="AE987" s="13">
        <v>116.1</v>
      </c>
      <c r="AF987" s="13">
        <v>-5.8</v>
      </c>
      <c r="AG987" s="13">
        <v>8.6999999999999993</v>
      </c>
      <c r="AH987" s="13">
        <v>1.18</v>
      </c>
      <c r="AI987" s="13">
        <v>10.9</v>
      </c>
      <c r="AJ987" s="13">
        <v>2.7</v>
      </c>
      <c r="AK987" s="13">
        <v>9.1999999999999993</v>
      </c>
      <c r="AL987" s="13">
        <v>5.9</v>
      </c>
      <c r="AM987" s="13">
        <v>9.3000000000000007</v>
      </c>
      <c r="AN987" s="13">
        <v>49.8</v>
      </c>
      <c r="AO987" s="13">
        <v>54.3</v>
      </c>
      <c r="AP987" s="13">
        <v>20.9</v>
      </c>
      <c r="AQ987" s="13">
        <v>101.36</v>
      </c>
      <c r="AR987" s="13">
        <v>7.1</v>
      </c>
      <c r="AS987" s="13">
        <v>3345</v>
      </c>
      <c r="AT987" s="16">
        <v>14.407407407407407</v>
      </c>
      <c r="AU987" s="16">
        <v>1.7962962962962963</v>
      </c>
      <c r="AV987" s="17">
        <v>3.5925925925925926</v>
      </c>
      <c r="AW987" s="17">
        <v>0.79629629629629628</v>
      </c>
      <c r="AX987" s="17">
        <v>2.7962962962962963</v>
      </c>
      <c r="AY987" s="17">
        <v>0.90740740740740744</v>
      </c>
      <c r="AZ987" s="17">
        <v>0.20370370370370369</v>
      </c>
      <c r="BA987" s="17">
        <v>1.5</v>
      </c>
      <c r="BB987" s="18">
        <v>0.49004787100025193</v>
      </c>
      <c r="BC987" s="18">
        <v>1.1975308641975309</v>
      </c>
      <c r="BD987" s="18">
        <v>3.0864197530864199E-2</v>
      </c>
      <c r="BE987" s="18">
        <v>6.9286974048878812E-3</v>
      </c>
      <c r="BF987" s="18">
        <v>2.7084908037288989E-2</v>
      </c>
      <c r="BG987" s="18">
        <v>9.511211892164273E-2</v>
      </c>
      <c r="BH987" s="58" t="s">
        <v>1322</v>
      </c>
      <c r="BI987" s="58" t="s">
        <v>1329</v>
      </c>
      <c r="BJ987" s="60">
        <v>0.498</v>
      </c>
      <c r="BK987" s="60">
        <v>0.54299999999999993</v>
      </c>
      <c r="BL987" s="60">
        <v>0.39106819553409777</v>
      </c>
      <c r="BM987" s="62" t="s">
        <v>1527</v>
      </c>
      <c r="BN987" s="64">
        <v>0.44062895893881809</v>
      </c>
      <c r="BO987" s="64">
        <v>1587.6</v>
      </c>
      <c r="BP987" s="65">
        <v>6.1098513479465863E-2</v>
      </c>
      <c r="BQ987" s="65">
        <v>1.1975308641975309</v>
      </c>
      <c r="BR987" s="80">
        <v>0.12219702695893173</v>
      </c>
      <c r="BS987" s="18">
        <v>5.3329973964894604E-2</v>
      </c>
    </row>
    <row r="988" spans="1:71">
      <c r="A988" s="77" t="s">
        <v>298</v>
      </c>
      <c r="B988" s="12" t="s">
        <v>57</v>
      </c>
      <c r="C988" s="13">
        <v>30</v>
      </c>
      <c r="D988" s="13">
        <v>64</v>
      </c>
      <c r="E988" s="13">
        <v>46</v>
      </c>
      <c r="F988" s="13">
        <v>18</v>
      </c>
      <c r="G988" s="13">
        <v>24.9</v>
      </c>
      <c r="H988" s="14">
        <v>774</v>
      </c>
      <c r="I988" s="15">
        <v>282</v>
      </c>
      <c r="J988" s="15">
        <v>602</v>
      </c>
      <c r="K988" s="14">
        <v>46.7</v>
      </c>
      <c r="L988" s="15">
        <v>109</v>
      </c>
      <c r="M988" s="15">
        <v>282</v>
      </c>
      <c r="N988" s="14">
        <v>37.299999999999997</v>
      </c>
      <c r="O988" s="14">
        <v>109</v>
      </c>
      <c r="P988" s="14">
        <v>154</v>
      </c>
      <c r="Q988" s="14">
        <v>71</v>
      </c>
      <c r="R988" s="15">
        <v>38</v>
      </c>
      <c r="S988" s="15">
        <v>160</v>
      </c>
      <c r="T988" s="15">
        <v>205</v>
      </c>
      <c r="U988" s="15">
        <v>218</v>
      </c>
      <c r="V988" s="68">
        <v>77</v>
      </c>
      <c r="W988" s="15">
        <v>58</v>
      </c>
      <c r="X988" s="15">
        <v>32</v>
      </c>
      <c r="Y988" s="15">
        <v>96</v>
      </c>
      <c r="Z988" s="14">
        <v>1536</v>
      </c>
      <c r="AA988" s="14">
        <v>1</v>
      </c>
      <c r="AB988" s="14">
        <v>0</v>
      </c>
      <c r="AC988" s="13">
        <v>4</v>
      </c>
      <c r="AD988" s="13">
        <v>120.5</v>
      </c>
      <c r="AE988" s="13">
        <v>113.4</v>
      </c>
      <c r="AF988" s="13">
        <v>7.2</v>
      </c>
      <c r="AG988" s="13">
        <v>17.8</v>
      </c>
      <c r="AH988" s="13">
        <v>2.83</v>
      </c>
      <c r="AI988" s="13">
        <v>22.5</v>
      </c>
      <c r="AJ988" s="13">
        <v>2.6</v>
      </c>
      <c r="AK988" s="13">
        <v>9.6</v>
      </c>
      <c r="AL988" s="13">
        <v>6.2</v>
      </c>
      <c r="AM988" s="13">
        <v>7.9</v>
      </c>
      <c r="AN988" s="13">
        <v>55.6</v>
      </c>
      <c r="AO988" s="13">
        <v>58.2</v>
      </c>
      <c r="AP988" s="13">
        <v>19.100000000000001</v>
      </c>
      <c r="AQ988" s="13">
        <v>103.21</v>
      </c>
      <c r="AR988" s="13">
        <v>9.4</v>
      </c>
      <c r="AS988" s="13">
        <v>3437</v>
      </c>
      <c r="AT988" s="16">
        <v>12.09375</v>
      </c>
      <c r="AU988" s="16">
        <v>3.40625</v>
      </c>
      <c r="AV988" s="17">
        <v>3.203125</v>
      </c>
      <c r="AW988" s="17">
        <v>0.59375</v>
      </c>
      <c r="AX988" s="17">
        <v>2.5</v>
      </c>
      <c r="AY988" s="17">
        <v>0.90625</v>
      </c>
      <c r="AZ988" s="17">
        <v>0.5</v>
      </c>
      <c r="BA988" s="17">
        <v>1.203125</v>
      </c>
      <c r="BB988" s="18">
        <v>0.48569277108433739</v>
      </c>
      <c r="BC988" s="18">
        <v>2.831168831168831</v>
      </c>
      <c r="BD988" s="18">
        <v>3.6395582329317271E-2</v>
      </c>
      <c r="BE988" s="18">
        <v>2.0080321285140562E-2</v>
      </c>
      <c r="BF988" s="18">
        <v>2.3845381526104419E-2</v>
      </c>
      <c r="BG988" s="18">
        <v>0.10040160642570281</v>
      </c>
      <c r="BH988" s="58" t="s">
        <v>1322</v>
      </c>
      <c r="BI988" s="58" t="s">
        <v>1331</v>
      </c>
      <c r="BJ988" s="60">
        <v>0.55600000000000005</v>
      </c>
      <c r="BK988" s="60">
        <v>0.58200000000000007</v>
      </c>
      <c r="BL988" s="60">
        <v>0.36330718165359083</v>
      </c>
      <c r="BM988" s="62" t="s">
        <v>1527</v>
      </c>
      <c r="BN988" s="64">
        <v>0.36986921529175054</v>
      </c>
      <c r="BO988" s="64">
        <v>1593.6</v>
      </c>
      <c r="BP988" s="65">
        <v>0.13679718875502009</v>
      </c>
      <c r="BQ988" s="65">
        <v>2.831168831168831</v>
      </c>
      <c r="BR988" s="80">
        <v>0.12863955823293174</v>
      </c>
      <c r="BS988" s="18">
        <v>6.1705153949129864E-2</v>
      </c>
    </row>
    <row r="989" spans="1:71">
      <c r="A989" s="77" t="s">
        <v>300</v>
      </c>
      <c r="B989" s="12" t="s">
        <v>169</v>
      </c>
      <c r="C989" s="13">
        <v>21</v>
      </c>
      <c r="D989" s="13">
        <v>71</v>
      </c>
      <c r="E989" s="13">
        <v>14</v>
      </c>
      <c r="F989" s="13">
        <v>57</v>
      </c>
      <c r="G989" s="13">
        <v>20.2</v>
      </c>
      <c r="H989" s="14">
        <v>774</v>
      </c>
      <c r="I989" s="15">
        <v>277</v>
      </c>
      <c r="J989" s="15">
        <v>596</v>
      </c>
      <c r="K989" s="14">
        <v>45.9</v>
      </c>
      <c r="L989" s="15">
        <v>156</v>
      </c>
      <c r="M989" s="15">
        <v>369</v>
      </c>
      <c r="N989" s="14">
        <v>42.2</v>
      </c>
      <c r="O989" s="14">
        <v>64</v>
      </c>
      <c r="P989" s="14">
        <v>71</v>
      </c>
      <c r="Q989" s="14">
        <v>89</v>
      </c>
      <c r="R989" s="15">
        <v>43</v>
      </c>
      <c r="S989" s="15">
        <v>170</v>
      </c>
      <c r="T989" s="15">
        <v>213</v>
      </c>
      <c r="U989" s="15">
        <v>107</v>
      </c>
      <c r="V989" s="68">
        <v>107</v>
      </c>
      <c r="W989" s="15">
        <v>43</v>
      </c>
      <c r="X989" s="15">
        <v>7</v>
      </c>
      <c r="Y989" s="15">
        <v>114</v>
      </c>
      <c r="Z989" s="14">
        <v>1243</v>
      </c>
      <c r="AA989" s="14">
        <v>0</v>
      </c>
      <c r="AB989" s="14">
        <v>0</v>
      </c>
      <c r="AC989" s="13">
        <v>-4</v>
      </c>
      <c r="AD989" s="13">
        <v>109.9</v>
      </c>
      <c r="AE989" s="13">
        <v>119.5</v>
      </c>
      <c r="AF989" s="13">
        <v>-9.6</v>
      </c>
      <c r="AG989" s="13">
        <v>11.7</v>
      </c>
      <c r="AH989" s="13">
        <v>1.03</v>
      </c>
      <c r="AI989" s="13">
        <v>13</v>
      </c>
      <c r="AJ989" s="13">
        <v>2.8</v>
      </c>
      <c r="AK989" s="13">
        <v>11</v>
      </c>
      <c r="AL989" s="13">
        <v>6.9</v>
      </c>
      <c r="AM989" s="13">
        <v>12.7</v>
      </c>
      <c r="AN989" s="13">
        <v>59</v>
      </c>
      <c r="AO989" s="13">
        <v>61.2</v>
      </c>
      <c r="AP989" s="13">
        <v>20.8</v>
      </c>
      <c r="AQ989" s="13">
        <v>103.21</v>
      </c>
      <c r="AR989" s="13">
        <v>8.6999999999999993</v>
      </c>
      <c r="AS989" s="13">
        <v>3084</v>
      </c>
      <c r="AT989" s="16">
        <v>10.901408450704226</v>
      </c>
      <c r="AU989" s="16">
        <v>1.5070422535211268</v>
      </c>
      <c r="AV989" s="17">
        <v>3</v>
      </c>
      <c r="AW989" s="17">
        <v>0.60563380281690138</v>
      </c>
      <c r="AX989" s="17">
        <v>2.3943661971830985</v>
      </c>
      <c r="AY989" s="17">
        <v>0.60563380281690138</v>
      </c>
      <c r="AZ989" s="17">
        <v>9.8591549295774641E-2</v>
      </c>
      <c r="BA989" s="17">
        <v>1.5070422535211268</v>
      </c>
      <c r="BB989" s="18">
        <v>0.539673685678427</v>
      </c>
      <c r="BC989" s="18">
        <v>1</v>
      </c>
      <c r="BD989" s="18">
        <v>2.9981871426579276E-2</v>
      </c>
      <c r="BE989" s="18">
        <v>4.8807697671175571E-3</v>
      </c>
      <c r="BF989" s="18">
        <v>2.9981871426579276E-2</v>
      </c>
      <c r="BG989" s="18">
        <v>0.11853298005856924</v>
      </c>
      <c r="BH989" s="58" t="s">
        <v>1322</v>
      </c>
      <c r="BI989" s="58" t="s">
        <v>1329</v>
      </c>
      <c r="BJ989" s="60">
        <v>0.59</v>
      </c>
      <c r="BK989" s="60">
        <v>0.61199999999999999</v>
      </c>
      <c r="BL989" s="60">
        <v>0.35968617984308993</v>
      </c>
      <c r="BM989" s="62" t="s">
        <v>1527</v>
      </c>
      <c r="BN989" s="64">
        <v>0.33340323631932445</v>
      </c>
      <c r="BO989" s="64">
        <v>1434.2</v>
      </c>
      <c r="BP989" s="65">
        <v>7.4606052154511229E-2</v>
      </c>
      <c r="BQ989" s="65">
        <v>1</v>
      </c>
      <c r="BR989" s="80">
        <v>0.14851485148514851</v>
      </c>
      <c r="BS989" s="18">
        <v>6.112583089294845E-2</v>
      </c>
    </row>
    <row r="990" spans="1:71">
      <c r="A990" s="77" t="s">
        <v>302</v>
      </c>
      <c r="B990" s="12" t="s">
        <v>73</v>
      </c>
      <c r="C990" s="13">
        <v>27</v>
      </c>
      <c r="D990" s="13">
        <v>59</v>
      </c>
      <c r="E990" s="13">
        <v>37</v>
      </c>
      <c r="F990" s="13">
        <v>22</v>
      </c>
      <c r="G990" s="13">
        <v>31.7</v>
      </c>
      <c r="H990" s="14">
        <v>773</v>
      </c>
      <c r="I990" s="15">
        <v>295</v>
      </c>
      <c r="J990" s="15">
        <v>578</v>
      </c>
      <c r="K990" s="14">
        <v>50.9</v>
      </c>
      <c r="L990" s="15">
        <v>100</v>
      </c>
      <c r="M990" s="15">
        <v>248</v>
      </c>
      <c r="N990" s="14">
        <v>41.3</v>
      </c>
      <c r="O990" s="14">
        <v>89</v>
      </c>
      <c r="P990" s="14">
        <v>112</v>
      </c>
      <c r="Q990" s="14">
        <v>77</v>
      </c>
      <c r="R990" s="15">
        <v>77</v>
      </c>
      <c r="S990" s="15">
        <v>218</v>
      </c>
      <c r="T990" s="15">
        <v>295</v>
      </c>
      <c r="U990" s="15">
        <v>83</v>
      </c>
      <c r="V990" s="68">
        <v>47</v>
      </c>
      <c r="W990" s="15">
        <v>47</v>
      </c>
      <c r="X990" s="15">
        <v>24</v>
      </c>
      <c r="Y990" s="15">
        <v>106</v>
      </c>
      <c r="Z990" s="14">
        <v>1416</v>
      </c>
      <c r="AA990" s="14">
        <v>1</v>
      </c>
      <c r="AB990" s="14">
        <v>0</v>
      </c>
      <c r="AC990" s="13">
        <v>2.7</v>
      </c>
      <c r="AD990" s="13">
        <v>114.8</v>
      </c>
      <c r="AE990" s="13">
        <v>110.9</v>
      </c>
      <c r="AF990" s="13">
        <v>3.9</v>
      </c>
      <c r="AG990" s="13">
        <v>6.3</v>
      </c>
      <c r="AH990" s="13">
        <v>1.69</v>
      </c>
      <c r="AI990" s="13">
        <v>10.9</v>
      </c>
      <c r="AJ990" s="13">
        <v>4.4000000000000004</v>
      </c>
      <c r="AK990" s="13">
        <v>11.1</v>
      </c>
      <c r="AL990" s="13">
        <v>7.9</v>
      </c>
      <c r="AM990" s="13">
        <v>6.5</v>
      </c>
      <c r="AN990" s="13">
        <v>59.7</v>
      </c>
      <c r="AO990" s="13">
        <v>61.9</v>
      </c>
      <c r="AP990" s="13">
        <v>15.6</v>
      </c>
      <c r="AQ990" s="13">
        <v>99.44</v>
      </c>
      <c r="AR990" s="13">
        <v>8.6</v>
      </c>
      <c r="AS990" s="13">
        <v>3875</v>
      </c>
      <c r="AT990" s="16">
        <v>13.101694915254237</v>
      </c>
      <c r="AU990" s="16">
        <v>1.4067796610169492</v>
      </c>
      <c r="AV990" s="17">
        <v>5</v>
      </c>
      <c r="AW990" s="17">
        <v>1.3050847457627119</v>
      </c>
      <c r="AX990" s="17">
        <v>3.6949152542372881</v>
      </c>
      <c r="AY990" s="17">
        <v>0.79661016949152541</v>
      </c>
      <c r="AZ990" s="17">
        <v>0.40677966101694918</v>
      </c>
      <c r="BA990" s="17">
        <v>0.79661016949152541</v>
      </c>
      <c r="BB990" s="18">
        <v>0.41330267871464471</v>
      </c>
      <c r="BC990" s="18">
        <v>1.7659574468085106</v>
      </c>
      <c r="BD990" s="18">
        <v>2.5129658343581242E-2</v>
      </c>
      <c r="BE990" s="18">
        <v>1.2832165962679784E-2</v>
      </c>
      <c r="BF990" s="18">
        <v>4.1169865796930979E-2</v>
      </c>
      <c r="BG990" s="18">
        <v>0.1165588408276747</v>
      </c>
      <c r="BH990" s="58" t="s">
        <v>1323</v>
      </c>
      <c r="BI990" s="58" t="s">
        <v>1330</v>
      </c>
      <c r="BJ990" s="60">
        <v>0.59699999999999998</v>
      </c>
      <c r="BK990" s="60">
        <v>0.61899999999999999</v>
      </c>
      <c r="BL990" s="60">
        <v>0.34882317441158722</v>
      </c>
      <c r="BM990" s="62" t="s">
        <v>1526</v>
      </c>
      <c r="BN990" s="64">
        <v>0.40069569962145757</v>
      </c>
      <c r="BO990" s="64">
        <v>1870.3</v>
      </c>
      <c r="BP990" s="65">
        <v>4.4377907287600923E-2</v>
      </c>
      <c r="BQ990" s="65">
        <v>1.7659574468085106</v>
      </c>
      <c r="BR990" s="80">
        <v>0.15772870662460567</v>
      </c>
      <c r="BS990" s="18">
        <v>6.5230176976955559E-2</v>
      </c>
    </row>
    <row r="991" spans="1:71">
      <c r="A991" s="79" t="s">
        <v>304</v>
      </c>
      <c r="B991" s="12" t="s">
        <v>49</v>
      </c>
      <c r="C991" s="13">
        <v>25</v>
      </c>
      <c r="D991" s="13">
        <v>75</v>
      </c>
      <c r="E991" s="13">
        <v>43</v>
      </c>
      <c r="F991" s="13">
        <v>32</v>
      </c>
      <c r="G991" s="13">
        <v>19.8</v>
      </c>
      <c r="H991" s="14">
        <v>773</v>
      </c>
      <c r="I991" s="15">
        <v>293</v>
      </c>
      <c r="J991" s="15">
        <v>653</v>
      </c>
      <c r="K991" s="14">
        <v>44.9</v>
      </c>
      <c r="L991" s="15">
        <v>53</v>
      </c>
      <c r="M991" s="15">
        <v>180</v>
      </c>
      <c r="N991" s="14">
        <v>31.1</v>
      </c>
      <c r="O991" s="14">
        <v>128</v>
      </c>
      <c r="P991" s="14">
        <v>173</v>
      </c>
      <c r="Q991" s="14">
        <v>76.900000000000006</v>
      </c>
      <c r="R991" s="15">
        <v>45</v>
      </c>
      <c r="S991" s="15">
        <v>233</v>
      </c>
      <c r="T991" s="15">
        <v>278</v>
      </c>
      <c r="U991" s="15">
        <v>255</v>
      </c>
      <c r="V991" s="68">
        <v>135</v>
      </c>
      <c r="W991" s="15">
        <v>83</v>
      </c>
      <c r="X991" s="15">
        <v>15</v>
      </c>
      <c r="Y991" s="15">
        <v>120</v>
      </c>
      <c r="Z991" s="14">
        <v>1635</v>
      </c>
      <c r="AA991" s="14">
        <v>2</v>
      </c>
      <c r="AB991" s="14">
        <v>1</v>
      </c>
      <c r="AC991" s="13">
        <v>0.4</v>
      </c>
      <c r="AD991" s="13">
        <v>109.1</v>
      </c>
      <c r="AE991" s="13">
        <v>108</v>
      </c>
      <c r="AF991" s="13">
        <v>1.1000000000000001</v>
      </c>
      <c r="AG991" s="13">
        <v>27.6</v>
      </c>
      <c r="AH991" s="13">
        <v>1.88</v>
      </c>
      <c r="AI991" s="13">
        <v>22.9</v>
      </c>
      <c r="AJ991" s="13">
        <v>2.9</v>
      </c>
      <c r="AK991" s="13">
        <v>14.8</v>
      </c>
      <c r="AL991" s="13">
        <v>9.1999999999999993</v>
      </c>
      <c r="AM991" s="13">
        <v>12.2</v>
      </c>
      <c r="AN991" s="13">
        <v>49.2</v>
      </c>
      <c r="AO991" s="13">
        <v>53.1</v>
      </c>
      <c r="AP991" s="13">
        <v>24.8</v>
      </c>
      <c r="AQ991" s="13">
        <v>100.63</v>
      </c>
      <c r="AR991" s="13">
        <v>11.9</v>
      </c>
      <c r="AS991" s="13">
        <v>3104</v>
      </c>
      <c r="AT991" s="16">
        <v>10.306666666666667</v>
      </c>
      <c r="AU991" s="16">
        <v>3.4</v>
      </c>
      <c r="AV991" s="17">
        <v>3.7066666666666666</v>
      </c>
      <c r="AW991" s="17">
        <v>0.6</v>
      </c>
      <c r="AX991" s="17">
        <v>3.1066666666666665</v>
      </c>
      <c r="AY991" s="17">
        <v>1.1066666666666667</v>
      </c>
      <c r="AZ991" s="17">
        <v>0.2</v>
      </c>
      <c r="BA991" s="17">
        <v>1.8</v>
      </c>
      <c r="BB991" s="18">
        <v>0.52053872053872052</v>
      </c>
      <c r="BC991" s="18">
        <v>1.8888888888888888</v>
      </c>
      <c r="BD991" s="18">
        <v>5.5892255892255889E-2</v>
      </c>
      <c r="BE991" s="18">
        <v>1.0101010101010102E-2</v>
      </c>
      <c r="BF991" s="18">
        <v>3.03030303030303E-2</v>
      </c>
      <c r="BG991" s="18">
        <v>0.15690235690235688</v>
      </c>
      <c r="BH991" s="58" t="s">
        <v>1321</v>
      </c>
      <c r="BI991" s="58" t="s">
        <v>1330</v>
      </c>
      <c r="BJ991" s="60">
        <v>0.49200000000000005</v>
      </c>
      <c r="BK991" s="60">
        <v>0.53100000000000003</v>
      </c>
      <c r="BL991" s="60">
        <v>0.39408569704284852</v>
      </c>
      <c r="BM991" s="62" t="s">
        <v>1527</v>
      </c>
      <c r="BN991" s="64">
        <v>0.31521395036887995</v>
      </c>
      <c r="BO991" s="64">
        <v>1485</v>
      </c>
      <c r="BP991" s="65">
        <v>0.17171717171717171</v>
      </c>
      <c r="BQ991" s="65">
        <v>1.8888888888888888</v>
      </c>
      <c r="BR991" s="80">
        <v>0.18720538720538718</v>
      </c>
      <c r="BS991" s="18">
        <v>8.4399551066217729E-2</v>
      </c>
    </row>
    <row r="992" spans="1:71">
      <c r="A992" s="77" t="s">
        <v>306</v>
      </c>
      <c r="B992" s="12" t="s">
        <v>45</v>
      </c>
      <c r="C992" s="13">
        <v>26</v>
      </c>
      <c r="D992" s="13">
        <v>82</v>
      </c>
      <c r="E992" s="13">
        <v>49</v>
      </c>
      <c r="F992" s="13">
        <v>33</v>
      </c>
      <c r="G992" s="13">
        <v>25.3</v>
      </c>
      <c r="H992" s="14">
        <v>771</v>
      </c>
      <c r="I992" s="15">
        <v>271</v>
      </c>
      <c r="J992" s="15">
        <v>615</v>
      </c>
      <c r="K992" s="14">
        <v>43.8</v>
      </c>
      <c r="L992" s="15">
        <v>139</v>
      </c>
      <c r="M992" s="15">
        <v>369</v>
      </c>
      <c r="N992" s="14">
        <v>38.1</v>
      </c>
      <c r="O992" s="14">
        <v>90</v>
      </c>
      <c r="P992" s="14">
        <v>115</v>
      </c>
      <c r="Q992" s="14">
        <v>78</v>
      </c>
      <c r="R992" s="15">
        <v>57</v>
      </c>
      <c r="S992" s="15">
        <v>213</v>
      </c>
      <c r="T992" s="15">
        <v>262</v>
      </c>
      <c r="U992" s="15">
        <v>221</v>
      </c>
      <c r="V992" s="68">
        <v>98</v>
      </c>
      <c r="W992" s="15">
        <v>49</v>
      </c>
      <c r="X992" s="15">
        <v>33</v>
      </c>
      <c r="Y992" s="15">
        <v>139</v>
      </c>
      <c r="Z992" s="14">
        <v>1583</v>
      </c>
      <c r="AA992" s="14">
        <v>1</v>
      </c>
      <c r="AB992" s="14">
        <v>0</v>
      </c>
      <c r="AC992" s="13">
        <v>3.3</v>
      </c>
      <c r="AD992" s="13">
        <v>115.1</v>
      </c>
      <c r="AE992" s="13">
        <v>108.5</v>
      </c>
      <c r="AF992" s="13">
        <v>6.6</v>
      </c>
      <c r="AG992" s="13">
        <v>14.9</v>
      </c>
      <c r="AH992" s="13">
        <v>2.25</v>
      </c>
      <c r="AI992" s="13">
        <v>22.7</v>
      </c>
      <c r="AJ992" s="13">
        <v>2.6</v>
      </c>
      <c r="AK992" s="13">
        <v>9.8000000000000007</v>
      </c>
      <c r="AL992" s="13">
        <v>6.2</v>
      </c>
      <c r="AM992" s="13">
        <v>10.1</v>
      </c>
      <c r="AN992" s="13">
        <v>55.3</v>
      </c>
      <c r="AO992" s="13">
        <v>57.9</v>
      </c>
      <c r="AP992" s="13">
        <v>15.5</v>
      </c>
      <c r="AQ992" s="13">
        <v>99.57</v>
      </c>
      <c r="AR992" s="13">
        <v>8.1</v>
      </c>
      <c r="AS992" s="13">
        <v>4294</v>
      </c>
      <c r="AT992" s="16">
        <v>9.4024390243902438</v>
      </c>
      <c r="AU992" s="16">
        <v>2.6951219512195124</v>
      </c>
      <c r="AV992" s="17">
        <v>3.1951219512195124</v>
      </c>
      <c r="AW992" s="17">
        <v>0.69512195121951215</v>
      </c>
      <c r="AX992" s="17">
        <v>2.5975609756097562</v>
      </c>
      <c r="AY992" s="17">
        <v>0.59756097560975607</v>
      </c>
      <c r="AZ992" s="17">
        <v>0.40243902439024393</v>
      </c>
      <c r="BA992" s="17">
        <v>1.1951219512195121</v>
      </c>
      <c r="BB992" s="18">
        <v>0.37163790610238118</v>
      </c>
      <c r="BC992" s="18">
        <v>2.2551020408163267</v>
      </c>
      <c r="BD992" s="18">
        <v>2.3619010893666248E-2</v>
      </c>
      <c r="BE992" s="18">
        <v>1.5906680805938496E-2</v>
      </c>
      <c r="BF992" s="18">
        <v>2.7475175937530124E-2</v>
      </c>
      <c r="BG992" s="18">
        <v>0.10267039429287574</v>
      </c>
      <c r="BH992" s="58" t="s">
        <v>1322</v>
      </c>
      <c r="BI992" s="58" t="s">
        <v>1330</v>
      </c>
      <c r="BJ992" s="60">
        <v>0.55299999999999994</v>
      </c>
      <c r="BK992" s="60">
        <v>0.57899999999999996</v>
      </c>
      <c r="BL992" s="60">
        <v>0.37115268557634279</v>
      </c>
      <c r="BM992" s="62" t="s">
        <v>1527</v>
      </c>
      <c r="BN992" s="64">
        <v>0.28755950336163322</v>
      </c>
      <c r="BO992" s="64">
        <v>2074.6</v>
      </c>
      <c r="BP992" s="65">
        <v>0.10652655933673962</v>
      </c>
      <c r="BQ992" s="65">
        <v>2.2551020408163267</v>
      </c>
      <c r="BR992" s="80">
        <v>0.126289405186542</v>
      </c>
      <c r="BS992" s="18">
        <v>5.5271698962048914E-2</v>
      </c>
    </row>
    <row r="993" spans="1:71">
      <c r="A993" s="77" t="s">
        <v>308</v>
      </c>
      <c r="B993" s="12" t="s">
        <v>115</v>
      </c>
      <c r="C993" s="13">
        <v>29</v>
      </c>
      <c r="D993" s="13">
        <v>70</v>
      </c>
      <c r="E993" s="13">
        <v>23</v>
      </c>
      <c r="F993" s="13">
        <v>47</v>
      </c>
      <c r="G993" s="13">
        <v>27.1</v>
      </c>
      <c r="H993" s="14">
        <v>770</v>
      </c>
      <c r="I993" s="15">
        <v>280</v>
      </c>
      <c r="J993" s="15">
        <v>560</v>
      </c>
      <c r="K993" s="14">
        <v>50.1</v>
      </c>
      <c r="L993" s="15">
        <v>105</v>
      </c>
      <c r="M993" s="15">
        <v>273</v>
      </c>
      <c r="N993" s="14">
        <v>38</v>
      </c>
      <c r="O993" s="14">
        <v>98</v>
      </c>
      <c r="P993" s="14">
        <v>140</v>
      </c>
      <c r="Q993" s="14">
        <v>72.5</v>
      </c>
      <c r="R993" s="15">
        <v>133</v>
      </c>
      <c r="S993" s="15">
        <v>259</v>
      </c>
      <c r="T993" s="15">
        <v>392</v>
      </c>
      <c r="U993" s="15">
        <v>147</v>
      </c>
      <c r="V993" s="68">
        <v>84</v>
      </c>
      <c r="W993" s="15">
        <v>56</v>
      </c>
      <c r="X993" s="15">
        <v>21</v>
      </c>
      <c r="Y993" s="15">
        <v>161</v>
      </c>
      <c r="Z993" s="14">
        <v>1624</v>
      </c>
      <c r="AA993" s="14">
        <v>3</v>
      </c>
      <c r="AB993" s="14">
        <v>0</v>
      </c>
      <c r="AC993" s="13">
        <v>-1.7</v>
      </c>
      <c r="AD993" s="13">
        <v>113.5</v>
      </c>
      <c r="AE993" s="13">
        <v>116.7</v>
      </c>
      <c r="AF993" s="13">
        <v>-3.2</v>
      </c>
      <c r="AG993" s="13">
        <v>11.4</v>
      </c>
      <c r="AH993" s="13">
        <v>1.7</v>
      </c>
      <c r="AI993" s="13">
        <v>17.2</v>
      </c>
      <c r="AJ993" s="13">
        <v>7</v>
      </c>
      <c r="AK993" s="13">
        <v>14.9</v>
      </c>
      <c r="AL993" s="13">
        <v>10.8</v>
      </c>
      <c r="AM993" s="13">
        <v>10.1</v>
      </c>
      <c r="AN993" s="13">
        <v>59.3</v>
      </c>
      <c r="AO993" s="13">
        <v>61.6</v>
      </c>
      <c r="AP993" s="13">
        <v>16.3</v>
      </c>
      <c r="AQ993" s="13">
        <v>97.28</v>
      </c>
      <c r="AR993" s="13">
        <v>9.1999999999999993</v>
      </c>
      <c r="AS993" s="13">
        <v>3842</v>
      </c>
      <c r="AT993" s="16">
        <v>11</v>
      </c>
      <c r="AU993" s="16">
        <v>2.1</v>
      </c>
      <c r="AV993" s="17">
        <v>5.6</v>
      </c>
      <c r="AW993" s="17">
        <v>1.9</v>
      </c>
      <c r="AX993" s="17">
        <v>3.7</v>
      </c>
      <c r="AY993" s="17">
        <v>0.8</v>
      </c>
      <c r="AZ993" s="17">
        <v>0.3</v>
      </c>
      <c r="BA993" s="17">
        <v>1.2</v>
      </c>
      <c r="BB993" s="18">
        <v>0.4059040590405904</v>
      </c>
      <c r="BC993" s="18">
        <v>1.7500000000000002</v>
      </c>
      <c r="BD993" s="18">
        <v>2.9520295202952029E-2</v>
      </c>
      <c r="BE993" s="18">
        <v>1.107011070110701E-2</v>
      </c>
      <c r="BF993" s="18">
        <v>7.0110701107011064E-2</v>
      </c>
      <c r="BG993" s="18">
        <v>0.13653136531365315</v>
      </c>
      <c r="BH993" s="58" t="s">
        <v>1322</v>
      </c>
      <c r="BI993" s="58" t="s">
        <v>1331</v>
      </c>
      <c r="BJ993" s="60">
        <v>0.59299999999999997</v>
      </c>
      <c r="BK993" s="60">
        <v>0.61599999999999999</v>
      </c>
      <c r="BL993" s="60">
        <v>0.33796016898008446</v>
      </c>
      <c r="BM993" s="62" t="s">
        <v>1527</v>
      </c>
      <c r="BN993" s="64">
        <v>0.33641851106639842</v>
      </c>
      <c r="BO993" s="64">
        <v>1897</v>
      </c>
      <c r="BP993" s="65">
        <v>7.7490774907749083E-2</v>
      </c>
      <c r="BQ993" s="65">
        <v>1.75</v>
      </c>
      <c r="BR993" s="80">
        <v>0.20664206642066418</v>
      </c>
      <c r="BS993" s="18">
        <v>8.2410824108241076E-2</v>
      </c>
    </row>
    <row r="994" spans="1:71">
      <c r="A994" s="77" t="s">
        <v>310</v>
      </c>
      <c r="B994" s="12" t="s">
        <v>169</v>
      </c>
      <c r="C994" s="13">
        <v>27</v>
      </c>
      <c r="D994" s="13">
        <v>40</v>
      </c>
      <c r="E994" s="13">
        <v>12</v>
      </c>
      <c r="F994" s="13">
        <v>28</v>
      </c>
      <c r="G994" s="13">
        <v>30.5</v>
      </c>
      <c r="H994" s="14">
        <v>760</v>
      </c>
      <c r="I994" s="15">
        <v>280</v>
      </c>
      <c r="J994" s="15">
        <v>532</v>
      </c>
      <c r="K994" s="14">
        <v>52.7</v>
      </c>
      <c r="L994" s="15">
        <v>60</v>
      </c>
      <c r="M994" s="15">
        <v>148</v>
      </c>
      <c r="N994" s="14">
        <v>39.9</v>
      </c>
      <c r="O994" s="14">
        <v>140</v>
      </c>
      <c r="P994" s="14">
        <v>164</v>
      </c>
      <c r="Q994" s="14">
        <v>84.8</v>
      </c>
      <c r="R994" s="15">
        <v>88</v>
      </c>
      <c r="S994" s="15">
        <v>240</v>
      </c>
      <c r="T994" s="15">
        <v>328</v>
      </c>
      <c r="U994" s="15">
        <v>80</v>
      </c>
      <c r="V994" s="68">
        <v>104</v>
      </c>
      <c r="W994" s="15">
        <v>40</v>
      </c>
      <c r="X994" s="15">
        <v>40</v>
      </c>
      <c r="Y994" s="15">
        <v>116</v>
      </c>
      <c r="Z994" s="14">
        <v>1404</v>
      </c>
      <c r="AA994" s="14">
        <v>13</v>
      </c>
      <c r="AB994" s="14">
        <v>0</v>
      </c>
      <c r="AC994" s="13">
        <v>-0.4</v>
      </c>
      <c r="AD994" s="13">
        <v>112.4</v>
      </c>
      <c r="AE994" s="13">
        <v>113.3</v>
      </c>
      <c r="AF994" s="13">
        <v>-0.9</v>
      </c>
      <c r="AG994" s="13">
        <v>10.5</v>
      </c>
      <c r="AH994" s="13">
        <v>0.78</v>
      </c>
      <c r="AI994" s="13">
        <v>10.199999999999999</v>
      </c>
      <c r="AJ994" s="13">
        <v>7.3</v>
      </c>
      <c r="AK994" s="13">
        <v>17.899999999999999</v>
      </c>
      <c r="AL994" s="13">
        <v>12.8</v>
      </c>
      <c r="AM994" s="13">
        <v>13.2</v>
      </c>
      <c r="AN994" s="13">
        <v>58.3</v>
      </c>
      <c r="AO994" s="13">
        <v>62.8</v>
      </c>
      <c r="AP994" s="13">
        <v>23.4</v>
      </c>
      <c r="AQ994" s="13">
        <v>101.72</v>
      </c>
      <c r="AR994" s="13">
        <v>12.9</v>
      </c>
      <c r="AS994" s="13">
        <v>2590</v>
      </c>
      <c r="AT994" s="16">
        <v>19</v>
      </c>
      <c r="AU994" s="16">
        <v>2</v>
      </c>
      <c r="AV994" s="17">
        <v>8.1999999999999993</v>
      </c>
      <c r="AW994" s="17">
        <v>2.2000000000000002</v>
      </c>
      <c r="AX994" s="17">
        <v>6</v>
      </c>
      <c r="AY994" s="17">
        <v>1</v>
      </c>
      <c r="AZ994" s="17">
        <v>1</v>
      </c>
      <c r="BA994" s="17">
        <v>2.6</v>
      </c>
      <c r="BB994" s="18">
        <v>0.62295081967213117</v>
      </c>
      <c r="BC994" s="18">
        <v>0.76923076923076916</v>
      </c>
      <c r="BD994" s="18">
        <v>3.2786885245901641E-2</v>
      </c>
      <c r="BE994" s="18">
        <v>3.2786885245901641E-2</v>
      </c>
      <c r="BF994" s="18">
        <v>7.2131147540983612E-2</v>
      </c>
      <c r="BG994" s="18">
        <v>0.19672131147540983</v>
      </c>
      <c r="BH994" s="58" t="s">
        <v>1323</v>
      </c>
      <c r="BI994" s="58" t="s">
        <v>1330</v>
      </c>
      <c r="BJ994" s="60">
        <v>0.58299999999999996</v>
      </c>
      <c r="BK994" s="60">
        <v>0.628</v>
      </c>
      <c r="BL994" s="60">
        <v>0.32106216053108028</v>
      </c>
      <c r="BM994" s="62" t="s">
        <v>1526</v>
      </c>
      <c r="BN994" s="64">
        <v>0.58108651911468812</v>
      </c>
      <c r="BO994" s="64">
        <v>1220</v>
      </c>
      <c r="BP994" s="65">
        <v>6.5573770491803282E-2</v>
      </c>
      <c r="BQ994" s="65">
        <v>0.76923076923076927</v>
      </c>
      <c r="BR994" s="80">
        <v>0.26885245901639343</v>
      </c>
      <c r="BS994" s="18">
        <v>0.11147540983606558</v>
      </c>
    </row>
    <row r="995" spans="1:71">
      <c r="A995" s="77" t="s">
        <v>312</v>
      </c>
      <c r="B995" s="12" t="s">
        <v>43</v>
      </c>
      <c r="C995" s="13">
        <v>25</v>
      </c>
      <c r="D995" s="13">
        <v>74</v>
      </c>
      <c r="E995" s="13">
        <v>63</v>
      </c>
      <c r="F995" s="13">
        <v>11</v>
      </c>
      <c r="G995" s="13">
        <v>21.7</v>
      </c>
      <c r="H995" s="14">
        <v>755</v>
      </c>
      <c r="I995" s="15">
        <v>259</v>
      </c>
      <c r="J995" s="15">
        <v>585</v>
      </c>
      <c r="K995" s="14">
        <v>44</v>
      </c>
      <c r="L995" s="15">
        <v>192</v>
      </c>
      <c r="M995" s="15">
        <v>466</v>
      </c>
      <c r="N995" s="14">
        <v>41.2</v>
      </c>
      <c r="O995" s="14">
        <v>44</v>
      </c>
      <c r="P995" s="14">
        <v>59</v>
      </c>
      <c r="Q995" s="14">
        <v>82.1</v>
      </c>
      <c r="R995" s="15">
        <v>44</v>
      </c>
      <c r="S995" s="15">
        <v>155</v>
      </c>
      <c r="T995" s="15">
        <v>192</v>
      </c>
      <c r="U995" s="15">
        <v>118</v>
      </c>
      <c r="V995" s="68">
        <v>37</v>
      </c>
      <c r="W995" s="15">
        <v>44</v>
      </c>
      <c r="X995" s="15">
        <v>7</v>
      </c>
      <c r="Y995" s="15">
        <v>111</v>
      </c>
      <c r="Z995" s="14">
        <v>1302</v>
      </c>
      <c r="AA995" s="14">
        <v>0</v>
      </c>
      <c r="AB995" s="14">
        <v>0</v>
      </c>
      <c r="AC995" s="13">
        <v>7.4</v>
      </c>
      <c r="AD995" s="13">
        <v>119.9</v>
      </c>
      <c r="AE995" s="13">
        <v>104.1</v>
      </c>
      <c r="AF995" s="13">
        <v>15.8</v>
      </c>
      <c r="AG995" s="13">
        <v>9.6</v>
      </c>
      <c r="AH995" s="13">
        <v>3.13</v>
      </c>
      <c r="AI995" s="13">
        <v>15.6</v>
      </c>
      <c r="AJ995" s="13">
        <v>2.5</v>
      </c>
      <c r="AK995" s="13">
        <v>8.9</v>
      </c>
      <c r="AL995" s="13">
        <v>5.8</v>
      </c>
      <c r="AM995" s="13">
        <v>5</v>
      </c>
      <c r="AN995" s="13">
        <v>60.4</v>
      </c>
      <c r="AO995" s="13">
        <v>61.7</v>
      </c>
      <c r="AP995" s="13">
        <v>16.600000000000001</v>
      </c>
      <c r="AQ995" s="13">
        <v>102.23</v>
      </c>
      <c r="AR995" s="13">
        <v>8.9</v>
      </c>
      <c r="AS995" s="13">
        <v>3420</v>
      </c>
      <c r="AT995" s="16">
        <v>10.202702702702704</v>
      </c>
      <c r="AU995" s="16">
        <v>1.5945945945945945</v>
      </c>
      <c r="AV995" s="17">
        <v>2.5945945945945947</v>
      </c>
      <c r="AW995" s="17">
        <v>0.59459459459459463</v>
      </c>
      <c r="AX995" s="17">
        <v>2.0945945945945947</v>
      </c>
      <c r="AY995" s="17">
        <v>0.59459459459459463</v>
      </c>
      <c r="AZ995" s="17">
        <v>9.45945945945946E-2</v>
      </c>
      <c r="BA995" s="17">
        <v>0.5</v>
      </c>
      <c r="BB995" s="18">
        <v>0.47017063146095411</v>
      </c>
      <c r="BC995" s="18">
        <v>3.189189189189189</v>
      </c>
      <c r="BD995" s="18">
        <v>2.7400672561962887E-2</v>
      </c>
      <c r="BE995" s="18">
        <v>4.359197907585005E-3</v>
      </c>
      <c r="BF995" s="18">
        <v>2.7400672561962887E-2</v>
      </c>
      <c r="BG995" s="18">
        <v>9.652509652509654E-2</v>
      </c>
      <c r="BH995" s="58" t="s">
        <v>1322</v>
      </c>
      <c r="BI995" s="58" t="s">
        <v>1330</v>
      </c>
      <c r="BJ995" s="60">
        <v>0.60399999999999998</v>
      </c>
      <c r="BK995" s="60">
        <v>0.61699999999999999</v>
      </c>
      <c r="BL995" s="60">
        <v>0.35304767652383828</v>
      </c>
      <c r="BM995" s="62" t="s">
        <v>1527</v>
      </c>
      <c r="BN995" s="64">
        <v>0.31203436837239656</v>
      </c>
      <c r="BO995" s="64">
        <v>1605.8</v>
      </c>
      <c r="BP995" s="65">
        <v>7.3483621870718649E-2</v>
      </c>
      <c r="BQ995" s="65">
        <v>3.189189189189189</v>
      </c>
      <c r="BR995" s="80">
        <v>0.11956657117947442</v>
      </c>
      <c r="BS995" s="18">
        <v>5.0442147216340771E-2</v>
      </c>
    </row>
    <row r="996" spans="1:71">
      <c r="A996" s="77" t="s">
        <v>314</v>
      </c>
      <c r="B996" s="12" t="s">
        <v>195</v>
      </c>
      <c r="C996" s="13">
        <v>24</v>
      </c>
      <c r="D996" s="13">
        <v>79</v>
      </c>
      <c r="E996" s="13">
        <v>25</v>
      </c>
      <c r="F996" s="13">
        <v>54</v>
      </c>
      <c r="G996" s="13">
        <v>25.7</v>
      </c>
      <c r="H996" s="14">
        <v>751</v>
      </c>
      <c r="I996" s="15">
        <v>245</v>
      </c>
      <c r="J996" s="15">
        <v>616</v>
      </c>
      <c r="K996" s="14">
        <v>39.700000000000003</v>
      </c>
      <c r="L996" s="15">
        <v>119</v>
      </c>
      <c r="M996" s="15">
        <v>363</v>
      </c>
      <c r="N996" s="14">
        <v>33.700000000000003</v>
      </c>
      <c r="O996" s="14">
        <v>134</v>
      </c>
      <c r="P996" s="14">
        <v>166</v>
      </c>
      <c r="Q996" s="14">
        <v>81.8</v>
      </c>
      <c r="R996" s="15">
        <v>71</v>
      </c>
      <c r="S996" s="15">
        <v>198</v>
      </c>
      <c r="T996" s="15">
        <v>269</v>
      </c>
      <c r="U996" s="15">
        <v>142</v>
      </c>
      <c r="V996" s="68">
        <v>79</v>
      </c>
      <c r="W996" s="15">
        <v>40</v>
      </c>
      <c r="X996" s="15">
        <v>8</v>
      </c>
      <c r="Y996" s="15">
        <v>166</v>
      </c>
      <c r="Z996" s="14">
        <v>1343</v>
      </c>
      <c r="AA996" s="14">
        <v>0</v>
      </c>
      <c r="AB996" s="14">
        <v>0</v>
      </c>
      <c r="AC996" s="13">
        <v>-3.3</v>
      </c>
      <c r="AD996" s="13">
        <v>106.9</v>
      </c>
      <c r="AE996" s="13">
        <v>113.7</v>
      </c>
      <c r="AF996" s="13">
        <v>-6.7</v>
      </c>
      <c r="AG996" s="13">
        <v>11</v>
      </c>
      <c r="AH996" s="13">
        <v>1.84</v>
      </c>
      <c r="AI996" s="13">
        <v>15.9</v>
      </c>
      <c r="AJ996" s="13">
        <v>3.5</v>
      </c>
      <c r="AK996" s="13">
        <v>10.199999999999999</v>
      </c>
      <c r="AL996" s="13">
        <v>6.7</v>
      </c>
      <c r="AM996" s="13">
        <v>8.6</v>
      </c>
      <c r="AN996" s="13">
        <v>49.5</v>
      </c>
      <c r="AO996" s="13">
        <v>54.1</v>
      </c>
      <c r="AP996" s="13">
        <v>16.100000000000001</v>
      </c>
      <c r="AQ996" s="13">
        <v>97.23</v>
      </c>
      <c r="AR996" s="13">
        <v>6.5</v>
      </c>
      <c r="AS996" s="13">
        <v>4122</v>
      </c>
      <c r="AT996" s="16">
        <v>9.5063291139240498</v>
      </c>
      <c r="AU996" s="16">
        <v>1.7974683544303798</v>
      </c>
      <c r="AV996" s="17">
        <v>3.4050632911392404</v>
      </c>
      <c r="AW996" s="17">
        <v>0.89873417721518989</v>
      </c>
      <c r="AX996" s="17">
        <v>2.5063291139240507</v>
      </c>
      <c r="AY996" s="17">
        <v>0.50632911392405067</v>
      </c>
      <c r="AZ996" s="17">
        <v>0.10126582278481013</v>
      </c>
      <c r="BA996" s="17">
        <v>1</v>
      </c>
      <c r="BB996" s="18">
        <v>0.36989607447175293</v>
      </c>
      <c r="BC996" s="18">
        <v>1.7974683544303798</v>
      </c>
      <c r="BD996" s="18">
        <v>1.9701521942570067E-2</v>
      </c>
      <c r="BE996" s="18">
        <v>3.940304388514013E-3</v>
      </c>
      <c r="BF996" s="18">
        <v>3.4970201448061865E-2</v>
      </c>
      <c r="BG996" s="18">
        <v>9.7522533615721815E-2</v>
      </c>
      <c r="BH996" s="58" t="s">
        <v>1322</v>
      </c>
      <c r="BI996" s="58" t="s">
        <v>1330</v>
      </c>
      <c r="BJ996" s="60">
        <v>0.495</v>
      </c>
      <c r="BK996" s="60">
        <v>0.54100000000000004</v>
      </c>
      <c r="BL996" s="60">
        <v>0.37175618587809295</v>
      </c>
      <c r="BM996" s="62" t="s">
        <v>1527</v>
      </c>
      <c r="BN996" s="64">
        <v>0.29073682601940759</v>
      </c>
      <c r="BO996" s="64">
        <v>2030.3</v>
      </c>
      <c r="BP996" s="65">
        <v>6.994040289612373E-2</v>
      </c>
      <c r="BQ996" s="65">
        <v>1.7974683544303798</v>
      </c>
      <c r="BR996" s="80">
        <v>0.13249273506378367</v>
      </c>
      <c r="BS996" s="18">
        <v>5.2044853798289249E-2</v>
      </c>
    </row>
    <row r="997" spans="1:71">
      <c r="A997" s="77" t="s">
        <v>316</v>
      </c>
      <c r="B997" s="12" t="s">
        <v>47</v>
      </c>
      <c r="C997" s="13">
        <v>29</v>
      </c>
      <c r="D997" s="13">
        <v>51</v>
      </c>
      <c r="E997" s="13">
        <v>33</v>
      </c>
      <c r="F997" s="13">
        <v>18</v>
      </c>
      <c r="G997" s="13">
        <v>28.4</v>
      </c>
      <c r="H997" s="14">
        <v>750</v>
      </c>
      <c r="I997" s="15">
        <v>265</v>
      </c>
      <c r="J997" s="15">
        <v>495</v>
      </c>
      <c r="K997" s="14">
        <v>53.1</v>
      </c>
      <c r="L997" s="15">
        <v>77</v>
      </c>
      <c r="M997" s="15">
        <v>173</v>
      </c>
      <c r="N997" s="14">
        <v>43.6</v>
      </c>
      <c r="O997" s="14">
        <v>143</v>
      </c>
      <c r="P997" s="14">
        <v>179</v>
      </c>
      <c r="Q997" s="14">
        <v>81</v>
      </c>
      <c r="R997" s="15">
        <v>82</v>
      </c>
      <c r="S997" s="15">
        <v>168</v>
      </c>
      <c r="T997" s="15">
        <v>245</v>
      </c>
      <c r="U997" s="15">
        <v>163</v>
      </c>
      <c r="V997" s="68">
        <v>71</v>
      </c>
      <c r="W997" s="15">
        <v>26</v>
      </c>
      <c r="X997" s="15">
        <v>15</v>
      </c>
      <c r="Y997" s="15">
        <v>82</v>
      </c>
      <c r="Z997" s="14">
        <v>1326</v>
      </c>
      <c r="AA997" s="14">
        <v>3</v>
      </c>
      <c r="AB997" s="14">
        <v>0</v>
      </c>
      <c r="AC997" s="13">
        <v>5.9</v>
      </c>
      <c r="AD997" s="13">
        <v>122.5</v>
      </c>
      <c r="AE997" s="13">
        <v>113</v>
      </c>
      <c r="AF997" s="13">
        <v>9.5</v>
      </c>
      <c r="AG997" s="13">
        <v>14.3</v>
      </c>
      <c r="AH997" s="13">
        <v>2.25</v>
      </c>
      <c r="AI997" s="13">
        <v>20.100000000000001</v>
      </c>
      <c r="AJ997" s="13">
        <v>6</v>
      </c>
      <c r="AK997" s="13">
        <v>10.9</v>
      </c>
      <c r="AL997" s="13">
        <v>8.6</v>
      </c>
      <c r="AM997" s="13">
        <v>9</v>
      </c>
      <c r="AN997" s="13">
        <v>60.7</v>
      </c>
      <c r="AO997" s="13">
        <v>65</v>
      </c>
      <c r="AP997" s="13">
        <v>18.600000000000001</v>
      </c>
      <c r="AQ997" s="13">
        <v>101.64</v>
      </c>
      <c r="AR997" s="13">
        <v>10.4</v>
      </c>
      <c r="AS997" s="13">
        <v>3068</v>
      </c>
      <c r="AT997" s="16">
        <v>14.705882352941176</v>
      </c>
      <c r="AU997" s="16">
        <v>3.1960784313725492</v>
      </c>
      <c r="AV997" s="17">
        <v>4.8039215686274508</v>
      </c>
      <c r="AW997" s="17">
        <v>1.607843137254902</v>
      </c>
      <c r="AX997" s="17">
        <v>3.2941176470588234</v>
      </c>
      <c r="AY997" s="17">
        <v>0.50980392156862742</v>
      </c>
      <c r="AZ997" s="17">
        <v>0.29411764705882354</v>
      </c>
      <c r="BA997" s="17">
        <v>1.392156862745098</v>
      </c>
      <c r="BB997" s="18">
        <v>0.51781275890637946</v>
      </c>
      <c r="BC997" s="18">
        <v>2.295774647887324</v>
      </c>
      <c r="BD997" s="18">
        <v>1.7950842308754489E-2</v>
      </c>
      <c r="BE997" s="18">
        <v>1.0356255178127591E-2</v>
      </c>
      <c r="BF997" s="18">
        <v>5.6614194973764159E-2</v>
      </c>
      <c r="BG997" s="18">
        <v>0.115990057995029</v>
      </c>
      <c r="BH997" s="58" t="s">
        <v>1322</v>
      </c>
      <c r="BI997" s="58" t="s">
        <v>1331</v>
      </c>
      <c r="BJ997" s="60">
        <v>0.60699999999999998</v>
      </c>
      <c r="BK997" s="60">
        <v>0.65</v>
      </c>
      <c r="BL997" s="60">
        <v>0.29873264936632471</v>
      </c>
      <c r="BM997" s="62" t="s">
        <v>1527</v>
      </c>
      <c r="BN997" s="64">
        <v>0.4497573677358267</v>
      </c>
      <c r="BO997" s="64">
        <v>1448.3999999999999</v>
      </c>
      <c r="BP997" s="65">
        <v>0.11253797293565314</v>
      </c>
      <c r="BQ997" s="65">
        <v>2.295774647887324</v>
      </c>
      <c r="BR997" s="80">
        <v>0.16915216790941728</v>
      </c>
      <c r="BS997" s="18">
        <v>6.5819755132099797E-2</v>
      </c>
    </row>
    <row r="998" spans="1:71">
      <c r="A998" s="77" t="s">
        <v>318</v>
      </c>
      <c r="B998" s="12" t="s">
        <v>143</v>
      </c>
      <c r="C998" s="13">
        <v>22</v>
      </c>
      <c r="D998" s="13">
        <v>78</v>
      </c>
      <c r="E998" s="13">
        <v>40</v>
      </c>
      <c r="F998" s="13">
        <v>38</v>
      </c>
      <c r="G998" s="13">
        <v>27.3</v>
      </c>
      <c r="H998" s="14">
        <v>749</v>
      </c>
      <c r="I998" s="15">
        <v>250</v>
      </c>
      <c r="J998" s="15">
        <v>593</v>
      </c>
      <c r="K998" s="14">
        <v>42.7</v>
      </c>
      <c r="L998" s="15">
        <v>117</v>
      </c>
      <c r="M998" s="15">
        <v>312</v>
      </c>
      <c r="N998" s="14">
        <v>36.6</v>
      </c>
      <c r="O998" s="14">
        <v>133</v>
      </c>
      <c r="P998" s="14">
        <v>148</v>
      </c>
      <c r="Q998" s="14">
        <v>85.5</v>
      </c>
      <c r="R998" s="15">
        <v>39</v>
      </c>
      <c r="S998" s="15">
        <v>218</v>
      </c>
      <c r="T998" s="15">
        <v>257</v>
      </c>
      <c r="U998" s="15">
        <v>148</v>
      </c>
      <c r="V998" s="68">
        <v>86</v>
      </c>
      <c r="W998" s="15">
        <v>62</v>
      </c>
      <c r="X998" s="15">
        <v>31</v>
      </c>
      <c r="Y998" s="15">
        <v>117</v>
      </c>
      <c r="Z998" s="14">
        <v>1474</v>
      </c>
      <c r="AA998" s="14">
        <v>0</v>
      </c>
      <c r="AB998" s="14">
        <v>0</v>
      </c>
      <c r="AC998" s="13">
        <v>-1.1000000000000001</v>
      </c>
      <c r="AD998" s="13">
        <v>112.6</v>
      </c>
      <c r="AE998" s="13">
        <v>114.3</v>
      </c>
      <c r="AF998" s="13">
        <v>-1.7</v>
      </c>
      <c r="AG998" s="13">
        <v>9.3000000000000007</v>
      </c>
      <c r="AH998" s="13">
        <v>1.66</v>
      </c>
      <c r="AI998" s="13">
        <v>16.399999999999999</v>
      </c>
      <c r="AJ998" s="13">
        <v>1.9</v>
      </c>
      <c r="AK998" s="13">
        <v>10.199999999999999</v>
      </c>
      <c r="AL998" s="13">
        <v>6.1</v>
      </c>
      <c r="AM998" s="13">
        <v>9.9</v>
      </c>
      <c r="AN998" s="13">
        <v>52.5</v>
      </c>
      <c r="AO998" s="13">
        <v>57</v>
      </c>
      <c r="AP998" s="13">
        <v>15</v>
      </c>
      <c r="AQ998" s="13">
        <v>100.27</v>
      </c>
      <c r="AR998" s="13">
        <v>6.9</v>
      </c>
      <c r="AS998" s="13">
        <v>4440</v>
      </c>
      <c r="AT998" s="16">
        <v>9.6025641025641022</v>
      </c>
      <c r="AU998" s="16">
        <v>1.8974358974358974</v>
      </c>
      <c r="AV998" s="17">
        <v>3.2948717948717947</v>
      </c>
      <c r="AW998" s="17">
        <v>0.5</v>
      </c>
      <c r="AX998" s="17">
        <v>2.7948717948717947</v>
      </c>
      <c r="AY998" s="17">
        <v>0.79487179487179482</v>
      </c>
      <c r="AZ998" s="17">
        <v>0.39743589743589741</v>
      </c>
      <c r="BA998" s="17">
        <v>1.1025641025641026</v>
      </c>
      <c r="BB998" s="18">
        <v>0.3517422748191979</v>
      </c>
      <c r="BC998" s="18">
        <v>1.7209302325581393</v>
      </c>
      <c r="BD998" s="18">
        <v>2.9116182962336805E-2</v>
      </c>
      <c r="BE998" s="18">
        <v>1.4558091481168402E-2</v>
      </c>
      <c r="BF998" s="18">
        <v>1.8315018315018316E-2</v>
      </c>
      <c r="BG998" s="18">
        <v>0.10237625622241006</v>
      </c>
      <c r="BH998" s="58" t="s">
        <v>1322</v>
      </c>
      <c r="BI998" s="58" t="s">
        <v>1329</v>
      </c>
      <c r="BJ998" s="60">
        <v>0.52500000000000002</v>
      </c>
      <c r="BK998" s="60">
        <v>0.56999999999999995</v>
      </c>
      <c r="BL998" s="60">
        <v>0.35787567893783945</v>
      </c>
      <c r="BM998" s="62" t="s">
        <v>1527</v>
      </c>
      <c r="BN998" s="64">
        <v>0.29368002889129652</v>
      </c>
      <c r="BO998" s="64">
        <v>2129.4</v>
      </c>
      <c r="BP998" s="65">
        <v>6.950314642622335E-2</v>
      </c>
      <c r="BQ998" s="65">
        <v>1.7209302325581395</v>
      </c>
      <c r="BR998" s="80">
        <v>0.12069127453742838</v>
      </c>
      <c r="BS998" s="18">
        <v>5.4788516326977864E-2</v>
      </c>
    </row>
    <row r="999" spans="1:71">
      <c r="A999" s="77" t="s">
        <v>320</v>
      </c>
      <c r="B999" s="12" t="s">
        <v>69</v>
      </c>
      <c r="C999" s="13">
        <v>22</v>
      </c>
      <c r="D999" s="13">
        <v>64</v>
      </c>
      <c r="E999" s="13">
        <v>38</v>
      </c>
      <c r="F999" s="13">
        <v>26</v>
      </c>
      <c r="G999" s="13">
        <v>26.8</v>
      </c>
      <c r="H999" s="14">
        <v>749</v>
      </c>
      <c r="I999" s="15">
        <v>282</v>
      </c>
      <c r="J999" s="15">
        <v>627</v>
      </c>
      <c r="K999" s="14">
        <v>44.5</v>
      </c>
      <c r="L999" s="15">
        <v>115</v>
      </c>
      <c r="M999" s="15">
        <v>307</v>
      </c>
      <c r="N999" s="14">
        <v>37.200000000000003</v>
      </c>
      <c r="O999" s="14">
        <v>70</v>
      </c>
      <c r="P999" s="14">
        <v>96</v>
      </c>
      <c r="Q999" s="14">
        <v>75.8</v>
      </c>
      <c r="R999" s="15">
        <v>64</v>
      </c>
      <c r="S999" s="15">
        <v>262</v>
      </c>
      <c r="T999" s="15">
        <v>326</v>
      </c>
      <c r="U999" s="15">
        <v>218</v>
      </c>
      <c r="V999" s="68">
        <v>77</v>
      </c>
      <c r="W999" s="15">
        <v>70</v>
      </c>
      <c r="X999" s="15">
        <v>13</v>
      </c>
      <c r="Y999" s="15">
        <v>96</v>
      </c>
      <c r="Z999" s="14">
        <v>1638</v>
      </c>
      <c r="AA999" s="14">
        <v>2</v>
      </c>
      <c r="AB999" s="14">
        <v>0</v>
      </c>
      <c r="AC999" s="13">
        <v>4.0999999999999996</v>
      </c>
      <c r="AD999" s="13">
        <v>111.6</v>
      </c>
      <c r="AE999" s="13">
        <v>105.1</v>
      </c>
      <c r="AF999" s="13">
        <v>6.6</v>
      </c>
      <c r="AG999" s="13">
        <v>19.399999999999999</v>
      </c>
      <c r="AH999" s="13">
        <v>2.93</v>
      </c>
      <c r="AI999" s="13">
        <v>22.8</v>
      </c>
      <c r="AJ999" s="13">
        <v>3.4</v>
      </c>
      <c r="AK999" s="13">
        <v>15.1</v>
      </c>
      <c r="AL999" s="13">
        <v>8.9</v>
      </c>
      <c r="AM999" s="13">
        <v>7.8</v>
      </c>
      <c r="AN999" s="13">
        <v>53.7</v>
      </c>
      <c r="AO999" s="13">
        <v>55.7</v>
      </c>
      <c r="AP999" s="13">
        <v>17.7</v>
      </c>
      <c r="AQ999" s="13">
        <v>100.36</v>
      </c>
      <c r="AR999" s="13">
        <v>11.4</v>
      </c>
      <c r="AS999" s="13">
        <v>3600</v>
      </c>
      <c r="AT999" s="16">
        <v>11.703125</v>
      </c>
      <c r="AU999" s="16">
        <v>3.40625</v>
      </c>
      <c r="AV999" s="17">
        <v>5.09375</v>
      </c>
      <c r="AW999" s="17">
        <v>1</v>
      </c>
      <c r="AX999" s="17">
        <v>4.09375</v>
      </c>
      <c r="AY999" s="17">
        <v>1.09375</v>
      </c>
      <c r="AZ999" s="17">
        <v>0.203125</v>
      </c>
      <c r="BA999" s="17">
        <v>1.203125</v>
      </c>
      <c r="BB999" s="18">
        <v>0.43668376865671643</v>
      </c>
      <c r="BC999" s="18">
        <v>2.831168831168831</v>
      </c>
      <c r="BD999" s="18">
        <v>4.0811567164179101E-2</v>
      </c>
      <c r="BE999" s="18">
        <v>7.5792910447761196E-3</v>
      </c>
      <c r="BF999" s="18">
        <v>3.7313432835820892E-2</v>
      </c>
      <c r="BG999" s="18">
        <v>0.15275186567164178</v>
      </c>
      <c r="BH999" s="58" t="s">
        <v>1322</v>
      </c>
      <c r="BI999" s="58" t="s">
        <v>1329</v>
      </c>
      <c r="BJ999" s="60">
        <v>0.53700000000000003</v>
      </c>
      <c r="BK999" s="60">
        <v>0.55700000000000005</v>
      </c>
      <c r="BL999" s="60">
        <v>0.37839468919734459</v>
      </c>
      <c r="BM999" s="62" t="s">
        <v>1527</v>
      </c>
      <c r="BN999" s="64">
        <v>0.3579225352112676</v>
      </c>
      <c r="BO999" s="64">
        <v>1715.2</v>
      </c>
      <c r="BP999" s="65">
        <v>0.12709888059701493</v>
      </c>
      <c r="BQ999" s="65">
        <v>2.831168831168831</v>
      </c>
      <c r="BR999" s="80">
        <v>0.19006529850746268</v>
      </c>
      <c r="BS999" s="18">
        <v>7.94853855721393E-2</v>
      </c>
    </row>
    <row r="1000" spans="1:71">
      <c r="A1000" s="77" t="s">
        <v>324</v>
      </c>
      <c r="B1000" s="12" t="s">
        <v>97</v>
      </c>
      <c r="C1000" s="13">
        <v>21</v>
      </c>
      <c r="D1000" s="13">
        <v>78</v>
      </c>
      <c r="E1000" s="13">
        <v>39</v>
      </c>
      <c r="F1000" s="13">
        <v>39</v>
      </c>
      <c r="G1000" s="13">
        <v>24.2</v>
      </c>
      <c r="H1000" s="14">
        <v>733</v>
      </c>
      <c r="I1000" s="15">
        <v>265</v>
      </c>
      <c r="J1000" s="15">
        <v>616</v>
      </c>
      <c r="K1000" s="14">
        <v>42.3</v>
      </c>
      <c r="L1000" s="15">
        <v>62</v>
      </c>
      <c r="M1000" s="15">
        <v>195</v>
      </c>
      <c r="N1000" s="14">
        <v>31.8</v>
      </c>
      <c r="O1000" s="14">
        <v>148</v>
      </c>
      <c r="P1000" s="14">
        <v>195</v>
      </c>
      <c r="Q1000" s="14">
        <v>76.099999999999994</v>
      </c>
      <c r="R1000" s="15">
        <v>55</v>
      </c>
      <c r="S1000" s="15">
        <v>179</v>
      </c>
      <c r="T1000" s="15">
        <v>226</v>
      </c>
      <c r="U1000" s="15">
        <v>242</v>
      </c>
      <c r="V1000" s="68">
        <v>140</v>
      </c>
      <c r="W1000" s="15">
        <v>86</v>
      </c>
      <c r="X1000" s="15">
        <v>47</v>
      </c>
      <c r="Y1000" s="15">
        <v>164</v>
      </c>
      <c r="Z1000" s="14">
        <v>1638</v>
      </c>
      <c r="AA1000" s="14">
        <v>1</v>
      </c>
      <c r="AB1000" s="14">
        <v>0</v>
      </c>
      <c r="AC1000" s="13">
        <v>-0.5</v>
      </c>
      <c r="AD1000" s="13">
        <v>106.2</v>
      </c>
      <c r="AE1000" s="13">
        <v>107.1</v>
      </c>
      <c r="AF1000" s="13">
        <v>-0.9</v>
      </c>
      <c r="AG1000" s="13">
        <v>20.100000000000001</v>
      </c>
      <c r="AH1000" s="13">
        <v>1.73</v>
      </c>
      <c r="AI1000" s="13">
        <v>22.2</v>
      </c>
      <c r="AJ1000" s="13">
        <v>2.6</v>
      </c>
      <c r="AK1000" s="13">
        <v>10</v>
      </c>
      <c r="AL1000" s="13">
        <v>6.1</v>
      </c>
      <c r="AM1000" s="13">
        <v>12.8</v>
      </c>
      <c r="AN1000" s="13">
        <v>47.3</v>
      </c>
      <c r="AO1000" s="13">
        <v>52.1</v>
      </c>
      <c r="AP1000" s="13">
        <v>19</v>
      </c>
      <c r="AQ1000" s="13">
        <v>97.83</v>
      </c>
      <c r="AR1000" s="13">
        <v>8.4</v>
      </c>
      <c r="AS1000" s="13">
        <v>3844</v>
      </c>
      <c r="AT1000" s="16">
        <v>9.3974358974358978</v>
      </c>
      <c r="AU1000" s="16">
        <v>3.1025641025641026</v>
      </c>
      <c r="AV1000" s="17">
        <v>2.8974358974358974</v>
      </c>
      <c r="AW1000" s="17">
        <v>0.70512820512820518</v>
      </c>
      <c r="AX1000" s="17">
        <v>2.2948717948717947</v>
      </c>
      <c r="AY1000" s="17">
        <v>1.1025641025641026</v>
      </c>
      <c r="AZ1000" s="17">
        <v>0.60256410256410253</v>
      </c>
      <c r="BA1000" s="17">
        <v>1.7948717948717949</v>
      </c>
      <c r="BB1000" s="18">
        <v>0.38832379741470652</v>
      </c>
      <c r="BC1000" s="18">
        <v>1.7285714285714286</v>
      </c>
      <c r="BD1000" s="18">
        <v>4.5560500105954659E-2</v>
      </c>
      <c r="BE1000" s="18">
        <v>2.4899343081161263E-2</v>
      </c>
      <c r="BF1000" s="18">
        <v>2.913752913752914E-2</v>
      </c>
      <c r="BG1000" s="18">
        <v>9.4829413011231184E-2</v>
      </c>
      <c r="BH1000" s="58" t="s">
        <v>1322</v>
      </c>
      <c r="BI1000" s="58" t="s">
        <v>1329</v>
      </c>
      <c r="BJ1000" s="60">
        <v>0.47299999999999998</v>
      </c>
      <c r="BK1000" s="60">
        <v>0.52100000000000002</v>
      </c>
      <c r="BL1000" s="60">
        <v>0.37175618587809295</v>
      </c>
      <c r="BM1000" s="62" t="s">
        <v>1527</v>
      </c>
      <c r="BN1000" s="64">
        <v>0.28740649022339165</v>
      </c>
      <c r="BO1000" s="64">
        <v>1887.6</v>
      </c>
      <c r="BP1000" s="65">
        <v>0.12820512820512822</v>
      </c>
      <c r="BQ1000" s="65">
        <v>1.7285714285714286</v>
      </c>
      <c r="BR1000" s="80">
        <v>0.11972875609239246</v>
      </c>
      <c r="BS1000" s="18">
        <v>6.3396199759836125E-2</v>
      </c>
    </row>
    <row r="1001" spans="1:71">
      <c r="A1001" s="77" t="s">
        <v>326</v>
      </c>
      <c r="B1001" s="12" t="s">
        <v>195</v>
      </c>
      <c r="C1001" s="13">
        <v>29</v>
      </c>
      <c r="D1001" s="13">
        <v>58</v>
      </c>
      <c r="E1001" s="13">
        <v>26</v>
      </c>
      <c r="F1001" s="13">
        <v>32</v>
      </c>
      <c r="G1001" s="13">
        <v>25.5</v>
      </c>
      <c r="H1001" s="14">
        <v>731</v>
      </c>
      <c r="I1001" s="15">
        <v>249</v>
      </c>
      <c r="J1001" s="15">
        <v>638</v>
      </c>
      <c r="K1001" s="14">
        <v>39</v>
      </c>
      <c r="L1001" s="15">
        <v>110</v>
      </c>
      <c r="M1001" s="15">
        <v>360</v>
      </c>
      <c r="N1001" s="14">
        <v>31.4</v>
      </c>
      <c r="O1001" s="14">
        <v>122</v>
      </c>
      <c r="P1001" s="14">
        <v>145</v>
      </c>
      <c r="Q1001" s="14">
        <v>83.4</v>
      </c>
      <c r="R1001" s="15">
        <v>17</v>
      </c>
      <c r="S1001" s="15">
        <v>139</v>
      </c>
      <c r="T1001" s="15">
        <v>162</v>
      </c>
      <c r="U1001" s="15">
        <v>296</v>
      </c>
      <c r="V1001" s="68">
        <v>110</v>
      </c>
      <c r="W1001" s="15">
        <v>58</v>
      </c>
      <c r="X1001" s="15">
        <v>23</v>
      </c>
      <c r="Y1001" s="15">
        <v>116</v>
      </c>
      <c r="Z1001" s="14">
        <v>1502</v>
      </c>
      <c r="AA1001" s="14">
        <v>4</v>
      </c>
      <c r="AB1001" s="14">
        <v>0</v>
      </c>
      <c r="AC1001" s="13">
        <v>0</v>
      </c>
      <c r="AD1001" s="13">
        <v>110.1</v>
      </c>
      <c r="AE1001" s="13">
        <v>111.6</v>
      </c>
      <c r="AF1001" s="13">
        <v>-1.5</v>
      </c>
      <c r="AG1001" s="13">
        <v>30.2</v>
      </c>
      <c r="AH1001" s="13">
        <v>2.75</v>
      </c>
      <c r="AI1001" s="13">
        <v>26.9</v>
      </c>
      <c r="AJ1001" s="13">
        <v>1.3</v>
      </c>
      <c r="AK1001" s="13">
        <v>9.3000000000000007</v>
      </c>
      <c r="AL1001" s="13">
        <v>5.3</v>
      </c>
      <c r="AM1001" s="13">
        <v>9.8000000000000007</v>
      </c>
      <c r="AN1001" s="13">
        <v>47.9</v>
      </c>
      <c r="AO1001" s="13">
        <v>52.2</v>
      </c>
      <c r="AP1001" s="13">
        <v>22.8</v>
      </c>
      <c r="AQ1001" s="13">
        <v>99.59</v>
      </c>
      <c r="AR1001" s="13">
        <v>9.8000000000000007</v>
      </c>
      <c r="AS1001" s="13">
        <v>3092</v>
      </c>
      <c r="AT1001" s="16">
        <v>12.603448275862069</v>
      </c>
      <c r="AU1001" s="16">
        <v>5.1034482758620694</v>
      </c>
      <c r="AV1001" s="17">
        <v>2.7931034482758621</v>
      </c>
      <c r="AW1001" s="17">
        <v>0.29310344827586204</v>
      </c>
      <c r="AX1001" s="17">
        <v>2.396551724137931</v>
      </c>
      <c r="AY1001" s="17">
        <v>1</v>
      </c>
      <c r="AZ1001" s="17">
        <v>0.39655172413793105</v>
      </c>
      <c r="BA1001" s="17">
        <v>1.896551724137931</v>
      </c>
      <c r="BB1001" s="18">
        <v>0.4942528735632184</v>
      </c>
      <c r="BC1001" s="18">
        <v>2.6909090909090909</v>
      </c>
      <c r="BD1001" s="18">
        <v>3.9215686274509803E-2</v>
      </c>
      <c r="BE1001" s="18">
        <v>1.555104800540906E-2</v>
      </c>
      <c r="BF1001" s="18">
        <v>1.1494252873563218E-2</v>
      </c>
      <c r="BG1001" s="18">
        <v>9.3982420554428667E-2</v>
      </c>
      <c r="BH1001" s="58" t="s">
        <v>1322</v>
      </c>
      <c r="BI1001" s="58" t="s">
        <v>1331</v>
      </c>
      <c r="BJ1001" s="60">
        <v>0.47899999999999998</v>
      </c>
      <c r="BK1001" s="60">
        <v>0.52200000000000002</v>
      </c>
      <c r="BL1001" s="60">
        <v>0.38503319251659623</v>
      </c>
      <c r="BM1001" s="62" t="s">
        <v>1527</v>
      </c>
      <c r="BN1001" s="64">
        <v>0.38545757302435307</v>
      </c>
      <c r="BO1001" s="64">
        <v>1479</v>
      </c>
      <c r="BP1001" s="65">
        <v>0.20013522650439486</v>
      </c>
      <c r="BQ1001" s="65">
        <v>2.6909090909090909</v>
      </c>
      <c r="BR1001" s="80">
        <v>0.10953346855983773</v>
      </c>
      <c r="BS1001" s="18">
        <v>5.476673427991887E-2</v>
      </c>
    </row>
    <row r="1002" spans="1:71">
      <c r="A1002" s="77" t="s">
        <v>328</v>
      </c>
      <c r="B1002" s="12" t="s">
        <v>113</v>
      </c>
      <c r="C1002" s="13">
        <v>20</v>
      </c>
      <c r="D1002" s="13">
        <v>59</v>
      </c>
      <c r="E1002" s="13">
        <v>13</v>
      </c>
      <c r="F1002" s="13">
        <v>46</v>
      </c>
      <c r="G1002" s="13">
        <v>33</v>
      </c>
      <c r="H1002" s="14">
        <v>726</v>
      </c>
      <c r="I1002" s="15">
        <v>266</v>
      </c>
      <c r="J1002" s="15">
        <v>625</v>
      </c>
      <c r="K1002" s="14">
        <v>42.1</v>
      </c>
      <c r="L1002" s="15">
        <v>65</v>
      </c>
      <c r="M1002" s="15">
        <v>224</v>
      </c>
      <c r="N1002" s="14">
        <v>28.1</v>
      </c>
      <c r="O1002" s="14">
        <v>136</v>
      </c>
      <c r="P1002" s="14">
        <v>183</v>
      </c>
      <c r="Q1002" s="14">
        <v>74.599999999999994</v>
      </c>
      <c r="R1002" s="15">
        <v>89</v>
      </c>
      <c r="S1002" s="15">
        <v>201</v>
      </c>
      <c r="T1002" s="15">
        <v>295</v>
      </c>
      <c r="U1002" s="15">
        <v>201</v>
      </c>
      <c r="V1002" s="68">
        <v>124</v>
      </c>
      <c r="W1002" s="15">
        <v>77</v>
      </c>
      <c r="X1002" s="15">
        <v>41</v>
      </c>
      <c r="Y1002" s="15">
        <v>142</v>
      </c>
      <c r="Z1002" s="14">
        <v>1611</v>
      </c>
      <c r="AA1002" s="14">
        <v>3</v>
      </c>
      <c r="AB1002" s="14">
        <v>1</v>
      </c>
      <c r="AC1002" s="13">
        <v>-9.9</v>
      </c>
      <c r="AD1002" s="13">
        <v>104.5</v>
      </c>
      <c r="AE1002" s="13">
        <v>118.3</v>
      </c>
      <c r="AF1002" s="13">
        <v>-13.8</v>
      </c>
      <c r="AG1002" s="13">
        <v>15</v>
      </c>
      <c r="AH1002" s="13">
        <v>1.59</v>
      </c>
      <c r="AI1002" s="13">
        <v>19.399999999999999</v>
      </c>
      <c r="AJ1002" s="13">
        <v>4.3</v>
      </c>
      <c r="AK1002" s="13">
        <v>9.8000000000000007</v>
      </c>
      <c r="AL1002" s="13">
        <v>7</v>
      </c>
      <c r="AM1002" s="13">
        <v>12.2</v>
      </c>
      <c r="AN1002" s="13">
        <v>47.2</v>
      </c>
      <c r="AO1002" s="13">
        <v>51.5</v>
      </c>
      <c r="AP1002" s="13">
        <v>17.5</v>
      </c>
      <c r="AQ1002" s="13">
        <v>103.22</v>
      </c>
      <c r="AR1002" s="13">
        <v>7</v>
      </c>
      <c r="AS1002" s="13">
        <v>4183</v>
      </c>
      <c r="AT1002" s="16">
        <v>12.305084745762711</v>
      </c>
      <c r="AU1002" s="16">
        <v>3.406779661016949</v>
      </c>
      <c r="AV1002" s="17">
        <v>5</v>
      </c>
      <c r="AW1002" s="17">
        <v>1.5084745762711864</v>
      </c>
      <c r="AX1002" s="17">
        <v>3.406779661016949</v>
      </c>
      <c r="AY1002" s="17">
        <v>1.3050847457627119</v>
      </c>
      <c r="AZ1002" s="17">
        <v>0.69491525423728817</v>
      </c>
      <c r="BA1002" s="17">
        <v>2.1016949152542375</v>
      </c>
      <c r="BB1002" s="18">
        <v>0.37288135593220334</v>
      </c>
      <c r="BC1002" s="18">
        <v>1.6209677419354835</v>
      </c>
      <c r="BD1002" s="18">
        <v>3.954802259887006E-2</v>
      </c>
      <c r="BE1002" s="18">
        <v>2.1058038007190551E-2</v>
      </c>
      <c r="BF1002" s="18">
        <v>4.5711350796096561E-2</v>
      </c>
      <c r="BG1002" s="18">
        <v>0.1032357473035439</v>
      </c>
      <c r="BH1002" s="58" t="s">
        <v>1323</v>
      </c>
      <c r="BI1002" s="58" t="s">
        <v>1329</v>
      </c>
      <c r="BJ1002" s="60">
        <v>0.47200000000000003</v>
      </c>
      <c r="BK1002" s="60">
        <v>0.51500000000000001</v>
      </c>
      <c r="BL1002" s="60">
        <v>0.37718768859384427</v>
      </c>
      <c r="BM1002" s="62" t="s">
        <v>1526</v>
      </c>
      <c r="BN1002" s="64">
        <v>0.37633257170139478</v>
      </c>
      <c r="BO1002" s="64">
        <v>1947</v>
      </c>
      <c r="BP1002" s="65">
        <v>0.10323574730354391</v>
      </c>
      <c r="BQ1002" s="65">
        <v>1.6209677419354838</v>
      </c>
      <c r="BR1002" s="80">
        <v>0.15151515151515152</v>
      </c>
      <c r="BS1002" s="18">
        <v>7.0707070707070704E-2</v>
      </c>
    </row>
    <row r="1003" spans="1:71">
      <c r="A1003" s="77" t="s">
        <v>330</v>
      </c>
      <c r="B1003" s="12" t="s">
        <v>69</v>
      </c>
      <c r="C1003" s="13">
        <v>23</v>
      </c>
      <c r="D1003" s="13">
        <v>74</v>
      </c>
      <c r="E1003" s="13">
        <v>45</v>
      </c>
      <c r="F1003" s="13">
        <v>29</v>
      </c>
      <c r="G1003" s="13">
        <v>22.3</v>
      </c>
      <c r="H1003" s="14">
        <v>725</v>
      </c>
      <c r="I1003" s="15">
        <v>244</v>
      </c>
      <c r="J1003" s="15">
        <v>570</v>
      </c>
      <c r="K1003" s="14">
        <v>43.3</v>
      </c>
      <c r="L1003" s="15">
        <v>126</v>
      </c>
      <c r="M1003" s="15">
        <v>340</v>
      </c>
      <c r="N1003" s="14">
        <v>37.4</v>
      </c>
      <c r="O1003" s="14">
        <v>104</v>
      </c>
      <c r="P1003" s="14">
        <v>133</v>
      </c>
      <c r="Q1003" s="14">
        <v>79.7</v>
      </c>
      <c r="R1003" s="15">
        <v>52</v>
      </c>
      <c r="S1003" s="15">
        <v>141</v>
      </c>
      <c r="T1003" s="15">
        <v>192</v>
      </c>
      <c r="U1003" s="15">
        <v>96</v>
      </c>
      <c r="V1003" s="68">
        <v>52</v>
      </c>
      <c r="W1003" s="15">
        <v>59</v>
      </c>
      <c r="X1003" s="15">
        <v>30</v>
      </c>
      <c r="Y1003" s="15">
        <v>118</v>
      </c>
      <c r="Z1003" s="14">
        <v>1310</v>
      </c>
      <c r="AA1003" s="14">
        <v>0</v>
      </c>
      <c r="AB1003" s="14">
        <v>0</v>
      </c>
      <c r="AC1003" s="13">
        <v>1.8</v>
      </c>
      <c r="AD1003" s="13">
        <v>113.2</v>
      </c>
      <c r="AE1003" s="13">
        <v>108.9</v>
      </c>
      <c r="AF1003" s="13">
        <v>4.3</v>
      </c>
      <c r="AG1003" s="13">
        <v>8.4</v>
      </c>
      <c r="AH1003" s="13">
        <v>1.78</v>
      </c>
      <c r="AI1003" s="13">
        <v>12.4</v>
      </c>
      <c r="AJ1003" s="13">
        <v>2.9</v>
      </c>
      <c r="AK1003" s="13">
        <v>8.4</v>
      </c>
      <c r="AL1003" s="13">
        <v>5.6</v>
      </c>
      <c r="AM1003" s="13">
        <v>7</v>
      </c>
      <c r="AN1003" s="13">
        <v>54.4</v>
      </c>
      <c r="AO1003" s="13">
        <v>57.8</v>
      </c>
      <c r="AP1003" s="13">
        <v>17</v>
      </c>
      <c r="AQ1003" s="13">
        <v>100.74</v>
      </c>
      <c r="AR1003" s="13">
        <v>7.6</v>
      </c>
      <c r="AS1003" s="13">
        <v>3454</v>
      </c>
      <c r="AT1003" s="16">
        <v>9.7972972972972965</v>
      </c>
      <c r="AU1003" s="16">
        <v>1.2972972972972974</v>
      </c>
      <c r="AV1003" s="17">
        <v>2.5945945945945947</v>
      </c>
      <c r="AW1003" s="17">
        <v>0.70270270270270274</v>
      </c>
      <c r="AX1003" s="17">
        <v>1.9054054054054055</v>
      </c>
      <c r="AY1003" s="17">
        <v>0.79729729729729726</v>
      </c>
      <c r="AZ1003" s="17">
        <v>0.40540540540540543</v>
      </c>
      <c r="BA1003" s="17">
        <v>0.70270270270270274</v>
      </c>
      <c r="BB1003" s="18">
        <v>0.43934068597745723</v>
      </c>
      <c r="BC1003" s="18">
        <v>1.8461538461538463</v>
      </c>
      <c r="BD1003" s="18">
        <v>3.5753242031268936E-2</v>
      </c>
      <c r="BE1003" s="18">
        <v>1.8179614592170646E-2</v>
      </c>
      <c r="BF1003" s="18">
        <v>3.1511331959762454E-2</v>
      </c>
      <c r="BG1003" s="18">
        <v>8.5444188583202033E-2</v>
      </c>
      <c r="BH1003" s="58" t="s">
        <v>1322</v>
      </c>
      <c r="BI1003" s="58" t="s">
        <v>1330</v>
      </c>
      <c r="BJ1003" s="60">
        <v>0.54400000000000004</v>
      </c>
      <c r="BK1003" s="60">
        <v>0.57799999999999996</v>
      </c>
      <c r="BL1003" s="60">
        <v>0.343995171997586</v>
      </c>
      <c r="BM1003" s="62" t="s">
        <v>1527</v>
      </c>
      <c r="BN1003" s="64">
        <v>0.29963565174832779</v>
      </c>
      <c r="BO1003" s="64">
        <v>1650.2</v>
      </c>
      <c r="BP1003" s="65">
        <v>5.8174766694946069E-2</v>
      </c>
      <c r="BQ1003" s="65">
        <v>1.8461538461538463</v>
      </c>
      <c r="BR1003" s="80">
        <v>0.11634953338989214</v>
      </c>
      <c r="BS1003" s="18">
        <v>5.6760796671110579E-2</v>
      </c>
    </row>
    <row r="1004" spans="1:71">
      <c r="A1004" s="77" t="s">
        <v>332</v>
      </c>
      <c r="B1004" s="12" t="s">
        <v>45</v>
      </c>
      <c r="C1004" s="13">
        <v>28</v>
      </c>
      <c r="D1004" s="13">
        <v>62</v>
      </c>
      <c r="E1004" s="13">
        <v>37</v>
      </c>
      <c r="F1004" s="13">
        <v>25</v>
      </c>
      <c r="G1004" s="13">
        <v>25.9</v>
      </c>
      <c r="H1004" s="14">
        <v>725</v>
      </c>
      <c r="I1004" s="15">
        <v>248</v>
      </c>
      <c r="J1004" s="15">
        <v>595</v>
      </c>
      <c r="K1004" s="14">
        <v>42.2</v>
      </c>
      <c r="L1004" s="15">
        <v>174</v>
      </c>
      <c r="M1004" s="15">
        <v>440</v>
      </c>
      <c r="N1004" s="14">
        <v>39.700000000000003</v>
      </c>
      <c r="O1004" s="14">
        <v>50</v>
      </c>
      <c r="P1004" s="14">
        <v>62</v>
      </c>
      <c r="Q1004" s="14">
        <v>77.8</v>
      </c>
      <c r="R1004" s="15">
        <v>31</v>
      </c>
      <c r="S1004" s="15">
        <v>198</v>
      </c>
      <c r="T1004" s="15">
        <v>229</v>
      </c>
      <c r="U1004" s="15">
        <v>223</v>
      </c>
      <c r="V1004" s="68">
        <v>99</v>
      </c>
      <c r="W1004" s="15">
        <v>74</v>
      </c>
      <c r="X1004" s="15">
        <v>19</v>
      </c>
      <c r="Y1004" s="15">
        <v>112</v>
      </c>
      <c r="Z1004" s="14">
        <v>1507</v>
      </c>
      <c r="AA1004" s="14">
        <v>1</v>
      </c>
      <c r="AB1004" s="14">
        <v>0</v>
      </c>
      <c r="AC1004" s="13">
        <v>2.8</v>
      </c>
      <c r="AD1004" s="13">
        <v>114.2</v>
      </c>
      <c r="AE1004" s="13">
        <v>109.1</v>
      </c>
      <c r="AF1004" s="13">
        <v>5.0999999999999996</v>
      </c>
      <c r="AG1004" s="13">
        <v>20.3</v>
      </c>
      <c r="AH1004" s="13">
        <v>2.27</v>
      </c>
      <c r="AI1004" s="13">
        <v>23.8</v>
      </c>
      <c r="AJ1004" s="13">
        <v>2</v>
      </c>
      <c r="AK1004" s="13">
        <v>11.5</v>
      </c>
      <c r="AL1004" s="13">
        <v>6.8</v>
      </c>
      <c r="AM1004" s="13">
        <v>10.5</v>
      </c>
      <c r="AN1004" s="13">
        <v>56.8</v>
      </c>
      <c r="AO1004" s="13">
        <v>58.2</v>
      </c>
      <c r="AP1004" s="13">
        <v>18.8</v>
      </c>
      <c r="AQ1004" s="13">
        <v>100.17</v>
      </c>
      <c r="AR1004" s="13">
        <v>10</v>
      </c>
      <c r="AS1004" s="13">
        <v>3352</v>
      </c>
      <c r="AT1004" s="16">
        <v>11.693548387096774</v>
      </c>
      <c r="AU1004" s="16">
        <v>3.596774193548387</v>
      </c>
      <c r="AV1004" s="17">
        <v>3.693548387096774</v>
      </c>
      <c r="AW1004" s="17">
        <v>0.5</v>
      </c>
      <c r="AX1004" s="17">
        <v>3.193548387096774</v>
      </c>
      <c r="AY1004" s="17">
        <v>1.1935483870967742</v>
      </c>
      <c r="AZ1004" s="17">
        <v>0.30645161290322581</v>
      </c>
      <c r="BA1004" s="17">
        <v>1.596774193548387</v>
      </c>
      <c r="BB1004" s="18">
        <v>0.45148835471416121</v>
      </c>
      <c r="BC1004" s="18">
        <v>2.2525252525252526</v>
      </c>
      <c r="BD1004" s="18">
        <v>4.6082949308755762E-2</v>
      </c>
      <c r="BE1004" s="18">
        <v>1.1832108606302155E-2</v>
      </c>
      <c r="BF1004" s="18">
        <v>1.9305019305019305E-2</v>
      </c>
      <c r="BG1004" s="18">
        <v>0.12330302652883299</v>
      </c>
      <c r="BH1004" s="58" t="s">
        <v>1322</v>
      </c>
      <c r="BI1004" s="58" t="s">
        <v>1331</v>
      </c>
      <c r="BJ1004" s="60">
        <v>0.56799999999999995</v>
      </c>
      <c r="BK1004" s="60">
        <v>0.58200000000000007</v>
      </c>
      <c r="BL1004" s="60">
        <v>0.35908267954133977</v>
      </c>
      <c r="BM1004" s="62" t="s">
        <v>1527</v>
      </c>
      <c r="BN1004" s="64">
        <v>0.35762964886090737</v>
      </c>
      <c r="BO1004" s="64">
        <v>1605.8</v>
      </c>
      <c r="BP1004" s="65">
        <v>0.13887159048449371</v>
      </c>
      <c r="BQ1004" s="65">
        <v>2.2525252525252526</v>
      </c>
      <c r="BR1004" s="80">
        <v>0.14260804583385228</v>
      </c>
      <c r="BS1004" s="18">
        <v>6.6841034582970069E-2</v>
      </c>
    </row>
    <row r="1005" spans="1:71">
      <c r="A1005" s="77" t="s">
        <v>334</v>
      </c>
      <c r="B1005" s="12" t="s">
        <v>93</v>
      </c>
      <c r="C1005" s="13">
        <v>40</v>
      </c>
      <c r="D1005" s="13">
        <v>82</v>
      </c>
      <c r="E1005" s="13">
        <v>34</v>
      </c>
      <c r="F1005" s="13">
        <v>48</v>
      </c>
      <c r="G1005" s="13">
        <v>28</v>
      </c>
      <c r="H1005" s="14">
        <v>722</v>
      </c>
      <c r="I1005" s="15">
        <v>246</v>
      </c>
      <c r="J1005" s="15">
        <v>582</v>
      </c>
      <c r="K1005" s="14">
        <v>42.7</v>
      </c>
      <c r="L1005" s="15">
        <v>139</v>
      </c>
      <c r="M1005" s="15">
        <v>369</v>
      </c>
      <c r="N1005" s="14">
        <v>37.700000000000003</v>
      </c>
      <c r="O1005" s="14">
        <v>82</v>
      </c>
      <c r="P1005" s="14">
        <v>90</v>
      </c>
      <c r="Q1005" s="14">
        <v>92.4</v>
      </c>
      <c r="R1005" s="15">
        <v>33</v>
      </c>
      <c r="S1005" s="15">
        <v>262</v>
      </c>
      <c r="T1005" s="15">
        <v>295</v>
      </c>
      <c r="U1005" s="15">
        <v>607</v>
      </c>
      <c r="V1005" s="68">
        <v>131</v>
      </c>
      <c r="W1005" s="15">
        <v>107</v>
      </c>
      <c r="X1005" s="15">
        <v>25</v>
      </c>
      <c r="Y1005" s="15">
        <v>148</v>
      </c>
      <c r="Z1005" s="14">
        <v>2230</v>
      </c>
      <c r="AA1005" s="14">
        <v>12</v>
      </c>
      <c r="AB1005" s="14">
        <v>0</v>
      </c>
      <c r="AC1005" s="13">
        <v>0</v>
      </c>
      <c r="AD1005" s="13">
        <v>114.2</v>
      </c>
      <c r="AE1005" s="13">
        <v>115</v>
      </c>
      <c r="AF1005" s="13">
        <v>-0.8</v>
      </c>
      <c r="AG1005" s="13">
        <v>34.200000000000003</v>
      </c>
      <c r="AH1005" s="13">
        <v>4.6900000000000004</v>
      </c>
      <c r="AI1005" s="13">
        <v>45</v>
      </c>
      <c r="AJ1005" s="13">
        <v>1.4</v>
      </c>
      <c r="AK1005" s="13">
        <v>11</v>
      </c>
      <c r="AL1005" s="13">
        <v>6.2</v>
      </c>
      <c r="AM1005" s="13">
        <v>9.6</v>
      </c>
      <c r="AN1005" s="13">
        <v>54.7</v>
      </c>
      <c r="AO1005" s="13">
        <v>58</v>
      </c>
      <c r="AP1005" s="13">
        <v>13.7</v>
      </c>
      <c r="AQ1005" s="13">
        <v>100.48</v>
      </c>
      <c r="AR1005" s="13">
        <v>10.199999999999999</v>
      </c>
      <c r="AS1005" s="13">
        <v>4817</v>
      </c>
      <c r="AT1005" s="16">
        <v>8.8048780487804876</v>
      </c>
      <c r="AU1005" s="16">
        <v>7.4024390243902438</v>
      </c>
      <c r="AV1005" s="17">
        <v>3.5975609756097562</v>
      </c>
      <c r="AW1005" s="17">
        <v>0.40243902439024393</v>
      </c>
      <c r="AX1005" s="17">
        <v>3.1951219512195124</v>
      </c>
      <c r="AY1005" s="17">
        <v>1.3048780487804879</v>
      </c>
      <c r="AZ1005" s="17">
        <v>0.3048780487804878</v>
      </c>
      <c r="BA1005" s="17">
        <v>1.5975609756097562</v>
      </c>
      <c r="BB1005" s="18">
        <v>0.31445993031358882</v>
      </c>
      <c r="BC1005" s="18">
        <v>4.6335877862595414</v>
      </c>
      <c r="BD1005" s="18">
        <v>4.6602787456445992E-2</v>
      </c>
      <c r="BE1005" s="18">
        <v>1.0888501742160278E-2</v>
      </c>
      <c r="BF1005" s="18">
        <v>1.437282229965157E-2</v>
      </c>
      <c r="BG1005" s="18">
        <v>0.11411149825783973</v>
      </c>
      <c r="BH1005" s="58" t="s">
        <v>1322</v>
      </c>
      <c r="BI1005" s="58" t="s">
        <v>1332</v>
      </c>
      <c r="BJ1005" s="60">
        <v>0.54700000000000004</v>
      </c>
      <c r="BK1005" s="60">
        <v>0.57999999999999996</v>
      </c>
      <c r="BL1005" s="60">
        <v>0.3512371756185878</v>
      </c>
      <c r="BM1005" s="62" t="s">
        <v>1527</v>
      </c>
      <c r="BN1005" s="64">
        <v>0.26928399666290426</v>
      </c>
      <c r="BO1005" s="64">
        <v>2296</v>
      </c>
      <c r="BP1005" s="65">
        <v>0.26437282229965159</v>
      </c>
      <c r="BQ1005" s="65">
        <v>4.6335877862595423</v>
      </c>
      <c r="BR1005" s="80">
        <v>0.12848432055749129</v>
      </c>
      <c r="BS1005" s="18">
        <v>6.1991869918699184E-2</v>
      </c>
    </row>
    <row r="1006" spans="1:71">
      <c r="A1006" s="77" t="s">
        <v>336</v>
      </c>
      <c r="B1006" s="12" t="s">
        <v>195</v>
      </c>
      <c r="C1006" s="13">
        <v>26</v>
      </c>
      <c r="D1006" s="13">
        <v>70</v>
      </c>
      <c r="E1006" s="13">
        <v>20</v>
      </c>
      <c r="F1006" s="13">
        <v>50</v>
      </c>
      <c r="G1006" s="13">
        <v>26.9</v>
      </c>
      <c r="H1006" s="14">
        <v>721</v>
      </c>
      <c r="I1006" s="15">
        <v>322</v>
      </c>
      <c r="J1006" s="15">
        <v>567</v>
      </c>
      <c r="K1006" s="14">
        <v>56.3</v>
      </c>
      <c r="L1006" s="15">
        <v>7</v>
      </c>
      <c r="M1006" s="15">
        <v>21</v>
      </c>
      <c r="N1006" s="14">
        <v>23.8</v>
      </c>
      <c r="O1006" s="14">
        <v>77</v>
      </c>
      <c r="P1006" s="14">
        <v>154</v>
      </c>
      <c r="Q1006" s="14">
        <v>51.3</v>
      </c>
      <c r="R1006" s="15">
        <v>154</v>
      </c>
      <c r="S1006" s="15">
        <v>357</v>
      </c>
      <c r="T1006" s="15">
        <v>518</v>
      </c>
      <c r="U1006" s="15">
        <v>154</v>
      </c>
      <c r="V1006" s="68">
        <v>84</v>
      </c>
      <c r="W1006" s="15">
        <v>63</v>
      </c>
      <c r="X1006" s="15">
        <v>98</v>
      </c>
      <c r="Y1006" s="15">
        <v>147</v>
      </c>
      <c r="Z1006" s="14">
        <v>1974</v>
      </c>
      <c r="AA1006" s="14">
        <v>13</v>
      </c>
      <c r="AB1006" s="14">
        <v>0</v>
      </c>
      <c r="AC1006" s="13">
        <v>-7.1</v>
      </c>
      <c r="AD1006" s="13">
        <v>103.6</v>
      </c>
      <c r="AE1006" s="13">
        <v>116.2</v>
      </c>
      <c r="AF1006" s="13">
        <v>-12.6</v>
      </c>
      <c r="AG1006" s="13">
        <v>14</v>
      </c>
      <c r="AH1006" s="13">
        <v>1.8</v>
      </c>
      <c r="AI1006" s="13">
        <v>17.899999999999999</v>
      </c>
      <c r="AJ1006" s="13">
        <v>8</v>
      </c>
      <c r="AK1006" s="13">
        <v>19.8</v>
      </c>
      <c r="AL1006" s="13">
        <v>13.7</v>
      </c>
      <c r="AM1006" s="13">
        <v>9.9</v>
      </c>
      <c r="AN1006" s="13">
        <v>56.8</v>
      </c>
      <c r="AO1006" s="13">
        <v>56.9</v>
      </c>
      <c r="AP1006" s="13">
        <v>16.600000000000001</v>
      </c>
      <c r="AQ1006" s="13">
        <v>97.38</v>
      </c>
      <c r="AR1006" s="13">
        <v>11.5</v>
      </c>
      <c r="AS1006" s="13">
        <v>3811</v>
      </c>
      <c r="AT1006" s="16">
        <v>10.3</v>
      </c>
      <c r="AU1006" s="16">
        <v>2.2000000000000002</v>
      </c>
      <c r="AV1006" s="17">
        <v>7.4</v>
      </c>
      <c r="AW1006" s="17">
        <v>2.2000000000000002</v>
      </c>
      <c r="AX1006" s="17">
        <v>5.0999999999999996</v>
      </c>
      <c r="AY1006" s="17">
        <v>0.9</v>
      </c>
      <c r="AZ1006" s="17">
        <v>1.4</v>
      </c>
      <c r="BA1006" s="17">
        <v>1.2</v>
      </c>
      <c r="BB1006" s="18">
        <v>0.38289962825278817</v>
      </c>
      <c r="BC1006" s="18">
        <v>1.8333333333333335</v>
      </c>
      <c r="BD1006" s="18">
        <v>3.3457249070631974E-2</v>
      </c>
      <c r="BE1006" s="18">
        <v>5.204460966542751E-2</v>
      </c>
      <c r="BF1006" s="18">
        <v>8.1784386617100385E-2</v>
      </c>
      <c r="BG1006" s="18">
        <v>0.1895910780669145</v>
      </c>
      <c r="BH1006" s="58" t="s">
        <v>1322</v>
      </c>
      <c r="BI1006" s="58" t="s">
        <v>1330</v>
      </c>
      <c r="BJ1006" s="60">
        <v>0.56799999999999995</v>
      </c>
      <c r="BK1006" s="60">
        <v>0.56899999999999995</v>
      </c>
      <c r="BL1006" s="60">
        <v>0.34218467109233552</v>
      </c>
      <c r="BM1006" s="62" t="s">
        <v>1527</v>
      </c>
      <c r="BN1006" s="64">
        <v>0.31501006036217305</v>
      </c>
      <c r="BO1006" s="64">
        <v>1883</v>
      </c>
      <c r="BP1006" s="65">
        <v>8.1784386617100371E-2</v>
      </c>
      <c r="BQ1006" s="65">
        <v>1.8333333333333333</v>
      </c>
      <c r="BR1006" s="80">
        <v>0.27509293680297403</v>
      </c>
      <c r="BS1006" s="18">
        <v>0.12019826517967784</v>
      </c>
    </row>
    <row r="1007" spans="1:71">
      <c r="A1007" s="77" t="s">
        <v>338</v>
      </c>
      <c r="B1007" s="12" t="s">
        <v>69</v>
      </c>
      <c r="C1007" s="13">
        <v>22</v>
      </c>
      <c r="D1007" s="13">
        <v>47</v>
      </c>
      <c r="E1007" s="13">
        <v>28</v>
      </c>
      <c r="F1007" s="13">
        <v>19</v>
      </c>
      <c r="G1007" s="13">
        <v>24.3</v>
      </c>
      <c r="H1007" s="14">
        <v>719</v>
      </c>
      <c r="I1007" s="15">
        <v>259</v>
      </c>
      <c r="J1007" s="15">
        <v>569</v>
      </c>
      <c r="K1007" s="14">
        <v>45.4</v>
      </c>
      <c r="L1007" s="15">
        <v>47</v>
      </c>
      <c r="M1007" s="15">
        <v>150</v>
      </c>
      <c r="N1007" s="14">
        <v>30.5</v>
      </c>
      <c r="O1007" s="14">
        <v>155</v>
      </c>
      <c r="P1007" s="14">
        <v>235</v>
      </c>
      <c r="Q1007" s="14">
        <v>66.8</v>
      </c>
      <c r="R1007" s="15">
        <v>56</v>
      </c>
      <c r="S1007" s="15">
        <v>160</v>
      </c>
      <c r="T1007" s="15">
        <v>216</v>
      </c>
      <c r="U1007" s="15">
        <v>103</v>
      </c>
      <c r="V1007" s="68">
        <v>71</v>
      </c>
      <c r="W1007" s="15">
        <v>38</v>
      </c>
      <c r="X1007" s="15">
        <v>19</v>
      </c>
      <c r="Y1007" s="15">
        <v>89</v>
      </c>
      <c r="Z1007" s="14">
        <v>1241</v>
      </c>
      <c r="AA1007" s="14">
        <v>2</v>
      </c>
      <c r="AB1007" s="14">
        <v>0</v>
      </c>
      <c r="AC1007" s="13">
        <v>0.2</v>
      </c>
      <c r="AD1007" s="13">
        <v>110</v>
      </c>
      <c r="AE1007" s="13">
        <v>108.9</v>
      </c>
      <c r="AF1007" s="13">
        <v>1</v>
      </c>
      <c r="AG1007" s="13">
        <v>15.1</v>
      </c>
      <c r="AH1007" s="13">
        <v>1.46</v>
      </c>
      <c r="AI1007" s="13">
        <v>12.2</v>
      </c>
      <c r="AJ1007" s="13">
        <v>4.5</v>
      </c>
      <c r="AK1007" s="13">
        <v>13.4</v>
      </c>
      <c r="AL1007" s="13">
        <v>8.8000000000000007</v>
      </c>
      <c r="AM1007" s="13">
        <v>8.3000000000000007</v>
      </c>
      <c r="AN1007" s="13">
        <v>49.5</v>
      </c>
      <c r="AO1007" s="13">
        <v>53.5</v>
      </c>
      <c r="AP1007" s="13">
        <v>27.1</v>
      </c>
      <c r="AQ1007" s="13">
        <v>100.21</v>
      </c>
      <c r="AR1007" s="13">
        <v>11</v>
      </c>
      <c r="AS1007" s="13">
        <v>2381</v>
      </c>
      <c r="AT1007" s="16">
        <v>15.297872340425531</v>
      </c>
      <c r="AU1007" s="16">
        <v>2.1914893617021276</v>
      </c>
      <c r="AV1007" s="17">
        <v>4.5957446808510642</v>
      </c>
      <c r="AW1007" s="17">
        <v>1.1914893617021276</v>
      </c>
      <c r="AX1007" s="17">
        <v>3.4042553191489362</v>
      </c>
      <c r="AY1007" s="17">
        <v>0.80851063829787229</v>
      </c>
      <c r="AZ1007" s="17">
        <v>0.40425531914893614</v>
      </c>
      <c r="BA1007" s="17">
        <v>1.5106382978723405</v>
      </c>
      <c r="BB1007" s="18">
        <v>0.62954207162244979</v>
      </c>
      <c r="BC1007" s="18">
        <v>1.4507042253521125</v>
      </c>
      <c r="BD1007" s="18">
        <v>3.3272042728307499E-2</v>
      </c>
      <c r="BE1007" s="18">
        <v>1.663602136415375E-2</v>
      </c>
      <c r="BF1007" s="18">
        <v>4.9032484020663687E-2</v>
      </c>
      <c r="BG1007" s="18">
        <v>0.14009281148761055</v>
      </c>
      <c r="BH1007" s="58" t="s">
        <v>1322</v>
      </c>
      <c r="BI1007" s="58" t="s">
        <v>1329</v>
      </c>
      <c r="BJ1007" s="60">
        <v>0.495</v>
      </c>
      <c r="BK1007" s="60">
        <v>0.53500000000000003</v>
      </c>
      <c r="BL1007" s="60">
        <v>0.34339167169583584</v>
      </c>
      <c r="BM1007" s="62" t="s">
        <v>1527</v>
      </c>
      <c r="BN1007" s="64">
        <v>0.46786249411361785</v>
      </c>
      <c r="BO1007" s="64">
        <v>1142.1000000000001</v>
      </c>
      <c r="BP1007" s="65">
        <v>9.018474739514927E-2</v>
      </c>
      <c r="BQ1007" s="65">
        <v>1.4507042253521127</v>
      </c>
      <c r="BR1007" s="80">
        <v>0.18912529550827425</v>
      </c>
      <c r="BS1007" s="18">
        <v>7.9677786533578501E-2</v>
      </c>
    </row>
    <row r="1008" spans="1:71">
      <c r="A1008" s="79" t="s">
        <v>340</v>
      </c>
      <c r="B1008" s="12" t="s">
        <v>83</v>
      </c>
      <c r="C1008" s="13">
        <v>33</v>
      </c>
      <c r="D1008" s="13">
        <v>79</v>
      </c>
      <c r="E1008" s="13">
        <v>49</v>
      </c>
      <c r="F1008" s="13">
        <v>30</v>
      </c>
      <c r="G1008" s="13">
        <v>17.899999999999999</v>
      </c>
      <c r="H1008" s="14">
        <v>719</v>
      </c>
      <c r="I1008" s="15">
        <v>324</v>
      </c>
      <c r="J1008" s="15">
        <v>624</v>
      </c>
      <c r="K1008" s="14">
        <v>51.9</v>
      </c>
      <c r="L1008" s="15">
        <v>16</v>
      </c>
      <c r="M1008" s="15">
        <v>47</v>
      </c>
      <c r="N1008" s="14">
        <v>30.6</v>
      </c>
      <c r="O1008" s="14">
        <v>55</v>
      </c>
      <c r="P1008" s="14">
        <v>79</v>
      </c>
      <c r="Q1008" s="14">
        <v>74</v>
      </c>
      <c r="R1008" s="15">
        <v>47</v>
      </c>
      <c r="S1008" s="15">
        <v>150</v>
      </c>
      <c r="T1008" s="15">
        <v>190</v>
      </c>
      <c r="U1008" s="15">
        <v>348</v>
      </c>
      <c r="V1008" s="68">
        <v>111</v>
      </c>
      <c r="W1008" s="15">
        <v>87</v>
      </c>
      <c r="X1008" s="15">
        <v>24</v>
      </c>
      <c r="Y1008" s="15">
        <v>79</v>
      </c>
      <c r="Z1008" s="14">
        <v>1683</v>
      </c>
      <c r="AA1008" s="14">
        <v>2</v>
      </c>
      <c r="AB1008" s="14">
        <v>0</v>
      </c>
      <c r="AC1008" s="13">
        <v>-0.7</v>
      </c>
      <c r="AD1008" s="13">
        <v>111.1</v>
      </c>
      <c r="AE1008" s="13">
        <v>113.8</v>
      </c>
      <c r="AF1008" s="13">
        <v>-2.7</v>
      </c>
      <c r="AG1008" s="13">
        <v>35.9</v>
      </c>
      <c r="AH1008" s="13">
        <v>3.22</v>
      </c>
      <c r="AI1008" s="13">
        <v>31.3</v>
      </c>
      <c r="AJ1008" s="13">
        <v>3.2</v>
      </c>
      <c r="AK1008" s="13">
        <v>10.4</v>
      </c>
      <c r="AL1008" s="13">
        <v>6.9</v>
      </c>
      <c r="AM1008" s="13">
        <v>9.6999999999999993</v>
      </c>
      <c r="AN1008" s="13">
        <v>53.1</v>
      </c>
      <c r="AO1008" s="13">
        <v>54.7</v>
      </c>
      <c r="AP1008" s="13">
        <v>22.6</v>
      </c>
      <c r="AQ1008" s="13">
        <v>103.69</v>
      </c>
      <c r="AR1008" s="13">
        <v>12.9</v>
      </c>
      <c r="AS1008" s="13">
        <v>3069</v>
      </c>
      <c r="AT1008" s="16">
        <v>9.1012658227848107</v>
      </c>
      <c r="AU1008" s="16">
        <v>4.4050632911392409</v>
      </c>
      <c r="AV1008" s="17">
        <v>2.4050632911392404</v>
      </c>
      <c r="AW1008" s="17">
        <v>0.59493670886075944</v>
      </c>
      <c r="AX1008" s="17">
        <v>1.8987341772151898</v>
      </c>
      <c r="AY1008" s="17">
        <v>1.1012658227848102</v>
      </c>
      <c r="AZ1008" s="17">
        <v>0.30379746835443039</v>
      </c>
      <c r="BA1008" s="17">
        <v>1.4050632911392404</v>
      </c>
      <c r="BB1008" s="18">
        <v>0.50845060462484981</v>
      </c>
      <c r="BC1008" s="18">
        <v>3.1351351351351355</v>
      </c>
      <c r="BD1008" s="18">
        <v>6.1523230323173764E-2</v>
      </c>
      <c r="BE1008" s="18">
        <v>1.6971925606392761E-2</v>
      </c>
      <c r="BF1008" s="18">
        <v>3.3236687645852483E-2</v>
      </c>
      <c r="BG1008" s="18">
        <v>0.10607453503995475</v>
      </c>
      <c r="BH1008" s="58" t="s">
        <v>1321</v>
      </c>
      <c r="BI1008" s="58" t="s">
        <v>1332</v>
      </c>
      <c r="BJ1008" s="60">
        <v>0.53100000000000003</v>
      </c>
      <c r="BK1008" s="60">
        <v>0.54700000000000004</v>
      </c>
      <c r="BL1008" s="60">
        <v>0.37658418829209417</v>
      </c>
      <c r="BM1008" s="62" t="s">
        <v>1527</v>
      </c>
      <c r="BN1008" s="64">
        <v>0.27834857244734229</v>
      </c>
      <c r="BO1008" s="64">
        <v>1414.1</v>
      </c>
      <c r="BP1008" s="65">
        <v>0.24609292129269503</v>
      </c>
      <c r="BQ1008" s="65">
        <v>3.1351351351351351</v>
      </c>
      <c r="BR1008" s="80">
        <v>0.13436107771727601</v>
      </c>
      <c r="BS1008" s="18">
        <v>7.0952077882280848E-2</v>
      </c>
    </row>
    <row r="1009" spans="1:71">
      <c r="A1009" s="77" t="s">
        <v>342</v>
      </c>
      <c r="B1009" s="12" t="s">
        <v>43</v>
      </c>
      <c r="C1009" s="13">
        <v>26</v>
      </c>
      <c r="D1009" s="13">
        <v>71</v>
      </c>
      <c r="E1009" s="13">
        <v>57</v>
      </c>
      <c r="F1009" s="13">
        <v>14</v>
      </c>
      <c r="G1009" s="13">
        <v>29.2</v>
      </c>
      <c r="H1009" s="14">
        <v>717</v>
      </c>
      <c r="I1009" s="15">
        <v>256</v>
      </c>
      <c r="J1009" s="15">
        <v>596</v>
      </c>
      <c r="K1009" s="14">
        <v>43.5</v>
      </c>
      <c r="L1009" s="15">
        <v>170</v>
      </c>
      <c r="M1009" s="15">
        <v>412</v>
      </c>
      <c r="N1009" s="14">
        <v>41.2</v>
      </c>
      <c r="O1009" s="14">
        <v>36</v>
      </c>
      <c r="P1009" s="14">
        <v>43</v>
      </c>
      <c r="Q1009" s="14">
        <v>71.7</v>
      </c>
      <c r="R1009" s="15">
        <v>92</v>
      </c>
      <c r="S1009" s="15">
        <v>206</v>
      </c>
      <c r="T1009" s="15">
        <v>291</v>
      </c>
      <c r="U1009" s="15">
        <v>114</v>
      </c>
      <c r="V1009" s="68">
        <v>50</v>
      </c>
      <c r="W1009" s="15">
        <v>78</v>
      </c>
      <c r="X1009" s="15">
        <v>36</v>
      </c>
      <c r="Y1009" s="15">
        <v>206</v>
      </c>
      <c r="Z1009" s="14">
        <v>1548</v>
      </c>
      <c r="AA1009" s="14">
        <v>0</v>
      </c>
      <c r="AB1009" s="14">
        <v>0</v>
      </c>
      <c r="AC1009" s="13">
        <v>7.7</v>
      </c>
      <c r="AD1009" s="13">
        <v>120.4</v>
      </c>
      <c r="AE1009" s="13">
        <v>107.3</v>
      </c>
      <c r="AF1009" s="13">
        <v>13.1</v>
      </c>
      <c r="AG1009" s="13">
        <v>6.7</v>
      </c>
      <c r="AH1009" s="13">
        <v>2.25</v>
      </c>
      <c r="AI1009" s="13">
        <v>14.8</v>
      </c>
      <c r="AJ1009" s="13">
        <v>4.0999999999999996</v>
      </c>
      <c r="AK1009" s="13">
        <v>9.3000000000000007</v>
      </c>
      <c r="AL1009" s="13">
        <v>6.7</v>
      </c>
      <c r="AM1009" s="13">
        <v>6.6</v>
      </c>
      <c r="AN1009" s="13">
        <v>57.8</v>
      </c>
      <c r="AO1009" s="13">
        <v>58.6</v>
      </c>
      <c r="AP1009" s="13">
        <v>13.3</v>
      </c>
      <c r="AQ1009" s="13">
        <v>101.75</v>
      </c>
      <c r="AR1009" s="13">
        <v>6.3</v>
      </c>
      <c r="AS1009" s="13">
        <v>4383</v>
      </c>
      <c r="AT1009" s="16">
        <v>10.098591549295774</v>
      </c>
      <c r="AU1009" s="16">
        <v>1.6056338028169015</v>
      </c>
      <c r="AV1009" s="17">
        <v>4.098591549295775</v>
      </c>
      <c r="AW1009" s="17">
        <v>1.295774647887324</v>
      </c>
      <c r="AX1009" s="17">
        <v>2.9014084507042255</v>
      </c>
      <c r="AY1009" s="17">
        <v>1.0985915492957747</v>
      </c>
      <c r="AZ1009" s="17">
        <v>0.50704225352112675</v>
      </c>
      <c r="BA1009" s="17">
        <v>0.70422535211267601</v>
      </c>
      <c r="BB1009" s="18">
        <v>0.34584217634574571</v>
      </c>
      <c r="BC1009" s="18">
        <v>2.2800000000000002</v>
      </c>
      <c r="BD1009" s="18">
        <v>3.7622998263553933E-2</v>
      </c>
      <c r="BE1009" s="18">
        <v>1.7364460737024891E-2</v>
      </c>
      <c r="BF1009" s="18">
        <v>4.4375844105730276E-2</v>
      </c>
      <c r="BG1009" s="18">
        <v>9.93633031063091E-2</v>
      </c>
      <c r="BH1009" s="58" t="s">
        <v>1322</v>
      </c>
      <c r="BI1009" s="58" t="s">
        <v>1330</v>
      </c>
      <c r="BJ1009" s="60">
        <v>0.57799999999999996</v>
      </c>
      <c r="BK1009" s="60">
        <v>0.58599999999999997</v>
      </c>
      <c r="BL1009" s="60">
        <v>0.35968617984308993</v>
      </c>
      <c r="BM1009" s="62" t="s">
        <v>1527</v>
      </c>
      <c r="BN1009" s="64">
        <v>0.30885028480743615</v>
      </c>
      <c r="BO1009" s="64">
        <v>2073.1999999999998</v>
      </c>
      <c r="BP1009" s="65">
        <v>5.4987459000578817E-2</v>
      </c>
      <c r="BQ1009" s="65">
        <v>2.2799999999999998</v>
      </c>
      <c r="BR1009" s="80">
        <v>0.1403627242909512</v>
      </c>
      <c r="BS1009" s="18">
        <v>6.5116727763843349E-2</v>
      </c>
    </row>
    <row r="1010" spans="1:71">
      <c r="A1010" s="77" t="s">
        <v>344</v>
      </c>
      <c r="B1010" s="12" t="s">
        <v>73</v>
      </c>
      <c r="C1010" s="13">
        <v>24</v>
      </c>
      <c r="D1010" s="13">
        <v>78</v>
      </c>
      <c r="E1010" s="13">
        <v>47</v>
      </c>
      <c r="F1010" s="13">
        <v>31</v>
      </c>
      <c r="G1010" s="13">
        <v>19.2</v>
      </c>
      <c r="H1010" s="14">
        <v>710</v>
      </c>
      <c r="I1010" s="15">
        <v>257</v>
      </c>
      <c r="J1010" s="15">
        <v>554</v>
      </c>
      <c r="K1010" s="14">
        <v>46.1</v>
      </c>
      <c r="L1010" s="15">
        <v>125</v>
      </c>
      <c r="M1010" s="15">
        <v>343</v>
      </c>
      <c r="N1010" s="14">
        <v>37.6</v>
      </c>
      <c r="O1010" s="14">
        <v>62</v>
      </c>
      <c r="P1010" s="14">
        <v>86</v>
      </c>
      <c r="Q1010" s="14">
        <v>76.2</v>
      </c>
      <c r="R1010" s="15">
        <v>39</v>
      </c>
      <c r="S1010" s="15">
        <v>179</v>
      </c>
      <c r="T1010" s="15">
        <v>218</v>
      </c>
      <c r="U1010" s="15">
        <v>62</v>
      </c>
      <c r="V1010" s="68">
        <v>39</v>
      </c>
      <c r="W1010" s="15">
        <v>23</v>
      </c>
      <c r="X1010" s="15">
        <v>8</v>
      </c>
      <c r="Y1010" s="15">
        <v>94</v>
      </c>
      <c r="Z1010" s="14">
        <v>1123</v>
      </c>
      <c r="AA1010" s="14">
        <v>0</v>
      </c>
      <c r="AB1010" s="14">
        <v>0</v>
      </c>
      <c r="AC1010" s="13">
        <v>-0.9</v>
      </c>
      <c r="AD1010" s="13">
        <v>112.2</v>
      </c>
      <c r="AE1010" s="13">
        <v>114.9</v>
      </c>
      <c r="AF1010" s="13">
        <v>-2.8</v>
      </c>
      <c r="AG1010" s="13">
        <v>6.7</v>
      </c>
      <c r="AH1010" s="13">
        <v>1.78</v>
      </c>
      <c r="AI1010" s="13">
        <v>9.5</v>
      </c>
      <c r="AJ1010" s="13">
        <v>2.6</v>
      </c>
      <c r="AK1010" s="13">
        <v>11.6</v>
      </c>
      <c r="AL1010" s="13">
        <v>7.3</v>
      </c>
      <c r="AM1010" s="13">
        <v>5.3</v>
      </c>
      <c r="AN1010" s="13">
        <v>57.6</v>
      </c>
      <c r="AO1010" s="13">
        <v>59.4</v>
      </c>
      <c r="AP1010" s="13">
        <v>18.100000000000001</v>
      </c>
      <c r="AQ1010" s="13">
        <v>98.26</v>
      </c>
      <c r="AR1010" s="13">
        <v>8.6999999999999993</v>
      </c>
      <c r="AS1010" s="13">
        <v>3063</v>
      </c>
      <c r="AT1010" s="16">
        <v>9.1025641025641022</v>
      </c>
      <c r="AU1010" s="16">
        <v>0.79487179487179482</v>
      </c>
      <c r="AV1010" s="17">
        <v>2.7948717948717947</v>
      </c>
      <c r="AW1010" s="17">
        <v>0.5</v>
      </c>
      <c r="AX1010" s="17">
        <v>2.2948717948717947</v>
      </c>
      <c r="AY1010" s="17">
        <v>0.29487179487179488</v>
      </c>
      <c r="AZ1010" s="17">
        <v>0.10256410256410256</v>
      </c>
      <c r="BA1010" s="17">
        <v>0.5</v>
      </c>
      <c r="BB1010" s="18">
        <v>0.47409188034188032</v>
      </c>
      <c r="BC1010" s="18">
        <v>1.5897435897435896</v>
      </c>
      <c r="BD1010" s="18">
        <v>1.5357905982905984E-2</v>
      </c>
      <c r="BE1010" s="18">
        <v>5.341880341880342E-3</v>
      </c>
      <c r="BF1010" s="18">
        <v>2.6041666666666668E-2</v>
      </c>
      <c r="BG1010" s="18">
        <v>0.11952457264957264</v>
      </c>
      <c r="BH1010" s="58" t="s">
        <v>1321</v>
      </c>
      <c r="BI1010" s="58" t="s">
        <v>1330</v>
      </c>
      <c r="BJ1010" s="60">
        <v>0.57600000000000007</v>
      </c>
      <c r="BK1010" s="60">
        <v>0.59399999999999997</v>
      </c>
      <c r="BL1010" s="60">
        <v>0.33433916716958356</v>
      </c>
      <c r="BM1010" s="62" t="s">
        <v>1527</v>
      </c>
      <c r="BN1010" s="64">
        <v>0.2783882783882784</v>
      </c>
      <c r="BO1010" s="64">
        <v>1497.6</v>
      </c>
      <c r="BP1010" s="65">
        <v>4.1399572649572655E-2</v>
      </c>
      <c r="BQ1010" s="65">
        <v>1.5897435897435896</v>
      </c>
      <c r="BR1010" s="80">
        <v>0.14556623931623933</v>
      </c>
      <c r="BS1010" s="18">
        <v>5.5422008547008551E-2</v>
      </c>
    </row>
    <row r="1011" spans="1:71">
      <c r="A1011" s="77" t="s">
        <v>346</v>
      </c>
      <c r="B1011" s="12" t="s">
        <v>113</v>
      </c>
      <c r="C1011" s="13">
        <v>26</v>
      </c>
      <c r="D1011" s="13">
        <v>61</v>
      </c>
      <c r="E1011" s="13">
        <v>14</v>
      </c>
      <c r="F1011" s="13">
        <v>47</v>
      </c>
      <c r="G1011" s="13">
        <v>26.3</v>
      </c>
      <c r="H1011" s="14">
        <v>708</v>
      </c>
      <c r="I1011" s="15">
        <v>256</v>
      </c>
      <c r="J1011" s="15">
        <v>567</v>
      </c>
      <c r="K1011" s="14">
        <v>45.1</v>
      </c>
      <c r="L1011" s="15">
        <v>122</v>
      </c>
      <c r="M1011" s="15">
        <v>329</v>
      </c>
      <c r="N1011" s="14">
        <v>36.4</v>
      </c>
      <c r="O1011" s="14">
        <v>73</v>
      </c>
      <c r="P1011" s="14">
        <v>85</v>
      </c>
      <c r="Q1011" s="14">
        <v>85.2</v>
      </c>
      <c r="R1011" s="15">
        <v>37</v>
      </c>
      <c r="S1011" s="15">
        <v>146</v>
      </c>
      <c r="T1011" s="15">
        <v>183</v>
      </c>
      <c r="U1011" s="15">
        <v>104</v>
      </c>
      <c r="V1011" s="68">
        <v>61</v>
      </c>
      <c r="W1011" s="15">
        <v>24</v>
      </c>
      <c r="X1011" s="15">
        <v>12</v>
      </c>
      <c r="Y1011" s="15">
        <v>98</v>
      </c>
      <c r="Z1011" s="14">
        <v>1135</v>
      </c>
      <c r="AA1011" s="14">
        <v>0</v>
      </c>
      <c r="AB1011" s="14">
        <v>0</v>
      </c>
      <c r="AC1011" s="13">
        <v>-4.5</v>
      </c>
      <c r="AD1011" s="13">
        <v>108.7</v>
      </c>
      <c r="AE1011" s="13">
        <v>117.1</v>
      </c>
      <c r="AF1011" s="13">
        <v>-8.5</v>
      </c>
      <c r="AG1011" s="13">
        <v>9.4</v>
      </c>
      <c r="AH1011" s="13">
        <v>1.61</v>
      </c>
      <c r="AI1011" s="13">
        <v>13.4</v>
      </c>
      <c r="AJ1011" s="13">
        <v>2.1</v>
      </c>
      <c r="AK1011" s="13">
        <v>8.4</v>
      </c>
      <c r="AL1011" s="13">
        <v>5.3</v>
      </c>
      <c r="AM1011" s="13">
        <v>8.3000000000000007</v>
      </c>
      <c r="AN1011" s="13">
        <v>55.8</v>
      </c>
      <c r="AO1011" s="13">
        <v>58.4</v>
      </c>
      <c r="AP1011" s="13">
        <v>16.899999999999999</v>
      </c>
      <c r="AQ1011" s="13">
        <v>102.68</v>
      </c>
      <c r="AR1011" s="13">
        <v>7.4</v>
      </c>
      <c r="AS1011" s="13">
        <v>3433</v>
      </c>
      <c r="AT1011" s="16">
        <v>11.60655737704918</v>
      </c>
      <c r="AU1011" s="16">
        <v>1.7049180327868851</v>
      </c>
      <c r="AV1011" s="17">
        <v>3</v>
      </c>
      <c r="AW1011" s="17">
        <v>0.60655737704918034</v>
      </c>
      <c r="AX1011" s="17">
        <v>2.3934426229508197</v>
      </c>
      <c r="AY1011" s="17">
        <v>0.39344262295081966</v>
      </c>
      <c r="AZ1011" s="17">
        <v>0.19672131147540983</v>
      </c>
      <c r="BA1011" s="17">
        <v>1</v>
      </c>
      <c r="BB1011" s="18">
        <v>0.44131396870909428</v>
      </c>
      <c r="BC1011" s="18">
        <v>1.7049180327868851</v>
      </c>
      <c r="BD1011" s="18">
        <v>1.4959795549460824E-2</v>
      </c>
      <c r="BE1011" s="18">
        <v>7.4798977747304119E-3</v>
      </c>
      <c r="BF1011" s="18">
        <v>2.3063018138752105E-2</v>
      </c>
      <c r="BG1011" s="18">
        <v>9.1005422925886675E-2</v>
      </c>
      <c r="BH1011" s="58" t="s">
        <v>1322</v>
      </c>
      <c r="BI1011" s="58" t="s">
        <v>1330</v>
      </c>
      <c r="BJ1011" s="60">
        <v>0.55799999999999994</v>
      </c>
      <c r="BK1011" s="60">
        <v>0.58399999999999996</v>
      </c>
      <c r="BL1011" s="60">
        <v>0.34218467109233552</v>
      </c>
      <c r="BM1011" s="62" t="s">
        <v>1527</v>
      </c>
      <c r="BN1011" s="64">
        <v>0.35496915921760069</v>
      </c>
      <c r="BO1011" s="64">
        <v>1604.3</v>
      </c>
      <c r="BP1011" s="65">
        <v>6.4825780714330233E-2</v>
      </c>
      <c r="BQ1011" s="65">
        <v>1.7049180327868851</v>
      </c>
      <c r="BR1011" s="80">
        <v>0.11406844106463879</v>
      </c>
      <c r="BS1011" s="18">
        <v>4.5502711462943345E-2</v>
      </c>
    </row>
    <row r="1012" spans="1:71">
      <c r="A1012" s="77" t="s">
        <v>348</v>
      </c>
      <c r="B1012" s="12" t="s">
        <v>143</v>
      </c>
      <c r="C1012" s="13">
        <v>26</v>
      </c>
      <c r="D1012" s="13">
        <v>57</v>
      </c>
      <c r="E1012" s="13">
        <v>28</v>
      </c>
      <c r="F1012" s="13">
        <v>29</v>
      </c>
      <c r="G1012" s="13">
        <v>21.5</v>
      </c>
      <c r="H1012" s="14">
        <v>701</v>
      </c>
      <c r="I1012" s="15">
        <v>285</v>
      </c>
      <c r="J1012" s="15">
        <v>405</v>
      </c>
      <c r="K1012" s="14">
        <v>70.2</v>
      </c>
      <c r="L1012" s="14">
        <v>0</v>
      </c>
      <c r="M1012" s="14">
        <v>0</v>
      </c>
      <c r="N1012" s="14">
        <v>0</v>
      </c>
      <c r="O1012" s="14">
        <v>137</v>
      </c>
      <c r="P1012" s="14">
        <v>194</v>
      </c>
      <c r="Q1012" s="14">
        <v>68.900000000000006</v>
      </c>
      <c r="R1012" s="15">
        <v>154</v>
      </c>
      <c r="S1012" s="15">
        <v>234</v>
      </c>
      <c r="T1012" s="15">
        <v>388</v>
      </c>
      <c r="U1012" s="15">
        <v>80</v>
      </c>
      <c r="V1012" s="68">
        <v>68</v>
      </c>
      <c r="W1012" s="15">
        <v>23</v>
      </c>
      <c r="X1012" s="15">
        <v>103</v>
      </c>
      <c r="Y1012" s="15">
        <v>154</v>
      </c>
      <c r="Z1012" s="14">
        <v>1596</v>
      </c>
      <c r="AA1012" s="14">
        <v>8</v>
      </c>
      <c r="AB1012" s="14">
        <v>0</v>
      </c>
      <c r="AC1012" s="13">
        <v>0.6</v>
      </c>
      <c r="AD1012" s="13">
        <v>114.9</v>
      </c>
      <c r="AE1012" s="13">
        <v>113.4</v>
      </c>
      <c r="AF1012" s="13">
        <v>1.5</v>
      </c>
      <c r="AG1012" s="13">
        <v>9.6999999999999993</v>
      </c>
      <c r="AH1012" s="13">
        <v>1.21</v>
      </c>
      <c r="AI1012" s="13">
        <v>12.7</v>
      </c>
      <c r="AJ1012" s="13">
        <v>12.7</v>
      </c>
      <c r="AK1012" s="13">
        <v>16.8</v>
      </c>
      <c r="AL1012" s="13">
        <v>14.9</v>
      </c>
      <c r="AM1012" s="13">
        <v>10.4</v>
      </c>
      <c r="AN1012" s="13">
        <v>70.2</v>
      </c>
      <c r="AO1012" s="13">
        <v>71.599999999999994</v>
      </c>
      <c r="AP1012" s="13">
        <v>18.600000000000001</v>
      </c>
      <c r="AQ1012" s="13">
        <v>101.73</v>
      </c>
      <c r="AR1012" s="13">
        <v>14.1</v>
      </c>
      <c r="AS1012" s="13">
        <v>2597</v>
      </c>
      <c r="AT1012" s="16">
        <v>12.298245614035087</v>
      </c>
      <c r="AU1012" s="16">
        <v>1.4035087719298245</v>
      </c>
      <c r="AV1012" s="17">
        <v>6.807017543859649</v>
      </c>
      <c r="AW1012" s="17">
        <v>2.7017543859649122</v>
      </c>
      <c r="AX1012" s="17">
        <v>4.1052631578947372</v>
      </c>
      <c r="AY1012" s="17">
        <v>0.40350877192982454</v>
      </c>
      <c r="AZ1012" s="17">
        <v>1.8070175438596492</v>
      </c>
      <c r="BA1012" s="17">
        <v>1.1929824561403508</v>
      </c>
      <c r="BB1012" s="18">
        <v>0.57201142390860871</v>
      </c>
      <c r="BC1012" s="18">
        <v>1.1764705882352942</v>
      </c>
      <c r="BD1012" s="18">
        <v>1.8767849857201143E-2</v>
      </c>
      <c r="BE1012" s="18">
        <v>8.4047327621379037E-2</v>
      </c>
      <c r="BF1012" s="18">
        <v>0.12566299469604242</v>
      </c>
      <c r="BG1012" s="18">
        <v>0.19094247246022034</v>
      </c>
      <c r="BH1012" s="58" t="s">
        <v>1322</v>
      </c>
      <c r="BI1012" s="58" t="s">
        <v>1330</v>
      </c>
      <c r="BJ1012" s="60">
        <v>0.70200000000000007</v>
      </c>
      <c r="BK1012" s="60">
        <v>0.71599999999999997</v>
      </c>
      <c r="BL1012" s="60">
        <v>0.24441762220881111</v>
      </c>
      <c r="BM1012" s="62" t="s">
        <v>1527</v>
      </c>
      <c r="BN1012" s="64">
        <v>0.37612340710932263</v>
      </c>
      <c r="BO1012" s="64">
        <v>1225.5</v>
      </c>
      <c r="BP1012" s="65">
        <v>6.527947776417789E-2</v>
      </c>
      <c r="BQ1012" s="65">
        <v>1.1764705882352942</v>
      </c>
      <c r="BR1012" s="80">
        <v>0.31660546715626275</v>
      </c>
      <c r="BS1012" s="18">
        <v>0.13980688154494766</v>
      </c>
    </row>
    <row r="1013" spans="1:71">
      <c r="A1013" s="77" t="s">
        <v>350</v>
      </c>
      <c r="B1013" s="12" t="s">
        <v>61</v>
      </c>
      <c r="C1013" s="13">
        <v>27</v>
      </c>
      <c r="D1013" s="13">
        <v>72</v>
      </c>
      <c r="E1013" s="13">
        <v>41</v>
      </c>
      <c r="F1013" s="13">
        <v>31</v>
      </c>
      <c r="G1013" s="13">
        <v>24.3</v>
      </c>
      <c r="H1013" s="14">
        <v>698</v>
      </c>
      <c r="I1013" s="15">
        <v>238</v>
      </c>
      <c r="J1013" s="15">
        <v>511</v>
      </c>
      <c r="K1013" s="14">
        <v>47.1</v>
      </c>
      <c r="L1013" s="15">
        <v>101</v>
      </c>
      <c r="M1013" s="15">
        <v>245</v>
      </c>
      <c r="N1013" s="14">
        <v>40.9</v>
      </c>
      <c r="O1013" s="14">
        <v>115</v>
      </c>
      <c r="P1013" s="14">
        <v>130</v>
      </c>
      <c r="Q1013" s="14">
        <v>89.1</v>
      </c>
      <c r="R1013" s="15">
        <v>29</v>
      </c>
      <c r="S1013" s="15">
        <v>130</v>
      </c>
      <c r="T1013" s="15">
        <v>158</v>
      </c>
      <c r="U1013" s="15">
        <v>79</v>
      </c>
      <c r="V1013" s="68">
        <v>43</v>
      </c>
      <c r="W1013" s="15">
        <v>43</v>
      </c>
      <c r="X1013" s="15">
        <v>7</v>
      </c>
      <c r="Y1013" s="15">
        <v>122</v>
      </c>
      <c r="Z1013" s="14">
        <v>1102</v>
      </c>
      <c r="AA1013" s="14">
        <v>0</v>
      </c>
      <c r="AB1013" s="14">
        <v>0</v>
      </c>
      <c r="AC1013" s="13">
        <v>-0.9</v>
      </c>
      <c r="AD1013" s="13">
        <v>109.1</v>
      </c>
      <c r="AE1013" s="13">
        <v>110.6</v>
      </c>
      <c r="AF1013" s="13">
        <v>-1.4</v>
      </c>
      <c r="AG1013" s="13">
        <v>6.5</v>
      </c>
      <c r="AH1013" s="13">
        <v>1.71</v>
      </c>
      <c r="AI1013" s="13">
        <v>11.2</v>
      </c>
      <c r="AJ1013" s="13">
        <v>1.9</v>
      </c>
      <c r="AK1013" s="13">
        <v>7.2</v>
      </c>
      <c r="AL1013" s="13">
        <v>4.5999999999999996</v>
      </c>
      <c r="AM1013" s="13">
        <v>6.6</v>
      </c>
      <c r="AN1013" s="13">
        <v>57</v>
      </c>
      <c r="AO1013" s="13">
        <v>61.4</v>
      </c>
      <c r="AP1013" s="13">
        <v>15</v>
      </c>
      <c r="AQ1013" s="13">
        <v>99.23</v>
      </c>
      <c r="AR1013" s="13">
        <v>7.2</v>
      </c>
      <c r="AS1013" s="13">
        <v>3606</v>
      </c>
      <c r="AT1013" s="16">
        <v>9.6944444444444446</v>
      </c>
      <c r="AU1013" s="16">
        <v>1.0972222222222223</v>
      </c>
      <c r="AV1013" s="17">
        <v>2.1944444444444446</v>
      </c>
      <c r="AW1013" s="17">
        <v>0.40277777777777779</v>
      </c>
      <c r="AX1013" s="17">
        <v>1.8055555555555556</v>
      </c>
      <c r="AY1013" s="17">
        <v>0.59722222222222221</v>
      </c>
      <c r="AZ1013" s="17">
        <v>9.7222222222222224E-2</v>
      </c>
      <c r="BA1013" s="17">
        <v>0.59722222222222221</v>
      </c>
      <c r="BB1013" s="18">
        <v>0.39894833104709648</v>
      </c>
      <c r="BC1013" s="18">
        <v>1.8372093023255816</v>
      </c>
      <c r="BD1013" s="18">
        <v>2.4577046181984454E-2</v>
      </c>
      <c r="BE1013" s="18">
        <v>4.0009144947416551E-3</v>
      </c>
      <c r="BF1013" s="18">
        <v>1.6575217192501143E-2</v>
      </c>
      <c r="BG1013" s="18">
        <v>7.4302697759487876E-2</v>
      </c>
      <c r="BH1013" s="58" t="s">
        <v>1322</v>
      </c>
      <c r="BI1013" s="58" t="s">
        <v>1330</v>
      </c>
      <c r="BJ1013" s="60">
        <v>0.56999999999999995</v>
      </c>
      <c r="BK1013" s="60">
        <v>0.61399999999999999</v>
      </c>
      <c r="BL1013" s="60">
        <v>0.30838865419432709</v>
      </c>
      <c r="BM1013" s="62" t="s">
        <v>1527</v>
      </c>
      <c r="BN1013" s="64">
        <v>0.29649005141962892</v>
      </c>
      <c r="BO1013" s="64">
        <v>1749.6000000000001</v>
      </c>
      <c r="BP1013" s="65">
        <v>4.5153177869227248E-2</v>
      </c>
      <c r="BQ1013" s="65">
        <v>1.8372093023255813</v>
      </c>
      <c r="BR1013" s="80">
        <v>9.0306355738454511E-2</v>
      </c>
      <c r="BS1013" s="18">
        <v>3.962810547172687E-2</v>
      </c>
    </row>
    <row r="1014" spans="1:71">
      <c r="A1014" s="79" t="s">
        <v>352</v>
      </c>
      <c r="B1014" s="12" t="s">
        <v>67</v>
      </c>
      <c r="C1014" s="13">
        <v>22</v>
      </c>
      <c r="D1014" s="13">
        <v>57</v>
      </c>
      <c r="E1014" s="13">
        <v>40</v>
      </c>
      <c r="F1014" s="13">
        <v>17</v>
      </c>
      <c r="G1014" s="13">
        <v>30.1</v>
      </c>
      <c r="H1014" s="14">
        <v>695</v>
      </c>
      <c r="I1014" s="15">
        <v>251</v>
      </c>
      <c r="J1014" s="15">
        <v>564</v>
      </c>
      <c r="K1014" s="14">
        <v>43.8</v>
      </c>
      <c r="L1014" s="15">
        <v>97</v>
      </c>
      <c r="M1014" s="15">
        <v>279</v>
      </c>
      <c r="N1014" s="14">
        <v>35.4</v>
      </c>
      <c r="O1014" s="14">
        <v>103</v>
      </c>
      <c r="P1014" s="14">
        <v>125</v>
      </c>
      <c r="Q1014" s="14">
        <v>82.5</v>
      </c>
      <c r="R1014" s="15">
        <v>103</v>
      </c>
      <c r="S1014" s="15">
        <v>296</v>
      </c>
      <c r="T1014" s="15">
        <v>399</v>
      </c>
      <c r="U1014" s="15">
        <v>63</v>
      </c>
      <c r="V1014" s="68">
        <v>63</v>
      </c>
      <c r="W1014" s="15">
        <v>23</v>
      </c>
      <c r="X1014" s="15">
        <v>40</v>
      </c>
      <c r="Y1014" s="15">
        <v>125</v>
      </c>
      <c r="Z1014" s="14">
        <v>1402</v>
      </c>
      <c r="AA1014" s="14">
        <v>8</v>
      </c>
      <c r="AB1014" s="14">
        <v>0</v>
      </c>
      <c r="AC1014" s="13">
        <v>4.4000000000000004</v>
      </c>
      <c r="AD1014" s="13">
        <v>113.4</v>
      </c>
      <c r="AE1014" s="13">
        <v>106.1</v>
      </c>
      <c r="AF1014" s="13">
        <v>7.3</v>
      </c>
      <c r="AG1014" s="13">
        <v>4.8</v>
      </c>
      <c r="AH1014" s="13">
        <v>0.98</v>
      </c>
      <c r="AI1014" s="13">
        <v>8.1</v>
      </c>
      <c r="AJ1014" s="13">
        <v>5.5</v>
      </c>
      <c r="AK1014" s="13">
        <v>16.2</v>
      </c>
      <c r="AL1014" s="13">
        <v>10.7</v>
      </c>
      <c r="AM1014" s="13">
        <v>8.1999999999999993</v>
      </c>
      <c r="AN1014" s="13">
        <v>52.5</v>
      </c>
      <c r="AO1014" s="13">
        <v>56.2</v>
      </c>
      <c r="AP1014" s="13">
        <v>16</v>
      </c>
      <c r="AQ1014" s="13">
        <v>100</v>
      </c>
      <c r="AR1014" s="13">
        <v>9.3000000000000007</v>
      </c>
      <c r="AS1014" s="13">
        <v>3569</v>
      </c>
      <c r="AT1014" s="16">
        <v>12.192982456140351</v>
      </c>
      <c r="AU1014" s="16">
        <v>1.1052631578947369</v>
      </c>
      <c r="AV1014" s="17">
        <v>7</v>
      </c>
      <c r="AW1014" s="17">
        <v>1.8070175438596492</v>
      </c>
      <c r="AX1014" s="17">
        <v>5.192982456140351</v>
      </c>
      <c r="AY1014" s="17">
        <v>0.40350877192982454</v>
      </c>
      <c r="AZ1014" s="17">
        <v>0.70175438596491224</v>
      </c>
      <c r="BA1014" s="17">
        <v>1.1052631578947369</v>
      </c>
      <c r="BB1014" s="18">
        <v>0.40508247362592525</v>
      </c>
      <c r="BC1014" s="18">
        <v>1</v>
      </c>
      <c r="BD1014" s="18">
        <v>1.3405607040857958E-2</v>
      </c>
      <c r="BE1014" s="18">
        <v>2.3314099201492099E-2</v>
      </c>
      <c r="BF1014" s="18">
        <v>6.003380544384216E-2</v>
      </c>
      <c r="BG1014" s="18">
        <v>0.17252433409104156</v>
      </c>
      <c r="BH1014" s="58" t="s">
        <v>1323</v>
      </c>
      <c r="BI1014" s="58" t="s">
        <v>1329</v>
      </c>
      <c r="BJ1014" s="60">
        <v>0.52500000000000002</v>
      </c>
      <c r="BK1014" s="60">
        <v>0.56200000000000006</v>
      </c>
      <c r="BL1014" s="60">
        <v>0.3403741701870851</v>
      </c>
      <c r="BM1014" s="62" t="s">
        <v>1526</v>
      </c>
      <c r="BN1014" s="64">
        <v>0.37290409121395041</v>
      </c>
      <c r="BO1014" s="64">
        <v>1715.7</v>
      </c>
      <c r="BP1014" s="65">
        <v>3.6719706242350061E-2</v>
      </c>
      <c r="BQ1014" s="65">
        <v>1</v>
      </c>
      <c r="BR1014" s="80">
        <v>0.23255813953488372</v>
      </c>
      <c r="BS1014" s="18">
        <v>8.9759281925744602E-2</v>
      </c>
    </row>
    <row r="1015" spans="1:71">
      <c r="A1015" s="77" t="s">
        <v>354</v>
      </c>
      <c r="B1015" s="12" t="s">
        <v>169</v>
      </c>
      <c r="C1015" s="13">
        <v>21</v>
      </c>
      <c r="D1015" s="13">
        <v>72</v>
      </c>
      <c r="E1015" s="13">
        <v>13</v>
      </c>
      <c r="F1015" s="13">
        <v>59</v>
      </c>
      <c r="G1015" s="13">
        <v>21.1</v>
      </c>
      <c r="H1015" s="14">
        <v>691</v>
      </c>
      <c r="I1015" s="15">
        <v>259</v>
      </c>
      <c r="J1015" s="15">
        <v>518</v>
      </c>
      <c r="K1015" s="14">
        <v>50.2</v>
      </c>
      <c r="L1015" s="15">
        <v>79</v>
      </c>
      <c r="M1015" s="15">
        <v>223</v>
      </c>
      <c r="N1015" s="14">
        <v>35</v>
      </c>
      <c r="O1015" s="14">
        <v>94</v>
      </c>
      <c r="P1015" s="14">
        <v>144</v>
      </c>
      <c r="Q1015" s="14">
        <v>65</v>
      </c>
      <c r="R1015" s="15">
        <v>115</v>
      </c>
      <c r="S1015" s="15">
        <v>331</v>
      </c>
      <c r="T1015" s="15">
        <v>439</v>
      </c>
      <c r="U1015" s="15">
        <v>137</v>
      </c>
      <c r="V1015" s="68">
        <v>101</v>
      </c>
      <c r="W1015" s="15">
        <v>50</v>
      </c>
      <c r="X1015" s="15">
        <v>22</v>
      </c>
      <c r="Y1015" s="15">
        <v>173</v>
      </c>
      <c r="Z1015" s="14">
        <v>1534</v>
      </c>
      <c r="AA1015" s="14">
        <v>13</v>
      </c>
      <c r="AB1015" s="14">
        <v>0</v>
      </c>
      <c r="AC1015" s="13">
        <v>-5.0999999999999996</v>
      </c>
      <c r="AD1015" s="13">
        <v>107.7</v>
      </c>
      <c r="AE1015" s="13">
        <v>118.9</v>
      </c>
      <c r="AF1015" s="13">
        <v>-11.3</v>
      </c>
      <c r="AG1015" s="13">
        <v>14</v>
      </c>
      <c r="AH1015" s="13">
        <v>1.37</v>
      </c>
      <c r="AI1015" s="13">
        <v>17</v>
      </c>
      <c r="AJ1015" s="13">
        <v>7</v>
      </c>
      <c r="AK1015" s="13">
        <v>21.3</v>
      </c>
      <c r="AL1015" s="13">
        <v>14</v>
      </c>
      <c r="AM1015" s="13">
        <v>12.4</v>
      </c>
      <c r="AN1015" s="13">
        <v>57.6</v>
      </c>
      <c r="AO1015" s="13">
        <v>59.4</v>
      </c>
      <c r="AP1015" s="13">
        <v>18.399999999999999</v>
      </c>
      <c r="AQ1015" s="13">
        <v>102.46</v>
      </c>
      <c r="AR1015" s="13">
        <v>10.3</v>
      </c>
      <c r="AS1015" s="13">
        <v>3248</v>
      </c>
      <c r="AT1015" s="16">
        <v>9.5972222222222214</v>
      </c>
      <c r="AU1015" s="16">
        <v>1.9027777777777777</v>
      </c>
      <c r="AV1015" s="17">
        <v>6.0972222222222223</v>
      </c>
      <c r="AW1015" s="17">
        <v>1.5972222222222223</v>
      </c>
      <c r="AX1015" s="17">
        <v>4.5972222222222223</v>
      </c>
      <c r="AY1015" s="17">
        <v>0.69444444444444442</v>
      </c>
      <c r="AZ1015" s="17">
        <v>0.30555555555555558</v>
      </c>
      <c r="BA1015" s="17">
        <v>1.4027777777777777</v>
      </c>
      <c r="BB1015" s="18">
        <v>0.45484465508162186</v>
      </c>
      <c r="BC1015" s="18">
        <v>1.3564356435643565</v>
      </c>
      <c r="BD1015" s="18">
        <v>3.2912058978409688E-2</v>
      </c>
      <c r="BE1015" s="18">
        <v>1.4481305950500263E-2</v>
      </c>
      <c r="BF1015" s="18">
        <v>7.5697735650342282E-2</v>
      </c>
      <c r="BG1015" s="18">
        <v>0.21787783043707212</v>
      </c>
      <c r="BH1015" s="58" t="s">
        <v>1322</v>
      </c>
      <c r="BI1015" s="58" t="s">
        <v>1329</v>
      </c>
      <c r="BJ1015" s="60">
        <v>0.57600000000000007</v>
      </c>
      <c r="BK1015" s="60">
        <v>0.59399999999999997</v>
      </c>
      <c r="BL1015" s="60">
        <v>0.31261315630657815</v>
      </c>
      <c r="BM1015" s="62" t="s">
        <v>1527</v>
      </c>
      <c r="BN1015" s="64">
        <v>0.29351665548848649</v>
      </c>
      <c r="BO1015" s="64">
        <v>1519.2</v>
      </c>
      <c r="BP1015" s="65">
        <v>9.0179041600842544E-2</v>
      </c>
      <c r="BQ1015" s="65">
        <v>1.3564356435643565</v>
      </c>
      <c r="BR1015" s="80">
        <v>0.28896787783043704</v>
      </c>
      <c r="BS1015" s="18">
        <v>0.11212041425311566</v>
      </c>
    </row>
    <row r="1016" spans="1:71">
      <c r="A1016" s="77" t="s">
        <v>356</v>
      </c>
      <c r="B1016" s="12" t="s">
        <v>51</v>
      </c>
      <c r="C1016" s="13">
        <v>34</v>
      </c>
      <c r="D1016" s="13">
        <v>62</v>
      </c>
      <c r="E1016" s="13">
        <v>47</v>
      </c>
      <c r="F1016" s="13">
        <v>15</v>
      </c>
      <c r="G1016" s="13">
        <v>30.6</v>
      </c>
      <c r="H1016" s="14">
        <v>688</v>
      </c>
      <c r="I1016" s="15">
        <v>254</v>
      </c>
      <c r="J1016" s="15">
        <v>570</v>
      </c>
      <c r="K1016" s="14">
        <v>44.3</v>
      </c>
      <c r="L1016" s="15">
        <v>105</v>
      </c>
      <c r="M1016" s="15">
        <v>304</v>
      </c>
      <c r="N1016" s="14">
        <v>35.299999999999997</v>
      </c>
      <c r="O1016" s="14">
        <v>68</v>
      </c>
      <c r="P1016" s="14">
        <v>74</v>
      </c>
      <c r="Q1016" s="14">
        <v>90.9</v>
      </c>
      <c r="R1016" s="15">
        <v>74</v>
      </c>
      <c r="S1016" s="15">
        <v>186</v>
      </c>
      <c r="T1016" s="15">
        <v>267</v>
      </c>
      <c r="U1016" s="15">
        <v>242</v>
      </c>
      <c r="V1016" s="68">
        <v>74</v>
      </c>
      <c r="W1016" s="15">
        <v>68</v>
      </c>
      <c r="X1016" s="15">
        <v>25</v>
      </c>
      <c r="Y1016" s="15">
        <v>99</v>
      </c>
      <c r="Z1016" s="14">
        <v>1562</v>
      </c>
      <c r="AA1016" s="14">
        <v>1</v>
      </c>
      <c r="AB1016" s="14">
        <v>0</v>
      </c>
      <c r="AC1016" s="13">
        <v>5.5</v>
      </c>
      <c r="AD1016" s="13">
        <v>116.6</v>
      </c>
      <c r="AE1016" s="13">
        <v>107.7</v>
      </c>
      <c r="AF1016" s="13">
        <v>8.9</v>
      </c>
      <c r="AG1016" s="13">
        <v>17.399999999999999</v>
      </c>
      <c r="AH1016" s="13">
        <v>3.1</v>
      </c>
      <c r="AI1016" s="13">
        <v>25.9</v>
      </c>
      <c r="AJ1016" s="13">
        <v>3.8</v>
      </c>
      <c r="AK1016" s="13">
        <v>9.1</v>
      </c>
      <c r="AL1016" s="13">
        <v>6.5</v>
      </c>
      <c r="AM1016" s="13">
        <v>8.3000000000000007</v>
      </c>
      <c r="AN1016" s="13">
        <v>53.8</v>
      </c>
      <c r="AO1016" s="13">
        <v>56.5</v>
      </c>
      <c r="AP1016" s="13">
        <v>15.6</v>
      </c>
      <c r="AQ1016" s="13">
        <v>99.38</v>
      </c>
      <c r="AR1016" s="13">
        <v>8.8000000000000007</v>
      </c>
      <c r="AS1016" s="13">
        <v>3921</v>
      </c>
      <c r="AT1016" s="16">
        <v>11.096774193548388</v>
      </c>
      <c r="AU1016" s="16">
        <v>3.903225806451613</v>
      </c>
      <c r="AV1016" s="17">
        <v>4.306451612903226</v>
      </c>
      <c r="AW1016" s="17">
        <v>1.1935483870967742</v>
      </c>
      <c r="AX1016" s="17">
        <v>3</v>
      </c>
      <c r="AY1016" s="17">
        <v>1.096774193548387</v>
      </c>
      <c r="AZ1016" s="17">
        <v>0.40322580645161288</v>
      </c>
      <c r="BA1016" s="17">
        <v>1.1935483870967742</v>
      </c>
      <c r="BB1016" s="18">
        <v>0.36263967952772508</v>
      </c>
      <c r="BC1016" s="18">
        <v>3.2702702702702702</v>
      </c>
      <c r="BD1016" s="18">
        <v>3.5842293906810034E-2</v>
      </c>
      <c r="BE1016" s="18">
        <v>1.3177313936327218E-2</v>
      </c>
      <c r="BF1016" s="18">
        <v>3.900484925152857E-2</v>
      </c>
      <c r="BG1016" s="18">
        <v>9.8039215686274508E-2</v>
      </c>
      <c r="BH1016" s="58" t="s">
        <v>1323</v>
      </c>
      <c r="BI1016" s="58" t="s">
        <v>1332</v>
      </c>
      <c r="BJ1016" s="60">
        <v>0.53799999999999992</v>
      </c>
      <c r="BK1016" s="60">
        <v>0.56499999999999995</v>
      </c>
      <c r="BL1016" s="60">
        <v>0.343995171997586</v>
      </c>
      <c r="BM1016" s="62" t="s">
        <v>1526</v>
      </c>
      <c r="BN1016" s="64">
        <v>0.33937820471214386</v>
      </c>
      <c r="BO1016" s="64">
        <v>1897.2</v>
      </c>
      <c r="BP1016" s="65">
        <v>0.12755639890364748</v>
      </c>
      <c r="BQ1016" s="65">
        <v>3.2702702702702702</v>
      </c>
      <c r="BR1016" s="80">
        <v>0.14073371283997471</v>
      </c>
      <c r="BS1016" s="18">
        <v>6.3251106894370648E-2</v>
      </c>
    </row>
    <row r="1017" spans="1:71">
      <c r="A1017" s="77" t="s">
        <v>358</v>
      </c>
      <c r="B1017" s="12" t="s">
        <v>87</v>
      </c>
      <c r="C1017" s="13">
        <v>20</v>
      </c>
      <c r="D1017" s="13">
        <v>80</v>
      </c>
      <c r="E1017" s="13">
        <v>39</v>
      </c>
      <c r="F1017" s="13">
        <v>41</v>
      </c>
      <c r="G1017" s="13">
        <v>18.899999999999999</v>
      </c>
      <c r="H1017" s="14">
        <v>688</v>
      </c>
      <c r="I1017" s="15">
        <v>256</v>
      </c>
      <c r="J1017" s="15">
        <v>552</v>
      </c>
      <c r="K1017" s="14">
        <v>45.4</v>
      </c>
      <c r="L1017" s="15">
        <v>96</v>
      </c>
      <c r="M1017" s="15">
        <v>264</v>
      </c>
      <c r="N1017" s="14">
        <v>36.1</v>
      </c>
      <c r="O1017" s="14">
        <v>88</v>
      </c>
      <c r="P1017" s="14">
        <v>112</v>
      </c>
      <c r="Q1017" s="14">
        <v>81.5</v>
      </c>
      <c r="R1017" s="15">
        <v>56</v>
      </c>
      <c r="S1017" s="15">
        <v>224</v>
      </c>
      <c r="T1017" s="15">
        <v>280</v>
      </c>
      <c r="U1017" s="15">
        <v>80</v>
      </c>
      <c r="V1017" s="68">
        <v>72</v>
      </c>
      <c r="W1017" s="15">
        <v>32</v>
      </c>
      <c r="X1017" s="15">
        <v>72</v>
      </c>
      <c r="Y1017" s="15">
        <v>128</v>
      </c>
      <c r="Z1017" s="14">
        <v>1376</v>
      </c>
      <c r="AA1017" s="14">
        <v>1</v>
      </c>
      <c r="AB1017" s="14">
        <v>0</v>
      </c>
      <c r="AC1017" s="13">
        <v>-0.4</v>
      </c>
      <c r="AD1017" s="13">
        <v>110.4</v>
      </c>
      <c r="AE1017" s="13">
        <v>112.1</v>
      </c>
      <c r="AF1017" s="13">
        <v>-1.7</v>
      </c>
      <c r="AG1017" s="13">
        <v>7.2</v>
      </c>
      <c r="AH1017" s="13">
        <v>1.07</v>
      </c>
      <c r="AI1017" s="13">
        <v>10.4</v>
      </c>
      <c r="AJ1017" s="13">
        <v>3.5</v>
      </c>
      <c r="AK1017" s="13">
        <v>13.3</v>
      </c>
      <c r="AL1017" s="13">
        <v>8.5</v>
      </c>
      <c r="AM1017" s="13">
        <v>9.8000000000000007</v>
      </c>
      <c r="AN1017" s="13">
        <v>54.1</v>
      </c>
      <c r="AO1017" s="13">
        <v>57.1</v>
      </c>
      <c r="AP1017" s="13">
        <v>18.100000000000001</v>
      </c>
      <c r="AQ1017" s="13">
        <v>105.38</v>
      </c>
      <c r="AR1017" s="13">
        <v>7.9</v>
      </c>
      <c r="AS1017" s="13">
        <v>3328</v>
      </c>
      <c r="AT1017" s="16">
        <v>8.6</v>
      </c>
      <c r="AU1017" s="16">
        <v>1</v>
      </c>
      <c r="AV1017" s="17">
        <v>3.5</v>
      </c>
      <c r="AW1017" s="17">
        <v>0.7</v>
      </c>
      <c r="AX1017" s="17">
        <v>2.8</v>
      </c>
      <c r="AY1017" s="17">
        <v>0.4</v>
      </c>
      <c r="AZ1017" s="17">
        <v>0.9</v>
      </c>
      <c r="BA1017" s="17">
        <v>0.9</v>
      </c>
      <c r="BB1017" s="18">
        <v>0.45502645502645506</v>
      </c>
      <c r="BC1017" s="18">
        <v>1.1111111111111112</v>
      </c>
      <c r="BD1017" s="18">
        <v>2.1164021164021166E-2</v>
      </c>
      <c r="BE1017" s="18">
        <v>4.7619047619047623E-2</v>
      </c>
      <c r="BF1017" s="18">
        <v>3.7037037037037035E-2</v>
      </c>
      <c r="BG1017" s="18">
        <v>0.14814814814814814</v>
      </c>
      <c r="BH1017" s="58" t="s">
        <v>1321</v>
      </c>
      <c r="BI1017" s="58" t="s">
        <v>1329</v>
      </c>
      <c r="BJ1017" s="60">
        <v>0.54100000000000004</v>
      </c>
      <c r="BK1017" s="60">
        <v>0.57100000000000006</v>
      </c>
      <c r="BL1017" s="60">
        <v>0.3331321665660833</v>
      </c>
      <c r="BM1017" s="62" t="s">
        <v>1527</v>
      </c>
      <c r="BN1017" s="64">
        <v>0.2630181086519115</v>
      </c>
      <c r="BO1017" s="64">
        <v>1512</v>
      </c>
      <c r="BP1017" s="65">
        <v>5.2910052910052907E-2</v>
      </c>
      <c r="BQ1017" s="65">
        <v>1.1111111111111112</v>
      </c>
      <c r="BR1017" s="80">
        <v>0.1851851851851852</v>
      </c>
      <c r="BS1017" s="18">
        <v>8.4656084656084665E-2</v>
      </c>
    </row>
    <row r="1018" spans="1:71">
      <c r="A1018" s="77" t="s">
        <v>360</v>
      </c>
      <c r="B1018" s="12" t="s">
        <v>67</v>
      </c>
      <c r="C1018" s="13">
        <v>24</v>
      </c>
      <c r="D1018" s="13">
        <v>57</v>
      </c>
      <c r="E1018" s="13">
        <v>36</v>
      </c>
      <c r="F1018" s="13">
        <v>21</v>
      </c>
      <c r="G1018" s="13">
        <v>24.9</v>
      </c>
      <c r="H1018" s="14">
        <v>684</v>
      </c>
      <c r="I1018" s="15">
        <v>274</v>
      </c>
      <c r="J1018" s="15">
        <v>559</v>
      </c>
      <c r="K1018" s="14">
        <v>48.7</v>
      </c>
      <c r="L1018" s="15">
        <v>63</v>
      </c>
      <c r="M1018" s="15">
        <v>182</v>
      </c>
      <c r="N1018" s="14">
        <v>34.200000000000003</v>
      </c>
      <c r="O1018" s="14">
        <v>80</v>
      </c>
      <c r="P1018" s="14">
        <v>103</v>
      </c>
      <c r="Q1018" s="14">
        <v>76</v>
      </c>
      <c r="R1018" s="15">
        <v>125</v>
      </c>
      <c r="S1018" s="15">
        <v>234</v>
      </c>
      <c r="T1018" s="15">
        <v>365</v>
      </c>
      <c r="U1018" s="15">
        <v>86</v>
      </c>
      <c r="V1018" s="68">
        <v>63</v>
      </c>
      <c r="W1018" s="15">
        <v>97</v>
      </c>
      <c r="X1018" s="15">
        <v>51</v>
      </c>
      <c r="Y1018" s="15">
        <v>137</v>
      </c>
      <c r="Z1018" s="14">
        <v>1619</v>
      </c>
      <c r="AA1018" s="14">
        <v>6</v>
      </c>
      <c r="AB1018" s="14">
        <v>0</v>
      </c>
      <c r="AC1018" s="13">
        <v>2.5</v>
      </c>
      <c r="AD1018" s="13">
        <v>114.8</v>
      </c>
      <c r="AE1018" s="13">
        <v>109.2</v>
      </c>
      <c r="AF1018" s="13">
        <v>5.6</v>
      </c>
      <c r="AG1018" s="13">
        <v>8.1999999999999993</v>
      </c>
      <c r="AH1018" s="13">
        <v>1.28</v>
      </c>
      <c r="AI1018" s="13">
        <v>11</v>
      </c>
      <c r="AJ1018" s="13">
        <v>8.1</v>
      </c>
      <c r="AK1018" s="13">
        <v>15.8</v>
      </c>
      <c r="AL1018" s="13">
        <v>11.8</v>
      </c>
      <c r="AM1018" s="13">
        <v>8.6</v>
      </c>
      <c r="AN1018" s="13">
        <v>54.3</v>
      </c>
      <c r="AO1018" s="13">
        <v>56.7</v>
      </c>
      <c r="AP1018" s="13">
        <v>18.5</v>
      </c>
      <c r="AQ1018" s="13">
        <v>101.55</v>
      </c>
      <c r="AR1018" s="13">
        <v>11.7</v>
      </c>
      <c r="AS1018" s="13">
        <v>2994</v>
      </c>
      <c r="AT1018" s="16">
        <v>12</v>
      </c>
      <c r="AU1018" s="16">
        <v>1.5087719298245614</v>
      </c>
      <c r="AV1018" s="17">
        <v>6.4035087719298245</v>
      </c>
      <c r="AW1018" s="17">
        <v>2.192982456140351</v>
      </c>
      <c r="AX1018" s="17">
        <v>4.1052631578947372</v>
      </c>
      <c r="AY1018" s="17">
        <v>1.7017543859649122</v>
      </c>
      <c r="AZ1018" s="17">
        <v>0.89473684210526316</v>
      </c>
      <c r="BA1018" s="17">
        <v>1.1052631578947369</v>
      </c>
      <c r="BB1018" s="18">
        <v>0.48192771084337355</v>
      </c>
      <c r="BC1018" s="18">
        <v>1.3650793650793649</v>
      </c>
      <c r="BD1018" s="18">
        <v>6.8343549637145076E-2</v>
      </c>
      <c r="BE1018" s="18">
        <v>3.5933206510251538E-2</v>
      </c>
      <c r="BF1018" s="18">
        <v>8.8071584583949841E-2</v>
      </c>
      <c r="BG1018" s="18">
        <v>0.16487000634115412</v>
      </c>
      <c r="BH1018" s="58" t="s">
        <v>1322</v>
      </c>
      <c r="BI1018" s="58" t="s">
        <v>1330</v>
      </c>
      <c r="BJ1018" s="60">
        <v>0.54299999999999993</v>
      </c>
      <c r="BK1018" s="60">
        <v>0.56700000000000006</v>
      </c>
      <c r="BL1018" s="60">
        <v>0.33735666867833436</v>
      </c>
      <c r="BM1018" s="62" t="s">
        <v>1527</v>
      </c>
      <c r="BN1018" s="64">
        <v>0.3670020120724346</v>
      </c>
      <c r="BO1018" s="64">
        <v>1419.3</v>
      </c>
      <c r="BP1018" s="65">
        <v>6.059325019375749E-2</v>
      </c>
      <c r="BQ1018" s="65">
        <v>1.3650793650793651</v>
      </c>
      <c r="BR1018" s="80">
        <v>0.25716902698513355</v>
      </c>
      <c r="BS1018" s="18">
        <v>0.12048192771084339</v>
      </c>
    </row>
    <row r="1019" spans="1:71">
      <c r="A1019" s="77" t="s">
        <v>362</v>
      </c>
      <c r="B1019" s="12" t="s">
        <v>87</v>
      </c>
      <c r="C1019" s="13">
        <v>26</v>
      </c>
      <c r="D1019" s="13">
        <v>69</v>
      </c>
      <c r="E1019" s="13">
        <v>39</v>
      </c>
      <c r="F1019" s="13">
        <v>30</v>
      </c>
      <c r="G1019" s="13">
        <v>24.3</v>
      </c>
      <c r="H1019" s="14">
        <v>683</v>
      </c>
      <c r="I1019" s="15">
        <v>255</v>
      </c>
      <c r="J1019" s="15">
        <v>607</v>
      </c>
      <c r="K1019" s="14">
        <v>42.5</v>
      </c>
      <c r="L1019" s="15">
        <v>131</v>
      </c>
      <c r="M1019" s="15">
        <v>393</v>
      </c>
      <c r="N1019" s="14">
        <v>33.799999999999997</v>
      </c>
      <c r="O1019" s="14">
        <v>35</v>
      </c>
      <c r="P1019" s="14">
        <v>48</v>
      </c>
      <c r="Q1019" s="14">
        <v>71.400000000000006</v>
      </c>
      <c r="R1019" s="15">
        <v>28</v>
      </c>
      <c r="S1019" s="15">
        <v>173</v>
      </c>
      <c r="T1019" s="15">
        <v>207</v>
      </c>
      <c r="U1019" s="15">
        <v>159</v>
      </c>
      <c r="V1019" s="68">
        <v>69</v>
      </c>
      <c r="W1019" s="15">
        <v>69</v>
      </c>
      <c r="X1019" s="15">
        <v>21</v>
      </c>
      <c r="Y1019" s="15">
        <v>124</v>
      </c>
      <c r="Z1019" s="14">
        <v>1359</v>
      </c>
      <c r="AA1019" s="14">
        <v>0</v>
      </c>
      <c r="AB1019" s="14">
        <v>0</v>
      </c>
      <c r="AC1019" s="13">
        <v>1.5</v>
      </c>
      <c r="AD1019" s="13">
        <v>114.5</v>
      </c>
      <c r="AE1019" s="13">
        <v>111.7</v>
      </c>
      <c r="AF1019" s="13">
        <v>2.8</v>
      </c>
      <c r="AG1019" s="13">
        <v>12.4</v>
      </c>
      <c r="AH1019" s="13">
        <v>2.33</v>
      </c>
      <c r="AI1019" s="13">
        <v>18.399999999999999</v>
      </c>
      <c r="AJ1019" s="13">
        <v>1.7</v>
      </c>
      <c r="AK1019" s="13">
        <v>9.8000000000000007</v>
      </c>
      <c r="AL1019" s="13">
        <v>5.8</v>
      </c>
      <c r="AM1019" s="13">
        <v>7.9</v>
      </c>
      <c r="AN1019" s="13">
        <v>53.5</v>
      </c>
      <c r="AO1019" s="13">
        <v>54.4</v>
      </c>
      <c r="AP1019" s="13">
        <v>17.100000000000001</v>
      </c>
      <c r="AQ1019" s="13">
        <v>102.32</v>
      </c>
      <c r="AR1019" s="13">
        <v>7.3</v>
      </c>
      <c r="AS1019" s="13">
        <v>3581</v>
      </c>
      <c r="AT1019" s="16">
        <v>9.8985507246376816</v>
      </c>
      <c r="AU1019" s="16">
        <v>2.3043478260869565</v>
      </c>
      <c r="AV1019" s="17">
        <v>3</v>
      </c>
      <c r="AW1019" s="17">
        <v>0.40579710144927539</v>
      </c>
      <c r="AX1019" s="17">
        <v>2.5072463768115942</v>
      </c>
      <c r="AY1019" s="17">
        <v>1</v>
      </c>
      <c r="AZ1019" s="17">
        <v>0.30434782608695654</v>
      </c>
      <c r="BA1019" s="17">
        <v>1</v>
      </c>
      <c r="BB1019" s="18">
        <v>0.40734776644599513</v>
      </c>
      <c r="BC1019" s="18">
        <v>2.3043478260869565</v>
      </c>
      <c r="BD1019" s="18">
        <v>4.1152263374485597E-2</v>
      </c>
      <c r="BE1019" s="18">
        <v>1.2524601896582574E-2</v>
      </c>
      <c r="BF1019" s="18">
        <v>1.669946919544343E-2</v>
      </c>
      <c r="BG1019" s="18">
        <v>0.10317886324327548</v>
      </c>
      <c r="BH1019" s="58" t="s">
        <v>1322</v>
      </c>
      <c r="BI1019" s="58" t="s">
        <v>1330</v>
      </c>
      <c r="BJ1019" s="60">
        <v>0.53500000000000003</v>
      </c>
      <c r="BK1019" s="60">
        <v>0.54400000000000004</v>
      </c>
      <c r="BL1019" s="60">
        <v>0.36632468316234157</v>
      </c>
      <c r="BM1019" s="62" t="s">
        <v>1527</v>
      </c>
      <c r="BN1019" s="64">
        <v>0.30273233604525707</v>
      </c>
      <c r="BO1019" s="64">
        <v>1676.7</v>
      </c>
      <c r="BP1019" s="65">
        <v>9.4829128645553762E-2</v>
      </c>
      <c r="BQ1019" s="65">
        <v>2.3043478260869565</v>
      </c>
      <c r="BR1019" s="80">
        <v>0.12345679012345678</v>
      </c>
      <c r="BS1019" s="18">
        <v>5.9044551798174992E-2</v>
      </c>
    </row>
    <row r="1020" spans="1:71">
      <c r="A1020" s="77" t="s">
        <v>364</v>
      </c>
      <c r="B1020" s="12" t="s">
        <v>53</v>
      </c>
      <c r="C1020" s="13">
        <v>32</v>
      </c>
      <c r="D1020" s="13">
        <v>75</v>
      </c>
      <c r="E1020" s="13">
        <v>33</v>
      </c>
      <c r="F1020" s="13">
        <v>42</v>
      </c>
      <c r="G1020" s="13">
        <v>24.5</v>
      </c>
      <c r="H1020" s="14">
        <v>683</v>
      </c>
      <c r="I1020" s="15">
        <v>240</v>
      </c>
      <c r="J1020" s="15">
        <v>570</v>
      </c>
      <c r="K1020" s="14">
        <v>42.3</v>
      </c>
      <c r="L1020" s="15">
        <v>180</v>
      </c>
      <c r="M1020" s="15">
        <v>443</v>
      </c>
      <c r="N1020" s="14">
        <v>40.6</v>
      </c>
      <c r="O1020" s="14">
        <v>23</v>
      </c>
      <c r="P1020" s="14">
        <v>23</v>
      </c>
      <c r="Q1020" s="14">
        <v>73.099999999999994</v>
      </c>
      <c r="R1020" s="15">
        <v>53</v>
      </c>
      <c r="S1020" s="15">
        <v>293</v>
      </c>
      <c r="T1020" s="15">
        <v>353</v>
      </c>
      <c r="U1020" s="15">
        <v>165</v>
      </c>
      <c r="V1020" s="68">
        <v>68</v>
      </c>
      <c r="W1020" s="15">
        <v>68</v>
      </c>
      <c r="X1020" s="15">
        <v>38</v>
      </c>
      <c r="Y1020" s="15">
        <v>150</v>
      </c>
      <c r="Z1020" s="14">
        <v>1583</v>
      </c>
      <c r="AA1020" s="14">
        <v>1</v>
      </c>
      <c r="AB1020" s="14">
        <v>0</v>
      </c>
      <c r="AC1020" s="13">
        <v>-2.1</v>
      </c>
      <c r="AD1020" s="13">
        <v>112.1</v>
      </c>
      <c r="AE1020" s="13">
        <v>116.4</v>
      </c>
      <c r="AF1020" s="13">
        <v>-4.2</v>
      </c>
      <c r="AG1020" s="13">
        <v>12.8</v>
      </c>
      <c r="AH1020" s="13">
        <v>2.5099999999999998</v>
      </c>
      <c r="AI1020" s="13">
        <v>20.100000000000001</v>
      </c>
      <c r="AJ1020" s="13">
        <v>2.9</v>
      </c>
      <c r="AK1020" s="13">
        <v>15.7</v>
      </c>
      <c r="AL1020" s="13">
        <v>9.4</v>
      </c>
      <c r="AM1020" s="13">
        <v>8</v>
      </c>
      <c r="AN1020" s="13">
        <v>58</v>
      </c>
      <c r="AO1020" s="13">
        <v>58.5</v>
      </c>
      <c r="AP1020" s="13">
        <v>15.1</v>
      </c>
      <c r="AQ1020" s="13">
        <v>100.27</v>
      </c>
      <c r="AR1020" s="13">
        <v>8.5</v>
      </c>
      <c r="AS1020" s="13">
        <v>3840</v>
      </c>
      <c r="AT1020" s="16">
        <v>9.1066666666666674</v>
      </c>
      <c r="AU1020" s="16">
        <v>2.2000000000000002</v>
      </c>
      <c r="AV1020" s="17">
        <v>4.706666666666667</v>
      </c>
      <c r="AW1020" s="17">
        <v>0.70666666666666667</v>
      </c>
      <c r="AX1020" s="17">
        <v>3.9066666666666667</v>
      </c>
      <c r="AY1020" s="17">
        <v>0.90666666666666662</v>
      </c>
      <c r="AZ1020" s="17">
        <v>0.50666666666666671</v>
      </c>
      <c r="BA1020" s="17">
        <v>0.90666666666666662</v>
      </c>
      <c r="BB1020" s="18">
        <v>0.3717006802721089</v>
      </c>
      <c r="BC1020" s="18">
        <v>2.4264705882352944</v>
      </c>
      <c r="BD1020" s="18">
        <v>3.700680272108843E-2</v>
      </c>
      <c r="BE1020" s="18">
        <v>2.0680272108843538E-2</v>
      </c>
      <c r="BF1020" s="18">
        <v>2.8843537414965988E-2</v>
      </c>
      <c r="BG1020" s="18">
        <v>0.15945578231292518</v>
      </c>
      <c r="BH1020" s="58" t="s">
        <v>1322</v>
      </c>
      <c r="BI1020" s="58" t="s">
        <v>1331</v>
      </c>
      <c r="BJ1020" s="60">
        <v>0.57999999999999996</v>
      </c>
      <c r="BK1020" s="60">
        <v>0.58499999999999996</v>
      </c>
      <c r="BL1020" s="60">
        <v>0.343995171997586</v>
      </c>
      <c r="BM1020" s="62" t="s">
        <v>1527</v>
      </c>
      <c r="BN1020" s="64">
        <v>0.27851374916163651</v>
      </c>
      <c r="BO1020" s="64">
        <v>1837.5</v>
      </c>
      <c r="BP1020" s="65">
        <v>8.9795918367346933E-2</v>
      </c>
      <c r="BQ1020" s="65">
        <v>2.4264705882352939</v>
      </c>
      <c r="BR1020" s="80">
        <v>0.19210884353741497</v>
      </c>
      <c r="BS1020" s="18">
        <v>8.3265306122448979E-2</v>
      </c>
    </row>
    <row r="1021" spans="1:71">
      <c r="A1021" s="77" t="s">
        <v>366</v>
      </c>
      <c r="B1021" s="12" t="s">
        <v>49</v>
      </c>
      <c r="C1021" s="13">
        <v>30</v>
      </c>
      <c r="D1021" s="13">
        <v>49</v>
      </c>
      <c r="E1021" s="13">
        <v>30</v>
      </c>
      <c r="F1021" s="13">
        <v>19</v>
      </c>
      <c r="G1021" s="13">
        <v>25.4</v>
      </c>
      <c r="H1021" s="14">
        <v>681</v>
      </c>
      <c r="I1021" s="15">
        <v>279</v>
      </c>
      <c r="J1021" s="15">
        <v>593</v>
      </c>
      <c r="K1021" s="14">
        <v>46.6</v>
      </c>
      <c r="L1021" s="15">
        <v>64</v>
      </c>
      <c r="M1021" s="15">
        <v>176</v>
      </c>
      <c r="N1021" s="14">
        <v>36.5</v>
      </c>
      <c r="O1021" s="14">
        <v>59</v>
      </c>
      <c r="P1021" s="14">
        <v>74</v>
      </c>
      <c r="Q1021" s="14">
        <v>83.6</v>
      </c>
      <c r="R1021" s="15">
        <v>88</v>
      </c>
      <c r="S1021" s="15">
        <v>323</v>
      </c>
      <c r="T1021" s="15">
        <v>412</v>
      </c>
      <c r="U1021" s="15">
        <v>103</v>
      </c>
      <c r="V1021" s="68">
        <v>59</v>
      </c>
      <c r="W1021" s="15">
        <v>34</v>
      </c>
      <c r="X1021" s="15">
        <v>25</v>
      </c>
      <c r="Y1021" s="15">
        <v>93</v>
      </c>
      <c r="Z1021" s="14">
        <v>1455</v>
      </c>
      <c r="AA1021" s="14">
        <v>11</v>
      </c>
      <c r="AB1021" s="14">
        <v>0</v>
      </c>
      <c r="AC1021" s="13">
        <v>1.9</v>
      </c>
      <c r="AD1021" s="13">
        <v>114.1</v>
      </c>
      <c r="AE1021" s="13">
        <v>110.8</v>
      </c>
      <c r="AF1021" s="13">
        <v>3.4</v>
      </c>
      <c r="AG1021" s="13">
        <v>12.6</v>
      </c>
      <c r="AH1021" s="13">
        <v>1.82</v>
      </c>
      <c r="AI1021" s="13">
        <v>13.2</v>
      </c>
      <c r="AJ1021" s="13">
        <v>7.1</v>
      </c>
      <c r="AK1021" s="13">
        <v>23.5</v>
      </c>
      <c r="AL1021" s="13">
        <v>15.6</v>
      </c>
      <c r="AM1021" s="13">
        <v>7.2</v>
      </c>
      <c r="AN1021" s="13">
        <v>52</v>
      </c>
      <c r="AO1021" s="13">
        <v>54.2</v>
      </c>
      <c r="AP1021" s="13">
        <v>23.4</v>
      </c>
      <c r="AQ1021" s="13">
        <v>101.2</v>
      </c>
      <c r="AR1021" s="13">
        <v>13.1</v>
      </c>
      <c r="AS1021" s="13">
        <v>2625</v>
      </c>
      <c r="AT1021" s="16">
        <v>13.897959183673469</v>
      </c>
      <c r="AU1021" s="16">
        <v>2.1020408163265305</v>
      </c>
      <c r="AV1021" s="17">
        <v>8.408163265306122</v>
      </c>
      <c r="AW1021" s="17">
        <v>1.7959183673469388</v>
      </c>
      <c r="AX1021" s="17">
        <v>6.591836734693878</v>
      </c>
      <c r="AY1021" s="17">
        <v>0.69387755102040816</v>
      </c>
      <c r="AZ1021" s="17">
        <v>0.51020408163265307</v>
      </c>
      <c r="BA1021" s="17">
        <v>1.2040816326530612</v>
      </c>
      <c r="BB1021" s="18">
        <v>0.54716374738871931</v>
      </c>
      <c r="BC1021" s="18">
        <v>1.7457627118644068</v>
      </c>
      <c r="BD1021" s="18">
        <v>2.7318013819701111E-2</v>
      </c>
      <c r="BE1021" s="18">
        <v>2.0086774867427288E-2</v>
      </c>
      <c r="BF1021" s="18">
        <v>7.0705447533344054E-2</v>
      </c>
      <c r="BG1021" s="18">
        <v>0.25952113128716059</v>
      </c>
      <c r="BH1021" s="58" t="s">
        <v>1322</v>
      </c>
      <c r="BI1021" s="58" t="s">
        <v>1331</v>
      </c>
      <c r="BJ1021" s="60">
        <v>0.52</v>
      </c>
      <c r="BK1021" s="60">
        <v>0.54200000000000004</v>
      </c>
      <c r="BL1021" s="60">
        <v>0.35787567893783945</v>
      </c>
      <c r="BM1021" s="62" t="s">
        <v>1527</v>
      </c>
      <c r="BN1021" s="64">
        <v>0.42504824867572788</v>
      </c>
      <c r="BO1021" s="64">
        <v>1244.5999999999999</v>
      </c>
      <c r="BP1021" s="65">
        <v>8.2757512453800419E-2</v>
      </c>
      <c r="BQ1021" s="65">
        <v>1.7457627118644068</v>
      </c>
      <c r="BR1021" s="80">
        <v>0.33103004981520168</v>
      </c>
      <c r="BS1021" s="18">
        <v>0.12614494616744334</v>
      </c>
    </row>
    <row r="1022" spans="1:71">
      <c r="A1022" s="77" t="s">
        <v>368</v>
      </c>
      <c r="B1022" s="12" t="s">
        <v>57</v>
      </c>
      <c r="C1022" s="13">
        <v>23</v>
      </c>
      <c r="D1022" s="13">
        <v>36</v>
      </c>
      <c r="E1022" s="13">
        <v>18</v>
      </c>
      <c r="F1022" s="13">
        <v>18</v>
      </c>
      <c r="G1022" s="13">
        <v>35.700000000000003</v>
      </c>
      <c r="H1022" s="14">
        <v>680</v>
      </c>
      <c r="I1022" s="15">
        <v>270</v>
      </c>
      <c r="J1022" s="15">
        <v>544</v>
      </c>
      <c r="K1022" s="14">
        <v>50</v>
      </c>
      <c r="L1022" s="15">
        <v>43</v>
      </c>
      <c r="M1022" s="15">
        <v>140</v>
      </c>
      <c r="N1022" s="14">
        <v>31.2</v>
      </c>
      <c r="O1022" s="14">
        <v>94</v>
      </c>
      <c r="P1022" s="14">
        <v>126</v>
      </c>
      <c r="Q1022" s="14">
        <v>74.599999999999994</v>
      </c>
      <c r="R1022" s="15">
        <v>61</v>
      </c>
      <c r="S1022" s="15">
        <v>299</v>
      </c>
      <c r="T1022" s="15">
        <v>360</v>
      </c>
      <c r="U1022" s="15">
        <v>180</v>
      </c>
      <c r="V1022" s="68">
        <v>104</v>
      </c>
      <c r="W1022" s="15">
        <v>58</v>
      </c>
      <c r="X1022" s="15">
        <v>36</v>
      </c>
      <c r="Y1022" s="15">
        <v>68</v>
      </c>
      <c r="Z1022" s="14">
        <v>1552</v>
      </c>
      <c r="AA1022" s="14">
        <v>20</v>
      </c>
      <c r="AB1022" s="14">
        <v>1</v>
      </c>
      <c r="AC1022" s="13">
        <v>1.5</v>
      </c>
      <c r="AD1022" s="13">
        <v>111.8</v>
      </c>
      <c r="AE1022" s="13">
        <v>110.2</v>
      </c>
      <c r="AF1022" s="13">
        <v>1.6</v>
      </c>
      <c r="AG1022" s="13">
        <v>20.3</v>
      </c>
      <c r="AH1022" s="13">
        <v>1.71</v>
      </c>
      <c r="AI1022" s="13">
        <v>20.5</v>
      </c>
      <c r="AJ1022" s="13">
        <v>4.5999999999999996</v>
      </c>
      <c r="AK1022" s="13">
        <v>21.6</v>
      </c>
      <c r="AL1022" s="13">
        <v>13.2</v>
      </c>
      <c r="AM1022" s="13">
        <v>12</v>
      </c>
      <c r="AN1022" s="13">
        <v>54.1</v>
      </c>
      <c r="AO1022" s="13">
        <v>56.9</v>
      </c>
      <c r="AP1022" s="13">
        <v>21.4</v>
      </c>
      <c r="AQ1022" s="13">
        <v>106.68</v>
      </c>
      <c r="AR1022" s="13">
        <v>13.5</v>
      </c>
      <c r="AS1022" s="13">
        <v>2858</v>
      </c>
      <c r="AT1022" s="16">
        <v>18.888888888888889</v>
      </c>
      <c r="AU1022" s="16">
        <v>5</v>
      </c>
      <c r="AV1022" s="17">
        <v>10</v>
      </c>
      <c r="AW1022" s="17">
        <v>1.6944444444444444</v>
      </c>
      <c r="AX1022" s="17">
        <v>8.3055555555555554</v>
      </c>
      <c r="AY1022" s="17">
        <v>1.6111111111111112</v>
      </c>
      <c r="AZ1022" s="17">
        <v>1</v>
      </c>
      <c r="BA1022" s="17">
        <v>2.8888888888888888</v>
      </c>
      <c r="BB1022" s="18">
        <v>0.52910052910052907</v>
      </c>
      <c r="BC1022" s="18">
        <v>1.7307692307692308</v>
      </c>
      <c r="BD1022" s="18">
        <v>4.5129162776221594E-2</v>
      </c>
      <c r="BE1022" s="18">
        <v>2.8011204481792715E-2</v>
      </c>
      <c r="BF1022" s="18">
        <v>4.7463429816370986E-2</v>
      </c>
      <c r="BG1022" s="18">
        <v>0.23264861500155615</v>
      </c>
      <c r="BH1022" s="58" t="s">
        <v>1323</v>
      </c>
      <c r="BI1022" s="58" t="s">
        <v>1330</v>
      </c>
      <c r="BJ1022" s="60">
        <v>0.54100000000000004</v>
      </c>
      <c r="BK1022" s="60">
        <v>0.56899999999999995</v>
      </c>
      <c r="BL1022" s="60">
        <v>0.32830416415208208</v>
      </c>
      <c r="BM1022" s="62" t="s">
        <v>1526</v>
      </c>
      <c r="BN1022" s="64">
        <v>0.57768835233623972</v>
      </c>
      <c r="BO1022" s="64">
        <v>1285.2</v>
      </c>
      <c r="BP1022" s="65">
        <v>0.14005602240896359</v>
      </c>
      <c r="BQ1022" s="65">
        <v>1.7307692307692308</v>
      </c>
      <c r="BR1022" s="80">
        <v>0.28011204481792717</v>
      </c>
      <c r="BS1022" s="18">
        <v>0.11775080402531383</v>
      </c>
    </row>
    <row r="1023" spans="1:71">
      <c r="A1023" s="77" t="s">
        <v>370</v>
      </c>
      <c r="B1023" s="12" t="s">
        <v>55</v>
      </c>
      <c r="C1023" s="13">
        <v>31</v>
      </c>
      <c r="D1023" s="13">
        <v>64</v>
      </c>
      <c r="E1023" s="13">
        <v>27</v>
      </c>
      <c r="F1023" s="13">
        <v>37</v>
      </c>
      <c r="G1023" s="13">
        <v>25.9</v>
      </c>
      <c r="H1023" s="14">
        <v>678</v>
      </c>
      <c r="I1023" s="15">
        <v>250</v>
      </c>
      <c r="J1023" s="15">
        <v>634</v>
      </c>
      <c r="K1023" s="14">
        <v>39.1</v>
      </c>
      <c r="L1023" s="15">
        <v>90</v>
      </c>
      <c r="M1023" s="15">
        <v>307</v>
      </c>
      <c r="N1023" s="14">
        <v>29.5</v>
      </c>
      <c r="O1023" s="14">
        <v>90</v>
      </c>
      <c r="P1023" s="14">
        <v>109</v>
      </c>
      <c r="Q1023" s="14">
        <v>85.2</v>
      </c>
      <c r="R1023" s="15">
        <v>45</v>
      </c>
      <c r="S1023" s="15">
        <v>192</v>
      </c>
      <c r="T1023" s="15">
        <v>237</v>
      </c>
      <c r="U1023" s="15">
        <v>166</v>
      </c>
      <c r="V1023" s="68">
        <v>77</v>
      </c>
      <c r="W1023" s="15">
        <v>38</v>
      </c>
      <c r="X1023" s="15">
        <v>13</v>
      </c>
      <c r="Y1023" s="15">
        <v>70</v>
      </c>
      <c r="Z1023" s="14">
        <v>1293</v>
      </c>
      <c r="AA1023" s="14">
        <v>0</v>
      </c>
      <c r="AB1023" s="14">
        <v>0</v>
      </c>
      <c r="AC1023" s="13">
        <v>-2.2000000000000002</v>
      </c>
      <c r="AD1023" s="13">
        <v>107.3</v>
      </c>
      <c r="AE1023" s="13">
        <v>112.3</v>
      </c>
      <c r="AF1023" s="13">
        <v>-4.9000000000000004</v>
      </c>
      <c r="AG1023" s="13">
        <v>15.2</v>
      </c>
      <c r="AH1023" s="13">
        <v>2.14</v>
      </c>
      <c r="AI1023" s="13">
        <v>18.100000000000001</v>
      </c>
      <c r="AJ1023" s="13">
        <v>2.5</v>
      </c>
      <c r="AK1023" s="13">
        <v>11.3</v>
      </c>
      <c r="AL1023" s="13">
        <v>6.8</v>
      </c>
      <c r="AM1023" s="13">
        <v>8.4</v>
      </c>
      <c r="AN1023" s="13">
        <v>46.2</v>
      </c>
      <c r="AO1023" s="13">
        <v>49.7</v>
      </c>
      <c r="AP1023" s="13">
        <v>19.5</v>
      </c>
      <c r="AQ1023" s="13">
        <v>99.13</v>
      </c>
      <c r="AR1023" s="13">
        <v>7.8</v>
      </c>
      <c r="AS1023" s="13">
        <v>3437</v>
      </c>
      <c r="AT1023" s="16">
        <v>10.59375</v>
      </c>
      <c r="AU1023" s="16">
        <v>2.59375</v>
      </c>
      <c r="AV1023" s="17">
        <v>3.703125</v>
      </c>
      <c r="AW1023" s="17">
        <v>0.703125</v>
      </c>
      <c r="AX1023" s="17">
        <v>3</v>
      </c>
      <c r="AY1023" s="17">
        <v>0.59375</v>
      </c>
      <c r="AZ1023" s="17">
        <v>0.203125</v>
      </c>
      <c r="BA1023" s="17">
        <v>1.203125</v>
      </c>
      <c r="BB1023" s="18">
        <v>0.40902509652509655</v>
      </c>
      <c r="BC1023" s="18">
        <v>2.1558441558441559</v>
      </c>
      <c r="BD1023" s="18">
        <v>2.2924710424710427E-2</v>
      </c>
      <c r="BE1023" s="18">
        <v>7.8426640926640926E-3</v>
      </c>
      <c r="BF1023" s="18">
        <v>2.7147683397683399E-2</v>
      </c>
      <c r="BG1023" s="18">
        <v>0.11583011583011583</v>
      </c>
      <c r="BH1023" s="58" t="s">
        <v>1322</v>
      </c>
      <c r="BI1023" s="58" t="s">
        <v>1331</v>
      </c>
      <c r="BJ1023" s="60">
        <v>0.46200000000000002</v>
      </c>
      <c r="BK1023" s="60">
        <v>0.49700000000000005</v>
      </c>
      <c r="BL1023" s="60">
        <v>0.38261919130959565</v>
      </c>
      <c r="BM1023" s="62" t="s">
        <v>1527</v>
      </c>
      <c r="BN1023" s="64">
        <v>0.32399396378269618</v>
      </c>
      <c r="BO1023" s="64">
        <v>1657.6</v>
      </c>
      <c r="BP1023" s="65">
        <v>0.10014478764478765</v>
      </c>
      <c r="BQ1023" s="65">
        <v>2.1558441558441559</v>
      </c>
      <c r="BR1023" s="80">
        <v>0.14297779922779924</v>
      </c>
      <c r="BS1023" s="18">
        <v>5.7915057915057917E-2</v>
      </c>
    </row>
    <row r="1024" spans="1:71">
      <c r="A1024" s="77" t="s">
        <v>372</v>
      </c>
      <c r="B1024" s="12" t="s">
        <v>53</v>
      </c>
      <c r="C1024" s="13">
        <v>29</v>
      </c>
      <c r="D1024" s="13">
        <v>64</v>
      </c>
      <c r="E1024" s="13">
        <v>29</v>
      </c>
      <c r="F1024" s="13">
        <v>35</v>
      </c>
      <c r="G1024" s="13">
        <v>24.1</v>
      </c>
      <c r="H1024" s="14">
        <v>678</v>
      </c>
      <c r="I1024" s="15">
        <v>218</v>
      </c>
      <c r="J1024" s="15">
        <v>486</v>
      </c>
      <c r="K1024" s="14">
        <v>44.8</v>
      </c>
      <c r="L1024" s="15">
        <v>147</v>
      </c>
      <c r="M1024" s="15">
        <v>352</v>
      </c>
      <c r="N1024" s="14">
        <v>42.6</v>
      </c>
      <c r="O1024" s="14">
        <v>96</v>
      </c>
      <c r="P1024" s="14">
        <v>115</v>
      </c>
      <c r="Q1024" s="14">
        <v>81.599999999999994</v>
      </c>
      <c r="R1024" s="15">
        <v>32</v>
      </c>
      <c r="S1024" s="15">
        <v>160</v>
      </c>
      <c r="T1024" s="15">
        <v>192</v>
      </c>
      <c r="U1024" s="15">
        <v>134</v>
      </c>
      <c r="V1024" s="68">
        <v>77</v>
      </c>
      <c r="W1024" s="15">
        <v>51</v>
      </c>
      <c r="X1024" s="15">
        <v>19</v>
      </c>
      <c r="Y1024" s="15">
        <v>96</v>
      </c>
      <c r="Z1024" s="14">
        <v>1261</v>
      </c>
      <c r="AA1024" s="14">
        <v>1</v>
      </c>
      <c r="AB1024" s="14">
        <v>0</v>
      </c>
      <c r="AC1024" s="13">
        <v>-1.2</v>
      </c>
      <c r="AD1024" s="13">
        <v>114.7</v>
      </c>
      <c r="AE1024" s="13">
        <v>118</v>
      </c>
      <c r="AF1024" s="13">
        <v>-3.3</v>
      </c>
      <c r="AG1024" s="13">
        <v>12.5</v>
      </c>
      <c r="AH1024" s="13">
        <v>1.83</v>
      </c>
      <c r="AI1024" s="13">
        <v>18.2</v>
      </c>
      <c r="AJ1024" s="13">
        <v>2.2999999999999998</v>
      </c>
      <c r="AK1024" s="13">
        <v>10.3</v>
      </c>
      <c r="AL1024" s="13">
        <v>6.4</v>
      </c>
      <c r="AM1024" s="13">
        <v>10</v>
      </c>
      <c r="AN1024" s="13">
        <v>60</v>
      </c>
      <c r="AO1024" s="13">
        <v>63.1</v>
      </c>
      <c r="AP1024" s="13">
        <v>16.899999999999999</v>
      </c>
      <c r="AQ1024" s="13">
        <v>100.84</v>
      </c>
      <c r="AR1024" s="13">
        <v>8.4</v>
      </c>
      <c r="AS1024" s="13">
        <v>3255</v>
      </c>
      <c r="AT1024" s="16">
        <v>10.59375</v>
      </c>
      <c r="AU1024" s="16">
        <v>2.09375</v>
      </c>
      <c r="AV1024" s="17">
        <v>3</v>
      </c>
      <c r="AW1024" s="17">
        <v>0.5</v>
      </c>
      <c r="AX1024" s="17">
        <v>2.5</v>
      </c>
      <c r="AY1024" s="17">
        <v>0.796875</v>
      </c>
      <c r="AZ1024" s="17">
        <v>0.296875</v>
      </c>
      <c r="BA1024" s="17">
        <v>1.203125</v>
      </c>
      <c r="BB1024" s="18">
        <v>0.43957468879668049</v>
      </c>
      <c r="BC1024" s="18">
        <v>1.7402597402597402</v>
      </c>
      <c r="BD1024" s="18">
        <v>3.3065352697095436E-2</v>
      </c>
      <c r="BE1024" s="18">
        <v>1.2318464730290456E-2</v>
      </c>
      <c r="BF1024" s="18">
        <v>2.0746887966804978E-2</v>
      </c>
      <c r="BG1024" s="18">
        <v>0.10373443983402489</v>
      </c>
      <c r="BH1024" s="58" t="s">
        <v>1322</v>
      </c>
      <c r="BI1024" s="58" t="s">
        <v>1331</v>
      </c>
      <c r="BJ1024" s="60">
        <v>0.6</v>
      </c>
      <c r="BK1024" s="60">
        <v>0.63100000000000001</v>
      </c>
      <c r="BL1024" s="60">
        <v>0.29330114665057333</v>
      </c>
      <c r="BM1024" s="62" t="s">
        <v>1527</v>
      </c>
      <c r="BN1024" s="64">
        <v>0.32399396378269618</v>
      </c>
      <c r="BO1024" s="64">
        <v>1542.4</v>
      </c>
      <c r="BP1024" s="65">
        <v>8.6877593360995847E-2</v>
      </c>
      <c r="BQ1024" s="65">
        <v>1.7402597402597402</v>
      </c>
      <c r="BR1024" s="80">
        <v>0.12448132780082986</v>
      </c>
      <c r="BS1024" s="18">
        <v>5.6621715076071916E-2</v>
      </c>
    </row>
    <row r="1025" spans="1:71">
      <c r="A1025" s="77" t="s">
        <v>374</v>
      </c>
      <c r="B1025" s="12" t="s">
        <v>121</v>
      </c>
      <c r="C1025" s="13">
        <v>31</v>
      </c>
      <c r="D1025" s="13">
        <v>47</v>
      </c>
      <c r="E1025" s="13">
        <v>22</v>
      </c>
      <c r="F1025" s="13">
        <v>25</v>
      </c>
      <c r="G1025" s="13">
        <v>32.4</v>
      </c>
      <c r="H1025" s="14">
        <v>677</v>
      </c>
      <c r="I1025" s="15">
        <v>216</v>
      </c>
      <c r="J1025" s="15">
        <v>573</v>
      </c>
      <c r="K1025" s="14">
        <v>37.299999999999997</v>
      </c>
      <c r="L1025" s="15">
        <v>108</v>
      </c>
      <c r="M1025" s="15">
        <v>296</v>
      </c>
      <c r="N1025" s="14">
        <v>36.5</v>
      </c>
      <c r="O1025" s="14">
        <v>141</v>
      </c>
      <c r="P1025" s="14">
        <v>165</v>
      </c>
      <c r="Q1025" s="14">
        <v>84.9</v>
      </c>
      <c r="R1025" s="15">
        <v>28</v>
      </c>
      <c r="S1025" s="15">
        <v>136</v>
      </c>
      <c r="T1025" s="15">
        <v>165</v>
      </c>
      <c r="U1025" s="15">
        <v>99</v>
      </c>
      <c r="V1025" s="68">
        <v>66</v>
      </c>
      <c r="W1025" s="15">
        <v>42</v>
      </c>
      <c r="X1025" s="15">
        <v>47</v>
      </c>
      <c r="Y1025" s="15">
        <v>108</v>
      </c>
      <c r="Z1025" s="14">
        <v>1222</v>
      </c>
      <c r="AA1025" s="14">
        <v>0</v>
      </c>
      <c r="AB1025" s="14">
        <v>0</v>
      </c>
      <c r="AC1025" s="13">
        <v>-4.3</v>
      </c>
      <c r="AD1025" s="13">
        <v>107.4</v>
      </c>
      <c r="AE1025" s="13">
        <v>113.4</v>
      </c>
      <c r="AF1025" s="13">
        <v>-6.1</v>
      </c>
      <c r="AG1025" s="13">
        <v>9.9</v>
      </c>
      <c r="AH1025" s="13">
        <v>1.55</v>
      </c>
      <c r="AI1025" s="13">
        <v>12.5</v>
      </c>
      <c r="AJ1025" s="13">
        <v>1.5</v>
      </c>
      <c r="AK1025" s="13">
        <v>8.8000000000000007</v>
      </c>
      <c r="AL1025" s="13">
        <v>5</v>
      </c>
      <c r="AM1025" s="13">
        <v>8</v>
      </c>
      <c r="AN1025" s="13">
        <v>46.7</v>
      </c>
      <c r="AO1025" s="13">
        <v>52.3</v>
      </c>
      <c r="AP1025" s="13">
        <v>19.2</v>
      </c>
      <c r="AQ1025" s="13">
        <v>100.41</v>
      </c>
      <c r="AR1025" s="13">
        <v>7</v>
      </c>
      <c r="AS1025" s="13">
        <v>3183</v>
      </c>
      <c r="AT1025" s="16">
        <v>14.404255319148936</v>
      </c>
      <c r="AU1025" s="16">
        <v>2.1063829787234041</v>
      </c>
      <c r="AV1025" s="17">
        <v>3.5106382978723403</v>
      </c>
      <c r="AW1025" s="17">
        <v>0.5957446808510638</v>
      </c>
      <c r="AX1025" s="17">
        <v>2.8936170212765959</v>
      </c>
      <c r="AY1025" s="17">
        <v>0.8936170212765957</v>
      </c>
      <c r="AZ1025" s="17">
        <v>1</v>
      </c>
      <c r="BA1025" s="17">
        <v>1.4042553191489362</v>
      </c>
      <c r="BB1025" s="18">
        <v>0.44457578145521409</v>
      </c>
      <c r="BC1025" s="18">
        <v>1.4999999999999998</v>
      </c>
      <c r="BD1025" s="18">
        <v>2.7580772261623324E-2</v>
      </c>
      <c r="BE1025" s="18">
        <v>3.0864197530864199E-2</v>
      </c>
      <c r="BF1025" s="18">
        <v>1.8387181507748884E-2</v>
      </c>
      <c r="BG1025" s="18">
        <v>8.9309167323351729E-2</v>
      </c>
      <c r="BH1025" s="58" t="s">
        <v>1323</v>
      </c>
      <c r="BI1025" s="58" t="s">
        <v>1331</v>
      </c>
      <c r="BJ1025" s="60">
        <v>0.46700000000000003</v>
      </c>
      <c r="BK1025" s="60">
        <v>0.52300000000000002</v>
      </c>
      <c r="BL1025" s="60">
        <v>0.34580567290283643</v>
      </c>
      <c r="BM1025" s="62" t="s">
        <v>1526</v>
      </c>
      <c r="BN1025" s="64">
        <v>0.44053255704439404</v>
      </c>
      <c r="BO1025" s="64">
        <v>1522.8</v>
      </c>
      <c r="BP1025" s="65">
        <v>6.5011820330969264E-2</v>
      </c>
      <c r="BQ1025" s="65">
        <v>1.5</v>
      </c>
      <c r="BR1025" s="80">
        <v>0.10835303388494878</v>
      </c>
      <c r="BS1025" s="18">
        <v>5.5599334559145432E-2</v>
      </c>
    </row>
    <row r="1026" spans="1:71">
      <c r="A1026" s="77" t="s">
        <v>376</v>
      </c>
      <c r="B1026" s="12" t="s">
        <v>139</v>
      </c>
      <c r="C1026" s="13">
        <v>23</v>
      </c>
      <c r="D1026" s="13">
        <v>44</v>
      </c>
      <c r="E1026" s="13">
        <v>9</v>
      </c>
      <c r="F1026" s="13">
        <v>35</v>
      </c>
      <c r="G1026" s="13">
        <v>26.6</v>
      </c>
      <c r="H1026" s="14">
        <v>673</v>
      </c>
      <c r="I1026" s="15">
        <v>268</v>
      </c>
      <c r="J1026" s="15">
        <v>449</v>
      </c>
      <c r="K1026" s="14">
        <v>60.4</v>
      </c>
      <c r="L1026" s="14">
        <v>0</v>
      </c>
      <c r="M1026" s="15">
        <v>4</v>
      </c>
      <c r="N1026" s="14">
        <v>0</v>
      </c>
      <c r="O1026" s="14">
        <v>132</v>
      </c>
      <c r="P1026" s="14">
        <v>163</v>
      </c>
      <c r="Q1026" s="14">
        <v>80.400000000000006</v>
      </c>
      <c r="R1026" s="15">
        <v>132</v>
      </c>
      <c r="S1026" s="15">
        <v>317</v>
      </c>
      <c r="T1026" s="15">
        <v>449</v>
      </c>
      <c r="U1026" s="15">
        <v>110</v>
      </c>
      <c r="V1026" s="68">
        <v>70</v>
      </c>
      <c r="W1026" s="15">
        <v>31</v>
      </c>
      <c r="X1026" s="15">
        <v>53</v>
      </c>
      <c r="Y1026" s="15">
        <v>106</v>
      </c>
      <c r="Z1026" s="14">
        <v>1558</v>
      </c>
      <c r="AA1026" s="14">
        <v>21</v>
      </c>
      <c r="AB1026" s="14">
        <v>0</v>
      </c>
      <c r="AC1026" s="13">
        <v>-6.8</v>
      </c>
      <c r="AD1026" s="13">
        <v>106.3</v>
      </c>
      <c r="AE1026" s="13">
        <v>118.9</v>
      </c>
      <c r="AF1026" s="13">
        <v>-12.7</v>
      </c>
      <c r="AG1026" s="13">
        <v>15.4</v>
      </c>
      <c r="AH1026" s="13">
        <v>1.54</v>
      </c>
      <c r="AI1026" s="13">
        <v>15.7</v>
      </c>
      <c r="AJ1026" s="13">
        <v>10.3</v>
      </c>
      <c r="AK1026" s="13">
        <v>25.5</v>
      </c>
      <c r="AL1026" s="13">
        <v>17.8</v>
      </c>
      <c r="AM1026" s="13">
        <v>10.199999999999999</v>
      </c>
      <c r="AN1026" s="13">
        <v>60.4</v>
      </c>
      <c r="AO1026" s="13">
        <v>64.7</v>
      </c>
      <c r="AP1026" s="13">
        <v>21</v>
      </c>
      <c r="AQ1026" s="13">
        <v>100.77</v>
      </c>
      <c r="AR1026" s="13">
        <v>15.6</v>
      </c>
      <c r="AS1026" s="13">
        <v>2463</v>
      </c>
      <c r="AT1026" s="16">
        <v>15.295454545454545</v>
      </c>
      <c r="AU1026" s="16">
        <v>2.5</v>
      </c>
      <c r="AV1026" s="17">
        <v>10.204545454545455</v>
      </c>
      <c r="AW1026" s="17">
        <v>3</v>
      </c>
      <c r="AX1026" s="17">
        <v>7.2045454545454541</v>
      </c>
      <c r="AY1026" s="17">
        <v>0.70454545454545459</v>
      </c>
      <c r="AZ1026" s="17">
        <v>1.2045454545454546</v>
      </c>
      <c r="BA1026" s="17">
        <v>1.5909090909090908</v>
      </c>
      <c r="BB1026" s="18">
        <v>0.57501708817498287</v>
      </c>
      <c r="BC1026" s="18">
        <v>1.5714285714285716</v>
      </c>
      <c r="BD1026" s="18">
        <v>2.6486671223513329E-2</v>
      </c>
      <c r="BE1026" s="18">
        <v>4.5283663704716336E-2</v>
      </c>
      <c r="BF1026" s="18">
        <v>0.11278195488721804</v>
      </c>
      <c r="BG1026" s="18">
        <v>0.27084757347915239</v>
      </c>
      <c r="BH1026" s="58" t="s">
        <v>1322</v>
      </c>
      <c r="BI1026" s="58" t="s">
        <v>1330</v>
      </c>
      <c r="BJ1026" s="60">
        <v>0.60399999999999998</v>
      </c>
      <c r="BK1026" s="60">
        <v>0.64700000000000002</v>
      </c>
      <c r="BL1026" s="60">
        <v>0.27097163548581776</v>
      </c>
      <c r="BM1026" s="62" t="s">
        <v>1527</v>
      </c>
      <c r="BN1026" s="64">
        <v>0.46778854947869031</v>
      </c>
      <c r="BO1026" s="64">
        <v>1170.4000000000001</v>
      </c>
      <c r="BP1026" s="65">
        <v>9.3984962406015032E-2</v>
      </c>
      <c r="BQ1026" s="65">
        <v>1.5714285714285714</v>
      </c>
      <c r="BR1026" s="80">
        <v>0.38362952836637049</v>
      </c>
      <c r="BS1026" s="18">
        <v>0.15179995443153338</v>
      </c>
    </row>
    <row r="1027" spans="1:71">
      <c r="A1027" s="77" t="s">
        <v>378</v>
      </c>
      <c r="B1027" s="12" t="s">
        <v>97</v>
      </c>
      <c r="C1027" s="13">
        <v>32</v>
      </c>
      <c r="D1027" s="13">
        <v>77</v>
      </c>
      <c r="E1027" s="13">
        <v>38</v>
      </c>
      <c r="F1027" s="13">
        <v>39</v>
      </c>
      <c r="G1027" s="13">
        <v>29.6</v>
      </c>
      <c r="H1027" s="14">
        <v>670</v>
      </c>
      <c r="I1027" s="15">
        <v>239</v>
      </c>
      <c r="J1027" s="15">
        <v>547</v>
      </c>
      <c r="K1027" s="14">
        <v>43.9</v>
      </c>
      <c r="L1027" s="15">
        <v>116</v>
      </c>
      <c r="M1027" s="15">
        <v>331</v>
      </c>
      <c r="N1027" s="14">
        <v>34.200000000000003</v>
      </c>
      <c r="O1027" s="14">
        <v>85</v>
      </c>
      <c r="P1027" s="14">
        <v>92</v>
      </c>
      <c r="Q1027" s="14">
        <v>86.3</v>
      </c>
      <c r="R1027" s="15">
        <v>31</v>
      </c>
      <c r="S1027" s="15">
        <v>139</v>
      </c>
      <c r="T1027" s="15">
        <v>169</v>
      </c>
      <c r="U1027" s="15">
        <v>139</v>
      </c>
      <c r="V1027" s="68">
        <v>62</v>
      </c>
      <c r="W1027" s="15">
        <v>100</v>
      </c>
      <c r="X1027" s="15">
        <v>31</v>
      </c>
      <c r="Y1027" s="15">
        <v>139</v>
      </c>
      <c r="Z1027" s="14">
        <v>1417</v>
      </c>
      <c r="AA1027" s="14">
        <v>0</v>
      </c>
      <c r="AB1027" s="14">
        <v>0</v>
      </c>
      <c r="AC1027" s="13">
        <v>0.1</v>
      </c>
      <c r="AD1027" s="13">
        <v>109.1</v>
      </c>
      <c r="AE1027" s="13">
        <v>108.6</v>
      </c>
      <c r="AF1027" s="13">
        <v>0.5</v>
      </c>
      <c r="AG1027" s="13">
        <v>8.6</v>
      </c>
      <c r="AH1027" s="13">
        <v>2.19</v>
      </c>
      <c r="AI1027" s="13">
        <v>17.7</v>
      </c>
      <c r="AJ1027" s="13">
        <v>1.4</v>
      </c>
      <c r="AK1027" s="13">
        <v>6.4</v>
      </c>
      <c r="AL1027" s="13">
        <v>3.8</v>
      </c>
      <c r="AM1027" s="13">
        <v>8.1</v>
      </c>
      <c r="AN1027" s="13">
        <v>54.3</v>
      </c>
      <c r="AO1027" s="13">
        <v>57.4</v>
      </c>
      <c r="AP1027" s="13">
        <v>12.1</v>
      </c>
      <c r="AQ1027" s="13">
        <v>96.52</v>
      </c>
      <c r="AR1027" s="13">
        <v>6.5</v>
      </c>
      <c r="AS1027" s="13">
        <v>4577</v>
      </c>
      <c r="AT1027" s="16">
        <v>8.7012987012987004</v>
      </c>
      <c r="AU1027" s="16">
        <v>1.8051948051948052</v>
      </c>
      <c r="AV1027" s="17">
        <v>2.1948051948051948</v>
      </c>
      <c r="AW1027" s="17">
        <v>0.40259740259740262</v>
      </c>
      <c r="AX1027" s="17">
        <v>1.8051948051948052</v>
      </c>
      <c r="AY1027" s="17">
        <v>1.2987012987012987</v>
      </c>
      <c r="AZ1027" s="17">
        <v>0.40259740259740262</v>
      </c>
      <c r="BA1027" s="17">
        <v>0.80519480519480524</v>
      </c>
      <c r="BB1027" s="18">
        <v>0.2939627939627939</v>
      </c>
      <c r="BC1027" s="18">
        <v>2.2419354838709675</v>
      </c>
      <c r="BD1027" s="18">
        <v>4.3875043875043873E-2</v>
      </c>
      <c r="BE1027" s="18">
        <v>1.3601263601263602E-2</v>
      </c>
      <c r="BF1027" s="18">
        <v>1.3601263601263602E-2</v>
      </c>
      <c r="BG1027" s="18">
        <v>6.0986310986310986E-2</v>
      </c>
      <c r="BH1027" s="58" t="s">
        <v>1322</v>
      </c>
      <c r="BI1027" s="58" t="s">
        <v>1331</v>
      </c>
      <c r="BJ1027" s="60">
        <v>0.54299999999999993</v>
      </c>
      <c r="BK1027" s="60">
        <v>0.57399999999999995</v>
      </c>
      <c r="BL1027" s="60">
        <v>0.3301146650573325</v>
      </c>
      <c r="BM1027" s="62" t="s">
        <v>1527</v>
      </c>
      <c r="BN1027" s="64">
        <v>0.26611617758499045</v>
      </c>
      <c r="BO1027" s="64">
        <v>2279.2000000000003</v>
      </c>
      <c r="BP1027" s="65">
        <v>6.0986310986310979E-2</v>
      </c>
      <c r="BQ1027" s="65">
        <v>2.2419354838709675</v>
      </c>
      <c r="BR1027" s="80">
        <v>7.414882414882415E-2</v>
      </c>
      <c r="BS1027" s="18">
        <v>4.3875043875043873E-2</v>
      </c>
    </row>
    <row r="1028" spans="1:71">
      <c r="A1028" s="77" t="s">
        <v>380</v>
      </c>
      <c r="B1028" s="12" t="s">
        <v>145</v>
      </c>
      <c r="C1028" s="13">
        <v>25</v>
      </c>
      <c r="D1028" s="13">
        <v>64</v>
      </c>
      <c r="E1028" s="13">
        <v>19</v>
      </c>
      <c r="F1028" s="13">
        <v>45</v>
      </c>
      <c r="G1028" s="13">
        <v>27.2</v>
      </c>
      <c r="H1028" s="14">
        <v>666</v>
      </c>
      <c r="I1028" s="15">
        <v>269</v>
      </c>
      <c r="J1028" s="15">
        <v>531</v>
      </c>
      <c r="K1028" s="14">
        <v>49.8</v>
      </c>
      <c r="L1028" s="15">
        <v>102</v>
      </c>
      <c r="M1028" s="15">
        <v>256</v>
      </c>
      <c r="N1028" s="14">
        <v>39.9</v>
      </c>
      <c r="O1028" s="14">
        <v>32</v>
      </c>
      <c r="P1028" s="14">
        <v>51</v>
      </c>
      <c r="Q1028" s="14">
        <v>70.8</v>
      </c>
      <c r="R1028" s="15">
        <v>64</v>
      </c>
      <c r="S1028" s="15">
        <v>179</v>
      </c>
      <c r="T1028" s="15">
        <v>243</v>
      </c>
      <c r="U1028" s="15">
        <v>96</v>
      </c>
      <c r="V1028" s="68">
        <v>51</v>
      </c>
      <c r="W1028" s="15">
        <v>58</v>
      </c>
      <c r="X1028" s="15">
        <v>32</v>
      </c>
      <c r="Y1028" s="15">
        <v>128</v>
      </c>
      <c r="Z1028" s="14">
        <v>1312</v>
      </c>
      <c r="AA1028" s="14">
        <v>0</v>
      </c>
      <c r="AB1028" s="14">
        <v>0</v>
      </c>
      <c r="AC1028" s="13">
        <v>-3.3</v>
      </c>
      <c r="AD1028" s="13">
        <v>106.4</v>
      </c>
      <c r="AE1028" s="13">
        <v>112.2</v>
      </c>
      <c r="AF1028" s="13">
        <v>-5.7</v>
      </c>
      <c r="AG1028" s="13">
        <v>8.1</v>
      </c>
      <c r="AH1028" s="13">
        <v>1.81</v>
      </c>
      <c r="AI1028" s="13">
        <v>13.9</v>
      </c>
      <c r="AJ1028" s="13">
        <v>3.3</v>
      </c>
      <c r="AK1028" s="13">
        <v>9.8000000000000007</v>
      </c>
      <c r="AL1028" s="13">
        <v>6.6</v>
      </c>
      <c r="AM1028" s="13">
        <v>7.6</v>
      </c>
      <c r="AN1028" s="13">
        <v>59.3</v>
      </c>
      <c r="AO1028" s="13">
        <v>60.1</v>
      </c>
      <c r="AP1028" s="13">
        <v>14.4</v>
      </c>
      <c r="AQ1028" s="13">
        <v>101.93</v>
      </c>
      <c r="AR1028" s="13">
        <v>8.1</v>
      </c>
      <c r="AS1028" s="13">
        <v>3691</v>
      </c>
      <c r="AT1028" s="16">
        <v>10.40625</v>
      </c>
      <c r="AU1028" s="16">
        <v>1.5</v>
      </c>
      <c r="AV1028" s="17">
        <v>3.796875</v>
      </c>
      <c r="AW1028" s="17">
        <v>1</v>
      </c>
      <c r="AX1028" s="17">
        <v>2.796875</v>
      </c>
      <c r="AY1028" s="17">
        <v>0.90625</v>
      </c>
      <c r="AZ1028" s="17">
        <v>0.5</v>
      </c>
      <c r="BA1028" s="17">
        <v>0.796875</v>
      </c>
      <c r="BB1028" s="18">
        <v>0.38258272058823528</v>
      </c>
      <c r="BC1028" s="18">
        <v>1.8823529411764706</v>
      </c>
      <c r="BD1028" s="18">
        <v>3.3318014705882353E-2</v>
      </c>
      <c r="BE1028" s="18">
        <v>1.8382352941176471E-2</v>
      </c>
      <c r="BF1028" s="18">
        <v>3.6764705882352942E-2</v>
      </c>
      <c r="BG1028" s="18">
        <v>0.10282628676470588</v>
      </c>
      <c r="BH1028" s="58" t="s">
        <v>1322</v>
      </c>
      <c r="BI1028" s="58" t="s">
        <v>1330</v>
      </c>
      <c r="BJ1028" s="60">
        <v>0.59299999999999997</v>
      </c>
      <c r="BK1028" s="60">
        <v>0.60099999999999998</v>
      </c>
      <c r="BL1028" s="60">
        <v>0.32045866022933012</v>
      </c>
      <c r="BM1028" s="62" t="s">
        <v>1527</v>
      </c>
      <c r="BN1028" s="64">
        <v>0.31825955734406441</v>
      </c>
      <c r="BO1028" s="64">
        <v>1740.8</v>
      </c>
      <c r="BP1028" s="65">
        <v>5.514705882352941E-2</v>
      </c>
      <c r="BQ1028" s="65">
        <v>1.8823529411764706</v>
      </c>
      <c r="BR1028" s="80">
        <v>0.13959099264705882</v>
      </c>
      <c r="BS1028" s="18">
        <v>6.3763786764705885E-2</v>
      </c>
    </row>
    <row r="1029" spans="1:71">
      <c r="A1029" s="77" t="s">
        <v>382</v>
      </c>
      <c r="B1029" s="12" t="s">
        <v>163</v>
      </c>
      <c r="C1029" s="13">
        <v>21</v>
      </c>
      <c r="D1029" s="13">
        <v>73</v>
      </c>
      <c r="E1029" s="13">
        <v>19</v>
      </c>
      <c r="F1029" s="13">
        <v>54</v>
      </c>
      <c r="G1029" s="13">
        <v>26.8</v>
      </c>
      <c r="H1029" s="14">
        <v>664</v>
      </c>
      <c r="I1029" s="15">
        <v>270</v>
      </c>
      <c r="J1029" s="15">
        <v>489</v>
      </c>
      <c r="K1029" s="14">
        <v>54.7</v>
      </c>
      <c r="L1029" s="14">
        <v>0</v>
      </c>
      <c r="M1029" s="14">
        <v>0</v>
      </c>
      <c r="N1029" s="14">
        <v>0</v>
      </c>
      <c r="O1029" s="14">
        <v>124</v>
      </c>
      <c r="P1029" s="14">
        <v>204</v>
      </c>
      <c r="Q1029" s="14">
        <v>62.3</v>
      </c>
      <c r="R1029" s="15">
        <v>256</v>
      </c>
      <c r="S1029" s="15">
        <v>343</v>
      </c>
      <c r="T1029" s="15">
        <v>599</v>
      </c>
      <c r="U1029" s="15">
        <v>102</v>
      </c>
      <c r="V1029" s="68">
        <v>80</v>
      </c>
      <c r="W1029" s="15">
        <v>37</v>
      </c>
      <c r="X1029" s="15">
        <v>95</v>
      </c>
      <c r="Y1029" s="15">
        <v>146</v>
      </c>
      <c r="Z1029" s="14">
        <v>1854</v>
      </c>
      <c r="AA1029" s="14">
        <v>14</v>
      </c>
      <c r="AB1029" s="14">
        <v>0</v>
      </c>
      <c r="AC1029" s="13">
        <v>-7</v>
      </c>
      <c r="AD1029" s="13">
        <v>107.8</v>
      </c>
      <c r="AE1029" s="13">
        <v>120.5</v>
      </c>
      <c r="AF1029" s="13">
        <v>-12.7</v>
      </c>
      <c r="AG1029" s="13">
        <v>7.2</v>
      </c>
      <c r="AH1029" s="13">
        <v>1.21</v>
      </c>
      <c r="AI1029" s="13">
        <v>12.9</v>
      </c>
      <c r="AJ1029" s="13">
        <v>12.2</v>
      </c>
      <c r="AK1029" s="13">
        <v>17.7</v>
      </c>
      <c r="AL1029" s="13">
        <v>14.9</v>
      </c>
      <c r="AM1029" s="13">
        <v>10.7</v>
      </c>
      <c r="AN1029" s="13">
        <v>54.7</v>
      </c>
      <c r="AO1029" s="13">
        <v>57.2</v>
      </c>
      <c r="AP1029" s="13">
        <v>14.1</v>
      </c>
      <c r="AQ1029" s="13">
        <v>99.85</v>
      </c>
      <c r="AR1029" s="13">
        <v>9</v>
      </c>
      <c r="AS1029" s="13">
        <v>4069</v>
      </c>
      <c r="AT1029" s="16">
        <v>9.0958904109589049</v>
      </c>
      <c r="AU1029" s="16">
        <v>1.3972602739726028</v>
      </c>
      <c r="AV1029" s="17">
        <v>8.205479452054794</v>
      </c>
      <c r="AW1029" s="17">
        <v>3.506849315068493</v>
      </c>
      <c r="AX1029" s="17">
        <v>4.6986301369863011</v>
      </c>
      <c r="AY1029" s="17">
        <v>0.50684931506849318</v>
      </c>
      <c r="AZ1029" s="17">
        <v>1.3013698630136987</v>
      </c>
      <c r="BA1029" s="17">
        <v>1.095890410958904</v>
      </c>
      <c r="BB1029" s="18">
        <v>0.3393988959313024</v>
      </c>
      <c r="BC1029" s="18">
        <v>1.2750000000000001</v>
      </c>
      <c r="BD1029" s="18">
        <v>1.8912287875690045E-2</v>
      </c>
      <c r="BE1029" s="18">
        <v>4.8558576978123089E-2</v>
      </c>
      <c r="BF1029" s="18">
        <v>0.13085258638315272</v>
      </c>
      <c r="BG1029" s="18">
        <v>0.17532202003680228</v>
      </c>
      <c r="BH1029" s="58" t="s">
        <v>1322</v>
      </c>
      <c r="BI1029" s="58" t="s">
        <v>1329</v>
      </c>
      <c r="BJ1029" s="60">
        <v>0.54700000000000004</v>
      </c>
      <c r="BK1029" s="60">
        <v>0.57200000000000006</v>
      </c>
      <c r="BL1029" s="60">
        <v>0.29511164755582375</v>
      </c>
      <c r="BM1029" s="62" t="s">
        <v>1527</v>
      </c>
      <c r="BN1029" s="64">
        <v>0.27818417353435687</v>
      </c>
      <c r="BO1029" s="64">
        <v>1956.4</v>
      </c>
      <c r="BP1029" s="65">
        <v>5.2136577387037412E-2</v>
      </c>
      <c r="BQ1029" s="65">
        <v>1.2749999999999999</v>
      </c>
      <c r="BR1029" s="80">
        <v>0.30617460641995498</v>
      </c>
      <c r="BS1029" s="18">
        <v>0.12454849042458938</v>
      </c>
    </row>
    <row r="1030" spans="1:71">
      <c r="A1030" s="77" t="s">
        <v>384</v>
      </c>
      <c r="B1030" s="12" t="s">
        <v>115</v>
      </c>
      <c r="C1030" s="13">
        <v>35</v>
      </c>
      <c r="D1030" s="13">
        <v>41</v>
      </c>
      <c r="E1030" s="13">
        <v>15</v>
      </c>
      <c r="F1030" s="13">
        <v>26</v>
      </c>
      <c r="G1030" s="13">
        <v>32.5</v>
      </c>
      <c r="H1030" s="14">
        <v>664</v>
      </c>
      <c r="I1030" s="15">
        <v>246</v>
      </c>
      <c r="J1030" s="15">
        <v>570</v>
      </c>
      <c r="K1030" s="14">
        <v>43</v>
      </c>
      <c r="L1030" s="15">
        <v>94</v>
      </c>
      <c r="M1030" s="15">
        <v>267</v>
      </c>
      <c r="N1030" s="14">
        <v>35.799999999999997</v>
      </c>
      <c r="O1030" s="14">
        <v>78</v>
      </c>
      <c r="P1030" s="14">
        <v>98</v>
      </c>
      <c r="Q1030" s="14">
        <v>81.400000000000006</v>
      </c>
      <c r="R1030" s="15">
        <v>25</v>
      </c>
      <c r="S1030" s="15">
        <v>197</v>
      </c>
      <c r="T1030" s="15">
        <v>217</v>
      </c>
      <c r="U1030" s="15">
        <v>176</v>
      </c>
      <c r="V1030" s="68">
        <v>107</v>
      </c>
      <c r="W1030" s="15">
        <v>74</v>
      </c>
      <c r="X1030" s="15">
        <v>21</v>
      </c>
      <c r="Y1030" s="15">
        <v>103</v>
      </c>
      <c r="Z1030" s="14">
        <v>1374</v>
      </c>
      <c r="AA1030" s="14">
        <v>3</v>
      </c>
      <c r="AB1030" s="14">
        <v>0</v>
      </c>
      <c r="AC1030" s="13">
        <v>-2</v>
      </c>
      <c r="AD1030" s="13">
        <v>108.3</v>
      </c>
      <c r="AE1030" s="13">
        <v>112.2</v>
      </c>
      <c r="AF1030" s="13">
        <v>-3.8</v>
      </c>
      <c r="AG1030" s="13">
        <v>21.7</v>
      </c>
      <c r="AH1030" s="13">
        <v>1.68</v>
      </c>
      <c r="AI1030" s="13">
        <v>19.899999999999999</v>
      </c>
      <c r="AJ1030" s="13">
        <v>1.8</v>
      </c>
      <c r="AK1030" s="13">
        <v>15.3</v>
      </c>
      <c r="AL1030" s="13">
        <v>8.3000000000000007</v>
      </c>
      <c r="AM1030" s="13">
        <v>11.8</v>
      </c>
      <c r="AN1030" s="13">
        <v>51.4</v>
      </c>
      <c r="AO1030" s="13">
        <v>54.3</v>
      </c>
      <c r="AP1030" s="13">
        <v>23.3</v>
      </c>
      <c r="AQ1030" s="13">
        <v>98.87</v>
      </c>
      <c r="AR1030" s="13">
        <v>10.6</v>
      </c>
      <c r="AS1030" s="13">
        <v>2757</v>
      </c>
      <c r="AT1030" s="16">
        <v>16.195121951219512</v>
      </c>
      <c r="AU1030" s="16">
        <v>4.2926829268292686</v>
      </c>
      <c r="AV1030" s="17">
        <v>5.2926829268292686</v>
      </c>
      <c r="AW1030" s="17">
        <v>0.6097560975609756</v>
      </c>
      <c r="AX1030" s="17">
        <v>4.8048780487804876</v>
      </c>
      <c r="AY1030" s="17">
        <v>1.8048780487804879</v>
      </c>
      <c r="AZ1030" s="17">
        <v>0.51219512195121952</v>
      </c>
      <c r="BA1030" s="17">
        <v>2.6097560975609757</v>
      </c>
      <c r="BB1030" s="18">
        <v>0.49831144465290805</v>
      </c>
      <c r="BC1030" s="18">
        <v>1.6448598130841121</v>
      </c>
      <c r="BD1030" s="18">
        <v>5.5534709193245782E-2</v>
      </c>
      <c r="BE1030" s="18">
        <v>1.5759849906191371E-2</v>
      </c>
      <c r="BF1030" s="18">
        <v>1.8761726078799248E-2</v>
      </c>
      <c r="BG1030" s="18">
        <v>0.14784240150093808</v>
      </c>
      <c r="BH1030" s="58" t="s">
        <v>1323</v>
      </c>
      <c r="BI1030" s="58" t="s">
        <v>1332</v>
      </c>
      <c r="BJ1030" s="60">
        <v>0.51400000000000001</v>
      </c>
      <c r="BK1030" s="60">
        <v>0.54299999999999993</v>
      </c>
      <c r="BL1030" s="60">
        <v>0.343995171997586</v>
      </c>
      <c r="BM1030" s="62" t="s">
        <v>1526</v>
      </c>
      <c r="BN1030" s="64">
        <v>0.49530352848800119</v>
      </c>
      <c r="BO1030" s="64">
        <v>1332.5</v>
      </c>
      <c r="BP1030" s="65">
        <v>0.13208255159474672</v>
      </c>
      <c r="BQ1030" s="65">
        <v>1.6448598130841121</v>
      </c>
      <c r="BR1030" s="80">
        <v>0.16285178236397749</v>
      </c>
      <c r="BS1030" s="18">
        <v>7.8048780487804878E-2</v>
      </c>
    </row>
    <row r="1031" spans="1:71">
      <c r="A1031" s="77" t="s">
        <v>386</v>
      </c>
      <c r="B1031" s="12" t="s">
        <v>65</v>
      </c>
      <c r="C1031" s="13">
        <v>25</v>
      </c>
      <c r="D1031" s="13">
        <v>80</v>
      </c>
      <c r="E1031" s="13">
        <v>39</v>
      </c>
      <c r="F1031" s="13">
        <v>41</v>
      </c>
      <c r="G1031" s="13">
        <v>24.4</v>
      </c>
      <c r="H1031" s="14">
        <v>664</v>
      </c>
      <c r="I1031" s="15">
        <v>224</v>
      </c>
      <c r="J1031" s="15">
        <v>464</v>
      </c>
      <c r="K1031" s="14">
        <v>48.9</v>
      </c>
      <c r="L1031" s="15">
        <v>136</v>
      </c>
      <c r="M1031" s="15">
        <v>320</v>
      </c>
      <c r="N1031" s="14">
        <v>43.3</v>
      </c>
      <c r="O1031" s="14">
        <v>72</v>
      </c>
      <c r="P1031" s="14">
        <v>88</v>
      </c>
      <c r="Q1031" s="14">
        <v>84.9</v>
      </c>
      <c r="R1031" s="15">
        <v>64</v>
      </c>
      <c r="S1031" s="15">
        <v>152</v>
      </c>
      <c r="T1031" s="15">
        <v>216</v>
      </c>
      <c r="U1031" s="15">
        <v>120</v>
      </c>
      <c r="V1031" s="68">
        <v>72</v>
      </c>
      <c r="W1031" s="15">
        <v>120</v>
      </c>
      <c r="X1031" s="15">
        <v>64</v>
      </c>
      <c r="Y1031" s="15">
        <v>176</v>
      </c>
      <c r="Z1031" s="14">
        <v>1584</v>
      </c>
      <c r="AA1031" s="14">
        <v>0</v>
      </c>
      <c r="AB1031" s="14">
        <v>0</v>
      </c>
      <c r="AC1031" s="13">
        <v>0.8</v>
      </c>
      <c r="AD1031" s="13">
        <v>116.1</v>
      </c>
      <c r="AE1031" s="13">
        <v>113.2</v>
      </c>
      <c r="AF1031" s="13">
        <v>3</v>
      </c>
      <c r="AG1031" s="13">
        <v>8</v>
      </c>
      <c r="AH1031" s="13">
        <v>1.69</v>
      </c>
      <c r="AI1031" s="13">
        <v>17.399999999999999</v>
      </c>
      <c r="AJ1031" s="13">
        <v>3.1</v>
      </c>
      <c r="AK1031" s="13">
        <v>7.9</v>
      </c>
      <c r="AL1031" s="13">
        <v>5.5</v>
      </c>
      <c r="AM1031" s="13">
        <v>10.3</v>
      </c>
      <c r="AN1031" s="13">
        <v>63.9</v>
      </c>
      <c r="AO1031" s="13">
        <v>66.400000000000006</v>
      </c>
      <c r="AP1031" s="13">
        <v>12.5</v>
      </c>
      <c r="AQ1031" s="13">
        <v>99.07</v>
      </c>
      <c r="AR1031" s="13">
        <v>7.3</v>
      </c>
      <c r="AS1031" s="13">
        <v>3997</v>
      </c>
      <c r="AT1031" s="16">
        <v>8.3000000000000007</v>
      </c>
      <c r="AU1031" s="16">
        <v>1.5</v>
      </c>
      <c r="AV1031" s="17">
        <v>2.7</v>
      </c>
      <c r="AW1031" s="17">
        <v>0.8</v>
      </c>
      <c r="AX1031" s="17">
        <v>1.9</v>
      </c>
      <c r="AY1031" s="17">
        <v>1.5</v>
      </c>
      <c r="AZ1031" s="17">
        <v>0.8</v>
      </c>
      <c r="BA1031" s="17">
        <v>0.9</v>
      </c>
      <c r="BB1031" s="18">
        <v>0.34016393442622955</v>
      </c>
      <c r="BC1031" s="18">
        <v>1.6666666666666665</v>
      </c>
      <c r="BD1031" s="18">
        <v>6.147540983606558E-2</v>
      </c>
      <c r="BE1031" s="18">
        <v>3.2786885245901641E-2</v>
      </c>
      <c r="BF1031" s="18">
        <v>3.2786885245901641E-2</v>
      </c>
      <c r="BG1031" s="18">
        <v>7.7868852459016397E-2</v>
      </c>
      <c r="BH1031" s="58" t="s">
        <v>1322</v>
      </c>
      <c r="BI1031" s="58" t="s">
        <v>1330</v>
      </c>
      <c r="BJ1031" s="60">
        <v>0.63900000000000001</v>
      </c>
      <c r="BK1031" s="60">
        <v>0.66400000000000003</v>
      </c>
      <c r="BL1031" s="60">
        <v>0.28002414001206999</v>
      </c>
      <c r="BM1031" s="62" t="s">
        <v>1527</v>
      </c>
      <c r="BN1031" s="64">
        <v>0.25384305835010063</v>
      </c>
      <c r="BO1031" s="64">
        <v>1952</v>
      </c>
      <c r="BP1031" s="65">
        <v>6.1475409836065573E-2</v>
      </c>
      <c r="BQ1031" s="65">
        <v>1.6666666666666667</v>
      </c>
      <c r="BR1031" s="80">
        <v>0.11065573770491804</v>
      </c>
      <c r="BS1031" s="18">
        <v>6.8306010928961755E-2</v>
      </c>
    </row>
    <row r="1032" spans="1:71">
      <c r="A1032" s="77" t="s">
        <v>388</v>
      </c>
      <c r="B1032" s="12" t="s">
        <v>49</v>
      </c>
      <c r="C1032" s="13">
        <v>31</v>
      </c>
      <c r="D1032" s="13">
        <v>80</v>
      </c>
      <c r="E1032" s="13">
        <v>46</v>
      </c>
      <c r="F1032" s="13">
        <v>34</v>
      </c>
      <c r="G1032" s="13">
        <v>27.1</v>
      </c>
      <c r="H1032" s="14">
        <v>656</v>
      </c>
      <c r="I1032" s="15">
        <v>232</v>
      </c>
      <c r="J1032" s="15">
        <v>512</v>
      </c>
      <c r="K1032" s="14">
        <v>45.7</v>
      </c>
      <c r="L1032" s="15">
        <v>144</v>
      </c>
      <c r="M1032" s="15">
        <v>336</v>
      </c>
      <c r="N1032" s="14">
        <v>43.9</v>
      </c>
      <c r="O1032" s="14">
        <v>40</v>
      </c>
      <c r="P1032" s="14">
        <v>48</v>
      </c>
      <c r="Q1032" s="14">
        <v>81.3</v>
      </c>
      <c r="R1032" s="15">
        <v>32</v>
      </c>
      <c r="S1032" s="15">
        <v>256</v>
      </c>
      <c r="T1032" s="15">
        <v>288</v>
      </c>
      <c r="U1032" s="15">
        <v>152</v>
      </c>
      <c r="V1032" s="68">
        <v>80</v>
      </c>
      <c r="W1032" s="15">
        <v>80</v>
      </c>
      <c r="X1032" s="15">
        <v>16</v>
      </c>
      <c r="Y1032" s="15">
        <v>168</v>
      </c>
      <c r="Z1032" s="14">
        <v>1424</v>
      </c>
      <c r="AA1032" s="14">
        <v>1</v>
      </c>
      <c r="AB1032" s="14">
        <v>0</v>
      </c>
      <c r="AC1032" s="13">
        <v>-0.3</v>
      </c>
      <c r="AD1032" s="13">
        <v>114</v>
      </c>
      <c r="AE1032" s="13">
        <v>114.5</v>
      </c>
      <c r="AF1032" s="13">
        <v>-0.4</v>
      </c>
      <c r="AG1032" s="13">
        <v>9.3000000000000007</v>
      </c>
      <c r="AH1032" s="13">
        <v>1.89</v>
      </c>
      <c r="AI1032" s="13">
        <v>20.100000000000001</v>
      </c>
      <c r="AJ1032" s="13">
        <v>1.6</v>
      </c>
      <c r="AK1032" s="13">
        <v>11</v>
      </c>
      <c r="AL1032" s="13">
        <v>6.5</v>
      </c>
      <c r="AM1032" s="13">
        <v>10.6</v>
      </c>
      <c r="AN1032" s="13">
        <v>60</v>
      </c>
      <c r="AO1032" s="13">
        <v>61.3</v>
      </c>
      <c r="AP1032" s="13">
        <v>12.3</v>
      </c>
      <c r="AQ1032" s="13">
        <v>100.95</v>
      </c>
      <c r="AR1032" s="13">
        <v>6.4</v>
      </c>
      <c r="AS1032" s="13">
        <v>4554</v>
      </c>
      <c r="AT1032" s="16">
        <v>8.1999999999999993</v>
      </c>
      <c r="AU1032" s="16">
        <v>1.9</v>
      </c>
      <c r="AV1032" s="17">
        <v>3.6</v>
      </c>
      <c r="AW1032" s="17">
        <v>0.4</v>
      </c>
      <c r="AX1032" s="17">
        <v>3.2</v>
      </c>
      <c r="AY1032" s="17">
        <v>1</v>
      </c>
      <c r="AZ1032" s="17">
        <v>0.2</v>
      </c>
      <c r="BA1032" s="17">
        <v>1</v>
      </c>
      <c r="BB1032" s="18">
        <v>0.30258302583025826</v>
      </c>
      <c r="BC1032" s="18">
        <v>1.9</v>
      </c>
      <c r="BD1032" s="18">
        <v>3.6900369003690037E-2</v>
      </c>
      <c r="BE1032" s="18">
        <v>7.3800738007380072E-3</v>
      </c>
      <c r="BF1032" s="18">
        <v>1.4760147601476014E-2</v>
      </c>
      <c r="BG1032" s="18">
        <v>0.11808118081180811</v>
      </c>
      <c r="BH1032" s="58" t="s">
        <v>1322</v>
      </c>
      <c r="BI1032" s="58" t="s">
        <v>1331</v>
      </c>
      <c r="BJ1032" s="60">
        <v>0.6</v>
      </c>
      <c r="BK1032" s="60">
        <v>0.61299999999999999</v>
      </c>
      <c r="BL1032" s="60">
        <v>0.30899215449607725</v>
      </c>
      <c r="BM1032" s="62" t="s">
        <v>1527</v>
      </c>
      <c r="BN1032" s="64">
        <v>0.25078470824949695</v>
      </c>
      <c r="BO1032" s="64">
        <v>2168</v>
      </c>
      <c r="BP1032" s="65">
        <v>7.0110701107011064E-2</v>
      </c>
      <c r="BQ1032" s="65">
        <v>1.9</v>
      </c>
      <c r="BR1032" s="80">
        <v>0.13284132841328414</v>
      </c>
      <c r="BS1032" s="18">
        <v>5.9040590405904057E-2</v>
      </c>
    </row>
    <row r="1033" spans="1:71">
      <c r="A1033" s="77" t="s">
        <v>390</v>
      </c>
      <c r="B1033" s="12" t="s">
        <v>83</v>
      </c>
      <c r="C1033" s="13">
        <v>25</v>
      </c>
      <c r="D1033" s="13">
        <v>65</v>
      </c>
      <c r="E1033" s="13">
        <v>44</v>
      </c>
      <c r="F1033" s="13">
        <v>21</v>
      </c>
      <c r="G1033" s="13">
        <v>28.9</v>
      </c>
      <c r="H1033" s="14">
        <v>650</v>
      </c>
      <c r="I1033" s="15">
        <v>247</v>
      </c>
      <c r="J1033" s="15">
        <v>540</v>
      </c>
      <c r="K1033" s="14">
        <v>45.8</v>
      </c>
      <c r="L1033" s="15">
        <v>52</v>
      </c>
      <c r="M1033" s="15">
        <v>176</v>
      </c>
      <c r="N1033" s="14">
        <v>29.1</v>
      </c>
      <c r="O1033" s="14">
        <v>111</v>
      </c>
      <c r="P1033" s="14">
        <v>137</v>
      </c>
      <c r="Q1033" s="14">
        <v>79.400000000000006</v>
      </c>
      <c r="R1033" s="15">
        <v>33</v>
      </c>
      <c r="S1033" s="15">
        <v>182</v>
      </c>
      <c r="T1033" s="15">
        <v>215</v>
      </c>
      <c r="U1033" s="15">
        <v>325</v>
      </c>
      <c r="V1033" s="68">
        <v>111</v>
      </c>
      <c r="W1033" s="15">
        <v>78</v>
      </c>
      <c r="X1033" s="15">
        <v>13</v>
      </c>
      <c r="Y1033" s="15">
        <v>150</v>
      </c>
      <c r="Z1033" s="14">
        <v>1560</v>
      </c>
      <c r="AA1033" s="14">
        <v>2</v>
      </c>
      <c r="AB1033" s="14">
        <v>0</v>
      </c>
      <c r="AC1033" s="13">
        <v>3.1</v>
      </c>
      <c r="AD1033" s="13">
        <v>115.5</v>
      </c>
      <c r="AE1033" s="13">
        <v>110.2</v>
      </c>
      <c r="AF1033" s="13">
        <v>5.3</v>
      </c>
      <c r="AG1033" s="13">
        <v>22.5</v>
      </c>
      <c r="AH1033" s="13">
        <v>2.91</v>
      </c>
      <c r="AI1033" s="13">
        <v>31.4</v>
      </c>
      <c r="AJ1033" s="13">
        <v>1.8</v>
      </c>
      <c r="AK1033" s="13">
        <v>9.3000000000000007</v>
      </c>
      <c r="AL1033" s="13">
        <v>5.7</v>
      </c>
      <c r="AM1033" s="13">
        <v>10.8</v>
      </c>
      <c r="AN1033" s="13">
        <v>50.6</v>
      </c>
      <c r="AO1033" s="13">
        <v>54.5</v>
      </c>
      <c r="AP1033" s="13">
        <v>16.3</v>
      </c>
      <c r="AQ1033" s="13">
        <v>101.31</v>
      </c>
      <c r="AR1033" s="13">
        <v>8.1</v>
      </c>
      <c r="AS1033" s="13">
        <v>3967</v>
      </c>
      <c r="AT1033" s="16">
        <v>10</v>
      </c>
      <c r="AU1033" s="16">
        <v>5</v>
      </c>
      <c r="AV1033" s="17">
        <v>3.3076923076923075</v>
      </c>
      <c r="AW1033" s="17">
        <v>0.50769230769230766</v>
      </c>
      <c r="AX1033" s="17">
        <v>2.8</v>
      </c>
      <c r="AY1033" s="17">
        <v>1.2</v>
      </c>
      <c r="AZ1033" s="17">
        <v>0.2</v>
      </c>
      <c r="BA1033" s="17">
        <v>1.7076923076923076</v>
      </c>
      <c r="BB1033" s="18">
        <v>0.34602076124567477</v>
      </c>
      <c r="BC1033" s="18">
        <v>2.9279279279279282</v>
      </c>
      <c r="BD1033" s="18">
        <v>4.1522491349480967E-2</v>
      </c>
      <c r="BE1033" s="18">
        <v>6.9204152249134959E-3</v>
      </c>
      <c r="BF1033" s="18">
        <v>1.7567207878626565E-2</v>
      </c>
      <c r="BG1033" s="18">
        <v>9.6885813148788927E-2</v>
      </c>
      <c r="BH1033" s="58" t="s">
        <v>1322</v>
      </c>
      <c r="BI1033" s="58" t="s">
        <v>1330</v>
      </c>
      <c r="BJ1033" s="60">
        <v>0.50600000000000001</v>
      </c>
      <c r="BK1033" s="60">
        <v>0.54500000000000004</v>
      </c>
      <c r="BL1033" s="60">
        <v>0.3258901629450815</v>
      </c>
      <c r="BM1033" s="62" t="s">
        <v>1527</v>
      </c>
      <c r="BN1033" s="64">
        <v>0.30583501006036218</v>
      </c>
      <c r="BO1033" s="64">
        <v>1878.5</v>
      </c>
      <c r="BP1033" s="65">
        <v>0.17301038062283736</v>
      </c>
      <c r="BQ1033" s="65">
        <v>2.9279279279279278</v>
      </c>
      <c r="BR1033" s="80">
        <v>0.11445302102741549</v>
      </c>
      <c r="BS1033" s="18">
        <v>5.4298642533936653E-2</v>
      </c>
    </row>
    <row r="1034" spans="1:71">
      <c r="A1034" s="77" t="s">
        <v>392</v>
      </c>
      <c r="B1034" s="12" t="s">
        <v>169</v>
      </c>
      <c r="C1034" s="13">
        <v>23</v>
      </c>
      <c r="D1034" s="13">
        <v>58</v>
      </c>
      <c r="E1034" s="13">
        <v>14</v>
      </c>
      <c r="F1034" s="13">
        <v>44</v>
      </c>
      <c r="G1034" s="13">
        <v>30</v>
      </c>
      <c r="H1034" s="14">
        <v>644</v>
      </c>
      <c r="I1034" s="15">
        <v>278</v>
      </c>
      <c r="J1034" s="15">
        <v>418</v>
      </c>
      <c r="K1034" s="14">
        <v>66.3</v>
      </c>
      <c r="L1034" s="15">
        <v>6</v>
      </c>
      <c r="M1034" s="15">
        <v>35</v>
      </c>
      <c r="N1034" s="14">
        <v>17.600000000000001</v>
      </c>
      <c r="O1034" s="14">
        <v>81</v>
      </c>
      <c r="P1034" s="14">
        <v>151</v>
      </c>
      <c r="Q1034" s="14">
        <v>52</v>
      </c>
      <c r="R1034" s="15">
        <v>267</v>
      </c>
      <c r="S1034" s="15">
        <v>441</v>
      </c>
      <c r="T1034" s="15">
        <v>708</v>
      </c>
      <c r="U1034" s="15">
        <v>99</v>
      </c>
      <c r="V1034" s="68">
        <v>87</v>
      </c>
      <c r="W1034" s="15">
        <v>35</v>
      </c>
      <c r="X1034" s="15">
        <v>139</v>
      </c>
      <c r="Y1034" s="15">
        <v>128</v>
      </c>
      <c r="Z1034" s="14">
        <v>2071</v>
      </c>
      <c r="AA1034" s="14">
        <v>28</v>
      </c>
      <c r="AB1034" s="14">
        <v>0</v>
      </c>
      <c r="AC1034" s="13">
        <v>-5.7</v>
      </c>
      <c r="AD1034" s="13">
        <v>109.2</v>
      </c>
      <c r="AE1034" s="13">
        <v>118.3</v>
      </c>
      <c r="AF1034" s="13">
        <v>-9.1</v>
      </c>
      <c r="AG1034" s="13">
        <v>8.3000000000000007</v>
      </c>
      <c r="AH1034" s="13">
        <v>1.1299999999999999</v>
      </c>
      <c r="AI1034" s="13">
        <v>14.6</v>
      </c>
      <c r="AJ1034" s="13">
        <v>14.5</v>
      </c>
      <c r="AK1034" s="13">
        <v>23.5</v>
      </c>
      <c r="AL1034" s="13">
        <v>19</v>
      </c>
      <c r="AM1034" s="13">
        <v>13</v>
      </c>
      <c r="AN1034" s="13">
        <v>67.099999999999994</v>
      </c>
      <c r="AO1034" s="13">
        <v>66</v>
      </c>
      <c r="AP1034" s="13">
        <v>13.3</v>
      </c>
      <c r="AQ1034" s="13">
        <v>100.8</v>
      </c>
      <c r="AR1034" s="13">
        <v>12.7</v>
      </c>
      <c r="AS1034" s="13">
        <v>3656</v>
      </c>
      <c r="AT1034" s="16">
        <v>11.103448275862069</v>
      </c>
      <c r="AU1034" s="16">
        <v>1.7068965517241379</v>
      </c>
      <c r="AV1034" s="17">
        <v>12.206896551724139</v>
      </c>
      <c r="AW1034" s="17">
        <v>4.6034482758620694</v>
      </c>
      <c r="AX1034" s="17">
        <v>7.6034482758620694</v>
      </c>
      <c r="AY1034" s="17">
        <v>0.60344827586206895</v>
      </c>
      <c r="AZ1034" s="17">
        <v>2.396551724137931</v>
      </c>
      <c r="BA1034" s="17">
        <v>1.5</v>
      </c>
      <c r="BB1034" s="18">
        <v>0.37011494252873567</v>
      </c>
      <c r="BC1034" s="18">
        <v>1.1379310344827587</v>
      </c>
      <c r="BD1034" s="18">
        <v>2.0114942528735632E-2</v>
      </c>
      <c r="BE1034" s="18">
        <v>7.988505747126437E-2</v>
      </c>
      <c r="BF1034" s="18">
        <v>0.15344827586206897</v>
      </c>
      <c r="BG1034" s="18">
        <v>0.25344827586206897</v>
      </c>
      <c r="BH1034" s="58" t="s">
        <v>1323</v>
      </c>
      <c r="BI1034" s="58" t="s">
        <v>1330</v>
      </c>
      <c r="BJ1034" s="60">
        <v>0.67099999999999993</v>
      </c>
      <c r="BK1034" s="60">
        <v>0.66</v>
      </c>
      <c r="BL1034" s="60">
        <v>0.25226312613156304</v>
      </c>
      <c r="BM1034" s="62" t="s">
        <v>1527</v>
      </c>
      <c r="BN1034" s="64">
        <v>0.33958232151529871</v>
      </c>
      <c r="BO1034" s="64">
        <v>1740</v>
      </c>
      <c r="BP1034" s="65">
        <v>5.6896551724137934E-2</v>
      </c>
      <c r="BQ1034" s="65">
        <v>1.1379310344827587</v>
      </c>
      <c r="BR1034" s="80">
        <v>0.40689655172413797</v>
      </c>
      <c r="BS1034" s="18">
        <v>0.16896551724137931</v>
      </c>
    </row>
    <row r="1035" spans="1:71">
      <c r="A1035" s="77" t="s">
        <v>394</v>
      </c>
      <c r="B1035" s="12" t="s">
        <v>43</v>
      </c>
      <c r="C1035" s="13">
        <v>27</v>
      </c>
      <c r="D1035" s="13">
        <v>57</v>
      </c>
      <c r="E1035" s="13">
        <v>49</v>
      </c>
      <c r="F1035" s="13">
        <v>8</v>
      </c>
      <c r="G1035" s="13">
        <v>27.9</v>
      </c>
      <c r="H1035" s="14">
        <v>638</v>
      </c>
      <c r="I1035" s="15">
        <v>279</v>
      </c>
      <c r="J1035" s="15">
        <v>479</v>
      </c>
      <c r="K1035" s="14">
        <v>58.1</v>
      </c>
      <c r="L1035" s="14">
        <v>0</v>
      </c>
      <c r="M1035" s="15">
        <v>17</v>
      </c>
      <c r="N1035" s="14">
        <v>0</v>
      </c>
      <c r="O1035" s="14">
        <v>80</v>
      </c>
      <c r="P1035" s="14">
        <v>120</v>
      </c>
      <c r="Q1035" s="14">
        <v>67.5</v>
      </c>
      <c r="R1035" s="15">
        <v>165</v>
      </c>
      <c r="S1035" s="15">
        <v>450</v>
      </c>
      <c r="T1035" s="15">
        <v>610</v>
      </c>
      <c r="U1035" s="15">
        <v>217</v>
      </c>
      <c r="V1035" s="68">
        <v>97</v>
      </c>
      <c r="W1035" s="15">
        <v>46</v>
      </c>
      <c r="X1035" s="15">
        <v>63</v>
      </c>
      <c r="Y1035" s="15">
        <v>171</v>
      </c>
      <c r="Z1035" s="14">
        <v>1927</v>
      </c>
      <c r="AA1035" s="14">
        <v>28</v>
      </c>
      <c r="AB1035" s="14">
        <v>0</v>
      </c>
      <c r="AC1035" s="13">
        <v>7.3</v>
      </c>
      <c r="AD1035" s="13">
        <v>118.3</v>
      </c>
      <c r="AE1035" s="13">
        <v>105.3</v>
      </c>
      <c r="AF1035" s="13">
        <v>13</v>
      </c>
      <c r="AG1035" s="13">
        <v>17.7</v>
      </c>
      <c r="AH1035" s="13">
        <v>2.27</v>
      </c>
      <c r="AI1035" s="13">
        <v>25.8</v>
      </c>
      <c r="AJ1035" s="13">
        <v>10.3</v>
      </c>
      <c r="AK1035" s="13">
        <v>26.2</v>
      </c>
      <c r="AL1035" s="13">
        <v>18.5</v>
      </c>
      <c r="AM1035" s="13">
        <v>11.3</v>
      </c>
      <c r="AN1035" s="13">
        <v>58.1</v>
      </c>
      <c r="AO1035" s="13">
        <v>59.9</v>
      </c>
      <c r="AP1035" s="13">
        <v>16.5</v>
      </c>
      <c r="AQ1035" s="13">
        <v>101.56</v>
      </c>
      <c r="AR1035" s="13">
        <v>13.8</v>
      </c>
      <c r="AS1035" s="13">
        <v>3355</v>
      </c>
      <c r="AT1035" s="16">
        <v>11.192982456140351</v>
      </c>
      <c r="AU1035" s="16">
        <v>3.807017543859649</v>
      </c>
      <c r="AV1035" s="17">
        <v>10.701754385964913</v>
      </c>
      <c r="AW1035" s="17">
        <v>2.8947368421052633</v>
      </c>
      <c r="AX1035" s="17">
        <v>7.8947368421052628</v>
      </c>
      <c r="AY1035" s="17">
        <v>0.80701754385964908</v>
      </c>
      <c r="AZ1035" s="17">
        <v>1.1052631578947369</v>
      </c>
      <c r="BA1035" s="17">
        <v>1.7017543859649122</v>
      </c>
      <c r="BB1035" s="18">
        <v>0.40118216688675096</v>
      </c>
      <c r="BC1035" s="18">
        <v>2.2371134020618557</v>
      </c>
      <c r="BD1035" s="18">
        <v>2.8925359994969504E-2</v>
      </c>
      <c r="BE1035" s="18">
        <v>3.9615166949632151E-2</v>
      </c>
      <c r="BF1035" s="18">
        <v>0.10375400867760801</v>
      </c>
      <c r="BG1035" s="18">
        <v>0.28296547821165818</v>
      </c>
      <c r="BH1035" s="58" t="s">
        <v>1322</v>
      </c>
      <c r="BI1035" s="58" t="s">
        <v>1330</v>
      </c>
      <c r="BJ1035" s="60">
        <v>0.58099999999999996</v>
      </c>
      <c r="BK1035" s="60">
        <v>0.59899999999999998</v>
      </c>
      <c r="BL1035" s="60">
        <v>0.28907664453832227</v>
      </c>
      <c r="BM1035" s="62" t="s">
        <v>1527</v>
      </c>
      <c r="BN1035" s="64">
        <v>0.34232059020791417</v>
      </c>
      <c r="BO1035" s="64">
        <v>1590.3</v>
      </c>
      <c r="BP1035" s="65">
        <v>0.1364522417153996</v>
      </c>
      <c r="BQ1035" s="65">
        <v>2.2371134020618557</v>
      </c>
      <c r="BR1035" s="80">
        <v>0.3835754260202478</v>
      </c>
      <c r="BS1035" s="18">
        <v>0.15070531765494982</v>
      </c>
    </row>
    <row r="1036" spans="1:71">
      <c r="A1036" s="77" t="s">
        <v>396</v>
      </c>
      <c r="B1036" s="12" t="s">
        <v>195</v>
      </c>
      <c r="C1036" s="13">
        <v>23</v>
      </c>
      <c r="D1036" s="13">
        <v>63</v>
      </c>
      <c r="E1036" s="13">
        <v>22</v>
      </c>
      <c r="F1036" s="13">
        <v>41</v>
      </c>
      <c r="G1036" s="13">
        <v>24.5</v>
      </c>
      <c r="H1036" s="14">
        <v>630</v>
      </c>
      <c r="I1036" s="15">
        <v>214</v>
      </c>
      <c r="J1036" s="15">
        <v>523</v>
      </c>
      <c r="K1036" s="14">
        <v>41.2</v>
      </c>
      <c r="L1036" s="15">
        <v>101</v>
      </c>
      <c r="M1036" s="15">
        <v>302</v>
      </c>
      <c r="N1036" s="14">
        <v>34.1</v>
      </c>
      <c r="O1036" s="14">
        <v>101</v>
      </c>
      <c r="P1036" s="14">
        <v>126</v>
      </c>
      <c r="Q1036" s="14">
        <v>82.1</v>
      </c>
      <c r="R1036" s="15">
        <v>63</v>
      </c>
      <c r="S1036" s="15">
        <v>227</v>
      </c>
      <c r="T1036" s="15">
        <v>290</v>
      </c>
      <c r="U1036" s="15">
        <v>82</v>
      </c>
      <c r="V1036" s="68">
        <v>69</v>
      </c>
      <c r="W1036" s="15">
        <v>63</v>
      </c>
      <c r="X1036" s="15">
        <v>25</v>
      </c>
      <c r="Y1036" s="15">
        <v>151</v>
      </c>
      <c r="Z1036" s="14">
        <v>1304</v>
      </c>
      <c r="AA1036" s="14">
        <v>2</v>
      </c>
      <c r="AB1036" s="14">
        <v>0</v>
      </c>
      <c r="AC1036" s="13">
        <v>-5.2</v>
      </c>
      <c r="AD1036" s="13">
        <v>106.5</v>
      </c>
      <c r="AE1036" s="13">
        <v>116.2</v>
      </c>
      <c r="AF1036" s="13">
        <v>-9.6999999999999993</v>
      </c>
      <c r="AG1036" s="13">
        <v>8.6</v>
      </c>
      <c r="AH1036" s="13">
        <v>1.25</v>
      </c>
      <c r="AI1036" s="13">
        <v>11.6</v>
      </c>
      <c r="AJ1036" s="13">
        <v>3.7</v>
      </c>
      <c r="AK1036" s="13">
        <v>15.4</v>
      </c>
      <c r="AL1036" s="13">
        <v>9.3000000000000007</v>
      </c>
      <c r="AM1036" s="13">
        <v>9.3000000000000007</v>
      </c>
      <c r="AN1036" s="13">
        <v>51.1</v>
      </c>
      <c r="AO1036" s="13">
        <v>55</v>
      </c>
      <c r="AP1036" s="13">
        <v>17.899999999999999</v>
      </c>
      <c r="AQ1036" s="13">
        <v>97.77</v>
      </c>
      <c r="AR1036" s="13">
        <v>8.1</v>
      </c>
      <c r="AS1036" s="13">
        <v>3128</v>
      </c>
      <c r="AT1036" s="16">
        <v>10</v>
      </c>
      <c r="AU1036" s="16">
        <v>1.3015873015873016</v>
      </c>
      <c r="AV1036" s="17">
        <v>4.6031746031746028</v>
      </c>
      <c r="AW1036" s="17">
        <v>1</v>
      </c>
      <c r="AX1036" s="17">
        <v>3.6031746031746033</v>
      </c>
      <c r="AY1036" s="17">
        <v>1</v>
      </c>
      <c r="AZ1036" s="17">
        <v>0.3968253968253968</v>
      </c>
      <c r="BA1036" s="17">
        <v>1.0952380952380953</v>
      </c>
      <c r="BB1036" s="18">
        <v>0.40816326530612246</v>
      </c>
      <c r="BC1036" s="18">
        <v>1.1884057971014492</v>
      </c>
      <c r="BD1036" s="18">
        <v>4.0816326530612242E-2</v>
      </c>
      <c r="BE1036" s="18">
        <v>1.6196954972465177E-2</v>
      </c>
      <c r="BF1036" s="18">
        <v>4.0816326530612242E-2</v>
      </c>
      <c r="BG1036" s="18">
        <v>0.14706835114998382</v>
      </c>
      <c r="BH1036" s="58" t="s">
        <v>1322</v>
      </c>
      <c r="BI1036" s="58" t="s">
        <v>1330</v>
      </c>
      <c r="BJ1036" s="60">
        <v>0.51100000000000001</v>
      </c>
      <c r="BK1036" s="60">
        <v>0.55000000000000004</v>
      </c>
      <c r="BL1036" s="60">
        <v>0.3156306578153289</v>
      </c>
      <c r="BM1036" s="62" t="s">
        <v>1527</v>
      </c>
      <c r="BN1036" s="64">
        <v>0.30583501006036218</v>
      </c>
      <c r="BO1036" s="64">
        <v>1543.5</v>
      </c>
      <c r="BP1036" s="65">
        <v>5.3126012309685777E-2</v>
      </c>
      <c r="BQ1036" s="65">
        <v>1.1884057971014492</v>
      </c>
      <c r="BR1036" s="80">
        <v>0.18788467768059602</v>
      </c>
      <c r="BS1036" s="18">
        <v>8.1632653061224483E-2</v>
      </c>
    </row>
    <row r="1037" spans="1:71">
      <c r="A1037" s="77" t="s">
        <v>398</v>
      </c>
      <c r="B1037" s="12" t="s">
        <v>97</v>
      </c>
      <c r="C1037" s="13">
        <v>25</v>
      </c>
      <c r="D1037" s="13">
        <v>67</v>
      </c>
      <c r="E1037" s="13">
        <v>35</v>
      </c>
      <c r="F1037" s="13">
        <v>32</v>
      </c>
      <c r="G1037" s="13">
        <v>18.399999999999999</v>
      </c>
      <c r="H1037" s="14">
        <v>630</v>
      </c>
      <c r="I1037" s="15">
        <v>228</v>
      </c>
      <c r="J1037" s="15">
        <v>543</v>
      </c>
      <c r="K1037" s="14">
        <v>42.4</v>
      </c>
      <c r="L1037" s="15">
        <v>74</v>
      </c>
      <c r="M1037" s="15">
        <v>221</v>
      </c>
      <c r="N1037" s="14">
        <v>35.299999999999997</v>
      </c>
      <c r="O1037" s="14">
        <v>94</v>
      </c>
      <c r="P1037" s="14">
        <v>114</v>
      </c>
      <c r="Q1037" s="14">
        <v>82.3</v>
      </c>
      <c r="R1037" s="15">
        <v>47</v>
      </c>
      <c r="S1037" s="15">
        <v>161</v>
      </c>
      <c r="T1037" s="15">
        <v>201</v>
      </c>
      <c r="U1037" s="15">
        <v>194</v>
      </c>
      <c r="V1037" s="68">
        <v>101</v>
      </c>
      <c r="W1037" s="15">
        <v>47</v>
      </c>
      <c r="X1037" s="15">
        <v>34</v>
      </c>
      <c r="Y1037" s="15">
        <v>154</v>
      </c>
      <c r="Z1037" s="14">
        <v>1286</v>
      </c>
      <c r="AA1037" s="14">
        <v>0</v>
      </c>
      <c r="AB1037" s="14">
        <v>0</v>
      </c>
      <c r="AC1037" s="13">
        <v>-0.2</v>
      </c>
      <c r="AD1037" s="13">
        <v>107.7</v>
      </c>
      <c r="AE1037" s="13">
        <v>109</v>
      </c>
      <c r="AF1037" s="13">
        <v>-1.2</v>
      </c>
      <c r="AG1037" s="13">
        <v>25.3</v>
      </c>
      <c r="AH1037" s="13">
        <v>1.85</v>
      </c>
      <c r="AI1037" s="13">
        <v>21.6</v>
      </c>
      <c r="AJ1037" s="13">
        <v>3.4</v>
      </c>
      <c r="AK1037" s="13">
        <v>13.1</v>
      </c>
      <c r="AL1037" s="13">
        <v>8</v>
      </c>
      <c r="AM1037" s="13">
        <v>11.6</v>
      </c>
      <c r="AN1037" s="13">
        <v>49.4</v>
      </c>
      <c r="AO1037" s="13">
        <v>53.1</v>
      </c>
      <c r="AP1037" s="13">
        <v>23.8</v>
      </c>
      <c r="AQ1037" s="13">
        <v>97.7</v>
      </c>
      <c r="AR1037" s="13">
        <v>10.5</v>
      </c>
      <c r="AS1037" s="13">
        <v>2519</v>
      </c>
      <c r="AT1037" s="16">
        <v>9.4029850746268657</v>
      </c>
      <c r="AU1037" s="16">
        <v>2.8955223880597014</v>
      </c>
      <c r="AV1037" s="17">
        <v>3</v>
      </c>
      <c r="AW1037" s="17">
        <v>0.70149253731343286</v>
      </c>
      <c r="AX1037" s="17">
        <v>2.4029850746268657</v>
      </c>
      <c r="AY1037" s="17">
        <v>0.70149253731343286</v>
      </c>
      <c r="AZ1037" s="17">
        <v>0.5074626865671642</v>
      </c>
      <c r="BA1037" s="17">
        <v>1.5074626865671641</v>
      </c>
      <c r="BB1037" s="18">
        <v>0.5110317975340688</v>
      </c>
      <c r="BC1037" s="18">
        <v>1.9207920792079209</v>
      </c>
      <c r="BD1037" s="18">
        <v>3.8124594419208312E-2</v>
      </c>
      <c r="BE1037" s="18">
        <v>2.757949383517197E-2</v>
      </c>
      <c r="BF1037" s="18">
        <v>3.8124594419208312E-2</v>
      </c>
      <c r="BG1037" s="18">
        <v>0.13059701492537315</v>
      </c>
      <c r="BH1037" s="58" t="s">
        <v>1321</v>
      </c>
      <c r="BI1037" s="58" t="s">
        <v>1330</v>
      </c>
      <c r="BJ1037" s="60">
        <v>0.49399999999999999</v>
      </c>
      <c r="BK1037" s="60">
        <v>0.53100000000000003</v>
      </c>
      <c r="BL1037" s="60">
        <v>0.32770066385033192</v>
      </c>
      <c r="BM1037" s="62" t="s">
        <v>1527</v>
      </c>
      <c r="BN1037" s="64">
        <v>0.28757620348959428</v>
      </c>
      <c r="BO1037" s="64">
        <v>1232.8</v>
      </c>
      <c r="BP1037" s="65">
        <v>0.15736534717715769</v>
      </c>
      <c r="BQ1037" s="65">
        <v>1.9207920792079207</v>
      </c>
      <c r="BR1037" s="80">
        <v>0.16304347826086957</v>
      </c>
      <c r="BS1037" s="18">
        <v>7.6249188838416623E-2</v>
      </c>
    </row>
    <row r="1038" spans="1:71">
      <c r="A1038" s="79" t="s">
        <v>400</v>
      </c>
      <c r="B1038" s="12" t="s">
        <v>97</v>
      </c>
      <c r="C1038" s="13">
        <v>26</v>
      </c>
      <c r="D1038" s="13">
        <v>68</v>
      </c>
      <c r="E1038" s="13">
        <v>31</v>
      </c>
      <c r="F1038" s="13">
        <v>37</v>
      </c>
      <c r="G1038" s="13">
        <v>25.9</v>
      </c>
      <c r="H1038" s="14">
        <v>619</v>
      </c>
      <c r="I1038" s="15">
        <v>224</v>
      </c>
      <c r="J1038" s="15">
        <v>490</v>
      </c>
      <c r="K1038" s="14">
        <v>46</v>
      </c>
      <c r="L1038" s="15">
        <v>34</v>
      </c>
      <c r="M1038" s="15">
        <v>156</v>
      </c>
      <c r="N1038" s="14">
        <v>23.4</v>
      </c>
      <c r="O1038" s="14">
        <v>129</v>
      </c>
      <c r="P1038" s="14">
        <v>177</v>
      </c>
      <c r="Q1038" s="14">
        <v>73.7</v>
      </c>
      <c r="R1038" s="15">
        <v>150</v>
      </c>
      <c r="S1038" s="15">
        <v>340</v>
      </c>
      <c r="T1038" s="15">
        <v>490</v>
      </c>
      <c r="U1038" s="15">
        <v>136</v>
      </c>
      <c r="V1038" s="68">
        <v>75</v>
      </c>
      <c r="W1038" s="15">
        <v>54</v>
      </c>
      <c r="X1038" s="15">
        <v>41</v>
      </c>
      <c r="Y1038" s="15">
        <v>197</v>
      </c>
      <c r="Z1038" s="14">
        <v>1612</v>
      </c>
      <c r="AA1038" s="14">
        <v>10</v>
      </c>
      <c r="AB1038" s="14">
        <v>0</v>
      </c>
      <c r="AC1038" s="13">
        <v>-0.2</v>
      </c>
      <c r="AD1038" s="13">
        <v>107.8</v>
      </c>
      <c r="AE1038" s="13">
        <v>107.8</v>
      </c>
      <c r="AF1038" s="13">
        <v>0</v>
      </c>
      <c r="AG1038" s="13">
        <v>11.7</v>
      </c>
      <c r="AH1038" s="13">
        <v>1.74</v>
      </c>
      <c r="AI1038" s="13">
        <v>17.2</v>
      </c>
      <c r="AJ1038" s="13">
        <v>8.3000000000000007</v>
      </c>
      <c r="AK1038" s="13">
        <v>20.2</v>
      </c>
      <c r="AL1038" s="13">
        <v>14</v>
      </c>
      <c r="AM1038" s="13">
        <v>9.9</v>
      </c>
      <c r="AN1038" s="13">
        <v>49.8</v>
      </c>
      <c r="AO1038" s="13">
        <v>54.4</v>
      </c>
      <c r="AP1038" s="13">
        <v>15.9</v>
      </c>
      <c r="AQ1038" s="13">
        <v>97.19</v>
      </c>
      <c r="AR1038" s="13">
        <v>9.9</v>
      </c>
      <c r="AS1038" s="13">
        <v>3554</v>
      </c>
      <c r="AT1038" s="16">
        <v>9.1029411764705888</v>
      </c>
      <c r="AU1038" s="16">
        <v>2</v>
      </c>
      <c r="AV1038" s="17">
        <v>7.2058823529411766</v>
      </c>
      <c r="AW1038" s="17">
        <v>2.2058823529411766</v>
      </c>
      <c r="AX1038" s="17">
        <v>5</v>
      </c>
      <c r="AY1038" s="17">
        <v>0.79411764705882348</v>
      </c>
      <c r="AZ1038" s="17">
        <v>0.6029411764705882</v>
      </c>
      <c r="BA1038" s="17">
        <v>1.1029411764705883</v>
      </c>
      <c r="BB1038" s="18">
        <v>0.35146491028843974</v>
      </c>
      <c r="BC1038" s="18">
        <v>1.8133333333333332</v>
      </c>
      <c r="BD1038" s="18">
        <v>3.066091301385419E-2</v>
      </c>
      <c r="BE1038" s="18">
        <v>2.3279582103111516E-2</v>
      </c>
      <c r="BF1038" s="18">
        <v>8.5169202816261655E-2</v>
      </c>
      <c r="BG1038" s="18">
        <v>0.19305019305019305</v>
      </c>
      <c r="BH1038" s="58" t="s">
        <v>1322</v>
      </c>
      <c r="BI1038" s="58" t="s">
        <v>1330</v>
      </c>
      <c r="BJ1038" s="60">
        <v>0.498</v>
      </c>
      <c r="BK1038" s="60">
        <v>0.54400000000000004</v>
      </c>
      <c r="BL1038" s="60">
        <v>0.29571514785757391</v>
      </c>
      <c r="BM1038" s="62" t="s">
        <v>1527</v>
      </c>
      <c r="BN1038" s="64">
        <v>0.2783998106284768</v>
      </c>
      <c r="BO1038" s="64">
        <v>1761.1999999999998</v>
      </c>
      <c r="BP1038" s="65">
        <v>7.7220077220077232E-2</v>
      </c>
      <c r="BQ1038" s="65">
        <v>1.8133333333333332</v>
      </c>
      <c r="BR1038" s="80">
        <v>0.27821939586645472</v>
      </c>
      <c r="BS1038" s="18">
        <v>0.11071996366114013</v>
      </c>
    </row>
    <row r="1039" spans="1:71">
      <c r="A1039" s="77" t="s">
        <v>402</v>
      </c>
      <c r="B1039" s="12" t="s">
        <v>169</v>
      </c>
      <c r="C1039" s="13">
        <v>20</v>
      </c>
      <c r="D1039" s="13">
        <v>71</v>
      </c>
      <c r="E1039" s="13">
        <v>14</v>
      </c>
      <c r="F1039" s="13">
        <v>57</v>
      </c>
      <c r="G1039" s="13">
        <v>25.9</v>
      </c>
      <c r="H1039" s="14">
        <v>618</v>
      </c>
      <c r="I1039" s="15">
        <v>234</v>
      </c>
      <c r="J1039" s="15">
        <v>554</v>
      </c>
      <c r="K1039" s="14">
        <v>42.2</v>
      </c>
      <c r="L1039" s="15">
        <v>43</v>
      </c>
      <c r="M1039" s="15">
        <v>170</v>
      </c>
      <c r="N1039" s="14">
        <v>24.9</v>
      </c>
      <c r="O1039" s="14">
        <v>107</v>
      </c>
      <c r="P1039" s="14">
        <v>156</v>
      </c>
      <c r="Q1039" s="14">
        <v>68.2</v>
      </c>
      <c r="R1039" s="15">
        <v>36</v>
      </c>
      <c r="S1039" s="15">
        <v>206</v>
      </c>
      <c r="T1039" s="15">
        <v>234</v>
      </c>
      <c r="U1039" s="15">
        <v>447</v>
      </c>
      <c r="V1039" s="68">
        <v>206</v>
      </c>
      <c r="W1039" s="15">
        <v>64</v>
      </c>
      <c r="X1039" s="15">
        <v>14</v>
      </c>
      <c r="Y1039" s="15">
        <v>149</v>
      </c>
      <c r="Z1039" s="14">
        <v>1605</v>
      </c>
      <c r="AA1039" s="14">
        <v>11</v>
      </c>
      <c r="AB1039" s="14">
        <v>0</v>
      </c>
      <c r="AC1039" s="13">
        <v>-5.7</v>
      </c>
      <c r="AD1039" s="13">
        <v>108.3</v>
      </c>
      <c r="AE1039" s="13">
        <v>118.6</v>
      </c>
      <c r="AF1039" s="13">
        <v>-10.4</v>
      </c>
      <c r="AG1039" s="13">
        <v>34.200000000000003</v>
      </c>
      <c r="AH1039" s="13">
        <v>2.14</v>
      </c>
      <c r="AI1039" s="13">
        <v>34.9</v>
      </c>
      <c r="AJ1039" s="13">
        <v>1.7</v>
      </c>
      <c r="AK1039" s="13">
        <v>10.4</v>
      </c>
      <c r="AL1039" s="13">
        <v>6.1</v>
      </c>
      <c r="AM1039" s="13">
        <v>16.3</v>
      </c>
      <c r="AN1039" s="13">
        <v>45.9</v>
      </c>
      <c r="AO1039" s="13">
        <v>49.4</v>
      </c>
      <c r="AP1039" s="13">
        <v>18.600000000000001</v>
      </c>
      <c r="AQ1039" s="13">
        <v>102.44</v>
      </c>
      <c r="AR1039" s="13">
        <v>7.7</v>
      </c>
      <c r="AS1039" s="13">
        <v>3927</v>
      </c>
      <c r="AT1039" s="16">
        <v>8.704225352112676</v>
      </c>
      <c r="AU1039" s="16">
        <v>6.295774647887324</v>
      </c>
      <c r="AV1039" s="17">
        <v>3.295774647887324</v>
      </c>
      <c r="AW1039" s="17">
        <v>0.50704225352112675</v>
      </c>
      <c r="AX1039" s="17">
        <v>2.9014084507042255</v>
      </c>
      <c r="AY1039" s="17">
        <v>0.90140845070422537</v>
      </c>
      <c r="AZ1039" s="17">
        <v>0.19718309859154928</v>
      </c>
      <c r="BA1039" s="17">
        <v>2.9014084507042255</v>
      </c>
      <c r="BB1039" s="18">
        <v>0.33607047691554737</v>
      </c>
      <c r="BC1039" s="18">
        <v>2.1699029126213589</v>
      </c>
      <c r="BD1039" s="18">
        <v>3.4803415085105226E-2</v>
      </c>
      <c r="BE1039" s="18">
        <v>7.6132470498667679E-3</v>
      </c>
      <c r="BF1039" s="18">
        <v>1.9576920985371692E-2</v>
      </c>
      <c r="BG1039" s="18">
        <v>0.11202349230518245</v>
      </c>
      <c r="BH1039" s="58" t="s">
        <v>1322</v>
      </c>
      <c r="BI1039" s="58" t="s">
        <v>1329</v>
      </c>
      <c r="BJ1039" s="60">
        <v>0.45899999999999996</v>
      </c>
      <c r="BK1039" s="60">
        <v>0.49399999999999999</v>
      </c>
      <c r="BL1039" s="60">
        <v>0.33433916716958356</v>
      </c>
      <c r="BM1039" s="62" t="s">
        <v>1527</v>
      </c>
      <c r="BN1039" s="64">
        <v>0.26620568481310397</v>
      </c>
      <c r="BO1039" s="64">
        <v>1838.8999999999999</v>
      </c>
      <c r="BP1039" s="65">
        <v>0.24308010223503182</v>
      </c>
      <c r="BQ1039" s="65">
        <v>2.1699029126213594</v>
      </c>
      <c r="BR1039" s="80">
        <v>0.127249986404916</v>
      </c>
      <c r="BS1039" s="18">
        <v>5.6555549513296E-2</v>
      </c>
    </row>
    <row r="1040" spans="1:71">
      <c r="A1040" s="77" t="s">
        <v>404</v>
      </c>
      <c r="B1040" s="12" t="s">
        <v>93</v>
      </c>
      <c r="C1040" s="13">
        <v>22</v>
      </c>
      <c r="D1040" s="13">
        <v>54</v>
      </c>
      <c r="E1040" s="13">
        <v>21</v>
      </c>
      <c r="F1040" s="13">
        <v>33</v>
      </c>
      <c r="G1040" s="13">
        <v>25.3</v>
      </c>
      <c r="H1040" s="14">
        <v>616</v>
      </c>
      <c r="I1040" s="15">
        <v>248</v>
      </c>
      <c r="J1040" s="15">
        <v>470</v>
      </c>
      <c r="K1040" s="14">
        <v>53.5</v>
      </c>
      <c r="L1040" s="15">
        <v>27</v>
      </c>
      <c r="M1040" s="15">
        <v>92</v>
      </c>
      <c r="N1040" s="14">
        <v>30.8</v>
      </c>
      <c r="O1040" s="14">
        <v>86</v>
      </c>
      <c r="P1040" s="14">
        <v>124</v>
      </c>
      <c r="Q1040" s="14">
        <v>69.599999999999994</v>
      </c>
      <c r="R1040" s="15">
        <v>130</v>
      </c>
      <c r="S1040" s="15">
        <v>227</v>
      </c>
      <c r="T1040" s="15">
        <v>351</v>
      </c>
      <c r="U1040" s="15">
        <v>130</v>
      </c>
      <c r="V1040" s="68">
        <v>86</v>
      </c>
      <c r="W1040" s="15">
        <v>43</v>
      </c>
      <c r="X1040" s="15">
        <v>27</v>
      </c>
      <c r="Y1040" s="15">
        <v>130</v>
      </c>
      <c r="Z1040" s="14">
        <v>1361</v>
      </c>
      <c r="AA1040" s="14">
        <v>8</v>
      </c>
      <c r="AB1040" s="14">
        <v>0</v>
      </c>
      <c r="AC1040" s="13">
        <v>-1.6</v>
      </c>
      <c r="AD1040" s="13">
        <v>111.9</v>
      </c>
      <c r="AE1040" s="13">
        <v>114.5</v>
      </c>
      <c r="AF1040" s="13">
        <v>-2.7</v>
      </c>
      <c r="AG1040" s="13">
        <v>13.8</v>
      </c>
      <c r="AH1040" s="13">
        <v>1.52</v>
      </c>
      <c r="AI1040" s="13">
        <v>17.399999999999999</v>
      </c>
      <c r="AJ1040" s="13">
        <v>8.8000000000000007</v>
      </c>
      <c r="AK1040" s="13">
        <v>15.4</v>
      </c>
      <c r="AL1040" s="13">
        <v>12.1</v>
      </c>
      <c r="AM1040" s="13">
        <v>11.4</v>
      </c>
      <c r="AN1040" s="13">
        <v>56.5</v>
      </c>
      <c r="AO1040" s="13">
        <v>58.9</v>
      </c>
      <c r="AP1040" s="13">
        <v>18.399999999999999</v>
      </c>
      <c r="AQ1040" s="13">
        <v>101.53</v>
      </c>
      <c r="AR1040" s="13">
        <v>10.1</v>
      </c>
      <c r="AS1040" s="13">
        <v>2880</v>
      </c>
      <c r="AT1040" s="16">
        <v>11.407407407407407</v>
      </c>
      <c r="AU1040" s="16">
        <v>2.4074074074074074</v>
      </c>
      <c r="AV1040" s="17">
        <v>6.5</v>
      </c>
      <c r="AW1040" s="17">
        <v>2.4074074074074074</v>
      </c>
      <c r="AX1040" s="17">
        <v>4.2037037037037033</v>
      </c>
      <c r="AY1040" s="17">
        <v>0.79629629629629628</v>
      </c>
      <c r="AZ1040" s="17">
        <v>0.5</v>
      </c>
      <c r="BA1040" s="17">
        <v>1.5925925925925926</v>
      </c>
      <c r="BB1040" s="18">
        <v>0.45088566827697257</v>
      </c>
      <c r="BC1040" s="18">
        <v>1.5116279069767442</v>
      </c>
      <c r="BD1040" s="18">
        <v>3.1474161908944517E-2</v>
      </c>
      <c r="BE1040" s="18">
        <v>1.9762845849802372E-2</v>
      </c>
      <c r="BF1040" s="18">
        <v>9.5154442980529941E-2</v>
      </c>
      <c r="BG1040" s="18">
        <v>0.16615429658907918</v>
      </c>
      <c r="BH1040" s="58" t="s">
        <v>1322</v>
      </c>
      <c r="BI1040" s="58" t="s">
        <v>1329</v>
      </c>
      <c r="BJ1040" s="60">
        <v>0.56499999999999995</v>
      </c>
      <c r="BK1040" s="60">
        <v>0.58899999999999997</v>
      </c>
      <c r="BL1040" s="60">
        <v>0.28364514182257089</v>
      </c>
      <c r="BM1040" s="62" t="s">
        <v>1527</v>
      </c>
      <c r="BN1040" s="64">
        <v>0.34887845592070943</v>
      </c>
      <c r="BO1040" s="64">
        <v>1366.2</v>
      </c>
      <c r="BP1040" s="65">
        <v>9.5154442980529941E-2</v>
      </c>
      <c r="BQ1040" s="65">
        <v>1.5116279069767442</v>
      </c>
      <c r="BR1040" s="80">
        <v>0.25691699604743085</v>
      </c>
      <c r="BS1040" s="18">
        <v>0.10271800126872592</v>
      </c>
    </row>
    <row r="1041" spans="1:71">
      <c r="A1041" s="77" t="s">
        <v>406</v>
      </c>
      <c r="B1041" s="12" t="s">
        <v>69</v>
      </c>
      <c r="C1041" s="13">
        <v>35</v>
      </c>
      <c r="D1041" s="13">
        <v>68</v>
      </c>
      <c r="E1041" s="13">
        <v>42</v>
      </c>
      <c r="F1041" s="13">
        <v>26</v>
      </c>
      <c r="G1041" s="13">
        <v>29.2</v>
      </c>
      <c r="H1041" s="14">
        <v>612</v>
      </c>
      <c r="I1041" s="15">
        <v>218</v>
      </c>
      <c r="J1041" s="15">
        <v>510</v>
      </c>
      <c r="K1041" s="14">
        <v>42.4</v>
      </c>
      <c r="L1041" s="15">
        <v>82</v>
      </c>
      <c r="M1041" s="15">
        <v>245</v>
      </c>
      <c r="N1041" s="14">
        <v>32.5</v>
      </c>
      <c r="O1041" s="14">
        <v>102</v>
      </c>
      <c r="P1041" s="14">
        <v>150</v>
      </c>
      <c r="Q1041" s="14">
        <v>68.7</v>
      </c>
      <c r="R1041" s="15">
        <v>75</v>
      </c>
      <c r="S1041" s="15">
        <v>340</v>
      </c>
      <c r="T1041" s="15">
        <v>415</v>
      </c>
      <c r="U1041" s="15">
        <v>381</v>
      </c>
      <c r="V1041" s="68">
        <v>177</v>
      </c>
      <c r="W1041" s="15">
        <v>102</v>
      </c>
      <c r="X1041" s="15">
        <v>68</v>
      </c>
      <c r="Y1041" s="15">
        <v>218</v>
      </c>
      <c r="Z1041" s="14">
        <v>2020</v>
      </c>
      <c r="AA1041" s="14">
        <v>6</v>
      </c>
      <c r="AB1041" s="14">
        <v>1</v>
      </c>
      <c r="AC1041" s="13">
        <v>4</v>
      </c>
      <c r="AD1041" s="13">
        <v>115.4</v>
      </c>
      <c r="AE1041" s="13">
        <v>108.8</v>
      </c>
      <c r="AF1041" s="13">
        <v>6.6</v>
      </c>
      <c r="AG1041" s="13">
        <v>25.5</v>
      </c>
      <c r="AH1041" s="13">
        <v>2.2000000000000002</v>
      </c>
      <c r="AI1041" s="13">
        <v>33.9</v>
      </c>
      <c r="AJ1041" s="13">
        <v>3.6</v>
      </c>
      <c r="AK1041" s="13">
        <v>16.8</v>
      </c>
      <c r="AL1041" s="13">
        <v>10.199999999999999</v>
      </c>
      <c r="AM1041" s="13">
        <v>15.4</v>
      </c>
      <c r="AN1041" s="13">
        <v>50.3</v>
      </c>
      <c r="AO1041" s="13">
        <v>53.4</v>
      </c>
      <c r="AP1041" s="13">
        <v>15.7</v>
      </c>
      <c r="AQ1041" s="13">
        <v>101.35</v>
      </c>
      <c r="AR1041" s="13">
        <v>8.8000000000000007</v>
      </c>
      <c r="AS1041" s="13">
        <v>4186</v>
      </c>
      <c r="AT1041" s="16">
        <v>9</v>
      </c>
      <c r="AU1041" s="16">
        <v>5.6029411764705879</v>
      </c>
      <c r="AV1041" s="17">
        <v>6.1029411764705879</v>
      </c>
      <c r="AW1041" s="17">
        <v>1.1029411764705883</v>
      </c>
      <c r="AX1041" s="17">
        <v>5</v>
      </c>
      <c r="AY1041" s="17">
        <v>1.5</v>
      </c>
      <c r="AZ1041" s="17">
        <v>1</v>
      </c>
      <c r="BA1041" s="17">
        <v>2.6029411764705883</v>
      </c>
      <c r="BB1041" s="18">
        <v>0.30821917808219179</v>
      </c>
      <c r="BC1041" s="18">
        <v>2.1525423728813555</v>
      </c>
      <c r="BD1041" s="18">
        <v>5.1369863013698634E-2</v>
      </c>
      <c r="BE1041" s="18">
        <v>3.4246575342465752E-2</v>
      </c>
      <c r="BF1041" s="18">
        <v>3.7771958098307822E-2</v>
      </c>
      <c r="BG1041" s="18">
        <v>0.17123287671232876</v>
      </c>
      <c r="BH1041" s="58" t="s">
        <v>1322</v>
      </c>
      <c r="BI1041" s="58" t="s">
        <v>1332</v>
      </c>
      <c r="BJ1041" s="60">
        <v>0.503</v>
      </c>
      <c r="BK1041" s="60">
        <v>0.53400000000000003</v>
      </c>
      <c r="BL1041" s="60">
        <v>0.30778515389257693</v>
      </c>
      <c r="BM1041" s="62" t="s">
        <v>1527</v>
      </c>
      <c r="BN1041" s="64">
        <v>0.27525150905432599</v>
      </c>
      <c r="BO1041" s="64">
        <v>1985.6</v>
      </c>
      <c r="BP1041" s="65">
        <v>0.19188154713940372</v>
      </c>
      <c r="BQ1041" s="65">
        <v>2.152542372881356</v>
      </c>
      <c r="BR1041" s="80">
        <v>0.20900483481063659</v>
      </c>
      <c r="BS1041" s="18">
        <v>9.8207091055600326E-2</v>
      </c>
    </row>
    <row r="1042" spans="1:71">
      <c r="A1042" s="77" t="s">
        <v>408</v>
      </c>
      <c r="B1042" s="12" t="s">
        <v>63</v>
      </c>
      <c r="C1042" s="13">
        <v>24</v>
      </c>
      <c r="D1042" s="13">
        <v>64</v>
      </c>
      <c r="E1042" s="13">
        <v>39</v>
      </c>
      <c r="F1042" s="13">
        <v>25</v>
      </c>
      <c r="G1042" s="13">
        <v>24.9</v>
      </c>
      <c r="H1042" s="14">
        <v>608</v>
      </c>
      <c r="I1042" s="15">
        <v>224</v>
      </c>
      <c r="J1042" s="15">
        <v>544</v>
      </c>
      <c r="K1042" s="14">
        <v>40.6</v>
      </c>
      <c r="L1042" s="15">
        <v>115</v>
      </c>
      <c r="M1042" s="15">
        <v>314</v>
      </c>
      <c r="N1042" s="14">
        <v>36.9</v>
      </c>
      <c r="O1042" s="14">
        <v>51</v>
      </c>
      <c r="P1042" s="14">
        <v>64</v>
      </c>
      <c r="Q1042" s="14">
        <v>81.3</v>
      </c>
      <c r="R1042" s="15">
        <v>45</v>
      </c>
      <c r="S1042" s="15">
        <v>115</v>
      </c>
      <c r="T1042" s="15">
        <v>160</v>
      </c>
      <c r="U1042" s="15">
        <v>186</v>
      </c>
      <c r="V1042" s="68">
        <v>38</v>
      </c>
      <c r="W1042" s="15">
        <v>64</v>
      </c>
      <c r="X1042" s="15">
        <v>19</v>
      </c>
      <c r="Y1042" s="15">
        <v>109</v>
      </c>
      <c r="Z1042" s="14">
        <v>1293</v>
      </c>
      <c r="AA1042" s="14">
        <v>0</v>
      </c>
      <c r="AB1042" s="14">
        <v>0</v>
      </c>
      <c r="AC1042" s="13">
        <v>3.3</v>
      </c>
      <c r="AD1042" s="13">
        <v>116.8</v>
      </c>
      <c r="AE1042" s="13">
        <v>109.7</v>
      </c>
      <c r="AF1042" s="13">
        <v>7.1</v>
      </c>
      <c r="AG1042" s="13">
        <v>15.5</v>
      </c>
      <c r="AH1042" s="13">
        <v>4.5599999999999996</v>
      </c>
      <c r="AI1042" s="13">
        <v>23.3</v>
      </c>
      <c r="AJ1042" s="13">
        <v>2.8</v>
      </c>
      <c r="AK1042" s="13">
        <v>6.9</v>
      </c>
      <c r="AL1042" s="13">
        <v>4.9000000000000004</v>
      </c>
      <c r="AM1042" s="13">
        <v>5.0999999999999996</v>
      </c>
      <c r="AN1042" s="13">
        <v>51.1</v>
      </c>
      <c r="AO1042" s="13">
        <v>53.1</v>
      </c>
      <c r="AP1042" s="13">
        <v>16.2</v>
      </c>
      <c r="AQ1042" s="13">
        <v>99.2</v>
      </c>
      <c r="AR1042" s="13">
        <v>7.7</v>
      </c>
      <c r="AS1042" s="13">
        <v>3283</v>
      </c>
      <c r="AT1042" s="16">
        <v>9.5</v>
      </c>
      <c r="AU1042" s="16">
        <v>2.90625</v>
      </c>
      <c r="AV1042" s="17">
        <v>2.5</v>
      </c>
      <c r="AW1042" s="17">
        <v>0.703125</v>
      </c>
      <c r="AX1042" s="17">
        <v>1.796875</v>
      </c>
      <c r="AY1042" s="17">
        <v>1</v>
      </c>
      <c r="AZ1042" s="17">
        <v>0.296875</v>
      </c>
      <c r="BA1042" s="17">
        <v>0.59375</v>
      </c>
      <c r="BB1042" s="18">
        <v>0.38152610441767071</v>
      </c>
      <c r="BC1042" s="18">
        <v>4.8947368421052628</v>
      </c>
      <c r="BD1042" s="18">
        <v>4.0160642570281124E-2</v>
      </c>
      <c r="BE1042" s="18">
        <v>1.192269076305221E-2</v>
      </c>
      <c r="BF1042" s="18">
        <v>2.8237951807228916E-2</v>
      </c>
      <c r="BG1042" s="18">
        <v>7.2163654618473905E-2</v>
      </c>
      <c r="BH1042" s="58" t="s">
        <v>1322</v>
      </c>
      <c r="BI1042" s="58" t="s">
        <v>1330</v>
      </c>
      <c r="BJ1042" s="60">
        <v>0.51100000000000001</v>
      </c>
      <c r="BK1042" s="60">
        <v>0.53100000000000003</v>
      </c>
      <c r="BL1042" s="60">
        <v>0.32830416415208208</v>
      </c>
      <c r="BM1042" s="62" t="s">
        <v>1527</v>
      </c>
      <c r="BN1042" s="64">
        <v>0.29054325955734406</v>
      </c>
      <c r="BO1042" s="64">
        <v>1593.6</v>
      </c>
      <c r="BP1042" s="65">
        <v>0.11671686746987953</v>
      </c>
      <c r="BQ1042" s="65">
        <v>4.8947368421052628</v>
      </c>
      <c r="BR1042" s="80">
        <v>0.10040160642570281</v>
      </c>
      <c r="BS1042" s="18">
        <v>5.0828313253012049E-2</v>
      </c>
    </row>
    <row r="1043" spans="1:71">
      <c r="A1043" s="77" t="s">
        <v>410</v>
      </c>
      <c r="B1043" s="12" t="s">
        <v>81</v>
      </c>
      <c r="C1043" s="13">
        <v>23</v>
      </c>
      <c r="D1043" s="13">
        <v>66</v>
      </c>
      <c r="E1043" s="13">
        <v>35</v>
      </c>
      <c r="F1043" s="13">
        <v>31</v>
      </c>
      <c r="G1043" s="13">
        <v>21.5</v>
      </c>
      <c r="H1043" s="14">
        <v>607</v>
      </c>
      <c r="I1043" s="15">
        <v>251</v>
      </c>
      <c r="J1043" s="15">
        <v>436</v>
      </c>
      <c r="K1043" s="14">
        <v>58</v>
      </c>
      <c r="L1043" s="15">
        <v>20</v>
      </c>
      <c r="M1043" s="15">
        <v>53</v>
      </c>
      <c r="N1043" s="14">
        <v>34.6</v>
      </c>
      <c r="O1043" s="14">
        <v>92</v>
      </c>
      <c r="P1043" s="14">
        <v>125</v>
      </c>
      <c r="Q1043" s="14">
        <v>70.900000000000006</v>
      </c>
      <c r="R1043" s="15">
        <v>231</v>
      </c>
      <c r="S1043" s="15">
        <v>317</v>
      </c>
      <c r="T1043" s="15">
        <v>548</v>
      </c>
      <c r="U1043" s="15">
        <v>66</v>
      </c>
      <c r="V1043" s="68">
        <v>86</v>
      </c>
      <c r="W1043" s="15">
        <v>33</v>
      </c>
      <c r="X1043" s="15">
        <v>86</v>
      </c>
      <c r="Y1043" s="15">
        <v>185</v>
      </c>
      <c r="Z1043" s="14">
        <v>1643</v>
      </c>
      <c r="AA1043" s="14">
        <v>12</v>
      </c>
      <c r="AB1043" s="14">
        <v>0</v>
      </c>
      <c r="AC1043" s="13">
        <v>2.5</v>
      </c>
      <c r="AD1043" s="13">
        <v>116.8</v>
      </c>
      <c r="AE1043" s="13">
        <v>111.5</v>
      </c>
      <c r="AF1043" s="13">
        <v>5.3</v>
      </c>
      <c r="AG1043" s="13">
        <v>5.9</v>
      </c>
      <c r="AH1043" s="13">
        <v>0.74</v>
      </c>
      <c r="AI1043" s="13">
        <v>10.199999999999999</v>
      </c>
      <c r="AJ1043" s="13">
        <v>15.3</v>
      </c>
      <c r="AK1043" s="13">
        <v>20.399999999999999</v>
      </c>
      <c r="AL1043" s="13">
        <v>17.899999999999999</v>
      </c>
      <c r="AM1043" s="13">
        <v>13.9</v>
      </c>
      <c r="AN1043" s="13">
        <v>60</v>
      </c>
      <c r="AO1043" s="13">
        <v>62.4</v>
      </c>
      <c r="AP1043" s="13">
        <v>15.6</v>
      </c>
      <c r="AQ1043" s="13">
        <v>104.2</v>
      </c>
      <c r="AR1043" s="13">
        <v>11.1</v>
      </c>
      <c r="AS1043" s="13">
        <v>3074</v>
      </c>
      <c r="AT1043" s="16">
        <v>9.1969696969696972</v>
      </c>
      <c r="AU1043" s="16">
        <v>1</v>
      </c>
      <c r="AV1043" s="17">
        <v>8.3030303030303028</v>
      </c>
      <c r="AW1043" s="17">
        <v>3.5</v>
      </c>
      <c r="AX1043" s="17">
        <v>4.8030303030303028</v>
      </c>
      <c r="AY1043" s="17">
        <v>0.5</v>
      </c>
      <c r="AZ1043" s="17">
        <v>1.303030303030303</v>
      </c>
      <c r="BA1043" s="17">
        <v>1.303030303030303</v>
      </c>
      <c r="BB1043" s="18">
        <v>0.42776603241719524</v>
      </c>
      <c r="BC1043" s="18">
        <v>0.76744186046511631</v>
      </c>
      <c r="BD1043" s="18">
        <v>2.3255813953488372E-2</v>
      </c>
      <c r="BE1043" s="18">
        <v>6.0606060606060601E-2</v>
      </c>
      <c r="BF1043" s="18">
        <v>0.16279069767441862</v>
      </c>
      <c r="BG1043" s="18">
        <v>0.2233967582804792</v>
      </c>
      <c r="BH1043" s="58" t="s">
        <v>1322</v>
      </c>
      <c r="BI1043" s="58" t="s">
        <v>1330</v>
      </c>
      <c r="BJ1043" s="60">
        <v>0.6</v>
      </c>
      <c r="BK1043" s="60">
        <v>0.624</v>
      </c>
      <c r="BL1043" s="60">
        <v>0.2631261315630658</v>
      </c>
      <c r="BM1043" s="62" t="s">
        <v>1527</v>
      </c>
      <c r="BN1043" s="64">
        <v>0.28127553197975735</v>
      </c>
      <c r="BO1043" s="64">
        <v>1419</v>
      </c>
      <c r="BP1043" s="65">
        <v>4.6511627906976744E-2</v>
      </c>
      <c r="BQ1043" s="65">
        <v>0.76744186046511631</v>
      </c>
      <c r="BR1043" s="80">
        <v>0.38618745595489778</v>
      </c>
      <c r="BS1043" s="18">
        <v>0.15668311017148226</v>
      </c>
    </row>
    <row r="1044" spans="1:71">
      <c r="A1044" s="77" t="s">
        <v>412</v>
      </c>
      <c r="B1044" s="12" t="s">
        <v>163</v>
      </c>
      <c r="C1044" s="13">
        <v>23</v>
      </c>
      <c r="D1044" s="13">
        <v>56</v>
      </c>
      <c r="E1044" s="13">
        <v>18</v>
      </c>
      <c r="F1044" s="13">
        <v>38</v>
      </c>
      <c r="G1044" s="13">
        <v>23.6</v>
      </c>
      <c r="H1044" s="14">
        <v>605</v>
      </c>
      <c r="I1044" s="15">
        <v>207</v>
      </c>
      <c r="J1044" s="15">
        <v>554</v>
      </c>
      <c r="K1044" s="14">
        <v>37.200000000000003</v>
      </c>
      <c r="L1044" s="15">
        <v>112</v>
      </c>
      <c r="M1044" s="15">
        <v>330</v>
      </c>
      <c r="N1044" s="14">
        <v>33.1</v>
      </c>
      <c r="O1044" s="14">
        <v>78</v>
      </c>
      <c r="P1044" s="14">
        <v>101</v>
      </c>
      <c r="Q1044" s="14">
        <v>81.599999999999994</v>
      </c>
      <c r="R1044" s="15">
        <v>22</v>
      </c>
      <c r="S1044" s="15">
        <v>134</v>
      </c>
      <c r="T1044" s="15">
        <v>157</v>
      </c>
      <c r="U1044" s="15">
        <v>67</v>
      </c>
      <c r="V1044" s="68">
        <v>56</v>
      </c>
      <c r="W1044" s="15">
        <v>28</v>
      </c>
      <c r="X1044" s="15">
        <v>22</v>
      </c>
      <c r="Y1044" s="15">
        <v>50</v>
      </c>
      <c r="Z1044" s="14">
        <v>991</v>
      </c>
      <c r="AA1044" s="14">
        <v>0</v>
      </c>
      <c r="AB1044" s="14">
        <v>0</v>
      </c>
      <c r="AC1044" s="13">
        <v>-5.7</v>
      </c>
      <c r="AD1044" s="13">
        <v>106.6</v>
      </c>
      <c r="AE1044" s="13">
        <v>118.1</v>
      </c>
      <c r="AF1044" s="13">
        <v>-11.4</v>
      </c>
      <c r="AG1044" s="13">
        <v>7.6</v>
      </c>
      <c r="AH1044" s="13">
        <v>1.1399999999999999</v>
      </c>
      <c r="AI1044" s="13">
        <v>9.1999999999999993</v>
      </c>
      <c r="AJ1044" s="13">
        <v>1.7</v>
      </c>
      <c r="AK1044" s="13">
        <v>9.6999999999999993</v>
      </c>
      <c r="AL1044" s="13">
        <v>5.6</v>
      </c>
      <c r="AM1044" s="13">
        <v>8.1</v>
      </c>
      <c r="AN1044" s="13">
        <v>47.1</v>
      </c>
      <c r="AO1044" s="13">
        <v>50.4</v>
      </c>
      <c r="AP1044" s="13">
        <v>20.399999999999999</v>
      </c>
      <c r="AQ1044" s="13">
        <v>101.14</v>
      </c>
      <c r="AR1044" s="13">
        <v>6.6</v>
      </c>
      <c r="AS1044" s="13">
        <v>2783</v>
      </c>
      <c r="AT1044" s="16">
        <v>10.803571428571429</v>
      </c>
      <c r="AU1044" s="16">
        <v>1.1964285714285714</v>
      </c>
      <c r="AV1044" s="17">
        <v>2.8035714285714284</v>
      </c>
      <c r="AW1044" s="17">
        <v>0.39285714285714285</v>
      </c>
      <c r="AX1044" s="17">
        <v>2.3928571428571428</v>
      </c>
      <c r="AY1044" s="17">
        <v>0.5</v>
      </c>
      <c r="AZ1044" s="17">
        <v>0.39285714285714285</v>
      </c>
      <c r="BA1044" s="17">
        <v>1</v>
      </c>
      <c r="BB1044" s="18">
        <v>0.45777845036319609</v>
      </c>
      <c r="BC1044" s="18">
        <v>1.1964285714285714</v>
      </c>
      <c r="BD1044" s="18">
        <v>2.1186440677966101E-2</v>
      </c>
      <c r="BE1044" s="18">
        <v>1.6646489104116223E-2</v>
      </c>
      <c r="BF1044" s="18">
        <v>1.6646489104116223E-2</v>
      </c>
      <c r="BG1044" s="18">
        <v>0.10139225181598062</v>
      </c>
      <c r="BH1044" s="58" t="s">
        <v>1322</v>
      </c>
      <c r="BI1044" s="58" t="s">
        <v>1330</v>
      </c>
      <c r="BJ1044" s="60">
        <v>0.47100000000000003</v>
      </c>
      <c r="BK1044" s="60">
        <v>0.504</v>
      </c>
      <c r="BL1044" s="60">
        <v>0.33433916716958356</v>
      </c>
      <c r="BM1044" s="62" t="s">
        <v>1527</v>
      </c>
      <c r="BN1044" s="64">
        <v>0.33041103765449842</v>
      </c>
      <c r="BO1044" s="64">
        <v>1321.6000000000001</v>
      </c>
      <c r="BP1044" s="65">
        <v>5.069612590799031E-2</v>
      </c>
      <c r="BQ1044" s="65">
        <v>1.1964285714285714</v>
      </c>
      <c r="BR1044" s="80">
        <v>0.11879539951573849</v>
      </c>
      <c r="BS1044" s="18">
        <v>5.2209443099273604E-2</v>
      </c>
    </row>
    <row r="1045" spans="1:71">
      <c r="A1045" s="77" t="s">
        <v>414</v>
      </c>
      <c r="B1045" s="12" t="s">
        <v>51</v>
      </c>
      <c r="C1045" s="13">
        <v>27</v>
      </c>
      <c r="D1045" s="13">
        <v>71</v>
      </c>
      <c r="E1045" s="13">
        <v>52</v>
      </c>
      <c r="F1045" s="13">
        <v>19</v>
      </c>
      <c r="G1045" s="13">
        <v>21.7</v>
      </c>
      <c r="H1045" s="14">
        <v>604</v>
      </c>
      <c r="I1045" s="15">
        <v>213</v>
      </c>
      <c r="J1045" s="15">
        <v>476</v>
      </c>
      <c r="K1045" s="14">
        <v>45.1</v>
      </c>
      <c r="L1045" s="15">
        <v>163</v>
      </c>
      <c r="M1045" s="15">
        <v>398</v>
      </c>
      <c r="N1045" s="14">
        <v>41.6</v>
      </c>
      <c r="O1045" s="14">
        <v>14</v>
      </c>
      <c r="P1045" s="14">
        <v>14</v>
      </c>
      <c r="Q1045" s="14">
        <v>100</v>
      </c>
      <c r="R1045" s="15">
        <v>43</v>
      </c>
      <c r="S1045" s="15">
        <v>178</v>
      </c>
      <c r="T1045" s="15">
        <v>227</v>
      </c>
      <c r="U1045" s="15">
        <v>64</v>
      </c>
      <c r="V1045" s="68">
        <v>21</v>
      </c>
      <c r="W1045" s="15">
        <v>43</v>
      </c>
      <c r="X1045" s="15">
        <v>14</v>
      </c>
      <c r="Y1045" s="15">
        <v>85</v>
      </c>
      <c r="Z1045" s="14">
        <v>1108</v>
      </c>
      <c r="AA1045" s="14">
        <v>0</v>
      </c>
      <c r="AB1045" s="14">
        <v>0</v>
      </c>
      <c r="AC1045" s="13">
        <v>4.5999999999999996</v>
      </c>
      <c r="AD1045" s="13">
        <v>119.8</v>
      </c>
      <c r="AE1045" s="13">
        <v>109.8</v>
      </c>
      <c r="AF1045" s="13">
        <v>10</v>
      </c>
      <c r="AG1045" s="13">
        <v>5.7</v>
      </c>
      <c r="AH1045" s="13">
        <v>2.78</v>
      </c>
      <c r="AI1045" s="13">
        <v>11.3</v>
      </c>
      <c r="AJ1045" s="13">
        <v>2.7</v>
      </c>
      <c r="AK1045" s="13">
        <v>11.3</v>
      </c>
      <c r="AL1045" s="13">
        <v>7</v>
      </c>
      <c r="AM1045" s="13">
        <v>4.0999999999999996</v>
      </c>
      <c r="AN1045" s="13">
        <v>62.7</v>
      </c>
      <c r="AO1045" s="13">
        <v>63.2</v>
      </c>
      <c r="AP1045" s="13">
        <v>14</v>
      </c>
      <c r="AQ1045" s="13">
        <v>96.4</v>
      </c>
      <c r="AR1045" s="13">
        <v>8.3000000000000007</v>
      </c>
      <c r="AS1045" s="13">
        <v>3102</v>
      </c>
      <c r="AT1045" s="16">
        <v>8.5070422535211261</v>
      </c>
      <c r="AU1045" s="16">
        <v>0.90140845070422537</v>
      </c>
      <c r="AV1045" s="17">
        <v>3.1971830985915495</v>
      </c>
      <c r="AW1045" s="17">
        <v>0.60563380281690138</v>
      </c>
      <c r="AX1045" s="17">
        <v>2.507042253521127</v>
      </c>
      <c r="AY1045" s="17">
        <v>0.60563380281690138</v>
      </c>
      <c r="AZ1045" s="17">
        <v>0.19718309859154928</v>
      </c>
      <c r="BA1045" s="17">
        <v>0.29577464788732394</v>
      </c>
      <c r="BB1045" s="18">
        <v>0.39202959693645745</v>
      </c>
      <c r="BC1045" s="18">
        <v>3.0476190476190479</v>
      </c>
      <c r="BD1045" s="18">
        <v>2.790939183488025E-2</v>
      </c>
      <c r="BE1045" s="18">
        <v>9.0867787369377558E-3</v>
      </c>
      <c r="BF1045" s="18">
        <v>2.790939183488025E-2</v>
      </c>
      <c r="BG1045" s="18">
        <v>0.1155319010839229</v>
      </c>
      <c r="BH1045" s="58" t="s">
        <v>1322</v>
      </c>
      <c r="BI1045" s="58" t="s">
        <v>1330</v>
      </c>
      <c r="BJ1045" s="60">
        <v>0.627</v>
      </c>
      <c r="BK1045" s="60">
        <v>0.63200000000000001</v>
      </c>
      <c r="BL1045" s="60">
        <v>0.28726614363307179</v>
      </c>
      <c r="BM1045" s="62" t="s">
        <v>1527</v>
      </c>
      <c r="BN1045" s="64">
        <v>0.26017513531895597</v>
      </c>
      <c r="BO1045" s="64">
        <v>1540.7</v>
      </c>
      <c r="BP1045" s="65">
        <v>4.153955994028688E-2</v>
      </c>
      <c r="BQ1045" s="65">
        <v>3.0476190476190474</v>
      </c>
      <c r="BR1045" s="80">
        <v>0.14733562666320504</v>
      </c>
      <c r="BS1045" s="18">
        <v>6.1443932411674347E-2</v>
      </c>
    </row>
    <row r="1046" spans="1:71">
      <c r="A1046" s="77" t="s">
        <v>420</v>
      </c>
      <c r="B1046" s="12" t="s">
        <v>59</v>
      </c>
      <c r="C1046" s="13">
        <v>22</v>
      </c>
      <c r="D1046" s="13">
        <v>59</v>
      </c>
      <c r="E1046" s="13">
        <v>34</v>
      </c>
      <c r="F1046" s="13">
        <v>25</v>
      </c>
      <c r="G1046" s="13">
        <v>22.5</v>
      </c>
      <c r="H1046" s="14">
        <v>596</v>
      </c>
      <c r="I1046" s="15">
        <v>248</v>
      </c>
      <c r="J1046" s="15">
        <v>460</v>
      </c>
      <c r="K1046" s="14">
        <v>53.5</v>
      </c>
      <c r="L1046" s="15">
        <v>12</v>
      </c>
      <c r="M1046" s="15">
        <v>47</v>
      </c>
      <c r="N1046" s="14">
        <v>22.4</v>
      </c>
      <c r="O1046" s="14">
        <v>89</v>
      </c>
      <c r="P1046" s="14">
        <v>142</v>
      </c>
      <c r="Q1046" s="14">
        <v>64.099999999999994</v>
      </c>
      <c r="R1046" s="15">
        <v>112</v>
      </c>
      <c r="S1046" s="15">
        <v>195</v>
      </c>
      <c r="T1046" s="15">
        <v>301</v>
      </c>
      <c r="U1046" s="15">
        <v>136</v>
      </c>
      <c r="V1046" s="68">
        <v>83</v>
      </c>
      <c r="W1046" s="15">
        <v>100</v>
      </c>
      <c r="X1046" s="15">
        <v>41</v>
      </c>
      <c r="Y1046" s="15">
        <v>165</v>
      </c>
      <c r="Z1046" s="14">
        <v>1493</v>
      </c>
      <c r="AA1046" s="14">
        <v>3</v>
      </c>
      <c r="AB1046" s="14">
        <v>0</v>
      </c>
      <c r="AC1046" s="13">
        <v>1.1000000000000001</v>
      </c>
      <c r="AD1046" s="13">
        <v>113.1</v>
      </c>
      <c r="AE1046" s="13">
        <v>109.2</v>
      </c>
      <c r="AF1046" s="13">
        <v>4</v>
      </c>
      <c r="AG1046" s="13">
        <v>13.9</v>
      </c>
      <c r="AH1046" s="13">
        <v>1.68</v>
      </c>
      <c r="AI1046" s="13">
        <v>18.2</v>
      </c>
      <c r="AJ1046" s="13">
        <v>8.1</v>
      </c>
      <c r="AK1046" s="13">
        <v>13.9</v>
      </c>
      <c r="AL1046" s="13">
        <v>11</v>
      </c>
      <c r="AM1046" s="13">
        <v>10.8</v>
      </c>
      <c r="AN1046" s="13">
        <v>54.7</v>
      </c>
      <c r="AO1046" s="13">
        <v>56.8</v>
      </c>
      <c r="AP1046" s="13">
        <v>18.5</v>
      </c>
      <c r="AQ1046" s="13">
        <v>102.76</v>
      </c>
      <c r="AR1046" s="13">
        <v>10.4</v>
      </c>
      <c r="AS1046" s="13">
        <v>2822</v>
      </c>
      <c r="AT1046" s="16">
        <v>10.101694915254237</v>
      </c>
      <c r="AU1046" s="16">
        <v>2.3050847457627119</v>
      </c>
      <c r="AV1046" s="17">
        <v>5.101694915254237</v>
      </c>
      <c r="AW1046" s="17">
        <v>1.8983050847457628</v>
      </c>
      <c r="AX1046" s="17">
        <v>3.3050847457627119</v>
      </c>
      <c r="AY1046" s="17">
        <v>1.6949152542372881</v>
      </c>
      <c r="AZ1046" s="17">
        <v>0.69491525423728817</v>
      </c>
      <c r="BA1046" s="17">
        <v>1.4067796610169492</v>
      </c>
      <c r="BB1046" s="18">
        <v>0.44896421845574386</v>
      </c>
      <c r="BC1046" s="18">
        <v>1.6385542168674698</v>
      </c>
      <c r="BD1046" s="18">
        <v>7.5329566854990579E-2</v>
      </c>
      <c r="BE1046" s="18">
        <v>3.088512241054614E-2</v>
      </c>
      <c r="BF1046" s="18">
        <v>8.4369114877589454E-2</v>
      </c>
      <c r="BG1046" s="18">
        <v>0.14689265536723164</v>
      </c>
      <c r="BH1046" s="58" t="s">
        <v>1322</v>
      </c>
      <c r="BI1046" s="58" t="s">
        <v>1329</v>
      </c>
      <c r="BJ1046" s="60">
        <v>0.54700000000000004</v>
      </c>
      <c r="BK1046" s="60">
        <v>0.56799999999999995</v>
      </c>
      <c r="BL1046" s="60">
        <v>0.27761013880506941</v>
      </c>
      <c r="BM1046" s="62" t="s">
        <v>1527</v>
      </c>
      <c r="BN1046" s="64">
        <v>0.3089451966033489</v>
      </c>
      <c r="BO1046" s="64">
        <v>1327.5</v>
      </c>
      <c r="BP1046" s="65">
        <v>0.10244821092278719</v>
      </c>
      <c r="BQ1046" s="65">
        <v>1.6385542168674698</v>
      </c>
      <c r="BR1046" s="80">
        <v>0.22674199623352165</v>
      </c>
      <c r="BS1046" s="18">
        <v>0.11098556183301946</v>
      </c>
    </row>
    <row r="1047" spans="1:71">
      <c r="A1047" s="77" t="s">
        <v>422</v>
      </c>
      <c r="B1047" s="12" t="s">
        <v>55</v>
      </c>
      <c r="C1047" s="13">
        <v>21</v>
      </c>
      <c r="D1047" s="13">
        <v>64</v>
      </c>
      <c r="E1047" s="13">
        <v>28</v>
      </c>
      <c r="F1047" s="13">
        <v>36</v>
      </c>
      <c r="G1047" s="13">
        <v>22.2</v>
      </c>
      <c r="H1047" s="14">
        <v>595</v>
      </c>
      <c r="I1047" s="15">
        <v>256</v>
      </c>
      <c r="J1047" s="15">
        <v>467</v>
      </c>
      <c r="K1047" s="14">
        <v>55.4</v>
      </c>
      <c r="L1047" s="15">
        <v>32</v>
      </c>
      <c r="M1047" s="15">
        <v>109</v>
      </c>
      <c r="N1047" s="14">
        <v>31.5</v>
      </c>
      <c r="O1047" s="14">
        <v>45</v>
      </c>
      <c r="P1047" s="14">
        <v>64</v>
      </c>
      <c r="Q1047" s="14">
        <v>68.7</v>
      </c>
      <c r="R1047" s="15">
        <v>115</v>
      </c>
      <c r="S1047" s="15">
        <v>358</v>
      </c>
      <c r="T1047" s="15">
        <v>474</v>
      </c>
      <c r="U1047" s="15">
        <v>58</v>
      </c>
      <c r="V1047" s="68">
        <v>58</v>
      </c>
      <c r="W1047" s="15">
        <v>38</v>
      </c>
      <c r="X1047" s="15">
        <v>70</v>
      </c>
      <c r="Y1047" s="15">
        <v>109</v>
      </c>
      <c r="Z1047" s="14">
        <v>1523</v>
      </c>
      <c r="AA1047" s="14">
        <v>15</v>
      </c>
      <c r="AB1047" s="14">
        <v>0</v>
      </c>
      <c r="AC1047" s="13">
        <v>0.6</v>
      </c>
      <c r="AD1047" s="13">
        <v>112.8</v>
      </c>
      <c r="AE1047" s="13">
        <v>110.9</v>
      </c>
      <c r="AF1047" s="13">
        <v>1.9</v>
      </c>
      <c r="AG1047" s="13">
        <v>6.2</v>
      </c>
      <c r="AH1047" s="13">
        <v>1.05</v>
      </c>
      <c r="AI1047" s="13">
        <v>9.8000000000000007</v>
      </c>
      <c r="AJ1047" s="13">
        <v>8.6999999999999993</v>
      </c>
      <c r="AK1047" s="13">
        <v>23.8</v>
      </c>
      <c r="AL1047" s="13">
        <v>16.7</v>
      </c>
      <c r="AM1047" s="13">
        <v>9.3000000000000007</v>
      </c>
      <c r="AN1047" s="13">
        <v>59.2</v>
      </c>
      <c r="AO1047" s="13">
        <v>60.3</v>
      </c>
      <c r="AP1047" s="13">
        <v>16.899999999999999</v>
      </c>
      <c r="AQ1047" s="13">
        <v>98.6</v>
      </c>
      <c r="AR1047" s="13">
        <v>11.9</v>
      </c>
      <c r="AS1047" s="13">
        <v>2914</v>
      </c>
      <c r="AT1047" s="16">
        <v>9.296875</v>
      </c>
      <c r="AU1047" s="16">
        <v>0.90625</v>
      </c>
      <c r="AV1047" s="17">
        <v>7.40625</v>
      </c>
      <c r="AW1047" s="17">
        <v>1.796875</v>
      </c>
      <c r="AX1047" s="17">
        <v>5.59375</v>
      </c>
      <c r="AY1047" s="17">
        <v>0.59375</v>
      </c>
      <c r="AZ1047" s="17">
        <v>1.09375</v>
      </c>
      <c r="BA1047" s="17">
        <v>0.90625</v>
      </c>
      <c r="BB1047" s="18">
        <v>0.41877815315315314</v>
      </c>
      <c r="BC1047" s="18">
        <v>1</v>
      </c>
      <c r="BD1047" s="18">
        <v>2.6745495495495496E-2</v>
      </c>
      <c r="BE1047" s="18">
        <v>4.9268018018018021E-2</v>
      </c>
      <c r="BF1047" s="18">
        <v>8.0940315315315314E-2</v>
      </c>
      <c r="BG1047" s="18">
        <v>0.25197072072072074</v>
      </c>
      <c r="BH1047" s="58" t="s">
        <v>1322</v>
      </c>
      <c r="BI1047" s="58" t="s">
        <v>1329</v>
      </c>
      <c r="BJ1047" s="60">
        <v>0.59200000000000008</v>
      </c>
      <c r="BK1047" s="60">
        <v>0.60299999999999998</v>
      </c>
      <c r="BL1047" s="60">
        <v>0.28183464091732047</v>
      </c>
      <c r="BM1047" s="62" t="s">
        <v>1527</v>
      </c>
      <c r="BN1047" s="64">
        <v>0.284330985915493</v>
      </c>
      <c r="BO1047" s="64">
        <v>1420.8</v>
      </c>
      <c r="BP1047" s="65">
        <v>4.0822072072072071E-2</v>
      </c>
      <c r="BQ1047" s="65">
        <v>1</v>
      </c>
      <c r="BR1047" s="80">
        <v>0.33361486486486486</v>
      </c>
      <c r="BS1047" s="18">
        <v>0.1365427927927928</v>
      </c>
    </row>
    <row r="1048" spans="1:71">
      <c r="A1048" s="79" t="s">
        <v>424</v>
      </c>
      <c r="B1048" s="12" t="s">
        <v>139</v>
      </c>
      <c r="C1048" s="13">
        <v>21</v>
      </c>
      <c r="D1048" s="13">
        <v>60</v>
      </c>
      <c r="E1048" s="13">
        <v>14</v>
      </c>
      <c r="F1048" s="13">
        <v>46</v>
      </c>
      <c r="G1048" s="13">
        <v>22.8</v>
      </c>
      <c r="H1048" s="14">
        <v>594</v>
      </c>
      <c r="I1048" s="15">
        <v>222</v>
      </c>
      <c r="J1048" s="15">
        <v>570</v>
      </c>
      <c r="K1048" s="14">
        <v>39.1</v>
      </c>
      <c r="L1048" s="15">
        <v>102</v>
      </c>
      <c r="M1048" s="15">
        <v>306</v>
      </c>
      <c r="N1048" s="14">
        <v>34</v>
      </c>
      <c r="O1048" s="14">
        <v>42</v>
      </c>
      <c r="P1048" s="14">
        <v>48</v>
      </c>
      <c r="Q1048" s="14">
        <v>93.5</v>
      </c>
      <c r="R1048" s="15">
        <v>12</v>
      </c>
      <c r="S1048" s="15">
        <v>114</v>
      </c>
      <c r="T1048" s="15">
        <v>126</v>
      </c>
      <c r="U1048" s="15">
        <v>144</v>
      </c>
      <c r="V1048" s="68">
        <v>84</v>
      </c>
      <c r="W1048" s="15">
        <v>18</v>
      </c>
      <c r="X1048" s="15">
        <v>6</v>
      </c>
      <c r="Y1048" s="15">
        <v>78</v>
      </c>
      <c r="Z1048" s="14">
        <v>948</v>
      </c>
      <c r="AA1048" s="14">
        <v>1</v>
      </c>
      <c r="AB1048" s="14">
        <v>0</v>
      </c>
      <c r="AC1048" s="13">
        <v>-6.6</v>
      </c>
      <c r="AD1048" s="13">
        <v>102.1</v>
      </c>
      <c r="AE1048" s="13">
        <v>116.4</v>
      </c>
      <c r="AF1048" s="13">
        <v>-14.3</v>
      </c>
      <c r="AG1048" s="13">
        <v>16.899999999999999</v>
      </c>
      <c r="AH1048" s="13">
        <v>1.77</v>
      </c>
      <c r="AI1048" s="13">
        <v>17.8</v>
      </c>
      <c r="AJ1048" s="13">
        <v>0.9</v>
      </c>
      <c r="AK1048" s="13">
        <v>8</v>
      </c>
      <c r="AL1048" s="13">
        <v>4.3</v>
      </c>
      <c r="AM1048" s="13">
        <v>10.1</v>
      </c>
      <c r="AN1048" s="13">
        <v>48.2</v>
      </c>
      <c r="AO1048" s="13">
        <v>50.2</v>
      </c>
      <c r="AP1048" s="13">
        <v>20.5</v>
      </c>
      <c r="AQ1048" s="13">
        <v>99.74</v>
      </c>
      <c r="AR1048" s="13">
        <v>6.4</v>
      </c>
      <c r="AS1048" s="13">
        <v>2848</v>
      </c>
      <c r="AT1048" s="16">
        <v>9.9</v>
      </c>
      <c r="AU1048" s="16">
        <v>2.4</v>
      </c>
      <c r="AV1048" s="17">
        <v>2.1</v>
      </c>
      <c r="AW1048" s="17">
        <v>0.2</v>
      </c>
      <c r="AX1048" s="17">
        <v>1.9</v>
      </c>
      <c r="AY1048" s="17">
        <v>0.3</v>
      </c>
      <c r="AZ1048" s="17">
        <v>0.1</v>
      </c>
      <c r="BA1048" s="17">
        <v>1.4</v>
      </c>
      <c r="BB1048" s="18">
        <v>0.43421052631578949</v>
      </c>
      <c r="BC1048" s="18">
        <v>1.7142857142857144</v>
      </c>
      <c r="BD1048" s="18">
        <v>1.3157894736842105E-2</v>
      </c>
      <c r="BE1048" s="18">
        <v>4.3859649122807015E-3</v>
      </c>
      <c r="BF1048" s="18">
        <v>8.771929824561403E-3</v>
      </c>
      <c r="BG1048" s="18">
        <v>8.3333333333333329E-2</v>
      </c>
      <c r="BH1048" s="58" t="s">
        <v>1322</v>
      </c>
      <c r="BI1048" s="58" t="s">
        <v>1329</v>
      </c>
      <c r="BJ1048" s="60">
        <v>0.48200000000000004</v>
      </c>
      <c r="BK1048" s="60">
        <v>0.502</v>
      </c>
      <c r="BL1048" s="60">
        <v>0.343995171997586</v>
      </c>
      <c r="BM1048" s="62" t="s">
        <v>1527</v>
      </c>
      <c r="BN1048" s="64">
        <v>0.30277665995975855</v>
      </c>
      <c r="BO1048" s="64">
        <v>1368</v>
      </c>
      <c r="BP1048" s="65">
        <v>0.10526315789473684</v>
      </c>
      <c r="BQ1048" s="65">
        <v>1.7142857142857142</v>
      </c>
      <c r="BR1048" s="80">
        <v>9.2105263157894732E-2</v>
      </c>
      <c r="BS1048" s="18">
        <v>3.6549707602339179E-2</v>
      </c>
    </row>
    <row r="1049" spans="1:71">
      <c r="A1049" s="77" t="s">
        <v>426</v>
      </c>
      <c r="B1049" s="12" t="s">
        <v>113</v>
      </c>
      <c r="C1049" s="13">
        <v>21</v>
      </c>
      <c r="D1049" s="13">
        <v>68</v>
      </c>
      <c r="E1049" s="13">
        <v>15</v>
      </c>
      <c r="F1049" s="13">
        <v>53</v>
      </c>
      <c r="G1049" s="13">
        <v>26.5</v>
      </c>
      <c r="H1049" s="14">
        <v>592</v>
      </c>
      <c r="I1049" s="15">
        <v>204</v>
      </c>
      <c r="J1049" s="15">
        <v>544</v>
      </c>
      <c r="K1049" s="14">
        <v>37.200000000000003</v>
      </c>
      <c r="L1049" s="15">
        <v>116</v>
      </c>
      <c r="M1049" s="15">
        <v>354</v>
      </c>
      <c r="N1049" s="14">
        <v>32.200000000000003</v>
      </c>
      <c r="O1049" s="14">
        <v>68</v>
      </c>
      <c r="P1049" s="14">
        <v>95</v>
      </c>
      <c r="Q1049" s="14">
        <v>75.3</v>
      </c>
      <c r="R1049" s="15">
        <v>48</v>
      </c>
      <c r="S1049" s="15">
        <v>238</v>
      </c>
      <c r="T1049" s="15">
        <v>286</v>
      </c>
      <c r="U1049" s="15">
        <v>170</v>
      </c>
      <c r="V1049" s="68">
        <v>95</v>
      </c>
      <c r="W1049" s="15">
        <v>68</v>
      </c>
      <c r="X1049" s="15">
        <v>48</v>
      </c>
      <c r="Y1049" s="15">
        <v>204</v>
      </c>
      <c r="Z1049" s="14">
        <v>1442</v>
      </c>
      <c r="AA1049" s="14">
        <v>1</v>
      </c>
      <c r="AB1049" s="14">
        <v>0</v>
      </c>
      <c r="AC1049" s="13">
        <v>-5.3</v>
      </c>
      <c r="AD1049" s="13">
        <v>105.4</v>
      </c>
      <c r="AE1049" s="13">
        <v>115.5</v>
      </c>
      <c r="AF1049" s="13">
        <v>-10.1</v>
      </c>
      <c r="AG1049" s="13">
        <v>13.3</v>
      </c>
      <c r="AH1049" s="13">
        <v>1.74</v>
      </c>
      <c r="AI1049" s="13">
        <v>19.8</v>
      </c>
      <c r="AJ1049" s="13">
        <v>2.5</v>
      </c>
      <c r="AK1049" s="13">
        <v>12.2</v>
      </c>
      <c r="AL1049" s="13">
        <v>7.4</v>
      </c>
      <c r="AM1049" s="13">
        <v>11.4</v>
      </c>
      <c r="AN1049" s="13">
        <v>47.6</v>
      </c>
      <c r="AO1049" s="13">
        <v>50.3</v>
      </c>
      <c r="AP1049" s="13">
        <v>15.6</v>
      </c>
      <c r="AQ1049" s="13">
        <v>102.7</v>
      </c>
      <c r="AR1049" s="13">
        <v>5.8</v>
      </c>
      <c r="AS1049" s="13">
        <v>3869</v>
      </c>
      <c r="AT1049" s="16">
        <v>8.7058823529411757</v>
      </c>
      <c r="AU1049" s="16">
        <v>2.5</v>
      </c>
      <c r="AV1049" s="17">
        <v>4.2058823529411766</v>
      </c>
      <c r="AW1049" s="17">
        <v>0.70588235294117652</v>
      </c>
      <c r="AX1049" s="17">
        <v>3.5</v>
      </c>
      <c r="AY1049" s="17">
        <v>1</v>
      </c>
      <c r="AZ1049" s="17">
        <v>0.70588235294117652</v>
      </c>
      <c r="BA1049" s="17">
        <v>1.3970588235294117</v>
      </c>
      <c r="BB1049" s="18">
        <v>0.3285238623751387</v>
      </c>
      <c r="BC1049" s="18">
        <v>1.7894736842105263</v>
      </c>
      <c r="BD1049" s="18">
        <v>3.7735849056603772E-2</v>
      </c>
      <c r="BE1049" s="18">
        <v>2.6637069922308548E-2</v>
      </c>
      <c r="BF1049" s="18">
        <v>2.6637069922308548E-2</v>
      </c>
      <c r="BG1049" s="18">
        <v>0.13207547169811321</v>
      </c>
      <c r="BH1049" s="58" t="s">
        <v>1322</v>
      </c>
      <c r="BI1049" s="58" t="s">
        <v>1329</v>
      </c>
      <c r="BJ1049" s="60">
        <v>0.47600000000000003</v>
      </c>
      <c r="BK1049" s="60">
        <v>0.503</v>
      </c>
      <c r="BL1049" s="60">
        <v>0.32830416415208208</v>
      </c>
      <c r="BM1049" s="62" t="s">
        <v>1527</v>
      </c>
      <c r="BN1049" s="64">
        <v>0.26625636169960942</v>
      </c>
      <c r="BO1049" s="64">
        <v>1802</v>
      </c>
      <c r="BP1049" s="65">
        <v>9.4339622641509441E-2</v>
      </c>
      <c r="BQ1049" s="65">
        <v>1.7894736842105263</v>
      </c>
      <c r="BR1049" s="80">
        <v>0.15871254162042175</v>
      </c>
      <c r="BS1049" s="18">
        <v>7.4361820199778023E-2</v>
      </c>
    </row>
    <row r="1050" spans="1:71">
      <c r="A1050" s="77" t="s">
        <v>428</v>
      </c>
      <c r="B1050" s="12" t="s">
        <v>47</v>
      </c>
      <c r="C1050" s="13">
        <v>23</v>
      </c>
      <c r="D1050" s="13">
        <v>65</v>
      </c>
      <c r="E1050" s="13">
        <v>41</v>
      </c>
      <c r="F1050" s="13">
        <v>24</v>
      </c>
      <c r="G1050" s="13">
        <v>21.3</v>
      </c>
      <c r="H1050" s="14">
        <v>585</v>
      </c>
      <c r="I1050" s="15">
        <v>208</v>
      </c>
      <c r="J1050" s="15">
        <v>488</v>
      </c>
      <c r="K1050" s="14">
        <v>43.2</v>
      </c>
      <c r="L1050" s="15">
        <v>91</v>
      </c>
      <c r="M1050" s="15">
        <v>267</v>
      </c>
      <c r="N1050" s="14">
        <v>34.9</v>
      </c>
      <c r="O1050" s="14">
        <v>72</v>
      </c>
      <c r="P1050" s="14">
        <v>91</v>
      </c>
      <c r="Q1050" s="14">
        <v>82.2</v>
      </c>
      <c r="R1050" s="15">
        <v>20</v>
      </c>
      <c r="S1050" s="15">
        <v>124</v>
      </c>
      <c r="T1050" s="15">
        <v>143</v>
      </c>
      <c r="U1050" s="15">
        <v>85</v>
      </c>
      <c r="V1050" s="68">
        <v>59</v>
      </c>
      <c r="W1050" s="15">
        <v>39</v>
      </c>
      <c r="X1050" s="15">
        <v>13</v>
      </c>
      <c r="Y1050" s="15">
        <v>150</v>
      </c>
      <c r="Z1050" s="14">
        <v>988</v>
      </c>
      <c r="AA1050" s="14">
        <v>0</v>
      </c>
      <c r="AB1050" s="14">
        <v>0</v>
      </c>
      <c r="AC1050" s="13">
        <v>-1.1000000000000001</v>
      </c>
      <c r="AD1050" s="13">
        <v>111.9</v>
      </c>
      <c r="AE1050" s="13">
        <v>114.4</v>
      </c>
      <c r="AF1050" s="13">
        <v>-2.5</v>
      </c>
      <c r="AG1050" s="13">
        <v>8.1999999999999993</v>
      </c>
      <c r="AH1050" s="13">
        <v>1.46</v>
      </c>
      <c r="AI1050" s="13">
        <v>12.5</v>
      </c>
      <c r="AJ1050" s="13">
        <v>1.2</v>
      </c>
      <c r="AK1050" s="13">
        <v>8.3000000000000007</v>
      </c>
      <c r="AL1050" s="13">
        <v>4.9000000000000004</v>
      </c>
      <c r="AM1050" s="13">
        <v>8.6</v>
      </c>
      <c r="AN1050" s="13">
        <v>52.9</v>
      </c>
      <c r="AO1050" s="13">
        <v>55.9</v>
      </c>
      <c r="AP1050" s="13">
        <v>17.3</v>
      </c>
      <c r="AQ1050" s="13">
        <v>102.79</v>
      </c>
      <c r="AR1050" s="13">
        <v>5.7</v>
      </c>
      <c r="AS1050" s="13">
        <v>2964</v>
      </c>
      <c r="AT1050" s="16">
        <v>9</v>
      </c>
      <c r="AU1050" s="16">
        <v>1.3076923076923077</v>
      </c>
      <c r="AV1050" s="17">
        <v>2.2000000000000002</v>
      </c>
      <c r="AW1050" s="17">
        <v>0.30769230769230771</v>
      </c>
      <c r="AX1050" s="17">
        <v>1.9076923076923078</v>
      </c>
      <c r="AY1050" s="17">
        <v>0.6</v>
      </c>
      <c r="AZ1050" s="17">
        <v>0.2</v>
      </c>
      <c r="BA1050" s="17">
        <v>0.90769230769230769</v>
      </c>
      <c r="BB1050" s="18">
        <v>0.42253521126760563</v>
      </c>
      <c r="BC1050" s="18">
        <v>1.4406779661016949</v>
      </c>
      <c r="BD1050" s="18">
        <v>2.8169014084507039E-2</v>
      </c>
      <c r="BE1050" s="18">
        <v>9.3896713615023476E-3</v>
      </c>
      <c r="BF1050" s="18">
        <v>1.444564824846515E-2</v>
      </c>
      <c r="BG1050" s="18">
        <v>8.9563019140483938E-2</v>
      </c>
      <c r="BH1050" s="58" t="s">
        <v>1322</v>
      </c>
      <c r="BI1050" s="58" t="s">
        <v>1330</v>
      </c>
      <c r="BJ1050" s="60">
        <v>0.52900000000000003</v>
      </c>
      <c r="BK1050" s="60">
        <v>0.55899999999999994</v>
      </c>
      <c r="BL1050" s="60">
        <v>0.29450814725407365</v>
      </c>
      <c r="BM1050" s="62" t="s">
        <v>1527</v>
      </c>
      <c r="BN1050" s="64">
        <v>0.27525150905432599</v>
      </c>
      <c r="BO1050" s="64">
        <v>1384.5</v>
      </c>
      <c r="BP1050" s="65">
        <v>6.1394005055976884E-2</v>
      </c>
      <c r="BQ1050" s="65">
        <v>1.4406779661016949</v>
      </c>
      <c r="BR1050" s="80">
        <v>0.10328638497652583</v>
      </c>
      <c r="BS1050" s="18">
        <v>4.6948356807511742E-2</v>
      </c>
    </row>
    <row r="1051" spans="1:71">
      <c r="A1051" s="77" t="s">
        <v>430</v>
      </c>
      <c r="B1051" s="12" t="s">
        <v>55</v>
      </c>
      <c r="C1051" s="13">
        <v>26</v>
      </c>
      <c r="D1051" s="13">
        <v>74</v>
      </c>
      <c r="E1051" s="13">
        <v>25</v>
      </c>
      <c r="F1051" s="13">
        <v>49</v>
      </c>
      <c r="G1051" s="13">
        <v>27.4</v>
      </c>
      <c r="H1051" s="14">
        <v>585</v>
      </c>
      <c r="I1051" s="15">
        <v>222</v>
      </c>
      <c r="J1051" s="15">
        <v>474</v>
      </c>
      <c r="K1051" s="14">
        <v>46.8</v>
      </c>
      <c r="L1051" s="15">
        <v>81</v>
      </c>
      <c r="M1051" s="15">
        <v>215</v>
      </c>
      <c r="N1051" s="14">
        <v>39.799999999999997</v>
      </c>
      <c r="O1051" s="14">
        <v>59</v>
      </c>
      <c r="P1051" s="14">
        <v>81</v>
      </c>
      <c r="Q1051" s="14">
        <v>69</v>
      </c>
      <c r="R1051" s="15">
        <v>37</v>
      </c>
      <c r="S1051" s="15">
        <v>133</v>
      </c>
      <c r="T1051" s="15">
        <v>170</v>
      </c>
      <c r="U1051" s="15">
        <v>363</v>
      </c>
      <c r="V1051" s="68">
        <v>126</v>
      </c>
      <c r="W1051" s="15">
        <v>74</v>
      </c>
      <c r="X1051" s="15">
        <v>15</v>
      </c>
      <c r="Y1051" s="15">
        <v>185</v>
      </c>
      <c r="Z1051" s="14">
        <v>1473</v>
      </c>
      <c r="AA1051" s="14">
        <v>1</v>
      </c>
      <c r="AB1051" s="14">
        <v>0</v>
      </c>
      <c r="AC1051" s="13">
        <v>0</v>
      </c>
      <c r="AD1051" s="13">
        <v>111</v>
      </c>
      <c r="AE1051" s="13">
        <v>110.7</v>
      </c>
      <c r="AF1051" s="13">
        <v>0.3</v>
      </c>
      <c r="AG1051" s="13">
        <v>23.7</v>
      </c>
      <c r="AH1051" s="13">
        <v>2.84</v>
      </c>
      <c r="AI1051" s="13">
        <v>36.200000000000003</v>
      </c>
      <c r="AJ1051" s="13">
        <v>1.7</v>
      </c>
      <c r="AK1051" s="13">
        <v>6.3</v>
      </c>
      <c r="AL1051" s="13">
        <v>4.0999999999999996</v>
      </c>
      <c r="AM1051" s="13">
        <v>12.8</v>
      </c>
      <c r="AN1051" s="13">
        <v>55.7</v>
      </c>
      <c r="AO1051" s="13">
        <v>57.3</v>
      </c>
      <c r="AP1051" s="13">
        <v>13.5</v>
      </c>
      <c r="AQ1051" s="13">
        <v>98.76</v>
      </c>
      <c r="AR1051" s="13">
        <v>6.9</v>
      </c>
      <c r="AS1051" s="13">
        <v>4164</v>
      </c>
      <c r="AT1051" s="16">
        <v>7.9054054054054053</v>
      </c>
      <c r="AU1051" s="16">
        <v>4.9054054054054053</v>
      </c>
      <c r="AV1051" s="17">
        <v>2.2972972972972974</v>
      </c>
      <c r="AW1051" s="17">
        <v>0.5</v>
      </c>
      <c r="AX1051" s="17">
        <v>1.7972972972972974</v>
      </c>
      <c r="AY1051" s="17">
        <v>1</v>
      </c>
      <c r="AZ1051" s="17">
        <v>0.20270270270270271</v>
      </c>
      <c r="BA1051" s="17">
        <v>1.7027027027027026</v>
      </c>
      <c r="BB1051" s="18">
        <v>0.28851844545275201</v>
      </c>
      <c r="BC1051" s="18">
        <v>2.8809523809523809</v>
      </c>
      <c r="BD1051" s="18">
        <v>3.6496350364963508E-2</v>
      </c>
      <c r="BE1051" s="18">
        <v>7.3979088577628728E-3</v>
      </c>
      <c r="BF1051" s="18">
        <v>1.8248175182481754E-2</v>
      </c>
      <c r="BG1051" s="18">
        <v>6.5594791872164146E-2</v>
      </c>
      <c r="BH1051" s="58" t="s">
        <v>1322</v>
      </c>
      <c r="BI1051" s="58" t="s">
        <v>1330</v>
      </c>
      <c r="BJ1051" s="60">
        <v>0.55700000000000005</v>
      </c>
      <c r="BK1051" s="60">
        <v>0.57299999999999995</v>
      </c>
      <c r="BL1051" s="60">
        <v>0.28605914302957153</v>
      </c>
      <c r="BM1051" s="62" t="s">
        <v>1527</v>
      </c>
      <c r="BN1051" s="64">
        <v>0.24177497416934038</v>
      </c>
      <c r="BO1051" s="64">
        <v>2027.6</v>
      </c>
      <c r="BP1051" s="65">
        <v>0.17902939435786153</v>
      </c>
      <c r="BQ1051" s="65">
        <v>2.8809523809523809</v>
      </c>
      <c r="BR1051" s="80">
        <v>8.3842967054645889E-2</v>
      </c>
      <c r="BS1051" s="18">
        <v>4.2579075425790758E-2</v>
      </c>
    </row>
    <row r="1052" spans="1:71">
      <c r="A1052" s="77" t="s">
        <v>432</v>
      </c>
      <c r="B1052" s="12" t="s">
        <v>61</v>
      </c>
      <c r="C1052" s="13">
        <v>32</v>
      </c>
      <c r="D1052" s="13">
        <v>54</v>
      </c>
      <c r="E1052" s="13">
        <v>33</v>
      </c>
      <c r="F1052" s="13">
        <v>21</v>
      </c>
      <c r="G1052" s="13">
        <v>25</v>
      </c>
      <c r="H1052" s="14">
        <v>583</v>
      </c>
      <c r="I1052" s="15">
        <v>211</v>
      </c>
      <c r="J1052" s="15">
        <v>491</v>
      </c>
      <c r="K1052" s="14">
        <v>42.7</v>
      </c>
      <c r="L1052" s="15">
        <v>103</v>
      </c>
      <c r="M1052" s="15">
        <v>292</v>
      </c>
      <c r="N1052" s="14">
        <v>36.299999999999997</v>
      </c>
      <c r="O1052" s="14">
        <v>59</v>
      </c>
      <c r="P1052" s="14">
        <v>65</v>
      </c>
      <c r="Q1052" s="14">
        <v>87.9</v>
      </c>
      <c r="R1052" s="15">
        <v>22</v>
      </c>
      <c r="S1052" s="15">
        <v>135</v>
      </c>
      <c r="T1052" s="15">
        <v>157</v>
      </c>
      <c r="U1052" s="15">
        <v>146</v>
      </c>
      <c r="V1052" s="68">
        <v>76</v>
      </c>
      <c r="W1052" s="15">
        <v>43</v>
      </c>
      <c r="X1052" s="15">
        <v>11</v>
      </c>
      <c r="Y1052" s="15">
        <v>130</v>
      </c>
      <c r="Z1052" s="14">
        <v>1075</v>
      </c>
      <c r="AA1052" s="14">
        <v>1</v>
      </c>
      <c r="AB1052" s="14">
        <v>0</v>
      </c>
      <c r="AC1052" s="13">
        <v>2</v>
      </c>
      <c r="AD1052" s="13">
        <v>112.7</v>
      </c>
      <c r="AE1052" s="13">
        <v>110</v>
      </c>
      <c r="AF1052" s="13">
        <v>2.7</v>
      </c>
      <c r="AG1052" s="13">
        <v>15.2</v>
      </c>
      <c r="AH1052" s="13">
        <v>1.97</v>
      </c>
      <c r="AI1052" s="13">
        <v>19.7</v>
      </c>
      <c r="AJ1052" s="13">
        <v>1.7</v>
      </c>
      <c r="AK1052" s="13">
        <v>9.8000000000000007</v>
      </c>
      <c r="AL1052" s="13">
        <v>5.7</v>
      </c>
      <c r="AM1052" s="13">
        <v>10</v>
      </c>
      <c r="AN1052" s="13">
        <v>53.4</v>
      </c>
      <c r="AO1052" s="13">
        <v>55.9</v>
      </c>
      <c r="AP1052" s="13">
        <v>18.3</v>
      </c>
      <c r="AQ1052" s="13">
        <v>101.35</v>
      </c>
      <c r="AR1052" s="13">
        <v>7.4</v>
      </c>
      <c r="AS1052" s="13">
        <v>2858</v>
      </c>
      <c r="AT1052" s="16">
        <v>10.796296296296296</v>
      </c>
      <c r="AU1052" s="16">
        <v>2.7037037037037037</v>
      </c>
      <c r="AV1052" s="17">
        <v>2.9074074074074074</v>
      </c>
      <c r="AW1052" s="17">
        <v>0.40740740740740738</v>
      </c>
      <c r="AX1052" s="17">
        <v>2.5</v>
      </c>
      <c r="AY1052" s="17">
        <v>0.79629629629629628</v>
      </c>
      <c r="AZ1052" s="17">
        <v>0.20370370370370369</v>
      </c>
      <c r="BA1052" s="17">
        <v>1.4074074074074074</v>
      </c>
      <c r="BB1052" s="18">
        <v>0.43185185185185182</v>
      </c>
      <c r="BC1052" s="18">
        <v>1.9210526315789473</v>
      </c>
      <c r="BD1052" s="18">
        <v>3.1851851851851853E-2</v>
      </c>
      <c r="BE1052" s="18">
        <v>8.1481481481481474E-3</v>
      </c>
      <c r="BF1052" s="18">
        <v>1.6296296296296295E-2</v>
      </c>
      <c r="BG1052" s="18">
        <v>0.1</v>
      </c>
      <c r="BH1052" s="58" t="s">
        <v>1322</v>
      </c>
      <c r="BI1052" s="58" t="s">
        <v>1331</v>
      </c>
      <c r="BJ1052" s="60">
        <v>0.53400000000000003</v>
      </c>
      <c r="BK1052" s="60">
        <v>0.55899999999999994</v>
      </c>
      <c r="BL1052" s="60">
        <v>0.29631864815932407</v>
      </c>
      <c r="BM1052" s="62" t="s">
        <v>1527</v>
      </c>
      <c r="BN1052" s="64">
        <v>0.33018853863924286</v>
      </c>
      <c r="BO1052" s="64">
        <v>1350</v>
      </c>
      <c r="BP1052" s="65">
        <v>0.10814814814814815</v>
      </c>
      <c r="BQ1052" s="65">
        <v>1.9210526315789473</v>
      </c>
      <c r="BR1052" s="80">
        <v>0.1162962962962963</v>
      </c>
      <c r="BS1052" s="18">
        <v>5.2098765432098765E-2</v>
      </c>
    </row>
    <row r="1053" spans="1:71">
      <c r="A1053" s="77" t="s">
        <v>434</v>
      </c>
      <c r="B1053" s="12" t="s">
        <v>45</v>
      </c>
      <c r="C1053" s="13">
        <v>37</v>
      </c>
      <c r="D1053" s="13">
        <v>71</v>
      </c>
      <c r="E1053" s="13">
        <v>44</v>
      </c>
      <c r="F1053" s="13">
        <v>27</v>
      </c>
      <c r="G1053" s="13">
        <v>24.7</v>
      </c>
      <c r="H1053" s="14">
        <v>582</v>
      </c>
      <c r="I1053" s="15">
        <v>185</v>
      </c>
      <c r="J1053" s="15">
        <v>469</v>
      </c>
      <c r="K1053" s="14">
        <v>40</v>
      </c>
      <c r="L1053" s="15">
        <v>128</v>
      </c>
      <c r="M1053" s="15">
        <v>312</v>
      </c>
      <c r="N1053" s="14">
        <v>41</v>
      </c>
      <c r="O1053" s="14">
        <v>78</v>
      </c>
      <c r="P1053" s="14">
        <v>92</v>
      </c>
      <c r="Q1053" s="14">
        <v>90</v>
      </c>
      <c r="R1053" s="15">
        <v>36</v>
      </c>
      <c r="S1053" s="15">
        <v>149</v>
      </c>
      <c r="T1053" s="15">
        <v>185</v>
      </c>
      <c r="U1053" s="15">
        <v>320</v>
      </c>
      <c r="V1053" s="68">
        <v>78</v>
      </c>
      <c r="W1053" s="15">
        <v>78</v>
      </c>
      <c r="X1053" s="15">
        <v>14</v>
      </c>
      <c r="Y1053" s="15">
        <v>114</v>
      </c>
      <c r="Z1053" s="14">
        <v>1484</v>
      </c>
      <c r="AA1053" s="14">
        <v>1</v>
      </c>
      <c r="AB1053" s="14">
        <v>0</v>
      </c>
      <c r="AC1053" s="13">
        <v>3.7</v>
      </c>
      <c r="AD1053" s="13">
        <v>115.5</v>
      </c>
      <c r="AE1053" s="13">
        <v>109</v>
      </c>
      <c r="AF1053" s="13">
        <v>6.5</v>
      </c>
      <c r="AG1053" s="13">
        <v>24.3</v>
      </c>
      <c r="AH1053" s="13">
        <v>4.25</v>
      </c>
      <c r="AI1053" s="13">
        <v>35.6</v>
      </c>
      <c r="AJ1053" s="13">
        <v>1.8</v>
      </c>
      <c r="AK1053" s="13">
        <v>8.5</v>
      </c>
      <c r="AL1053" s="13">
        <v>5.2</v>
      </c>
      <c r="AM1053" s="13">
        <v>8.4</v>
      </c>
      <c r="AN1053" s="13">
        <v>53.5</v>
      </c>
      <c r="AO1053" s="13">
        <v>57.3</v>
      </c>
      <c r="AP1053" s="13">
        <v>14.1</v>
      </c>
      <c r="AQ1053" s="13">
        <v>97.92</v>
      </c>
      <c r="AR1053" s="13">
        <v>9.1999999999999993</v>
      </c>
      <c r="AS1053" s="13">
        <v>3596</v>
      </c>
      <c r="AT1053" s="16">
        <v>8.1971830985915499</v>
      </c>
      <c r="AU1053" s="16">
        <v>4.507042253521127</v>
      </c>
      <c r="AV1053" s="17">
        <v>2.6056338028169015</v>
      </c>
      <c r="AW1053" s="17">
        <v>0.50704225352112675</v>
      </c>
      <c r="AX1053" s="17">
        <v>2.0985915492957745</v>
      </c>
      <c r="AY1053" s="17">
        <v>1.0985915492957747</v>
      </c>
      <c r="AZ1053" s="17">
        <v>0.19718309859154928</v>
      </c>
      <c r="BA1053" s="17">
        <v>1.0985915492957747</v>
      </c>
      <c r="BB1053" s="18">
        <v>0.331869761076581</v>
      </c>
      <c r="BC1053" s="18">
        <v>4.1025641025641022</v>
      </c>
      <c r="BD1053" s="18">
        <v>4.4477390659747963E-2</v>
      </c>
      <c r="BE1053" s="18">
        <v>7.983121400467582E-3</v>
      </c>
      <c r="BF1053" s="18">
        <v>2.0528026458345214E-2</v>
      </c>
      <c r="BG1053" s="18">
        <v>8.4963220619262134E-2</v>
      </c>
      <c r="BH1053" s="58" t="s">
        <v>1322</v>
      </c>
      <c r="BI1053" s="58" t="s">
        <v>1332</v>
      </c>
      <c r="BJ1053" s="60">
        <v>0.53500000000000003</v>
      </c>
      <c r="BK1053" s="60">
        <v>0.57299999999999995</v>
      </c>
      <c r="BL1053" s="60">
        <v>0.28304164152082079</v>
      </c>
      <c r="BM1053" s="62" t="s">
        <v>1527</v>
      </c>
      <c r="BN1053" s="64">
        <v>0.25069855754243775</v>
      </c>
      <c r="BO1053" s="64">
        <v>1753.7</v>
      </c>
      <c r="BP1053" s="65">
        <v>0.18247134629640188</v>
      </c>
      <c r="BQ1053" s="65">
        <v>4.1025641025641022</v>
      </c>
      <c r="BR1053" s="80">
        <v>0.10549124707760735</v>
      </c>
      <c r="BS1053" s="18">
        <v>5.2650586379274299E-2</v>
      </c>
    </row>
    <row r="1054" spans="1:71">
      <c r="A1054" s="77" t="s">
        <v>436</v>
      </c>
      <c r="B1054" s="12" t="s">
        <v>81</v>
      </c>
      <c r="C1054" s="13">
        <v>28</v>
      </c>
      <c r="D1054" s="13">
        <v>65</v>
      </c>
      <c r="E1054" s="13">
        <v>37</v>
      </c>
      <c r="F1054" s="13">
        <v>28</v>
      </c>
      <c r="G1054" s="13">
        <v>22.6</v>
      </c>
      <c r="H1054" s="14">
        <v>579</v>
      </c>
      <c r="I1054" s="15">
        <v>208</v>
      </c>
      <c r="J1054" s="15">
        <v>429</v>
      </c>
      <c r="K1054" s="14">
        <v>47.8</v>
      </c>
      <c r="L1054" s="15">
        <v>111</v>
      </c>
      <c r="M1054" s="15">
        <v>260</v>
      </c>
      <c r="N1054" s="14">
        <v>43.3</v>
      </c>
      <c r="O1054" s="14">
        <v>52</v>
      </c>
      <c r="P1054" s="14">
        <v>59</v>
      </c>
      <c r="Q1054" s="14">
        <v>89.5</v>
      </c>
      <c r="R1054" s="15">
        <v>39</v>
      </c>
      <c r="S1054" s="15">
        <v>143</v>
      </c>
      <c r="T1054" s="15">
        <v>182</v>
      </c>
      <c r="U1054" s="15">
        <v>215</v>
      </c>
      <c r="V1054" s="68">
        <v>72</v>
      </c>
      <c r="W1054" s="15">
        <v>52</v>
      </c>
      <c r="X1054" s="15">
        <v>7</v>
      </c>
      <c r="Y1054" s="15">
        <v>59</v>
      </c>
      <c r="Z1054" s="14">
        <v>1209</v>
      </c>
      <c r="AA1054" s="14">
        <v>0</v>
      </c>
      <c r="AB1054" s="14">
        <v>0</v>
      </c>
      <c r="AC1054" s="13">
        <v>1.9</v>
      </c>
      <c r="AD1054" s="13">
        <v>117.6</v>
      </c>
      <c r="AE1054" s="13">
        <v>114.5</v>
      </c>
      <c r="AF1054" s="13">
        <v>3.1</v>
      </c>
      <c r="AG1054" s="13">
        <v>17.899999999999999</v>
      </c>
      <c r="AH1054" s="13">
        <v>2.99</v>
      </c>
      <c r="AI1054" s="13">
        <v>29.3</v>
      </c>
      <c r="AJ1054" s="13">
        <v>2.4</v>
      </c>
      <c r="AK1054" s="13">
        <v>9.4</v>
      </c>
      <c r="AL1054" s="13">
        <v>5.9</v>
      </c>
      <c r="AM1054" s="13">
        <v>9.8000000000000007</v>
      </c>
      <c r="AN1054" s="13">
        <v>60.9</v>
      </c>
      <c r="AO1054" s="13">
        <v>63.1</v>
      </c>
      <c r="AP1054" s="13">
        <v>14</v>
      </c>
      <c r="AQ1054" s="13">
        <v>104.99</v>
      </c>
      <c r="AR1054" s="13">
        <v>9.3000000000000007</v>
      </c>
      <c r="AS1054" s="13">
        <v>3228</v>
      </c>
      <c r="AT1054" s="16">
        <v>8.907692307692308</v>
      </c>
      <c r="AU1054" s="16">
        <v>3.3076923076923075</v>
      </c>
      <c r="AV1054" s="17">
        <v>2.8</v>
      </c>
      <c r="AW1054" s="17">
        <v>0.6</v>
      </c>
      <c r="AX1054" s="17">
        <v>2.2000000000000002</v>
      </c>
      <c r="AY1054" s="17">
        <v>0.8</v>
      </c>
      <c r="AZ1054" s="17">
        <v>0.1076923076923077</v>
      </c>
      <c r="BA1054" s="17">
        <v>1.1076923076923078</v>
      </c>
      <c r="BB1054" s="18">
        <v>0.39414567733151801</v>
      </c>
      <c r="BC1054" s="18">
        <v>2.9861111111111107</v>
      </c>
      <c r="BD1054" s="18">
        <v>3.5398230088495575E-2</v>
      </c>
      <c r="BE1054" s="18">
        <v>4.7651463580667122E-3</v>
      </c>
      <c r="BF1054" s="18">
        <v>2.6548672566371678E-2</v>
      </c>
      <c r="BG1054" s="18">
        <v>9.7345132743362831E-2</v>
      </c>
      <c r="BH1054" s="58" t="s">
        <v>1322</v>
      </c>
      <c r="BI1054" s="58" t="s">
        <v>1331</v>
      </c>
      <c r="BJ1054" s="60">
        <v>0.60899999999999999</v>
      </c>
      <c r="BK1054" s="60">
        <v>0.63100000000000001</v>
      </c>
      <c r="BL1054" s="60">
        <v>0.25890162945081474</v>
      </c>
      <c r="BM1054" s="62" t="s">
        <v>1527</v>
      </c>
      <c r="BN1054" s="64">
        <v>0.27242841665376877</v>
      </c>
      <c r="BO1054" s="64">
        <v>1469</v>
      </c>
      <c r="BP1054" s="65">
        <v>0.14635806671204901</v>
      </c>
      <c r="BQ1054" s="65">
        <v>2.9861111111111112</v>
      </c>
      <c r="BR1054" s="80">
        <v>0.1238938053097345</v>
      </c>
      <c r="BS1054" s="18">
        <v>5.4685727252098935E-2</v>
      </c>
    </row>
    <row r="1055" spans="1:71">
      <c r="A1055" s="77" t="s">
        <v>438</v>
      </c>
      <c r="B1055" s="12" t="s">
        <v>163</v>
      </c>
      <c r="C1055" s="13">
        <v>27</v>
      </c>
      <c r="D1055" s="13">
        <v>56</v>
      </c>
      <c r="E1055" s="13">
        <v>19</v>
      </c>
      <c r="F1055" s="13">
        <v>37</v>
      </c>
      <c r="G1055" s="13">
        <v>24.4</v>
      </c>
      <c r="H1055" s="14">
        <v>577</v>
      </c>
      <c r="I1055" s="15">
        <v>202</v>
      </c>
      <c r="J1055" s="15">
        <v>521</v>
      </c>
      <c r="K1055" s="14">
        <v>39.200000000000003</v>
      </c>
      <c r="L1055" s="15">
        <v>112</v>
      </c>
      <c r="M1055" s="15">
        <v>308</v>
      </c>
      <c r="N1055" s="14">
        <v>35.9</v>
      </c>
      <c r="O1055" s="14">
        <v>62</v>
      </c>
      <c r="P1055" s="14">
        <v>73</v>
      </c>
      <c r="Q1055" s="14">
        <v>81.099999999999994</v>
      </c>
      <c r="R1055" s="15">
        <v>28</v>
      </c>
      <c r="S1055" s="15">
        <v>106</v>
      </c>
      <c r="T1055" s="15">
        <v>134</v>
      </c>
      <c r="U1055" s="15">
        <v>258</v>
      </c>
      <c r="V1055" s="68">
        <v>84</v>
      </c>
      <c r="W1055" s="15">
        <v>73</v>
      </c>
      <c r="X1055" s="15">
        <v>17</v>
      </c>
      <c r="Y1055" s="15">
        <v>90</v>
      </c>
      <c r="Z1055" s="14">
        <v>1310</v>
      </c>
      <c r="AA1055" s="14">
        <v>2</v>
      </c>
      <c r="AB1055" s="14">
        <v>0</v>
      </c>
      <c r="AC1055" s="13">
        <v>-4.0999999999999996</v>
      </c>
      <c r="AD1055" s="13">
        <v>108.4</v>
      </c>
      <c r="AE1055" s="13">
        <v>117.1</v>
      </c>
      <c r="AF1055" s="13">
        <v>-8.6999999999999993</v>
      </c>
      <c r="AG1055" s="13">
        <v>27.8</v>
      </c>
      <c r="AH1055" s="13">
        <v>3.01</v>
      </c>
      <c r="AI1055" s="13">
        <v>29</v>
      </c>
      <c r="AJ1055" s="13">
        <v>1.9</v>
      </c>
      <c r="AK1055" s="13">
        <v>7.7</v>
      </c>
      <c r="AL1055" s="13">
        <v>4.7</v>
      </c>
      <c r="AM1055" s="13">
        <v>9.6</v>
      </c>
      <c r="AN1055" s="13">
        <v>49.8</v>
      </c>
      <c r="AO1055" s="13">
        <v>52.3</v>
      </c>
      <c r="AP1055" s="13">
        <v>19.3</v>
      </c>
      <c r="AQ1055" s="13">
        <v>99.89</v>
      </c>
      <c r="AR1055" s="13">
        <v>9</v>
      </c>
      <c r="AS1055" s="13">
        <v>2849</v>
      </c>
      <c r="AT1055" s="16">
        <v>10.303571428571429</v>
      </c>
      <c r="AU1055" s="16">
        <v>4.6071428571428568</v>
      </c>
      <c r="AV1055" s="17">
        <v>2.3928571428571428</v>
      </c>
      <c r="AW1055" s="17">
        <v>0.5</v>
      </c>
      <c r="AX1055" s="17">
        <v>1.8928571428571428</v>
      </c>
      <c r="AY1055" s="17">
        <v>1.3035714285714286</v>
      </c>
      <c r="AZ1055" s="17">
        <v>0.30357142857142855</v>
      </c>
      <c r="BA1055" s="17">
        <v>1.5</v>
      </c>
      <c r="BB1055" s="18">
        <v>0.42227751756440285</v>
      </c>
      <c r="BC1055" s="18">
        <v>3.0714285714285712</v>
      </c>
      <c r="BD1055" s="18">
        <v>5.3425058548009371E-2</v>
      </c>
      <c r="BE1055" s="18">
        <v>1.2441451990632318E-2</v>
      </c>
      <c r="BF1055" s="18">
        <v>2.0491803278688527E-2</v>
      </c>
      <c r="BG1055" s="18">
        <v>7.7576112412177989E-2</v>
      </c>
      <c r="BH1055" s="58" t="s">
        <v>1322</v>
      </c>
      <c r="BI1055" s="58" t="s">
        <v>1330</v>
      </c>
      <c r="BJ1055" s="60">
        <v>0.498</v>
      </c>
      <c r="BK1055" s="60">
        <v>0.52300000000000002</v>
      </c>
      <c r="BL1055" s="60">
        <v>0.31442365721182863</v>
      </c>
      <c r="BM1055" s="62" t="s">
        <v>1527</v>
      </c>
      <c r="BN1055" s="64">
        <v>0.31511928715148035</v>
      </c>
      <c r="BO1055" s="64">
        <v>1366.3999999999999</v>
      </c>
      <c r="BP1055" s="65">
        <v>0.18881733021077285</v>
      </c>
      <c r="BQ1055" s="65">
        <v>3.0714285714285716</v>
      </c>
      <c r="BR1055" s="80">
        <v>9.8067915690866508E-2</v>
      </c>
      <c r="BS1055" s="18">
        <v>5.4644808743169404E-2</v>
      </c>
    </row>
    <row r="1056" spans="1:71">
      <c r="A1056" s="77" t="s">
        <v>440</v>
      </c>
      <c r="B1056" s="12" t="s">
        <v>121</v>
      </c>
      <c r="C1056" s="13">
        <v>26</v>
      </c>
      <c r="D1056" s="13">
        <v>40</v>
      </c>
      <c r="E1056" s="13">
        <v>17</v>
      </c>
      <c r="F1056" s="13">
        <v>23</v>
      </c>
      <c r="G1056" s="13">
        <v>30.1</v>
      </c>
      <c r="H1056" s="14">
        <v>576</v>
      </c>
      <c r="I1056" s="15">
        <v>264</v>
      </c>
      <c r="J1056" s="15">
        <v>468</v>
      </c>
      <c r="K1056" s="14">
        <v>56.6</v>
      </c>
      <c r="L1056" s="15">
        <v>8</v>
      </c>
      <c r="M1056" s="15">
        <v>32</v>
      </c>
      <c r="N1056" s="14">
        <v>18.8</v>
      </c>
      <c r="O1056" s="14">
        <v>40</v>
      </c>
      <c r="P1056" s="14">
        <v>60</v>
      </c>
      <c r="Q1056" s="14">
        <v>66.7</v>
      </c>
      <c r="R1056" s="15">
        <v>124</v>
      </c>
      <c r="S1056" s="15">
        <v>284</v>
      </c>
      <c r="T1056" s="15">
        <v>408</v>
      </c>
      <c r="U1056" s="15">
        <v>64</v>
      </c>
      <c r="V1056" s="68">
        <v>68</v>
      </c>
      <c r="W1056" s="15">
        <v>32</v>
      </c>
      <c r="X1056" s="15">
        <v>40</v>
      </c>
      <c r="Y1056" s="15">
        <v>88</v>
      </c>
      <c r="Z1056" s="14">
        <v>1300</v>
      </c>
      <c r="AA1056" s="14">
        <v>20</v>
      </c>
      <c r="AB1056" s="14">
        <v>0</v>
      </c>
      <c r="AC1056" s="13">
        <v>-4.0999999999999996</v>
      </c>
      <c r="AD1056" s="13">
        <v>110</v>
      </c>
      <c r="AE1056" s="13">
        <v>116.8</v>
      </c>
      <c r="AF1056" s="13">
        <v>-6.9</v>
      </c>
      <c r="AG1056" s="13">
        <v>8.3000000000000007</v>
      </c>
      <c r="AH1056" s="13">
        <v>0.93</v>
      </c>
      <c r="AI1056" s="13">
        <v>10.199999999999999</v>
      </c>
      <c r="AJ1056" s="13">
        <v>9.9</v>
      </c>
      <c r="AK1056" s="13">
        <v>24.3</v>
      </c>
      <c r="AL1056" s="13">
        <v>16.8</v>
      </c>
      <c r="AM1056" s="13">
        <v>11</v>
      </c>
      <c r="AN1056" s="13">
        <v>57.3</v>
      </c>
      <c r="AO1056" s="13">
        <v>58.3</v>
      </c>
      <c r="AP1056" s="13">
        <v>19.7</v>
      </c>
      <c r="AQ1056" s="13">
        <v>98.94</v>
      </c>
      <c r="AR1056" s="13">
        <v>12.5</v>
      </c>
      <c r="AS1056" s="13">
        <v>2489</v>
      </c>
      <c r="AT1056" s="16">
        <v>14.4</v>
      </c>
      <c r="AU1056" s="16">
        <v>1.6</v>
      </c>
      <c r="AV1056" s="17">
        <v>10.199999999999999</v>
      </c>
      <c r="AW1056" s="17">
        <v>3.1</v>
      </c>
      <c r="AX1056" s="17">
        <v>7.1</v>
      </c>
      <c r="AY1056" s="17">
        <v>0.8</v>
      </c>
      <c r="AZ1056" s="17">
        <v>1</v>
      </c>
      <c r="BA1056" s="17">
        <v>1.7</v>
      </c>
      <c r="BB1056" s="18">
        <v>0.47840531561461791</v>
      </c>
      <c r="BC1056" s="18">
        <v>0.94117647058823539</v>
      </c>
      <c r="BD1056" s="18">
        <v>2.6578073089700997E-2</v>
      </c>
      <c r="BE1056" s="18">
        <v>3.3222591362126241E-2</v>
      </c>
      <c r="BF1056" s="18">
        <v>0.10299003322259136</v>
      </c>
      <c r="BG1056" s="18">
        <v>0.23588039867109634</v>
      </c>
      <c r="BH1056" s="58" t="s">
        <v>1323</v>
      </c>
      <c r="BI1056" s="58" t="s">
        <v>1330</v>
      </c>
      <c r="BJ1056" s="60">
        <v>0.57299999999999995</v>
      </c>
      <c r="BK1056" s="60">
        <v>0.58299999999999996</v>
      </c>
      <c r="BL1056" s="60">
        <v>0.28243814121907063</v>
      </c>
      <c r="BM1056" s="62" t="s">
        <v>1527</v>
      </c>
      <c r="BN1056" s="64">
        <v>0.44040241448692158</v>
      </c>
      <c r="BO1056" s="64">
        <v>1204</v>
      </c>
      <c r="BP1056" s="65">
        <v>5.3156146179401995E-2</v>
      </c>
      <c r="BQ1056" s="65">
        <v>0.94117647058823528</v>
      </c>
      <c r="BR1056" s="80">
        <v>0.33887043189368765</v>
      </c>
      <c r="BS1056" s="18">
        <v>0.13289036544850497</v>
      </c>
    </row>
    <row r="1057" spans="1:71">
      <c r="A1057" s="77" t="s">
        <v>442</v>
      </c>
      <c r="B1057" s="12" t="s">
        <v>43</v>
      </c>
      <c r="C1057" s="13">
        <v>21</v>
      </c>
      <c r="D1057" s="13">
        <v>68</v>
      </c>
      <c r="E1057" s="13">
        <v>55</v>
      </c>
      <c r="F1057" s="13">
        <v>13</v>
      </c>
      <c r="G1057" s="13">
        <v>27.6</v>
      </c>
      <c r="H1057" s="14">
        <v>571</v>
      </c>
      <c r="I1057" s="15">
        <v>231</v>
      </c>
      <c r="J1057" s="15">
        <v>490</v>
      </c>
      <c r="K1057" s="14">
        <v>47.4</v>
      </c>
      <c r="L1057" s="15">
        <v>75</v>
      </c>
      <c r="M1057" s="15">
        <v>211</v>
      </c>
      <c r="N1057" s="14">
        <v>35.6</v>
      </c>
      <c r="O1057" s="14">
        <v>27</v>
      </c>
      <c r="P1057" s="14">
        <v>34</v>
      </c>
      <c r="Q1057" s="14">
        <v>81.099999999999994</v>
      </c>
      <c r="R1057" s="15">
        <v>68</v>
      </c>
      <c r="S1057" s="15">
        <v>156</v>
      </c>
      <c r="T1057" s="15">
        <v>231</v>
      </c>
      <c r="U1057" s="15">
        <v>170</v>
      </c>
      <c r="V1057" s="68">
        <v>61</v>
      </c>
      <c r="W1057" s="15">
        <v>122</v>
      </c>
      <c r="X1057" s="15">
        <v>34</v>
      </c>
      <c r="Y1057" s="15">
        <v>143</v>
      </c>
      <c r="Z1057" s="14">
        <v>1510</v>
      </c>
      <c r="AA1057" s="14">
        <v>0</v>
      </c>
      <c r="AB1057" s="14">
        <v>0</v>
      </c>
      <c r="AC1057" s="13">
        <v>5.4</v>
      </c>
      <c r="AD1057" s="13">
        <v>117.2</v>
      </c>
      <c r="AE1057" s="13">
        <v>107.1</v>
      </c>
      <c r="AF1057" s="13">
        <v>10.1</v>
      </c>
      <c r="AG1057" s="13">
        <v>11.7</v>
      </c>
      <c r="AH1057" s="13">
        <v>2.93</v>
      </c>
      <c r="AI1057" s="13">
        <v>23.5</v>
      </c>
      <c r="AJ1057" s="13">
        <v>3.6</v>
      </c>
      <c r="AK1057" s="13">
        <v>7.9</v>
      </c>
      <c r="AL1057" s="13">
        <v>5.7</v>
      </c>
      <c r="AM1057" s="13">
        <v>8</v>
      </c>
      <c r="AN1057" s="13">
        <v>55</v>
      </c>
      <c r="AO1057" s="13">
        <v>56.2</v>
      </c>
      <c r="AP1057" s="13">
        <v>12.4</v>
      </c>
      <c r="AQ1057" s="13">
        <v>101.87</v>
      </c>
      <c r="AR1057" s="13">
        <v>7.5</v>
      </c>
      <c r="AS1057" s="13">
        <v>3967</v>
      </c>
      <c r="AT1057" s="16">
        <v>8.3970588235294112</v>
      </c>
      <c r="AU1057" s="16">
        <v>2.5</v>
      </c>
      <c r="AV1057" s="17">
        <v>3.3970588235294117</v>
      </c>
      <c r="AW1057" s="17">
        <v>1</v>
      </c>
      <c r="AX1057" s="17">
        <v>2.2941176470588234</v>
      </c>
      <c r="AY1057" s="17">
        <v>1.7941176470588236</v>
      </c>
      <c r="AZ1057" s="17">
        <v>0.5</v>
      </c>
      <c r="BA1057" s="17">
        <v>0.8970588235294118</v>
      </c>
      <c r="BB1057" s="18">
        <v>0.3042412617220801</v>
      </c>
      <c r="BC1057" s="18">
        <v>2.7868852459016393</v>
      </c>
      <c r="BD1057" s="18">
        <v>6.5004262574595059E-2</v>
      </c>
      <c r="BE1057" s="18">
        <v>1.8115942028985508E-2</v>
      </c>
      <c r="BF1057" s="18">
        <v>3.6231884057971016E-2</v>
      </c>
      <c r="BG1057" s="18">
        <v>8.312020460358055E-2</v>
      </c>
      <c r="BH1057" s="58" t="s">
        <v>1322</v>
      </c>
      <c r="BI1057" s="58" t="s">
        <v>1329</v>
      </c>
      <c r="BJ1057" s="60">
        <v>0.55000000000000004</v>
      </c>
      <c r="BK1057" s="60">
        <v>0.56200000000000006</v>
      </c>
      <c r="BL1057" s="60">
        <v>0.29571514785757391</v>
      </c>
      <c r="BM1057" s="62" t="s">
        <v>1527</v>
      </c>
      <c r="BN1057" s="64">
        <v>0.25681145697715707</v>
      </c>
      <c r="BO1057" s="64">
        <v>1876.8000000000002</v>
      </c>
      <c r="BP1057" s="65">
        <v>9.0579710144927522E-2</v>
      </c>
      <c r="BQ1057" s="65">
        <v>2.7868852459016393</v>
      </c>
      <c r="BR1057" s="80">
        <v>0.12308184143222506</v>
      </c>
      <c r="BS1057" s="18">
        <v>6.8734015345268532E-2</v>
      </c>
    </row>
    <row r="1058" spans="1:71">
      <c r="A1058" s="77" t="s">
        <v>444</v>
      </c>
      <c r="B1058" s="12" t="s">
        <v>169</v>
      </c>
      <c r="C1058" s="13">
        <v>24</v>
      </c>
      <c r="D1058" s="13">
        <v>64</v>
      </c>
      <c r="E1058" s="13">
        <v>15</v>
      </c>
      <c r="F1058" s="13">
        <v>49</v>
      </c>
      <c r="G1058" s="13">
        <v>19.8</v>
      </c>
      <c r="H1058" s="14">
        <v>570</v>
      </c>
      <c r="I1058" s="15">
        <v>205</v>
      </c>
      <c r="J1058" s="15">
        <v>474</v>
      </c>
      <c r="K1058" s="14">
        <v>42.9</v>
      </c>
      <c r="L1058" s="15">
        <v>115</v>
      </c>
      <c r="M1058" s="15">
        <v>314</v>
      </c>
      <c r="N1058" s="14">
        <v>37.6</v>
      </c>
      <c r="O1058" s="14">
        <v>45</v>
      </c>
      <c r="P1058" s="14">
        <v>51</v>
      </c>
      <c r="Q1058" s="14">
        <v>84.9</v>
      </c>
      <c r="R1058" s="15">
        <v>45</v>
      </c>
      <c r="S1058" s="15">
        <v>141</v>
      </c>
      <c r="T1058" s="15">
        <v>186</v>
      </c>
      <c r="U1058" s="15">
        <v>70</v>
      </c>
      <c r="V1058" s="68">
        <v>38</v>
      </c>
      <c r="W1058" s="15">
        <v>38</v>
      </c>
      <c r="X1058" s="15">
        <v>6</v>
      </c>
      <c r="Y1058" s="15">
        <v>128</v>
      </c>
      <c r="Z1058" s="14">
        <v>998</v>
      </c>
      <c r="AA1058" s="14">
        <v>0</v>
      </c>
      <c r="AB1058" s="14">
        <v>0</v>
      </c>
      <c r="AC1058" s="13">
        <v>-5.6</v>
      </c>
      <c r="AD1058" s="13">
        <v>107.2</v>
      </c>
      <c r="AE1058" s="13">
        <v>120.3</v>
      </c>
      <c r="AF1058" s="13">
        <v>-13.1</v>
      </c>
      <c r="AG1058" s="13">
        <v>8</v>
      </c>
      <c r="AH1058" s="13">
        <v>1.89</v>
      </c>
      <c r="AI1058" s="13">
        <v>11.3</v>
      </c>
      <c r="AJ1058" s="13">
        <v>3.1</v>
      </c>
      <c r="AK1058" s="13">
        <v>10.9</v>
      </c>
      <c r="AL1058" s="13">
        <v>7</v>
      </c>
      <c r="AM1058" s="13">
        <v>6</v>
      </c>
      <c r="AN1058" s="13">
        <v>55.4</v>
      </c>
      <c r="AO1058" s="13">
        <v>57.3</v>
      </c>
      <c r="AP1058" s="13">
        <v>17.399999999999999</v>
      </c>
      <c r="AQ1058" s="13">
        <v>102.1</v>
      </c>
      <c r="AR1058" s="13">
        <v>7.1</v>
      </c>
      <c r="AS1058" s="13">
        <v>2700</v>
      </c>
      <c r="AT1058" s="16">
        <v>8.90625</v>
      </c>
      <c r="AU1058" s="16">
        <v>1.09375</v>
      </c>
      <c r="AV1058" s="17">
        <v>2.90625</v>
      </c>
      <c r="AW1058" s="17">
        <v>0.703125</v>
      </c>
      <c r="AX1058" s="17">
        <v>2.203125</v>
      </c>
      <c r="AY1058" s="17">
        <v>0.59375</v>
      </c>
      <c r="AZ1058" s="17">
        <v>9.375E-2</v>
      </c>
      <c r="BA1058" s="17">
        <v>0.59375</v>
      </c>
      <c r="BB1058" s="18">
        <v>0.44981060606060602</v>
      </c>
      <c r="BC1058" s="18">
        <v>1.8421052631578947</v>
      </c>
      <c r="BD1058" s="18">
        <v>2.9987373737373736E-2</v>
      </c>
      <c r="BE1058" s="18">
        <v>4.734848484848485E-3</v>
      </c>
      <c r="BF1058" s="18">
        <v>3.5511363636363633E-2</v>
      </c>
      <c r="BG1058" s="18">
        <v>0.11126893939393939</v>
      </c>
      <c r="BH1058" s="58" t="s">
        <v>1321</v>
      </c>
      <c r="BI1058" s="58" t="s">
        <v>1330</v>
      </c>
      <c r="BJ1058" s="60">
        <v>0.55399999999999994</v>
      </c>
      <c r="BK1058" s="60">
        <v>0.57299999999999995</v>
      </c>
      <c r="BL1058" s="60">
        <v>0.28605914302957153</v>
      </c>
      <c r="BM1058" s="62" t="s">
        <v>1527</v>
      </c>
      <c r="BN1058" s="64">
        <v>0.27238430583501005</v>
      </c>
      <c r="BO1058" s="64">
        <v>1267.2</v>
      </c>
      <c r="BP1058" s="65">
        <v>5.5239898989898985E-2</v>
      </c>
      <c r="BQ1058" s="65">
        <v>1.8421052631578947</v>
      </c>
      <c r="BR1058" s="80">
        <v>0.14678030303030304</v>
      </c>
      <c r="BS1058" s="18">
        <v>6.050084175084175E-2</v>
      </c>
    </row>
    <row r="1059" spans="1:71">
      <c r="A1059" s="79" t="s">
        <v>446</v>
      </c>
      <c r="B1059" s="12" t="s">
        <v>55</v>
      </c>
      <c r="C1059" s="13">
        <v>24</v>
      </c>
      <c r="D1059" s="13">
        <v>66</v>
      </c>
      <c r="E1059" s="13">
        <v>32</v>
      </c>
      <c r="F1059" s="13">
        <v>34</v>
      </c>
      <c r="G1059" s="13">
        <v>20.7</v>
      </c>
      <c r="H1059" s="14">
        <v>568</v>
      </c>
      <c r="I1059" s="15">
        <v>211</v>
      </c>
      <c r="J1059" s="15">
        <v>462</v>
      </c>
      <c r="K1059" s="14">
        <v>46.1</v>
      </c>
      <c r="L1059" s="15">
        <v>40</v>
      </c>
      <c r="M1059" s="15">
        <v>119</v>
      </c>
      <c r="N1059" s="14">
        <v>31.1</v>
      </c>
      <c r="O1059" s="14">
        <v>106</v>
      </c>
      <c r="P1059" s="14">
        <v>145</v>
      </c>
      <c r="Q1059" s="14">
        <v>75.400000000000006</v>
      </c>
      <c r="R1059" s="15">
        <v>86</v>
      </c>
      <c r="S1059" s="15">
        <v>205</v>
      </c>
      <c r="T1059" s="15">
        <v>290</v>
      </c>
      <c r="U1059" s="15">
        <v>165</v>
      </c>
      <c r="V1059" s="68">
        <v>99</v>
      </c>
      <c r="W1059" s="15">
        <v>59</v>
      </c>
      <c r="X1059" s="15">
        <v>13</v>
      </c>
      <c r="Y1059" s="15">
        <v>79</v>
      </c>
      <c r="Z1059" s="14">
        <v>1294</v>
      </c>
      <c r="AA1059" s="14">
        <v>3</v>
      </c>
      <c r="AB1059" s="14">
        <v>1</v>
      </c>
      <c r="AC1059" s="13">
        <v>-2.2999999999999998</v>
      </c>
      <c r="AD1059" s="13">
        <v>107.9</v>
      </c>
      <c r="AE1059" s="13">
        <v>113.9</v>
      </c>
      <c r="AF1059" s="13">
        <v>-6</v>
      </c>
      <c r="AG1059" s="13">
        <v>18.100000000000001</v>
      </c>
      <c r="AH1059" s="13">
        <v>1.69</v>
      </c>
      <c r="AI1059" s="13">
        <v>21.1</v>
      </c>
      <c r="AJ1059" s="13">
        <v>6</v>
      </c>
      <c r="AK1059" s="13">
        <v>14.5</v>
      </c>
      <c r="AL1059" s="13">
        <v>10.3</v>
      </c>
      <c r="AM1059" s="13">
        <v>12.4</v>
      </c>
      <c r="AN1059" s="13">
        <v>50.1</v>
      </c>
      <c r="AO1059" s="13">
        <v>54.3</v>
      </c>
      <c r="AP1059" s="13">
        <v>19.399999999999999</v>
      </c>
      <c r="AQ1059" s="13">
        <v>99.18</v>
      </c>
      <c r="AR1059" s="13">
        <v>9.8000000000000007</v>
      </c>
      <c r="AS1059" s="13">
        <v>2835</v>
      </c>
      <c r="AT1059" s="16">
        <v>8.6060606060606055</v>
      </c>
      <c r="AU1059" s="16">
        <v>2.5</v>
      </c>
      <c r="AV1059" s="17">
        <v>4.3939393939393936</v>
      </c>
      <c r="AW1059" s="17">
        <v>1.303030303030303</v>
      </c>
      <c r="AX1059" s="17">
        <v>3.106060606060606</v>
      </c>
      <c r="AY1059" s="17">
        <v>0.89393939393939392</v>
      </c>
      <c r="AZ1059" s="17">
        <v>0.19696969696969696</v>
      </c>
      <c r="BA1059" s="17">
        <v>1.5</v>
      </c>
      <c r="BB1059" s="18">
        <v>0.4157517200995462</v>
      </c>
      <c r="BC1059" s="18">
        <v>1.6666666666666667</v>
      </c>
      <c r="BD1059" s="18">
        <v>4.3185477968086666E-2</v>
      </c>
      <c r="BE1059" s="18">
        <v>9.5154442980529934E-3</v>
      </c>
      <c r="BF1059" s="18">
        <v>6.2948323817889035E-2</v>
      </c>
      <c r="BG1059" s="18">
        <v>0.15005123700775874</v>
      </c>
      <c r="BH1059" s="58" t="s">
        <v>1322</v>
      </c>
      <c r="BI1059" s="58" t="s">
        <v>1330</v>
      </c>
      <c r="BJ1059" s="60">
        <v>0.501</v>
      </c>
      <c r="BK1059" s="60">
        <v>0.54299999999999993</v>
      </c>
      <c r="BL1059" s="60">
        <v>0.27881713940856973</v>
      </c>
      <c r="BM1059" s="62" t="s">
        <v>1527</v>
      </c>
      <c r="BN1059" s="64">
        <v>0.26320346320346322</v>
      </c>
      <c r="BO1059" s="64">
        <v>1366.2</v>
      </c>
      <c r="BP1059" s="65">
        <v>0.12077294685990338</v>
      </c>
      <c r="BQ1059" s="65">
        <v>1.6666666666666667</v>
      </c>
      <c r="BR1059" s="80">
        <v>0.2122676035719514</v>
      </c>
      <c r="BS1059" s="18">
        <v>8.832284194603035E-2</v>
      </c>
    </row>
    <row r="1060" spans="1:71">
      <c r="A1060" s="77" t="s">
        <v>450</v>
      </c>
      <c r="B1060" s="12" t="s">
        <v>87</v>
      </c>
      <c r="C1060" s="13">
        <v>23</v>
      </c>
      <c r="D1060" s="13">
        <v>63</v>
      </c>
      <c r="E1060" s="13">
        <v>31</v>
      </c>
      <c r="F1060" s="13">
        <v>32</v>
      </c>
      <c r="G1060" s="13">
        <v>25</v>
      </c>
      <c r="H1060" s="14">
        <v>567</v>
      </c>
      <c r="I1060" s="15">
        <v>208</v>
      </c>
      <c r="J1060" s="15">
        <v>517</v>
      </c>
      <c r="K1060" s="14">
        <v>39.700000000000003</v>
      </c>
      <c r="L1060" s="15">
        <v>95</v>
      </c>
      <c r="M1060" s="15">
        <v>271</v>
      </c>
      <c r="N1060" s="14">
        <v>35.299999999999997</v>
      </c>
      <c r="O1060" s="14">
        <v>63</v>
      </c>
      <c r="P1060" s="14">
        <v>82</v>
      </c>
      <c r="Q1060" s="14">
        <v>72.3</v>
      </c>
      <c r="R1060" s="15">
        <v>44</v>
      </c>
      <c r="S1060" s="15">
        <v>195</v>
      </c>
      <c r="T1060" s="15">
        <v>239</v>
      </c>
      <c r="U1060" s="15">
        <v>126</v>
      </c>
      <c r="V1060" s="68">
        <v>88</v>
      </c>
      <c r="W1060" s="15">
        <v>50</v>
      </c>
      <c r="X1060" s="15">
        <v>32</v>
      </c>
      <c r="Y1060" s="15">
        <v>88</v>
      </c>
      <c r="Z1060" s="14">
        <v>1191</v>
      </c>
      <c r="AA1060" s="14">
        <v>1</v>
      </c>
      <c r="AB1060" s="14">
        <v>0</v>
      </c>
      <c r="AC1060" s="13">
        <v>-2.9</v>
      </c>
      <c r="AD1060" s="13">
        <v>108.7</v>
      </c>
      <c r="AE1060" s="13">
        <v>113.5</v>
      </c>
      <c r="AF1060" s="13">
        <v>-4.8</v>
      </c>
      <c r="AG1060" s="13">
        <v>10.6</v>
      </c>
      <c r="AH1060" s="13">
        <v>1.44</v>
      </c>
      <c r="AI1060" s="13">
        <v>16.3</v>
      </c>
      <c r="AJ1060" s="13">
        <v>2.5</v>
      </c>
      <c r="AK1060" s="13">
        <v>11.3</v>
      </c>
      <c r="AL1060" s="13">
        <v>7</v>
      </c>
      <c r="AM1060" s="13">
        <v>11.3</v>
      </c>
      <c r="AN1060" s="13">
        <v>49</v>
      </c>
      <c r="AO1060" s="13">
        <v>51.2</v>
      </c>
      <c r="AP1060" s="13">
        <v>16.5</v>
      </c>
      <c r="AQ1060" s="13">
        <v>105.94</v>
      </c>
      <c r="AR1060" s="13">
        <v>6.2</v>
      </c>
      <c r="AS1060" s="13">
        <v>3473</v>
      </c>
      <c r="AT1060" s="16">
        <v>9</v>
      </c>
      <c r="AU1060" s="16">
        <v>2</v>
      </c>
      <c r="AV1060" s="17">
        <v>3.7936507936507935</v>
      </c>
      <c r="AW1060" s="17">
        <v>0.69841269841269837</v>
      </c>
      <c r="AX1060" s="17">
        <v>3.0952380952380953</v>
      </c>
      <c r="AY1060" s="17">
        <v>0.79365079365079361</v>
      </c>
      <c r="AZ1060" s="17">
        <v>0.50793650793650791</v>
      </c>
      <c r="BA1060" s="17">
        <v>1.3968253968253967</v>
      </c>
      <c r="BB1060" s="18">
        <v>0.36</v>
      </c>
      <c r="BC1060" s="18">
        <v>1.4318181818181819</v>
      </c>
      <c r="BD1060" s="18">
        <v>3.1746031746031744E-2</v>
      </c>
      <c r="BE1060" s="18">
        <v>2.0317460317460317E-2</v>
      </c>
      <c r="BF1060" s="18">
        <v>2.7936507936507936E-2</v>
      </c>
      <c r="BG1060" s="18">
        <v>0.12380952380952381</v>
      </c>
      <c r="BH1060" s="58" t="s">
        <v>1322</v>
      </c>
      <c r="BI1060" s="58" t="s">
        <v>1330</v>
      </c>
      <c r="BJ1060" s="60">
        <v>0.49</v>
      </c>
      <c r="BK1060" s="60">
        <v>0.51200000000000001</v>
      </c>
      <c r="BL1060" s="60">
        <v>0.312009656004828</v>
      </c>
      <c r="BM1060" s="62" t="s">
        <v>1527</v>
      </c>
      <c r="BN1060" s="64">
        <v>0.27525150905432599</v>
      </c>
      <c r="BO1060" s="64">
        <v>1575</v>
      </c>
      <c r="BP1060" s="65">
        <v>0.08</v>
      </c>
      <c r="BQ1060" s="65">
        <v>1.4318181818181819</v>
      </c>
      <c r="BR1060" s="80">
        <v>0.15174603174603174</v>
      </c>
      <c r="BS1060" s="18">
        <v>6.7936507936507934E-2</v>
      </c>
    </row>
    <row r="1061" spans="1:71">
      <c r="A1061" s="77" t="s">
        <v>452</v>
      </c>
      <c r="B1061" s="12" t="s">
        <v>97</v>
      </c>
      <c r="C1061" s="13">
        <v>24</v>
      </c>
      <c r="D1061" s="13">
        <v>35</v>
      </c>
      <c r="E1061" s="13">
        <v>20</v>
      </c>
      <c r="F1061" s="13">
        <v>15</v>
      </c>
      <c r="G1061" s="13">
        <v>28.6</v>
      </c>
      <c r="H1061" s="14">
        <v>567</v>
      </c>
      <c r="I1061" s="15">
        <v>196</v>
      </c>
      <c r="J1061" s="15">
        <v>480</v>
      </c>
      <c r="K1061" s="14">
        <v>41</v>
      </c>
      <c r="L1061" s="15">
        <v>77</v>
      </c>
      <c r="M1061" s="15">
        <v>242</v>
      </c>
      <c r="N1061" s="14">
        <v>31.4</v>
      </c>
      <c r="O1061" s="14">
        <v>98</v>
      </c>
      <c r="P1061" s="14">
        <v>109</v>
      </c>
      <c r="Q1061" s="14">
        <v>88.2</v>
      </c>
      <c r="R1061" s="15">
        <v>25</v>
      </c>
      <c r="S1061" s="15">
        <v>119</v>
      </c>
      <c r="T1061" s="15">
        <v>140</v>
      </c>
      <c r="U1061" s="15">
        <v>130</v>
      </c>
      <c r="V1061" s="68">
        <v>102</v>
      </c>
      <c r="W1061" s="15">
        <v>53</v>
      </c>
      <c r="X1061" s="15">
        <v>32</v>
      </c>
      <c r="Y1061" s="15">
        <v>98</v>
      </c>
      <c r="Z1061" s="14">
        <v>1078</v>
      </c>
      <c r="AA1061" s="14">
        <v>0</v>
      </c>
      <c r="AB1061" s="14">
        <v>0</v>
      </c>
      <c r="AC1061" s="13">
        <v>0.1</v>
      </c>
      <c r="AD1061" s="13">
        <v>105.7</v>
      </c>
      <c r="AE1061" s="13">
        <v>104.8</v>
      </c>
      <c r="AF1061" s="13">
        <v>1</v>
      </c>
      <c r="AG1061" s="13">
        <v>21.6</v>
      </c>
      <c r="AH1061" s="13">
        <v>1.26</v>
      </c>
      <c r="AI1061" s="13">
        <v>17</v>
      </c>
      <c r="AJ1061" s="13">
        <v>2.2999999999999998</v>
      </c>
      <c r="AK1061" s="13">
        <v>12.6</v>
      </c>
      <c r="AL1061" s="13">
        <v>7.2</v>
      </c>
      <c r="AM1061" s="13">
        <v>13.5</v>
      </c>
      <c r="AN1061" s="13">
        <v>48.9</v>
      </c>
      <c r="AO1061" s="13">
        <v>53.6</v>
      </c>
      <c r="AP1061" s="13">
        <v>26.8</v>
      </c>
      <c r="AQ1061" s="13">
        <v>99.02</v>
      </c>
      <c r="AR1061" s="13">
        <v>10.7</v>
      </c>
      <c r="AS1061" s="13">
        <v>2060</v>
      </c>
      <c r="AT1061" s="16">
        <v>16.2</v>
      </c>
      <c r="AU1061" s="16">
        <v>3.7142857142857144</v>
      </c>
      <c r="AV1061" s="17">
        <v>4</v>
      </c>
      <c r="AW1061" s="17">
        <v>0.7142857142857143</v>
      </c>
      <c r="AX1061" s="17">
        <v>3.4</v>
      </c>
      <c r="AY1061" s="17">
        <v>1.5142857142857142</v>
      </c>
      <c r="AZ1061" s="17">
        <v>0.91428571428571426</v>
      </c>
      <c r="BA1061" s="17">
        <v>2.9142857142857141</v>
      </c>
      <c r="BB1061" s="18">
        <v>0.56643356643356635</v>
      </c>
      <c r="BC1061" s="18">
        <v>1.2745098039215688</v>
      </c>
      <c r="BD1061" s="18">
        <v>5.2947052947052944E-2</v>
      </c>
      <c r="BE1061" s="18">
        <v>3.1968031968031968E-2</v>
      </c>
      <c r="BF1061" s="18">
        <v>2.4975024975024976E-2</v>
      </c>
      <c r="BG1061" s="18">
        <v>0.11888111888111887</v>
      </c>
      <c r="BH1061" s="58" t="s">
        <v>1322</v>
      </c>
      <c r="BI1061" s="58" t="s">
        <v>1330</v>
      </c>
      <c r="BJ1061" s="60">
        <v>0.48899999999999999</v>
      </c>
      <c r="BK1061" s="60">
        <v>0.53600000000000003</v>
      </c>
      <c r="BL1061" s="60">
        <v>0.28968014484007243</v>
      </c>
      <c r="BM1061" s="62" t="s">
        <v>1527</v>
      </c>
      <c r="BN1061" s="64">
        <v>0.4954527162977867</v>
      </c>
      <c r="BO1061" s="64">
        <v>1001</v>
      </c>
      <c r="BP1061" s="65">
        <v>0.12987012987012986</v>
      </c>
      <c r="BQ1061" s="65">
        <v>1.2745098039215685</v>
      </c>
      <c r="BR1061" s="80">
        <v>0.13986013986013984</v>
      </c>
      <c r="BS1061" s="18">
        <v>7.4925074925074928E-2</v>
      </c>
    </row>
    <row r="1062" spans="1:71">
      <c r="A1062" s="77" t="s">
        <v>454</v>
      </c>
      <c r="B1062" s="12" t="s">
        <v>87</v>
      </c>
      <c r="C1062" s="13">
        <v>25</v>
      </c>
      <c r="D1062" s="13">
        <v>46</v>
      </c>
      <c r="E1062" s="13">
        <v>17</v>
      </c>
      <c r="F1062" s="13">
        <v>29</v>
      </c>
      <c r="G1062" s="13">
        <v>30.3</v>
      </c>
      <c r="H1062" s="14">
        <v>566</v>
      </c>
      <c r="I1062" s="15">
        <v>221</v>
      </c>
      <c r="J1062" s="15">
        <v>451</v>
      </c>
      <c r="K1062" s="14">
        <v>49.2</v>
      </c>
      <c r="L1062" s="15">
        <v>60</v>
      </c>
      <c r="M1062" s="15">
        <v>189</v>
      </c>
      <c r="N1062" s="14">
        <v>32.799999999999997</v>
      </c>
      <c r="O1062" s="14">
        <v>60</v>
      </c>
      <c r="P1062" s="14">
        <v>78</v>
      </c>
      <c r="Q1062" s="14">
        <v>78.5</v>
      </c>
      <c r="R1062" s="15">
        <v>28</v>
      </c>
      <c r="S1062" s="15">
        <v>133</v>
      </c>
      <c r="T1062" s="15">
        <v>161</v>
      </c>
      <c r="U1062" s="15">
        <v>207</v>
      </c>
      <c r="V1062" s="68">
        <v>69</v>
      </c>
      <c r="W1062" s="15">
        <v>41</v>
      </c>
      <c r="X1062" s="15">
        <v>18</v>
      </c>
      <c r="Y1062" s="15">
        <v>106</v>
      </c>
      <c r="Z1062" s="14">
        <v>1187</v>
      </c>
      <c r="AA1062" s="14">
        <v>1</v>
      </c>
      <c r="AB1062" s="14">
        <v>1</v>
      </c>
      <c r="AC1062" s="13">
        <v>-5.0999999999999996</v>
      </c>
      <c r="AD1062" s="13">
        <v>110.1</v>
      </c>
      <c r="AE1062" s="13">
        <v>117.8</v>
      </c>
      <c r="AF1062" s="13">
        <v>-7.7</v>
      </c>
      <c r="AG1062" s="13">
        <v>21</v>
      </c>
      <c r="AH1062" s="13">
        <v>3.01</v>
      </c>
      <c r="AI1062" s="13">
        <v>27.4</v>
      </c>
      <c r="AJ1062" s="13">
        <v>1.8</v>
      </c>
      <c r="AK1062" s="13">
        <v>9</v>
      </c>
      <c r="AL1062" s="13">
        <v>5.4</v>
      </c>
      <c r="AM1062" s="13">
        <v>9.1</v>
      </c>
      <c r="AN1062" s="13">
        <v>56.1</v>
      </c>
      <c r="AO1062" s="13">
        <v>58.5</v>
      </c>
      <c r="AP1062" s="13">
        <v>16.3</v>
      </c>
      <c r="AQ1062" s="13">
        <v>104.63</v>
      </c>
      <c r="AR1062" s="13">
        <v>8.4</v>
      </c>
      <c r="AS1062" s="13">
        <v>3039</v>
      </c>
      <c r="AT1062" s="16">
        <v>12.304347826086957</v>
      </c>
      <c r="AU1062" s="16">
        <v>4.5</v>
      </c>
      <c r="AV1062" s="17">
        <v>3.5</v>
      </c>
      <c r="AW1062" s="17">
        <v>0.60869565217391308</v>
      </c>
      <c r="AX1062" s="17">
        <v>2.8913043478260869</v>
      </c>
      <c r="AY1062" s="17">
        <v>0.89130434782608692</v>
      </c>
      <c r="AZ1062" s="17">
        <v>0.39130434782608697</v>
      </c>
      <c r="BA1062" s="17">
        <v>1.5</v>
      </c>
      <c r="BB1062" s="18">
        <v>0.40608408666953655</v>
      </c>
      <c r="BC1062" s="18">
        <v>3</v>
      </c>
      <c r="BD1062" s="18">
        <v>2.9415985076768545E-2</v>
      </c>
      <c r="BE1062" s="18">
        <v>1.2914334911752045E-2</v>
      </c>
      <c r="BF1062" s="18">
        <v>2.0088965418280959E-2</v>
      </c>
      <c r="BG1062" s="18">
        <v>9.5422585736834556E-2</v>
      </c>
      <c r="BH1062" s="58" t="s">
        <v>1323</v>
      </c>
      <c r="BI1062" s="58" t="s">
        <v>1330</v>
      </c>
      <c r="BJ1062" s="60">
        <v>0.56100000000000005</v>
      </c>
      <c r="BK1062" s="60">
        <v>0.58499999999999996</v>
      </c>
      <c r="BL1062" s="60">
        <v>0.27217863608931803</v>
      </c>
      <c r="BM1062" s="62" t="s">
        <v>1527</v>
      </c>
      <c r="BN1062" s="64">
        <v>0.37631003411774999</v>
      </c>
      <c r="BO1062" s="64">
        <v>1393.8</v>
      </c>
      <c r="BP1062" s="65">
        <v>0.14851485148514851</v>
      </c>
      <c r="BQ1062" s="65">
        <v>3</v>
      </c>
      <c r="BR1062" s="80">
        <v>0.11551155115511551</v>
      </c>
      <c r="BS1062" s="18">
        <v>5.2613957047878697E-2</v>
      </c>
    </row>
    <row r="1063" spans="1:71">
      <c r="A1063" s="77" t="s">
        <v>458</v>
      </c>
      <c r="B1063" s="12" t="s">
        <v>121</v>
      </c>
      <c r="C1063" s="13">
        <v>25</v>
      </c>
      <c r="D1063" s="13">
        <v>67</v>
      </c>
      <c r="E1063" s="13">
        <v>28</v>
      </c>
      <c r="F1063" s="13">
        <v>39</v>
      </c>
      <c r="G1063" s="13">
        <v>16.7</v>
      </c>
      <c r="H1063" s="14">
        <v>556</v>
      </c>
      <c r="I1063" s="15">
        <v>201</v>
      </c>
      <c r="J1063" s="15">
        <v>509</v>
      </c>
      <c r="K1063" s="14">
        <v>39.1</v>
      </c>
      <c r="L1063" s="15">
        <v>74</v>
      </c>
      <c r="M1063" s="15">
        <v>221</v>
      </c>
      <c r="N1063" s="14">
        <v>32.4</v>
      </c>
      <c r="O1063" s="14">
        <v>94</v>
      </c>
      <c r="P1063" s="14">
        <v>127</v>
      </c>
      <c r="Q1063" s="14">
        <v>72.8</v>
      </c>
      <c r="R1063" s="15">
        <v>27</v>
      </c>
      <c r="S1063" s="15">
        <v>107</v>
      </c>
      <c r="T1063" s="15">
        <v>134</v>
      </c>
      <c r="U1063" s="15">
        <v>161</v>
      </c>
      <c r="V1063" s="68">
        <v>87</v>
      </c>
      <c r="W1063" s="15">
        <v>40</v>
      </c>
      <c r="X1063" s="15">
        <v>34</v>
      </c>
      <c r="Y1063" s="15">
        <v>60</v>
      </c>
      <c r="Z1063" s="14">
        <v>1106</v>
      </c>
      <c r="AA1063" s="14">
        <v>0</v>
      </c>
      <c r="AB1063" s="14">
        <v>0</v>
      </c>
      <c r="AC1063" s="13">
        <v>-0.8</v>
      </c>
      <c r="AD1063" s="13">
        <v>110.2</v>
      </c>
      <c r="AE1063" s="13">
        <v>111.8</v>
      </c>
      <c r="AF1063" s="13">
        <v>-1.5</v>
      </c>
      <c r="AG1063" s="13">
        <v>21.3</v>
      </c>
      <c r="AH1063" s="13">
        <v>1.86</v>
      </c>
      <c r="AI1063" s="13">
        <v>19.8</v>
      </c>
      <c r="AJ1063" s="13">
        <v>2.5</v>
      </c>
      <c r="AK1063" s="13">
        <v>8.8000000000000007</v>
      </c>
      <c r="AL1063" s="13">
        <v>5.6</v>
      </c>
      <c r="AM1063" s="13">
        <v>10.7</v>
      </c>
      <c r="AN1063" s="13">
        <v>46.2</v>
      </c>
      <c r="AO1063" s="13">
        <v>49.7</v>
      </c>
      <c r="AP1063" s="13">
        <v>23.7</v>
      </c>
      <c r="AQ1063" s="13">
        <v>101.21</v>
      </c>
      <c r="AR1063" s="13">
        <v>8.9</v>
      </c>
      <c r="AS1063" s="13">
        <v>2353</v>
      </c>
      <c r="AT1063" s="16">
        <v>8.2985074626865671</v>
      </c>
      <c r="AU1063" s="16">
        <v>2.4029850746268657</v>
      </c>
      <c r="AV1063" s="17">
        <v>2</v>
      </c>
      <c r="AW1063" s="17">
        <v>0.40298507462686567</v>
      </c>
      <c r="AX1063" s="17">
        <v>1.5970149253731343</v>
      </c>
      <c r="AY1063" s="17">
        <v>0.59701492537313428</v>
      </c>
      <c r="AZ1063" s="17">
        <v>0.5074626865671642</v>
      </c>
      <c r="BA1063" s="17">
        <v>1.2985074626865671</v>
      </c>
      <c r="BB1063" s="18">
        <v>0.49691661453212976</v>
      </c>
      <c r="BC1063" s="18">
        <v>1.8505747126436782</v>
      </c>
      <c r="BD1063" s="18">
        <v>3.5749396728930197E-2</v>
      </c>
      <c r="BE1063" s="18">
        <v>3.0386987219590673E-2</v>
      </c>
      <c r="BF1063" s="18">
        <v>2.4130842792027884E-2</v>
      </c>
      <c r="BG1063" s="18">
        <v>9.5629636249888281E-2</v>
      </c>
      <c r="BH1063" s="58" t="s">
        <v>1321</v>
      </c>
      <c r="BI1063" s="58" t="s">
        <v>1330</v>
      </c>
      <c r="BJ1063" s="60">
        <v>0.46200000000000002</v>
      </c>
      <c r="BK1063" s="60">
        <v>0.49700000000000005</v>
      </c>
      <c r="BL1063" s="60">
        <v>0.30718165359082678</v>
      </c>
      <c r="BM1063" s="62" t="s">
        <v>1527</v>
      </c>
      <c r="BN1063" s="64">
        <v>0.25379741133367367</v>
      </c>
      <c r="BO1063" s="64">
        <v>1118.8999999999999</v>
      </c>
      <c r="BP1063" s="65">
        <v>0.14389132183394407</v>
      </c>
      <c r="BQ1063" s="65">
        <v>1.8505747126436782</v>
      </c>
      <c r="BR1063" s="80">
        <v>0.11976047904191617</v>
      </c>
      <c r="BS1063" s="18">
        <v>6.1965620996812347E-2</v>
      </c>
    </row>
    <row r="1064" spans="1:71">
      <c r="A1064" s="77" t="s">
        <v>460</v>
      </c>
      <c r="B1064" s="12" t="s">
        <v>47</v>
      </c>
      <c r="C1064" s="13">
        <v>22</v>
      </c>
      <c r="D1064" s="13">
        <v>68</v>
      </c>
      <c r="E1064" s="13">
        <v>40</v>
      </c>
      <c r="F1064" s="13">
        <v>28</v>
      </c>
      <c r="G1064" s="13">
        <v>24.3</v>
      </c>
      <c r="H1064" s="14">
        <v>551</v>
      </c>
      <c r="I1064" s="15">
        <v>204</v>
      </c>
      <c r="J1064" s="15">
        <v>428</v>
      </c>
      <c r="K1064" s="14">
        <v>47.7</v>
      </c>
      <c r="L1064" s="15">
        <v>48</v>
      </c>
      <c r="M1064" s="15">
        <v>136</v>
      </c>
      <c r="N1064" s="14">
        <v>35.299999999999997</v>
      </c>
      <c r="O1064" s="14">
        <v>95</v>
      </c>
      <c r="P1064" s="14">
        <v>136</v>
      </c>
      <c r="Q1064" s="14">
        <v>69.3</v>
      </c>
      <c r="R1064" s="15">
        <v>48</v>
      </c>
      <c r="S1064" s="15">
        <v>184</v>
      </c>
      <c r="T1064" s="15">
        <v>231</v>
      </c>
      <c r="U1064" s="15">
        <v>95</v>
      </c>
      <c r="V1064" s="68">
        <v>54</v>
      </c>
      <c r="W1064" s="15">
        <v>48</v>
      </c>
      <c r="X1064" s="15">
        <v>95</v>
      </c>
      <c r="Y1064" s="15">
        <v>122</v>
      </c>
      <c r="Z1064" s="14">
        <v>1340</v>
      </c>
      <c r="AA1064" s="14">
        <v>0</v>
      </c>
      <c r="AB1064" s="14">
        <v>0</v>
      </c>
      <c r="AC1064" s="13">
        <v>-0.4</v>
      </c>
      <c r="AD1064" s="13">
        <v>113.9</v>
      </c>
      <c r="AE1064" s="13">
        <v>113.9</v>
      </c>
      <c r="AF1064" s="13">
        <v>0</v>
      </c>
      <c r="AG1064" s="13">
        <v>7.3</v>
      </c>
      <c r="AH1064" s="13">
        <v>1.68</v>
      </c>
      <c r="AI1064" s="13">
        <v>14.7</v>
      </c>
      <c r="AJ1064" s="13">
        <v>3</v>
      </c>
      <c r="AK1064" s="13">
        <v>10.3</v>
      </c>
      <c r="AL1064" s="13">
        <v>6.9</v>
      </c>
      <c r="AM1064" s="13">
        <v>8.8000000000000007</v>
      </c>
      <c r="AN1064" s="13">
        <v>53.3</v>
      </c>
      <c r="AO1064" s="13">
        <v>56.4</v>
      </c>
      <c r="AP1064" s="13">
        <v>13.8</v>
      </c>
      <c r="AQ1064" s="13">
        <v>101.83</v>
      </c>
      <c r="AR1064" s="13">
        <v>6.6</v>
      </c>
      <c r="AS1064" s="13">
        <v>3501</v>
      </c>
      <c r="AT1064" s="16">
        <v>8.1029411764705888</v>
      </c>
      <c r="AU1064" s="16">
        <v>1.3970588235294117</v>
      </c>
      <c r="AV1064" s="17">
        <v>3.3970588235294117</v>
      </c>
      <c r="AW1064" s="17">
        <v>0.70588235294117652</v>
      </c>
      <c r="AX1064" s="17">
        <v>2.7058823529411766</v>
      </c>
      <c r="AY1064" s="17">
        <v>0.70588235294117652</v>
      </c>
      <c r="AZ1064" s="17">
        <v>1.3970588235294117</v>
      </c>
      <c r="BA1064" s="17">
        <v>0.79411764705882348</v>
      </c>
      <c r="BB1064" s="18">
        <v>0.33345436940208184</v>
      </c>
      <c r="BC1064" s="18">
        <v>1.7592592592592593</v>
      </c>
      <c r="BD1064" s="18">
        <v>2.9048656499636893E-2</v>
      </c>
      <c r="BE1064" s="18">
        <v>5.7492132655531346E-2</v>
      </c>
      <c r="BF1064" s="18">
        <v>2.9048656499636893E-2</v>
      </c>
      <c r="BG1064" s="18">
        <v>0.11135318324860809</v>
      </c>
      <c r="BH1064" s="58" t="s">
        <v>1322</v>
      </c>
      <c r="BI1064" s="58" t="s">
        <v>1329</v>
      </c>
      <c r="BJ1064" s="60">
        <v>0.53299999999999992</v>
      </c>
      <c r="BK1064" s="60">
        <v>0.56399999999999995</v>
      </c>
      <c r="BL1064" s="60">
        <v>0.25829812914906458</v>
      </c>
      <c r="BM1064" s="62" t="s">
        <v>1527</v>
      </c>
      <c r="BN1064" s="64">
        <v>0.24781630962244056</v>
      </c>
      <c r="BO1064" s="64">
        <v>1652.4</v>
      </c>
      <c r="BP1064" s="65">
        <v>5.7492132655531346E-2</v>
      </c>
      <c r="BQ1064" s="65">
        <v>1.7592592592592593</v>
      </c>
      <c r="BR1064" s="80">
        <v>0.13979665940450253</v>
      </c>
      <c r="BS1064" s="18">
        <v>7.5445816186556922E-2</v>
      </c>
    </row>
    <row r="1065" spans="1:71">
      <c r="A1065" s="77" t="s">
        <v>462</v>
      </c>
      <c r="B1065" s="12" t="s">
        <v>73</v>
      </c>
      <c r="C1065" s="13">
        <v>32</v>
      </c>
      <c r="D1065" s="13">
        <v>63</v>
      </c>
      <c r="E1065" s="13">
        <v>36</v>
      </c>
      <c r="F1065" s="13">
        <v>27</v>
      </c>
      <c r="G1065" s="13">
        <v>28.9</v>
      </c>
      <c r="H1065" s="14">
        <v>548</v>
      </c>
      <c r="I1065" s="15">
        <v>195</v>
      </c>
      <c r="J1065" s="15">
        <v>435</v>
      </c>
      <c r="K1065" s="14">
        <v>44.8</v>
      </c>
      <c r="L1065" s="15">
        <v>126</v>
      </c>
      <c r="M1065" s="15">
        <v>315</v>
      </c>
      <c r="N1065" s="14">
        <v>41.1</v>
      </c>
      <c r="O1065" s="14">
        <v>32</v>
      </c>
      <c r="P1065" s="14">
        <v>44</v>
      </c>
      <c r="Q1065" s="14">
        <v>66.7</v>
      </c>
      <c r="R1065" s="15">
        <v>82</v>
      </c>
      <c r="S1065" s="15">
        <v>170</v>
      </c>
      <c r="T1065" s="15">
        <v>246</v>
      </c>
      <c r="U1065" s="15">
        <v>88</v>
      </c>
      <c r="V1065" s="68">
        <v>57</v>
      </c>
      <c r="W1065" s="15">
        <v>57</v>
      </c>
      <c r="X1065" s="15">
        <v>25</v>
      </c>
      <c r="Y1065" s="15">
        <v>139</v>
      </c>
      <c r="Z1065" s="14">
        <v>1166</v>
      </c>
      <c r="AA1065" s="14">
        <v>0</v>
      </c>
      <c r="AB1065" s="14">
        <v>0</v>
      </c>
      <c r="AC1065" s="13">
        <v>4.9000000000000004</v>
      </c>
      <c r="AD1065" s="13">
        <v>119.1</v>
      </c>
      <c r="AE1065" s="13">
        <v>110.3</v>
      </c>
      <c r="AF1065" s="13">
        <v>8.8000000000000007</v>
      </c>
      <c r="AG1065" s="13">
        <v>6.6</v>
      </c>
      <c r="AH1065" s="13">
        <v>1.61</v>
      </c>
      <c r="AI1065" s="13">
        <v>15</v>
      </c>
      <c r="AJ1065" s="13">
        <v>4.7</v>
      </c>
      <c r="AK1065" s="13">
        <v>8.9</v>
      </c>
      <c r="AL1065" s="13">
        <v>6.9</v>
      </c>
      <c r="AM1065" s="13">
        <v>9.3000000000000007</v>
      </c>
      <c r="AN1065" s="13">
        <v>59.7</v>
      </c>
      <c r="AO1065" s="13">
        <v>60.4</v>
      </c>
      <c r="AP1065" s="13">
        <v>12.3</v>
      </c>
      <c r="AQ1065" s="13">
        <v>98.14</v>
      </c>
      <c r="AR1065" s="13">
        <v>6</v>
      </c>
      <c r="AS1065" s="13">
        <v>3711</v>
      </c>
      <c r="AT1065" s="16">
        <v>8.6984126984126977</v>
      </c>
      <c r="AU1065" s="16">
        <v>1.3968253968253967</v>
      </c>
      <c r="AV1065" s="17">
        <v>3.9047619047619047</v>
      </c>
      <c r="AW1065" s="17">
        <v>1.3015873015873016</v>
      </c>
      <c r="AX1065" s="17">
        <v>2.6984126984126986</v>
      </c>
      <c r="AY1065" s="17">
        <v>0.90476190476190477</v>
      </c>
      <c r="AZ1065" s="17">
        <v>0.3968253968253968</v>
      </c>
      <c r="BA1065" s="17">
        <v>0.90476190476190477</v>
      </c>
      <c r="BB1065" s="18">
        <v>0.30098313835338059</v>
      </c>
      <c r="BC1065" s="18">
        <v>1.5438596491228069</v>
      </c>
      <c r="BD1065" s="18">
        <v>3.1306640303180096E-2</v>
      </c>
      <c r="BE1065" s="18">
        <v>1.3730982589114076E-2</v>
      </c>
      <c r="BF1065" s="18">
        <v>4.5037622892294175E-2</v>
      </c>
      <c r="BG1065" s="18">
        <v>9.3370681605975739E-2</v>
      </c>
      <c r="BH1065" s="58" t="s">
        <v>1322</v>
      </c>
      <c r="BI1065" s="58" t="s">
        <v>1331</v>
      </c>
      <c r="BJ1065" s="60">
        <v>0.59699999999999998</v>
      </c>
      <c r="BK1065" s="60">
        <v>0.60399999999999998</v>
      </c>
      <c r="BL1065" s="60">
        <v>0.26252263126131564</v>
      </c>
      <c r="BM1065" s="62" t="s">
        <v>1527</v>
      </c>
      <c r="BN1065" s="64">
        <v>0.26602791351282296</v>
      </c>
      <c r="BO1065" s="64">
        <v>1820.6999999999998</v>
      </c>
      <c r="BP1065" s="65">
        <v>4.8333058713681556E-2</v>
      </c>
      <c r="BQ1065" s="65">
        <v>1.5438596491228069</v>
      </c>
      <c r="BR1065" s="80">
        <v>0.13511286867688252</v>
      </c>
      <c r="BS1065" s="18">
        <v>6.0050163856392225E-2</v>
      </c>
    </row>
    <row r="1066" spans="1:71">
      <c r="A1066" s="77" t="s">
        <v>464</v>
      </c>
      <c r="B1066" s="12" t="s">
        <v>113</v>
      </c>
      <c r="C1066" s="13">
        <v>23</v>
      </c>
      <c r="D1066" s="13">
        <v>62</v>
      </c>
      <c r="E1066" s="13">
        <v>16</v>
      </c>
      <c r="F1066" s="13">
        <v>46</v>
      </c>
      <c r="G1066" s="13">
        <v>21.6</v>
      </c>
      <c r="H1066" s="14">
        <v>546</v>
      </c>
      <c r="I1066" s="15">
        <v>211</v>
      </c>
      <c r="J1066" s="15">
        <v>409</v>
      </c>
      <c r="K1066" s="14">
        <v>51.1</v>
      </c>
      <c r="L1066" s="15">
        <v>74</v>
      </c>
      <c r="M1066" s="15">
        <v>192</v>
      </c>
      <c r="N1066" s="14">
        <v>38.299999999999997</v>
      </c>
      <c r="O1066" s="14">
        <v>50</v>
      </c>
      <c r="P1066" s="14">
        <v>74</v>
      </c>
      <c r="Q1066" s="14">
        <v>68.5</v>
      </c>
      <c r="R1066" s="15">
        <v>112</v>
      </c>
      <c r="S1066" s="15">
        <v>242</v>
      </c>
      <c r="T1066" s="15">
        <v>353</v>
      </c>
      <c r="U1066" s="15">
        <v>62</v>
      </c>
      <c r="V1066" s="68">
        <v>56</v>
      </c>
      <c r="W1066" s="15">
        <v>62</v>
      </c>
      <c r="X1066" s="15">
        <v>37</v>
      </c>
      <c r="Y1066" s="15">
        <v>112</v>
      </c>
      <c r="Z1066" s="14">
        <v>1314</v>
      </c>
      <c r="AA1066" s="14">
        <v>8</v>
      </c>
      <c r="AB1066" s="14">
        <v>0</v>
      </c>
      <c r="AC1066" s="13">
        <v>-4.5999999999999996</v>
      </c>
      <c r="AD1066" s="13">
        <v>107.1</v>
      </c>
      <c r="AE1066" s="13">
        <v>116.8</v>
      </c>
      <c r="AF1066" s="13">
        <v>-9.6999999999999993</v>
      </c>
      <c r="AG1066" s="13">
        <v>6.6</v>
      </c>
      <c r="AH1066" s="13">
        <v>1.1100000000000001</v>
      </c>
      <c r="AI1066" s="13">
        <v>10.8</v>
      </c>
      <c r="AJ1066" s="13">
        <v>7.7</v>
      </c>
      <c r="AK1066" s="13">
        <v>15.9</v>
      </c>
      <c r="AL1066" s="13">
        <v>11.9</v>
      </c>
      <c r="AM1066" s="13">
        <v>9.6999999999999993</v>
      </c>
      <c r="AN1066" s="13">
        <v>60.1</v>
      </c>
      <c r="AO1066" s="13">
        <v>61.4</v>
      </c>
      <c r="AP1066" s="13">
        <v>15</v>
      </c>
      <c r="AQ1066" s="13">
        <v>102.96</v>
      </c>
      <c r="AR1066" s="13">
        <v>10.1</v>
      </c>
      <c r="AS1066" s="13">
        <v>2871</v>
      </c>
      <c r="AT1066" s="16">
        <v>8.806451612903226</v>
      </c>
      <c r="AU1066" s="16">
        <v>1</v>
      </c>
      <c r="AV1066" s="17">
        <v>5.693548387096774</v>
      </c>
      <c r="AW1066" s="17">
        <v>1.8064516129032258</v>
      </c>
      <c r="AX1066" s="17">
        <v>3.903225806451613</v>
      </c>
      <c r="AY1066" s="17">
        <v>1</v>
      </c>
      <c r="AZ1066" s="17">
        <v>0.59677419354838712</v>
      </c>
      <c r="BA1066" s="17">
        <v>0.90322580645161288</v>
      </c>
      <c r="BB1066" s="18">
        <v>0.40770609318996415</v>
      </c>
      <c r="BC1066" s="18">
        <v>1.1071428571428572</v>
      </c>
      <c r="BD1066" s="18">
        <v>4.6296296296296294E-2</v>
      </c>
      <c r="BE1066" s="18">
        <v>2.7628434886499402E-2</v>
      </c>
      <c r="BF1066" s="18">
        <v>8.3632019115890077E-2</v>
      </c>
      <c r="BG1066" s="18">
        <v>0.18070489844683393</v>
      </c>
      <c r="BH1066" s="58" t="s">
        <v>1322</v>
      </c>
      <c r="BI1066" s="58" t="s">
        <v>1330</v>
      </c>
      <c r="BJ1066" s="60">
        <v>0.60099999999999998</v>
      </c>
      <c r="BK1066" s="60">
        <v>0.61399999999999999</v>
      </c>
      <c r="BL1066" s="60">
        <v>0.24683162341581172</v>
      </c>
      <c r="BM1066" s="62" t="s">
        <v>1527</v>
      </c>
      <c r="BN1066" s="64">
        <v>0.26933212176283511</v>
      </c>
      <c r="BO1066" s="64">
        <v>1339.2</v>
      </c>
      <c r="BP1066" s="65">
        <v>4.6296296296296294E-2</v>
      </c>
      <c r="BQ1066" s="65">
        <v>1.1071428571428572</v>
      </c>
      <c r="BR1066" s="80">
        <v>0.26359020310633213</v>
      </c>
      <c r="BS1066" s="18">
        <v>0.11250497809637594</v>
      </c>
    </row>
    <row r="1067" spans="1:71">
      <c r="A1067" s="77" t="s">
        <v>466</v>
      </c>
      <c r="B1067" s="12" t="s">
        <v>163</v>
      </c>
      <c r="C1067" s="13">
        <v>28</v>
      </c>
      <c r="D1067" s="13">
        <v>31</v>
      </c>
      <c r="E1067" s="13">
        <v>9</v>
      </c>
      <c r="F1067" s="13">
        <v>22</v>
      </c>
      <c r="G1067" s="13">
        <v>32.6</v>
      </c>
      <c r="H1067" s="14">
        <v>543</v>
      </c>
      <c r="I1067" s="15">
        <v>195</v>
      </c>
      <c r="J1067" s="15">
        <v>493</v>
      </c>
      <c r="K1067" s="14">
        <v>39.299999999999997</v>
      </c>
      <c r="L1067" s="15">
        <v>53</v>
      </c>
      <c r="M1067" s="15">
        <v>174</v>
      </c>
      <c r="N1067" s="14">
        <v>29.9</v>
      </c>
      <c r="O1067" s="14">
        <v>102</v>
      </c>
      <c r="P1067" s="14">
        <v>124</v>
      </c>
      <c r="Q1067" s="14">
        <v>82.3</v>
      </c>
      <c r="R1067" s="15">
        <v>16</v>
      </c>
      <c r="S1067" s="15">
        <v>183</v>
      </c>
      <c r="T1067" s="15">
        <v>202</v>
      </c>
      <c r="U1067" s="15">
        <v>229</v>
      </c>
      <c r="V1067" s="68">
        <v>105</v>
      </c>
      <c r="W1067" s="15">
        <v>62</v>
      </c>
      <c r="X1067" s="15">
        <v>12</v>
      </c>
      <c r="Y1067" s="15">
        <v>62</v>
      </c>
      <c r="Z1067" s="14">
        <v>1243</v>
      </c>
      <c r="AA1067" s="14">
        <v>8</v>
      </c>
      <c r="AB1067" s="14">
        <v>1</v>
      </c>
      <c r="AC1067" s="13">
        <v>-6.7</v>
      </c>
      <c r="AD1067" s="13">
        <v>109</v>
      </c>
      <c r="AE1067" s="13">
        <v>118.1</v>
      </c>
      <c r="AF1067" s="13">
        <v>-9.1</v>
      </c>
      <c r="AG1067" s="13">
        <v>34.700000000000003</v>
      </c>
      <c r="AH1067" s="13">
        <v>2.15</v>
      </c>
      <c r="AI1067" s="13">
        <v>25.9</v>
      </c>
      <c r="AJ1067" s="13">
        <v>1.5</v>
      </c>
      <c r="AK1067" s="13">
        <v>18.3</v>
      </c>
      <c r="AL1067" s="13">
        <v>9.4</v>
      </c>
      <c r="AM1067" s="13">
        <v>12</v>
      </c>
      <c r="AN1067" s="13">
        <v>44.5</v>
      </c>
      <c r="AO1067" s="13">
        <v>49.4</v>
      </c>
      <c r="AP1067" s="13">
        <v>26.3</v>
      </c>
      <c r="AQ1067" s="13">
        <v>102.86</v>
      </c>
      <c r="AR1067" s="13">
        <v>11.8</v>
      </c>
      <c r="AS1067" s="13">
        <v>2165</v>
      </c>
      <c r="AT1067" s="16">
        <v>17.516129032258064</v>
      </c>
      <c r="AU1067" s="16">
        <v>7.387096774193548</v>
      </c>
      <c r="AV1067" s="17">
        <v>6.5161290322580649</v>
      </c>
      <c r="AW1067" s="17">
        <v>0.5161290322580645</v>
      </c>
      <c r="AX1067" s="17">
        <v>5.903225806451613</v>
      </c>
      <c r="AY1067" s="17">
        <v>2</v>
      </c>
      <c r="AZ1067" s="17">
        <v>0.38709677419354838</v>
      </c>
      <c r="BA1067" s="17">
        <v>3.3870967741935485</v>
      </c>
      <c r="BB1067" s="18">
        <v>0.53730457154165834</v>
      </c>
      <c r="BC1067" s="18">
        <v>2.1809523809523808</v>
      </c>
      <c r="BD1067" s="18">
        <v>6.1349693251533742E-2</v>
      </c>
      <c r="BE1067" s="18">
        <v>1.1874134177716208E-2</v>
      </c>
      <c r="BF1067" s="18">
        <v>1.583217890362161E-2</v>
      </c>
      <c r="BG1067" s="18">
        <v>0.18108054621017217</v>
      </c>
      <c r="BH1067" s="58" t="s">
        <v>1323</v>
      </c>
      <c r="BI1067" s="58" t="s">
        <v>1331</v>
      </c>
      <c r="BJ1067" s="60">
        <v>0.44500000000000001</v>
      </c>
      <c r="BK1067" s="60">
        <v>0.49399999999999999</v>
      </c>
      <c r="BL1067" s="60">
        <v>0.29752564876282439</v>
      </c>
      <c r="BM1067" s="62" t="s">
        <v>1527</v>
      </c>
      <c r="BN1067" s="64">
        <v>0.53570454987992477</v>
      </c>
      <c r="BO1067" s="64">
        <v>1010.6</v>
      </c>
      <c r="BP1067" s="65">
        <v>0.22659806055808429</v>
      </c>
      <c r="BQ1067" s="65">
        <v>2.1809523809523808</v>
      </c>
      <c r="BR1067" s="80">
        <v>0.19988125865822284</v>
      </c>
      <c r="BS1067" s="18">
        <v>9.1035028695824263E-2</v>
      </c>
    </row>
    <row r="1068" spans="1:71">
      <c r="A1068" s="77" t="s">
        <v>468</v>
      </c>
      <c r="B1068" s="12" t="s">
        <v>51</v>
      </c>
      <c r="C1068" s="13">
        <v>39</v>
      </c>
      <c r="D1068" s="13">
        <v>60</v>
      </c>
      <c r="E1068" s="13">
        <v>44</v>
      </c>
      <c r="F1068" s="13">
        <v>16</v>
      </c>
      <c r="G1068" s="13">
        <v>27.6</v>
      </c>
      <c r="H1068" s="14">
        <v>540</v>
      </c>
      <c r="I1068" s="15">
        <v>198</v>
      </c>
      <c r="J1068" s="15">
        <v>462</v>
      </c>
      <c r="K1068" s="14">
        <v>42.3</v>
      </c>
      <c r="L1068" s="15">
        <v>114</v>
      </c>
      <c r="M1068" s="15">
        <v>312</v>
      </c>
      <c r="N1068" s="14">
        <v>36.299999999999997</v>
      </c>
      <c r="O1068" s="14">
        <v>36</v>
      </c>
      <c r="P1068" s="14">
        <v>36</v>
      </c>
      <c r="Q1068" s="14">
        <v>89.5</v>
      </c>
      <c r="R1068" s="15">
        <v>78</v>
      </c>
      <c r="S1068" s="15">
        <v>288</v>
      </c>
      <c r="T1068" s="15">
        <v>372</v>
      </c>
      <c r="U1068" s="15">
        <v>126</v>
      </c>
      <c r="V1068" s="68">
        <v>48</v>
      </c>
      <c r="W1068" s="15">
        <v>36</v>
      </c>
      <c r="X1068" s="15">
        <v>54</v>
      </c>
      <c r="Y1068" s="15">
        <v>84</v>
      </c>
      <c r="Z1068" s="14">
        <v>1386</v>
      </c>
      <c r="AA1068" s="14">
        <v>7</v>
      </c>
      <c r="AB1068" s="14">
        <v>0</v>
      </c>
      <c r="AC1068" s="13">
        <v>6.6</v>
      </c>
      <c r="AD1068" s="13">
        <v>119.6</v>
      </c>
      <c r="AE1068" s="13">
        <v>108.1</v>
      </c>
      <c r="AF1068" s="13">
        <v>11.5</v>
      </c>
      <c r="AG1068" s="13">
        <v>10.199999999999999</v>
      </c>
      <c r="AH1068" s="13">
        <v>2.78</v>
      </c>
      <c r="AI1068" s="13">
        <v>19.600000000000001</v>
      </c>
      <c r="AJ1068" s="13">
        <v>4.5999999999999996</v>
      </c>
      <c r="AK1068" s="13">
        <v>16.5</v>
      </c>
      <c r="AL1068" s="13">
        <v>10.6</v>
      </c>
      <c r="AM1068" s="13">
        <v>7</v>
      </c>
      <c r="AN1068" s="13">
        <v>54.7</v>
      </c>
      <c r="AO1068" s="13">
        <v>56.3</v>
      </c>
      <c r="AP1068" s="13">
        <v>13.6</v>
      </c>
      <c r="AQ1068" s="13">
        <v>97.75</v>
      </c>
      <c r="AR1068" s="13">
        <v>9.1</v>
      </c>
      <c r="AS1068" s="13">
        <v>3381</v>
      </c>
      <c r="AT1068" s="16">
        <v>9</v>
      </c>
      <c r="AU1068" s="16">
        <v>2.1</v>
      </c>
      <c r="AV1068" s="17">
        <v>6.2</v>
      </c>
      <c r="AW1068" s="17">
        <v>1.3</v>
      </c>
      <c r="AX1068" s="17">
        <v>4.8</v>
      </c>
      <c r="AY1068" s="17">
        <v>0.6</v>
      </c>
      <c r="AZ1068" s="17">
        <v>0.9</v>
      </c>
      <c r="BA1068" s="17">
        <v>0.8</v>
      </c>
      <c r="BB1068" s="18">
        <v>0.32608695652173914</v>
      </c>
      <c r="BC1068" s="18">
        <v>2.625</v>
      </c>
      <c r="BD1068" s="18">
        <v>2.1739130434782608E-2</v>
      </c>
      <c r="BE1068" s="18">
        <v>3.2608695652173912E-2</v>
      </c>
      <c r="BF1068" s="18">
        <v>4.710144927536232E-2</v>
      </c>
      <c r="BG1068" s="18">
        <v>0.17391304347826086</v>
      </c>
      <c r="BH1068" s="58" t="s">
        <v>1322</v>
      </c>
      <c r="BI1068" s="58" t="s">
        <v>1332</v>
      </c>
      <c r="BJ1068" s="60">
        <v>0.54700000000000004</v>
      </c>
      <c r="BK1068" s="60">
        <v>0.56299999999999994</v>
      </c>
      <c r="BL1068" s="60">
        <v>0.27881713940856973</v>
      </c>
      <c r="BM1068" s="62" t="s">
        <v>1527</v>
      </c>
      <c r="BN1068" s="64">
        <v>0.27525150905432599</v>
      </c>
      <c r="BO1068" s="64">
        <v>1656</v>
      </c>
      <c r="BP1068" s="65">
        <v>7.6086956521739135E-2</v>
      </c>
      <c r="BQ1068" s="65">
        <v>2.625</v>
      </c>
      <c r="BR1068" s="80">
        <v>0.22463768115942029</v>
      </c>
      <c r="BS1068" s="18">
        <v>9.2995169082125614E-2</v>
      </c>
    </row>
    <row r="1069" spans="1:71">
      <c r="A1069" s="77" t="s">
        <v>470</v>
      </c>
      <c r="B1069" s="12" t="s">
        <v>83</v>
      </c>
      <c r="C1069" s="13">
        <v>25</v>
      </c>
      <c r="D1069" s="13">
        <v>45</v>
      </c>
      <c r="E1069" s="13">
        <v>29</v>
      </c>
      <c r="F1069" s="13">
        <v>16</v>
      </c>
      <c r="G1069" s="13">
        <v>24.9</v>
      </c>
      <c r="H1069" s="14">
        <v>540</v>
      </c>
      <c r="I1069" s="15">
        <v>194</v>
      </c>
      <c r="J1069" s="15">
        <v>378</v>
      </c>
      <c r="K1069" s="14">
        <v>50.7</v>
      </c>
      <c r="L1069" s="15">
        <v>86</v>
      </c>
      <c r="M1069" s="15">
        <v>194</v>
      </c>
      <c r="N1069" s="14">
        <v>43.1</v>
      </c>
      <c r="O1069" s="14">
        <v>72</v>
      </c>
      <c r="P1069" s="14">
        <v>81</v>
      </c>
      <c r="Q1069" s="14">
        <v>91.3</v>
      </c>
      <c r="R1069" s="15">
        <v>36</v>
      </c>
      <c r="S1069" s="15">
        <v>140</v>
      </c>
      <c r="T1069" s="15">
        <v>180</v>
      </c>
      <c r="U1069" s="15">
        <v>54</v>
      </c>
      <c r="V1069" s="68">
        <v>36</v>
      </c>
      <c r="W1069" s="15">
        <v>36</v>
      </c>
      <c r="X1069" s="15">
        <v>18</v>
      </c>
      <c r="Y1069" s="15">
        <v>113</v>
      </c>
      <c r="Z1069" s="14">
        <v>954</v>
      </c>
      <c r="AA1069" s="14">
        <v>0</v>
      </c>
      <c r="AB1069" s="14">
        <v>0</v>
      </c>
      <c r="AC1069" s="13">
        <v>4.4000000000000004</v>
      </c>
      <c r="AD1069" s="13">
        <v>120.1</v>
      </c>
      <c r="AE1069" s="13">
        <v>111.5</v>
      </c>
      <c r="AF1069" s="13">
        <v>8.5</v>
      </c>
      <c r="AG1069" s="13">
        <v>6.3</v>
      </c>
      <c r="AH1069" s="13">
        <v>1.46</v>
      </c>
      <c r="AI1069" s="13">
        <v>10.8</v>
      </c>
      <c r="AJ1069" s="13">
        <v>3.4</v>
      </c>
      <c r="AK1069" s="13">
        <v>11.8</v>
      </c>
      <c r="AL1069" s="13">
        <v>7.8</v>
      </c>
      <c r="AM1069" s="13">
        <v>7.4</v>
      </c>
      <c r="AN1069" s="13">
        <v>61.7</v>
      </c>
      <c r="AO1069" s="13">
        <v>65.3</v>
      </c>
      <c r="AP1069" s="13">
        <v>17.100000000000001</v>
      </c>
      <c r="AQ1069" s="13">
        <v>101.64</v>
      </c>
      <c r="AR1069" s="13">
        <v>8.6999999999999993</v>
      </c>
      <c r="AS1069" s="13">
        <v>2373</v>
      </c>
      <c r="AT1069" s="16">
        <v>12</v>
      </c>
      <c r="AU1069" s="16">
        <v>1.2</v>
      </c>
      <c r="AV1069" s="17">
        <v>4</v>
      </c>
      <c r="AW1069" s="17">
        <v>0.8</v>
      </c>
      <c r="AX1069" s="17">
        <v>3.1111111111111112</v>
      </c>
      <c r="AY1069" s="17">
        <v>0.8</v>
      </c>
      <c r="AZ1069" s="17">
        <v>0.4</v>
      </c>
      <c r="BA1069" s="17">
        <v>0.8</v>
      </c>
      <c r="BB1069" s="18">
        <v>0.48192771084337355</v>
      </c>
      <c r="BC1069" s="18">
        <v>1.4999999999999998</v>
      </c>
      <c r="BD1069" s="18">
        <v>3.2128514056224904E-2</v>
      </c>
      <c r="BE1069" s="18">
        <v>1.6064257028112452E-2</v>
      </c>
      <c r="BF1069" s="18">
        <v>3.2128514056224904E-2</v>
      </c>
      <c r="BG1069" s="18">
        <v>0.1249442213297635</v>
      </c>
      <c r="BH1069" s="58" t="s">
        <v>1322</v>
      </c>
      <c r="BI1069" s="58" t="s">
        <v>1330</v>
      </c>
      <c r="BJ1069" s="60">
        <v>0.61699999999999999</v>
      </c>
      <c r="BK1069" s="60">
        <v>0.65300000000000002</v>
      </c>
      <c r="BL1069" s="60">
        <v>0.22812311406155703</v>
      </c>
      <c r="BM1069" s="62" t="s">
        <v>1527</v>
      </c>
      <c r="BN1069" s="64">
        <v>0.3670020120724346</v>
      </c>
      <c r="BO1069" s="64">
        <v>1120.5</v>
      </c>
      <c r="BP1069" s="65">
        <v>4.8192771084337352E-2</v>
      </c>
      <c r="BQ1069" s="65">
        <v>1.5</v>
      </c>
      <c r="BR1069" s="80">
        <v>0.1606425702811245</v>
      </c>
      <c r="BS1069" s="18">
        <v>6.961178045515394E-2</v>
      </c>
    </row>
    <row r="1070" spans="1:71">
      <c r="A1070" s="77" t="s">
        <v>472</v>
      </c>
      <c r="B1070" s="12" t="s">
        <v>49</v>
      </c>
      <c r="C1070" s="13">
        <v>25</v>
      </c>
      <c r="D1070" s="13">
        <v>73</v>
      </c>
      <c r="E1070" s="13">
        <v>44</v>
      </c>
      <c r="F1070" s="13">
        <v>29</v>
      </c>
      <c r="G1070" s="13">
        <v>22.7</v>
      </c>
      <c r="H1070" s="14">
        <v>540</v>
      </c>
      <c r="I1070" s="15">
        <v>183</v>
      </c>
      <c r="J1070" s="15">
        <v>423</v>
      </c>
      <c r="K1070" s="14">
        <v>42.9</v>
      </c>
      <c r="L1070" s="15">
        <v>153</v>
      </c>
      <c r="M1070" s="15">
        <v>365</v>
      </c>
      <c r="N1070" s="14">
        <v>42.7</v>
      </c>
      <c r="O1070" s="14">
        <v>22</v>
      </c>
      <c r="P1070" s="14">
        <v>29</v>
      </c>
      <c r="Q1070" s="14">
        <v>81.5</v>
      </c>
      <c r="R1070" s="15">
        <v>15</v>
      </c>
      <c r="S1070" s="15">
        <v>153</v>
      </c>
      <c r="T1070" s="15">
        <v>175</v>
      </c>
      <c r="U1070" s="15">
        <v>110</v>
      </c>
      <c r="V1070" s="68">
        <v>37</v>
      </c>
      <c r="W1070" s="15">
        <v>37</v>
      </c>
      <c r="X1070" s="15">
        <v>7</v>
      </c>
      <c r="Y1070" s="15">
        <v>161</v>
      </c>
      <c r="Z1070" s="14">
        <v>1007</v>
      </c>
      <c r="AA1070" s="14">
        <v>0</v>
      </c>
      <c r="AB1070" s="14">
        <v>0</v>
      </c>
      <c r="AC1070" s="13">
        <v>3.1</v>
      </c>
      <c r="AD1070" s="13">
        <v>114</v>
      </c>
      <c r="AE1070" s="13">
        <v>107.6</v>
      </c>
      <c r="AF1070" s="13">
        <v>6.4</v>
      </c>
      <c r="AG1070" s="13">
        <v>8.6</v>
      </c>
      <c r="AH1070" s="13">
        <v>2.7</v>
      </c>
      <c r="AI1070" s="13">
        <v>18.600000000000001</v>
      </c>
      <c r="AJ1070" s="13">
        <v>1.1000000000000001</v>
      </c>
      <c r="AK1070" s="13">
        <v>8.6999999999999993</v>
      </c>
      <c r="AL1070" s="13">
        <v>5.0999999999999996</v>
      </c>
      <c r="AM1070" s="13">
        <v>6.9</v>
      </c>
      <c r="AN1070" s="13">
        <v>61.2</v>
      </c>
      <c r="AO1070" s="13">
        <v>62.1</v>
      </c>
      <c r="AP1070" s="13">
        <v>12.3</v>
      </c>
      <c r="AQ1070" s="13">
        <v>100.84</v>
      </c>
      <c r="AR1070" s="13">
        <v>5.8</v>
      </c>
      <c r="AS1070" s="13">
        <v>3487</v>
      </c>
      <c r="AT1070" s="16">
        <v>7.397260273972603</v>
      </c>
      <c r="AU1070" s="16">
        <v>1.5068493150684932</v>
      </c>
      <c r="AV1070" s="17">
        <v>2.3972602739726026</v>
      </c>
      <c r="AW1070" s="17">
        <v>0.20547945205479451</v>
      </c>
      <c r="AX1070" s="17">
        <v>2.095890410958904</v>
      </c>
      <c r="AY1070" s="17">
        <v>0.50684931506849318</v>
      </c>
      <c r="AZ1070" s="17">
        <v>9.5890410958904104E-2</v>
      </c>
      <c r="BA1070" s="17">
        <v>0.50684931506849318</v>
      </c>
      <c r="BB1070" s="18">
        <v>0.3258704966507755</v>
      </c>
      <c r="BC1070" s="18">
        <v>2.9729729729729728</v>
      </c>
      <c r="BD1070" s="18">
        <v>2.2328163659404987E-2</v>
      </c>
      <c r="BE1070" s="18">
        <v>4.2242471788063486E-3</v>
      </c>
      <c r="BF1070" s="18">
        <v>9.0519582402993175E-3</v>
      </c>
      <c r="BG1070" s="18">
        <v>9.2329974051053046E-2</v>
      </c>
      <c r="BH1070" s="58" t="s">
        <v>1322</v>
      </c>
      <c r="BI1070" s="58" t="s">
        <v>1330</v>
      </c>
      <c r="BJ1070" s="60">
        <v>0.61199999999999999</v>
      </c>
      <c r="BK1070" s="60">
        <v>0.621</v>
      </c>
      <c r="BL1070" s="60">
        <v>0.25528062764031384</v>
      </c>
      <c r="BM1070" s="62" t="s">
        <v>1527</v>
      </c>
      <c r="BN1070" s="64">
        <v>0.22623411703095286</v>
      </c>
      <c r="BO1070" s="64">
        <v>1657.1</v>
      </c>
      <c r="BP1070" s="65">
        <v>6.638102709552833E-2</v>
      </c>
      <c r="BQ1070" s="65">
        <v>2.9729729729729728</v>
      </c>
      <c r="BR1070" s="80">
        <v>0.10560617947015871</v>
      </c>
      <c r="BS1070" s="18">
        <v>4.405286343612335E-2</v>
      </c>
    </row>
    <row r="1071" spans="1:71">
      <c r="A1071" s="77" t="s">
        <v>474</v>
      </c>
      <c r="B1071" s="12" t="s">
        <v>115</v>
      </c>
      <c r="C1071" s="13">
        <v>24</v>
      </c>
      <c r="D1071" s="13">
        <v>60</v>
      </c>
      <c r="E1071" s="13">
        <v>6</v>
      </c>
      <c r="F1071" s="13">
        <v>54</v>
      </c>
      <c r="G1071" s="13">
        <v>17.399999999999999</v>
      </c>
      <c r="H1071" s="14">
        <v>540</v>
      </c>
      <c r="I1071" s="15">
        <v>204</v>
      </c>
      <c r="J1071" s="15">
        <v>456</v>
      </c>
      <c r="K1071" s="14">
        <v>44.8</v>
      </c>
      <c r="L1071" s="15">
        <v>60</v>
      </c>
      <c r="M1071" s="15">
        <v>168</v>
      </c>
      <c r="N1071" s="14">
        <v>35.5</v>
      </c>
      <c r="O1071" s="14">
        <v>78</v>
      </c>
      <c r="P1071" s="14">
        <v>90</v>
      </c>
      <c r="Q1071" s="14">
        <v>82.4</v>
      </c>
      <c r="R1071" s="15">
        <v>24</v>
      </c>
      <c r="S1071" s="15">
        <v>84</v>
      </c>
      <c r="T1071" s="15">
        <v>108</v>
      </c>
      <c r="U1071" s="15">
        <v>222</v>
      </c>
      <c r="V1071" s="68">
        <v>78</v>
      </c>
      <c r="W1071" s="15">
        <v>42</v>
      </c>
      <c r="X1071" s="15">
        <v>12</v>
      </c>
      <c r="Y1071" s="15">
        <v>96</v>
      </c>
      <c r="Z1071" s="14">
        <v>1086</v>
      </c>
      <c r="AA1071" s="14">
        <v>1</v>
      </c>
      <c r="AB1071" s="14">
        <v>0</v>
      </c>
      <c r="AC1071" s="13">
        <v>-2.2000000000000002</v>
      </c>
      <c r="AD1071" s="13">
        <v>108.5</v>
      </c>
      <c r="AE1071" s="13">
        <v>114.5</v>
      </c>
      <c r="AF1071" s="13">
        <v>-6</v>
      </c>
      <c r="AG1071" s="13">
        <v>31.7</v>
      </c>
      <c r="AH1071" s="13">
        <v>2.75</v>
      </c>
      <c r="AI1071" s="13">
        <v>27.9</v>
      </c>
      <c r="AJ1071" s="13">
        <v>2.2000000000000002</v>
      </c>
      <c r="AK1071" s="13">
        <v>7.6</v>
      </c>
      <c r="AL1071" s="13">
        <v>4.9000000000000004</v>
      </c>
      <c r="AM1071" s="13">
        <v>10.199999999999999</v>
      </c>
      <c r="AN1071" s="13">
        <v>51.4</v>
      </c>
      <c r="AO1071" s="13">
        <v>54.9</v>
      </c>
      <c r="AP1071" s="13">
        <v>22.2</v>
      </c>
      <c r="AQ1071" s="13">
        <v>102.6</v>
      </c>
      <c r="AR1071" s="13">
        <v>10.199999999999999</v>
      </c>
      <c r="AS1071" s="13">
        <v>2232</v>
      </c>
      <c r="AT1071" s="16">
        <v>9</v>
      </c>
      <c r="AU1071" s="16">
        <v>3.7</v>
      </c>
      <c r="AV1071" s="17">
        <v>1.8</v>
      </c>
      <c r="AW1071" s="17">
        <v>0.4</v>
      </c>
      <c r="AX1071" s="17">
        <v>1.4</v>
      </c>
      <c r="AY1071" s="17">
        <v>0.7</v>
      </c>
      <c r="AZ1071" s="17">
        <v>0.2</v>
      </c>
      <c r="BA1071" s="17">
        <v>1.3</v>
      </c>
      <c r="BB1071" s="18">
        <v>0.51724137931034486</v>
      </c>
      <c r="BC1071" s="18">
        <v>2.8461538461538463</v>
      </c>
      <c r="BD1071" s="18">
        <v>4.0229885057471264E-2</v>
      </c>
      <c r="BE1071" s="18">
        <v>1.149425287356322E-2</v>
      </c>
      <c r="BF1071" s="18">
        <v>2.298850574712644E-2</v>
      </c>
      <c r="BG1071" s="18">
        <v>8.0459770114942528E-2</v>
      </c>
      <c r="BH1071" s="58" t="s">
        <v>1321</v>
      </c>
      <c r="BI1071" s="58" t="s">
        <v>1330</v>
      </c>
      <c r="BJ1071" s="60">
        <v>0.51400000000000001</v>
      </c>
      <c r="BK1071" s="60">
        <v>0.54899999999999993</v>
      </c>
      <c r="BL1071" s="60">
        <v>0.27519613759806882</v>
      </c>
      <c r="BM1071" s="62" t="s">
        <v>1527</v>
      </c>
      <c r="BN1071" s="64">
        <v>0.27525150905432599</v>
      </c>
      <c r="BO1071" s="64">
        <v>1044</v>
      </c>
      <c r="BP1071" s="65">
        <v>0.21264367816091953</v>
      </c>
      <c r="BQ1071" s="65">
        <v>2.8461538461538463</v>
      </c>
      <c r="BR1071" s="80">
        <v>0.10344827586206898</v>
      </c>
      <c r="BS1071" s="18">
        <v>5.1724137931034482E-2</v>
      </c>
    </row>
    <row r="1072" spans="1:71">
      <c r="A1072" s="77" t="s">
        <v>476</v>
      </c>
      <c r="B1072" s="12" t="s">
        <v>97</v>
      </c>
      <c r="C1072" s="13">
        <v>24</v>
      </c>
      <c r="D1072" s="13">
        <v>74</v>
      </c>
      <c r="E1072" s="13">
        <v>35</v>
      </c>
      <c r="F1072" s="13">
        <v>39</v>
      </c>
      <c r="G1072" s="13">
        <v>22</v>
      </c>
      <c r="H1072" s="14">
        <v>533</v>
      </c>
      <c r="I1072" s="15">
        <v>200</v>
      </c>
      <c r="J1072" s="15">
        <v>481</v>
      </c>
      <c r="K1072" s="14">
        <v>41.2</v>
      </c>
      <c r="L1072" s="15">
        <v>81</v>
      </c>
      <c r="M1072" s="15">
        <v>237</v>
      </c>
      <c r="N1072" s="14">
        <v>33.5</v>
      </c>
      <c r="O1072" s="14">
        <v>52</v>
      </c>
      <c r="P1072" s="14">
        <v>67</v>
      </c>
      <c r="Q1072" s="14">
        <v>87.3</v>
      </c>
      <c r="R1072" s="15">
        <v>74</v>
      </c>
      <c r="S1072" s="15">
        <v>170</v>
      </c>
      <c r="T1072" s="15">
        <v>244</v>
      </c>
      <c r="U1072" s="15">
        <v>111</v>
      </c>
      <c r="V1072" s="68">
        <v>59</v>
      </c>
      <c r="W1072" s="15">
        <v>30</v>
      </c>
      <c r="X1072" s="15">
        <v>15</v>
      </c>
      <c r="Y1072" s="15">
        <v>96</v>
      </c>
      <c r="Z1072" s="14">
        <v>1095</v>
      </c>
      <c r="AA1072" s="14">
        <v>1</v>
      </c>
      <c r="AB1072" s="14">
        <v>0</v>
      </c>
      <c r="AC1072" s="13">
        <v>-1.7</v>
      </c>
      <c r="AD1072" s="13">
        <v>106.1</v>
      </c>
      <c r="AE1072" s="13">
        <v>110.3</v>
      </c>
      <c r="AF1072" s="13">
        <v>-4.2</v>
      </c>
      <c r="AG1072" s="13">
        <v>10.5</v>
      </c>
      <c r="AH1072" s="13">
        <v>2.02</v>
      </c>
      <c r="AI1072" s="13">
        <v>16.600000000000001</v>
      </c>
      <c r="AJ1072" s="13">
        <v>4.2</v>
      </c>
      <c r="AK1072" s="13">
        <v>11.4</v>
      </c>
      <c r="AL1072" s="13">
        <v>7.6</v>
      </c>
      <c r="AM1072" s="13">
        <v>8.1999999999999993</v>
      </c>
      <c r="AN1072" s="13">
        <v>49.5</v>
      </c>
      <c r="AO1072" s="13">
        <v>52.2</v>
      </c>
      <c r="AP1072" s="13">
        <v>14.9</v>
      </c>
      <c r="AQ1072" s="13">
        <v>96.97</v>
      </c>
      <c r="AR1072" s="13">
        <v>7.4</v>
      </c>
      <c r="AS1072" s="13">
        <v>3295</v>
      </c>
      <c r="AT1072" s="16">
        <v>7.2027027027027026</v>
      </c>
      <c r="AU1072" s="16">
        <v>1.5</v>
      </c>
      <c r="AV1072" s="17">
        <v>3.2972972972972974</v>
      </c>
      <c r="AW1072" s="17">
        <v>1</v>
      </c>
      <c r="AX1072" s="17">
        <v>2.2972972972972974</v>
      </c>
      <c r="AY1072" s="17">
        <v>0.40540540540540543</v>
      </c>
      <c r="AZ1072" s="17">
        <v>0.20270270270270271</v>
      </c>
      <c r="BA1072" s="17">
        <v>0.79729729729729726</v>
      </c>
      <c r="BB1072" s="18">
        <v>0.3273955773955774</v>
      </c>
      <c r="BC1072" s="18">
        <v>1.8813559322033899</v>
      </c>
      <c r="BD1072" s="18">
        <v>1.8427518427518427E-2</v>
      </c>
      <c r="BE1072" s="18">
        <v>9.2137592137592136E-3</v>
      </c>
      <c r="BF1072" s="18">
        <v>4.5454545454545456E-2</v>
      </c>
      <c r="BG1072" s="18">
        <v>0.10442260442260443</v>
      </c>
      <c r="BH1072" s="58" t="s">
        <v>1322</v>
      </c>
      <c r="BI1072" s="58" t="s">
        <v>1330</v>
      </c>
      <c r="BJ1072" s="60">
        <v>0.495</v>
      </c>
      <c r="BK1072" s="60">
        <v>0.52200000000000002</v>
      </c>
      <c r="BL1072" s="60">
        <v>0.29028364514182259</v>
      </c>
      <c r="BM1072" s="62" t="s">
        <v>1527</v>
      </c>
      <c r="BN1072" s="64">
        <v>0.2202838653542879</v>
      </c>
      <c r="BO1072" s="64">
        <v>1628</v>
      </c>
      <c r="BP1072" s="65">
        <v>6.8181818181818177E-2</v>
      </c>
      <c r="BQ1072" s="65">
        <v>1.8813559322033899</v>
      </c>
      <c r="BR1072" s="80">
        <v>0.14987714987714987</v>
      </c>
      <c r="BS1072" s="18">
        <v>5.917280917280917E-2</v>
      </c>
    </row>
    <row r="1073" spans="1:71">
      <c r="A1073" s="77" t="s">
        <v>478</v>
      </c>
      <c r="B1073" s="12" t="s">
        <v>115</v>
      </c>
      <c r="C1073" s="13">
        <v>23</v>
      </c>
      <c r="D1073" s="13">
        <v>73</v>
      </c>
      <c r="E1073" s="13">
        <v>16</v>
      </c>
      <c r="F1073" s="13">
        <v>57</v>
      </c>
      <c r="G1073" s="13">
        <v>17.100000000000001</v>
      </c>
      <c r="H1073" s="14">
        <v>533</v>
      </c>
      <c r="I1073" s="15">
        <v>175</v>
      </c>
      <c r="J1073" s="15">
        <v>460</v>
      </c>
      <c r="K1073" s="14">
        <v>38.200000000000003</v>
      </c>
      <c r="L1073" s="15">
        <v>58</v>
      </c>
      <c r="M1073" s="15">
        <v>212</v>
      </c>
      <c r="N1073" s="14">
        <v>25.8</v>
      </c>
      <c r="O1073" s="14">
        <v>124</v>
      </c>
      <c r="P1073" s="14">
        <v>153</v>
      </c>
      <c r="Q1073" s="14">
        <v>80.400000000000006</v>
      </c>
      <c r="R1073" s="15">
        <v>51</v>
      </c>
      <c r="S1073" s="15">
        <v>161</v>
      </c>
      <c r="T1073" s="15">
        <v>212</v>
      </c>
      <c r="U1073" s="15">
        <v>95</v>
      </c>
      <c r="V1073" s="68">
        <v>51</v>
      </c>
      <c r="W1073" s="15">
        <v>29</v>
      </c>
      <c r="X1073" s="15">
        <v>15</v>
      </c>
      <c r="Y1073" s="15">
        <v>66</v>
      </c>
      <c r="Z1073" s="14">
        <v>1015</v>
      </c>
      <c r="AA1073" s="14">
        <v>3</v>
      </c>
      <c r="AB1073" s="14">
        <v>0</v>
      </c>
      <c r="AC1073" s="13">
        <v>-2.2000000000000002</v>
      </c>
      <c r="AD1073" s="13">
        <v>109.9</v>
      </c>
      <c r="AE1073" s="13">
        <v>116</v>
      </c>
      <c r="AF1073" s="13">
        <v>-6.1</v>
      </c>
      <c r="AG1073" s="13">
        <v>11.5</v>
      </c>
      <c r="AH1073" s="13">
        <v>1.87</v>
      </c>
      <c r="AI1073" s="13">
        <v>14.3</v>
      </c>
      <c r="AJ1073" s="13">
        <v>3.9</v>
      </c>
      <c r="AK1073" s="13">
        <v>13</v>
      </c>
      <c r="AL1073" s="13">
        <v>8.4</v>
      </c>
      <c r="AM1073" s="13">
        <v>7.7</v>
      </c>
      <c r="AN1073" s="13">
        <v>44.2</v>
      </c>
      <c r="AO1073" s="13">
        <v>50.2</v>
      </c>
      <c r="AP1073" s="13">
        <v>19.600000000000001</v>
      </c>
      <c r="AQ1073" s="13">
        <v>99.93</v>
      </c>
      <c r="AR1073" s="13">
        <v>8</v>
      </c>
      <c r="AS1073" s="13">
        <v>2602</v>
      </c>
      <c r="AT1073" s="16">
        <v>7.3013698630136989</v>
      </c>
      <c r="AU1073" s="16">
        <v>1.3013698630136987</v>
      </c>
      <c r="AV1073" s="17">
        <v>2.904109589041096</v>
      </c>
      <c r="AW1073" s="17">
        <v>0.69863013698630139</v>
      </c>
      <c r="AX1073" s="17">
        <v>2.2054794520547945</v>
      </c>
      <c r="AY1073" s="17">
        <v>0.39726027397260272</v>
      </c>
      <c r="AZ1073" s="17">
        <v>0.20547945205479451</v>
      </c>
      <c r="BA1073" s="17">
        <v>0.69863013698630139</v>
      </c>
      <c r="BB1073" s="18">
        <v>0.42698069374349112</v>
      </c>
      <c r="BC1073" s="18">
        <v>1.8627450980392157</v>
      </c>
      <c r="BD1073" s="18">
        <v>2.323159496915805E-2</v>
      </c>
      <c r="BE1073" s="18">
        <v>1.2016342225426578E-2</v>
      </c>
      <c r="BF1073" s="18">
        <v>4.085556356645037E-2</v>
      </c>
      <c r="BG1073" s="18">
        <v>0.12897540655291195</v>
      </c>
      <c r="BH1073" s="58" t="s">
        <v>1321</v>
      </c>
      <c r="BI1073" s="58" t="s">
        <v>1330</v>
      </c>
      <c r="BJ1073" s="60">
        <v>0.442</v>
      </c>
      <c r="BK1073" s="60">
        <v>0.502</v>
      </c>
      <c r="BL1073" s="60">
        <v>0.27761013880506941</v>
      </c>
      <c r="BM1073" s="62" t="s">
        <v>1527</v>
      </c>
      <c r="BN1073" s="64">
        <v>0.22330145255092199</v>
      </c>
      <c r="BO1073" s="64">
        <v>1248.3000000000002</v>
      </c>
      <c r="BP1073" s="65">
        <v>7.6103500761035003E-2</v>
      </c>
      <c r="BQ1073" s="65">
        <v>1.8627450980392157</v>
      </c>
      <c r="BR1073" s="80">
        <v>0.16983097011936232</v>
      </c>
      <c r="BS1073" s="18">
        <v>6.8359635771315652E-2</v>
      </c>
    </row>
    <row r="1074" spans="1:71">
      <c r="A1074" s="77" t="s">
        <v>480</v>
      </c>
      <c r="B1074" s="12" t="s">
        <v>145</v>
      </c>
      <c r="C1074" s="13">
        <v>22</v>
      </c>
      <c r="D1074" s="13">
        <v>75</v>
      </c>
      <c r="E1074" s="13">
        <v>28</v>
      </c>
      <c r="F1074" s="13">
        <v>47</v>
      </c>
      <c r="G1074" s="13">
        <v>19.600000000000001</v>
      </c>
      <c r="H1074" s="14">
        <v>533</v>
      </c>
      <c r="I1074" s="15">
        <v>203</v>
      </c>
      <c r="J1074" s="15">
        <v>503</v>
      </c>
      <c r="K1074" s="14">
        <v>40.5</v>
      </c>
      <c r="L1074" s="15">
        <v>75</v>
      </c>
      <c r="M1074" s="15">
        <v>225</v>
      </c>
      <c r="N1074" s="14">
        <v>32.299999999999997</v>
      </c>
      <c r="O1074" s="14">
        <v>53</v>
      </c>
      <c r="P1074" s="14">
        <v>68</v>
      </c>
      <c r="Q1074" s="14">
        <v>76.8</v>
      </c>
      <c r="R1074" s="15">
        <v>30</v>
      </c>
      <c r="S1074" s="15">
        <v>83</v>
      </c>
      <c r="T1074" s="15">
        <v>113</v>
      </c>
      <c r="U1074" s="15">
        <v>315</v>
      </c>
      <c r="V1074" s="68">
        <v>120</v>
      </c>
      <c r="W1074" s="15">
        <v>60</v>
      </c>
      <c r="X1074" s="15">
        <v>8</v>
      </c>
      <c r="Y1074" s="15">
        <v>158</v>
      </c>
      <c r="Z1074" s="14">
        <v>1230</v>
      </c>
      <c r="AA1074" s="14">
        <v>1</v>
      </c>
      <c r="AB1074" s="14">
        <v>0</v>
      </c>
      <c r="AC1074" s="13">
        <v>-3.1</v>
      </c>
      <c r="AD1074" s="13">
        <v>105.5</v>
      </c>
      <c r="AE1074" s="13">
        <v>113.3</v>
      </c>
      <c r="AF1074" s="13">
        <v>-7.8</v>
      </c>
      <c r="AG1074" s="13">
        <v>30.7</v>
      </c>
      <c r="AH1074" s="13">
        <v>2.7</v>
      </c>
      <c r="AI1074" s="13">
        <v>32.799999999999997</v>
      </c>
      <c r="AJ1074" s="13">
        <v>1.9</v>
      </c>
      <c r="AK1074" s="13">
        <v>5.7</v>
      </c>
      <c r="AL1074" s="13">
        <v>3.7</v>
      </c>
      <c r="AM1074" s="13">
        <v>12.1</v>
      </c>
      <c r="AN1074" s="13">
        <v>47.6</v>
      </c>
      <c r="AO1074" s="13">
        <v>49.9</v>
      </c>
      <c r="AP1074" s="13">
        <v>17.899999999999999</v>
      </c>
      <c r="AQ1074" s="13">
        <v>102.18</v>
      </c>
      <c r="AR1074" s="13">
        <v>7</v>
      </c>
      <c r="AS1074" s="13">
        <v>3127</v>
      </c>
      <c r="AT1074" s="16">
        <v>7.1066666666666665</v>
      </c>
      <c r="AU1074" s="16">
        <v>4.2</v>
      </c>
      <c r="AV1074" s="17">
        <v>1.5066666666666666</v>
      </c>
      <c r="AW1074" s="17">
        <v>0.4</v>
      </c>
      <c r="AX1074" s="17">
        <v>1.1066666666666667</v>
      </c>
      <c r="AY1074" s="17">
        <v>0.8</v>
      </c>
      <c r="AZ1074" s="17">
        <v>0.10666666666666667</v>
      </c>
      <c r="BA1074" s="17">
        <v>1.6</v>
      </c>
      <c r="BB1074" s="18">
        <v>0.36258503401360542</v>
      </c>
      <c r="BC1074" s="18">
        <v>2.625</v>
      </c>
      <c r="BD1074" s="18">
        <v>4.0816326530612242E-2</v>
      </c>
      <c r="BE1074" s="18">
        <v>5.4421768707482989E-3</v>
      </c>
      <c r="BF1074" s="18">
        <v>2.0408163265306121E-2</v>
      </c>
      <c r="BG1074" s="18">
        <v>5.64625850340136E-2</v>
      </c>
      <c r="BH1074" s="58" t="s">
        <v>1321</v>
      </c>
      <c r="BI1074" s="58" t="s">
        <v>1329</v>
      </c>
      <c r="BJ1074" s="60">
        <v>0.47600000000000003</v>
      </c>
      <c r="BK1074" s="60">
        <v>0.499</v>
      </c>
      <c r="BL1074" s="60">
        <v>0.30356065178032587</v>
      </c>
      <c r="BM1074" s="62" t="s">
        <v>1527</v>
      </c>
      <c r="BN1074" s="64">
        <v>0.21734674714956406</v>
      </c>
      <c r="BO1074" s="64">
        <v>1470</v>
      </c>
      <c r="BP1074" s="65">
        <v>0.21428571428571427</v>
      </c>
      <c r="BQ1074" s="65">
        <v>2.625</v>
      </c>
      <c r="BR1074" s="80">
        <v>7.6870748299319724E-2</v>
      </c>
      <c r="BS1074" s="18">
        <v>4.1043083900226755E-2</v>
      </c>
    </row>
    <row r="1075" spans="1:71">
      <c r="A1075" s="77" t="s">
        <v>482</v>
      </c>
      <c r="B1075" s="12" t="s">
        <v>81</v>
      </c>
      <c r="C1075" s="13">
        <v>28</v>
      </c>
      <c r="D1075" s="13">
        <v>64</v>
      </c>
      <c r="E1075" s="13">
        <v>40</v>
      </c>
      <c r="F1075" s="13">
        <v>24</v>
      </c>
      <c r="G1075" s="13">
        <v>18.899999999999999</v>
      </c>
      <c r="H1075" s="14">
        <v>531</v>
      </c>
      <c r="I1075" s="15">
        <v>237</v>
      </c>
      <c r="J1075" s="15">
        <v>378</v>
      </c>
      <c r="K1075" s="14">
        <v>62.1</v>
      </c>
      <c r="L1075" s="14">
        <v>0</v>
      </c>
      <c r="M1075" s="15">
        <v>19</v>
      </c>
      <c r="N1075" s="14">
        <v>5.9</v>
      </c>
      <c r="O1075" s="14">
        <v>64</v>
      </c>
      <c r="P1075" s="14">
        <v>90</v>
      </c>
      <c r="Q1075" s="14">
        <v>70.099999999999994</v>
      </c>
      <c r="R1075" s="15">
        <v>128</v>
      </c>
      <c r="S1075" s="15">
        <v>198</v>
      </c>
      <c r="T1075" s="15">
        <v>326</v>
      </c>
      <c r="U1075" s="15">
        <v>64</v>
      </c>
      <c r="V1075" s="68">
        <v>38</v>
      </c>
      <c r="W1075" s="15">
        <v>51</v>
      </c>
      <c r="X1075" s="15">
        <v>38</v>
      </c>
      <c r="Y1075" s="15">
        <v>147</v>
      </c>
      <c r="Z1075" s="14">
        <v>1248</v>
      </c>
      <c r="AA1075" s="14">
        <v>2</v>
      </c>
      <c r="AB1075" s="14">
        <v>0</v>
      </c>
      <c r="AC1075" s="13">
        <v>2.8</v>
      </c>
      <c r="AD1075" s="13">
        <v>116.5</v>
      </c>
      <c r="AE1075" s="13">
        <v>108.2</v>
      </c>
      <c r="AF1075" s="13">
        <v>8.1999999999999993</v>
      </c>
      <c r="AG1075" s="13">
        <v>7.2</v>
      </c>
      <c r="AH1075" s="13">
        <v>1.61</v>
      </c>
      <c r="AI1075" s="13">
        <v>12.7</v>
      </c>
      <c r="AJ1075" s="13">
        <v>10.199999999999999</v>
      </c>
      <c r="AK1075" s="13">
        <v>14.8</v>
      </c>
      <c r="AL1075" s="13">
        <v>12.6</v>
      </c>
      <c r="AM1075" s="13">
        <v>7.9</v>
      </c>
      <c r="AN1075" s="13">
        <v>62.2</v>
      </c>
      <c r="AO1075" s="13">
        <v>63.8</v>
      </c>
      <c r="AP1075" s="13">
        <v>15</v>
      </c>
      <c r="AQ1075" s="13">
        <v>105.54</v>
      </c>
      <c r="AR1075" s="13">
        <v>10.8</v>
      </c>
      <c r="AS1075" s="13">
        <v>2637</v>
      </c>
      <c r="AT1075" s="16">
        <v>8.296875</v>
      </c>
      <c r="AU1075" s="16">
        <v>1</v>
      </c>
      <c r="AV1075" s="17">
        <v>5.09375</v>
      </c>
      <c r="AW1075" s="17">
        <v>2</v>
      </c>
      <c r="AX1075" s="17">
        <v>3.09375</v>
      </c>
      <c r="AY1075" s="17">
        <v>0.796875</v>
      </c>
      <c r="AZ1075" s="17">
        <v>0.59375</v>
      </c>
      <c r="BA1075" s="17">
        <v>0.59375</v>
      </c>
      <c r="BB1075" s="18">
        <v>0.43898809523809529</v>
      </c>
      <c r="BC1075" s="18">
        <v>1.6842105263157894</v>
      </c>
      <c r="BD1075" s="18">
        <v>4.2162698412698416E-2</v>
      </c>
      <c r="BE1075" s="18">
        <v>3.1415343915343917E-2</v>
      </c>
      <c r="BF1075" s="18">
        <v>0.10582010582010583</v>
      </c>
      <c r="BG1075" s="18">
        <v>0.16369047619047619</v>
      </c>
      <c r="BH1075" s="58" t="s">
        <v>1321</v>
      </c>
      <c r="BI1075" s="58" t="s">
        <v>1331</v>
      </c>
      <c r="BJ1075" s="60">
        <v>0.622</v>
      </c>
      <c r="BK1075" s="60">
        <v>0.63800000000000001</v>
      </c>
      <c r="BL1075" s="60">
        <v>0.22812311406155703</v>
      </c>
      <c r="BM1075" s="62" t="s">
        <v>1527</v>
      </c>
      <c r="BN1075" s="64">
        <v>0.25374748490945676</v>
      </c>
      <c r="BO1075" s="64">
        <v>1209.5999999999999</v>
      </c>
      <c r="BP1075" s="65">
        <v>5.2910052910052914E-2</v>
      </c>
      <c r="BQ1075" s="65">
        <v>1.6842105263157894</v>
      </c>
      <c r="BR1075" s="80">
        <v>0.26951058201058203</v>
      </c>
      <c r="BS1075" s="18">
        <v>0.11436287477954145</v>
      </c>
    </row>
    <row r="1076" spans="1:71">
      <c r="A1076" s="77" t="s">
        <v>484</v>
      </c>
      <c r="B1076" s="12" t="s">
        <v>53</v>
      </c>
      <c r="C1076" s="13">
        <v>27</v>
      </c>
      <c r="D1076" s="13">
        <v>57</v>
      </c>
      <c r="E1076" s="13">
        <v>17</v>
      </c>
      <c r="F1076" s="13">
        <v>40</v>
      </c>
      <c r="G1076" s="13">
        <v>22</v>
      </c>
      <c r="H1076" s="14">
        <v>530</v>
      </c>
      <c r="I1076" s="15">
        <v>205</v>
      </c>
      <c r="J1076" s="15">
        <v>348</v>
      </c>
      <c r="K1076" s="14">
        <v>59.1</v>
      </c>
      <c r="L1076" s="14">
        <v>0</v>
      </c>
      <c r="M1076" s="14">
        <v>0</v>
      </c>
      <c r="N1076" s="14">
        <v>0</v>
      </c>
      <c r="O1076" s="14">
        <v>120</v>
      </c>
      <c r="P1076" s="14">
        <v>160</v>
      </c>
      <c r="Q1076" s="14">
        <v>74.400000000000006</v>
      </c>
      <c r="R1076" s="15">
        <v>148</v>
      </c>
      <c r="S1076" s="15">
        <v>319</v>
      </c>
      <c r="T1076" s="15">
        <v>467</v>
      </c>
      <c r="U1076" s="15">
        <v>51</v>
      </c>
      <c r="V1076" s="68">
        <v>80</v>
      </c>
      <c r="W1076" s="15">
        <v>11</v>
      </c>
      <c r="X1076" s="15">
        <v>57</v>
      </c>
      <c r="Y1076" s="15">
        <v>143</v>
      </c>
      <c r="Z1076" s="14">
        <v>1288</v>
      </c>
      <c r="AA1076" s="14">
        <v>16</v>
      </c>
      <c r="AB1076" s="14">
        <v>0</v>
      </c>
      <c r="AC1076" s="13">
        <v>-4.0999999999999996</v>
      </c>
      <c r="AD1076" s="13">
        <v>112.3</v>
      </c>
      <c r="AE1076" s="13">
        <v>120.9</v>
      </c>
      <c r="AF1076" s="13">
        <v>-8.6999999999999993</v>
      </c>
      <c r="AG1076" s="13">
        <v>5.8</v>
      </c>
      <c r="AH1076" s="13">
        <v>0.6</v>
      </c>
      <c r="AI1076" s="13">
        <v>8.9</v>
      </c>
      <c r="AJ1076" s="13">
        <v>11.8</v>
      </c>
      <c r="AK1076" s="13">
        <v>24.3</v>
      </c>
      <c r="AL1076" s="13">
        <v>18.100000000000001</v>
      </c>
      <c r="AM1076" s="13">
        <v>14.8</v>
      </c>
      <c r="AN1076" s="13">
        <v>59.1</v>
      </c>
      <c r="AO1076" s="13">
        <v>63.4</v>
      </c>
      <c r="AP1076" s="13">
        <v>16.899999999999999</v>
      </c>
      <c r="AQ1076" s="13">
        <v>98.62</v>
      </c>
      <c r="AR1076" s="13">
        <v>10.7</v>
      </c>
      <c r="AS1076" s="13">
        <v>2576</v>
      </c>
      <c r="AT1076" s="16">
        <v>9.2982456140350873</v>
      </c>
      <c r="AU1076" s="16">
        <v>0.89473684210526316</v>
      </c>
      <c r="AV1076" s="17">
        <v>8.192982456140351</v>
      </c>
      <c r="AW1076" s="17">
        <v>2.5964912280701755</v>
      </c>
      <c r="AX1076" s="17">
        <v>5.5964912280701755</v>
      </c>
      <c r="AY1076" s="17">
        <v>0.19298245614035087</v>
      </c>
      <c r="AZ1076" s="17">
        <v>1</v>
      </c>
      <c r="BA1076" s="17">
        <v>1.4035087719298245</v>
      </c>
      <c r="BB1076" s="18">
        <v>0.42264752791068577</v>
      </c>
      <c r="BC1076" s="18">
        <v>0.63750000000000007</v>
      </c>
      <c r="BD1076" s="18">
        <v>8.771929824561403E-3</v>
      </c>
      <c r="BE1076" s="18">
        <v>4.5454545454545456E-2</v>
      </c>
      <c r="BF1076" s="18">
        <v>0.11802232854864435</v>
      </c>
      <c r="BG1076" s="18">
        <v>0.25438596491228072</v>
      </c>
      <c r="BH1076" s="58" t="s">
        <v>1322</v>
      </c>
      <c r="BI1076" s="58" t="s">
        <v>1330</v>
      </c>
      <c r="BJ1076" s="60">
        <v>0.59099999999999997</v>
      </c>
      <c r="BK1076" s="60">
        <v>0.63400000000000001</v>
      </c>
      <c r="BL1076" s="60">
        <v>0.21001810500905249</v>
      </c>
      <c r="BM1076" s="62" t="s">
        <v>1527</v>
      </c>
      <c r="BN1076" s="64">
        <v>0.28437290409121396</v>
      </c>
      <c r="BO1076" s="64">
        <v>1254</v>
      </c>
      <c r="BP1076" s="65">
        <v>4.0669856459330141E-2</v>
      </c>
      <c r="BQ1076" s="65">
        <v>0.63749999999999996</v>
      </c>
      <c r="BR1076" s="80">
        <v>0.37240829346092502</v>
      </c>
      <c r="BS1076" s="18">
        <v>0.14221158958001062</v>
      </c>
    </row>
    <row r="1077" spans="1:71">
      <c r="A1077" s="77" t="s">
        <v>490</v>
      </c>
      <c r="B1077" s="12" t="s">
        <v>195</v>
      </c>
      <c r="C1077" s="13">
        <v>26</v>
      </c>
      <c r="D1077" s="13">
        <v>60</v>
      </c>
      <c r="E1077" s="13">
        <v>16</v>
      </c>
      <c r="F1077" s="13">
        <v>44</v>
      </c>
      <c r="G1077" s="13">
        <v>21.9</v>
      </c>
      <c r="H1077" s="14">
        <v>522</v>
      </c>
      <c r="I1077" s="15">
        <v>192</v>
      </c>
      <c r="J1077" s="15">
        <v>468</v>
      </c>
      <c r="K1077" s="14">
        <v>40.6</v>
      </c>
      <c r="L1077" s="15">
        <v>102</v>
      </c>
      <c r="M1077" s="15">
        <v>282</v>
      </c>
      <c r="N1077" s="14">
        <v>35.1</v>
      </c>
      <c r="O1077" s="14">
        <v>48</v>
      </c>
      <c r="P1077" s="14">
        <v>60</v>
      </c>
      <c r="Q1077" s="14">
        <v>79.3</v>
      </c>
      <c r="R1077" s="15">
        <v>60</v>
      </c>
      <c r="S1077" s="15">
        <v>162</v>
      </c>
      <c r="T1077" s="15">
        <v>222</v>
      </c>
      <c r="U1077" s="15">
        <v>120</v>
      </c>
      <c r="V1077" s="68">
        <v>72</v>
      </c>
      <c r="W1077" s="15">
        <v>36</v>
      </c>
      <c r="X1077" s="15">
        <v>12</v>
      </c>
      <c r="Y1077" s="15">
        <v>78</v>
      </c>
      <c r="Z1077" s="14">
        <v>1026</v>
      </c>
      <c r="AA1077" s="14">
        <v>1</v>
      </c>
      <c r="AB1077" s="14">
        <v>0</v>
      </c>
      <c r="AC1077" s="13">
        <v>-4.3</v>
      </c>
      <c r="AD1077" s="13">
        <v>103.2</v>
      </c>
      <c r="AE1077" s="13">
        <v>113.4</v>
      </c>
      <c r="AF1077" s="13">
        <v>-10.199999999999999</v>
      </c>
      <c r="AG1077" s="13">
        <v>15</v>
      </c>
      <c r="AH1077" s="13">
        <v>1.65</v>
      </c>
      <c r="AI1077" s="13">
        <v>17.7</v>
      </c>
      <c r="AJ1077" s="13">
        <v>4</v>
      </c>
      <c r="AK1077" s="13">
        <v>13.3</v>
      </c>
      <c r="AL1077" s="13">
        <v>8.3000000000000007</v>
      </c>
      <c r="AM1077" s="13">
        <v>10.8</v>
      </c>
      <c r="AN1077" s="13">
        <v>51.3</v>
      </c>
      <c r="AO1077" s="13">
        <v>53.3</v>
      </c>
      <c r="AP1077" s="13">
        <v>17.899999999999999</v>
      </c>
      <c r="AQ1077" s="13">
        <v>98.64</v>
      </c>
      <c r="AR1077" s="13">
        <v>8.4</v>
      </c>
      <c r="AS1077" s="13">
        <v>2711</v>
      </c>
      <c r="AT1077" s="16">
        <v>8.6999999999999993</v>
      </c>
      <c r="AU1077" s="16">
        <v>2</v>
      </c>
      <c r="AV1077" s="17">
        <v>3.7</v>
      </c>
      <c r="AW1077" s="17">
        <v>1</v>
      </c>
      <c r="AX1077" s="17">
        <v>2.7</v>
      </c>
      <c r="AY1077" s="17">
        <v>0.6</v>
      </c>
      <c r="AZ1077" s="17">
        <v>0.2</v>
      </c>
      <c r="BA1077" s="17">
        <v>1.2</v>
      </c>
      <c r="BB1077" s="18">
        <v>0.39726027397260272</v>
      </c>
      <c r="BC1077" s="18">
        <v>1.6666666666666667</v>
      </c>
      <c r="BD1077" s="18">
        <v>2.7397260273972605E-2</v>
      </c>
      <c r="BE1077" s="18">
        <v>9.1324200913242021E-3</v>
      </c>
      <c r="BF1077" s="18">
        <v>4.5662100456621009E-2</v>
      </c>
      <c r="BG1077" s="18">
        <v>0.12328767123287673</v>
      </c>
      <c r="BH1077" s="58" t="s">
        <v>1322</v>
      </c>
      <c r="BI1077" s="58" t="s">
        <v>1330</v>
      </c>
      <c r="BJ1077" s="60">
        <v>0.51300000000000001</v>
      </c>
      <c r="BK1077" s="60">
        <v>0.53299999999999992</v>
      </c>
      <c r="BL1077" s="60">
        <v>0.28243814121907063</v>
      </c>
      <c r="BM1077" s="62" t="s">
        <v>1527</v>
      </c>
      <c r="BN1077" s="64">
        <v>0.26607645875251507</v>
      </c>
      <c r="BO1077" s="64">
        <v>1314</v>
      </c>
      <c r="BP1077" s="65">
        <v>9.1324200913242004E-2</v>
      </c>
      <c r="BQ1077" s="65">
        <v>1.6666666666666667</v>
      </c>
      <c r="BR1077" s="80">
        <v>0.16894977168949774</v>
      </c>
      <c r="BS1077" s="18">
        <v>6.8493150684931517E-2</v>
      </c>
    </row>
    <row r="1078" spans="1:71">
      <c r="A1078" s="77" t="s">
        <v>492</v>
      </c>
      <c r="B1078" s="12" t="s">
        <v>59</v>
      </c>
      <c r="C1078" s="13">
        <v>19</v>
      </c>
      <c r="D1078" s="13">
        <v>81</v>
      </c>
      <c r="E1078" s="13">
        <v>44</v>
      </c>
      <c r="F1078" s="13">
        <v>37</v>
      </c>
      <c r="G1078" s="13">
        <v>15.6</v>
      </c>
      <c r="H1078" s="14">
        <v>518</v>
      </c>
      <c r="I1078" s="15">
        <v>194</v>
      </c>
      <c r="J1078" s="15">
        <v>413</v>
      </c>
      <c r="K1078" s="14">
        <v>47.4</v>
      </c>
      <c r="L1078" s="15">
        <v>32</v>
      </c>
      <c r="M1078" s="15">
        <v>154</v>
      </c>
      <c r="N1078" s="14">
        <v>23.8</v>
      </c>
      <c r="O1078" s="14">
        <v>89</v>
      </c>
      <c r="P1078" s="14">
        <v>122</v>
      </c>
      <c r="Q1078" s="14">
        <v>75.400000000000006</v>
      </c>
      <c r="R1078" s="15">
        <v>41</v>
      </c>
      <c r="S1078" s="15">
        <v>178</v>
      </c>
      <c r="T1078" s="15">
        <v>219</v>
      </c>
      <c r="U1078" s="15">
        <v>81</v>
      </c>
      <c r="V1078" s="68">
        <v>73</v>
      </c>
      <c r="W1078" s="15">
        <v>49</v>
      </c>
      <c r="X1078" s="15">
        <v>16</v>
      </c>
      <c r="Y1078" s="15">
        <v>138</v>
      </c>
      <c r="Z1078" s="14">
        <v>1029</v>
      </c>
      <c r="AA1078" s="14">
        <v>0</v>
      </c>
      <c r="AB1078" s="14">
        <v>0</v>
      </c>
      <c r="AC1078" s="13">
        <v>-0.7</v>
      </c>
      <c r="AD1078" s="13">
        <v>109.8</v>
      </c>
      <c r="AE1078" s="13">
        <v>110.9</v>
      </c>
      <c r="AF1078" s="13">
        <v>-1</v>
      </c>
      <c r="AG1078" s="13">
        <v>9.5</v>
      </c>
      <c r="AH1078" s="13">
        <v>1.1399999999999999</v>
      </c>
      <c r="AI1078" s="13">
        <v>13.2</v>
      </c>
      <c r="AJ1078" s="13">
        <v>3</v>
      </c>
      <c r="AK1078" s="13">
        <v>13.6</v>
      </c>
      <c r="AL1078" s="13">
        <v>8.3000000000000007</v>
      </c>
      <c r="AM1078" s="13">
        <v>11.6</v>
      </c>
      <c r="AN1078" s="13">
        <v>51.7</v>
      </c>
      <c r="AO1078" s="13">
        <v>55.6</v>
      </c>
      <c r="AP1078" s="13">
        <v>17.7</v>
      </c>
      <c r="AQ1078" s="13">
        <v>101</v>
      </c>
      <c r="AR1078" s="13">
        <v>7.8</v>
      </c>
      <c r="AS1078" s="13">
        <v>2652</v>
      </c>
      <c r="AT1078" s="16">
        <v>6.3950617283950617</v>
      </c>
      <c r="AU1078" s="16">
        <v>1</v>
      </c>
      <c r="AV1078" s="17">
        <v>2.7037037037037037</v>
      </c>
      <c r="AW1078" s="17">
        <v>0.50617283950617287</v>
      </c>
      <c r="AX1078" s="17">
        <v>2.1975308641975309</v>
      </c>
      <c r="AY1078" s="17">
        <v>0.60493827160493829</v>
      </c>
      <c r="AZ1078" s="17">
        <v>0.19753086419753085</v>
      </c>
      <c r="BA1078" s="17">
        <v>0.90123456790123457</v>
      </c>
      <c r="BB1078" s="18">
        <v>0.40993985438429886</v>
      </c>
      <c r="BC1078" s="18">
        <v>1.1095890410958904</v>
      </c>
      <c r="BD1078" s="18">
        <v>3.8778094333649892E-2</v>
      </c>
      <c r="BE1078" s="18">
        <v>1.2662234884457106E-2</v>
      </c>
      <c r="BF1078" s="18">
        <v>3.2446976891421335E-2</v>
      </c>
      <c r="BG1078" s="18">
        <v>0.14086736308958531</v>
      </c>
      <c r="BH1078" s="58" t="s">
        <v>1321</v>
      </c>
      <c r="BI1078" s="58" t="s">
        <v>1329</v>
      </c>
      <c r="BJ1078" s="60">
        <v>0.51700000000000002</v>
      </c>
      <c r="BK1078" s="60">
        <v>0.55600000000000005</v>
      </c>
      <c r="BL1078" s="60">
        <v>0.2492456246228123</v>
      </c>
      <c r="BM1078" s="62" t="s">
        <v>1527</v>
      </c>
      <c r="BN1078" s="64">
        <v>0.19558337680403409</v>
      </c>
      <c r="BO1078" s="64">
        <v>1263.5999999999999</v>
      </c>
      <c r="BP1078" s="65">
        <v>6.4102564102564111E-2</v>
      </c>
      <c r="BQ1078" s="65">
        <v>1.1095890410958904</v>
      </c>
      <c r="BR1078" s="80">
        <v>0.17331433998100665</v>
      </c>
      <c r="BS1078" s="18">
        <v>7.4918223066371206E-2</v>
      </c>
    </row>
    <row r="1079" spans="1:71">
      <c r="A1079" s="77" t="s">
        <v>494</v>
      </c>
      <c r="B1079" s="12" t="s">
        <v>57</v>
      </c>
      <c r="C1079" s="13">
        <v>28</v>
      </c>
      <c r="D1079" s="13">
        <v>67</v>
      </c>
      <c r="E1079" s="13">
        <v>37</v>
      </c>
      <c r="F1079" s="13">
        <v>30</v>
      </c>
      <c r="G1079" s="13">
        <v>21.1</v>
      </c>
      <c r="H1079" s="14">
        <v>516</v>
      </c>
      <c r="I1079" s="15">
        <v>208</v>
      </c>
      <c r="J1079" s="15">
        <v>415</v>
      </c>
      <c r="K1079" s="14">
        <v>49.6</v>
      </c>
      <c r="L1079" s="15">
        <v>60</v>
      </c>
      <c r="M1079" s="15">
        <v>161</v>
      </c>
      <c r="N1079" s="14">
        <v>36.799999999999997</v>
      </c>
      <c r="O1079" s="14">
        <v>47</v>
      </c>
      <c r="P1079" s="14">
        <v>67</v>
      </c>
      <c r="Q1079" s="14">
        <v>69.099999999999994</v>
      </c>
      <c r="R1079" s="15">
        <v>67</v>
      </c>
      <c r="S1079" s="15">
        <v>134</v>
      </c>
      <c r="T1079" s="15">
        <v>201</v>
      </c>
      <c r="U1079" s="15">
        <v>121</v>
      </c>
      <c r="V1079" s="68">
        <v>47</v>
      </c>
      <c r="W1079" s="15">
        <v>47</v>
      </c>
      <c r="X1079" s="15">
        <v>13</v>
      </c>
      <c r="Y1079" s="15">
        <v>127</v>
      </c>
      <c r="Z1079" s="14">
        <v>1079</v>
      </c>
      <c r="AA1079" s="14">
        <v>0</v>
      </c>
      <c r="AB1079" s="14">
        <v>0</v>
      </c>
      <c r="AC1079" s="13">
        <v>-1.4</v>
      </c>
      <c r="AD1079" s="13">
        <v>112.9</v>
      </c>
      <c r="AE1079" s="13">
        <v>115.2</v>
      </c>
      <c r="AF1079" s="13">
        <v>-2.2999999999999998</v>
      </c>
      <c r="AG1079" s="13">
        <v>11.8</v>
      </c>
      <c r="AH1079" s="13">
        <v>2.57</v>
      </c>
      <c r="AI1079" s="13">
        <v>19.8</v>
      </c>
      <c r="AJ1079" s="13">
        <v>4.7</v>
      </c>
      <c r="AK1079" s="13">
        <v>9.4</v>
      </c>
      <c r="AL1079" s="13">
        <v>7</v>
      </c>
      <c r="AM1079" s="13">
        <v>7.7</v>
      </c>
      <c r="AN1079" s="13">
        <v>56.9</v>
      </c>
      <c r="AO1079" s="13">
        <v>58.4</v>
      </c>
      <c r="AP1079" s="13">
        <v>14.5</v>
      </c>
      <c r="AQ1079" s="13">
        <v>100.43</v>
      </c>
      <c r="AR1079" s="13">
        <v>7.4</v>
      </c>
      <c r="AS1079" s="13">
        <v>2947</v>
      </c>
      <c r="AT1079" s="16">
        <v>7.7014925373134329</v>
      </c>
      <c r="AU1079" s="16">
        <v>1.8059701492537314</v>
      </c>
      <c r="AV1079" s="17">
        <v>3</v>
      </c>
      <c r="AW1079" s="17">
        <v>1</v>
      </c>
      <c r="AX1079" s="17">
        <v>2</v>
      </c>
      <c r="AY1079" s="17">
        <v>0.70149253731343286</v>
      </c>
      <c r="AZ1079" s="17">
        <v>0.19402985074626866</v>
      </c>
      <c r="BA1079" s="17">
        <v>0.70149253731343286</v>
      </c>
      <c r="BB1079" s="18">
        <v>0.36499964631817217</v>
      </c>
      <c r="BC1079" s="18">
        <v>2.5744680851063833</v>
      </c>
      <c r="BD1079" s="18">
        <v>3.32460918158025E-2</v>
      </c>
      <c r="BE1079" s="18">
        <v>9.1957275235198411E-3</v>
      </c>
      <c r="BF1079" s="18">
        <v>4.7393364928909949E-2</v>
      </c>
      <c r="BG1079" s="18">
        <v>9.4786729857819899E-2</v>
      </c>
      <c r="BH1079" s="58" t="s">
        <v>1322</v>
      </c>
      <c r="BI1079" s="58" t="s">
        <v>1331</v>
      </c>
      <c r="BJ1079" s="60">
        <v>0.56899999999999995</v>
      </c>
      <c r="BK1079" s="60">
        <v>0.58399999999999996</v>
      </c>
      <c r="BL1079" s="60">
        <v>0.25045262522631262</v>
      </c>
      <c r="BM1079" s="62" t="s">
        <v>1527</v>
      </c>
      <c r="BN1079" s="64">
        <v>0.23553860476290581</v>
      </c>
      <c r="BO1079" s="64">
        <v>1413.7</v>
      </c>
      <c r="BP1079" s="65">
        <v>8.5591002334300059E-2</v>
      </c>
      <c r="BQ1079" s="65">
        <v>2.5744680851063828</v>
      </c>
      <c r="BR1079" s="80">
        <v>0.14218009478672985</v>
      </c>
      <c r="BS1079" s="18">
        <v>6.1540638042017398E-2</v>
      </c>
    </row>
    <row r="1080" spans="1:71">
      <c r="A1080" s="77" t="s">
        <v>496</v>
      </c>
      <c r="B1080" s="12" t="s">
        <v>75</v>
      </c>
      <c r="C1080" s="13">
        <v>29</v>
      </c>
      <c r="D1080" s="13">
        <v>71</v>
      </c>
      <c r="E1080" s="13">
        <v>54</v>
      </c>
      <c r="F1080" s="13">
        <v>17</v>
      </c>
      <c r="G1080" s="13">
        <v>19.7</v>
      </c>
      <c r="H1080" s="14">
        <v>511</v>
      </c>
      <c r="I1080" s="15">
        <v>170</v>
      </c>
      <c r="J1080" s="15">
        <v>426</v>
      </c>
      <c r="K1080" s="14">
        <v>40.6</v>
      </c>
      <c r="L1080" s="15">
        <v>135</v>
      </c>
      <c r="M1080" s="15">
        <v>369</v>
      </c>
      <c r="N1080" s="14">
        <v>37.200000000000003</v>
      </c>
      <c r="O1080" s="14">
        <v>28</v>
      </c>
      <c r="P1080" s="14">
        <v>28</v>
      </c>
      <c r="Q1080" s="14">
        <v>96.6</v>
      </c>
      <c r="R1080" s="15">
        <v>36</v>
      </c>
      <c r="S1080" s="15">
        <v>121</v>
      </c>
      <c r="T1080" s="15">
        <v>156</v>
      </c>
      <c r="U1080" s="15">
        <v>107</v>
      </c>
      <c r="V1080" s="68">
        <v>36</v>
      </c>
      <c r="W1080" s="15">
        <v>50</v>
      </c>
      <c r="X1080" s="15">
        <v>14</v>
      </c>
      <c r="Y1080" s="15">
        <v>121</v>
      </c>
      <c r="Z1080" s="14">
        <v>1022</v>
      </c>
      <c r="AA1080" s="14">
        <v>0</v>
      </c>
      <c r="AB1080" s="14">
        <v>0</v>
      </c>
      <c r="AC1080" s="13">
        <v>4.5</v>
      </c>
      <c r="AD1080" s="13">
        <v>117.4</v>
      </c>
      <c r="AE1080" s="13">
        <v>107.1</v>
      </c>
      <c r="AF1080" s="13">
        <v>10.3</v>
      </c>
      <c r="AG1080" s="13">
        <v>9.9</v>
      </c>
      <c r="AH1080" s="13">
        <v>3.09</v>
      </c>
      <c r="AI1080" s="13">
        <v>18.7</v>
      </c>
      <c r="AJ1080" s="13">
        <v>2.6</v>
      </c>
      <c r="AK1080" s="13">
        <v>7.7</v>
      </c>
      <c r="AL1080" s="13">
        <v>5.2</v>
      </c>
      <c r="AM1080" s="13">
        <v>6</v>
      </c>
      <c r="AN1080" s="13">
        <v>56.7</v>
      </c>
      <c r="AO1080" s="13">
        <v>58.3</v>
      </c>
      <c r="AP1080" s="13">
        <v>14</v>
      </c>
      <c r="AQ1080" s="13">
        <v>101.26</v>
      </c>
      <c r="AR1080" s="13">
        <v>6.9</v>
      </c>
      <c r="AS1080" s="13">
        <v>2963</v>
      </c>
      <c r="AT1080" s="16">
        <v>7.197183098591549</v>
      </c>
      <c r="AU1080" s="16">
        <v>1.5070422535211268</v>
      </c>
      <c r="AV1080" s="17">
        <v>2.1971830985915495</v>
      </c>
      <c r="AW1080" s="17">
        <v>0.50704225352112675</v>
      </c>
      <c r="AX1080" s="17">
        <v>1.704225352112676</v>
      </c>
      <c r="AY1080" s="17">
        <v>0.70422535211267601</v>
      </c>
      <c r="AZ1080" s="17">
        <v>0.19718309859154928</v>
      </c>
      <c r="BA1080" s="17">
        <v>0.50704225352112675</v>
      </c>
      <c r="BB1080" s="18">
        <v>0.36533924358332737</v>
      </c>
      <c r="BC1080" s="18">
        <v>2.9722222222222223</v>
      </c>
      <c r="BD1080" s="18">
        <v>3.5747479802673912E-2</v>
      </c>
      <c r="BE1080" s="18">
        <v>1.0009294344748695E-2</v>
      </c>
      <c r="BF1080" s="18">
        <v>2.5738185457925215E-2</v>
      </c>
      <c r="BG1080" s="18">
        <v>8.6508901122470866E-2</v>
      </c>
      <c r="BH1080" s="58" t="s">
        <v>1321</v>
      </c>
      <c r="BI1080" s="58" t="s">
        <v>1331</v>
      </c>
      <c r="BJ1080" s="60">
        <v>0.56700000000000006</v>
      </c>
      <c r="BK1080" s="60">
        <v>0.58299999999999996</v>
      </c>
      <c r="BL1080" s="60">
        <v>0.25709112854556426</v>
      </c>
      <c r="BM1080" s="62" t="s">
        <v>1527</v>
      </c>
      <c r="BN1080" s="64">
        <v>0.22011505653640151</v>
      </c>
      <c r="BO1080" s="64">
        <v>1398.7</v>
      </c>
      <c r="BP1080" s="65">
        <v>7.6499606777722162E-2</v>
      </c>
      <c r="BQ1080" s="65">
        <v>2.9722222222222223</v>
      </c>
      <c r="BR1080" s="80">
        <v>0.11153213698434261</v>
      </c>
      <c r="BS1080" s="18">
        <v>5.2429637043921735E-2</v>
      </c>
    </row>
    <row r="1081" spans="1:71">
      <c r="A1081" s="77" t="s">
        <v>498</v>
      </c>
      <c r="B1081" s="12" t="s">
        <v>53</v>
      </c>
      <c r="C1081" s="13">
        <v>22</v>
      </c>
      <c r="D1081" s="13">
        <v>74</v>
      </c>
      <c r="E1081" s="13">
        <v>32</v>
      </c>
      <c r="F1081" s="13">
        <v>42</v>
      </c>
      <c r="G1081" s="13">
        <v>19.100000000000001</v>
      </c>
      <c r="H1081" s="14">
        <v>511</v>
      </c>
      <c r="I1081" s="15">
        <v>207</v>
      </c>
      <c r="J1081" s="15">
        <v>474</v>
      </c>
      <c r="K1081" s="14">
        <v>43</v>
      </c>
      <c r="L1081" s="15">
        <v>81</v>
      </c>
      <c r="M1081" s="15">
        <v>266</v>
      </c>
      <c r="N1081" s="14">
        <v>31.1</v>
      </c>
      <c r="O1081" s="14">
        <v>22</v>
      </c>
      <c r="P1081" s="14">
        <v>37</v>
      </c>
      <c r="Q1081" s="14">
        <v>48.7</v>
      </c>
      <c r="R1081" s="15">
        <v>89</v>
      </c>
      <c r="S1081" s="15">
        <v>178</v>
      </c>
      <c r="T1081" s="15">
        <v>266</v>
      </c>
      <c r="U1081" s="15">
        <v>59</v>
      </c>
      <c r="V1081" s="68">
        <v>37</v>
      </c>
      <c r="W1081" s="15">
        <v>44</v>
      </c>
      <c r="X1081" s="15">
        <v>37</v>
      </c>
      <c r="Y1081" s="15">
        <v>163</v>
      </c>
      <c r="Z1081" s="14">
        <v>1132</v>
      </c>
      <c r="AA1081" s="14">
        <v>3</v>
      </c>
      <c r="AB1081" s="14">
        <v>0</v>
      </c>
      <c r="AC1081" s="13">
        <v>-2.2999999999999998</v>
      </c>
      <c r="AD1081" s="13">
        <v>110.4</v>
      </c>
      <c r="AE1081" s="13">
        <v>115.1</v>
      </c>
      <c r="AF1081" s="13">
        <v>-4.7</v>
      </c>
      <c r="AG1081" s="13">
        <v>5.9</v>
      </c>
      <c r="AH1081" s="13">
        <v>1.43</v>
      </c>
      <c r="AI1081" s="13">
        <v>9.6</v>
      </c>
      <c r="AJ1081" s="13">
        <v>6.3</v>
      </c>
      <c r="AK1081" s="13">
        <v>11.7</v>
      </c>
      <c r="AL1081" s="13">
        <v>9</v>
      </c>
      <c r="AM1081" s="13">
        <v>6.8</v>
      </c>
      <c r="AN1081" s="13">
        <v>51.6</v>
      </c>
      <c r="AO1081" s="13">
        <v>51.7</v>
      </c>
      <c r="AP1081" s="13">
        <v>16.100000000000001</v>
      </c>
      <c r="AQ1081" s="13">
        <v>98.59</v>
      </c>
      <c r="AR1081" s="13">
        <v>5.9</v>
      </c>
      <c r="AS1081" s="13">
        <v>2882</v>
      </c>
      <c r="AT1081" s="16">
        <v>6.9054054054054053</v>
      </c>
      <c r="AU1081" s="16">
        <v>0.79729729729729726</v>
      </c>
      <c r="AV1081" s="17">
        <v>3.5945945945945947</v>
      </c>
      <c r="AW1081" s="17">
        <v>1.2027027027027026</v>
      </c>
      <c r="AX1081" s="17">
        <v>2.4054054054054053</v>
      </c>
      <c r="AY1081" s="17">
        <v>0.59459459459459463</v>
      </c>
      <c r="AZ1081" s="17">
        <v>0.5</v>
      </c>
      <c r="BA1081" s="17">
        <v>0.5</v>
      </c>
      <c r="BB1081" s="18">
        <v>0.3615395500212254</v>
      </c>
      <c r="BC1081" s="18">
        <v>1.5945945945945945</v>
      </c>
      <c r="BD1081" s="18">
        <v>3.1130607046837414E-2</v>
      </c>
      <c r="BE1081" s="18">
        <v>2.6178010471204185E-2</v>
      </c>
      <c r="BF1081" s="18">
        <v>6.2968727890193851E-2</v>
      </c>
      <c r="BG1081" s="18">
        <v>0.1259374557803877</v>
      </c>
      <c r="BH1081" s="58" t="s">
        <v>1321</v>
      </c>
      <c r="BI1081" s="58" t="s">
        <v>1329</v>
      </c>
      <c r="BJ1081" s="60">
        <v>0.51600000000000001</v>
      </c>
      <c r="BK1081" s="60">
        <v>0.51700000000000002</v>
      </c>
      <c r="BL1081" s="60">
        <v>0.28605914302957153</v>
      </c>
      <c r="BM1081" s="62" t="s">
        <v>1527</v>
      </c>
      <c r="BN1081" s="64">
        <v>0.21119147316330417</v>
      </c>
      <c r="BO1081" s="64">
        <v>1413.4</v>
      </c>
      <c r="BP1081" s="65">
        <v>4.1743313994622895E-2</v>
      </c>
      <c r="BQ1081" s="65">
        <v>1.5945945945945945</v>
      </c>
      <c r="BR1081" s="80">
        <v>0.18819866987406253</v>
      </c>
      <c r="BS1081" s="18">
        <v>8.183576246403472E-2</v>
      </c>
    </row>
    <row r="1082" spans="1:71">
      <c r="A1082" s="77" t="s">
        <v>500</v>
      </c>
      <c r="B1082" s="12" t="s">
        <v>97</v>
      </c>
      <c r="C1082" s="13">
        <v>25</v>
      </c>
      <c r="D1082" s="13">
        <v>70</v>
      </c>
      <c r="E1082" s="13">
        <v>38</v>
      </c>
      <c r="F1082" s="13">
        <v>32</v>
      </c>
      <c r="G1082" s="13">
        <v>20.399999999999999</v>
      </c>
      <c r="H1082" s="14">
        <v>504</v>
      </c>
      <c r="I1082" s="15">
        <v>210</v>
      </c>
      <c r="J1082" s="15">
        <v>336</v>
      </c>
      <c r="K1082" s="14">
        <v>61.1</v>
      </c>
      <c r="L1082" s="14">
        <v>0</v>
      </c>
      <c r="M1082" s="15">
        <v>28</v>
      </c>
      <c r="N1082" s="14">
        <v>10.7</v>
      </c>
      <c r="O1082" s="14">
        <v>84</v>
      </c>
      <c r="P1082" s="14">
        <v>133</v>
      </c>
      <c r="Q1082" s="14">
        <v>63.9</v>
      </c>
      <c r="R1082" s="15">
        <v>168</v>
      </c>
      <c r="S1082" s="15">
        <v>294</v>
      </c>
      <c r="T1082" s="15">
        <v>462</v>
      </c>
      <c r="U1082" s="15">
        <v>140</v>
      </c>
      <c r="V1082" s="68">
        <v>70</v>
      </c>
      <c r="W1082" s="15">
        <v>49</v>
      </c>
      <c r="X1082" s="15">
        <v>98</v>
      </c>
      <c r="Y1082" s="15">
        <v>147</v>
      </c>
      <c r="Z1082" s="14">
        <v>1631</v>
      </c>
      <c r="AA1082" s="14">
        <v>15</v>
      </c>
      <c r="AB1082" s="14">
        <v>0</v>
      </c>
      <c r="AC1082" s="13">
        <v>1.1000000000000001</v>
      </c>
      <c r="AD1082" s="13">
        <v>110.1</v>
      </c>
      <c r="AE1082" s="13">
        <v>107.4</v>
      </c>
      <c r="AF1082" s="13">
        <v>2.7</v>
      </c>
      <c r="AG1082" s="13">
        <v>14.2</v>
      </c>
      <c r="AH1082" s="13">
        <v>1.9</v>
      </c>
      <c r="AI1082" s="13">
        <v>22.6</v>
      </c>
      <c r="AJ1082" s="13">
        <v>11.6</v>
      </c>
      <c r="AK1082" s="13">
        <v>22.7</v>
      </c>
      <c r="AL1082" s="13">
        <v>16.899999999999999</v>
      </c>
      <c r="AM1082" s="13">
        <v>11.9</v>
      </c>
      <c r="AN1082" s="13">
        <v>61.5</v>
      </c>
      <c r="AO1082" s="13">
        <v>63.1</v>
      </c>
      <c r="AP1082" s="13">
        <v>14.2</v>
      </c>
      <c r="AQ1082" s="13">
        <v>95.8</v>
      </c>
      <c r="AR1082" s="13">
        <v>13.4</v>
      </c>
      <c r="AS1082" s="13">
        <v>2855</v>
      </c>
      <c r="AT1082" s="16">
        <v>7.2</v>
      </c>
      <c r="AU1082" s="16">
        <v>2</v>
      </c>
      <c r="AV1082" s="17">
        <v>6.6</v>
      </c>
      <c r="AW1082" s="17">
        <v>2.4</v>
      </c>
      <c r="AX1082" s="17">
        <v>4.2</v>
      </c>
      <c r="AY1082" s="17">
        <v>0.7</v>
      </c>
      <c r="AZ1082" s="17">
        <v>1.4</v>
      </c>
      <c r="BA1082" s="17">
        <v>1</v>
      </c>
      <c r="BB1082" s="18">
        <v>0.35294117647058826</v>
      </c>
      <c r="BC1082" s="18">
        <v>2</v>
      </c>
      <c r="BD1082" s="18">
        <v>3.4313725490196081E-2</v>
      </c>
      <c r="BE1082" s="18">
        <v>6.8627450980392163E-2</v>
      </c>
      <c r="BF1082" s="18">
        <v>0.11764705882352941</v>
      </c>
      <c r="BG1082" s="18">
        <v>0.20588235294117649</v>
      </c>
      <c r="BH1082" s="58" t="s">
        <v>1322</v>
      </c>
      <c r="BI1082" s="58" t="s">
        <v>1330</v>
      </c>
      <c r="BJ1082" s="60">
        <v>0.61499999999999999</v>
      </c>
      <c r="BK1082" s="60">
        <v>0.63100000000000001</v>
      </c>
      <c r="BL1082" s="60">
        <v>0.20277610138805069</v>
      </c>
      <c r="BM1082" s="62" t="s">
        <v>1527</v>
      </c>
      <c r="BN1082" s="64">
        <v>0.22020120724346079</v>
      </c>
      <c r="BO1082" s="64">
        <v>1428</v>
      </c>
      <c r="BP1082" s="65">
        <v>9.8039215686274508E-2</v>
      </c>
      <c r="BQ1082" s="65">
        <v>2</v>
      </c>
      <c r="BR1082" s="80">
        <v>0.3235294117647059</v>
      </c>
      <c r="BS1082" s="18">
        <v>0.14215686274509806</v>
      </c>
    </row>
    <row r="1083" spans="1:71">
      <c r="A1083" s="77" t="s">
        <v>502</v>
      </c>
      <c r="B1083" s="12" t="s">
        <v>139</v>
      </c>
      <c r="C1083" s="13">
        <v>24</v>
      </c>
      <c r="D1083" s="13">
        <v>68</v>
      </c>
      <c r="E1083" s="13">
        <v>17</v>
      </c>
      <c r="F1083" s="13">
        <v>51</v>
      </c>
      <c r="G1083" s="13">
        <v>27.8</v>
      </c>
      <c r="H1083" s="14">
        <v>503</v>
      </c>
      <c r="I1083" s="15">
        <v>177</v>
      </c>
      <c r="J1083" s="15">
        <v>422</v>
      </c>
      <c r="K1083" s="14">
        <v>42.8</v>
      </c>
      <c r="L1083" s="15">
        <v>95</v>
      </c>
      <c r="M1083" s="15">
        <v>245</v>
      </c>
      <c r="N1083" s="14">
        <v>39.1</v>
      </c>
      <c r="O1083" s="14">
        <v>48</v>
      </c>
      <c r="P1083" s="14">
        <v>75</v>
      </c>
      <c r="Q1083" s="14">
        <v>68.099999999999994</v>
      </c>
      <c r="R1083" s="15">
        <v>54</v>
      </c>
      <c r="S1083" s="15">
        <v>116</v>
      </c>
      <c r="T1083" s="15">
        <v>170</v>
      </c>
      <c r="U1083" s="15">
        <v>109</v>
      </c>
      <c r="V1083" s="68">
        <v>68</v>
      </c>
      <c r="W1083" s="15">
        <v>75</v>
      </c>
      <c r="X1083" s="15">
        <v>14</v>
      </c>
      <c r="Y1083" s="15">
        <v>163</v>
      </c>
      <c r="Z1083" s="14">
        <v>1074</v>
      </c>
      <c r="AA1083" s="14">
        <v>0</v>
      </c>
      <c r="AB1083" s="14">
        <v>0</v>
      </c>
      <c r="AC1083" s="13">
        <v>-5.4</v>
      </c>
      <c r="AD1083" s="13">
        <v>105.3</v>
      </c>
      <c r="AE1083" s="13">
        <v>114.2</v>
      </c>
      <c r="AF1083" s="13">
        <v>-8.9</v>
      </c>
      <c r="AG1083" s="13">
        <v>8.1</v>
      </c>
      <c r="AH1083" s="13">
        <v>1.54</v>
      </c>
      <c r="AI1083" s="13">
        <v>17.100000000000001</v>
      </c>
      <c r="AJ1083" s="13">
        <v>2.7</v>
      </c>
      <c r="AK1083" s="13">
        <v>6</v>
      </c>
      <c r="AL1083" s="13">
        <v>4.3</v>
      </c>
      <c r="AM1083" s="13">
        <v>11.1</v>
      </c>
      <c r="AN1083" s="13">
        <v>54.3</v>
      </c>
      <c r="AO1083" s="13">
        <v>55.9</v>
      </c>
      <c r="AP1083" s="13">
        <v>11.5</v>
      </c>
      <c r="AQ1083" s="13">
        <v>100.08</v>
      </c>
      <c r="AR1083" s="13">
        <v>4.3</v>
      </c>
      <c r="AS1083" s="13">
        <v>3929</v>
      </c>
      <c r="AT1083" s="16">
        <v>7.3970588235294121</v>
      </c>
      <c r="AU1083" s="16">
        <v>1.6029411764705883</v>
      </c>
      <c r="AV1083" s="17">
        <v>2.5</v>
      </c>
      <c r="AW1083" s="17">
        <v>0.79411764705882348</v>
      </c>
      <c r="AX1083" s="17">
        <v>1.7058823529411764</v>
      </c>
      <c r="AY1083" s="17">
        <v>1.1029411764705883</v>
      </c>
      <c r="AZ1083" s="17">
        <v>0.20588235294117646</v>
      </c>
      <c r="BA1083" s="17">
        <v>1</v>
      </c>
      <c r="BB1083" s="18">
        <v>0.26608125264494287</v>
      </c>
      <c r="BC1083" s="18">
        <v>1.6029411764705883</v>
      </c>
      <c r="BD1083" s="18">
        <v>3.967414303851037E-2</v>
      </c>
      <c r="BE1083" s="18">
        <v>7.4058400338552679E-3</v>
      </c>
      <c r="BF1083" s="18">
        <v>2.8565382987727463E-2</v>
      </c>
      <c r="BG1083" s="18">
        <v>6.1362674566229368E-2</v>
      </c>
      <c r="BH1083" s="58" t="s">
        <v>1322</v>
      </c>
      <c r="BI1083" s="58" t="s">
        <v>1330</v>
      </c>
      <c r="BJ1083" s="60">
        <v>0.54299999999999993</v>
      </c>
      <c r="BK1083" s="60">
        <v>0.55899999999999994</v>
      </c>
      <c r="BL1083" s="60">
        <v>0.25467712733856368</v>
      </c>
      <c r="BM1083" s="62" t="s">
        <v>1527</v>
      </c>
      <c r="BN1083" s="64">
        <v>0.22622795597112086</v>
      </c>
      <c r="BO1083" s="64">
        <v>1890.4</v>
      </c>
      <c r="BP1083" s="65">
        <v>5.765975454930173E-2</v>
      </c>
      <c r="BQ1083" s="65">
        <v>1.6029411764705883</v>
      </c>
      <c r="BR1083" s="80">
        <v>8.9928057553956831E-2</v>
      </c>
      <c r="BS1083" s="18">
        <v>4.5669346875440824E-2</v>
      </c>
    </row>
    <row r="1084" spans="1:71">
      <c r="A1084" s="77" t="s">
        <v>506</v>
      </c>
      <c r="B1084" s="12" t="s">
        <v>63</v>
      </c>
      <c r="C1084" s="13">
        <v>30</v>
      </c>
      <c r="D1084" s="13">
        <v>72</v>
      </c>
      <c r="E1084" s="13">
        <v>46</v>
      </c>
      <c r="F1084" s="13">
        <v>26</v>
      </c>
      <c r="G1084" s="13">
        <v>15.1</v>
      </c>
      <c r="H1084" s="14">
        <v>497</v>
      </c>
      <c r="I1084" s="15">
        <v>180</v>
      </c>
      <c r="J1084" s="15">
        <v>446</v>
      </c>
      <c r="K1084" s="14">
        <v>40.1</v>
      </c>
      <c r="L1084" s="15">
        <v>94</v>
      </c>
      <c r="M1084" s="15">
        <v>259</v>
      </c>
      <c r="N1084" s="14">
        <v>36.299999999999997</v>
      </c>
      <c r="O1084" s="14">
        <v>50</v>
      </c>
      <c r="P1084" s="14">
        <v>58</v>
      </c>
      <c r="Q1084" s="14">
        <v>90.7</v>
      </c>
      <c r="R1084" s="15">
        <v>14</v>
      </c>
      <c r="S1084" s="15">
        <v>94</v>
      </c>
      <c r="T1084" s="15">
        <v>101</v>
      </c>
      <c r="U1084" s="15">
        <v>202</v>
      </c>
      <c r="V1084" s="68">
        <v>50</v>
      </c>
      <c r="W1084" s="15">
        <v>36</v>
      </c>
      <c r="X1084" s="15">
        <v>14</v>
      </c>
      <c r="Y1084" s="15">
        <v>108</v>
      </c>
      <c r="Z1084" s="14">
        <v>1044</v>
      </c>
      <c r="AA1084" s="14">
        <v>0</v>
      </c>
      <c r="AB1084" s="14">
        <v>0</v>
      </c>
      <c r="AC1084" s="13">
        <v>2.8</v>
      </c>
      <c r="AD1084" s="13">
        <v>116.6</v>
      </c>
      <c r="AE1084" s="13">
        <v>107.5</v>
      </c>
      <c r="AF1084" s="13">
        <v>9.1</v>
      </c>
      <c r="AG1084" s="13">
        <v>25.1</v>
      </c>
      <c r="AH1084" s="13">
        <v>3.9</v>
      </c>
      <c r="AI1084" s="13">
        <v>28.1</v>
      </c>
      <c r="AJ1084" s="13">
        <v>1.3</v>
      </c>
      <c r="AK1084" s="13">
        <v>8.1</v>
      </c>
      <c r="AL1084" s="13">
        <v>4.7</v>
      </c>
      <c r="AM1084" s="13">
        <v>7.2</v>
      </c>
      <c r="AN1084" s="13">
        <v>50.6</v>
      </c>
      <c r="AO1084" s="13">
        <v>53.2</v>
      </c>
      <c r="AP1084" s="13">
        <v>20</v>
      </c>
      <c r="AQ1084" s="13">
        <v>100.23</v>
      </c>
      <c r="AR1084" s="13">
        <v>8.9</v>
      </c>
      <c r="AS1084" s="13">
        <v>2275</v>
      </c>
      <c r="AT1084" s="16">
        <v>6.9027777777777777</v>
      </c>
      <c r="AU1084" s="16">
        <v>2.8055555555555554</v>
      </c>
      <c r="AV1084" s="17">
        <v>1.4027777777777777</v>
      </c>
      <c r="AW1084" s="17">
        <v>0.19444444444444445</v>
      </c>
      <c r="AX1084" s="17">
        <v>1.3055555555555556</v>
      </c>
      <c r="AY1084" s="17">
        <v>0.5</v>
      </c>
      <c r="AZ1084" s="17">
        <v>0.19444444444444445</v>
      </c>
      <c r="BA1084" s="17">
        <v>0.69444444444444442</v>
      </c>
      <c r="BB1084" s="18">
        <v>0.45713760117733626</v>
      </c>
      <c r="BC1084" s="18">
        <v>4.04</v>
      </c>
      <c r="BD1084" s="18">
        <v>3.3112582781456956E-2</v>
      </c>
      <c r="BE1084" s="18">
        <v>1.2877115526122149E-2</v>
      </c>
      <c r="BF1084" s="18">
        <v>1.2877115526122149E-2</v>
      </c>
      <c r="BG1084" s="18">
        <v>8.6460632818248714E-2</v>
      </c>
      <c r="BH1084" s="58" t="s">
        <v>1321</v>
      </c>
      <c r="BI1084" s="58" t="s">
        <v>1331</v>
      </c>
      <c r="BJ1084" s="60">
        <v>0.50600000000000001</v>
      </c>
      <c r="BK1084" s="60">
        <v>0.53200000000000003</v>
      </c>
      <c r="BL1084" s="60">
        <v>0.26916113458056729</v>
      </c>
      <c r="BM1084" s="62" t="s">
        <v>1527</v>
      </c>
      <c r="BN1084" s="64">
        <v>0.21111111111111111</v>
      </c>
      <c r="BO1084" s="64">
        <v>1087.2</v>
      </c>
      <c r="BP1084" s="65">
        <v>0.18579838116261957</v>
      </c>
      <c r="BQ1084" s="65">
        <v>4.04</v>
      </c>
      <c r="BR1084" s="80">
        <v>9.2899190581309785E-2</v>
      </c>
      <c r="BS1084" s="18">
        <v>4.6296296296296301E-2</v>
      </c>
    </row>
    <row r="1085" spans="1:71">
      <c r="A1085" s="77" t="s">
        <v>510</v>
      </c>
      <c r="B1085" s="12" t="s">
        <v>55</v>
      </c>
      <c r="C1085" s="13">
        <v>22</v>
      </c>
      <c r="D1085" s="13">
        <v>46</v>
      </c>
      <c r="E1085" s="13">
        <v>21</v>
      </c>
      <c r="F1085" s="13">
        <v>25</v>
      </c>
      <c r="G1085" s="13">
        <v>25.1</v>
      </c>
      <c r="H1085" s="14">
        <v>492</v>
      </c>
      <c r="I1085" s="15">
        <v>170</v>
      </c>
      <c r="J1085" s="15">
        <v>377</v>
      </c>
      <c r="K1085" s="14">
        <v>45.6</v>
      </c>
      <c r="L1085" s="15">
        <v>78</v>
      </c>
      <c r="M1085" s="15">
        <v>212</v>
      </c>
      <c r="N1085" s="14">
        <v>37.1</v>
      </c>
      <c r="O1085" s="14">
        <v>74</v>
      </c>
      <c r="P1085" s="14">
        <v>87</v>
      </c>
      <c r="Q1085" s="14">
        <v>82.8</v>
      </c>
      <c r="R1085" s="15">
        <v>28</v>
      </c>
      <c r="S1085" s="15">
        <v>152</v>
      </c>
      <c r="T1085" s="15">
        <v>179</v>
      </c>
      <c r="U1085" s="15">
        <v>129</v>
      </c>
      <c r="V1085" s="68">
        <v>60</v>
      </c>
      <c r="W1085" s="15">
        <v>37</v>
      </c>
      <c r="X1085" s="15">
        <v>14</v>
      </c>
      <c r="Y1085" s="15">
        <v>83</v>
      </c>
      <c r="Z1085" s="14">
        <v>998</v>
      </c>
      <c r="AA1085" s="14">
        <v>0</v>
      </c>
      <c r="AB1085" s="14">
        <v>0</v>
      </c>
      <c r="AC1085" s="13">
        <v>-0.4</v>
      </c>
      <c r="AD1085" s="13">
        <v>109.6</v>
      </c>
      <c r="AE1085" s="13">
        <v>110.7</v>
      </c>
      <c r="AF1085" s="13">
        <v>-1.1000000000000001</v>
      </c>
      <c r="AG1085" s="13">
        <v>17.399999999999999</v>
      </c>
      <c r="AH1085" s="13">
        <v>2.1800000000000002</v>
      </c>
      <c r="AI1085" s="13">
        <v>21.7</v>
      </c>
      <c r="AJ1085" s="13">
        <v>2.2000000000000002</v>
      </c>
      <c r="AK1085" s="13">
        <v>12.7</v>
      </c>
      <c r="AL1085" s="13">
        <v>7.6</v>
      </c>
      <c r="AM1085" s="13">
        <v>9.9</v>
      </c>
      <c r="AN1085" s="13">
        <v>56</v>
      </c>
      <c r="AO1085" s="13">
        <v>59.5</v>
      </c>
      <c r="AP1085" s="13">
        <v>17.8</v>
      </c>
      <c r="AQ1085" s="13">
        <v>98.48</v>
      </c>
      <c r="AR1085" s="13">
        <v>9.8000000000000007</v>
      </c>
      <c r="AS1085" s="13">
        <v>2374</v>
      </c>
      <c r="AT1085" s="16">
        <v>10.695652173913043</v>
      </c>
      <c r="AU1085" s="16">
        <v>2.8043478260869565</v>
      </c>
      <c r="AV1085" s="17">
        <v>3.8913043478260869</v>
      </c>
      <c r="AW1085" s="17">
        <v>0.60869565217391308</v>
      </c>
      <c r="AX1085" s="17">
        <v>3.3043478260869565</v>
      </c>
      <c r="AY1085" s="17">
        <v>0.80434782608695654</v>
      </c>
      <c r="AZ1085" s="17">
        <v>0.30434782608695654</v>
      </c>
      <c r="BA1085" s="17">
        <v>1.3043478260869565</v>
      </c>
      <c r="BB1085" s="18">
        <v>0.42612160055430448</v>
      </c>
      <c r="BC1085" s="18">
        <v>2.15</v>
      </c>
      <c r="BD1085" s="18">
        <v>3.2045730122986317E-2</v>
      </c>
      <c r="BE1085" s="18">
        <v>1.2125411397886714E-2</v>
      </c>
      <c r="BF1085" s="18">
        <v>2.4250822795773428E-2</v>
      </c>
      <c r="BG1085" s="18">
        <v>0.13164732374848431</v>
      </c>
      <c r="BH1085" s="58" t="s">
        <v>1322</v>
      </c>
      <c r="BI1085" s="58" t="s">
        <v>1329</v>
      </c>
      <c r="BJ1085" s="60">
        <v>0.56000000000000005</v>
      </c>
      <c r="BK1085" s="60">
        <v>0.59499999999999997</v>
      </c>
      <c r="BL1085" s="60">
        <v>0.22751961375980689</v>
      </c>
      <c r="BM1085" s="62" t="s">
        <v>1527</v>
      </c>
      <c r="BN1085" s="64">
        <v>0.32711048902108303</v>
      </c>
      <c r="BO1085" s="64">
        <v>1154.6000000000001</v>
      </c>
      <c r="BP1085" s="65">
        <v>0.11172700502338472</v>
      </c>
      <c r="BQ1085" s="65">
        <v>2.15</v>
      </c>
      <c r="BR1085" s="80">
        <v>0.15503204573012297</v>
      </c>
      <c r="BS1085" s="18">
        <v>6.6401062416998669E-2</v>
      </c>
    </row>
    <row r="1086" spans="1:71">
      <c r="A1086" s="77" t="s">
        <v>512</v>
      </c>
      <c r="B1086" s="12" t="s">
        <v>57</v>
      </c>
      <c r="C1086" s="13">
        <v>31</v>
      </c>
      <c r="D1086" s="13">
        <v>55</v>
      </c>
      <c r="E1086" s="13">
        <v>27</v>
      </c>
      <c r="F1086" s="13">
        <v>28</v>
      </c>
      <c r="G1086" s="13">
        <v>21.4</v>
      </c>
      <c r="H1086" s="14">
        <v>490</v>
      </c>
      <c r="I1086" s="15">
        <v>220</v>
      </c>
      <c r="J1086" s="15">
        <v>391</v>
      </c>
      <c r="K1086" s="14">
        <v>55.9</v>
      </c>
      <c r="L1086" s="14">
        <v>0</v>
      </c>
      <c r="M1086" s="14">
        <v>0</v>
      </c>
      <c r="N1086" s="14">
        <v>0</v>
      </c>
      <c r="O1086" s="14">
        <v>50</v>
      </c>
      <c r="P1086" s="14">
        <v>99</v>
      </c>
      <c r="Q1086" s="14">
        <v>53.6</v>
      </c>
      <c r="R1086" s="15">
        <v>176</v>
      </c>
      <c r="S1086" s="15">
        <v>297</v>
      </c>
      <c r="T1086" s="15">
        <v>468</v>
      </c>
      <c r="U1086" s="15">
        <v>61</v>
      </c>
      <c r="V1086" s="68">
        <v>50</v>
      </c>
      <c r="W1086" s="15">
        <v>33</v>
      </c>
      <c r="X1086" s="15">
        <v>55</v>
      </c>
      <c r="Y1086" s="15">
        <v>105</v>
      </c>
      <c r="Z1086" s="14">
        <v>1359</v>
      </c>
      <c r="AA1086" s="14">
        <v>11</v>
      </c>
      <c r="AB1086" s="14">
        <v>0</v>
      </c>
      <c r="AC1086" s="13">
        <v>-1.4</v>
      </c>
      <c r="AD1086" s="13">
        <v>108.7</v>
      </c>
      <c r="AE1086" s="13">
        <v>111.5</v>
      </c>
      <c r="AF1086" s="13">
        <v>-2.7</v>
      </c>
      <c r="AG1086" s="13">
        <v>7.3</v>
      </c>
      <c r="AH1086" s="13">
        <v>1.32</v>
      </c>
      <c r="AI1086" s="13">
        <v>11.4</v>
      </c>
      <c r="AJ1086" s="13">
        <v>13.2</v>
      </c>
      <c r="AK1086" s="13">
        <v>23.8</v>
      </c>
      <c r="AL1086" s="13">
        <v>18.3</v>
      </c>
      <c r="AM1086" s="13">
        <v>8.6999999999999993</v>
      </c>
      <c r="AN1086" s="13">
        <v>55.9</v>
      </c>
      <c r="AO1086" s="13">
        <v>56.4</v>
      </c>
      <c r="AP1086" s="13">
        <v>16</v>
      </c>
      <c r="AQ1086" s="13">
        <v>105.23</v>
      </c>
      <c r="AR1086" s="13">
        <v>11.7</v>
      </c>
      <c r="AS1086" s="13">
        <v>2575</v>
      </c>
      <c r="AT1086" s="16">
        <v>8.9090909090909083</v>
      </c>
      <c r="AU1086" s="16">
        <v>1.1090909090909091</v>
      </c>
      <c r="AV1086" s="17">
        <v>8.5090909090909097</v>
      </c>
      <c r="AW1086" s="17">
        <v>3.2</v>
      </c>
      <c r="AX1086" s="17">
        <v>5.4</v>
      </c>
      <c r="AY1086" s="17">
        <v>0.6</v>
      </c>
      <c r="AZ1086" s="17">
        <v>1</v>
      </c>
      <c r="BA1086" s="17">
        <v>0.90909090909090906</v>
      </c>
      <c r="BB1086" s="18">
        <v>0.41631265930331351</v>
      </c>
      <c r="BC1086" s="18">
        <v>1.22</v>
      </c>
      <c r="BD1086" s="18">
        <v>2.8037383177570093E-2</v>
      </c>
      <c r="BE1086" s="18">
        <v>4.6728971962616828E-2</v>
      </c>
      <c r="BF1086" s="18">
        <v>0.14953271028037385</v>
      </c>
      <c r="BG1086" s="18">
        <v>0.25233644859813087</v>
      </c>
      <c r="BH1086" s="58" t="s">
        <v>1322</v>
      </c>
      <c r="BI1086" s="58" t="s">
        <v>1331</v>
      </c>
      <c r="BJ1086" s="60">
        <v>0.55899999999999994</v>
      </c>
      <c r="BK1086" s="60">
        <v>0.56399999999999995</v>
      </c>
      <c r="BL1086" s="60">
        <v>0.23596861798430899</v>
      </c>
      <c r="BM1086" s="62" t="s">
        <v>1527</v>
      </c>
      <c r="BN1086" s="64">
        <v>0.27247119078104992</v>
      </c>
      <c r="BO1086" s="64">
        <v>1177</v>
      </c>
      <c r="BP1086" s="65">
        <v>5.1826677994902294E-2</v>
      </c>
      <c r="BQ1086" s="65">
        <v>1.22</v>
      </c>
      <c r="BR1086" s="80">
        <v>0.39762107051826684</v>
      </c>
      <c r="BS1086" s="18">
        <v>0.15746247521948459</v>
      </c>
    </row>
    <row r="1087" spans="1:71">
      <c r="A1087" s="77" t="s">
        <v>514</v>
      </c>
      <c r="B1087" s="12" t="s">
        <v>55</v>
      </c>
      <c r="C1087" s="13">
        <v>28</v>
      </c>
      <c r="D1087" s="13">
        <v>74</v>
      </c>
      <c r="E1087" s="13">
        <v>35</v>
      </c>
      <c r="F1087" s="13">
        <v>39</v>
      </c>
      <c r="G1087" s="13">
        <v>24.6</v>
      </c>
      <c r="H1087" s="14">
        <v>481</v>
      </c>
      <c r="I1087" s="15">
        <v>178</v>
      </c>
      <c r="J1087" s="15">
        <v>392</v>
      </c>
      <c r="K1087" s="14">
        <v>45.8</v>
      </c>
      <c r="L1087" s="15">
        <v>89</v>
      </c>
      <c r="M1087" s="15">
        <v>229</v>
      </c>
      <c r="N1087" s="14">
        <v>38.200000000000003</v>
      </c>
      <c r="O1087" s="14">
        <v>30</v>
      </c>
      <c r="P1087" s="14">
        <v>44</v>
      </c>
      <c r="Q1087" s="14">
        <v>72.099999999999994</v>
      </c>
      <c r="R1087" s="15">
        <v>74</v>
      </c>
      <c r="S1087" s="15">
        <v>178</v>
      </c>
      <c r="T1087" s="15">
        <v>252</v>
      </c>
      <c r="U1087" s="15">
        <v>111</v>
      </c>
      <c r="V1087" s="68">
        <v>52</v>
      </c>
      <c r="W1087" s="15">
        <v>67</v>
      </c>
      <c r="X1087" s="15">
        <v>37</v>
      </c>
      <c r="Y1087" s="15">
        <v>163</v>
      </c>
      <c r="Z1087" s="14">
        <v>1206</v>
      </c>
      <c r="AA1087" s="14">
        <v>0</v>
      </c>
      <c r="AB1087" s="14">
        <v>0</v>
      </c>
      <c r="AC1087" s="13">
        <v>0.8</v>
      </c>
      <c r="AD1087" s="13">
        <v>111.8</v>
      </c>
      <c r="AE1087" s="13">
        <v>110.4</v>
      </c>
      <c r="AF1087" s="13">
        <v>1.4</v>
      </c>
      <c r="AG1087" s="13">
        <v>8.4</v>
      </c>
      <c r="AH1087" s="13">
        <v>2.0699999999999998</v>
      </c>
      <c r="AI1087" s="13">
        <v>19.5</v>
      </c>
      <c r="AJ1087" s="13">
        <v>4</v>
      </c>
      <c r="AK1087" s="13">
        <v>9.8000000000000007</v>
      </c>
      <c r="AL1087" s="13">
        <v>6.9</v>
      </c>
      <c r="AM1087" s="13">
        <v>9.4</v>
      </c>
      <c r="AN1087" s="13">
        <v>57.2</v>
      </c>
      <c r="AO1087" s="13">
        <v>58.3</v>
      </c>
      <c r="AP1087" s="13">
        <v>11.1</v>
      </c>
      <c r="AQ1087" s="13">
        <v>97.33</v>
      </c>
      <c r="AR1087" s="13">
        <v>5.7</v>
      </c>
      <c r="AS1087" s="13">
        <v>3691</v>
      </c>
      <c r="AT1087" s="16">
        <v>6.5</v>
      </c>
      <c r="AU1087" s="16">
        <v>1.5</v>
      </c>
      <c r="AV1087" s="17">
        <v>3.4054054054054053</v>
      </c>
      <c r="AW1087" s="17">
        <v>1</v>
      </c>
      <c r="AX1087" s="17">
        <v>2.4054054054054053</v>
      </c>
      <c r="AY1087" s="17">
        <v>0.90540540540540537</v>
      </c>
      <c r="AZ1087" s="17">
        <v>0.5</v>
      </c>
      <c r="BA1087" s="17">
        <v>0.70270270270270274</v>
      </c>
      <c r="BB1087" s="18">
        <v>0.26422764227642276</v>
      </c>
      <c r="BC1087" s="18">
        <v>2.1346153846153846</v>
      </c>
      <c r="BD1087" s="18">
        <v>3.6805097780707535E-2</v>
      </c>
      <c r="BE1087" s="18">
        <v>2.032520325203252E-2</v>
      </c>
      <c r="BF1087" s="18">
        <v>4.065040650406504E-2</v>
      </c>
      <c r="BG1087" s="18">
        <v>9.7780707536805081E-2</v>
      </c>
      <c r="BH1087" s="58" t="s">
        <v>1322</v>
      </c>
      <c r="BI1087" s="58" t="s">
        <v>1331</v>
      </c>
      <c r="BJ1087" s="60">
        <v>0.57200000000000006</v>
      </c>
      <c r="BK1087" s="60">
        <v>0.58299999999999996</v>
      </c>
      <c r="BL1087" s="60">
        <v>0.23657211828605915</v>
      </c>
      <c r="BM1087" s="62" t="s">
        <v>1527</v>
      </c>
      <c r="BN1087" s="64">
        <v>0.19879275653923542</v>
      </c>
      <c r="BO1087" s="64">
        <v>1820.4</v>
      </c>
      <c r="BP1087" s="65">
        <v>6.097560975609756E-2</v>
      </c>
      <c r="BQ1087" s="65">
        <v>2.1346153846153846</v>
      </c>
      <c r="BR1087" s="80">
        <v>0.13843111404087013</v>
      </c>
      <c r="BS1087" s="18">
        <v>6.5187138357870059E-2</v>
      </c>
    </row>
    <row r="1088" spans="1:71">
      <c r="A1088" s="77" t="s">
        <v>520</v>
      </c>
      <c r="B1088" s="12" t="s">
        <v>61</v>
      </c>
      <c r="C1088" s="13">
        <v>31</v>
      </c>
      <c r="D1088" s="13">
        <v>74</v>
      </c>
      <c r="E1088" s="13">
        <v>45</v>
      </c>
      <c r="F1088" s="13">
        <v>29</v>
      </c>
      <c r="G1088" s="13">
        <v>24.1</v>
      </c>
      <c r="H1088" s="14">
        <v>474</v>
      </c>
      <c r="I1088" s="15">
        <v>192</v>
      </c>
      <c r="J1088" s="15">
        <v>437</v>
      </c>
      <c r="K1088" s="14">
        <v>43.9</v>
      </c>
      <c r="L1088" s="15">
        <v>74</v>
      </c>
      <c r="M1088" s="15">
        <v>222</v>
      </c>
      <c r="N1088" s="14">
        <v>33.5</v>
      </c>
      <c r="O1088" s="14">
        <v>15</v>
      </c>
      <c r="P1088" s="14">
        <v>22</v>
      </c>
      <c r="Q1088" s="14">
        <v>68.2</v>
      </c>
      <c r="R1088" s="15">
        <v>52</v>
      </c>
      <c r="S1088" s="15">
        <v>200</v>
      </c>
      <c r="T1088" s="15">
        <v>252</v>
      </c>
      <c r="U1088" s="15">
        <v>207</v>
      </c>
      <c r="V1088" s="68">
        <v>74</v>
      </c>
      <c r="W1088" s="15">
        <v>126</v>
      </c>
      <c r="X1088" s="15">
        <v>30</v>
      </c>
      <c r="Y1088" s="15">
        <v>200</v>
      </c>
      <c r="Z1088" s="14">
        <v>1480</v>
      </c>
      <c r="AA1088" s="14">
        <v>0</v>
      </c>
      <c r="AB1088" s="14">
        <v>0</v>
      </c>
      <c r="AC1088" s="13">
        <v>3.5</v>
      </c>
      <c r="AD1088" s="13">
        <v>113.8</v>
      </c>
      <c r="AE1088" s="13">
        <v>106</v>
      </c>
      <c r="AF1088" s="13">
        <v>7.8</v>
      </c>
      <c r="AG1088" s="13">
        <v>15.3</v>
      </c>
      <c r="AH1088" s="13">
        <v>2.84</v>
      </c>
      <c r="AI1088" s="13">
        <v>28.7</v>
      </c>
      <c r="AJ1088" s="13">
        <v>3.1</v>
      </c>
      <c r="AK1088" s="13">
        <v>11.1</v>
      </c>
      <c r="AL1088" s="13">
        <v>7.2</v>
      </c>
      <c r="AM1088" s="13">
        <v>10.1</v>
      </c>
      <c r="AN1088" s="13">
        <v>52.5</v>
      </c>
      <c r="AO1088" s="13">
        <v>53.1</v>
      </c>
      <c r="AP1088" s="13">
        <v>12.6</v>
      </c>
      <c r="AQ1088" s="13">
        <v>99.24</v>
      </c>
      <c r="AR1088" s="13">
        <v>7</v>
      </c>
      <c r="AS1088" s="13">
        <v>3675</v>
      </c>
      <c r="AT1088" s="16">
        <v>6.4054054054054053</v>
      </c>
      <c r="AU1088" s="16">
        <v>2.7972972972972974</v>
      </c>
      <c r="AV1088" s="17">
        <v>3.4054054054054053</v>
      </c>
      <c r="AW1088" s="17">
        <v>0.70270270270270274</v>
      </c>
      <c r="AX1088" s="17">
        <v>2.7027027027027026</v>
      </c>
      <c r="AY1088" s="17">
        <v>1.7027027027027026</v>
      </c>
      <c r="AZ1088" s="17">
        <v>0.40540540540540543</v>
      </c>
      <c r="BA1088" s="17">
        <v>1</v>
      </c>
      <c r="BB1088" s="18">
        <v>0.26578445665582595</v>
      </c>
      <c r="BC1088" s="18">
        <v>2.7972972972972974</v>
      </c>
      <c r="BD1088" s="18">
        <v>7.0651564427498037E-2</v>
      </c>
      <c r="BE1088" s="18">
        <v>1.68218010541662E-2</v>
      </c>
      <c r="BF1088" s="18">
        <v>2.915778849388808E-2</v>
      </c>
      <c r="BG1088" s="18">
        <v>0.11214534036110799</v>
      </c>
      <c r="BH1088" s="58" t="s">
        <v>1322</v>
      </c>
      <c r="BI1088" s="58" t="s">
        <v>1331</v>
      </c>
      <c r="BJ1088" s="60">
        <v>0.52500000000000002</v>
      </c>
      <c r="BK1088" s="60">
        <v>0.53100000000000003</v>
      </c>
      <c r="BL1088" s="60">
        <v>0.26372963186481591</v>
      </c>
      <c r="BM1088" s="62" t="s">
        <v>1527</v>
      </c>
      <c r="BN1088" s="64">
        <v>0.19589972266028605</v>
      </c>
      <c r="BO1088" s="64">
        <v>1783.4</v>
      </c>
      <c r="BP1088" s="65">
        <v>0.11607042727374677</v>
      </c>
      <c r="BQ1088" s="65">
        <v>2.7972972972972974</v>
      </c>
      <c r="BR1088" s="80">
        <v>0.14130312885499607</v>
      </c>
      <c r="BS1088" s="18">
        <v>7.6258831445553441E-2</v>
      </c>
    </row>
    <row r="1089" spans="1:71">
      <c r="A1089" s="77" t="s">
        <v>522</v>
      </c>
      <c r="B1089" s="12" t="s">
        <v>75</v>
      </c>
      <c r="C1089" s="13">
        <v>29</v>
      </c>
      <c r="D1089" s="13">
        <v>50</v>
      </c>
      <c r="E1089" s="13">
        <v>39</v>
      </c>
      <c r="F1089" s="13">
        <v>11</v>
      </c>
      <c r="G1089" s="13">
        <v>25.5</v>
      </c>
      <c r="H1089" s="14">
        <v>470</v>
      </c>
      <c r="I1089" s="15">
        <v>165</v>
      </c>
      <c r="J1089" s="15">
        <v>375</v>
      </c>
      <c r="K1089" s="14">
        <v>44.2</v>
      </c>
      <c r="L1089" s="15">
        <v>115</v>
      </c>
      <c r="M1089" s="15">
        <v>295</v>
      </c>
      <c r="N1089" s="14">
        <v>38.6</v>
      </c>
      <c r="O1089" s="14">
        <v>30</v>
      </c>
      <c r="P1089" s="14">
        <v>35</v>
      </c>
      <c r="Q1089" s="14">
        <v>82.4</v>
      </c>
      <c r="R1089" s="15">
        <v>55</v>
      </c>
      <c r="S1089" s="15">
        <v>165</v>
      </c>
      <c r="T1089" s="15">
        <v>215</v>
      </c>
      <c r="U1089" s="15">
        <v>160</v>
      </c>
      <c r="V1089" s="68">
        <v>55</v>
      </c>
      <c r="W1089" s="15">
        <v>25</v>
      </c>
      <c r="X1089" s="15">
        <v>10</v>
      </c>
      <c r="Y1089" s="15">
        <v>105</v>
      </c>
      <c r="Z1089" s="14">
        <v>1030</v>
      </c>
      <c r="AA1089" s="14">
        <v>0</v>
      </c>
      <c r="AB1089" s="14">
        <v>0</v>
      </c>
      <c r="AC1089" s="13">
        <v>4.4000000000000004</v>
      </c>
      <c r="AD1089" s="13">
        <v>120.1</v>
      </c>
      <c r="AE1089" s="13">
        <v>112.2</v>
      </c>
      <c r="AF1089" s="13">
        <v>7.9</v>
      </c>
      <c r="AG1089" s="13">
        <v>15.7</v>
      </c>
      <c r="AH1089" s="13">
        <v>2.93</v>
      </c>
      <c r="AI1089" s="13">
        <v>26.4</v>
      </c>
      <c r="AJ1089" s="13">
        <v>4.0999999999999996</v>
      </c>
      <c r="AK1089" s="13">
        <v>11.8</v>
      </c>
      <c r="AL1089" s="13">
        <v>8.1</v>
      </c>
      <c r="AM1089" s="13">
        <v>9</v>
      </c>
      <c r="AN1089" s="13">
        <v>59.4</v>
      </c>
      <c r="AO1089" s="13">
        <v>60.7</v>
      </c>
      <c r="AP1089" s="13">
        <v>14.3</v>
      </c>
      <c r="AQ1089" s="13">
        <v>101.34</v>
      </c>
      <c r="AR1089" s="13">
        <v>8.3000000000000007</v>
      </c>
      <c r="AS1089" s="13">
        <v>2691</v>
      </c>
      <c r="AT1089" s="16">
        <v>9.4</v>
      </c>
      <c r="AU1089" s="16">
        <v>3.2</v>
      </c>
      <c r="AV1089" s="17">
        <v>4.3</v>
      </c>
      <c r="AW1089" s="17">
        <v>1.1000000000000001</v>
      </c>
      <c r="AX1089" s="17">
        <v>3.3</v>
      </c>
      <c r="AY1089" s="17">
        <v>0.5</v>
      </c>
      <c r="AZ1089" s="17">
        <v>0.2</v>
      </c>
      <c r="BA1089" s="17">
        <v>1.1000000000000001</v>
      </c>
      <c r="BB1089" s="18">
        <v>0.36862745098039218</v>
      </c>
      <c r="BC1089" s="18">
        <v>2.9090909090909092</v>
      </c>
      <c r="BD1089" s="18">
        <v>1.9607843137254902E-2</v>
      </c>
      <c r="BE1089" s="18">
        <v>7.8431372549019607E-3</v>
      </c>
      <c r="BF1089" s="18">
        <v>4.3137254901960791E-2</v>
      </c>
      <c r="BG1089" s="18">
        <v>0.12941176470588234</v>
      </c>
      <c r="BH1089" s="58" t="s">
        <v>1322</v>
      </c>
      <c r="BI1089" s="58" t="s">
        <v>1331</v>
      </c>
      <c r="BJ1089" s="60">
        <v>0.59399999999999997</v>
      </c>
      <c r="BK1089" s="60">
        <v>0.60699999999999998</v>
      </c>
      <c r="BL1089" s="60">
        <v>0.22631261315630657</v>
      </c>
      <c r="BM1089" s="62" t="s">
        <v>1527</v>
      </c>
      <c r="BN1089" s="64">
        <v>0.28748490945674049</v>
      </c>
      <c r="BO1089" s="64">
        <v>1275</v>
      </c>
      <c r="BP1089" s="65">
        <v>0.12549019607843137</v>
      </c>
      <c r="BQ1089" s="65">
        <v>2.9090909090909092</v>
      </c>
      <c r="BR1089" s="80">
        <v>0.16862745098039214</v>
      </c>
      <c r="BS1089" s="18">
        <v>6.5359477124182996E-2</v>
      </c>
    </row>
    <row r="1090" spans="1:71">
      <c r="A1090" s="77" t="s">
        <v>524</v>
      </c>
      <c r="B1090" s="12" t="s">
        <v>73</v>
      </c>
      <c r="C1090" s="13">
        <v>28</v>
      </c>
      <c r="D1090" s="13">
        <v>72</v>
      </c>
      <c r="E1090" s="13">
        <v>46</v>
      </c>
      <c r="F1090" s="13">
        <v>26</v>
      </c>
      <c r="G1090" s="13">
        <v>21.2</v>
      </c>
      <c r="H1090" s="14">
        <v>461</v>
      </c>
      <c r="I1090" s="15">
        <v>166</v>
      </c>
      <c r="J1090" s="15">
        <v>418</v>
      </c>
      <c r="K1090" s="14">
        <v>40</v>
      </c>
      <c r="L1090" s="15">
        <v>108</v>
      </c>
      <c r="M1090" s="15">
        <v>310</v>
      </c>
      <c r="N1090" s="14">
        <v>35.299999999999997</v>
      </c>
      <c r="O1090" s="14">
        <v>14</v>
      </c>
      <c r="P1090" s="14">
        <v>22</v>
      </c>
      <c r="Q1090" s="14">
        <v>71.400000000000006</v>
      </c>
      <c r="R1090" s="15">
        <v>22</v>
      </c>
      <c r="S1090" s="15">
        <v>72</v>
      </c>
      <c r="T1090" s="15">
        <v>94</v>
      </c>
      <c r="U1090" s="15">
        <v>101</v>
      </c>
      <c r="V1090" s="68">
        <v>43</v>
      </c>
      <c r="W1090" s="15">
        <v>50</v>
      </c>
      <c r="X1090" s="15">
        <v>14</v>
      </c>
      <c r="Y1090" s="15">
        <v>151</v>
      </c>
      <c r="Z1090" s="14">
        <v>871</v>
      </c>
      <c r="AA1090" s="14">
        <v>0</v>
      </c>
      <c r="AB1090" s="14">
        <v>0</v>
      </c>
      <c r="AC1090" s="13">
        <v>0.7</v>
      </c>
      <c r="AD1090" s="13">
        <v>111.8</v>
      </c>
      <c r="AE1090" s="13">
        <v>110.7</v>
      </c>
      <c r="AF1090" s="13">
        <v>1.1000000000000001</v>
      </c>
      <c r="AG1090" s="13">
        <v>9</v>
      </c>
      <c r="AH1090" s="13">
        <v>2.39</v>
      </c>
      <c r="AI1090" s="13">
        <v>17.2</v>
      </c>
      <c r="AJ1090" s="13">
        <v>1.3</v>
      </c>
      <c r="AK1090" s="13">
        <v>4.5</v>
      </c>
      <c r="AL1090" s="13">
        <v>2.9</v>
      </c>
      <c r="AM1090" s="13">
        <v>7.2</v>
      </c>
      <c r="AN1090" s="13">
        <v>53</v>
      </c>
      <c r="AO1090" s="13">
        <v>53.6</v>
      </c>
      <c r="AP1090" s="13">
        <v>13.1</v>
      </c>
      <c r="AQ1090" s="13">
        <v>100.07</v>
      </c>
      <c r="AR1090" s="13">
        <v>3.9</v>
      </c>
      <c r="AS1090" s="13">
        <v>3190</v>
      </c>
      <c r="AT1090" s="16">
        <v>6.4027777777777777</v>
      </c>
      <c r="AU1090" s="16">
        <v>1.4027777777777777</v>
      </c>
      <c r="AV1090" s="17">
        <v>1.3055555555555556</v>
      </c>
      <c r="AW1090" s="17">
        <v>0.30555555555555558</v>
      </c>
      <c r="AX1090" s="17">
        <v>1</v>
      </c>
      <c r="AY1090" s="17">
        <v>0.69444444444444442</v>
      </c>
      <c r="AZ1090" s="17">
        <v>0.19444444444444445</v>
      </c>
      <c r="BA1090" s="17">
        <v>0.59722222222222221</v>
      </c>
      <c r="BB1090" s="18">
        <v>0.30201781970649894</v>
      </c>
      <c r="BC1090" s="18">
        <v>2.3488372093023253</v>
      </c>
      <c r="BD1090" s="18">
        <v>3.2756813417190778E-2</v>
      </c>
      <c r="BE1090" s="18">
        <v>9.1719077568134175E-3</v>
      </c>
      <c r="BF1090" s="18">
        <v>1.4412997903563943E-2</v>
      </c>
      <c r="BG1090" s="18">
        <v>4.716981132075472E-2</v>
      </c>
      <c r="BH1090" s="58" t="s">
        <v>1322</v>
      </c>
      <c r="BI1090" s="58" t="s">
        <v>1331</v>
      </c>
      <c r="BJ1090" s="60">
        <v>0.53</v>
      </c>
      <c r="BK1090" s="60">
        <v>0.53600000000000003</v>
      </c>
      <c r="BL1090" s="60">
        <v>0.25226312613156304</v>
      </c>
      <c r="BM1090" s="62" t="s">
        <v>1527</v>
      </c>
      <c r="BN1090" s="64">
        <v>0.19581936060809302</v>
      </c>
      <c r="BO1090" s="64">
        <v>1526.3999999999999</v>
      </c>
      <c r="BP1090" s="65">
        <v>6.6168763102725375E-2</v>
      </c>
      <c r="BQ1090" s="65">
        <v>2.3488372093023258</v>
      </c>
      <c r="BR1090" s="80">
        <v>6.1582809224318663E-2</v>
      </c>
      <c r="BS1090" s="18">
        <v>3.4503843466107624E-2</v>
      </c>
    </row>
    <row r="1091" spans="1:71">
      <c r="A1091" s="77" t="s">
        <v>526</v>
      </c>
      <c r="B1091" s="12" t="s">
        <v>83</v>
      </c>
      <c r="C1091" s="13">
        <v>21</v>
      </c>
      <c r="D1091" s="13">
        <v>75</v>
      </c>
      <c r="E1091" s="13">
        <v>45</v>
      </c>
      <c r="F1091" s="13">
        <v>30</v>
      </c>
      <c r="G1091" s="13">
        <v>15.8</v>
      </c>
      <c r="H1091" s="14">
        <v>458</v>
      </c>
      <c r="I1091" s="15">
        <v>173</v>
      </c>
      <c r="J1091" s="15">
        <v>360</v>
      </c>
      <c r="K1091" s="14">
        <v>47.2</v>
      </c>
      <c r="L1091" s="15">
        <v>75</v>
      </c>
      <c r="M1091" s="15">
        <v>188</v>
      </c>
      <c r="N1091" s="14">
        <v>40.5</v>
      </c>
      <c r="O1091" s="14">
        <v>45</v>
      </c>
      <c r="P1091" s="14">
        <v>68</v>
      </c>
      <c r="Q1091" s="14">
        <v>66.7</v>
      </c>
      <c r="R1091" s="15">
        <v>23</v>
      </c>
      <c r="S1091" s="15">
        <v>203</v>
      </c>
      <c r="T1091" s="15">
        <v>233</v>
      </c>
      <c r="U1091" s="15">
        <v>113</v>
      </c>
      <c r="V1091" s="68">
        <v>75</v>
      </c>
      <c r="W1091" s="15">
        <v>53</v>
      </c>
      <c r="X1091" s="15">
        <v>23</v>
      </c>
      <c r="Y1091" s="15">
        <v>113</v>
      </c>
      <c r="Z1091" s="14">
        <v>1058</v>
      </c>
      <c r="AA1091" s="14">
        <v>0</v>
      </c>
      <c r="AB1091" s="14">
        <v>0</v>
      </c>
      <c r="AC1091" s="13">
        <v>-1.9</v>
      </c>
      <c r="AD1091" s="13">
        <v>107</v>
      </c>
      <c r="AE1091" s="13">
        <v>112.1</v>
      </c>
      <c r="AF1091" s="13">
        <v>-5</v>
      </c>
      <c r="AG1091" s="13">
        <v>12.9</v>
      </c>
      <c r="AH1091" s="13">
        <v>1.41</v>
      </c>
      <c r="AI1091" s="13">
        <v>19.100000000000001</v>
      </c>
      <c r="AJ1091" s="13">
        <v>2.1</v>
      </c>
      <c r="AK1091" s="13">
        <v>17.8</v>
      </c>
      <c r="AL1091" s="13">
        <v>9.8000000000000007</v>
      </c>
      <c r="AM1091" s="13">
        <v>13.5</v>
      </c>
      <c r="AN1091" s="13">
        <v>57.6</v>
      </c>
      <c r="AO1091" s="13">
        <v>59</v>
      </c>
      <c r="AP1091" s="13">
        <v>16.5</v>
      </c>
      <c r="AQ1091" s="13">
        <v>103.23</v>
      </c>
      <c r="AR1091" s="13">
        <v>8.6999999999999993</v>
      </c>
      <c r="AS1091" s="13">
        <v>2544</v>
      </c>
      <c r="AT1091" s="16">
        <v>6.1066666666666665</v>
      </c>
      <c r="AU1091" s="16">
        <v>1.5066666666666666</v>
      </c>
      <c r="AV1091" s="17">
        <v>3.1066666666666665</v>
      </c>
      <c r="AW1091" s="17">
        <v>0.30666666666666664</v>
      </c>
      <c r="AX1091" s="17">
        <v>2.7066666666666666</v>
      </c>
      <c r="AY1091" s="17">
        <v>0.70666666666666667</v>
      </c>
      <c r="AZ1091" s="17">
        <v>0.30666666666666664</v>
      </c>
      <c r="BA1091" s="17">
        <v>1</v>
      </c>
      <c r="BB1091" s="18">
        <v>0.38649789029535864</v>
      </c>
      <c r="BC1091" s="18">
        <v>1.5066666666666666</v>
      </c>
      <c r="BD1091" s="18">
        <v>4.472573839662447E-2</v>
      </c>
      <c r="BE1091" s="18">
        <v>1.9409282700421939E-2</v>
      </c>
      <c r="BF1091" s="18">
        <v>1.9409282700421939E-2</v>
      </c>
      <c r="BG1091" s="18">
        <v>0.17130801687763711</v>
      </c>
      <c r="BH1091" s="58" t="s">
        <v>1321</v>
      </c>
      <c r="BI1091" s="58" t="s">
        <v>1329</v>
      </c>
      <c r="BJ1091" s="60">
        <v>0.57600000000000007</v>
      </c>
      <c r="BK1091" s="60">
        <v>0.59</v>
      </c>
      <c r="BL1091" s="60">
        <v>0.21726010863005432</v>
      </c>
      <c r="BM1091" s="62" t="s">
        <v>1527</v>
      </c>
      <c r="BN1091" s="64">
        <v>0.18676324614352782</v>
      </c>
      <c r="BO1091" s="64">
        <v>1185</v>
      </c>
      <c r="BP1091" s="65">
        <v>9.535864978902954E-2</v>
      </c>
      <c r="BQ1091" s="65">
        <v>1.5066666666666666</v>
      </c>
      <c r="BR1091" s="80">
        <v>0.19662447257383964</v>
      </c>
      <c r="BS1091" s="18">
        <v>8.6919831223628674E-2</v>
      </c>
    </row>
    <row r="1092" spans="1:71">
      <c r="A1092" s="77" t="s">
        <v>528</v>
      </c>
      <c r="B1092" s="12" t="s">
        <v>65</v>
      </c>
      <c r="C1092" s="13">
        <v>23</v>
      </c>
      <c r="D1092" s="13">
        <v>66</v>
      </c>
      <c r="E1092" s="13">
        <v>40</v>
      </c>
      <c r="F1092" s="13">
        <v>26</v>
      </c>
      <c r="G1092" s="13">
        <v>20.399999999999999</v>
      </c>
      <c r="H1092" s="14">
        <v>455</v>
      </c>
      <c r="I1092" s="15">
        <v>158</v>
      </c>
      <c r="J1092" s="15">
        <v>337</v>
      </c>
      <c r="K1092" s="14">
        <v>47.5</v>
      </c>
      <c r="L1092" s="15">
        <v>59</v>
      </c>
      <c r="M1092" s="15">
        <v>145</v>
      </c>
      <c r="N1092" s="14">
        <v>42.3</v>
      </c>
      <c r="O1092" s="14">
        <v>79</v>
      </c>
      <c r="P1092" s="14">
        <v>112</v>
      </c>
      <c r="Q1092" s="14">
        <v>67.8</v>
      </c>
      <c r="R1092" s="15">
        <v>92</v>
      </c>
      <c r="S1092" s="15">
        <v>172</v>
      </c>
      <c r="T1092" s="15">
        <v>257</v>
      </c>
      <c r="U1092" s="15">
        <v>158</v>
      </c>
      <c r="V1092" s="68">
        <v>86</v>
      </c>
      <c r="W1092" s="15">
        <v>59</v>
      </c>
      <c r="X1092" s="15">
        <v>20</v>
      </c>
      <c r="Y1092" s="15">
        <v>132</v>
      </c>
      <c r="Z1092" s="14">
        <v>1175</v>
      </c>
      <c r="AA1092" s="14">
        <v>2</v>
      </c>
      <c r="AB1092" s="14">
        <v>0</v>
      </c>
      <c r="AC1092" s="13">
        <v>1.9</v>
      </c>
      <c r="AD1092" s="13">
        <v>115</v>
      </c>
      <c r="AE1092" s="13">
        <v>111.2</v>
      </c>
      <c r="AF1092" s="13">
        <v>3.8</v>
      </c>
      <c r="AG1092" s="13">
        <v>15</v>
      </c>
      <c r="AH1092" s="13">
        <v>1.84</v>
      </c>
      <c r="AI1092" s="13">
        <v>24.9</v>
      </c>
      <c r="AJ1092" s="13">
        <v>6.3</v>
      </c>
      <c r="AK1092" s="13">
        <v>12</v>
      </c>
      <c r="AL1092" s="13">
        <v>9.1</v>
      </c>
      <c r="AM1092" s="13">
        <v>13.5</v>
      </c>
      <c r="AN1092" s="13">
        <v>56.4</v>
      </c>
      <c r="AO1092" s="13">
        <v>59.1</v>
      </c>
      <c r="AP1092" s="13">
        <v>14</v>
      </c>
      <c r="AQ1092" s="13">
        <v>103.86</v>
      </c>
      <c r="AR1092" s="13">
        <v>8.1</v>
      </c>
      <c r="AS1092" s="13">
        <v>2926</v>
      </c>
      <c r="AT1092" s="16">
        <v>6.8939393939393936</v>
      </c>
      <c r="AU1092" s="16">
        <v>2.393939393939394</v>
      </c>
      <c r="AV1092" s="17">
        <v>3.893939393939394</v>
      </c>
      <c r="AW1092" s="17">
        <v>1.393939393939394</v>
      </c>
      <c r="AX1092" s="17">
        <v>2.606060606060606</v>
      </c>
      <c r="AY1092" s="17">
        <v>0.89393939393939392</v>
      </c>
      <c r="AZ1092" s="17">
        <v>0.30303030303030304</v>
      </c>
      <c r="BA1092" s="17">
        <v>1.303030303030303</v>
      </c>
      <c r="BB1092" s="18">
        <v>0.33793820558526444</v>
      </c>
      <c r="BC1092" s="18">
        <v>1.8372093023255816</v>
      </c>
      <c r="BD1092" s="18">
        <v>4.382055852644088E-2</v>
      </c>
      <c r="BE1092" s="18">
        <v>1.4854426619132503E-2</v>
      </c>
      <c r="BF1092" s="18">
        <v>6.833036244800951E-2</v>
      </c>
      <c r="BG1092" s="18">
        <v>0.12774806892453952</v>
      </c>
      <c r="BH1092" s="58" t="s">
        <v>1322</v>
      </c>
      <c r="BI1092" s="58" t="s">
        <v>1330</v>
      </c>
      <c r="BJ1092" s="60">
        <v>0.56399999999999995</v>
      </c>
      <c r="BK1092" s="60">
        <v>0.59099999999999997</v>
      </c>
      <c r="BL1092" s="60">
        <v>0.20337960168980085</v>
      </c>
      <c r="BM1092" s="62" t="s">
        <v>1527</v>
      </c>
      <c r="BN1092" s="64">
        <v>0.21084080239009817</v>
      </c>
      <c r="BO1092" s="64">
        <v>1346.3999999999999</v>
      </c>
      <c r="BP1092" s="65">
        <v>0.11734997029114677</v>
      </c>
      <c r="BQ1092" s="65">
        <v>1.8372093023255813</v>
      </c>
      <c r="BR1092" s="80">
        <v>0.19087938205585267</v>
      </c>
      <c r="BS1092" s="18">
        <v>8.3184789067142009E-2</v>
      </c>
    </row>
    <row r="1093" spans="1:71">
      <c r="A1093" s="77" t="s">
        <v>530</v>
      </c>
      <c r="B1093" s="12" t="s">
        <v>139</v>
      </c>
      <c r="C1093" s="13">
        <v>30</v>
      </c>
      <c r="D1093" s="13">
        <v>51</v>
      </c>
      <c r="E1093" s="13">
        <v>18</v>
      </c>
      <c r="F1093" s="13">
        <v>33</v>
      </c>
      <c r="G1093" s="13">
        <v>20.8</v>
      </c>
      <c r="H1093" s="14">
        <v>454</v>
      </c>
      <c r="I1093" s="15">
        <v>168</v>
      </c>
      <c r="J1093" s="15">
        <v>352</v>
      </c>
      <c r="K1093" s="14">
        <v>47.7</v>
      </c>
      <c r="L1093" s="15">
        <v>31</v>
      </c>
      <c r="M1093" s="15">
        <v>107</v>
      </c>
      <c r="N1093" s="14">
        <v>30.5</v>
      </c>
      <c r="O1093" s="14">
        <v>87</v>
      </c>
      <c r="P1093" s="14">
        <v>128</v>
      </c>
      <c r="Q1093" s="14">
        <v>66.400000000000006</v>
      </c>
      <c r="R1093" s="15">
        <v>87</v>
      </c>
      <c r="S1093" s="15">
        <v>311</v>
      </c>
      <c r="T1093" s="15">
        <v>398</v>
      </c>
      <c r="U1093" s="15">
        <v>117</v>
      </c>
      <c r="V1093" s="68">
        <v>97</v>
      </c>
      <c r="W1093" s="15">
        <v>41</v>
      </c>
      <c r="X1093" s="15">
        <v>36</v>
      </c>
      <c r="Y1093" s="15">
        <v>128</v>
      </c>
      <c r="Z1093" s="14">
        <v>1229</v>
      </c>
      <c r="AA1093" s="14">
        <v>10</v>
      </c>
      <c r="AB1093" s="14">
        <v>0</v>
      </c>
      <c r="AC1093" s="13">
        <v>-3.6</v>
      </c>
      <c r="AD1093" s="13">
        <v>106.1</v>
      </c>
      <c r="AE1093" s="13">
        <v>115.1</v>
      </c>
      <c r="AF1093" s="13">
        <v>-9</v>
      </c>
      <c r="AG1093" s="13">
        <v>16.7</v>
      </c>
      <c r="AH1093" s="13">
        <v>1.19</v>
      </c>
      <c r="AI1093" s="13">
        <v>18.600000000000001</v>
      </c>
      <c r="AJ1093" s="13">
        <v>7.7</v>
      </c>
      <c r="AK1093" s="13">
        <v>28.5</v>
      </c>
      <c r="AL1093" s="13">
        <v>18.100000000000001</v>
      </c>
      <c r="AM1093" s="13">
        <v>15.7</v>
      </c>
      <c r="AN1093" s="13">
        <v>52.3</v>
      </c>
      <c r="AO1093" s="13">
        <v>55.5</v>
      </c>
      <c r="AP1093" s="13">
        <v>20.2</v>
      </c>
      <c r="AQ1093" s="13">
        <v>99.79</v>
      </c>
      <c r="AR1093" s="13">
        <v>11.6</v>
      </c>
      <c r="AS1093" s="13">
        <v>2216</v>
      </c>
      <c r="AT1093" s="16">
        <v>8.9019607843137258</v>
      </c>
      <c r="AU1093" s="16">
        <v>2.2941176470588234</v>
      </c>
      <c r="AV1093" s="17">
        <v>7.8039215686274508</v>
      </c>
      <c r="AW1093" s="17">
        <v>1.7058823529411764</v>
      </c>
      <c r="AX1093" s="17">
        <v>6.0980392156862742</v>
      </c>
      <c r="AY1093" s="17">
        <v>0.80392156862745101</v>
      </c>
      <c r="AZ1093" s="17">
        <v>0.70588235294117652</v>
      </c>
      <c r="BA1093" s="17">
        <v>1.9019607843137254</v>
      </c>
      <c r="BB1093" s="18">
        <v>0.42797888386123678</v>
      </c>
      <c r="BC1093" s="18">
        <v>1.2061855670103092</v>
      </c>
      <c r="BD1093" s="18">
        <v>3.8650075414781299E-2</v>
      </c>
      <c r="BE1093" s="18">
        <v>3.3936651583710412E-2</v>
      </c>
      <c r="BF1093" s="18">
        <v>8.2013574660633484E-2</v>
      </c>
      <c r="BG1093" s="18">
        <v>0.29317496229260931</v>
      </c>
      <c r="BH1093" s="58" t="s">
        <v>1322</v>
      </c>
      <c r="BI1093" s="58" t="s">
        <v>1331</v>
      </c>
      <c r="BJ1093" s="60">
        <v>0.52300000000000002</v>
      </c>
      <c r="BK1093" s="60">
        <v>0.55500000000000005</v>
      </c>
      <c r="BL1093" s="60">
        <v>0.2124321062160531</v>
      </c>
      <c r="BM1093" s="62" t="s">
        <v>1527</v>
      </c>
      <c r="BN1093" s="64">
        <v>0.2722531266027538</v>
      </c>
      <c r="BO1093" s="64">
        <v>1060.8</v>
      </c>
      <c r="BP1093" s="65">
        <v>0.11029411764705883</v>
      </c>
      <c r="BQ1093" s="65">
        <v>1.2061855670103092</v>
      </c>
      <c r="BR1093" s="80">
        <v>0.37518853695324283</v>
      </c>
      <c r="BS1093" s="18">
        <v>0.14925842131724484</v>
      </c>
    </row>
    <row r="1094" spans="1:71">
      <c r="A1094" s="77" t="s">
        <v>538</v>
      </c>
      <c r="B1094" s="12" t="s">
        <v>65</v>
      </c>
      <c r="C1094" s="13">
        <v>29</v>
      </c>
      <c r="D1094" s="13">
        <v>69</v>
      </c>
      <c r="E1094" s="13">
        <v>34</v>
      </c>
      <c r="F1094" s="13">
        <v>35</v>
      </c>
      <c r="G1094" s="13">
        <v>19.600000000000001</v>
      </c>
      <c r="H1094" s="14">
        <v>449</v>
      </c>
      <c r="I1094" s="15">
        <v>159</v>
      </c>
      <c r="J1094" s="15">
        <v>373</v>
      </c>
      <c r="K1094" s="14">
        <v>42</v>
      </c>
      <c r="L1094" s="15">
        <v>83</v>
      </c>
      <c r="M1094" s="15">
        <v>235</v>
      </c>
      <c r="N1094" s="14">
        <v>34</v>
      </c>
      <c r="O1094" s="14">
        <v>55</v>
      </c>
      <c r="P1094" s="14">
        <v>83</v>
      </c>
      <c r="Q1094" s="14">
        <v>70</v>
      </c>
      <c r="R1094" s="15">
        <v>83</v>
      </c>
      <c r="S1094" s="15">
        <v>235</v>
      </c>
      <c r="T1094" s="15">
        <v>317</v>
      </c>
      <c r="U1094" s="15">
        <v>83</v>
      </c>
      <c r="V1094" s="68">
        <v>41</v>
      </c>
      <c r="W1094" s="15">
        <v>41</v>
      </c>
      <c r="X1094" s="15">
        <v>21</v>
      </c>
      <c r="Y1094" s="15">
        <v>83</v>
      </c>
      <c r="Z1094" s="14">
        <v>1104</v>
      </c>
      <c r="AA1094" s="14">
        <v>1</v>
      </c>
      <c r="AB1094" s="14">
        <v>0</v>
      </c>
      <c r="AC1094" s="13">
        <v>-1</v>
      </c>
      <c r="AD1094" s="13">
        <v>111.8</v>
      </c>
      <c r="AE1094" s="13">
        <v>113.8</v>
      </c>
      <c r="AF1094" s="13">
        <v>-2</v>
      </c>
      <c r="AG1094" s="13">
        <v>8.4</v>
      </c>
      <c r="AH1094" s="13">
        <v>2.1</v>
      </c>
      <c r="AI1094" s="13">
        <v>15.4</v>
      </c>
      <c r="AJ1094" s="13">
        <v>5.6</v>
      </c>
      <c r="AK1094" s="13">
        <v>17.7</v>
      </c>
      <c r="AL1094" s="13">
        <v>11.4</v>
      </c>
      <c r="AM1094" s="13">
        <v>7.3</v>
      </c>
      <c r="AN1094" s="13">
        <v>52.8</v>
      </c>
      <c r="AO1094" s="13">
        <v>55.1</v>
      </c>
      <c r="AP1094" s="13">
        <v>13.9</v>
      </c>
      <c r="AQ1094" s="13">
        <v>100.04</v>
      </c>
      <c r="AR1094" s="13">
        <v>8.6999999999999993</v>
      </c>
      <c r="AS1094" s="13">
        <v>2807</v>
      </c>
      <c r="AT1094" s="16">
        <v>6.5072463768115938</v>
      </c>
      <c r="AU1094" s="16">
        <v>1.2028985507246377</v>
      </c>
      <c r="AV1094" s="17">
        <v>4.5942028985507246</v>
      </c>
      <c r="AW1094" s="17">
        <v>1.2028985507246377</v>
      </c>
      <c r="AX1094" s="17">
        <v>3.4057971014492754</v>
      </c>
      <c r="AY1094" s="17">
        <v>0.59420289855072461</v>
      </c>
      <c r="AZ1094" s="17">
        <v>0.30434782608695654</v>
      </c>
      <c r="BA1094" s="17">
        <v>0.59420289855072461</v>
      </c>
      <c r="BB1094" s="18">
        <v>0.33200236616385681</v>
      </c>
      <c r="BC1094" s="18">
        <v>2.024390243902439</v>
      </c>
      <c r="BD1094" s="18">
        <v>3.0316474415853296E-2</v>
      </c>
      <c r="BE1094" s="18">
        <v>1.5527950310559006E-2</v>
      </c>
      <c r="BF1094" s="18">
        <v>6.1372375036971308E-2</v>
      </c>
      <c r="BG1094" s="18">
        <v>0.17376515823720792</v>
      </c>
      <c r="BH1094" s="58" t="s">
        <v>1321</v>
      </c>
      <c r="BI1094" s="58" t="s">
        <v>1331</v>
      </c>
      <c r="BJ1094" s="60">
        <v>0.52800000000000002</v>
      </c>
      <c r="BK1094" s="60">
        <v>0.55100000000000005</v>
      </c>
      <c r="BL1094" s="60">
        <v>0.22510561255280628</v>
      </c>
      <c r="BM1094" s="62" t="s">
        <v>1527</v>
      </c>
      <c r="BN1094" s="64">
        <v>0.19901437611174291</v>
      </c>
      <c r="BO1094" s="64">
        <v>1352.4</v>
      </c>
      <c r="BP1094" s="65">
        <v>6.1372375036971308E-2</v>
      </c>
      <c r="BQ1094" s="65">
        <v>2.024390243902439</v>
      </c>
      <c r="BR1094" s="80">
        <v>0.23439810706891451</v>
      </c>
      <c r="BS1094" s="18">
        <v>9.3414177265108936E-2</v>
      </c>
    </row>
    <row r="1095" spans="1:71">
      <c r="A1095" s="77" t="s">
        <v>540</v>
      </c>
      <c r="B1095" s="12" t="s">
        <v>145</v>
      </c>
      <c r="C1095" s="13">
        <v>20</v>
      </c>
      <c r="D1095" s="13">
        <v>52</v>
      </c>
      <c r="E1095" s="13">
        <v>19</v>
      </c>
      <c r="F1095" s="13">
        <v>33</v>
      </c>
      <c r="G1095" s="13">
        <v>21.2</v>
      </c>
      <c r="H1095" s="14">
        <v>447</v>
      </c>
      <c r="I1095" s="15">
        <v>161</v>
      </c>
      <c r="J1095" s="15">
        <v>395</v>
      </c>
      <c r="K1095" s="14">
        <v>40.5</v>
      </c>
      <c r="L1095" s="15">
        <v>68</v>
      </c>
      <c r="M1095" s="15">
        <v>187</v>
      </c>
      <c r="N1095" s="14">
        <v>34.9</v>
      </c>
      <c r="O1095" s="14">
        <v>68</v>
      </c>
      <c r="P1095" s="14">
        <v>83</v>
      </c>
      <c r="Q1095" s="14">
        <v>79.5</v>
      </c>
      <c r="R1095" s="15">
        <v>57</v>
      </c>
      <c r="S1095" s="15">
        <v>99</v>
      </c>
      <c r="T1095" s="15">
        <v>161</v>
      </c>
      <c r="U1095" s="15">
        <v>83</v>
      </c>
      <c r="V1095" s="68">
        <v>52</v>
      </c>
      <c r="W1095" s="15">
        <v>42</v>
      </c>
      <c r="X1095" s="15">
        <v>10</v>
      </c>
      <c r="Y1095" s="15">
        <v>94</v>
      </c>
      <c r="Z1095" s="14">
        <v>874</v>
      </c>
      <c r="AA1095" s="14">
        <v>1</v>
      </c>
      <c r="AB1095" s="14">
        <v>0</v>
      </c>
      <c r="AC1095" s="13">
        <v>-1.6</v>
      </c>
      <c r="AD1095" s="13">
        <v>108.6</v>
      </c>
      <c r="AE1095" s="13">
        <v>111.1</v>
      </c>
      <c r="AF1095" s="13">
        <v>-2.4</v>
      </c>
      <c r="AG1095" s="13">
        <v>10.5</v>
      </c>
      <c r="AH1095" s="13">
        <v>1.62</v>
      </c>
      <c r="AI1095" s="13">
        <v>14.5</v>
      </c>
      <c r="AJ1095" s="13">
        <v>4.9000000000000004</v>
      </c>
      <c r="AK1095" s="13">
        <v>9.1999999999999993</v>
      </c>
      <c r="AL1095" s="13">
        <v>7</v>
      </c>
      <c r="AM1095" s="13">
        <v>8.9</v>
      </c>
      <c r="AN1095" s="13">
        <v>48.7</v>
      </c>
      <c r="AO1095" s="13">
        <v>52.3</v>
      </c>
      <c r="AP1095" s="13">
        <v>17.899999999999999</v>
      </c>
      <c r="AQ1095" s="13">
        <v>101.29</v>
      </c>
      <c r="AR1095" s="13">
        <v>6.8</v>
      </c>
      <c r="AS1095" s="13">
        <v>2316</v>
      </c>
      <c r="AT1095" s="16">
        <v>8.5961538461538467</v>
      </c>
      <c r="AU1095" s="16">
        <v>1.5961538461538463</v>
      </c>
      <c r="AV1095" s="17">
        <v>3.0961538461538463</v>
      </c>
      <c r="AW1095" s="17">
        <v>1.0961538461538463</v>
      </c>
      <c r="AX1095" s="17">
        <v>1.9038461538461537</v>
      </c>
      <c r="AY1095" s="17">
        <v>0.80769230769230771</v>
      </c>
      <c r="AZ1095" s="17">
        <v>0.19230769230769232</v>
      </c>
      <c r="BA1095" s="17">
        <v>1</v>
      </c>
      <c r="BB1095" s="18">
        <v>0.40547895500725695</v>
      </c>
      <c r="BC1095" s="18">
        <v>1.5961538461538463</v>
      </c>
      <c r="BD1095" s="18">
        <v>3.8098693759071121E-2</v>
      </c>
      <c r="BE1095" s="18">
        <v>9.0711175616836007E-3</v>
      </c>
      <c r="BF1095" s="18">
        <v>5.1705370101596523E-2</v>
      </c>
      <c r="BG1095" s="18">
        <v>8.9804063860667638E-2</v>
      </c>
      <c r="BH1095" s="58" t="s">
        <v>1322</v>
      </c>
      <c r="BI1095" s="58" t="s">
        <v>1329</v>
      </c>
      <c r="BJ1095" s="60">
        <v>0.48700000000000004</v>
      </c>
      <c r="BK1095" s="60">
        <v>0.52300000000000002</v>
      </c>
      <c r="BL1095" s="60">
        <v>0.2383826191913096</v>
      </c>
      <c r="BM1095" s="62" t="s">
        <v>1527</v>
      </c>
      <c r="BN1095" s="64">
        <v>0.2629004798018883</v>
      </c>
      <c r="BO1095" s="64">
        <v>1102.3999999999999</v>
      </c>
      <c r="BP1095" s="65">
        <v>7.529027576197389E-2</v>
      </c>
      <c r="BQ1095" s="65">
        <v>1.5961538461538463</v>
      </c>
      <c r="BR1095" s="80">
        <v>0.14604499274310595</v>
      </c>
      <c r="BS1095" s="18">
        <v>6.4404934687953552E-2</v>
      </c>
    </row>
    <row r="1096" spans="1:71">
      <c r="A1096" s="77" t="s">
        <v>542</v>
      </c>
      <c r="B1096" s="12" t="s">
        <v>115</v>
      </c>
      <c r="C1096" s="13">
        <v>21</v>
      </c>
      <c r="D1096" s="13">
        <v>44</v>
      </c>
      <c r="E1096" s="13">
        <v>11</v>
      </c>
      <c r="F1096" s="13">
        <v>33</v>
      </c>
      <c r="G1096" s="13">
        <v>26.2</v>
      </c>
      <c r="H1096" s="14">
        <v>444</v>
      </c>
      <c r="I1096" s="15">
        <v>172</v>
      </c>
      <c r="J1096" s="15">
        <v>378</v>
      </c>
      <c r="K1096" s="14">
        <v>45.5</v>
      </c>
      <c r="L1096" s="15">
        <v>70</v>
      </c>
      <c r="M1096" s="15">
        <v>189</v>
      </c>
      <c r="N1096" s="14">
        <v>36.299999999999997</v>
      </c>
      <c r="O1096" s="14">
        <v>31</v>
      </c>
      <c r="P1096" s="14">
        <v>44</v>
      </c>
      <c r="Q1096" s="14">
        <v>69.599999999999994</v>
      </c>
      <c r="R1096" s="15">
        <v>44</v>
      </c>
      <c r="S1096" s="15">
        <v>101</v>
      </c>
      <c r="T1096" s="15">
        <v>150</v>
      </c>
      <c r="U1096" s="15">
        <v>70</v>
      </c>
      <c r="V1096" s="68">
        <v>48</v>
      </c>
      <c r="W1096" s="15">
        <v>44</v>
      </c>
      <c r="X1096" s="15">
        <v>18</v>
      </c>
      <c r="Y1096" s="15">
        <v>97</v>
      </c>
      <c r="Z1096" s="14">
        <v>858</v>
      </c>
      <c r="AA1096" s="14">
        <v>1</v>
      </c>
      <c r="AB1096" s="14">
        <v>0</v>
      </c>
      <c r="AC1096" s="13">
        <v>-6.4</v>
      </c>
      <c r="AD1096" s="13">
        <v>111.6</v>
      </c>
      <c r="AE1096" s="13">
        <v>123.2</v>
      </c>
      <c r="AF1096" s="13">
        <v>-11.6</v>
      </c>
      <c r="AG1096" s="13">
        <v>8.4</v>
      </c>
      <c r="AH1096" s="13">
        <v>1.41</v>
      </c>
      <c r="AI1096" s="13">
        <v>13.3</v>
      </c>
      <c r="AJ1096" s="13">
        <v>3.8</v>
      </c>
      <c r="AK1096" s="13">
        <v>9.4</v>
      </c>
      <c r="AL1096" s="13">
        <v>6.5</v>
      </c>
      <c r="AM1096" s="13">
        <v>9.5</v>
      </c>
      <c r="AN1096" s="13">
        <v>54.6</v>
      </c>
      <c r="AO1096" s="13">
        <v>55.9</v>
      </c>
      <c r="AP1096" s="13">
        <v>16.5</v>
      </c>
      <c r="AQ1096" s="13">
        <v>99.43</v>
      </c>
      <c r="AR1096" s="13">
        <v>6.2</v>
      </c>
      <c r="AS1096" s="13">
        <v>2391</v>
      </c>
      <c r="AT1096" s="16">
        <v>10.090909090909092</v>
      </c>
      <c r="AU1096" s="16">
        <v>1.5909090909090908</v>
      </c>
      <c r="AV1096" s="17">
        <v>3.4090909090909092</v>
      </c>
      <c r="AW1096" s="17">
        <v>1</v>
      </c>
      <c r="AX1096" s="17">
        <v>2.2954545454545454</v>
      </c>
      <c r="AY1096" s="17">
        <v>1</v>
      </c>
      <c r="AZ1096" s="17">
        <v>0.40909090909090912</v>
      </c>
      <c r="BA1096" s="17">
        <v>1.0909090909090908</v>
      </c>
      <c r="BB1096" s="18">
        <v>0.3851492019430951</v>
      </c>
      <c r="BC1096" s="18">
        <v>1.4583333333333333</v>
      </c>
      <c r="BD1096" s="18">
        <v>3.8167938931297711E-2</v>
      </c>
      <c r="BE1096" s="18">
        <v>1.5614156835530883E-2</v>
      </c>
      <c r="BF1096" s="18">
        <v>3.8167938931297711E-2</v>
      </c>
      <c r="BG1096" s="18">
        <v>8.7612768910478839E-2</v>
      </c>
      <c r="BH1096" s="58" t="s">
        <v>1322</v>
      </c>
      <c r="BI1096" s="58" t="s">
        <v>1329</v>
      </c>
      <c r="BJ1096" s="60">
        <v>0.54600000000000004</v>
      </c>
      <c r="BK1096" s="60">
        <v>0.55899999999999994</v>
      </c>
      <c r="BL1096" s="60">
        <v>0.22812311406155703</v>
      </c>
      <c r="BM1096" s="62" t="s">
        <v>1527</v>
      </c>
      <c r="BN1096" s="64">
        <v>0.30861532833363825</v>
      </c>
      <c r="BO1096" s="64">
        <v>1152.8</v>
      </c>
      <c r="BP1096" s="65">
        <v>6.0721721027064537E-2</v>
      </c>
      <c r="BQ1096" s="65">
        <v>1.4583333333333333</v>
      </c>
      <c r="BR1096" s="80">
        <v>0.13011797362942401</v>
      </c>
      <c r="BS1096" s="18">
        <v>6.1300023132084207E-2</v>
      </c>
    </row>
    <row r="1097" spans="1:71">
      <c r="A1097" s="77" t="s">
        <v>544</v>
      </c>
      <c r="B1097" s="12" t="s">
        <v>59</v>
      </c>
      <c r="C1097" s="13">
        <v>29</v>
      </c>
      <c r="D1097" s="13">
        <v>75</v>
      </c>
      <c r="E1097" s="13">
        <v>38</v>
      </c>
      <c r="F1097" s="13">
        <v>37</v>
      </c>
      <c r="G1097" s="13">
        <v>16.5</v>
      </c>
      <c r="H1097" s="14">
        <v>443</v>
      </c>
      <c r="I1097" s="15">
        <v>150</v>
      </c>
      <c r="J1097" s="15">
        <v>375</v>
      </c>
      <c r="K1097" s="14">
        <v>40.200000000000003</v>
      </c>
      <c r="L1097" s="15">
        <v>75</v>
      </c>
      <c r="M1097" s="15">
        <v>225</v>
      </c>
      <c r="N1097" s="14">
        <v>33.5</v>
      </c>
      <c r="O1097" s="14">
        <v>68</v>
      </c>
      <c r="P1097" s="14">
        <v>83</v>
      </c>
      <c r="Q1097" s="14">
        <v>83.3</v>
      </c>
      <c r="R1097" s="15">
        <v>53</v>
      </c>
      <c r="S1097" s="15">
        <v>165</v>
      </c>
      <c r="T1097" s="15">
        <v>218</v>
      </c>
      <c r="U1097" s="15">
        <v>68</v>
      </c>
      <c r="V1097" s="68">
        <v>53</v>
      </c>
      <c r="W1097" s="15">
        <v>30</v>
      </c>
      <c r="X1097" s="15">
        <v>15</v>
      </c>
      <c r="Y1097" s="15">
        <v>98</v>
      </c>
      <c r="Z1097" s="14">
        <v>878</v>
      </c>
      <c r="AA1097" s="14">
        <v>0</v>
      </c>
      <c r="AB1097" s="14">
        <v>0</v>
      </c>
      <c r="AC1097" s="13">
        <v>0.2</v>
      </c>
      <c r="AD1097" s="13">
        <v>110.7</v>
      </c>
      <c r="AE1097" s="13">
        <v>109.5</v>
      </c>
      <c r="AF1097" s="13">
        <v>1.2</v>
      </c>
      <c r="AG1097" s="13">
        <v>7.1</v>
      </c>
      <c r="AH1097" s="13">
        <v>1.23</v>
      </c>
      <c r="AI1097" s="13">
        <v>12.3</v>
      </c>
      <c r="AJ1097" s="13">
        <v>4</v>
      </c>
      <c r="AK1097" s="13">
        <v>12.7</v>
      </c>
      <c r="AL1097" s="13">
        <v>8.3000000000000007</v>
      </c>
      <c r="AM1097" s="13">
        <v>10.1</v>
      </c>
      <c r="AN1097" s="13">
        <v>50.4</v>
      </c>
      <c r="AO1097" s="13">
        <v>54.4</v>
      </c>
      <c r="AP1097" s="13">
        <v>15.2</v>
      </c>
      <c r="AQ1097" s="13">
        <v>103.26</v>
      </c>
      <c r="AR1097" s="13">
        <v>6.8</v>
      </c>
      <c r="AS1097" s="13">
        <v>2653</v>
      </c>
      <c r="AT1097" s="16">
        <v>5.9066666666666663</v>
      </c>
      <c r="AU1097" s="16">
        <v>0.90666666666666662</v>
      </c>
      <c r="AV1097" s="17">
        <v>2.9066666666666667</v>
      </c>
      <c r="AW1097" s="17">
        <v>0.70666666666666667</v>
      </c>
      <c r="AX1097" s="17">
        <v>2.2000000000000002</v>
      </c>
      <c r="AY1097" s="17">
        <v>0.4</v>
      </c>
      <c r="AZ1097" s="17">
        <v>0.2</v>
      </c>
      <c r="BA1097" s="17">
        <v>0.70666666666666667</v>
      </c>
      <c r="BB1097" s="18">
        <v>0.35797979797979795</v>
      </c>
      <c r="BC1097" s="18">
        <v>1.2830188679245282</v>
      </c>
      <c r="BD1097" s="18">
        <v>2.4242424242424242E-2</v>
      </c>
      <c r="BE1097" s="18">
        <v>1.2121212121212121E-2</v>
      </c>
      <c r="BF1097" s="18">
        <v>4.2828282828282827E-2</v>
      </c>
      <c r="BG1097" s="18">
        <v>0.13333333333333333</v>
      </c>
      <c r="BH1097" s="58" t="s">
        <v>1321</v>
      </c>
      <c r="BI1097" s="58" t="s">
        <v>1331</v>
      </c>
      <c r="BJ1097" s="60">
        <v>0.504</v>
      </c>
      <c r="BK1097" s="60">
        <v>0.54400000000000004</v>
      </c>
      <c r="BL1097" s="60">
        <v>0.22631261315630657</v>
      </c>
      <c r="BM1097" s="62" t="s">
        <v>1527</v>
      </c>
      <c r="BN1097" s="64">
        <v>0.18064654594232057</v>
      </c>
      <c r="BO1097" s="64">
        <v>1237.5</v>
      </c>
      <c r="BP1097" s="65">
        <v>5.4949494949494949E-2</v>
      </c>
      <c r="BQ1097" s="65">
        <v>1.2830188679245282</v>
      </c>
      <c r="BR1097" s="80">
        <v>0.17616161616161616</v>
      </c>
      <c r="BS1097" s="18">
        <v>7.0841750841750831E-2</v>
      </c>
    </row>
    <row r="1098" spans="1:71">
      <c r="A1098" s="77" t="s">
        <v>546</v>
      </c>
      <c r="B1098" s="12" t="s">
        <v>139</v>
      </c>
      <c r="C1098" s="13">
        <v>34</v>
      </c>
      <c r="D1098" s="13">
        <v>68</v>
      </c>
      <c r="E1098" s="13">
        <v>17</v>
      </c>
      <c r="F1098" s="13">
        <v>51</v>
      </c>
      <c r="G1098" s="13">
        <v>15.6</v>
      </c>
      <c r="H1098" s="14">
        <v>442</v>
      </c>
      <c r="I1098" s="15">
        <v>163</v>
      </c>
      <c r="J1098" s="15">
        <v>340</v>
      </c>
      <c r="K1098" s="14">
        <v>47.8</v>
      </c>
      <c r="L1098" s="15">
        <v>82</v>
      </c>
      <c r="M1098" s="15">
        <v>184</v>
      </c>
      <c r="N1098" s="14">
        <v>45.6</v>
      </c>
      <c r="O1098" s="14">
        <v>34</v>
      </c>
      <c r="P1098" s="14">
        <v>41</v>
      </c>
      <c r="Q1098" s="14">
        <v>84.6</v>
      </c>
      <c r="R1098" s="15">
        <v>27</v>
      </c>
      <c r="S1098" s="15">
        <v>88</v>
      </c>
      <c r="T1098" s="15">
        <v>116</v>
      </c>
      <c r="U1098" s="15">
        <v>61</v>
      </c>
      <c r="V1098" s="68">
        <v>34</v>
      </c>
      <c r="W1098" s="15">
        <v>27</v>
      </c>
      <c r="X1098" s="15">
        <v>7</v>
      </c>
      <c r="Y1098" s="15">
        <v>61</v>
      </c>
      <c r="Z1098" s="14">
        <v>741</v>
      </c>
      <c r="AA1098" s="14">
        <v>0</v>
      </c>
      <c r="AB1098" s="14">
        <v>0</v>
      </c>
      <c r="AC1098" s="13">
        <v>-2.5</v>
      </c>
      <c r="AD1098" s="13">
        <v>106.2</v>
      </c>
      <c r="AE1098" s="13">
        <v>114.1</v>
      </c>
      <c r="AF1098" s="13">
        <v>-8</v>
      </c>
      <c r="AG1098" s="13">
        <v>8.6999999999999993</v>
      </c>
      <c r="AH1098" s="13">
        <v>1.88</v>
      </c>
      <c r="AI1098" s="13">
        <v>13.4</v>
      </c>
      <c r="AJ1098" s="13">
        <v>2</v>
      </c>
      <c r="AK1098" s="13">
        <v>8.1</v>
      </c>
      <c r="AL1098" s="13">
        <v>4.9000000000000004</v>
      </c>
      <c r="AM1098" s="13">
        <v>7.1</v>
      </c>
      <c r="AN1098" s="13">
        <v>59.9</v>
      </c>
      <c r="AO1098" s="13">
        <v>61.6</v>
      </c>
      <c r="AP1098" s="13">
        <v>15.1</v>
      </c>
      <c r="AQ1098" s="13">
        <v>99.1</v>
      </c>
      <c r="AR1098" s="13">
        <v>8.3000000000000007</v>
      </c>
      <c r="AS1098" s="13">
        <v>2194</v>
      </c>
      <c r="AT1098" s="16">
        <v>6.5</v>
      </c>
      <c r="AU1098" s="16">
        <v>0.8970588235294118</v>
      </c>
      <c r="AV1098" s="17">
        <v>1.7058823529411764</v>
      </c>
      <c r="AW1098" s="17">
        <v>0.39705882352941174</v>
      </c>
      <c r="AX1098" s="17">
        <v>1.2941176470588236</v>
      </c>
      <c r="AY1098" s="17">
        <v>0.39705882352941174</v>
      </c>
      <c r="AZ1098" s="17">
        <v>0.10294117647058823</v>
      </c>
      <c r="BA1098" s="17">
        <v>0.5</v>
      </c>
      <c r="BB1098" s="18">
        <v>0.41666666666666669</v>
      </c>
      <c r="BC1098" s="18">
        <v>1.7941176470588236</v>
      </c>
      <c r="BD1098" s="18">
        <v>2.5452488687782805E-2</v>
      </c>
      <c r="BE1098" s="18">
        <v>6.5987933634992458E-3</v>
      </c>
      <c r="BF1098" s="18">
        <v>2.5452488687782805E-2</v>
      </c>
      <c r="BG1098" s="18">
        <v>8.2956259426847673E-2</v>
      </c>
      <c r="BH1098" s="58" t="s">
        <v>1321</v>
      </c>
      <c r="BI1098" s="58" t="s">
        <v>1332</v>
      </c>
      <c r="BJ1098" s="60">
        <v>0.59899999999999998</v>
      </c>
      <c r="BK1098" s="60">
        <v>0.61599999999999999</v>
      </c>
      <c r="BL1098" s="60">
        <v>0.2051901025950513</v>
      </c>
      <c r="BM1098" s="62" t="s">
        <v>1527</v>
      </c>
      <c r="BN1098" s="64">
        <v>0.19879275653923542</v>
      </c>
      <c r="BO1098" s="64">
        <v>1060.8</v>
      </c>
      <c r="BP1098" s="65">
        <v>5.7503770739064861E-2</v>
      </c>
      <c r="BQ1098" s="65">
        <v>1.7941176470588236</v>
      </c>
      <c r="BR1098" s="80">
        <v>0.10935143288084465</v>
      </c>
      <c r="BS1098" s="18">
        <v>4.7134238310708898E-2</v>
      </c>
    </row>
    <row r="1099" spans="1:71">
      <c r="A1099" s="77" t="s">
        <v>552</v>
      </c>
      <c r="B1099" s="12" t="s">
        <v>51</v>
      </c>
      <c r="C1099" s="13">
        <v>29</v>
      </c>
      <c r="D1099" s="13">
        <v>73</v>
      </c>
      <c r="E1099" s="13">
        <v>53</v>
      </c>
      <c r="F1099" s="13">
        <v>20</v>
      </c>
      <c r="G1099" s="13">
        <v>18.600000000000001</v>
      </c>
      <c r="H1099" s="14">
        <v>438</v>
      </c>
      <c r="I1099" s="15">
        <v>190</v>
      </c>
      <c r="J1099" s="15">
        <v>277</v>
      </c>
      <c r="K1099" s="14">
        <v>66.8</v>
      </c>
      <c r="L1099" s="14">
        <v>0</v>
      </c>
      <c r="M1099" s="14">
        <v>0</v>
      </c>
      <c r="N1099" s="14">
        <v>0</v>
      </c>
      <c r="O1099" s="14">
        <v>66</v>
      </c>
      <c r="P1099" s="14">
        <v>95</v>
      </c>
      <c r="Q1099" s="14">
        <v>69.099999999999994</v>
      </c>
      <c r="R1099" s="15">
        <v>190</v>
      </c>
      <c r="S1099" s="15">
        <v>197</v>
      </c>
      <c r="T1099" s="15">
        <v>387</v>
      </c>
      <c r="U1099" s="15">
        <v>117</v>
      </c>
      <c r="V1099" s="68">
        <v>29</v>
      </c>
      <c r="W1099" s="15">
        <v>37</v>
      </c>
      <c r="X1099" s="15">
        <v>73</v>
      </c>
      <c r="Y1099" s="15">
        <v>117</v>
      </c>
      <c r="Z1099" s="14">
        <v>1372</v>
      </c>
      <c r="AA1099" s="14">
        <v>3</v>
      </c>
      <c r="AB1099" s="14">
        <v>0</v>
      </c>
      <c r="AC1099" s="13">
        <v>5.5</v>
      </c>
      <c r="AD1099" s="13">
        <v>121.2</v>
      </c>
      <c r="AE1099" s="13">
        <v>106.3</v>
      </c>
      <c r="AF1099" s="13">
        <v>14.9</v>
      </c>
      <c r="AG1099" s="13">
        <v>11.5</v>
      </c>
      <c r="AH1099" s="13">
        <v>3.77</v>
      </c>
      <c r="AI1099" s="13">
        <v>24.8</v>
      </c>
      <c r="AJ1099" s="13">
        <v>13.4</v>
      </c>
      <c r="AK1099" s="13">
        <v>13.9</v>
      </c>
      <c r="AL1099" s="13">
        <v>13.6</v>
      </c>
      <c r="AM1099" s="13">
        <v>6.6</v>
      </c>
      <c r="AN1099" s="13">
        <v>66.8</v>
      </c>
      <c r="AO1099" s="13">
        <v>68.3</v>
      </c>
      <c r="AP1099" s="13">
        <v>11.1</v>
      </c>
      <c r="AQ1099" s="13">
        <v>95.87</v>
      </c>
      <c r="AR1099" s="13">
        <v>11.4</v>
      </c>
      <c r="AS1099" s="13">
        <v>2717</v>
      </c>
      <c r="AT1099" s="16">
        <v>6</v>
      </c>
      <c r="AU1099" s="16">
        <v>1.6027397260273972</v>
      </c>
      <c r="AV1099" s="17">
        <v>5.3013698630136989</v>
      </c>
      <c r="AW1099" s="17">
        <v>2.6027397260273974</v>
      </c>
      <c r="AX1099" s="17">
        <v>2.6986301369863015</v>
      </c>
      <c r="AY1099" s="17">
        <v>0.50684931506849318</v>
      </c>
      <c r="AZ1099" s="17">
        <v>1</v>
      </c>
      <c r="BA1099" s="17">
        <v>0.39726027397260272</v>
      </c>
      <c r="BB1099" s="18">
        <v>0.32258064516129031</v>
      </c>
      <c r="BC1099" s="18">
        <v>4.0344827586206895</v>
      </c>
      <c r="BD1099" s="18">
        <v>2.7249963175725436E-2</v>
      </c>
      <c r="BE1099" s="18">
        <v>5.3763440860215048E-2</v>
      </c>
      <c r="BF1099" s="18">
        <v>0.13993224333480631</v>
      </c>
      <c r="BG1099" s="18">
        <v>0.14508764177345707</v>
      </c>
      <c r="BH1099" s="58" t="s">
        <v>1321</v>
      </c>
      <c r="BI1099" s="58" t="s">
        <v>1331</v>
      </c>
      <c r="BJ1099" s="60">
        <v>0.66799999999999993</v>
      </c>
      <c r="BK1099" s="60">
        <v>0.68299999999999994</v>
      </c>
      <c r="BL1099" s="60">
        <v>0.16716958358479178</v>
      </c>
      <c r="BM1099" s="62" t="s">
        <v>1527</v>
      </c>
      <c r="BN1099" s="64">
        <v>0.1835010060362173</v>
      </c>
      <c r="BO1099" s="64">
        <v>1357.8000000000002</v>
      </c>
      <c r="BP1099" s="65">
        <v>8.6168802474591244E-2</v>
      </c>
      <c r="BQ1099" s="65">
        <v>4.0344827586206895</v>
      </c>
      <c r="BR1099" s="80">
        <v>0.28501988510826337</v>
      </c>
      <c r="BS1099" s="18">
        <v>0.12201109638140128</v>
      </c>
    </row>
    <row r="1100" spans="1:71">
      <c r="A1100" s="77" t="s">
        <v>554</v>
      </c>
      <c r="B1100" s="12" t="s">
        <v>121</v>
      </c>
      <c r="C1100" s="13">
        <v>21</v>
      </c>
      <c r="D1100" s="13">
        <v>67</v>
      </c>
      <c r="E1100" s="13">
        <v>29</v>
      </c>
      <c r="F1100" s="13">
        <v>38</v>
      </c>
      <c r="G1100" s="13">
        <v>19.8</v>
      </c>
      <c r="H1100" s="14">
        <v>436</v>
      </c>
      <c r="I1100" s="15">
        <v>181</v>
      </c>
      <c r="J1100" s="15">
        <v>335</v>
      </c>
      <c r="K1100" s="14">
        <v>53.9</v>
      </c>
      <c r="L1100" s="15">
        <v>13</v>
      </c>
      <c r="M1100" s="15">
        <v>47</v>
      </c>
      <c r="N1100" s="14">
        <v>28.6</v>
      </c>
      <c r="O1100" s="14">
        <v>60</v>
      </c>
      <c r="P1100" s="14">
        <v>107</v>
      </c>
      <c r="Q1100" s="14">
        <v>59.6</v>
      </c>
      <c r="R1100" s="15">
        <v>214</v>
      </c>
      <c r="S1100" s="15">
        <v>308</v>
      </c>
      <c r="T1100" s="15">
        <v>529</v>
      </c>
      <c r="U1100" s="15">
        <v>74</v>
      </c>
      <c r="V1100" s="68">
        <v>74</v>
      </c>
      <c r="W1100" s="15">
        <v>34</v>
      </c>
      <c r="X1100" s="15">
        <v>107</v>
      </c>
      <c r="Y1100" s="15">
        <v>188</v>
      </c>
      <c r="Z1100" s="14">
        <v>1541</v>
      </c>
      <c r="AA1100" s="14">
        <v>8</v>
      </c>
      <c r="AB1100" s="14">
        <v>0</v>
      </c>
      <c r="AC1100" s="13">
        <v>0</v>
      </c>
      <c r="AD1100" s="13">
        <v>109.9</v>
      </c>
      <c r="AE1100" s="13">
        <v>109.7</v>
      </c>
      <c r="AF1100" s="13">
        <v>0.2</v>
      </c>
      <c r="AG1100" s="13">
        <v>8.1</v>
      </c>
      <c r="AH1100" s="13">
        <v>1.07</v>
      </c>
      <c r="AI1100" s="13">
        <v>14.6</v>
      </c>
      <c r="AJ1100" s="13">
        <v>14.4</v>
      </c>
      <c r="AK1100" s="13">
        <v>21.8</v>
      </c>
      <c r="AL1100" s="13">
        <v>17.899999999999999</v>
      </c>
      <c r="AM1100" s="13">
        <v>13.7</v>
      </c>
      <c r="AN1100" s="13">
        <v>56</v>
      </c>
      <c r="AO1100" s="13">
        <v>57.4</v>
      </c>
      <c r="AP1100" s="13">
        <v>13.5</v>
      </c>
      <c r="AQ1100" s="13">
        <v>101.68</v>
      </c>
      <c r="AR1100" s="13">
        <v>10.5</v>
      </c>
      <c r="AS1100" s="13">
        <v>2801</v>
      </c>
      <c r="AT1100" s="16">
        <v>6.5074626865671643</v>
      </c>
      <c r="AU1100" s="16">
        <v>1.1044776119402986</v>
      </c>
      <c r="AV1100" s="17">
        <v>7.8955223880597014</v>
      </c>
      <c r="AW1100" s="17">
        <v>3.1940298507462686</v>
      </c>
      <c r="AX1100" s="17">
        <v>4.5970149253731343</v>
      </c>
      <c r="AY1100" s="17">
        <v>0.5074626865671642</v>
      </c>
      <c r="AZ1100" s="17">
        <v>1.5970149253731343</v>
      </c>
      <c r="BA1100" s="17">
        <v>1.1044776119402986</v>
      </c>
      <c r="BB1100" s="18">
        <v>0.32865973164480627</v>
      </c>
      <c r="BC1100" s="18">
        <v>1</v>
      </c>
      <c r="BD1100" s="18">
        <v>2.5629428614503243E-2</v>
      </c>
      <c r="BE1100" s="18">
        <v>8.0657319463289606E-2</v>
      </c>
      <c r="BF1100" s="18">
        <v>0.16131463892657921</v>
      </c>
      <c r="BG1100" s="18">
        <v>0.23217247097844113</v>
      </c>
      <c r="BH1100" s="58" t="s">
        <v>1321</v>
      </c>
      <c r="BI1100" s="58" t="s">
        <v>1329</v>
      </c>
      <c r="BJ1100" s="60">
        <v>0.56000000000000005</v>
      </c>
      <c r="BK1100" s="60">
        <v>0.57399999999999995</v>
      </c>
      <c r="BL1100" s="60">
        <v>0.20217260108630053</v>
      </c>
      <c r="BM1100" s="62" t="s">
        <v>1527</v>
      </c>
      <c r="BN1100" s="64">
        <v>0.19902099162137002</v>
      </c>
      <c r="BO1100" s="64">
        <v>1326.6000000000001</v>
      </c>
      <c r="BP1100" s="65">
        <v>5.5781697572742345E-2</v>
      </c>
      <c r="BQ1100" s="65">
        <v>1</v>
      </c>
      <c r="BR1100" s="80">
        <v>0.39876375697271216</v>
      </c>
      <c r="BS1100" s="18">
        <v>0.16835016835016833</v>
      </c>
    </row>
    <row r="1101" spans="1:71">
      <c r="A1101" s="77" t="s">
        <v>556</v>
      </c>
      <c r="B1101" s="12" t="s">
        <v>43</v>
      </c>
      <c r="C1101" s="13">
        <v>30</v>
      </c>
      <c r="D1101" s="13">
        <v>69</v>
      </c>
      <c r="E1101" s="13">
        <v>58</v>
      </c>
      <c r="F1101" s="13">
        <v>11</v>
      </c>
      <c r="G1101" s="13">
        <v>16.399999999999999</v>
      </c>
      <c r="H1101" s="14">
        <v>435</v>
      </c>
      <c r="I1101" s="15">
        <v>173</v>
      </c>
      <c r="J1101" s="15">
        <v>352</v>
      </c>
      <c r="K1101" s="14">
        <v>48.3</v>
      </c>
      <c r="L1101" s="15">
        <v>69</v>
      </c>
      <c r="M1101" s="15">
        <v>173</v>
      </c>
      <c r="N1101" s="14">
        <v>38.6</v>
      </c>
      <c r="O1101" s="14">
        <v>28</v>
      </c>
      <c r="P1101" s="14">
        <v>41</v>
      </c>
      <c r="Q1101" s="14">
        <v>71.8</v>
      </c>
      <c r="R1101" s="15">
        <v>62</v>
      </c>
      <c r="S1101" s="15">
        <v>179</v>
      </c>
      <c r="T1101" s="15">
        <v>242</v>
      </c>
      <c r="U1101" s="15">
        <v>97</v>
      </c>
      <c r="V1101" s="68">
        <v>41</v>
      </c>
      <c r="W1101" s="15">
        <v>41</v>
      </c>
      <c r="X1101" s="15">
        <v>7</v>
      </c>
      <c r="Y1101" s="15">
        <v>110</v>
      </c>
      <c r="Z1101" s="14">
        <v>994</v>
      </c>
      <c r="AA1101" s="14">
        <v>2</v>
      </c>
      <c r="AB1101" s="14">
        <v>0</v>
      </c>
      <c r="AC1101" s="13">
        <v>4.8</v>
      </c>
      <c r="AD1101" s="13">
        <v>118.7</v>
      </c>
      <c r="AE1101" s="13">
        <v>104.1</v>
      </c>
      <c r="AF1101" s="13">
        <v>14.5</v>
      </c>
      <c r="AG1101" s="13">
        <v>11.1</v>
      </c>
      <c r="AH1101" s="13">
        <v>2.4900000000000002</v>
      </c>
      <c r="AI1101" s="13">
        <v>19.2</v>
      </c>
      <c r="AJ1101" s="13">
        <v>5.6</v>
      </c>
      <c r="AK1101" s="13">
        <v>14.8</v>
      </c>
      <c r="AL1101" s="13">
        <v>10.199999999999999</v>
      </c>
      <c r="AM1101" s="13">
        <v>7.7</v>
      </c>
      <c r="AN1101" s="13">
        <v>57.6</v>
      </c>
      <c r="AO1101" s="13">
        <v>58.7</v>
      </c>
      <c r="AP1101" s="13">
        <v>15.1</v>
      </c>
      <c r="AQ1101" s="13">
        <v>101.26</v>
      </c>
      <c r="AR1101" s="13">
        <v>9.3000000000000007</v>
      </c>
      <c r="AS1101" s="13">
        <v>2379</v>
      </c>
      <c r="AT1101" s="16">
        <v>6.3043478260869561</v>
      </c>
      <c r="AU1101" s="16">
        <v>1.4057971014492754</v>
      </c>
      <c r="AV1101" s="17">
        <v>3.5072463768115942</v>
      </c>
      <c r="AW1101" s="17">
        <v>0.89855072463768115</v>
      </c>
      <c r="AX1101" s="17">
        <v>2.5942028985507246</v>
      </c>
      <c r="AY1101" s="17">
        <v>0.59420289855072461</v>
      </c>
      <c r="AZ1101" s="17">
        <v>0.10144927536231885</v>
      </c>
      <c r="BA1101" s="17">
        <v>0.59420289855072461</v>
      </c>
      <c r="BB1101" s="18">
        <v>0.3844114528101803</v>
      </c>
      <c r="BC1101" s="18">
        <v>2.3658536585365857</v>
      </c>
      <c r="BD1101" s="18">
        <v>3.6231884057971016E-2</v>
      </c>
      <c r="BE1101" s="18">
        <v>6.1859314245316377E-3</v>
      </c>
      <c r="BF1101" s="18">
        <v>5.4789678331565929E-2</v>
      </c>
      <c r="BG1101" s="18">
        <v>0.15818310357016616</v>
      </c>
      <c r="BH1101" s="58" t="s">
        <v>1321</v>
      </c>
      <c r="BI1101" s="58" t="s">
        <v>1331</v>
      </c>
      <c r="BJ1101" s="60">
        <v>0.57600000000000007</v>
      </c>
      <c r="BK1101" s="60">
        <v>0.58700000000000008</v>
      </c>
      <c r="BL1101" s="60">
        <v>0.2124321062160531</v>
      </c>
      <c r="BM1101" s="62" t="s">
        <v>1527</v>
      </c>
      <c r="BN1101" s="64">
        <v>0.19280902808153266</v>
      </c>
      <c r="BO1101" s="64">
        <v>1131.5999999999999</v>
      </c>
      <c r="BP1101" s="65">
        <v>8.571933545422411E-2</v>
      </c>
      <c r="BQ1101" s="65">
        <v>2.3658536585365852</v>
      </c>
      <c r="BR1101" s="80">
        <v>0.2138564863909509</v>
      </c>
      <c r="BS1101" s="18">
        <v>8.5424767291151185E-2</v>
      </c>
    </row>
    <row r="1102" spans="1:71">
      <c r="A1102" s="77" t="s">
        <v>558</v>
      </c>
      <c r="B1102" s="12" t="s">
        <v>59</v>
      </c>
      <c r="C1102" s="13">
        <v>24</v>
      </c>
      <c r="D1102" s="13">
        <v>72</v>
      </c>
      <c r="E1102" s="13">
        <v>38</v>
      </c>
      <c r="F1102" s="13">
        <v>34</v>
      </c>
      <c r="G1102" s="13">
        <v>19.899999999999999</v>
      </c>
      <c r="H1102" s="14">
        <v>432</v>
      </c>
      <c r="I1102" s="15">
        <v>173</v>
      </c>
      <c r="J1102" s="15">
        <v>317</v>
      </c>
      <c r="K1102" s="14">
        <v>55.9</v>
      </c>
      <c r="L1102" s="15">
        <v>14</v>
      </c>
      <c r="M1102" s="15">
        <v>50</v>
      </c>
      <c r="N1102" s="14">
        <v>32.1</v>
      </c>
      <c r="O1102" s="14">
        <v>65</v>
      </c>
      <c r="P1102" s="14">
        <v>86</v>
      </c>
      <c r="Q1102" s="14">
        <v>75.900000000000006</v>
      </c>
      <c r="R1102" s="15">
        <v>130</v>
      </c>
      <c r="S1102" s="15">
        <v>266</v>
      </c>
      <c r="T1102" s="15">
        <v>396</v>
      </c>
      <c r="U1102" s="15">
        <v>122</v>
      </c>
      <c r="V1102" s="68">
        <v>65</v>
      </c>
      <c r="W1102" s="15">
        <v>29</v>
      </c>
      <c r="X1102" s="15">
        <v>101</v>
      </c>
      <c r="Y1102" s="15">
        <v>180</v>
      </c>
      <c r="Z1102" s="14">
        <v>1418</v>
      </c>
      <c r="AA1102" s="14">
        <v>2</v>
      </c>
      <c r="AB1102" s="14">
        <v>0</v>
      </c>
      <c r="AC1102" s="13">
        <v>0.1</v>
      </c>
      <c r="AD1102" s="13">
        <v>109.1</v>
      </c>
      <c r="AE1102" s="13">
        <v>108.6</v>
      </c>
      <c r="AF1102" s="13">
        <v>0.5</v>
      </c>
      <c r="AG1102" s="13">
        <v>12</v>
      </c>
      <c r="AH1102" s="13">
        <v>1.81</v>
      </c>
      <c r="AI1102" s="13">
        <v>22.7</v>
      </c>
      <c r="AJ1102" s="13">
        <v>8.6</v>
      </c>
      <c r="AK1102" s="13">
        <v>17</v>
      </c>
      <c r="AL1102" s="13">
        <v>12.9</v>
      </c>
      <c r="AM1102" s="13">
        <v>12.5</v>
      </c>
      <c r="AN1102" s="13">
        <v>58.6</v>
      </c>
      <c r="AO1102" s="13">
        <v>61.6</v>
      </c>
      <c r="AP1102" s="13">
        <v>12.1</v>
      </c>
      <c r="AQ1102" s="13">
        <v>101.75</v>
      </c>
      <c r="AR1102" s="13">
        <v>9.6</v>
      </c>
      <c r="AS1102" s="13">
        <v>3036</v>
      </c>
      <c r="AT1102" s="16">
        <v>6</v>
      </c>
      <c r="AU1102" s="16">
        <v>1.6944444444444444</v>
      </c>
      <c r="AV1102" s="17">
        <v>5.5</v>
      </c>
      <c r="AW1102" s="17">
        <v>1.8055555555555556</v>
      </c>
      <c r="AX1102" s="17">
        <v>3.6944444444444446</v>
      </c>
      <c r="AY1102" s="17">
        <v>0.40277777777777779</v>
      </c>
      <c r="AZ1102" s="17">
        <v>1.4027777777777777</v>
      </c>
      <c r="BA1102" s="17">
        <v>0.90277777777777779</v>
      </c>
      <c r="BB1102" s="18">
        <v>0.30150753768844224</v>
      </c>
      <c r="BC1102" s="18">
        <v>1.8769230769230769</v>
      </c>
      <c r="BD1102" s="18">
        <v>2.0240089335566723E-2</v>
      </c>
      <c r="BE1102" s="18">
        <v>7.0491345616973761E-2</v>
      </c>
      <c r="BF1102" s="18">
        <v>9.0731434952540491E-2</v>
      </c>
      <c r="BG1102" s="18">
        <v>0.18565047459519823</v>
      </c>
      <c r="BH1102" s="58" t="s">
        <v>1321</v>
      </c>
      <c r="BI1102" s="58" t="s">
        <v>1330</v>
      </c>
      <c r="BJ1102" s="60">
        <v>0.58599999999999997</v>
      </c>
      <c r="BK1102" s="60">
        <v>0.61599999999999999</v>
      </c>
      <c r="BL1102" s="60">
        <v>0.19130959565479783</v>
      </c>
      <c r="BM1102" s="62" t="s">
        <v>1527</v>
      </c>
      <c r="BN1102" s="64">
        <v>0.1835010060362173</v>
      </c>
      <c r="BO1102" s="64">
        <v>1432.8</v>
      </c>
      <c r="BP1102" s="65">
        <v>8.5147962032384145E-2</v>
      </c>
      <c r="BQ1102" s="65">
        <v>1.8769230769230769</v>
      </c>
      <c r="BR1102" s="80">
        <v>0.27638190954773872</v>
      </c>
      <c r="BS1102" s="18">
        <v>0.1223711148334264</v>
      </c>
    </row>
    <row r="1103" spans="1:71">
      <c r="A1103" s="77" t="s">
        <v>562</v>
      </c>
      <c r="B1103" s="12" t="s">
        <v>195</v>
      </c>
      <c r="C1103" s="13">
        <v>20</v>
      </c>
      <c r="D1103" s="13">
        <v>46</v>
      </c>
      <c r="E1103" s="13">
        <v>11</v>
      </c>
      <c r="F1103" s="13">
        <v>35</v>
      </c>
      <c r="G1103" s="13">
        <v>22.7</v>
      </c>
      <c r="H1103" s="14">
        <v>419</v>
      </c>
      <c r="I1103" s="15">
        <v>133</v>
      </c>
      <c r="J1103" s="15">
        <v>373</v>
      </c>
      <c r="K1103" s="14">
        <v>35.799999999999997</v>
      </c>
      <c r="L1103" s="15">
        <v>87</v>
      </c>
      <c r="M1103" s="15">
        <v>262</v>
      </c>
      <c r="N1103" s="14">
        <v>33.299999999999997</v>
      </c>
      <c r="O1103" s="14">
        <v>69</v>
      </c>
      <c r="P1103" s="14">
        <v>78</v>
      </c>
      <c r="Q1103" s="14">
        <v>83.8</v>
      </c>
      <c r="R1103" s="15">
        <v>41</v>
      </c>
      <c r="S1103" s="15">
        <v>138</v>
      </c>
      <c r="T1103" s="15">
        <v>179</v>
      </c>
      <c r="U1103" s="15">
        <v>41</v>
      </c>
      <c r="V1103" s="68">
        <v>46</v>
      </c>
      <c r="W1103" s="15">
        <v>23</v>
      </c>
      <c r="X1103" s="15">
        <v>23</v>
      </c>
      <c r="Y1103" s="15">
        <v>106</v>
      </c>
      <c r="Z1103" s="14">
        <v>787</v>
      </c>
      <c r="AA1103" s="14">
        <v>0</v>
      </c>
      <c r="AB1103" s="14">
        <v>0</v>
      </c>
      <c r="AC1103" s="13">
        <v>-5.7</v>
      </c>
      <c r="AD1103" s="13">
        <v>103</v>
      </c>
      <c r="AE1103" s="13">
        <v>115.2</v>
      </c>
      <c r="AF1103" s="13">
        <v>-12.3</v>
      </c>
      <c r="AG1103" s="13">
        <v>6.3</v>
      </c>
      <c r="AH1103" s="13">
        <v>0.87</v>
      </c>
      <c r="AI1103" s="13">
        <v>8.1</v>
      </c>
      <c r="AJ1103" s="13">
        <v>3.7</v>
      </c>
      <c r="AK1103" s="13">
        <v>13.8</v>
      </c>
      <c r="AL1103" s="13">
        <v>8.4</v>
      </c>
      <c r="AM1103" s="13">
        <v>9.3000000000000007</v>
      </c>
      <c r="AN1103" s="13">
        <v>47.4</v>
      </c>
      <c r="AO1103" s="13">
        <v>51.6</v>
      </c>
      <c r="AP1103" s="13">
        <v>18.5</v>
      </c>
      <c r="AQ1103" s="13">
        <v>97.91</v>
      </c>
      <c r="AR1103" s="13">
        <v>6.1</v>
      </c>
      <c r="AS1103" s="13">
        <v>2126</v>
      </c>
      <c r="AT1103" s="16">
        <v>9.1086956521739122</v>
      </c>
      <c r="AU1103" s="16">
        <v>0.89130434782608692</v>
      </c>
      <c r="AV1103" s="17">
        <v>3.8913043478260869</v>
      </c>
      <c r="AW1103" s="17">
        <v>0.89130434782608692</v>
      </c>
      <c r="AX1103" s="17">
        <v>3</v>
      </c>
      <c r="AY1103" s="17">
        <v>0.5</v>
      </c>
      <c r="AZ1103" s="17">
        <v>0.5</v>
      </c>
      <c r="BA1103" s="17">
        <v>1</v>
      </c>
      <c r="BB1103" s="18">
        <v>0.40126412564642788</v>
      </c>
      <c r="BC1103" s="18">
        <v>0.89130434782608692</v>
      </c>
      <c r="BD1103" s="18">
        <v>2.2026431718061675E-2</v>
      </c>
      <c r="BE1103" s="18">
        <v>2.2026431718061675E-2</v>
      </c>
      <c r="BF1103" s="18">
        <v>3.9264508714805593E-2</v>
      </c>
      <c r="BG1103" s="18">
        <v>0.13215859030837004</v>
      </c>
      <c r="BH1103" s="58" t="s">
        <v>1322</v>
      </c>
      <c r="BI1103" s="58" t="s">
        <v>1329</v>
      </c>
      <c r="BJ1103" s="60">
        <v>0.47399999999999998</v>
      </c>
      <c r="BK1103" s="60">
        <v>0.51600000000000001</v>
      </c>
      <c r="BL1103" s="60">
        <v>0.22510561255280628</v>
      </c>
      <c r="BM1103" s="62" t="s">
        <v>1527</v>
      </c>
      <c r="BN1103" s="64">
        <v>0.2785758026419386</v>
      </c>
      <c r="BO1103" s="64">
        <v>1044.2</v>
      </c>
      <c r="BP1103" s="65">
        <v>3.9264508714805593E-2</v>
      </c>
      <c r="BQ1103" s="65">
        <v>0.89130434782608692</v>
      </c>
      <c r="BR1103" s="80">
        <v>0.17142309902317565</v>
      </c>
      <c r="BS1103" s="18">
        <v>7.1825320819766336E-2</v>
      </c>
    </row>
    <row r="1104" spans="1:71">
      <c r="A1104" s="77" t="s">
        <v>564</v>
      </c>
      <c r="B1104" s="12" t="s">
        <v>145</v>
      </c>
      <c r="C1104" s="13">
        <v>24</v>
      </c>
      <c r="D1104" s="13">
        <v>59</v>
      </c>
      <c r="E1104" s="13">
        <v>21</v>
      </c>
      <c r="F1104" s="13">
        <v>38</v>
      </c>
      <c r="G1104" s="13">
        <v>17.7</v>
      </c>
      <c r="H1104" s="14">
        <v>419</v>
      </c>
      <c r="I1104" s="15">
        <v>148</v>
      </c>
      <c r="J1104" s="15">
        <v>348</v>
      </c>
      <c r="K1104" s="14">
        <v>42.9</v>
      </c>
      <c r="L1104" s="15">
        <v>106</v>
      </c>
      <c r="M1104" s="15">
        <v>260</v>
      </c>
      <c r="N1104" s="14">
        <v>40.5</v>
      </c>
      <c r="O1104" s="14">
        <v>18</v>
      </c>
      <c r="P1104" s="14">
        <v>18</v>
      </c>
      <c r="Q1104" s="14">
        <v>88.9</v>
      </c>
      <c r="R1104" s="15">
        <v>35</v>
      </c>
      <c r="S1104" s="15">
        <v>124</v>
      </c>
      <c r="T1104" s="15">
        <v>159</v>
      </c>
      <c r="U1104" s="15">
        <v>53</v>
      </c>
      <c r="V1104" s="68">
        <v>30</v>
      </c>
      <c r="W1104" s="15">
        <v>18</v>
      </c>
      <c r="X1104" s="15">
        <v>12</v>
      </c>
      <c r="Y1104" s="15">
        <v>94</v>
      </c>
      <c r="Z1104" s="14">
        <v>743</v>
      </c>
      <c r="AA1104" s="14">
        <v>0</v>
      </c>
      <c r="AB1104" s="14">
        <v>0</v>
      </c>
      <c r="AC1104" s="13">
        <v>-3.1</v>
      </c>
      <c r="AD1104" s="13">
        <v>105</v>
      </c>
      <c r="AE1104" s="13">
        <v>113.4</v>
      </c>
      <c r="AF1104" s="13">
        <v>-8.4</v>
      </c>
      <c r="AG1104" s="13">
        <v>7.3</v>
      </c>
      <c r="AH1104" s="13">
        <v>1.96</v>
      </c>
      <c r="AI1104" s="13">
        <v>12.2</v>
      </c>
      <c r="AJ1104" s="13">
        <v>3.2</v>
      </c>
      <c r="AK1104" s="13">
        <v>11.7</v>
      </c>
      <c r="AL1104" s="13">
        <v>7.2</v>
      </c>
      <c r="AM1104" s="13">
        <v>6.2</v>
      </c>
      <c r="AN1104" s="13">
        <v>58.1</v>
      </c>
      <c r="AO1104" s="13">
        <v>59</v>
      </c>
      <c r="AP1104" s="13">
        <v>14.7</v>
      </c>
      <c r="AQ1104" s="13">
        <v>102.32</v>
      </c>
      <c r="AR1104" s="13">
        <v>7.2</v>
      </c>
      <c r="AS1104" s="13">
        <v>2222</v>
      </c>
      <c r="AT1104" s="16">
        <v>7.101694915254237</v>
      </c>
      <c r="AU1104" s="16">
        <v>0.89830508474576276</v>
      </c>
      <c r="AV1104" s="17">
        <v>2.6949152542372881</v>
      </c>
      <c r="AW1104" s="17">
        <v>0.59322033898305082</v>
      </c>
      <c r="AX1104" s="17">
        <v>2.1016949152542375</v>
      </c>
      <c r="AY1104" s="17">
        <v>0.30508474576271188</v>
      </c>
      <c r="AZ1104" s="17">
        <v>0.20338983050847459</v>
      </c>
      <c r="BA1104" s="17">
        <v>0.50847457627118642</v>
      </c>
      <c r="BB1104" s="18">
        <v>0.40122570142679309</v>
      </c>
      <c r="BC1104" s="18">
        <v>1.7666666666666668</v>
      </c>
      <c r="BD1104" s="18">
        <v>1.7236426314277509E-2</v>
      </c>
      <c r="BE1104" s="18">
        <v>1.1490950876185006E-2</v>
      </c>
      <c r="BF1104" s="18">
        <v>3.3515273388872932E-2</v>
      </c>
      <c r="BG1104" s="18">
        <v>0.1187398257205784</v>
      </c>
      <c r="BH1104" s="58" t="s">
        <v>1321</v>
      </c>
      <c r="BI1104" s="58" t="s">
        <v>1330</v>
      </c>
      <c r="BJ1104" s="60">
        <v>0.58099999999999996</v>
      </c>
      <c r="BK1104" s="60">
        <v>0.59</v>
      </c>
      <c r="BL1104" s="60">
        <v>0.21001810500905249</v>
      </c>
      <c r="BM1104" s="62" t="s">
        <v>1527</v>
      </c>
      <c r="BN1104" s="64">
        <v>0.21719469358524027</v>
      </c>
      <c r="BO1104" s="64">
        <v>1044.3</v>
      </c>
      <c r="BP1104" s="65">
        <v>5.0751699703150438E-2</v>
      </c>
      <c r="BQ1104" s="65">
        <v>1.7666666666666666</v>
      </c>
      <c r="BR1104" s="80">
        <v>0.15225509910945131</v>
      </c>
      <c r="BS1104" s="18">
        <v>6.0327492099971271E-2</v>
      </c>
    </row>
    <row r="1105" spans="1:71">
      <c r="A1105" s="77" t="s">
        <v>566</v>
      </c>
      <c r="B1105" s="12" t="s">
        <v>163</v>
      </c>
      <c r="C1105" s="13">
        <v>24</v>
      </c>
      <c r="D1105" s="13">
        <v>66</v>
      </c>
      <c r="E1105" s="13">
        <v>17</v>
      </c>
      <c r="F1105" s="13">
        <v>49</v>
      </c>
      <c r="G1105" s="13">
        <v>18.8</v>
      </c>
      <c r="H1105" s="14">
        <v>416</v>
      </c>
      <c r="I1105" s="15">
        <v>158</v>
      </c>
      <c r="J1105" s="15">
        <v>350</v>
      </c>
      <c r="K1105" s="14">
        <v>45.5</v>
      </c>
      <c r="L1105" s="15">
        <v>53</v>
      </c>
      <c r="M1105" s="15">
        <v>165</v>
      </c>
      <c r="N1105" s="14">
        <v>34.1</v>
      </c>
      <c r="O1105" s="14">
        <v>46</v>
      </c>
      <c r="P1105" s="14">
        <v>53</v>
      </c>
      <c r="Q1105" s="14">
        <v>83.6</v>
      </c>
      <c r="R1105" s="15">
        <v>112</v>
      </c>
      <c r="S1105" s="15">
        <v>205</v>
      </c>
      <c r="T1105" s="15">
        <v>317</v>
      </c>
      <c r="U1105" s="15">
        <v>86</v>
      </c>
      <c r="V1105" s="68">
        <v>53</v>
      </c>
      <c r="W1105" s="15">
        <v>40</v>
      </c>
      <c r="X1105" s="15">
        <v>7</v>
      </c>
      <c r="Y1105" s="15">
        <v>79</v>
      </c>
      <c r="Z1105" s="14">
        <v>1016</v>
      </c>
      <c r="AA1105" s="14">
        <v>4</v>
      </c>
      <c r="AB1105" s="14">
        <v>0</v>
      </c>
      <c r="AC1105" s="13">
        <v>-5</v>
      </c>
      <c r="AD1105" s="13">
        <v>107.2</v>
      </c>
      <c r="AE1105" s="13">
        <v>119</v>
      </c>
      <c r="AF1105" s="13">
        <v>-11.8</v>
      </c>
      <c r="AG1105" s="13">
        <v>10.1</v>
      </c>
      <c r="AH1105" s="13">
        <v>1.73</v>
      </c>
      <c r="AI1105" s="13">
        <v>17.2</v>
      </c>
      <c r="AJ1105" s="13">
        <v>8.1999999999999993</v>
      </c>
      <c r="AK1105" s="13">
        <v>16.600000000000001</v>
      </c>
      <c r="AL1105" s="13">
        <v>12.2</v>
      </c>
      <c r="AM1105" s="13">
        <v>10</v>
      </c>
      <c r="AN1105" s="13">
        <v>53.6</v>
      </c>
      <c r="AO1105" s="13">
        <v>56.3</v>
      </c>
      <c r="AP1105" s="13">
        <v>14</v>
      </c>
      <c r="AQ1105" s="13">
        <v>100.95</v>
      </c>
      <c r="AR1105" s="13">
        <v>8.6999999999999993</v>
      </c>
      <c r="AS1105" s="13">
        <v>2595</v>
      </c>
      <c r="AT1105" s="16">
        <v>6.3030303030303028</v>
      </c>
      <c r="AU1105" s="16">
        <v>1.303030303030303</v>
      </c>
      <c r="AV1105" s="17">
        <v>4.8030303030303028</v>
      </c>
      <c r="AW1105" s="17">
        <v>1.696969696969697</v>
      </c>
      <c r="AX1105" s="17">
        <v>3.106060606060606</v>
      </c>
      <c r="AY1105" s="17">
        <v>0.60606060606060608</v>
      </c>
      <c r="AZ1105" s="17">
        <v>0.10606060606060606</v>
      </c>
      <c r="BA1105" s="17">
        <v>0.80303030303030298</v>
      </c>
      <c r="BB1105" s="18">
        <v>0.33526756931012247</v>
      </c>
      <c r="BC1105" s="18">
        <v>1.6226415094339623</v>
      </c>
      <c r="BD1105" s="18">
        <v>3.2237266279819474E-2</v>
      </c>
      <c r="BE1105" s="18">
        <v>5.641521598968407E-3</v>
      </c>
      <c r="BF1105" s="18">
        <v>9.0264345583494512E-2</v>
      </c>
      <c r="BG1105" s="18">
        <v>0.16521598968407478</v>
      </c>
      <c r="BH1105" s="58" t="s">
        <v>1321</v>
      </c>
      <c r="BI1105" s="58" t="s">
        <v>1330</v>
      </c>
      <c r="BJ1105" s="60">
        <v>0.53600000000000003</v>
      </c>
      <c r="BK1105" s="60">
        <v>0.56299999999999994</v>
      </c>
      <c r="BL1105" s="60">
        <v>0.21122510561255281</v>
      </c>
      <c r="BM1105" s="62" t="s">
        <v>1527</v>
      </c>
      <c r="BN1105" s="64">
        <v>0.19276873361380403</v>
      </c>
      <c r="BO1105" s="64">
        <v>1240.8</v>
      </c>
      <c r="BP1105" s="65">
        <v>6.9310122501611865E-2</v>
      </c>
      <c r="BQ1105" s="65">
        <v>1.6226415094339623</v>
      </c>
      <c r="BR1105" s="80">
        <v>0.2554803352675693</v>
      </c>
      <c r="BS1105" s="18">
        <v>9.7786374382119068E-2</v>
      </c>
    </row>
    <row r="1106" spans="1:71">
      <c r="A1106" s="77" t="s">
        <v>568</v>
      </c>
      <c r="B1106" s="12" t="s">
        <v>57</v>
      </c>
      <c r="C1106" s="13">
        <v>24</v>
      </c>
      <c r="D1106" s="13">
        <v>57</v>
      </c>
      <c r="E1106" s="13">
        <v>28</v>
      </c>
      <c r="F1106" s="13">
        <v>29</v>
      </c>
      <c r="G1106" s="13">
        <v>20.2</v>
      </c>
      <c r="H1106" s="14">
        <v>410</v>
      </c>
      <c r="I1106" s="15">
        <v>143</v>
      </c>
      <c r="J1106" s="15">
        <v>291</v>
      </c>
      <c r="K1106" s="14">
        <v>49.7</v>
      </c>
      <c r="L1106" s="15">
        <v>91</v>
      </c>
      <c r="M1106" s="15">
        <v>205</v>
      </c>
      <c r="N1106" s="14">
        <v>43.7</v>
      </c>
      <c r="O1106" s="14">
        <v>34</v>
      </c>
      <c r="P1106" s="14">
        <v>46</v>
      </c>
      <c r="Q1106" s="14">
        <v>71.099999999999994</v>
      </c>
      <c r="R1106" s="15">
        <v>23</v>
      </c>
      <c r="S1106" s="15">
        <v>137</v>
      </c>
      <c r="T1106" s="15">
        <v>154</v>
      </c>
      <c r="U1106" s="15">
        <v>148</v>
      </c>
      <c r="V1106" s="68">
        <v>51</v>
      </c>
      <c r="W1106" s="15">
        <v>34</v>
      </c>
      <c r="X1106" s="15">
        <v>29</v>
      </c>
      <c r="Y1106" s="15">
        <v>103</v>
      </c>
      <c r="Z1106" s="14">
        <v>958</v>
      </c>
      <c r="AA1106" s="14">
        <v>1</v>
      </c>
      <c r="AB1106" s="14">
        <v>0</v>
      </c>
      <c r="AC1106" s="13">
        <v>-1.2</v>
      </c>
      <c r="AD1106" s="13">
        <v>109.7</v>
      </c>
      <c r="AE1106" s="13">
        <v>111.6</v>
      </c>
      <c r="AF1106" s="13">
        <v>-1.9</v>
      </c>
      <c r="AG1106" s="13">
        <v>17.5</v>
      </c>
      <c r="AH1106" s="13">
        <v>2.94</v>
      </c>
      <c r="AI1106" s="13">
        <v>28.9</v>
      </c>
      <c r="AJ1106" s="13">
        <v>1.9</v>
      </c>
      <c r="AK1106" s="13">
        <v>11.6</v>
      </c>
      <c r="AL1106" s="13">
        <v>6.7</v>
      </c>
      <c r="AM1106" s="13">
        <v>9.8000000000000007</v>
      </c>
      <c r="AN1106" s="13">
        <v>65.099999999999994</v>
      </c>
      <c r="AO1106" s="13">
        <v>66.099999999999994</v>
      </c>
      <c r="AP1106" s="13">
        <v>13.1</v>
      </c>
      <c r="AQ1106" s="13">
        <v>102.63</v>
      </c>
      <c r="AR1106" s="13">
        <v>8.6</v>
      </c>
      <c r="AS1106" s="13">
        <v>2456</v>
      </c>
      <c r="AT1106" s="16">
        <v>7.192982456140351</v>
      </c>
      <c r="AU1106" s="16">
        <v>2.5964912280701755</v>
      </c>
      <c r="AV1106" s="17">
        <v>2.7017543859649122</v>
      </c>
      <c r="AW1106" s="17">
        <v>0.40350877192982454</v>
      </c>
      <c r="AX1106" s="17">
        <v>2.4035087719298245</v>
      </c>
      <c r="AY1106" s="17">
        <v>0.59649122807017541</v>
      </c>
      <c r="AZ1106" s="17">
        <v>0.50877192982456143</v>
      </c>
      <c r="BA1106" s="17">
        <v>0.89473684210526316</v>
      </c>
      <c r="BB1106" s="18">
        <v>0.3560882404029877</v>
      </c>
      <c r="BC1106" s="18">
        <v>2.9019607843137254</v>
      </c>
      <c r="BD1106" s="18">
        <v>2.9529268716345317E-2</v>
      </c>
      <c r="BE1106" s="18">
        <v>2.5186729199235716E-2</v>
      </c>
      <c r="BF1106" s="18">
        <v>1.9975681778704187E-2</v>
      </c>
      <c r="BG1106" s="18">
        <v>0.11898558276880319</v>
      </c>
      <c r="BH1106" s="58" t="s">
        <v>1322</v>
      </c>
      <c r="BI1106" s="58" t="s">
        <v>1330</v>
      </c>
      <c r="BJ1106" s="60">
        <v>0.65099999999999991</v>
      </c>
      <c r="BK1106" s="60">
        <v>0.66099999999999992</v>
      </c>
      <c r="BL1106" s="60">
        <v>0.1756185878092939</v>
      </c>
      <c r="BM1106" s="62" t="s">
        <v>1527</v>
      </c>
      <c r="BN1106" s="64">
        <v>0.21998658618376929</v>
      </c>
      <c r="BO1106" s="64">
        <v>1151.3999999999999</v>
      </c>
      <c r="BP1106" s="65">
        <v>0.12853916970644436</v>
      </c>
      <c r="BQ1106" s="65">
        <v>2.9019607843137254</v>
      </c>
      <c r="BR1106" s="80">
        <v>0.13375021712697585</v>
      </c>
      <c r="BS1106" s="18">
        <v>6.2822071680852298E-2</v>
      </c>
    </row>
    <row r="1107" spans="1:71">
      <c r="A1107" s="77" t="s">
        <v>574</v>
      </c>
      <c r="B1107" s="12" t="s">
        <v>139</v>
      </c>
      <c r="C1107" s="13">
        <v>23</v>
      </c>
      <c r="D1107" s="13">
        <v>71</v>
      </c>
      <c r="E1107" s="13">
        <v>15</v>
      </c>
      <c r="F1107" s="13">
        <v>56</v>
      </c>
      <c r="G1107" s="13">
        <v>17.5</v>
      </c>
      <c r="H1107" s="14">
        <v>405</v>
      </c>
      <c r="I1107" s="15">
        <v>170</v>
      </c>
      <c r="J1107" s="15">
        <v>277</v>
      </c>
      <c r="K1107" s="14">
        <v>59.6</v>
      </c>
      <c r="L1107" s="14">
        <v>0</v>
      </c>
      <c r="M1107" s="15">
        <v>7</v>
      </c>
      <c r="N1107" s="14">
        <v>0</v>
      </c>
      <c r="O1107" s="14">
        <v>71</v>
      </c>
      <c r="P1107" s="14">
        <v>114</v>
      </c>
      <c r="Q1107" s="14">
        <v>59.5</v>
      </c>
      <c r="R1107" s="15">
        <v>185</v>
      </c>
      <c r="S1107" s="15">
        <v>249</v>
      </c>
      <c r="T1107" s="15">
        <v>440</v>
      </c>
      <c r="U1107" s="15">
        <v>57</v>
      </c>
      <c r="V1107" s="68">
        <v>64</v>
      </c>
      <c r="W1107" s="15">
        <v>43</v>
      </c>
      <c r="X1107" s="15">
        <v>43</v>
      </c>
      <c r="Y1107" s="15">
        <v>107</v>
      </c>
      <c r="Z1107" s="14">
        <v>1207</v>
      </c>
      <c r="AA1107" s="14">
        <v>7</v>
      </c>
      <c r="AB1107" s="14">
        <v>0</v>
      </c>
      <c r="AC1107" s="13">
        <v>-1.7</v>
      </c>
      <c r="AD1107" s="13">
        <v>106.9</v>
      </c>
      <c r="AE1107" s="13">
        <v>110.3</v>
      </c>
      <c r="AF1107" s="13">
        <v>-3.4</v>
      </c>
      <c r="AG1107" s="13">
        <v>6.9</v>
      </c>
      <c r="AH1107" s="13">
        <v>0.92</v>
      </c>
      <c r="AI1107" s="13">
        <v>12.5</v>
      </c>
      <c r="AJ1107" s="13">
        <v>13.5</v>
      </c>
      <c r="AK1107" s="13">
        <v>20.9</v>
      </c>
      <c r="AL1107" s="13">
        <v>16.899999999999999</v>
      </c>
      <c r="AM1107" s="13">
        <v>13.6</v>
      </c>
      <c r="AN1107" s="13">
        <v>59.6</v>
      </c>
      <c r="AO1107" s="13">
        <v>60.9</v>
      </c>
      <c r="AP1107" s="13">
        <v>13</v>
      </c>
      <c r="AQ1107" s="13">
        <v>97.32</v>
      </c>
      <c r="AR1107" s="13">
        <v>11.5</v>
      </c>
      <c r="AS1107" s="13">
        <v>2498</v>
      </c>
      <c r="AT1107" s="16">
        <v>5.704225352112676</v>
      </c>
      <c r="AU1107" s="16">
        <v>0.80281690140845074</v>
      </c>
      <c r="AV1107" s="17">
        <v>6.197183098591549</v>
      </c>
      <c r="AW1107" s="17">
        <v>2.6056338028169015</v>
      </c>
      <c r="AX1107" s="17">
        <v>3.507042253521127</v>
      </c>
      <c r="AY1107" s="17">
        <v>0.60563380281690138</v>
      </c>
      <c r="AZ1107" s="17">
        <v>0.60563380281690138</v>
      </c>
      <c r="BA1107" s="17">
        <v>0.90140845070422537</v>
      </c>
      <c r="BB1107" s="18">
        <v>0.3259557344064386</v>
      </c>
      <c r="BC1107" s="18">
        <v>0.890625</v>
      </c>
      <c r="BD1107" s="18">
        <v>3.460764587525151E-2</v>
      </c>
      <c r="BE1107" s="18">
        <v>3.460764587525151E-2</v>
      </c>
      <c r="BF1107" s="18">
        <v>0.1488933601609658</v>
      </c>
      <c r="BG1107" s="18">
        <v>0.20040241448692153</v>
      </c>
      <c r="BH1107" s="58" t="s">
        <v>1321</v>
      </c>
      <c r="BI1107" s="58" t="s">
        <v>1330</v>
      </c>
      <c r="BJ1107" s="60">
        <v>0.59599999999999997</v>
      </c>
      <c r="BK1107" s="60">
        <v>0.60899999999999999</v>
      </c>
      <c r="BL1107" s="60">
        <v>0.16716958358479178</v>
      </c>
      <c r="BM1107" s="62" t="s">
        <v>1527</v>
      </c>
      <c r="BN1107" s="64">
        <v>0.17445518179499533</v>
      </c>
      <c r="BO1107" s="64">
        <v>1242.5</v>
      </c>
      <c r="BP1107" s="65">
        <v>4.5875251509054325E-2</v>
      </c>
      <c r="BQ1107" s="65">
        <v>0.890625</v>
      </c>
      <c r="BR1107" s="80">
        <v>0.35412474849094566</v>
      </c>
      <c r="BS1107" s="18">
        <v>0.14111334674714957</v>
      </c>
    </row>
    <row r="1108" spans="1:71">
      <c r="A1108" s="77" t="s">
        <v>582</v>
      </c>
      <c r="B1108" s="12" t="s">
        <v>145</v>
      </c>
      <c r="C1108" s="13">
        <v>23</v>
      </c>
      <c r="D1108" s="13">
        <v>63</v>
      </c>
      <c r="E1108" s="13">
        <v>18</v>
      </c>
      <c r="F1108" s="13">
        <v>45</v>
      </c>
      <c r="G1108" s="13">
        <v>20.399999999999999</v>
      </c>
      <c r="H1108" s="14">
        <v>391</v>
      </c>
      <c r="I1108" s="15">
        <v>158</v>
      </c>
      <c r="J1108" s="15">
        <v>359</v>
      </c>
      <c r="K1108" s="14">
        <v>43.8</v>
      </c>
      <c r="L1108" s="15">
        <v>19</v>
      </c>
      <c r="M1108" s="15">
        <v>69</v>
      </c>
      <c r="N1108" s="14">
        <v>24.3</v>
      </c>
      <c r="O1108" s="14">
        <v>63</v>
      </c>
      <c r="P1108" s="14">
        <v>82</v>
      </c>
      <c r="Q1108" s="14">
        <v>73.2</v>
      </c>
      <c r="R1108" s="15">
        <v>107</v>
      </c>
      <c r="S1108" s="15">
        <v>202</v>
      </c>
      <c r="T1108" s="15">
        <v>309</v>
      </c>
      <c r="U1108" s="15">
        <v>145</v>
      </c>
      <c r="V1108" s="68">
        <v>69</v>
      </c>
      <c r="W1108" s="15">
        <v>57</v>
      </c>
      <c r="X1108" s="15">
        <v>32</v>
      </c>
      <c r="Y1108" s="15">
        <v>139</v>
      </c>
      <c r="Z1108" s="14">
        <v>1178</v>
      </c>
      <c r="AA1108" s="14">
        <v>3</v>
      </c>
      <c r="AB1108" s="14">
        <v>1</v>
      </c>
      <c r="AC1108" s="13">
        <v>-3.8</v>
      </c>
      <c r="AD1108" s="13">
        <v>103.7</v>
      </c>
      <c r="AE1108" s="13">
        <v>111.9</v>
      </c>
      <c r="AF1108" s="13">
        <v>-8.1999999999999993</v>
      </c>
      <c r="AG1108" s="13">
        <v>16</v>
      </c>
      <c r="AH1108" s="13">
        <v>2.09</v>
      </c>
      <c r="AI1108" s="13">
        <v>24.1</v>
      </c>
      <c r="AJ1108" s="13">
        <v>7.6</v>
      </c>
      <c r="AK1108" s="13">
        <v>15.7</v>
      </c>
      <c r="AL1108" s="13">
        <v>11.4</v>
      </c>
      <c r="AM1108" s="13">
        <v>11.5</v>
      </c>
      <c r="AN1108" s="13">
        <v>46.2</v>
      </c>
      <c r="AO1108" s="13">
        <v>49.6</v>
      </c>
      <c r="AP1108" s="13">
        <v>14.5</v>
      </c>
      <c r="AQ1108" s="13">
        <v>102.69</v>
      </c>
      <c r="AR1108" s="13">
        <v>8.3000000000000007</v>
      </c>
      <c r="AS1108" s="13">
        <v>2743</v>
      </c>
      <c r="AT1108" s="16">
        <v>6.2063492063492065</v>
      </c>
      <c r="AU1108" s="16">
        <v>2.3015873015873014</v>
      </c>
      <c r="AV1108" s="17">
        <v>4.9047619047619051</v>
      </c>
      <c r="AW1108" s="17">
        <v>1.6984126984126984</v>
      </c>
      <c r="AX1108" s="17">
        <v>3.2063492063492065</v>
      </c>
      <c r="AY1108" s="17">
        <v>0.90476190476190477</v>
      </c>
      <c r="AZ1108" s="17">
        <v>0.50793650793650791</v>
      </c>
      <c r="BA1108" s="17">
        <v>1.0952380952380953</v>
      </c>
      <c r="BB1108" s="18">
        <v>0.30423280423280424</v>
      </c>
      <c r="BC1108" s="18">
        <v>2.1014492753623184</v>
      </c>
      <c r="BD1108" s="18">
        <v>4.4351073762838471E-2</v>
      </c>
      <c r="BE1108" s="18">
        <v>2.4898848428260192E-2</v>
      </c>
      <c r="BF1108" s="18">
        <v>8.3255524431995021E-2</v>
      </c>
      <c r="BG1108" s="18">
        <v>0.15717398070339247</v>
      </c>
      <c r="BH1108" s="58" t="s">
        <v>1322</v>
      </c>
      <c r="BI1108" s="58" t="s">
        <v>1330</v>
      </c>
      <c r="BJ1108" s="60">
        <v>0.46200000000000002</v>
      </c>
      <c r="BK1108" s="60">
        <v>0.496</v>
      </c>
      <c r="BL1108" s="60">
        <v>0.21665660832830416</v>
      </c>
      <c r="BM1108" s="62" t="s">
        <v>1527</v>
      </c>
      <c r="BN1108" s="64">
        <v>0.18981188719619305</v>
      </c>
      <c r="BO1108" s="64">
        <v>1285.1999999999998</v>
      </c>
      <c r="BP1108" s="65">
        <v>0.11282290694055401</v>
      </c>
      <c r="BQ1108" s="65">
        <v>2.1014492753623188</v>
      </c>
      <c r="BR1108" s="80">
        <v>0.24042950513538752</v>
      </c>
      <c r="BS1108" s="18">
        <v>0.10322647577549539</v>
      </c>
    </row>
    <row r="1109" spans="1:71">
      <c r="A1109" s="77" t="s">
        <v>590</v>
      </c>
      <c r="B1109" s="12" t="s">
        <v>43</v>
      </c>
      <c r="C1109" s="13">
        <v>31</v>
      </c>
      <c r="D1109" s="13">
        <v>54</v>
      </c>
      <c r="E1109" s="13">
        <v>44</v>
      </c>
      <c r="F1109" s="13">
        <v>10</v>
      </c>
      <c r="G1109" s="13">
        <v>19.3</v>
      </c>
      <c r="H1109" s="14">
        <v>383</v>
      </c>
      <c r="I1109" s="15">
        <v>140</v>
      </c>
      <c r="J1109" s="15">
        <v>313</v>
      </c>
      <c r="K1109" s="14">
        <v>44.6</v>
      </c>
      <c r="L1109" s="15">
        <v>59</v>
      </c>
      <c r="M1109" s="15">
        <v>167</v>
      </c>
      <c r="N1109" s="14">
        <v>35.299999999999997</v>
      </c>
      <c r="O1109" s="14">
        <v>43</v>
      </c>
      <c r="P1109" s="14">
        <v>49</v>
      </c>
      <c r="Q1109" s="14">
        <v>82.4</v>
      </c>
      <c r="R1109" s="15">
        <v>38</v>
      </c>
      <c r="S1109" s="15">
        <v>119</v>
      </c>
      <c r="T1109" s="15">
        <v>157</v>
      </c>
      <c r="U1109" s="15">
        <v>135</v>
      </c>
      <c r="V1109" s="68">
        <v>38</v>
      </c>
      <c r="W1109" s="15">
        <v>86</v>
      </c>
      <c r="X1109" s="15">
        <v>32</v>
      </c>
      <c r="Y1109" s="15">
        <v>103</v>
      </c>
      <c r="Z1109" s="14">
        <v>1091</v>
      </c>
      <c r="AA1109" s="14">
        <v>0</v>
      </c>
      <c r="AB1109" s="14">
        <v>0</v>
      </c>
      <c r="AC1109" s="13">
        <v>5.9</v>
      </c>
      <c r="AD1109" s="13">
        <v>117.5</v>
      </c>
      <c r="AE1109" s="13">
        <v>102.5</v>
      </c>
      <c r="AF1109" s="13">
        <v>15</v>
      </c>
      <c r="AG1109" s="13">
        <v>17.100000000000001</v>
      </c>
      <c r="AH1109" s="13">
        <v>3.7</v>
      </c>
      <c r="AI1109" s="13">
        <v>26.9</v>
      </c>
      <c r="AJ1109" s="13">
        <v>3.5</v>
      </c>
      <c r="AK1109" s="13">
        <v>10.8</v>
      </c>
      <c r="AL1109" s="13">
        <v>7.2</v>
      </c>
      <c r="AM1109" s="13">
        <v>7.3</v>
      </c>
      <c r="AN1109" s="13">
        <v>54.1</v>
      </c>
      <c r="AO1109" s="13">
        <v>56.8</v>
      </c>
      <c r="AP1109" s="13">
        <v>14.7</v>
      </c>
      <c r="AQ1109" s="13">
        <v>102.7</v>
      </c>
      <c r="AR1109" s="13">
        <v>10.1</v>
      </c>
      <c r="AS1109" s="13">
        <v>2221</v>
      </c>
      <c r="AT1109" s="16">
        <v>7.0925925925925926</v>
      </c>
      <c r="AU1109" s="16">
        <v>2.5</v>
      </c>
      <c r="AV1109" s="17">
        <v>2.9074074074074074</v>
      </c>
      <c r="AW1109" s="17">
        <v>0.70370370370370372</v>
      </c>
      <c r="AX1109" s="17">
        <v>2.2037037037037037</v>
      </c>
      <c r="AY1109" s="17">
        <v>1.5925925925925926</v>
      </c>
      <c r="AZ1109" s="17">
        <v>0.59259259259259256</v>
      </c>
      <c r="BA1109" s="17">
        <v>0.70370370370370372</v>
      </c>
      <c r="BB1109" s="18">
        <v>0.36749184417578201</v>
      </c>
      <c r="BC1109" s="18">
        <v>3.5526315789473681</v>
      </c>
      <c r="BD1109" s="18">
        <v>8.2517750911533294E-2</v>
      </c>
      <c r="BE1109" s="18">
        <v>3.0704279408942617E-2</v>
      </c>
      <c r="BF1109" s="18">
        <v>3.6461331798119362E-2</v>
      </c>
      <c r="BG1109" s="18">
        <v>0.11418153905200537</v>
      </c>
      <c r="BH1109" s="58" t="s">
        <v>1321</v>
      </c>
      <c r="BI1109" s="58" t="s">
        <v>1331</v>
      </c>
      <c r="BJ1109" s="60">
        <v>0.54100000000000004</v>
      </c>
      <c r="BK1109" s="60">
        <v>0.56799999999999995</v>
      </c>
      <c r="BL1109" s="60">
        <v>0.18889559444779722</v>
      </c>
      <c r="BM1109" s="62" t="s">
        <v>1527</v>
      </c>
      <c r="BN1109" s="64">
        <v>0.21691631269096059</v>
      </c>
      <c r="BO1109" s="64">
        <v>1042.2</v>
      </c>
      <c r="BP1109" s="65">
        <v>0.12953367875647667</v>
      </c>
      <c r="BQ1109" s="65">
        <v>3.5526315789473686</v>
      </c>
      <c r="BR1109" s="80">
        <v>0.15064287085012473</v>
      </c>
      <c r="BS1109" s="18">
        <v>8.7954967056866881E-2</v>
      </c>
    </row>
    <row r="1110" spans="1:71">
      <c r="A1110" s="77" t="s">
        <v>592</v>
      </c>
      <c r="B1110" s="12" t="s">
        <v>97</v>
      </c>
      <c r="C1110" s="13">
        <v>27</v>
      </c>
      <c r="D1110" s="13">
        <v>71</v>
      </c>
      <c r="E1110" s="13">
        <v>35</v>
      </c>
      <c r="F1110" s="13">
        <v>36</v>
      </c>
      <c r="G1110" s="13">
        <v>15.4</v>
      </c>
      <c r="H1110" s="14">
        <v>383</v>
      </c>
      <c r="I1110" s="15">
        <v>135</v>
      </c>
      <c r="J1110" s="15">
        <v>327</v>
      </c>
      <c r="K1110" s="14">
        <v>41.4</v>
      </c>
      <c r="L1110" s="15">
        <v>36</v>
      </c>
      <c r="M1110" s="15">
        <v>149</v>
      </c>
      <c r="N1110" s="14">
        <v>25.8</v>
      </c>
      <c r="O1110" s="14">
        <v>71</v>
      </c>
      <c r="P1110" s="14">
        <v>107</v>
      </c>
      <c r="Q1110" s="14">
        <v>68.2</v>
      </c>
      <c r="R1110" s="15">
        <v>121</v>
      </c>
      <c r="S1110" s="15">
        <v>192</v>
      </c>
      <c r="T1110" s="15">
        <v>312</v>
      </c>
      <c r="U1110" s="15">
        <v>43</v>
      </c>
      <c r="V1110" s="68">
        <v>36</v>
      </c>
      <c r="W1110" s="15">
        <v>64</v>
      </c>
      <c r="X1110" s="15">
        <v>78</v>
      </c>
      <c r="Y1110" s="15">
        <v>92</v>
      </c>
      <c r="Z1110" s="14">
        <v>1207</v>
      </c>
      <c r="AA1110" s="14">
        <v>2</v>
      </c>
      <c r="AB1110" s="14">
        <v>0</v>
      </c>
      <c r="AC1110" s="13">
        <v>-0.5</v>
      </c>
      <c r="AD1110" s="13">
        <v>105.9</v>
      </c>
      <c r="AE1110" s="13">
        <v>106.6</v>
      </c>
      <c r="AF1110" s="13">
        <v>-0.7</v>
      </c>
      <c r="AG1110" s="13">
        <v>5.6</v>
      </c>
      <c r="AH1110" s="13">
        <v>1.21</v>
      </c>
      <c r="AI1110" s="13">
        <v>9</v>
      </c>
      <c r="AJ1110" s="13">
        <v>10</v>
      </c>
      <c r="AK1110" s="13">
        <v>18.8</v>
      </c>
      <c r="AL1110" s="13">
        <v>14.1</v>
      </c>
      <c r="AM1110" s="13">
        <v>7.4</v>
      </c>
      <c r="AN1110" s="13">
        <v>47.4</v>
      </c>
      <c r="AO1110" s="13">
        <v>51.2</v>
      </c>
      <c r="AP1110" s="13">
        <v>15.5</v>
      </c>
      <c r="AQ1110" s="13">
        <v>98.62</v>
      </c>
      <c r="AR1110" s="13">
        <v>10.8</v>
      </c>
      <c r="AS1110" s="13">
        <v>2229</v>
      </c>
      <c r="AT1110" s="16">
        <v>5.394366197183099</v>
      </c>
      <c r="AU1110" s="16">
        <v>0.60563380281690138</v>
      </c>
      <c r="AV1110" s="17">
        <v>4.394366197183099</v>
      </c>
      <c r="AW1110" s="17">
        <v>1.704225352112676</v>
      </c>
      <c r="AX1110" s="17">
        <v>2.704225352112676</v>
      </c>
      <c r="AY1110" s="17">
        <v>0.90140845070422537</v>
      </c>
      <c r="AZ1110" s="17">
        <v>1.0985915492957747</v>
      </c>
      <c r="BA1110" s="17">
        <v>0.50704225352112675</v>
      </c>
      <c r="BB1110" s="18">
        <v>0.35028351929760382</v>
      </c>
      <c r="BC1110" s="18">
        <v>1.1944444444444444</v>
      </c>
      <c r="BD1110" s="18">
        <v>5.8533016279495149E-2</v>
      </c>
      <c r="BE1110" s="18">
        <v>7.1337113590634715E-2</v>
      </c>
      <c r="BF1110" s="18">
        <v>0.11066398390342051</v>
      </c>
      <c r="BG1110" s="18">
        <v>0.17559904883848546</v>
      </c>
      <c r="BH1110" s="58" t="s">
        <v>1321</v>
      </c>
      <c r="BI1110" s="58" t="s">
        <v>1330</v>
      </c>
      <c r="BJ1110" s="60">
        <v>0.47399999999999998</v>
      </c>
      <c r="BK1110" s="60">
        <v>0.51200000000000001</v>
      </c>
      <c r="BL1110" s="60">
        <v>0.19734459867229934</v>
      </c>
      <c r="BM1110" s="62" t="s">
        <v>1527</v>
      </c>
      <c r="BN1110" s="64">
        <v>0.16497860401847708</v>
      </c>
      <c r="BO1110" s="64">
        <v>1093.4000000000001</v>
      </c>
      <c r="BP1110" s="65">
        <v>3.9326870312785804E-2</v>
      </c>
      <c r="BQ1110" s="65">
        <v>1.1944444444444444</v>
      </c>
      <c r="BR1110" s="80">
        <v>0.28534845436253886</v>
      </c>
      <c r="BS1110" s="18">
        <v>0.13840619474422292</v>
      </c>
    </row>
    <row r="1111" spans="1:71">
      <c r="A1111" s="77" t="s">
        <v>594</v>
      </c>
      <c r="B1111" s="12" t="s">
        <v>73</v>
      </c>
      <c r="C1111" s="13">
        <v>25</v>
      </c>
      <c r="D1111" s="13">
        <v>56</v>
      </c>
      <c r="E1111" s="13">
        <v>38</v>
      </c>
      <c r="F1111" s="13">
        <v>18</v>
      </c>
      <c r="G1111" s="13">
        <v>19.5</v>
      </c>
      <c r="H1111" s="14">
        <v>381</v>
      </c>
      <c r="I1111" s="15">
        <v>162</v>
      </c>
      <c r="J1111" s="15">
        <v>224</v>
      </c>
      <c r="K1111" s="14">
        <v>72.2</v>
      </c>
      <c r="L1111" s="14">
        <v>0</v>
      </c>
      <c r="M1111" s="15">
        <v>6</v>
      </c>
      <c r="N1111" s="14">
        <v>0</v>
      </c>
      <c r="O1111" s="14">
        <v>62</v>
      </c>
      <c r="P1111" s="14">
        <v>101</v>
      </c>
      <c r="Q1111" s="14">
        <v>62.2</v>
      </c>
      <c r="R1111" s="15">
        <v>78</v>
      </c>
      <c r="S1111" s="15">
        <v>190</v>
      </c>
      <c r="T1111" s="15">
        <v>269</v>
      </c>
      <c r="U1111" s="15">
        <v>56</v>
      </c>
      <c r="V1111" s="68">
        <v>45</v>
      </c>
      <c r="W1111" s="15">
        <v>34</v>
      </c>
      <c r="X1111" s="15">
        <v>50</v>
      </c>
      <c r="Y1111" s="15">
        <v>134</v>
      </c>
      <c r="Z1111" s="14">
        <v>997</v>
      </c>
      <c r="AA1111" s="14">
        <v>2</v>
      </c>
      <c r="AB1111" s="14">
        <v>0</v>
      </c>
      <c r="AC1111" s="13">
        <v>1.6</v>
      </c>
      <c r="AD1111" s="13">
        <v>112.3</v>
      </c>
      <c r="AE1111" s="13">
        <v>109.8</v>
      </c>
      <c r="AF1111" s="13">
        <v>2.5</v>
      </c>
      <c r="AG1111" s="13">
        <v>7.6</v>
      </c>
      <c r="AH1111" s="13">
        <v>1.35</v>
      </c>
      <c r="AI1111" s="13">
        <v>15.8</v>
      </c>
      <c r="AJ1111" s="13">
        <v>7.4</v>
      </c>
      <c r="AK1111" s="13">
        <v>16.3</v>
      </c>
      <c r="AL1111" s="13">
        <v>12.1</v>
      </c>
      <c r="AM1111" s="13">
        <v>11.7</v>
      </c>
      <c r="AN1111" s="13">
        <v>72.2</v>
      </c>
      <c r="AO1111" s="13">
        <v>72</v>
      </c>
      <c r="AP1111" s="13">
        <v>12</v>
      </c>
      <c r="AQ1111" s="13">
        <v>100.51</v>
      </c>
      <c r="AR1111" s="13">
        <v>9.6999999999999993</v>
      </c>
      <c r="AS1111" s="13">
        <v>2301</v>
      </c>
      <c r="AT1111" s="16">
        <v>6.8035714285714288</v>
      </c>
      <c r="AU1111" s="16">
        <v>1</v>
      </c>
      <c r="AV1111" s="17">
        <v>4.8035714285714288</v>
      </c>
      <c r="AW1111" s="17">
        <v>1.3928571428571428</v>
      </c>
      <c r="AX1111" s="17">
        <v>3.3928571428571428</v>
      </c>
      <c r="AY1111" s="17">
        <v>0.6071428571428571</v>
      </c>
      <c r="AZ1111" s="17">
        <v>0.8928571428571429</v>
      </c>
      <c r="BA1111" s="17">
        <v>0.8035714285714286</v>
      </c>
      <c r="BB1111" s="18">
        <v>0.34890109890109894</v>
      </c>
      <c r="BC1111" s="18">
        <v>1.2444444444444445</v>
      </c>
      <c r="BD1111" s="18">
        <v>3.1135531135531132E-2</v>
      </c>
      <c r="BE1111" s="18">
        <v>4.5787545787545791E-2</v>
      </c>
      <c r="BF1111" s="18">
        <v>7.1428571428571425E-2</v>
      </c>
      <c r="BG1111" s="18">
        <v>0.17399267399267399</v>
      </c>
      <c r="BH1111" s="58" t="s">
        <v>1321</v>
      </c>
      <c r="BI1111" s="58" t="s">
        <v>1330</v>
      </c>
      <c r="BJ1111" s="60">
        <v>0.72199999999999998</v>
      </c>
      <c r="BK1111" s="60">
        <v>0.72</v>
      </c>
      <c r="BL1111" s="60">
        <v>0.1351840675920338</v>
      </c>
      <c r="BM1111" s="62" t="s">
        <v>1527</v>
      </c>
      <c r="BN1111" s="64">
        <v>0.20807703363035357</v>
      </c>
      <c r="BO1111" s="64">
        <v>1092</v>
      </c>
      <c r="BP1111" s="65">
        <v>5.128205128205128E-2</v>
      </c>
      <c r="BQ1111" s="65">
        <v>1.2444444444444445</v>
      </c>
      <c r="BR1111" s="80">
        <v>0.24633699633699635</v>
      </c>
      <c r="BS1111" s="18">
        <v>0.10775335775335776</v>
      </c>
    </row>
    <row r="1112" spans="1:71">
      <c r="A1112" s="77" t="s">
        <v>600</v>
      </c>
      <c r="B1112" s="12" t="s">
        <v>63</v>
      </c>
      <c r="C1112" s="13">
        <v>25</v>
      </c>
      <c r="D1112" s="13">
        <v>57</v>
      </c>
      <c r="E1112" s="13">
        <v>36</v>
      </c>
      <c r="F1112" s="13">
        <v>21</v>
      </c>
      <c r="G1112" s="13">
        <v>20.5</v>
      </c>
      <c r="H1112" s="14">
        <v>376</v>
      </c>
      <c r="I1112" s="15">
        <v>165</v>
      </c>
      <c r="J1112" s="15">
        <v>325</v>
      </c>
      <c r="K1112" s="14">
        <v>50.2</v>
      </c>
      <c r="L1112" s="15">
        <v>11</v>
      </c>
      <c r="M1112" s="15">
        <v>34</v>
      </c>
      <c r="N1112" s="14">
        <v>27.8</v>
      </c>
      <c r="O1112" s="14">
        <v>40</v>
      </c>
      <c r="P1112" s="14">
        <v>68</v>
      </c>
      <c r="Q1112" s="14">
        <v>59.4</v>
      </c>
      <c r="R1112" s="15">
        <v>103</v>
      </c>
      <c r="S1112" s="15">
        <v>217</v>
      </c>
      <c r="T1112" s="15">
        <v>319</v>
      </c>
      <c r="U1112" s="15">
        <v>57</v>
      </c>
      <c r="V1112" s="68">
        <v>46</v>
      </c>
      <c r="W1112" s="15">
        <v>46</v>
      </c>
      <c r="X1112" s="15">
        <v>40</v>
      </c>
      <c r="Y1112" s="15">
        <v>80</v>
      </c>
      <c r="Z1112" s="14">
        <v>1066</v>
      </c>
      <c r="AA1112" s="14">
        <v>3</v>
      </c>
      <c r="AB1112" s="14">
        <v>0</v>
      </c>
      <c r="AC1112" s="13">
        <v>-0.8</v>
      </c>
      <c r="AD1112" s="13">
        <v>110.2</v>
      </c>
      <c r="AE1112" s="13">
        <v>111.4</v>
      </c>
      <c r="AF1112" s="13">
        <v>-1.2</v>
      </c>
      <c r="AG1112" s="13">
        <v>6.5</v>
      </c>
      <c r="AH1112" s="13">
        <v>1.22</v>
      </c>
      <c r="AI1112" s="13">
        <v>12.1</v>
      </c>
      <c r="AJ1112" s="13">
        <v>8.4</v>
      </c>
      <c r="AK1112" s="13">
        <v>18.8</v>
      </c>
      <c r="AL1112" s="13">
        <v>13.5</v>
      </c>
      <c r="AM1112" s="13">
        <v>9.9</v>
      </c>
      <c r="AN1112" s="13">
        <v>51.7</v>
      </c>
      <c r="AO1112" s="13">
        <v>53</v>
      </c>
      <c r="AP1112" s="13">
        <v>14.3</v>
      </c>
      <c r="AQ1112" s="13">
        <v>100.16</v>
      </c>
      <c r="AR1112" s="13">
        <v>9.1999999999999993</v>
      </c>
      <c r="AS1112" s="13">
        <v>2432</v>
      </c>
      <c r="AT1112" s="16">
        <v>6.5964912280701755</v>
      </c>
      <c r="AU1112" s="16">
        <v>1</v>
      </c>
      <c r="AV1112" s="17">
        <v>5.5964912280701755</v>
      </c>
      <c r="AW1112" s="17">
        <v>1.8070175438596492</v>
      </c>
      <c r="AX1112" s="17">
        <v>3.807017543859649</v>
      </c>
      <c r="AY1112" s="17">
        <v>0.80701754385964908</v>
      </c>
      <c r="AZ1112" s="17">
        <v>0.70175438596491224</v>
      </c>
      <c r="BA1112" s="17">
        <v>0.80701754385964908</v>
      </c>
      <c r="BB1112" s="18">
        <v>0.32178005990586223</v>
      </c>
      <c r="BC1112" s="18">
        <v>1.2391304347826089</v>
      </c>
      <c r="BD1112" s="18">
        <v>3.9366709456568248E-2</v>
      </c>
      <c r="BE1112" s="18">
        <v>3.4231921266581082E-2</v>
      </c>
      <c r="BF1112" s="18">
        <v>8.8147197261446306E-2</v>
      </c>
      <c r="BG1112" s="18">
        <v>0.18570817287120239</v>
      </c>
      <c r="BH1112" s="58" t="s">
        <v>1322</v>
      </c>
      <c r="BI1112" s="58" t="s">
        <v>1330</v>
      </c>
      <c r="BJ1112" s="60">
        <v>0.51700000000000002</v>
      </c>
      <c r="BK1112" s="60">
        <v>0.53</v>
      </c>
      <c r="BL1112" s="60">
        <v>0.19613759806879905</v>
      </c>
      <c r="BM1112" s="62" t="s">
        <v>1527</v>
      </c>
      <c r="BN1112" s="64">
        <v>0.2017437961099933</v>
      </c>
      <c r="BO1112" s="64">
        <v>1168.5</v>
      </c>
      <c r="BP1112" s="65">
        <v>4.878048780487805E-2</v>
      </c>
      <c r="BQ1112" s="65">
        <v>1.2391304347826086</v>
      </c>
      <c r="BR1112" s="80">
        <v>0.27299957210098419</v>
      </c>
      <c r="BS1112" s="18">
        <v>0.11553273427471117</v>
      </c>
    </row>
    <row r="1113" spans="1:71">
      <c r="A1113" s="77" t="s">
        <v>602</v>
      </c>
      <c r="B1113" s="12" t="s">
        <v>87</v>
      </c>
      <c r="C1113" s="13">
        <v>21</v>
      </c>
      <c r="D1113" s="13">
        <v>79</v>
      </c>
      <c r="E1113" s="13">
        <v>37</v>
      </c>
      <c r="F1113" s="13">
        <v>42</v>
      </c>
      <c r="G1113" s="13">
        <v>14.2</v>
      </c>
      <c r="H1113" s="14">
        <v>363</v>
      </c>
      <c r="I1113" s="15">
        <v>126</v>
      </c>
      <c r="J1113" s="15">
        <v>284</v>
      </c>
      <c r="K1113" s="14">
        <v>44.6</v>
      </c>
      <c r="L1113" s="15">
        <v>47</v>
      </c>
      <c r="M1113" s="15">
        <v>150</v>
      </c>
      <c r="N1113" s="14">
        <v>32.700000000000003</v>
      </c>
      <c r="O1113" s="14">
        <v>63</v>
      </c>
      <c r="P1113" s="14">
        <v>79</v>
      </c>
      <c r="Q1113" s="14">
        <v>78.900000000000006</v>
      </c>
      <c r="R1113" s="15">
        <v>63</v>
      </c>
      <c r="S1113" s="15">
        <v>103</v>
      </c>
      <c r="T1113" s="15">
        <v>166</v>
      </c>
      <c r="U1113" s="15">
        <v>40</v>
      </c>
      <c r="V1113" s="68">
        <v>24</v>
      </c>
      <c r="W1113" s="15">
        <v>40</v>
      </c>
      <c r="X1113" s="15">
        <v>24</v>
      </c>
      <c r="Y1113" s="15">
        <v>111</v>
      </c>
      <c r="Z1113" s="14">
        <v>774</v>
      </c>
      <c r="AA1113" s="14">
        <v>0</v>
      </c>
      <c r="AB1113" s="14">
        <v>0</v>
      </c>
      <c r="AC1113" s="13">
        <v>0.4</v>
      </c>
      <c r="AD1113" s="13">
        <v>112.9</v>
      </c>
      <c r="AE1113" s="13">
        <v>111.1</v>
      </c>
      <c r="AF1113" s="13">
        <v>1.8</v>
      </c>
      <c r="AG1113" s="13">
        <v>4.5</v>
      </c>
      <c r="AH1113" s="13">
        <v>1.44</v>
      </c>
      <c r="AI1113" s="13">
        <v>10.1</v>
      </c>
      <c r="AJ1113" s="13">
        <v>5.6</v>
      </c>
      <c r="AK1113" s="13">
        <v>8.1999999999999993</v>
      </c>
      <c r="AL1113" s="13">
        <v>7</v>
      </c>
      <c r="AM1113" s="13">
        <v>7</v>
      </c>
      <c r="AN1113" s="13">
        <v>53.3</v>
      </c>
      <c r="AO1113" s="13">
        <v>57.1</v>
      </c>
      <c r="AP1113" s="13">
        <v>12.6</v>
      </c>
      <c r="AQ1113" s="13">
        <v>104</v>
      </c>
      <c r="AR1113" s="13">
        <v>5.5</v>
      </c>
      <c r="AS1113" s="13">
        <v>2427</v>
      </c>
      <c r="AT1113" s="16">
        <v>4.5949367088607591</v>
      </c>
      <c r="AU1113" s="16">
        <v>0.50632911392405067</v>
      </c>
      <c r="AV1113" s="17">
        <v>2.1012658227848102</v>
      </c>
      <c r="AW1113" s="17">
        <v>0.79746835443037978</v>
      </c>
      <c r="AX1113" s="17">
        <v>1.3037974683544304</v>
      </c>
      <c r="AY1113" s="17">
        <v>0.50632911392405067</v>
      </c>
      <c r="AZ1113" s="17">
        <v>0.30379746835443039</v>
      </c>
      <c r="BA1113" s="17">
        <v>0.30379746835443039</v>
      </c>
      <c r="BB1113" s="18">
        <v>0.3235870921732929</v>
      </c>
      <c r="BC1113" s="18">
        <v>1.6666666666666667</v>
      </c>
      <c r="BD1113" s="18">
        <v>3.5656979853806385E-2</v>
      </c>
      <c r="BE1113" s="18">
        <v>2.139418791228383E-2</v>
      </c>
      <c r="BF1113" s="18">
        <v>5.6159743269745058E-2</v>
      </c>
      <c r="BG1113" s="18">
        <v>9.181672312355145E-2</v>
      </c>
      <c r="BH1113" s="58" t="s">
        <v>1321</v>
      </c>
      <c r="BI1113" s="58" t="s">
        <v>1329</v>
      </c>
      <c r="BJ1113" s="60">
        <v>0.53299999999999992</v>
      </c>
      <c r="BK1113" s="60">
        <v>0.57100000000000006</v>
      </c>
      <c r="BL1113" s="60">
        <v>0.17139408569704284</v>
      </c>
      <c r="BM1113" s="62" t="s">
        <v>1527</v>
      </c>
      <c r="BN1113" s="64">
        <v>0.14052925145811579</v>
      </c>
      <c r="BO1113" s="64">
        <v>1121.8</v>
      </c>
      <c r="BP1113" s="65">
        <v>3.5656979853806385E-2</v>
      </c>
      <c r="BQ1113" s="65">
        <v>1.6666666666666667</v>
      </c>
      <c r="BR1113" s="80">
        <v>0.14797646639329651</v>
      </c>
      <c r="BS1113" s="18">
        <v>6.8342544719795575E-2</v>
      </c>
    </row>
    <row r="1114" spans="1:71">
      <c r="A1114" s="77" t="s">
        <v>604</v>
      </c>
      <c r="B1114" s="12" t="s">
        <v>55</v>
      </c>
      <c r="C1114" s="13">
        <v>31</v>
      </c>
      <c r="D1114" s="13">
        <v>61</v>
      </c>
      <c r="E1114" s="13">
        <v>30</v>
      </c>
      <c r="F1114" s="13">
        <v>31</v>
      </c>
      <c r="G1114" s="13">
        <v>16.399999999999999</v>
      </c>
      <c r="H1114" s="14">
        <v>360</v>
      </c>
      <c r="I1114" s="15">
        <v>140</v>
      </c>
      <c r="J1114" s="15">
        <v>305</v>
      </c>
      <c r="K1114" s="14">
        <v>46.9</v>
      </c>
      <c r="L1114" s="15">
        <v>24</v>
      </c>
      <c r="M1114" s="15">
        <v>67</v>
      </c>
      <c r="N1114" s="14">
        <v>35.700000000000003</v>
      </c>
      <c r="O1114" s="14">
        <v>49</v>
      </c>
      <c r="P1114" s="14">
        <v>67</v>
      </c>
      <c r="Q1114" s="14">
        <v>73.8</v>
      </c>
      <c r="R1114" s="15">
        <v>55</v>
      </c>
      <c r="S1114" s="15">
        <v>153</v>
      </c>
      <c r="T1114" s="15">
        <v>207</v>
      </c>
      <c r="U1114" s="15">
        <v>146</v>
      </c>
      <c r="V1114" s="68">
        <v>37</v>
      </c>
      <c r="W1114" s="15">
        <v>43</v>
      </c>
      <c r="X1114" s="15">
        <v>31</v>
      </c>
      <c r="Y1114" s="15">
        <v>79</v>
      </c>
      <c r="Z1114" s="14">
        <v>1007</v>
      </c>
      <c r="AA1114" s="14">
        <v>2</v>
      </c>
      <c r="AB1114" s="14">
        <v>0</v>
      </c>
      <c r="AC1114" s="13">
        <v>-0.4</v>
      </c>
      <c r="AD1114" s="13">
        <v>106.1</v>
      </c>
      <c r="AE1114" s="13">
        <v>107.6</v>
      </c>
      <c r="AF1114" s="13">
        <v>-1.5</v>
      </c>
      <c r="AG1114" s="13">
        <v>21.1</v>
      </c>
      <c r="AH1114" s="13">
        <v>3.92</v>
      </c>
      <c r="AI1114" s="13">
        <v>28.3</v>
      </c>
      <c r="AJ1114" s="13">
        <v>4.9000000000000004</v>
      </c>
      <c r="AK1114" s="13">
        <v>14.8</v>
      </c>
      <c r="AL1114" s="13">
        <v>9.6999999999999993</v>
      </c>
      <c r="AM1114" s="13">
        <v>7.2</v>
      </c>
      <c r="AN1114" s="13">
        <v>51</v>
      </c>
      <c r="AO1114" s="13">
        <v>53.8</v>
      </c>
      <c r="AP1114" s="13">
        <v>15.2</v>
      </c>
      <c r="AQ1114" s="13">
        <v>100.06</v>
      </c>
      <c r="AR1114" s="13">
        <v>10.8</v>
      </c>
      <c r="AS1114" s="13">
        <v>2093</v>
      </c>
      <c r="AT1114" s="16">
        <v>5.9016393442622954</v>
      </c>
      <c r="AU1114" s="16">
        <v>2.3934426229508197</v>
      </c>
      <c r="AV1114" s="17">
        <v>3.3934426229508197</v>
      </c>
      <c r="AW1114" s="17">
        <v>0.90163934426229508</v>
      </c>
      <c r="AX1114" s="17">
        <v>2.5081967213114753</v>
      </c>
      <c r="AY1114" s="17">
        <v>0.70491803278688525</v>
      </c>
      <c r="AZ1114" s="17">
        <v>0.50819672131147542</v>
      </c>
      <c r="BA1114" s="17">
        <v>0.60655737704918034</v>
      </c>
      <c r="BB1114" s="18">
        <v>0.35985605757696926</v>
      </c>
      <c r="BC1114" s="18">
        <v>3.9459459459459461</v>
      </c>
      <c r="BD1114" s="18">
        <v>4.2982806877249105E-2</v>
      </c>
      <c r="BE1114" s="18">
        <v>3.0987604958016796E-2</v>
      </c>
      <c r="BF1114" s="18">
        <v>5.497800879648141E-2</v>
      </c>
      <c r="BG1114" s="18">
        <v>0.15293882447021193</v>
      </c>
      <c r="BH1114" s="58" t="s">
        <v>1321</v>
      </c>
      <c r="BI1114" s="58" t="s">
        <v>1331</v>
      </c>
      <c r="BJ1114" s="60">
        <v>0.51</v>
      </c>
      <c r="BK1114" s="60">
        <v>0.53799999999999992</v>
      </c>
      <c r="BL1114" s="60">
        <v>0.18406759203379602</v>
      </c>
      <c r="BM1114" s="62" t="s">
        <v>1527</v>
      </c>
      <c r="BN1114" s="64">
        <v>0.18049279282250885</v>
      </c>
      <c r="BO1114" s="64">
        <v>1000.3999999999999</v>
      </c>
      <c r="BP1114" s="65">
        <v>0.14594162335065974</v>
      </c>
      <c r="BQ1114" s="65">
        <v>3.9459459459459461</v>
      </c>
      <c r="BR1114" s="80">
        <v>0.2069172331067573</v>
      </c>
      <c r="BS1114" s="18">
        <v>9.3629214980674405E-2</v>
      </c>
    </row>
    <row r="1115" spans="1:71">
      <c r="A1115" s="77" t="s">
        <v>606</v>
      </c>
      <c r="B1115" s="12" t="s">
        <v>53</v>
      </c>
      <c r="C1115" s="13">
        <v>29</v>
      </c>
      <c r="D1115" s="13">
        <v>53</v>
      </c>
      <c r="E1115" s="13">
        <v>16</v>
      </c>
      <c r="F1115" s="13">
        <v>37</v>
      </c>
      <c r="G1115" s="13">
        <v>22.1</v>
      </c>
      <c r="H1115" s="14">
        <v>360</v>
      </c>
      <c r="I1115" s="15">
        <v>138</v>
      </c>
      <c r="J1115" s="15">
        <v>323</v>
      </c>
      <c r="K1115" s="14">
        <v>41.8</v>
      </c>
      <c r="L1115" s="15">
        <v>42</v>
      </c>
      <c r="M1115" s="15">
        <v>148</v>
      </c>
      <c r="N1115" s="14">
        <v>28.5</v>
      </c>
      <c r="O1115" s="14">
        <v>42</v>
      </c>
      <c r="P1115" s="14">
        <v>64</v>
      </c>
      <c r="Q1115" s="14">
        <v>70.5</v>
      </c>
      <c r="R1115" s="15">
        <v>53</v>
      </c>
      <c r="S1115" s="15">
        <v>170</v>
      </c>
      <c r="T1115" s="15">
        <v>223</v>
      </c>
      <c r="U1115" s="15">
        <v>106</v>
      </c>
      <c r="V1115" s="68">
        <v>53</v>
      </c>
      <c r="W1115" s="15">
        <v>58</v>
      </c>
      <c r="X1115" s="15">
        <v>32</v>
      </c>
      <c r="Y1115" s="15">
        <v>95</v>
      </c>
      <c r="Z1115" s="14">
        <v>996</v>
      </c>
      <c r="AA1115" s="14">
        <v>0</v>
      </c>
      <c r="AB1115" s="14">
        <v>0</v>
      </c>
      <c r="AC1115" s="13">
        <v>-2</v>
      </c>
      <c r="AD1115" s="13">
        <v>108.1</v>
      </c>
      <c r="AE1115" s="13">
        <v>111.3</v>
      </c>
      <c r="AF1115" s="13">
        <v>-3.2</v>
      </c>
      <c r="AG1115" s="13">
        <v>12.8</v>
      </c>
      <c r="AH1115" s="13">
        <v>2.06</v>
      </c>
      <c r="AI1115" s="13">
        <v>20.6</v>
      </c>
      <c r="AJ1115" s="13">
        <v>4.0999999999999996</v>
      </c>
      <c r="AK1115" s="13">
        <v>13.6</v>
      </c>
      <c r="AL1115" s="13">
        <v>8.8000000000000007</v>
      </c>
      <c r="AM1115" s="13">
        <v>10</v>
      </c>
      <c r="AN1115" s="13">
        <v>48.5</v>
      </c>
      <c r="AO1115" s="13">
        <v>50.9</v>
      </c>
      <c r="AP1115" s="13">
        <v>14.2</v>
      </c>
      <c r="AQ1115" s="13">
        <v>101.2</v>
      </c>
      <c r="AR1115" s="13">
        <v>8</v>
      </c>
      <c r="AS1115" s="13">
        <v>2462</v>
      </c>
      <c r="AT1115" s="16">
        <v>6.7924528301886795</v>
      </c>
      <c r="AU1115" s="16">
        <v>2</v>
      </c>
      <c r="AV1115" s="17">
        <v>4.2075471698113205</v>
      </c>
      <c r="AW1115" s="17">
        <v>1</v>
      </c>
      <c r="AX1115" s="17">
        <v>3.2075471698113209</v>
      </c>
      <c r="AY1115" s="17">
        <v>1.0943396226415094</v>
      </c>
      <c r="AZ1115" s="17">
        <v>0.60377358490566035</v>
      </c>
      <c r="BA1115" s="17">
        <v>1</v>
      </c>
      <c r="BB1115" s="18">
        <v>0.30735080679586785</v>
      </c>
      <c r="BC1115" s="18">
        <v>2</v>
      </c>
      <c r="BD1115" s="18">
        <v>4.9517629983778705E-2</v>
      </c>
      <c r="BE1115" s="18">
        <v>2.732007171518825E-2</v>
      </c>
      <c r="BF1115" s="18">
        <v>4.5248868778280542E-2</v>
      </c>
      <c r="BG1115" s="18">
        <v>0.14513788098693758</v>
      </c>
      <c r="BH1115" s="58" t="s">
        <v>1322</v>
      </c>
      <c r="BI1115" s="58" t="s">
        <v>1331</v>
      </c>
      <c r="BJ1115" s="60">
        <v>0.48499999999999999</v>
      </c>
      <c r="BK1115" s="60">
        <v>0.50900000000000001</v>
      </c>
      <c r="BL1115" s="60">
        <v>0.19493059746529873</v>
      </c>
      <c r="BM1115" s="62" t="s">
        <v>1527</v>
      </c>
      <c r="BN1115" s="64">
        <v>0.20773698796552903</v>
      </c>
      <c r="BO1115" s="64">
        <v>1171.3000000000002</v>
      </c>
      <c r="BP1115" s="65">
        <v>9.049773755656107E-2</v>
      </c>
      <c r="BQ1115" s="65">
        <v>2</v>
      </c>
      <c r="BR1115" s="80">
        <v>0.19038674976521811</v>
      </c>
      <c r="BS1115" s="18">
        <v>8.9074817154728356E-2</v>
      </c>
    </row>
    <row r="1116" spans="1:71">
      <c r="A1116" s="77" t="s">
        <v>610</v>
      </c>
      <c r="B1116" s="12" t="s">
        <v>143</v>
      </c>
      <c r="C1116" s="13">
        <v>29</v>
      </c>
      <c r="D1116" s="13">
        <v>45</v>
      </c>
      <c r="E1116" s="13">
        <v>17</v>
      </c>
      <c r="F1116" s="13">
        <v>28</v>
      </c>
      <c r="G1116" s="13">
        <v>27.1</v>
      </c>
      <c r="H1116" s="14">
        <v>356</v>
      </c>
      <c r="I1116" s="15">
        <v>131</v>
      </c>
      <c r="J1116" s="15">
        <v>306</v>
      </c>
      <c r="K1116" s="14">
        <v>42.4</v>
      </c>
      <c r="L1116" s="15">
        <v>36</v>
      </c>
      <c r="M1116" s="15">
        <v>104</v>
      </c>
      <c r="N1116" s="14">
        <v>35.9</v>
      </c>
      <c r="O1116" s="14">
        <v>63</v>
      </c>
      <c r="P1116" s="14">
        <v>99</v>
      </c>
      <c r="Q1116" s="14">
        <v>62.2</v>
      </c>
      <c r="R1116" s="15">
        <v>54</v>
      </c>
      <c r="S1116" s="15">
        <v>126</v>
      </c>
      <c r="T1116" s="15">
        <v>176</v>
      </c>
      <c r="U1116" s="15">
        <v>95</v>
      </c>
      <c r="V1116" s="68">
        <v>54</v>
      </c>
      <c r="W1116" s="15">
        <v>45</v>
      </c>
      <c r="X1116" s="15">
        <v>23</v>
      </c>
      <c r="Y1116" s="15">
        <v>86</v>
      </c>
      <c r="Z1116" s="14">
        <v>864</v>
      </c>
      <c r="AA1116" s="14">
        <v>1</v>
      </c>
      <c r="AB1116" s="14">
        <v>0</v>
      </c>
      <c r="AC1116" s="13">
        <v>-3.4</v>
      </c>
      <c r="AD1116" s="13">
        <v>106.5</v>
      </c>
      <c r="AE1116" s="13">
        <v>112.8</v>
      </c>
      <c r="AF1116" s="13">
        <v>-6.3</v>
      </c>
      <c r="AG1116" s="13">
        <v>11.6</v>
      </c>
      <c r="AH1116" s="13">
        <v>1.7</v>
      </c>
      <c r="AI1116" s="13">
        <v>19</v>
      </c>
      <c r="AJ1116" s="13">
        <v>4.2</v>
      </c>
      <c r="AK1116" s="13">
        <v>10.5</v>
      </c>
      <c r="AL1116" s="13">
        <v>7.3</v>
      </c>
      <c r="AM1116" s="13">
        <v>11.2</v>
      </c>
      <c r="AN1116" s="13">
        <v>48.5</v>
      </c>
      <c r="AO1116" s="13">
        <v>51.3</v>
      </c>
      <c r="AP1116" s="13">
        <v>14.3</v>
      </c>
      <c r="AQ1116" s="13">
        <v>98.64</v>
      </c>
      <c r="AR1116" s="13">
        <v>6.3</v>
      </c>
      <c r="AS1116" s="13">
        <v>2504</v>
      </c>
      <c r="AT1116" s="16">
        <v>7.9111111111111114</v>
      </c>
      <c r="AU1116" s="16">
        <v>2.1111111111111112</v>
      </c>
      <c r="AV1116" s="17">
        <v>3.911111111111111</v>
      </c>
      <c r="AW1116" s="17">
        <v>1.2</v>
      </c>
      <c r="AX1116" s="17">
        <v>2.8</v>
      </c>
      <c r="AY1116" s="17">
        <v>1</v>
      </c>
      <c r="AZ1116" s="17">
        <v>0.51111111111111107</v>
      </c>
      <c r="BA1116" s="17">
        <v>1.2</v>
      </c>
      <c r="BB1116" s="18">
        <v>0.29192291922919228</v>
      </c>
      <c r="BC1116" s="18">
        <v>1.7592592592592593</v>
      </c>
      <c r="BD1116" s="18">
        <v>3.6900369003690037E-2</v>
      </c>
      <c r="BE1116" s="18">
        <v>1.8860188601886017E-2</v>
      </c>
      <c r="BF1116" s="18">
        <v>4.4280442804428041E-2</v>
      </c>
      <c r="BG1116" s="18">
        <v>0.10332103321033209</v>
      </c>
      <c r="BH1116" s="58" t="s">
        <v>1322</v>
      </c>
      <c r="BI1116" s="58" t="s">
        <v>1331</v>
      </c>
      <c r="BJ1116" s="60">
        <v>0.48499999999999999</v>
      </c>
      <c r="BK1116" s="60">
        <v>0.51300000000000001</v>
      </c>
      <c r="BL1116" s="60">
        <v>0.18467109233554616</v>
      </c>
      <c r="BM1116" s="62" t="s">
        <v>1527</v>
      </c>
      <c r="BN1116" s="64">
        <v>0.24194947462553099</v>
      </c>
      <c r="BO1116" s="64">
        <v>1219.5</v>
      </c>
      <c r="BP1116" s="65">
        <v>7.7900779007790077E-2</v>
      </c>
      <c r="BQ1116" s="65">
        <v>1.7592592592592593</v>
      </c>
      <c r="BR1116" s="80">
        <v>0.14432144321443213</v>
      </c>
      <c r="BS1116" s="18">
        <v>6.6694000273336065E-2</v>
      </c>
    </row>
    <row r="1117" spans="1:71">
      <c r="A1117" s="77" t="s">
        <v>612</v>
      </c>
      <c r="B1117" s="12" t="s">
        <v>139</v>
      </c>
      <c r="C1117" s="13">
        <v>19</v>
      </c>
      <c r="D1117" s="13">
        <v>60</v>
      </c>
      <c r="E1117" s="13">
        <v>12</v>
      </c>
      <c r="F1117" s="13">
        <v>48</v>
      </c>
      <c r="G1117" s="13">
        <v>20.7</v>
      </c>
      <c r="H1117" s="14">
        <v>354</v>
      </c>
      <c r="I1117" s="15">
        <v>114</v>
      </c>
      <c r="J1117" s="15">
        <v>348</v>
      </c>
      <c r="K1117" s="14">
        <v>33</v>
      </c>
      <c r="L1117" s="15">
        <v>60</v>
      </c>
      <c r="M1117" s="15">
        <v>204</v>
      </c>
      <c r="N1117" s="14">
        <v>28.3</v>
      </c>
      <c r="O1117" s="14">
        <v>66</v>
      </c>
      <c r="P1117" s="14">
        <v>96</v>
      </c>
      <c r="Q1117" s="14">
        <v>71.3</v>
      </c>
      <c r="R1117" s="15">
        <v>72</v>
      </c>
      <c r="S1117" s="15">
        <v>210</v>
      </c>
      <c r="T1117" s="15">
        <v>282</v>
      </c>
      <c r="U1117" s="15">
        <v>72</v>
      </c>
      <c r="V1117" s="68">
        <v>60</v>
      </c>
      <c r="W1117" s="15">
        <v>30</v>
      </c>
      <c r="X1117" s="15">
        <v>12</v>
      </c>
      <c r="Y1117" s="15">
        <v>84</v>
      </c>
      <c r="Z1117" s="14">
        <v>870</v>
      </c>
      <c r="AA1117" s="14">
        <v>2</v>
      </c>
      <c r="AB1117" s="14">
        <v>0</v>
      </c>
      <c r="AC1117" s="13">
        <v>-5.4</v>
      </c>
      <c r="AD1117" s="13">
        <v>99.4</v>
      </c>
      <c r="AE1117" s="13">
        <v>111.2</v>
      </c>
      <c r="AF1117" s="13">
        <v>-11.9</v>
      </c>
      <c r="AG1117" s="13">
        <v>9.1999999999999993</v>
      </c>
      <c r="AH1117" s="13">
        <v>1.28</v>
      </c>
      <c r="AI1117" s="13">
        <v>14.2</v>
      </c>
      <c r="AJ1117" s="13">
        <v>5</v>
      </c>
      <c r="AK1117" s="13">
        <v>16.8</v>
      </c>
      <c r="AL1117" s="13">
        <v>10.6</v>
      </c>
      <c r="AM1117" s="13">
        <v>11.2</v>
      </c>
      <c r="AN1117" s="13">
        <v>41.4</v>
      </c>
      <c r="AO1117" s="13">
        <v>45.7</v>
      </c>
      <c r="AP1117" s="13">
        <v>15</v>
      </c>
      <c r="AQ1117" s="13">
        <v>98.5</v>
      </c>
      <c r="AR1117" s="13">
        <v>6.5</v>
      </c>
      <c r="AS1117" s="13">
        <v>2545</v>
      </c>
      <c r="AT1117" s="16">
        <v>5.9</v>
      </c>
      <c r="AU1117" s="16">
        <v>1.2</v>
      </c>
      <c r="AV1117" s="17">
        <v>4.7</v>
      </c>
      <c r="AW1117" s="17">
        <v>1.2</v>
      </c>
      <c r="AX1117" s="17">
        <v>3.5</v>
      </c>
      <c r="AY1117" s="17">
        <v>0.5</v>
      </c>
      <c r="AZ1117" s="17">
        <v>0.2</v>
      </c>
      <c r="BA1117" s="17">
        <v>1</v>
      </c>
      <c r="BB1117" s="18">
        <v>0.28502415458937203</v>
      </c>
      <c r="BC1117" s="18">
        <v>1.2</v>
      </c>
      <c r="BD1117" s="18">
        <v>2.4154589371980676E-2</v>
      </c>
      <c r="BE1117" s="18">
        <v>9.6618357487922718E-3</v>
      </c>
      <c r="BF1117" s="18">
        <v>5.7971014492753624E-2</v>
      </c>
      <c r="BG1117" s="18">
        <v>0.16908212560386474</v>
      </c>
      <c r="BH1117" s="58" t="s">
        <v>1322</v>
      </c>
      <c r="BI1117" s="58" t="s">
        <v>1329</v>
      </c>
      <c r="BJ1117" s="60">
        <v>0.41399999999999998</v>
      </c>
      <c r="BK1117" s="60">
        <v>0.45700000000000002</v>
      </c>
      <c r="BL1117" s="60">
        <v>0.21001810500905249</v>
      </c>
      <c r="BM1117" s="62" t="s">
        <v>1527</v>
      </c>
      <c r="BN1117" s="64">
        <v>0.1804426559356137</v>
      </c>
      <c r="BO1117" s="64">
        <v>1242</v>
      </c>
      <c r="BP1117" s="65">
        <v>5.7971014492753624E-2</v>
      </c>
      <c r="BQ1117" s="65">
        <v>1.2</v>
      </c>
      <c r="BR1117" s="80">
        <v>0.22705314009661837</v>
      </c>
      <c r="BS1117" s="18">
        <v>8.6956521739130432E-2</v>
      </c>
    </row>
    <row r="1118" spans="1:71">
      <c r="A1118" s="77" t="s">
        <v>618</v>
      </c>
      <c r="B1118" s="12" t="s">
        <v>75</v>
      </c>
      <c r="C1118" s="13">
        <v>31</v>
      </c>
      <c r="D1118" s="13">
        <v>68</v>
      </c>
      <c r="E1118" s="13">
        <v>24</v>
      </c>
      <c r="F1118" s="13">
        <v>44</v>
      </c>
      <c r="G1118" s="13">
        <v>18.5</v>
      </c>
      <c r="H1118" s="14">
        <v>347</v>
      </c>
      <c r="I1118" s="15">
        <v>122</v>
      </c>
      <c r="J1118" s="15">
        <v>286</v>
      </c>
      <c r="K1118" s="14">
        <v>42.9</v>
      </c>
      <c r="L1118" s="15">
        <v>48</v>
      </c>
      <c r="M1118" s="15">
        <v>143</v>
      </c>
      <c r="N1118" s="14">
        <v>32.6</v>
      </c>
      <c r="O1118" s="14">
        <v>54</v>
      </c>
      <c r="P1118" s="14">
        <v>75</v>
      </c>
      <c r="Q1118" s="14">
        <v>72.400000000000006</v>
      </c>
      <c r="R1118" s="15">
        <v>61</v>
      </c>
      <c r="S1118" s="15">
        <v>156</v>
      </c>
      <c r="T1118" s="15">
        <v>218</v>
      </c>
      <c r="U1118" s="15">
        <v>54</v>
      </c>
      <c r="V1118" s="68">
        <v>34</v>
      </c>
      <c r="W1118" s="15">
        <v>68</v>
      </c>
      <c r="X1118" s="15">
        <v>34</v>
      </c>
      <c r="Y1118" s="15">
        <v>95</v>
      </c>
      <c r="Z1118" s="14">
        <v>952</v>
      </c>
      <c r="AA1118" s="14">
        <v>0</v>
      </c>
      <c r="AB1118" s="14">
        <v>0</v>
      </c>
      <c r="AC1118" s="13">
        <v>-3.1</v>
      </c>
      <c r="AD1118" s="13">
        <v>109.1</v>
      </c>
      <c r="AE1118" s="13">
        <v>117</v>
      </c>
      <c r="AF1118" s="13">
        <v>-7.8</v>
      </c>
      <c r="AG1118" s="13">
        <v>5.9</v>
      </c>
      <c r="AH1118" s="13">
        <v>1.75</v>
      </c>
      <c r="AI1118" s="13">
        <v>13.8</v>
      </c>
      <c r="AJ1118" s="13">
        <v>4.2</v>
      </c>
      <c r="AK1118" s="13">
        <v>12.2</v>
      </c>
      <c r="AL1118" s="13">
        <v>8.1</v>
      </c>
      <c r="AM1118" s="13">
        <v>7.9</v>
      </c>
      <c r="AN1118" s="13">
        <v>50.9</v>
      </c>
      <c r="AO1118" s="13">
        <v>54.1</v>
      </c>
      <c r="AP1118" s="13">
        <v>11.3</v>
      </c>
      <c r="AQ1118" s="13">
        <v>101.97</v>
      </c>
      <c r="AR1118" s="13">
        <v>6.4</v>
      </c>
      <c r="AS1118" s="13">
        <v>2671</v>
      </c>
      <c r="AT1118" s="16">
        <v>5.1029411764705879</v>
      </c>
      <c r="AU1118" s="16">
        <v>0.79411764705882348</v>
      </c>
      <c r="AV1118" s="17">
        <v>3.2058823529411766</v>
      </c>
      <c r="AW1118" s="17">
        <v>0.8970588235294118</v>
      </c>
      <c r="AX1118" s="17">
        <v>2.2941176470588234</v>
      </c>
      <c r="AY1118" s="17">
        <v>1</v>
      </c>
      <c r="AZ1118" s="17">
        <v>0.5</v>
      </c>
      <c r="BA1118" s="17">
        <v>0.5</v>
      </c>
      <c r="BB1118" s="18">
        <v>0.27583465818759934</v>
      </c>
      <c r="BC1118" s="18">
        <v>1.588235294117647</v>
      </c>
      <c r="BD1118" s="18">
        <v>5.4054054054054057E-2</v>
      </c>
      <c r="BE1118" s="18">
        <v>2.7027027027027029E-2</v>
      </c>
      <c r="BF1118" s="18">
        <v>4.8489666136724965E-2</v>
      </c>
      <c r="BG1118" s="18">
        <v>0.12400635930047695</v>
      </c>
      <c r="BH1118" s="58" t="s">
        <v>1321</v>
      </c>
      <c r="BI1118" s="58" t="s">
        <v>1331</v>
      </c>
      <c r="BJ1118" s="60">
        <v>0.50900000000000001</v>
      </c>
      <c r="BK1118" s="60">
        <v>0.54100000000000004</v>
      </c>
      <c r="BL1118" s="60">
        <v>0.17260108630054316</v>
      </c>
      <c r="BM1118" s="62" t="s">
        <v>1527</v>
      </c>
      <c r="BN1118" s="64">
        <v>0.15606580660433186</v>
      </c>
      <c r="BO1118" s="64">
        <v>1258</v>
      </c>
      <c r="BP1118" s="65">
        <v>4.2925278219395867E-2</v>
      </c>
      <c r="BQ1118" s="65">
        <v>1.588235294117647</v>
      </c>
      <c r="BR1118" s="80">
        <v>0.17329093799682035</v>
      </c>
      <c r="BS1118" s="18">
        <v>8.4790673025967142E-2</v>
      </c>
    </row>
    <row r="1119" spans="1:71">
      <c r="A1119" s="77" t="s">
        <v>622</v>
      </c>
      <c r="B1119" s="12" t="s">
        <v>69</v>
      </c>
      <c r="C1119" s="13">
        <v>29</v>
      </c>
      <c r="D1119" s="13">
        <v>76</v>
      </c>
      <c r="E1119" s="13">
        <v>45</v>
      </c>
      <c r="F1119" s="13">
        <v>31</v>
      </c>
      <c r="G1119" s="13">
        <v>15</v>
      </c>
      <c r="H1119" s="14">
        <v>342</v>
      </c>
      <c r="I1119" s="15">
        <v>144</v>
      </c>
      <c r="J1119" s="15">
        <v>281</v>
      </c>
      <c r="K1119" s="14">
        <v>51.4</v>
      </c>
      <c r="L1119" s="14">
        <v>0</v>
      </c>
      <c r="M1119" s="15">
        <v>8</v>
      </c>
      <c r="N1119" s="14">
        <v>40</v>
      </c>
      <c r="O1119" s="14">
        <v>53</v>
      </c>
      <c r="P1119" s="14">
        <v>99</v>
      </c>
      <c r="Q1119" s="14">
        <v>56.6</v>
      </c>
      <c r="R1119" s="15">
        <v>182</v>
      </c>
      <c r="S1119" s="15">
        <v>274</v>
      </c>
      <c r="T1119" s="15">
        <v>464</v>
      </c>
      <c r="U1119" s="15">
        <v>122</v>
      </c>
      <c r="V1119" s="68">
        <v>38</v>
      </c>
      <c r="W1119" s="15">
        <v>46</v>
      </c>
      <c r="X1119" s="15">
        <v>38</v>
      </c>
      <c r="Y1119" s="15">
        <v>152</v>
      </c>
      <c r="Z1119" s="14">
        <v>1284</v>
      </c>
      <c r="AA1119" s="14">
        <v>2</v>
      </c>
      <c r="AB1119" s="14">
        <v>0</v>
      </c>
      <c r="AC1119" s="13">
        <v>1.5</v>
      </c>
      <c r="AD1119" s="13">
        <v>112.5</v>
      </c>
      <c r="AE1119" s="13">
        <v>106.9</v>
      </c>
      <c r="AF1119" s="13">
        <v>5.6</v>
      </c>
      <c r="AG1119" s="13">
        <v>14.3</v>
      </c>
      <c r="AH1119" s="13">
        <v>3.03</v>
      </c>
      <c r="AI1119" s="13">
        <v>24.7</v>
      </c>
      <c r="AJ1119" s="13">
        <v>13.9</v>
      </c>
      <c r="AK1119" s="13">
        <v>22.7</v>
      </c>
      <c r="AL1119" s="13">
        <v>18.100000000000001</v>
      </c>
      <c r="AM1119" s="13">
        <v>8.1999999999999993</v>
      </c>
      <c r="AN1119" s="13">
        <v>51.8</v>
      </c>
      <c r="AO1119" s="13">
        <v>53.5</v>
      </c>
      <c r="AP1119" s="13">
        <v>12.5</v>
      </c>
      <c r="AQ1119" s="13">
        <v>100.61</v>
      </c>
      <c r="AR1119" s="13">
        <v>11.4</v>
      </c>
      <c r="AS1119" s="13">
        <v>2386</v>
      </c>
      <c r="AT1119" s="16">
        <v>4.5</v>
      </c>
      <c r="AU1119" s="16">
        <v>1.6052631578947369</v>
      </c>
      <c r="AV1119" s="17">
        <v>6.1052631578947372</v>
      </c>
      <c r="AW1119" s="17">
        <v>2.3947368421052633</v>
      </c>
      <c r="AX1119" s="17">
        <v>3.6052631578947367</v>
      </c>
      <c r="AY1119" s="17">
        <v>0.60526315789473684</v>
      </c>
      <c r="AZ1119" s="17">
        <v>0.5</v>
      </c>
      <c r="BA1119" s="17">
        <v>0.5</v>
      </c>
      <c r="BB1119" s="18">
        <v>0.3</v>
      </c>
      <c r="BC1119" s="18">
        <v>3.2105263157894739</v>
      </c>
      <c r="BD1119" s="18">
        <v>4.0350877192982457E-2</v>
      </c>
      <c r="BE1119" s="18">
        <v>3.3333333333333333E-2</v>
      </c>
      <c r="BF1119" s="18">
        <v>0.15964912280701754</v>
      </c>
      <c r="BG1119" s="18">
        <v>0.24035087719298245</v>
      </c>
      <c r="BH1119" s="58" t="s">
        <v>1321</v>
      </c>
      <c r="BI1119" s="58" t="s">
        <v>1331</v>
      </c>
      <c r="BJ1119" s="60">
        <v>0.51800000000000002</v>
      </c>
      <c r="BK1119" s="60">
        <v>0.53500000000000003</v>
      </c>
      <c r="BL1119" s="60">
        <v>0.16958358479179239</v>
      </c>
      <c r="BM1119" s="62" t="s">
        <v>1527</v>
      </c>
      <c r="BN1119" s="64">
        <v>0.137625754527163</v>
      </c>
      <c r="BO1119" s="64">
        <v>1140</v>
      </c>
      <c r="BP1119" s="65">
        <v>0.10701754385964912</v>
      </c>
      <c r="BQ1119" s="65">
        <v>3.2105263157894739</v>
      </c>
      <c r="BR1119" s="80">
        <v>0.40701754385964917</v>
      </c>
      <c r="BS1119" s="18">
        <v>0.16023391812865498</v>
      </c>
    </row>
    <row r="1120" spans="1:71">
      <c r="A1120" s="77" t="s">
        <v>630</v>
      </c>
      <c r="B1120" s="12" t="s">
        <v>75</v>
      </c>
      <c r="C1120" s="13">
        <v>24</v>
      </c>
      <c r="D1120" s="13">
        <v>55</v>
      </c>
      <c r="E1120" s="13">
        <v>44</v>
      </c>
      <c r="F1120" s="13">
        <v>11</v>
      </c>
      <c r="G1120" s="13">
        <v>19.100000000000001</v>
      </c>
      <c r="H1120" s="14">
        <v>336</v>
      </c>
      <c r="I1120" s="15">
        <v>127</v>
      </c>
      <c r="J1120" s="15">
        <v>270</v>
      </c>
      <c r="K1120" s="14">
        <v>46.4</v>
      </c>
      <c r="L1120" s="15">
        <v>55</v>
      </c>
      <c r="M1120" s="15">
        <v>149</v>
      </c>
      <c r="N1120" s="14">
        <v>37.1</v>
      </c>
      <c r="O1120" s="14">
        <v>33</v>
      </c>
      <c r="P1120" s="14">
        <v>44</v>
      </c>
      <c r="Q1120" s="14">
        <v>71.7</v>
      </c>
      <c r="R1120" s="15">
        <v>50</v>
      </c>
      <c r="S1120" s="15">
        <v>83</v>
      </c>
      <c r="T1120" s="15">
        <v>132</v>
      </c>
      <c r="U1120" s="15">
        <v>66</v>
      </c>
      <c r="V1120" s="68">
        <v>22</v>
      </c>
      <c r="W1120" s="15">
        <v>33</v>
      </c>
      <c r="X1120" s="15">
        <v>17</v>
      </c>
      <c r="Y1120" s="15">
        <v>105</v>
      </c>
      <c r="Z1120" s="14">
        <v>715</v>
      </c>
      <c r="AA1120" s="14">
        <v>0</v>
      </c>
      <c r="AB1120" s="14">
        <v>0</v>
      </c>
      <c r="AC1120" s="13">
        <v>4.5999999999999996</v>
      </c>
      <c r="AD1120" s="13">
        <v>122.1</v>
      </c>
      <c r="AE1120" s="13">
        <v>109.7</v>
      </c>
      <c r="AF1120" s="13">
        <v>12.5</v>
      </c>
      <c r="AG1120" s="13">
        <v>7.8</v>
      </c>
      <c r="AH1120" s="13">
        <v>2.96</v>
      </c>
      <c r="AI1120" s="13">
        <v>17.899999999999999</v>
      </c>
      <c r="AJ1120" s="13">
        <v>4.7</v>
      </c>
      <c r="AK1120" s="13">
        <v>7.2</v>
      </c>
      <c r="AL1120" s="13">
        <v>6</v>
      </c>
      <c r="AM1120" s="13">
        <v>6.1</v>
      </c>
      <c r="AN1120" s="13">
        <v>56.9</v>
      </c>
      <c r="AO1120" s="13">
        <v>58.7</v>
      </c>
      <c r="AP1120" s="13">
        <v>12.4</v>
      </c>
      <c r="AQ1120" s="13">
        <v>100.08</v>
      </c>
      <c r="AR1120" s="13">
        <v>5.7</v>
      </c>
      <c r="AS1120" s="13">
        <v>2187</v>
      </c>
      <c r="AT1120" s="16">
        <v>6.1090909090909093</v>
      </c>
      <c r="AU1120" s="16">
        <v>1.2</v>
      </c>
      <c r="AV1120" s="17">
        <v>2.4</v>
      </c>
      <c r="AW1120" s="17">
        <v>0.90909090909090906</v>
      </c>
      <c r="AX1120" s="17">
        <v>1.509090909090909</v>
      </c>
      <c r="AY1120" s="17">
        <v>0.6</v>
      </c>
      <c r="AZ1120" s="17">
        <v>0.30909090909090908</v>
      </c>
      <c r="BA1120" s="17">
        <v>0.4</v>
      </c>
      <c r="BB1120" s="18">
        <v>0.31984769157544024</v>
      </c>
      <c r="BC1120" s="18">
        <v>2.9999999999999996</v>
      </c>
      <c r="BD1120" s="18">
        <v>3.1413612565445025E-2</v>
      </c>
      <c r="BE1120" s="18">
        <v>1.6182770109471677E-2</v>
      </c>
      <c r="BF1120" s="18">
        <v>4.7596382674916698E-2</v>
      </c>
      <c r="BG1120" s="18">
        <v>7.900999524036173E-2</v>
      </c>
      <c r="BH1120" s="58" t="s">
        <v>1321</v>
      </c>
      <c r="BI1120" s="58" t="s">
        <v>1330</v>
      </c>
      <c r="BJ1120" s="60">
        <v>0.56899999999999995</v>
      </c>
      <c r="BK1120" s="60">
        <v>0.58700000000000008</v>
      </c>
      <c r="BL1120" s="60">
        <v>0.16294508147254075</v>
      </c>
      <c r="BM1120" s="62" t="s">
        <v>1527</v>
      </c>
      <c r="BN1120" s="64">
        <v>0.18683738796414853</v>
      </c>
      <c r="BO1120" s="64">
        <v>1050.5</v>
      </c>
      <c r="BP1120" s="65">
        <v>6.2827225130890049E-2</v>
      </c>
      <c r="BQ1120" s="65">
        <v>3</v>
      </c>
      <c r="BR1120" s="80">
        <v>0.1256544502617801</v>
      </c>
      <c r="BS1120" s="18">
        <v>5.7750277645565597E-2</v>
      </c>
    </row>
    <row r="1121" spans="1:74">
      <c r="A1121" s="77" t="s">
        <v>634</v>
      </c>
      <c r="B1121" s="12" t="s">
        <v>83</v>
      </c>
      <c r="C1121" s="13">
        <v>23</v>
      </c>
      <c r="D1121" s="13">
        <v>63</v>
      </c>
      <c r="E1121" s="13">
        <v>40</v>
      </c>
      <c r="F1121" s="13">
        <v>23</v>
      </c>
      <c r="G1121" s="13">
        <v>19.5</v>
      </c>
      <c r="H1121" s="14">
        <v>334</v>
      </c>
      <c r="I1121" s="15">
        <v>120</v>
      </c>
      <c r="J1121" s="15">
        <v>290</v>
      </c>
      <c r="K1121" s="14">
        <v>41.8</v>
      </c>
      <c r="L1121" s="15">
        <v>69</v>
      </c>
      <c r="M1121" s="15">
        <v>202</v>
      </c>
      <c r="N1121" s="14">
        <v>34.200000000000003</v>
      </c>
      <c r="O1121" s="14">
        <v>25</v>
      </c>
      <c r="P1121" s="14">
        <v>25</v>
      </c>
      <c r="Q1121" s="14">
        <v>88.9</v>
      </c>
      <c r="R1121" s="15">
        <v>44</v>
      </c>
      <c r="S1121" s="15">
        <v>132</v>
      </c>
      <c r="T1121" s="15">
        <v>176</v>
      </c>
      <c r="U1121" s="15">
        <v>82</v>
      </c>
      <c r="V1121" s="68">
        <v>19</v>
      </c>
      <c r="W1121" s="15">
        <v>38</v>
      </c>
      <c r="X1121" s="15">
        <v>13</v>
      </c>
      <c r="Y1121" s="15">
        <v>126</v>
      </c>
      <c r="Z1121" s="14">
        <v>806</v>
      </c>
      <c r="AA1121" s="14">
        <v>0</v>
      </c>
      <c r="AB1121" s="14">
        <v>0</v>
      </c>
      <c r="AC1121" s="13">
        <v>-0.9</v>
      </c>
      <c r="AD1121" s="13">
        <v>111.2</v>
      </c>
      <c r="AE1121" s="13">
        <v>113.4</v>
      </c>
      <c r="AF1121" s="13">
        <v>-2.2000000000000002</v>
      </c>
      <c r="AG1121" s="13">
        <v>8.6999999999999993</v>
      </c>
      <c r="AH1121" s="13">
        <v>3.86</v>
      </c>
      <c r="AI1121" s="13">
        <v>21</v>
      </c>
      <c r="AJ1121" s="13">
        <v>3.5</v>
      </c>
      <c r="AK1121" s="13">
        <v>10.6</v>
      </c>
      <c r="AL1121" s="13">
        <v>7</v>
      </c>
      <c r="AM1121" s="13">
        <v>5.4</v>
      </c>
      <c r="AN1121" s="13">
        <v>53.7</v>
      </c>
      <c r="AO1121" s="13">
        <v>55.5</v>
      </c>
      <c r="AP1121" s="13">
        <v>10.8</v>
      </c>
      <c r="AQ1121" s="13">
        <v>102.92</v>
      </c>
      <c r="AR1121" s="13">
        <v>5.5</v>
      </c>
      <c r="AS1121" s="13">
        <v>2636</v>
      </c>
      <c r="AT1121" s="16">
        <v>5.3015873015873014</v>
      </c>
      <c r="AU1121" s="16">
        <v>1.3015873015873016</v>
      </c>
      <c r="AV1121" s="17">
        <v>2.7936507936507935</v>
      </c>
      <c r="AW1121" s="17">
        <v>0.69841269841269837</v>
      </c>
      <c r="AX1121" s="17">
        <v>2.0952380952380953</v>
      </c>
      <c r="AY1121" s="17">
        <v>0.60317460317460314</v>
      </c>
      <c r="AZ1121" s="17">
        <v>0.20634920634920634</v>
      </c>
      <c r="BA1121" s="17">
        <v>0.30158730158730157</v>
      </c>
      <c r="BB1121" s="18">
        <v>0.27187627187627189</v>
      </c>
      <c r="BC1121" s="18">
        <v>4.3157894736842106</v>
      </c>
      <c r="BD1121" s="18">
        <v>3.0932030932030931E-2</v>
      </c>
      <c r="BE1121" s="18">
        <v>1.0582010582010581E-2</v>
      </c>
      <c r="BF1121" s="18">
        <v>3.5816035816035811E-2</v>
      </c>
      <c r="BG1121" s="18">
        <v>0.10744810744810745</v>
      </c>
      <c r="BH1121" s="58" t="s">
        <v>1321</v>
      </c>
      <c r="BI1121" s="58" t="s">
        <v>1330</v>
      </c>
      <c r="BJ1121" s="60">
        <v>0.53700000000000003</v>
      </c>
      <c r="BK1121" s="60">
        <v>0.55500000000000005</v>
      </c>
      <c r="BL1121" s="60">
        <v>0.17501508750754374</v>
      </c>
      <c r="BM1121" s="62" t="s">
        <v>1527</v>
      </c>
      <c r="BN1121" s="64">
        <v>0.16214110057168407</v>
      </c>
      <c r="BO1121" s="64">
        <v>1228.5</v>
      </c>
      <c r="BP1121" s="65">
        <v>6.6748066748066742E-2</v>
      </c>
      <c r="BQ1121" s="65">
        <v>4.3157894736842106</v>
      </c>
      <c r="BR1121" s="80">
        <v>0.14326414326414325</v>
      </c>
      <c r="BS1121" s="18">
        <v>6.1592728259394915E-2</v>
      </c>
    </row>
    <row r="1122" spans="1:74">
      <c r="A1122" s="77" t="s">
        <v>638</v>
      </c>
      <c r="B1122" s="12" t="s">
        <v>53</v>
      </c>
      <c r="C1122" s="13">
        <v>35</v>
      </c>
      <c r="D1122" s="13">
        <v>74</v>
      </c>
      <c r="E1122" s="13">
        <v>33</v>
      </c>
      <c r="F1122" s="13">
        <v>41</v>
      </c>
      <c r="G1122" s="13">
        <v>17.600000000000001</v>
      </c>
      <c r="H1122" s="14">
        <v>333</v>
      </c>
      <c r="I1122" s="15">
        <v>126</v>
      </c>
      <c r="J1122" s="15">
        <v>200</v>
      </c>
      <c r="K1122" s="14">
        <v>61.9</v>
      </c>
      <c r="L1122" s="14">
        <v>0</v>
      </c>
      <c r="M1122" s="15">
        <v>7</v>
      </c>
      <c r="N1122" s="14">
        <v>0</v>
      </c>
      <c r="O1122" s="14">
        <v>81</v>
      </c>
      <c r="P1122" s="14">
        <v>126</v>
      </c>
      <c r="Q1122" s="14">
        <v>64.8</v>
      </c>
      <c r="R1122" s="15">
        <v>118</v>
      </c>
      <c r="S1122" s="15">
        <v>340</v>
      </c>
      <c r="T1122" s="15">
        <v>451</v>
      </c>
      <c r="U1122" s="15">
        <v>133</v>
      </c>
      <c r="V1122" s="68">
        <v>59</v>
      </c>
      <c r="W1122" s="15">
        <v>30</v>
      </c>
      <c r="X1122" s="15">
        <v>44</v>
      </c>
      <c r="Y1122" s="15">
        <v>155</v>
      </c>
      <c r="Z1122" s="14">
        <v>1258</v>
      </c>
      <c r="AA1122" s="14">
        <v>2</v>
      </c>
      <c r="AB1122" s="14">
        <v>0</v>
      </c>
      <c r="AC1122" s="13">
        <v>0.7</v>
      </c>
      <c r="AD1122" s="13">
        <v>115.2</v>
      </c>
      <c r="AE1122" s="13">
        <v>115</v>
      </c>
      <c r="AF1122" s="13">
        <v>0.2</v>
      </c>
      <c r="AG1122" s="13">
        <v>13.3</v>
      </c>
      <c r="AH1122" s="13">
        <v>2.27</v>
      </c>
      <c r="AI1122" s="13">
        <v>29.5</v>
      </c>
      <c r="AJ1122" s="13">
        <v>9.4</v>
      </c>
      <c r="AK1122" s="13">
        <v>25.3</v>
      </c>
      <c r="AL1122" s="13">
        <v>17.600000000000001</v>
      </c>
      <c r="AM1122" s="13">
        <v>13</v>
      </c>
      <c r="AN1122" s="13">
        <v>61.9</v>
      </c>
      <c r="AO1122" s="13">
        <v>64.5</v>
      </c>
      <c r="AP1122" s="13">
        <v>10.5</v>
      </c>
      <c r="AQ1122" s="13">
        <v>100.08</v>
      </c>
      <c r="AR1122" s="13">
        <v>9.8000000000000007</v>
      </c>
      <c r="AS1122" s="13">
        <v>2732</v>
      </c>
      <c r="AT1122" s="16">
        <v>4.5</v>
      </c>
      <c r="AU1122" s="16">
        <v>1.7972972972972974</v>
      </c>
      <c r="AV1122" s="17">
        <v>6.0945945945945947</v>
      </c>
      <c r="AW1122" s="17">
        <v>1.5945945945945945</v>
      </c>
      <c r="AX1122" s="17">
        <v>4.5945945945945947</v>
      </c>
      <c r="AY1122" s="17">
        <v>0.40540540540540543</v>
      </c>
      <c r="AZ1122" s="17">
        <v>0.59459459459459463</v>
      </c>
      <c r="BA1122" s="17">
        <v>0.79729729729729726</v>
      </c>
      <c r="BB1122" s="18">
        <v>0.25568181818181818</v>
      </c>
      <c r="BC1122" s="18">
        <v>2.2542372881355934</v>
      </c>
      <c r="BD1122" s="18">
        <v>2.3034398034398034E-2</v>
      </c>
      <c r="BE1122" s="18">
        <v>3.3783783783783786E-2</v>
      </c>
      <c r="BF1122" s="18">
        <v>9.0601965601965595E-2</v>
      </c>
      <c r="BG1122" s="18">
        <v>0.26105651105651106</v>
      </c>
      <c r="BH1122" s="58" t="s">
        <v>1321</v>
      </c>
      <c r="BI1122" s="58" t="s">
        <v>1332</v>
      </c>
      <c r="BJ1122" s="60">
        <v>0.61899999999999999</v>
      </c>
      <c r="BK1122" s="60">
        <v>0.64500000000000002</v>
      </c>
      <c r="BL1122" s="60">
        <v>0.12070006035003017</v>
      </c>
      <c r="BM1122" s="62" t="s">
        <v>1527</v>
      </c>
      <c r="BN1122" s="64">
        <v>0.137625754527163</v>
      </c>
      <c r="BO1122" s="64">
        <v>1302.4000000000001</v>
      </c>
      <c r="BP1122" s="65">
        <v>0.10211916461916461</v>
      </c>
      <c r="BQ1122" s="65">
        <v>2.2542372881355934</v>
      </c>
      <c r="BR1122" s="80">
        <v>0.34628378378378377</v>
      </c>
      <c r="BS1122" s="18">
        <v>0.13436732186732187</v>
      </c>
    </row>
    <row r="1123" spans="1:74">
      <c r="A1123" s="77" t="s">
        <v>648</v>
      </c>
      <c r="B1123" s="12" t="s">
        <v>75</v>
      </c>
      <c r="C1123" s="13">
        <v>28</v>
      </c>
      <c r="D1123" s="13">
        <v>59</v>
      </c>
      <c r="E1123" s="13">
        <v>47</v>
      </c>
      <c r="F1123" s="13">
        <v>12</v>
      </c>
      <c r="G1123" s="13">
        <v>21.2</v>
      </c>
      <c r="H1123" s="14">
        <v>319</v>
      </c>
      <c r="I1123" s="15">
        <v>112</v>
      </c>
      <c r="J1123" s="15">
        <v>271</v>
      </c>
      <c r="K1123" s="14">
        <v>41.3</v>
      </c>
      <c r="L1123" s="15">
        <v>83</v>
      </c>
      <c r="M1123" s="15">
        <v>224</v>
      </c>
      <c r="N1123" s="14">
        <v>36</v>
      </c>
      <c r="O1123" s="14">
        <v>18</v>
      </c>
      <c r="P1123" s="14">
        <v>30</v>
      </c>
      <c r="Q1123" s="14">
        <v>53.3</v>
      </c>
      <c r="R1123" s="15">
        <v>53</v>
      </c>
      <c r="S1123" s="15">
        <v>201</v>
      </c>
      <c r="T1123" s="15">
        <v>248</v>
      </c>
      <c r="U1123" s="15">
        <v>77</v>
      </c>
      <c r="V1123" s="68">
        <v>24</v>
      </c>
      <c r="W1123" s="15">
        <v>41</v>
      </c>
      <c r="X1123" s="15">
        <v>18</v>
      </c>
      <c r="Y1123" s="15">
        <v>100</v>
      </c>
      <c r="Z1123" s="14">
        <v>897</v>
      </c>
      <c r="AA1123" s="14">
        <v>1</v>
      </c>
      <c r="AB1123" s="14">
        <v>0</v>
      </c>
      <c r="AC1123" s="13">
        <v>4.8</v>
      </c>
      <c r="AD1123" s="13">
        <v>120</v>
      </c>
      <c r="AE1123" s="13">
        <v>109.4</v>
      </c>
      <c r="AF1123" s="13">
        <v>10.7</v>
      </c>
      <c r="AG1123" s="13">
        <v>7.3</v>
      </c>
      <c r="AH1123" s="13">
        <v>3.45</v>
      </c>
      <c r="AI1123" s="13">
        <v>20.100000000000001</v>
      </c>
      <c r="AJ1123" s="13">
        <v>4.0999999999999996</v>
      </c>
      <c r="AK1123" s="13">
        <v>15</v>
      </c>
      <c r="AL1123" s="13">
        <v>9.6999999999999993</v>
      </c>
      <c r="AM1123" s="13">
        <v>5.8</v>
      </c>
      <c r="AN1123" s="13">
        <v>56.1</v>
      </c>
      <c r="AO1123" s="13">
        <v>56.3</v>
      </c>
      <c r="AP1123" s="13">
        <v>10.1</v>
      </c>
      <c r="AQ1123" s="13">
        <v>101.1</v>
      </c>
      <c r="AR1123" s="13">
        <v>6.7</v>
      </c>
      <c r="AS1123" s="13">
        <v>2639</v>
      </c>
      <c r="AT1123" s="16">
        <v>5.406779661016949</v>
      </c>
      <c r="AU1123" s="16">
        <v>1.3050847457627119</v>
      </c>
      <c r="AV1123" s="17">
        <v>4.2033898305084749</v>
      </c>
      <c r="AW1123" s="17">
        <v>0.89830508474576276</v>
      </c>
      <c r="AX1123" s="17">
        <v>3.406779661016949</v>
      </c>
      <c r="AY1123" s="17">
        <v>0.69491525423728817</v>
      </c>
      <c r="AZ1123" s="17">
        <v>0.30508474576271188</v>
      </c>
      <c r="BA1123" s="17">
        <v>0.40677966101694918</v>
      </c>
      <c r="BB1123" s="18">
        <v>0.25503677646306366</v>
      </c>
      <c r="BC1123" s="18">
        <v>3.2083333333333335</v>
      </c>
      <c r="BD1123" s="18">
        <v>3.2779021426287178E-2</v>
      </c>
      <c r="BE1123" s="18">
        <v>1.4390789894467543E-2</v>
      </c>
      <c r="BF1123" s="18">
        <v>4.2372881355932208E-2</v>
      </c>
      <c r="BG1123" s="18">
        <v>0.1606971538215542</v>
      </c>
      <c r="BH1123" s="58" t="s">
        <v>1322</v>
      </c>
      <c r="BI1123" s="58" t="s">
        <v>1331</v>
      </c>
      <c r="BJ1123" s="60">
        <v>0.56100000000000005</v>
      </c>
      <c r="BK1123" s="60">
        <v>0.56299999999999994</v>
      </c>
      <c r="BL1123" s="60">
        <v>0.16354858177429088</v>
      </c>
      <c r="BM1123" s="62" t="s">
        <v>1527</v>
      </c>
      <c r="BN1123" s="64">
        <v>0.16535825120212802</v>
      </c>
      <c r="BO1123" s="64">
        <v>1250.8</v>
      </c>
      <c r="BP1123" s="65">
        <v>6.1560601215222263E-2</v>
      </c>
      <c r="BQ1123" s="65">
        <v>3.2083333333333335</v>
      </c>
      <c r="BR1123" s="80">
        <v>0.19827310521266392</v>
      </c>
      <c r="BS1123" s="18">
        <v>8.1814305511139551E-2</v>
      </c>
    </row>
    <row r="1124" spans="1:74">
      <c r="A1124" s="77" t="s">
        <v>650</v>
      </c>
      <c r="B1124" s="12" t="s">
        <v>139</v>
      </c>
      <c r="C1124" s="13">
        <v>27</v>
      </c>
      <c r="D1124" s="13">
        <v>47</v>
      </c>
      <c r="E1124" s="13">
        <v>9</v>
      </c>
      <c r="F1124" s="13">
        <v>38</v>
      </c>
      <c r="G1124" s="13">
        <v>22.8</v>
      </c>
      <c r="H1124" s="14">
        <v>315</v>
      </c>
      <c r="I1124" s="15">
        <v>118</v>
      </c>
      <c r="J1124" s="15">
        <v>291</v>
      </c>
      <c r="K1124" s="14">
        <v>40.5</v>
      </c>
      <c r="L1124" s="15">
        <v>56</v>
      </c>
      <c r="M1124" s="15">
        <v>165</v>
      </c>
      <c r="N1124" s="14">
        <v>33.5</v>
      </c>
      <c r="O1124" s="14">
        <v>24</v>
      </c>
      <c r="P1124" s="14">
        <v>28</v>
      </c>
      <c r="Q1124" s="14">
        <v>80</v>
      </c>
      <c r="R1124" s="15">
        <v>38</v>
      </c>
      <c r="S1124" s="15">
        <v>99</v>
      </c>
      <c r="T1124" s="15">
        <v>136</v>
      </c>
      <c r="U1124" s="15">
        <v>52</v>
      </c>
      <c r="V1124" s="68">
        <v>33</v>
      </c>
      <c r="W1124" s="15">
        <v>28</v>
      </c>
      <c r="X1124" s="15">
        <v>24</v>
      </c>
      <c r="Y1124" s="15">
        <v>99</v>
      </c>
      <c r="Z1124" s="14">
        <v>677</v>
      </c>
      <c r="AA1124" s="14">
        <v>0</v>
      </c>
      <c r="AB1124" s="14">
        <v>0</v>
      </c>
      <c r="AC1124" s="13">
        <v>-5.9</v>
      </c>
      <c r="AD1124" s="13">
        <v>106.6</v>
      </c>
      <c r="AE1124" s="13">
        <v>118.2</v>
      </c>
      <c r="AF1124" s="13">
        <v>-11.6</v>
      </c>
      <c r="AG1124" s="13">
        <v>7.3</v>
      </c>
      <c r="AH1124" s="13">
        <v>1.51</v>
      </c>
      <c r="AI1124" s="13">
        <v>13.5</v>
      </c>
      <c r="AJ1124" s="13">
        <v>3.3</v>
      </c>
      <c r="AK1124" s="13">
        <v>8.6999999999999993</v>
      </c>
      <c r="AL1124" s="13">
        <v>6</v>
      </c>
      <c r="AM1124" s="13">
        <v>8.9</v>
      </c>
      <c r="AN1124" s="13">
        <v>50</v>
      </c>
      <c r="AO1124" s="13">
        <v>51.8</v>
      </c>
      <c r="AP1124" s="13">
        <v>13.6</v>
      </c>
      <c r="AQ1124" s="13">
        <v>98.04</v>
      </c>
      <c r="AR1124" s="13">
        <v>4.5999999999999996</v>
      </c>
      <c r="AS1124" s="13">
        <v>2179</v>
      </c>
      <c r="AT1124" s="16">
        <v>6.7021276595744679</v>
      </c>
      <c r="AU1124" s="16">
        <v>1.1063829787234043</v>
      </c>
      <c r="AV1124" s="17">
        <v>2.8936170212765959</v>
      </c>
      <c r="AW1124" s="17">
        <v>0.80851063829787229</v>
      </c>
      <c r="AX1124" s="17">
        <v>2.1063829787234041</v>
      </c>
      <c r="AY1124" s="17">
        <v>0.5957446808510638</v>
      </c>
      <c r="AZ1124" s="17">
        <v>0.51063829787234039</v>
      </c>
      <c r="BA1124" s="17">
        <v>0.7021276595744681</v>
      </c>
      <c r="BB1124" s="18">
        <v>0.29395296752519595</v>
      </c>
      <c r="BC1124" s="18">
        <v>1.5757575757575757</v>
      </c>
      <c r="BD1124" s="18">
        <v>2.6129152668906305E-2</v>
      </c>
      <c r="BE1124" s="18">
        <v>2.2396416573348264E-2</v>
      </c>
      <c r="BF1124" s="18">
        <v>3.5460992907801414E-2</v>
      </c>
      <c r="BG1124" s="18">
        <v>9.2385218365061583E-2</v>
      </c>
      <c r="BH1124" s="58" t="s">
        <v>1322</v>
      </c>
      <c r="BI1124" s="58" t="s">
        <v>1330</v>
      </c>
      <c r="BJ1124" s="60">
        <v>0.5</v>
      </c>
      <c r="BK1124" s="60">
        <v>0.51800000000000002</v>
      </c>
      <c r="BL1124" s="60">
        <v>0.1756185878092939</v>
      </c>
      <c r="BM1124" s="62" t="s">
        <v>1527</v>
      </c>
      <c r="BN1124" s="64">
        <v>0.2049745280191789</v>
      </c>
      <c r="BO1124" s="64">
        <v>1071.6000000000001</v>
      </c>
      <c r="BP1124" s="65">
        <v>4.8525569242254568E-2</v>
      </c>
      <c r="BQ1124" s="65">
        <v>1.5757575757575757</v>
      </c>
      <c r="BR1124" s="80">
        <v>0.12691302724897349</v>
      </c>
      <c r="BS1124" s="18">
        <v>5.8479532163742687E-2</v>
      </c>
    </row>
    <row r="1125" spans="1:74">
      <c r="A1125" s="77" t="s">
        <v>656</v>
      </c>
      <c r="B1125" s="12" t="s">
        <v>61</v>
      </c>
      <c r="C1125" s="13">
        <v>36</v>
      </c>
      <c r="D1125" s="13">
        <v>78</v>
      </c>
      <c r="E1125" s="13">
        <v>47</v>
      </c>
      <c r="F1125" s="13">
        <v>31</v>
      </c>
      <c r="G1125" s="13">
        <v>17.5</v>
      </c>
      <c r="H1125" s="14">
        <v>312</v>
      </c>
      <c r="I1125" s="15">
        <v>101</v>
      </c>
      <c r="J1125" s="15">
        <v>242</v>
      </c>
      <c r="K1125" s="14">
        <v>43.7</v>
      </c>
      <c r="L1125" s="15">
        <v>86</v>
      </c>
      <c r="M1125" s="15">
        <v>203</v>
      </c>
      <c r="N1125" s="14">
        <v>43.3</v>
      </c>
      <c r="O1125" s="14">
        <v>16</v>
      </c>
      <c r="P1125" s="14">
        <v>23</v>
      </c>
      <c r="Q1125" s="14">
        <v>81</v>
      </c>
      <c r="R1125" s="15">
        <v>47</v>
      </c>
      <c r="S1125" s="15">
        <v>172</v>
      </c>
      <c r="T1125" s="15">
        <v>218</v>
      </c>
      <c r="U1125" s="15">
        <v>86</v>
      </c>
      <c r="V1125" s="68">
        <v>31</v>
      </c>
      <c r="W1125" s="15">
        <v>55</v>
      </c>
      <c r="X1125" s="15">
        <v>39</v>
      </c>
      <c r="Y1125" s="15">
        <v>109</v>
      </c>
      <c r="Z1125" s="14">
        <v>928</v>
      </c>
      <c r="AA1125" s="14">
        <v>0</v>
      </c>
      <c r="AB1125" s="14">
        <v>0</v>
      </c>
      <c r="AC1125" s="13">
        <v>1.9</v>
      </c>
      <c r="AD1125" s="13">
        <v>110.5</v>
      </c>
      <c r="AE1125" s="13">
        <v>104.7</v>
      </c>
      <c r="AF1125" s="13">
        <v>5.9</v>
      </c>
      <c r="AG1125" s="13">
        <v>8.1999999999999993</v>
      </c>
      <c r="AH1125" s="13">
        <v>2.4700000000000002</v>
      </c>
      <c r="AI1125" s="13">
        <v>23</v>
      </c>
      <c r="AJ1125" s="13">
        <v>3.4</v>
      </c>
      <c r="AK1125" s="13">
        <v>11.7</v>
      </c>
      <c r="AL1125" s="13">
        <v>7.7</v>
      </c>
      <c r="AM1125" s="13">
        <v>9.3000000000000007</v>
      </c>
      <c r="AN1125" s="13">
        <v>62.2</v>
      </c>
      <c r="AO1125" s="13">
        <v>63.3</v>
      </c>
      <c r="AP1125" s="13">
        <v>8.6999999999999993</v>
      </c>
      <c r="AQ1125" s="13">
        <v>100.22</v>
      </c>
      <c r="AR1125" s="13">
        <v>6.9</v>
      </c>
      <c r="AS1125" s="13">
        <v>2848</v>
      </c>
      <c r="AT1125" s="16">
        <v>4</v>
      </c>
      <c r="AU1125" s="16">
        <v>1.1025641025641026</v>
      </c>
      <c r="AV1125" s="17">
        <v>2.7948717948717947</v>
      </c>
      <c r="AW1125" s="17">
        <v>0.60256410256410253</v>
      </c>
      <c r="AX1125" s="17">
        <v>2.2051282051282053</v>
      </c>
      <c r="AY1125" s="17">
        <v>0.70512820512820518</v>
      </c>
      <c r="AZ1125" s="17">
        <v>0.5</v>
      </c>
      <c r="BA1125" s="17">
        <v>0.39743589743589741</v>
      </c>
      <c r="BB1125" s="18">
        <v>0.22857142857142856</v>
      </c>
      <c r="BC1125" s="18">
        <v>2.774193548387097</v>
      </c>
      <c r="BD1125" s="18">
        <v>4.0293040293040296E-2</v>
      </c>
      <c r="BE1125" s="18">
        <v>2.8571428571428571E-2</v>
      </c>
      <c r="BF1125" s="18">
        <v>3.4432234432234428E-2</v>
      </c>
      <c r="BG1125" s="18">
        <v>0.126007326007326</v>
      </c>
      <c r="BH1125" s="58" t="s">
        <v>1321</v>
      </c>
      <c r="BI1125" s="58" t="s">
        <v>1332</v>
      </c>
      <c r="BJ1125" s="60">
        <v>0.622</v>
      </c>
      <c r="BK1125" s="60">
        <v>0.63300000000000001</v>
      </c>
      <c r="BL1125" s="60">
        <v>0.14604707302353651</v>
      </c>
      <c r="BM1125" s="62" t="s">
        <v>1527</v>
      </c>
      <c r="BN1125" s="64">
        <v>0.12233400402414488</v>
      </c>
      <c r="BO1125" s="64">
        <v>1365</v>
      </c>
      <c r="BP1125" s="65">
        <v>6.3003663003663002E-2</v>
      </c>
      <c r="BQ1125" s="65">
        <v>2.774193548387097</v>
      </c>
      <c r="BR1125" s="80">
        <v>0.15970695970695969</v>
      </c>
      <c r="BS1125" s="18">
        <v>7.6190476190476183E-2</v>
      </c>
    </row>
    <row r="1126" spans="1:74">
      <c r="A1126" s="77" t="s">
        <v>672</v>
      </c>
      <c r="B1126" s="12" t="s">
        <v>121</v>
      </c>
      <c r="C1126" s="13">
        <v>24</v>
      </c>
      <c r="D1126" s="13">
        <v>69</v>
      </c>
      <c r="E1126" s="13">
        <v>31</v>
      </c>
      <c r="F1126" s="13">
        <v>38</v>
      </c>
      <c r="G1126" s="13">
        <v>15.1</v>
      </c>
      <c r="H1126" s="14">
        <v>290</v>
      </c>
      <c r="I1126" s="15">
        <v>117</v>
      </c>
      <c r="J1126" s="15">
        <v>276</v>
      </c>
      <c r="K1126" s="14">
        <v>41.9</v>
      </c>
      <c r="L1126" s="15">
        <v>28</v>
      </c>
      <c r="M1126" s="15">
        <v>117</v>
      </c>
      <c r="N1126" s="14">
        <v>22.5</v>
      </c>
      <c r="O1126" s="14">
        <v>28</v>
      </c>
      <c r="P1126" s="14">
        <v>55</v>
      </c>
      <c r="Q1126" s="14">
        <v>45.6</v>
      </c>
      <c r="R1126" s="15">
        <v>76</v>
      </c>
      <c r="S1126" s="15">
        <v>104</v>
      </c>
      <c r="T1126" s="15">
        <v>179</v>
      </c>
      <c r="U1126" s="15">
        <v>69</v>
      </c>
      <c r="V1126" s="68">
        <v>41</v>
      </c>
      <c r="W1126" s="15">
        <v>35</v>
      </c>
      <c r="X1126" s="15">
        <v>14</v>
      </c>
      <c r="Y1126" s="15">
        <v>69</v>
      </c>
      <c r="Z1126" s="14">
        <v>718</v>
      </c>
      <c r="AA1126" s="14">
        <v>1</v>
      </c>
      <c r="AB1126" s="14">
        <v>0</v>
      </c>
      <c r="AC1126" s="13">
        <v>-0.7</v>
      </c>
      <c r="AD1126" s="13">
        <v>106</v>
      </c>
      <c r="AE1126" s="13">
        <v>107.8</v>
      </c>
      <c r="AF1126" s="13">
        <v>-1.8</v>
      </c>
      <c r="AG1126" s="13">
        <v>9</v>
      </c>
      <c r="AH1126" s="13">
        <v>1.58</v>
      </c>
      <c r="AI1126" s="13">
        <v>16.3</v>
      </c>
      <c r="AJ1126" s="13">
        <v>6.6</v>
      </c>
      <c r="AK1126" s="13">
        <v>9.6</v>
      </c>
      <c r="AL1126" s="13">
        <v>8.1</v>
      </c>
      <c r="AM1126" s="13">
        <v>10.3</v>
      </c>
      <c r="AN1126" s="13">
        <v>46.8</v>
      </c>
      <c r="AO1126" s="13">
        <v>47.2</v>
      </c>
      <c r="AP1126" s="13">
        <v>13.3</v>
      </c>
      <c r="AQ1126" s="13">
        <v>102.7</v>
      </c>
      <c r="AR1126" s="13">
        <v>6.1</v>
      </c>
      <c r="AS1126" s="13">
        <v>2221</v>
      </c>
      <c r="AT1126" s="16">
        <v>4.2028985507246377</v>
      </c>
      <c r="AU1126" s="16">
        <v>1</v>
      </c>
      <c r="AV1126" s="17">
        <v>2.5942028985507246</v>
      </c>
      <c r="AW1126" s="17">
        <v>1.1014492753623188</v>
      </c>
      <c r="AX1126" s="17">
        <v>1.5072463768115942</v>
      </c>
      <c r="AY1126" s="17">
        <v>0.50724637681159424</v>
      </c>
      <c r="AZ1126" s="17">
        <v>0.20289855072463769</v>
      </c>
      <c r="BA1126" s="17">
        <v>0.59420289855072461</v>
      </c>
      <c r="BB1126" s="18">
        <v>0.27833765236587005</v>
      </c>
      <c r="BC1126" s="18">
        <v>1.6829268292682928</v>
      </c>
      <c r="BD1126" s="18">
        <v>3.3592475285536043E-2</v>
      </c>
      <c r="BE1126" s="18">
        <v>1.3436990114214417E-2</v>
      </c>
      <c r="BF1126" s="18">
        <v>7.2943660620021111E-2</v>
      </c>
      <c r="BG1126" s="18">
        <v>9.9817640848449948E-2</v>
      </c>
      <c r="BH1126" s="58" t="s">
        <v>1321</v>
      </c>
      <c r="BI1126" s="58" t="s">
        <v>1330</v>
      </c>
      <c r="BJ1126" s="60">
        <v>0.46799999999999997</v>
      </c>
      <c r="BK1126" s="60">
        <v>0.47200000000000003</v>
      </c>
      <c r="BL1126" s="60">
        <v>0.16656608328304165</v>
      </c>
      <c r="BM1126" s="62" t="s">
        <v>1527</v>
      </c>
      <c r="BN1126" s="64">
        <v>0.12853935205435513</v>
      </c>
      <c r="BO1126" s="64">
        <v>1041.8999999999999</v>
      </c>
      <c r="BP1126" s="65">
        <v>6.6225165562913912E-2</v>
      </c>
      <c r="BQ1126" s="65">
        <v>1.6829268292682926</v>
      </c>
      <c r="BR1126" s="80">
        <v>0.17180151646031289</v>
      </c>
      <c r="BS1126" s="18">
        <v>7.2943660620021111E-2</v>
      </c>
    </row>
    <row r="1127" spans="1:74">
      <c r="A1127" s="77" t="s">
        <v>700</v>
      </c>
      <c r="B1127" s="12" t="s">
        <v>53</v>
      </c>
      <c r="C1127" s="13">
        <v>22</v>
      </c>
      <c r="D1127" s="13">
        <v>61</v>
      </c>
      <c r="E1127" s="13">
        <v>25</v>
      </c>
      <c r="F1127" s="13">
        <v>36</v>
      </c>
      <c r="G1127" s="13">
        <v>17.100000000000001</v>
      </c>
      <c r="H1127" s="14">
        <v>256</v>
      </c>
      <c r="I1127" s="15">
        <v>116</v>
      </c>
      <c r="J1127" s="15">
        <v>189</v>
      </c>
      <c r="K1127" s="14">
        <v>60.4</v>
      </c>
      <c r="L1127" s="14">
        <v>0</v>
      </c>
      <c r="M1127" s="14">
        <v>0</v>
      </c>
      <c r="N1127" s="14">
        <v>0</v>
      </c>
      <c r="O1127" s="14">
        <v>31</v>
      </c>
      <c r="P1127" s="14">
        <v>49</v>
      </c>
      <c r="Q1127" s="14">
        <v>58</v>
      </c>
      <c r="R1127" s="15">
        <v>67</v>
      </c>
      <c r="S1127" s="15">
        <v>159</v>
      </c>
      <c r="T1127" s="15">
        <v>220</v>
      </c>
      <c r="U1127" s="15">
        <v>73</v>
      </c>
      <c r="V1127" s="68">
        <v>37</v>
      </c>
      <c r="W1127" s="15">
        <v>31</v>
      </c>
      <c r="X1127" s="15">
        <v>31</v>
      </c>
      <c r="Y1127" s="15">
        <v>104</v>
      </c>
      <c r="Z1127" s="14">
        <v>763</v>
      </c>
      <c r="AA1127" s="14">
        <v>0</v>
      </c>
      <c r="AB1127" s="14">
        <v>0</v>
      </c>
      <c r="AC1127" s="13">
        <v>-0.3</v>
      </c>
      <c r="AD1127" s="13">
        <v>109.4</v>
      </c>
      <c r="AE1127" s="13">
        <v>110</v>
      </c>
      <c r="AF1127" s="13">
        <v>-0.6</v>
      </c>
      <c r="AG1127" s="13">
        <v>9.5</v>
      </c>
      <c r="AH1127" s="13">
        <v>1.82</v>
      </c>
      <c r="AI1127" s="13">
        <v>22.3</v>
      </c>
      <c r="AJ1127" s="13">
        <v>6.3</v>
      </c>
      <c r="AK1127" s="13">
        <v>14.3</v>
      </c>
      <c r="AL1127" s="13">
        <v>10.4</v>
      </c>
      <c r="AM1127" s="13">
        <v>12.2</v>
      </c>
      <c r="AN1127" s="13">
        <v>60.4</v>
      </c>
      <c r="AO1127" s="13">
        <v>61</v>
      </c>
      <c r="AP1127" s="13">
        <v>10.3</v>
      </c>
      <c r="AQ1127" s="13">
        <v>99.05</v>
      </c>
      <c r="AR1127" s="13">
        <v>7.3</v>
      </c>
      <c r="AS1127" s="13">
        <v>2154</v>
      </c>
      <c r="AT1127" s="16">
        <v>4.1967213114754101</v>
      </c>
      <c r="AU1127" s="16">
        <v>1.1967213114754098</v>
      </c>
      <c r="AV1127" s="17">
        <v>3.6065573770491803</v>
      </c>
      <c r="AW1127" s="17">
        <v>1.098360655737705</v>
      </c>
      <c r="AX1127" s="17">
        <v>2.6065573770491803</v>
      </c>
      <c r="AY1127" s="17">
        <v>0.50819672131147542</v>
      </c>
      <c r="AZ1127" s="17">
        <v>0.50819672131147542</v>
      </c>
      <c r="BA1127" s="17">
        <v>0.60655737704918034</v>
      </c>
      <c r="BB1127" s="18">
        <v>0.24542229891669062</v>
      </c>
      <c r="BC1127" s="18">
        <v>1.972972972972973</v>
      </c>
      <c r="BD1127" s="18">
        <v>2.9719106509443004E-2</v>
      </c>
      <c r="BE1127" s="18">
        <v>2.9719106509443004E-2</v>
      </c>
      <c r="BF1127" s="18">
        <v>6.4231617294602625E-2</v>
      </c>
      <c r="BG1127" s="18">
        <v>0.15243025596778831</v>
      </c>
      <c r="BH1127" s="58" t="s">
        <v>1321</v>
      </c>
      <c r="BI1127" s="58" t="s">
        <v>1329</v>
      </c>
      <c r="BJ1127" s="60">
        <v>0.60399999999999998</v>
      </c>
      <c r="BK1127" s="60">
        <v>0.61</v>
      </c>
      <c r="BL1127" s="60">
        <v>0.11406155703077851</v>
      </c>
      <c r="BM1127" s="62" t="s">
        <v>1527</v>
      </c>
      <c r="BN1127" s="64">
        <v>0.12835043045156183</v>
      </c>
      <c r="BO1127" s="64">
        <v>1043.1000000000001</v>
      </c>
      <c r="BP1127" s="65">
        <v>6.9983702425462549E-2</v>
      </c>
      <c r="BQ1127" s="65">
        <v>1.972972972972973</v>
      </c>
      <c r="BR1127" s="80">
        <v>0.210909788131531</v>
      </c>
      <c r="BS1127" s="18">
        <v>9.0116000383472339E-2</v>
      </c>
    </row>
    <row r="1128" spans="1:74">
      <c r="A1128" s="77" t="s">
        <v>704</v>
      </c>
      <c r="B1128" s="12" t="s">
        <v>61</v>
      </c>
      <c r="C1128" s="13">
        <v>28</v>
      </c>
      <c r="D1128" s="13">
        <v>51</v>
      </c>
      <c r="E1128" s="13">
        <v>26</v>
      </c>
      <c r="F1128" s="13">
        <v>25</v>
      </c>
      <c r="G1128" s="13">
        <v>22</v>
      </c>
      <c r="H1128" s="14">
        <v>255</v>
      </c>
      <c r="I1128" s="15">
        <v>117</v>
      </c>
      <c r="J1128" s="15">
        <v>224</v>
      </c>
      <c r="K1128" s="14">
        <v>52</v>
      </c>
      <c r="L1128" s="14">
        <v>0</v>
      </c>
      <c r="M1128" s="14">
        <v>0</v>
      </c>
      <c r="N1128" s="14">
        <v>0</v>
      </c>
      <c r="O1128" s="14">
        <v>26</v>
      </c>
      <c r="P1128" s="14">
        <v>31</v>
      </c>
      <c r="Q1128" s="14">
        <v>72.7</v>
      </c>
      <c r="R1128" s="15">
        <v>46</v>
      </c>
      <c r="S1128" s="15">
        <v>194</v>
      </c>
      <c r="T1128" s="15">
        <v>240</v>
      </c>
      <c r="U1128" s="15">
        <v>286</v>
      </c>
      <c r="V1128" s="68">
        <v>102</v>
      </c>
      <c r="W1128" s="15">
        <v>36</v>
      </c>
      <c r="X1128" s="15">
        <v>26</v>
      </c>
      <c r="Y1128" s="15">
        <v>107</v>
      </c>
      <c r="Z1128" s="14">
        <v>1056</v>
      </c>
      <c r="AA1128" s="14">
        <v>1</v>
      </c>
      <c r="AB1128" s="14">
        <v>0</v>
      </c>
      <c r="AC1128" s="13">
        <v>-1.1000000000000001</v>
      </c>
      <c r="AD1128" s="13">
        <v>111.7</v>
      </c>
      <c r="AE1128" s="13">
        <v>113.5</v>
      </c>
      <c r="AF1128" s="13">
        <v>-1.8</v>
      </c>
      <c r="AG1128" s="13">
        <v>35.799999999999997</v>
      </c>
      <c r="AH1128" s="13">
        <v>2.79</v>
      </c>
      <c r="AI1128" s="13">
        <v>45.7</v>
      </c>
      <c r="AJ1128" s="13">
        <v>4.3</v>
      </c>
      <c r="AK1128" s="13">
        <v>18.399999999999999</v>
      </c>
      <c r="AL1128" s="13">
        <v>11.3</v>
      </c>
      <c r="AM1128" s="13">
        <v>16.3</v>
      </c>
      <c r="AN1128" s="13">
        <v>52</v>
      </c>
      <c r="AO1128" s="13">
        <v>53.9</v>
      </c>
      <c r="AP1128" s="13">
        <v>13.3</v>
      </c>
      <c r="AQ1128" s="13">
        <v>98.17</v>
      </c>
      <c r="AR1128" s="13">
        <v>10.3</v>
      </c>
      <c r="AS1128" s="13">
        <v>2283</v>
      </c>
      <c r="AT1128" s="16">
        <v>5</v>
      </c>
      <c r="AU1128" s="16">
        <v>5.6078431372549016</v>
      </c>
      <c r="AV1128" s="17">
        <v>4.7058823529411766</v>
      </c>
      <c r="AW1128" s="17">
        <v>0.90196078431372551</v>
      </c>
      <c r="AX1128" s="17">
        <v>3.8039215686274508</v>
      </c>
      <c r="AY1128" s="17">
        <v>0.70588235294117652</v>
      </c>
      <c r="AZ1128" s="17">
        <v>0.50980392156862742</v>
      </c>
      <c r="BA1128" s="17">
        <v>2</v>
      </c>
      <c r="BB1128" s="18">
        <v>0.22727272727272727</v>
      </c>
      <c r="BC1128" s="18">
        <v>2.8039215686274508</v>
      </c>
      <c r="BD1128" s="18">
        <v>3.2085561497326207E-2</v>
      </c>
      <c r="BE1128" s="18">
        <v>2.31729055258467E-2</v>
      </c>
      <c r="BF1128" s="18">
        <v>4.0998217468805706E-2</v>
      </c>
      <c r="BG1128" s="18">
        <v>0.1729055258467023</v>
      </c>
      <c r="BH1128" s="58" t="s">
        <v>1322</v>
      </c>
      <c r="BI1128" s="58" t="s">
        <v>1331</v>
      </c>
      <c r="BJ1128" s="60">
        <v>0.52</v>
      </c>
      <c r="BK1128" s="60">
        <v>0.53900000000000003</v>
      </c>
      <c r="BL1128" s="60">
        <v>0.1351840675920338</v>
      </c>
      <c r="BM1128" s="62" t="s">
        <v>1527</v>
      </c>
      <c r="BN1128" s="64">
        <v>0.15291750503018109</v>
      </c>
      <c r="BO1128" s="64">
        <v>1122</v>
      </c>
      <c r="BP1128" s="65">
        <v>0.25490196078431371</v>
      </c>
      <c r="BQ1128" s="65">
        <v>2.8039215686274508</v>
      </c>
      <c r="BR1128" s="80">
        <v>0.21390374331550802</v>
      </c>
      <c r="BS1128" s="18">
        <v>8.9720736779560314E-2</v>
      </c>
    </row>
    <row r="1129" spans="1:74">
      <c r="A1129" s="77" t="s">
        <v>724</v>
      </c>
      <c r="B1129" s="12" t="s">
        <v>169</v>
      </c>
      <c r="C1129" s="13">
        <v>20</v>
      </c>
      <c r="D1129" s="13">
        <v>50</v>
      </c>
      <c r="E1129" s="13">
        <v>9</v>
      </c>
      <c r="F1129" s="13">
        <v>41</v>
      </c>
      <c r="G1129" s="13">
        <v>21.2</v>
      </c>
      <c r="H1129" s="14">
        <v>230</v>
      </c>
      <c r="I1129" s="15">
        <v>85</v>
      </c>
      <c r="J1129" s="15">
        <v>255</v>
      </c>
      <c r="K1129" s="14">
        <v>32.299999999999997</v>
      </c>
      <c r="L1129" s="15">
        <v>35</v>
      </c>
      <c r="M1129" s="15">
        <v>135</v>
      </c>
      <c r="N1129" s="14">
        <v>25.9</v>
      </c>
      <c r="O1129" s="14">
        <v>30</v>
      </c>
      <c r="P1129" s="14">
        <v>40</v>
      </c>
      <c r="Q1129" s="14">
        <v>72.5</v>
      </c>
      <c r="R1129" s="15">
        <v>25</v>
      </c>
      <c r="S1129" s="15">
        <v>85</v>
      </c>
      <c r="T1129" s="15">
        <v>115</v>
      </c>
      <c r="U1129" s="15">
        <v>60</v>
      </c>
      <c r="V1129" s="68">
        <v>45</v>
      </c>
      <c r="W1129" s="15">
        <v>25</v>
      </c>
      <c r="X1129" s="15">
        <v>15</v>
      </c>
      <c r="Y1129" s="15">
        <v>95</v>
      </c>
      <c r="Z1129" s="14">
        <v>525</v>
      </c>
      <c r="AA1129" s="14">
        <v>0</v>
      </c>
      <c r="AB1129" s="14">
        <v>0</v>
      </c>
      <c r="AC1129" s="13">
        <v>-6.8</v>
      </c>
      <c r="AD1129" s="13">
        <v>103</v>
      </c>
      <c r="AE1129" s="13">
        <v>118.5</v>
      </c>
      <c r="AF1129" s="13">
        <v>-15.5</v>
      </c>
      <c r="AG1129" s="13">
        <v>7.8</v>
      </c>
      <c r="AH1129" s="13">
        <v>1.34</v>
      </c>
      <c r="AI1129" s="13">
        <v>15.6</v>
      </c>
      <c r="AJ1129" s="13">
        <v>2.4</v>
      </c>
      <c r="AK1129" s="13">
        <v>7.5</v>
      </c>
      <c r="AL1129" s="13">
        <v>4.9000000000000004</v>
      </c>
      <c r="AM1129" s="13">
        <v>11.6</v>
      </c>
      <c r="AN1129" s="13">
        <v>39.1</v>
      </c>
      <c r="AO1129" s="13">
        <v>41.9</v>
      </c>
      <c r="AP1129" s="13">
        <v>12.2</v>
      </c>
      <c r="AQ1129" s="13">
        <v>103.19</v>
      </c>
      <c r="AR1129" s="13">
        <v>2.1</v>
      </c>
      <c r="AS1129" s="13">
        <v>2284</v>
      </c>
      <c r="AT1129" s="16">
        <v>4.5999999999999996</v>
      </c>
      <c r="AU1129" s="16">
        <v>1.2</v>
      </c>
      <c r="AV1129" s="17">
        <v>2.2999999999999998</v>
      </c>
      <c r="AW1129" s="17">
        <v>0.5</v>
      </c>
      <c r="AX1129" s="17">
        <v>1.7</v>
      </c>
      <c r="AY1129" s="17">
        <v>0.5</v>
      </c>
      <c r="AZ1129" s="17">
        <v>0.3</v>
      </c>
      <c r="BA1129" s="17">
        <v>0.9</v>
      </c>
      <c r="BB1129" s="18">
        <v>0.21698113207547168</v>
      </c>
      <c r="BC1129" s="18">
        <v>1.3333333333333333</v>
      </c>
      <c r="BD1129" s="18">
        <v>2.358490566037736E-2</v>
      </c>
      <c r="BE1129" s="18">
        <v>1.4150943396226415E-2</v>
      </c>
      <c r="BF1129" s="18">
        <v>2.358490566037736E-2</v>
      </c>
      <c r="BG1129" s="18">
        <v>8.0188679245283015E-2</v>
      </c>
      <c r="BH1129" s="58" t="s">
        <v>1322</v>
      </c>
      <c r="BI1129" s="58" t="s">
        <v>1329</v>
      </c>
      <c r="BJ1129" s="60">
        <v>0.39100000000000001</v>
      </c>
      <c r="BK1129" s="60">
        <v>0.41899999999999998</v>
      </c>
      <c r="BL1129" s="60">
        <v>0.15389257694628847</v>
      </c>
      <c r="BM1129" s="62" t="s">
        <v>1527</v>
      </c>
      <c r="BN1129" s="64">
        <v>0.14068410462776659</v>
      </c>
      <c r="BO1129" s="64">
        <v>1060</v>
      </c>
      <c r="BP1129" s="65">
        <v>5.6603773584905662E-2</v>
      </c>
      <c r="BQ1129" s="65">
        <v>1.3333333333333333</v>
      </c>
      <c r="BR1129" s="80">
        <v>0.10849056603773584</v>
      </c>
      <c r="BS1129" s="18">
        <v>4.874213836477987E-2</v>
      </c>
    </row>
    <row r="1132" spans="1:74">
      <c r="A1132" s="207" t="s">
        <v>1568</v>
      </c>
      <c r="B1132" s="208"/>
      <c r="C1132" s="208"/>
      <c r="D1132" s="208"/>
      <c r="E1132" s="208"/>
      <c r="F1132" s="208"/>
      <c r="G1132" s="208"/>
      <c r="H1132" s="208"/>
      <c r="I1132" s="208"/>
      <c r="J1132" s="208"/>
      <c r="K1132" s="208"/>
      <c r="L1132" s="208"/>
      <c r="M1132" s="208"/>
      <c r="N1132" s="208"/>
      <c r="O1132" s="208"/>
      <c r="P1132" s="208"/>
      <c r="Q1132" s="208"/>
      <c r="R1132" s="208"/>
      <c r="S1132" s="208"/>
      <c r="T1132" s="208"/>
      <c r="U1132" s="208"/>
      <c r="V1132" s="208"/>
      <c r="W1132" s="208"/>
      <c r="X1132" s="208"/>
      <c r="Y1132" s="208"/>
      <c r="Z1132" s="208"/>
      <c r="AA1132" s="208"/>
      <c r="AB1132" s="208"/>
      <c r="AC1132" s="208"/>
      <c r="AD1132" s="208"/>
      <c r="AE1132" s="208"/>
      <c r="AF1132" s="208"/>
      <c r="AG1132" s="208"/>
      <c r="AH1132" s="208"/>
      <c r="AI1132" s="208"/>
      <c r="AJ1132" s="208"/>
      <c r="AK1132" s="208"/>
      <c r="AL1132" s="208"/>
      <c r="AM1132" s="208"/>
      <c r="AN1132" s="208"/>
      <c r="AO1132" s="208"/>
      <c r="AP1132" s="208"/>
      <c r="AQ1132" s="208"/>
      <c r="AR1132" s="208"/>
      <c r="AS1132" s="208"/>
      <c r="AT1132" s="208"/>
      <c r="AU1132" s="208"/>
      <c r="AV1132" s="208"/>
      <c r="AW1132" s="208"/>
      <c r="AX1132" s="208"/>
      <c r="AY1132" s="208"/>
      <c r="AZ1132" s="208"/>
      <c r="BA1132" s="208"/>
      <c r="BB1132" s="208"/>
      <c r="BC1132" s="208"/>
      <c r="BD1132" s="208"/>
      <c r="BE1132" s="208"/>
      <c r="BF1132" s="208"/>
      <c r="BG1132" s="208"/>
      <c r="BH1132" s="208"/>
      <c r="BI1132" s="208"/>
      <c r="BJ1132" s="208"/>
      <c r="BK1132" s="208"/>
      <c r="BL1132" s="208"/>
      <c r="BM1132" s="208"/>
      <c r="BN1132" s="208"/>
      <c r="BO1132" s="208"/>
      <c r="BP1132" s="208"/>
      <c r="BQ1132" s="208"/>
      <c r="BR1132" s="208"/>
      <c r="BS1132" s="208"/>
      <c r="BT1132" s="208"/>
      <c r="BU1132" s="208"/>
      <c r="BV1132" s="208"/>
    </row>
    <row r="1134" spans="1:74">
      <c r="A1134" s="4" t="s">
        <v>0</v>
      </c>
      <c r="B1134" s="5" t="s">
        <v>1</v>
      </c>
      <c r="C1134" s="6" t="s">
        <v>2</v>
      </c>
      <c r="D1134" s="6" t="s">
        <v>3</v>
      </c>
      <c r="E1134" s="6" t="s">
        <v>4</v>
      </c>
      <c r="F1134" s="6" t="s">
        <v>5</v>
      </c>
      <c r="G1134" s="6" t="s">
        <v>6</v>
      </c>
      <c r="H1134" s="7" t="s">
        <v>7</v>
      </c>
      <c r="I1134" s="7" t="s">
        <v>8</v>
      </c>
      <c r="J1134" s="7" t="s">
        <v>9</v>
      </c>
      <c r="K1134" s="7" t="s">
        <v>10</v>
      </c>
      <c r="L1134" s="8" t="s">
        <v>1511</v>
      </c>
      <c r="M1134" s="7" t="s">
        <v>11</v>
      </c>
      <c r="N1134" s="7" t="s">
        <v>12</v>
      </c>
      <c r="O1134" s="7" t="s">
        <v>13</v>
      </c>
      <c r="P1134" s="7" t="s">
        <v>14</v>
      </c>
      <c r="Q1134" s="7" t="s">
        <v>15</v>
      </c>
      <c r="R1134" s="7" t="s">
        <v>16</v>
      </c>
      <c r="S1134" s="7" t="s">
        <v>17</v>
      </c>
      <c r="T1134" s="7" t="s">
        <v>18</v>
      </c>
      <c r="U1134" s="7" t="s">
        <v>19</v>
      </c>
      <c r="V1134" s="7" t="s">
        <v>20</v>
      </c>
      <c r="W1134" s="7" t="s">
        <v>21</v>
      </c>
      <c r="X1134" s="7" t="s">
        <v>22</v>
      </c>
      <c r="Y1134" s="7" t="s">
        <v>23</v>
      </c>
      <c r="Z1134" s="7" t="s">
        <v>24</v>
      </c>
      <c r="AA1134" s="7" t="s">
        <v>25</v>
      </c>
      <c r="AB1134" s="7" t="s">
        <v>26</v>
      </c>
      <c r="AC1134" s="6" t="s">
        <v>1512</v>
      </c>
      <c r="AD1134" s="6" t="s">
        <v>27</v>
      </c>
      <c r="AE1134" s="6" t="s">
        <v>28</v>
      </c>
      <c r="AF1134" s="6" t="s">
        <v>29</v>
      </c>
      <c r="AG1134" s="6" t="s">
        <v>30</v>
      </c>
      <c r="AH1134" s="6" t="s">
        <v>31</v>
      </c>
      <c r="AI1134" s="6" t="s">
        <v>32</v>
      </c>
      <c r="AJ1134" s="6" t="s">
        <v>33</v>
      </c>
      <c r="AK1134" s="6" t="s">
        <v>34</v>
      </c>
      <c r="AL1134" s="6" t="s">
        <v>35</v>
      </c>
      <c r="AM1134" s="6" t="s">
        <v>36</v>
      </c>
      <c r="AN1134" s="6" t="s">
        <v>37</v>
      </c>
      <c r="AO1134" s="6" t="s">
        <v>38</v>
      </c>
      <c r="AP1134" s="6" t="s">
        <v>39</v>
      </c>
      <c r="AQ1134" s="6" t="s">
        <v>40</v>
      </c>
      <c r="AR1134" s="6" t="s">
        <v>41</v>
      </c>
      <c r="AS1134" s="6" t="s">
        <v>42</v>
      </c>
      <c r="AT1134" s="9" t="s">
        <v>1279</v>
      </c>
      <c r="AU1134" s="9" t="s">
        <v>1280</v>
      </c>
      <c r="AV1134" s="9" t="s">
        <v>1281</v>
      </c>
      <c r="AW1134" s="9" t="s">
        <v>1282</v>
      </c>
      <c r="AX1134" s="9" t="s">
        <v>1283</v>
      </c>
      <c r="AY1134" s="9" t="s">
        <v>1284</v>
      </c>
      <c r="AZ1134" s="9" t="s">
        <v>1285</v>
      </c>
      <c r="BA1134" s="9" t="s">
        <v>1286</v>
      </c>
      <c r="BB1134" s="10" t="s">
        <v>1287</v>
      </c>
      <c r="BC1134" s="10" t="s">
        <v>1288</v>
      </c>
      <c r="BD1134" s="10" t="s">
        <v>1289</v>
      </c>
      <c r="BE1134" s="10" t="s">
        <v>1290</v>
      </c>
      <c r="BF1134" s="10" t="s">
        <v>1291</v>
      </c>
      <c r="BG1134" s="10" t="s">
        <v>1292</v>
      </c>
      <c r="BH1134" s="57" t="s">
        <v>1319</v>
      </c>
      <c r="BI1134" s="57" t="s">
        <v>1328</v>
      </c>
      <c r="BJ1134" s="59" t="s">
        <v>1431</v>
      </c>
      <c r="BK1134" s="59" t="s">
        <v>1432</v>
      </c>
      <c r="BL1134" s="59" t="s">
        <v>1433</v>
      </c>
      <c r="BM1134" s="61" t="s">
        <v>1430</v>
      </c>
      <c r="BN1134" s="63" t="s">
        <v>1435</v>
      </c>
      <c r="BO1134" s="63" t="s">
        <v>1444</v>
      </c>
      <c r="BP1134" s="63" t="s">
        <v>1445</v>
      </c>
      <c r="BQ1134" s="63" t="s">
        <v>1428</v>
      </c>
      <c r="BR1134" s="10" t="s">
        <v>1488</v>
      </c>
      <c r="BS1134" s="10" t="s">
        <v>1549</v>
      </c>
      <c r="BT1134" s="115" t="s">
        <v>1563</v>
      </c>
      <c r="BU1134" s="115" t="s">
        <v>1564</v>
      </c>
      <c r="BV1134" s="115" t="s">
        <v>1565</v>
      </c>
    </row>
    <row r="1135" spans="1:74">
      <c r="A1135" s="11" t="s">
        <v>1278</v>
      </c>
      <c r="B1135" s="12" t="s">
        <v>43</v>
      </c>
      <c r="C1135" s="13">
        <v>26</v>
      </c>
      <c r="D1135" s="13">
        <v>76</v>
      </c>
      <c r="E1135" s="13">
        <v>63</v>
      </c>
      <c r="F1135" s="13">
        <v>13</v>
      </c>
      <c r="G1135" s="13">
        <v>34.200000000000003</v>
      </c>
      <c r="H1135" s="14">
        <v>2485</v>
      </c>
      <c r="I1135" s="15">
        <v>859</v>
      </c>
      <c r="J1135" s="15">
        <v>1657</v>
      </c>
      <c r="K1135" s="14">
        <v>51.9</v>
      </c>
      <c r="L1135" s="15">
        <v>160</v>
      </c>
      <c r="M1135" s="15">
        <v>433</v>
      </c>
      <c r="N1135" s="14">
        <v>37.5</v>
      </c>
      <c r="O1135" s="14">
        <v>600</v>
      </c>
      <c r="P1135" s="14">
        <v>669</v>
      </c>
      <c r="Q1135" s="14">
        <v>89.8</v>
      </c>
      <c r="R1135" s="15">
        <v>68</v>
      </c>
      <c r="S1135" s="15">
        <v>312</v>
      </c>
      <c r="T1135" s="15">
        <v>380</v>
      </c>
      <c r="U1135" s="15">
        <v>486</v>
      </c>
      <c r="V1135" s="68">
        <v>182</v>
      </c>
      <c r="W1135" s="15">
        <v>129</v>
      </c>
      <c r="X1135" s="15">
        <v>76</v>
      </c>
      <c r="Y1135" s="15">
        <v>167</v>
      </c>
      <c r="Z1135" s="14">
        <v>4112</v>
      </c>
      <c r="AA1135" s="14">
        <v>6</v>
      </c>
      <c r="AB1135" s="14">
        <v>0</v>
      </c>
      <c r="AC1135" s="13">
        <v>12.1</v>
      </c>
      <c r="AD1135" s="13">
        <v>122.4</v>
      </c>
      <c r="AE1135" s="13">
        <v>105.7</v>
      </c>
      <c r="AF1135" s="13">
        <v>16.7</v>
      </c>
      <c r="AG1135" s="13">
        <v>29.9</v>
      </c>
      <c r="AH1135" s="13">
        <v>2.66</v>
      </c>
      <c r="AI1135" s="13">
        <v>18.7</v>
      </c>
      <c r="AJ1135" s="13">
        <v>2.5</v>
      </c>
      <c r="AK1135" s="13">
        <v>11.2</v>
      </c>
      <c r="AL1135" s="13">
        <v>6.9</v>
      </c>
      <c r="AM1135" s="13">
        <v>7</v>
      </c>
      <c r="AN1135" s="13">
        <v>56.9</v>
      </c>
      <c r="AO1135" s="13">
        <v>63.7</v>
      </c>
      <c r="AP1135" s="13">
        <v>33.6</v>
      </c>
      <c r="AQ1135" s="13">
        <v>101.91</v>
      </c>
      <c r="AR1135" s="13">
        <v>19.899999999999999</v>
      </c>
      <c r="AS1135" s="13">
        <v>5514</v>
      </c>
      <c r="AT1135" s="16">
        <v>32.69736842105263</v>
      </c>
      <c r="AU1135" s="16">
        <v>6.3947368421052628</v>
      </c>
      <c r="AV1135" s="17">
        <v>5</v>
      </c>
      <c r="AW1135" s="17">
        <v>0.89473684210526316</v>
      </c>
      <c r="AX1135" s="17">
        <v>4.1052631578947372</v>
      </c>
      <c r="AY1135" s="17">
        <v>1.6973684210526316</v>
      </c>
      <c r="AZ1135" s="17">
        <v>1</v>
      </c>
      <c r="BA1135" s="17">
        <v>2.3947368421052633</v>
      </c>
      <c r="BB1135" s="18">
        <v>0.95606340412434587</v>
      </c>
      <c r="BC1135" s="18">
        <v>2.6703296703296702</v>
      </c>
      <c r="BD1135" s="18">
        <v>4.9630655586334255E-2</v>
      </c>
      <c r="BE1135" s="18">
        <v>2.9239766081871343E-2</v>
      </c>
      <c r="BF1135" s="18">
        <v>2.6161895967990147E-2</v>
      </c>
      <c r="BG1135" s="18">
        <v>0.12003693444136658</v>
      </c>
      <c r="BH1135" s="58" t="s">
        <v>1323</v>
      </c>
      <c r="BI1135" s="58" t="s">
        <v>1330</v>
      </c>
      <c r="BJ1135" s="60">
        <v>0.56899999999999995</v>
      </c>
      <c r="BK1135" s="60">
        <v>0.63700000000000001</v>
      </c>
      <c r="BL1135" s="60">
        <v>1</v>
      </c>
      <c r="BM1135" s="62" t="s">
        <v>1526</v>
      </c>
      <c r="BN1135" s="64">
        <v>1</v>
      </c>
      <c r="BO1135" s="64">
        <v>2599.2000000000003</v>
      </c>
      <c r="BP1135" s="65">
        <v>0.18698060941828254</v>
      </c>
      <c r="BQ1135" s="65">
        <v>2.6703296703296702</v>
      </c>
      <c r="BR1135" s="18">
        <v>0.14619883040935672</v>
      </c>
      <c r="BS1135" s="18">
        <v>7.50230840258541E-2</v>
      </c>
      <c r="BT1135" s="116">
        <v>44.61089630931459</v>
      </c>
      <c r="BU1135" s="116">
        <v>29.902460456941991</v>
      </c>
      <c r="BV1135" s="116">
        <v>72.024077328646754</v>
      </c>
    </row>
    <row r="1136" spans="1:74">
      <c r="A1136" s="12" t="s">
        <v>48</v>
      </c>
      <c r="B1136" s="12" t="s">
        <v>49</v>
      </c>
      <c r="C1136" s="13">
        <v>30</v>
      </c>
      <c r="D1136" s="13">
        <v>67</v>
      </c>
      <c r="E1136" s="13">
        <v>40</v>
      </c>
      <c r="F1136" s="13">
        <v>27</v>
      </c>
      <c r="G1136" s="13">
        <v>34.200000000000003</v>
      </c>
      <c r="H1136" s="14">
        <v>2037</v>
      </c>
      <c r="I1136" s="15">
        <v>791</v>
      </c>
      <c r="J1136" s="15">
        <v>1320</v>
      </c>
      <c r="K1136" s="14">
        <v>60.1</v>
      </c>
      <c r="L1136" s="15">
        <v>13</v>
      </c>
      <c r="M1136" s="15">
        <v>60</v>
      </c>
      <c r="N1136" s="14">
        <v>22.2</v>
      </c>
      <c r="O1136" s="14">
        <v>436</v>
      </c>
      <c r="P1136" s="14">
        <v>710</v>
      </c>
      <c r="Q1136" s="14">
        <v>61.7</v>
      </c>
      <c r="R1136" s="15">
        <v>147</v>
      </c>
      <c r="S1136" s="15">
        <v>650</v>
      </c>
      <c r="T1136" s="15">
        <v>797</v>
      </c>
      <c r="U1136" s="15">
        <v>436</v>
      </c>
      <c r="V1136" s="68">
        <v>208</v>
      </c>
      <c r="W1136" s="15">
        <v>60</v>
      </c>
      <c r="X1136" s="15">
        <v>80</v>
      </c>
      <c r="Y1136" s="15">
        <v>154</v>
      </c>
      <c r="Z1136" s="14">
        <v>3846</v>
      </c>
      <c r="AA1136" s="14">
        <v>55</v>
      </c>
      <c r="AB1136" s="14">
        <v>11</v>
      </c>
      <c r="AC1136" s="13">
        <v>5</v>
      </c>
      <c r="AD1136" s="13">
        <v>118.9</v>
      </c>
      <c r="AE1136" s="13">
        <v>111.7</v>
      </c>
      <c r="AF1136" s="13">
        <v>7.2</v>
      </c>
      <c r="AG1136" s="13">
        <v>33.9</v>
      </c>
      <c r="AH1136" s="13">
        <v>2.1</v>
      </c>
      <c r="AI1136" s="13">
        <v>19.2</v>
      </c>
      <c r="AJ1136" s="13">
        <v>6.7</v>
      </c>
      <c r="AK1136" s="13">
        <v>26.6</v>
      </c>
      <c r="AL1136" s="13">
        <v>17.2</v>
      </c>
      <c r="AM1136" s="13">
        <v>9.1</v>
      </c>
      <c r="AN1136" s="13">
        <v>60.7</v>
      </c>
      <c r="AO1136" s="13">
        <v>62.5</v>
      </c>
      <c r="AP1136" s="13">
        <v>34.6</v>
      </c>
      <c r="AQ1136" s="13">
        <v>100.18</v>
      </c>
      <c r="AR1136" s="13">
        <v>21</v>
      </c>
      <c r="AS1136" s="13">
        <v>4772</v>
      </c>
      <c r="AT1136" s="16">
        <v>30.402985074626866</v>
      </c>
      <c r="AU1136" s="16">
        <v>6.5074626865671643</v>
      </c>
      <c r="AV1136" s="17">
        <v>11.895522388059701</v>
      </c>
      <c r="AW1136" s="17">
        <v>2.1940298507462686</v>
      </c>
      <c r="AX1136" s="17">
        <v>9.7014925373134329</v>
      </c>
      <c r="AY1136" s="17">
        <v>0.89552238805970152</v>
      </c>
      <c r="AZ1136" s="17">
        <v>1.1940298507462686</v>
      </c>
      <c r="BA1136" s="17">
        <v>3.1044776119402986</v>
      </c>
      <c r="BB1136" s="18">
        <v>0.88897617177271526</v>
      </c>
      <c r="BC1136" s="18">
        <v>2.0961538461538463</v>
      </c>
      <c r="BD1136" s="18">
        <v>2.6184865147944488E-2</v>
      </c>
      <c r="BE1136" s="18">
        <v>3.4913153530592642E-2</v>
      </c>
      <c r="BF1136" s="18">
        <v>6.4152919612463985E-2</v>
      </c>
      <c r="BG1136" s="18">
        <v>0.28366937243606527</v>
      </c>
      <c r="BH1136" s="58" t="s">
        <v>1323</v>
      </c>
      <c r="BI1136" s="58" t="s">
        <v>1331</v>
      </c>
      <c r="BJ1136" s="60">
        <v>0.60699999999999998</v>
      </c>
      <c r="BK1136" s="60">
        <v>0.625</v>
      </c>
      <c r="BL1136" s="60">
        <v>0.79662039831019915</v>
      </c>
      <c r="BM1136" s="62" t="s">
        <v>1526</v>
      </c>
      <c r="BN1136" s="64">
        <v>0.92982972461635494</v>
      </c>
      <c r="BO1136" s="64">
        <v>2291.4</v>
      </c>
      <c r="BP1136" s="65">
        <v>0.19027668674172993</v>
      </c>
      <c r="BQ1136" s="65">
        <v>2.0961538461538463</v>
      </c>
      <c r="BR1136" s="18">
        <v>0.34782229204852927</v>
      </c>
      <c r="BS1136" s="18">
        <v>0.13630677024235546</v>
      </c>
      <c r="BT1136" s="116">
        <v>44.61089630931459</v>
      </c>
      <c r="BU1136" s="116">
        <v>29.902460456941991</v>
      </c>
      <c r="BV1136" s="116">
        <v>72.024077328646754</v>
      </c>
    </row>
    <row r="1137" spans="1:74">
      <c r="A1137" s="12" t="s">
        <v>46</v>
      </c>
      <c r="B1137" s="12" t="s">
        <v>47</v>
      </c>
      <c r="C1137" s="13">
        <v>30</v>
      </c>
      <c r="D1137" s="13">
        <v>70</v>
      </c>
      <c r="E1137" s="13">
        <v>46</v>
      </c>
      <c r="F1137" s="13">
        <v>24</v>
      </c>
      <c r="G1137" s="13">
        <v>36.700000000000003</v>
      </c>
      <c r="H1137" s="14">
        <v>2072</v>
      </c>
      <c r="I1137" s="15">
        <v>784</v>
      </c>
      <c r="J1137" s="15">
        <v>1365</v>
      </c>
      <c r="K1137" s="14">
        <v>57.6</v>
      </c>
      <c r="L1137" s="15">
        <v>140</v>
      </c>
      <c r="M1137" s="15">
        <v>329</v>
      </c>
      <c r="N1137" s="14">
        <v>41.7</v>
      </c>
      <c r="O1137" s="14">
        <v>364</v>
      </c>
      <c r="P1137" s="14">
        <v>448</v>
      </c>
      <c r="Q1137" s="14">
        <v>80</v>
      </c>
      <c r="R1137" s="15">
        <v>203</v>
      </c>
      <c r="S1137" s="15">
        <v>693</v>
      </c>
      <c r="T1137" s="15">
        <v>889</v>
      </c>
      <c r="U1137" s="15">
        <v>714</v>
      </c>
      <c r="V1137" s="68">
        <v>231</v>
      </c>
      <c r="W1137" s="15">
        <v>126</v>
      </c>
      <c r="X1137" s="15">
        <v>42</v>
      </c>
      <c r="Y1137" s="15">
        <v>161</v>
      </c>
      <c r="Z1137" s="14">
        <v>4501</v>
      </c>
      <c r="AA1137" s="14">
        <v>59</v>
      </c>
      <c r="AB1137" s="14">
        <v>34</v>
      </c>
      <c r="AC1137" s="13">
        <v>8.5</v>
      </c>
      <c r="AD1137" s="13">
        <v>125.6</v>
      </c>
      <c r="AE1137" s="13">
        <v>115.1</v>
      </c>
      <c r="AF1137" s="13">
        <v>10.5</v>
      </c>
      <c r="AG1137" s="13">
        <v>39.799999999999997</v>
      </c>
      <c r="AH1137" s="13">
        <v>3.11</v>
      </c>
      <c r="AI1137" s="13">
        <v>28.7</v>
      </c>
      <c r="AJ1137" s="13">
        <v>8.3000000000000007</v>
      </c>
      <c r="AK1137" s="13">
        <v>25.2</v>
      </c>
      <c r="AL1137" s="13">
        <v>17.3</v>
      </c>
      <c r="AM1137" s="13">
        <v>9.1999999999999993</v>
      </c>
      <c r="AN1137" s="13">
        <v>62.7</v>
      </c>
      <c r="AO1137" s="13">
        <v>66.3</v>
      </c>
      <c r="AP1137" s="13">
        <v>28.5</v>
      </c>
      <c r="AQ1137" s="13">
        <v>101.99</v>
      </c>
      <c r="AR1137" s="13">
        <v>20.6</v>
      </c>
      <c r="AS1137" s="13">
        <v>5471</v>
      </c>
      <c r="AT1137" s="16">
        <v>29.6</v>
      </c>
      <c r="AU1137" s="16">
        <v>10.199999999999999</v>
      </c>
      <c r="AV1137" s="17">
        <v>12.7</v>
      </c>
      <c r="AW1137" s="17">
        <v>2.9</v>
      </c>
      <c r="AX1137" s="17">
        <v>9.9</v>
      </c>
      <c r="AY1137" s="17">
        <v>1.8</v>
      </c>
      <c r="AZ1137" s="17">
        <v>0.6</v>
      </c>
      <c r="BA1137" s="17">
        <v>3.3</v>
      </c>
      <c r="BB1137" s="18">
        <v>0.80653950953678477</v>
      </c>
      <c r="BC1137" s="18">
        <v>3.0909090909090908</v>
      </c>
      <c r="BD1137" s="18">
        <v>4.9046321525885554E-2</v>
      </c>
      <c r="BE1137" s="18">
        <v>1.6348773841961851E-2</v>
      </c>
      <c r="BF1137" s="18">
        <v>7.9019073569482276E-2</v>
      </c>
      <c r="BG1137" s="18">
        <v>0.26975476839237056</v>
      </c>
      <c r="BH1137" s="58" t="s">
        <v>1323</v>
      </c>
      <c r="BI1137" s="58" t="s">
        <v>1331</v>
      </c>
      <c r="BJ1137" s="60">
        <v>0.627</v>
      </c>
      <c r="BK1137" s="60">
        <v>0.66299999999999992</v>
      </c>
      <c r="BL1137" s="60">
        <v>0.82377791188895599</v>
      </c>
      <c r="BM1137" s="62" t="s">
        <v>1526</v>
      </c>
      <c r="BN1137" s="64">
        <v>0.90527162977867215</v>
      </c>
      <c r="BO1137" s="64">
        <v>2569</v>
      </c>
      <c r="BP1137" s="65">
        <v>0.27792915531335149</v>
      </c>
      <c r="BQ1137" s="65">
        <v>3.0909090909090908</v>
      </c>
      <c r="BR1137" s="18">
        <v>0.34604904632152583</v>
      </c>
      <c r="BS1137" s="18">
        <v>0.1371480472297911</v>
      </c>
      <c r="BT1137" s="116">
        <v>44.61089630931459</v>
      </c>
      <c r="BU1137" s="116">
        <v>29.902460456941991</v>
      </c>
      <c r="BV1137" s="116">
        <v>72.024077328646754</v>
      </c>
    </row>
    <row r="1138" spans="1:74">
      <c r="A1138" s="12" t="s">
        <v>106</v>
      </c>
      <c r="B1138" s="12" t="s">
        <v>73</v>
      </c>
      <c r="C1138" s="13">
        <v>26</v>
      </c>
      <c r="D1138" s="13">
        <v>50</v>
      </c>
      <c r="E1138" s="13">
        <v>31</v>
      </c>
      <c r="F1138" s="13">
        <v>19</v>
      </c>
      <c r="G1138" s="13">
        <v>35.4</v>
      </c>
      <c r="H1138" s="14">
        <v>1410</v>
      </c>
      <c r="I1138" s="15">
        <v>460</v>
      </c>
      <c r="J1138" s="15">
        <v>1025</v>
      </c>
      <c r="K1138" s="14">
        <v>45</v>
      </c>
      <c r="L1138" s="15">
        <v>175</v>
      </c>
      <c r="M1138" s="15">
        <v>480</v>
      </c>
      <c r="N1138" s="14">
        <v>36.799999999999997</v>
      </c>
      <c r="O1138" s="14">
        <v>310</v>
      </c>
      <c r="P1138" s="14">
        <v>395</v>
      </c>
      <c r="Q1138" s="14">
        <v>78.2</v>
      </c>
      <c r="R1138" s="15">
        <v>40</v>
      </c>
      <c r="S1138" s="15">
        <v>370</v>
      </c>
      <c r="T1138" s="15">
        <v>410</v>
      </c>
      <c r="U1138" s="15">
        <v>385</v>
      </c>
      <c r="V1138" s="68">
        <v>180</v>
      </c>
      <c r="W1138" s="15">
        <v>90</v>
      </c>
      <c r="X1138" s="15">
        <v>20</v>
      </c>
      <c r="Y1138" s="15">
        <v>125</v>
      </c>
      <c r="Z1138" s="14">
        <v>2625</v>
      </c>
      <c r="AA1138" s="14">
        <v>21</v>
      </c>
      <c r="AB1138" s="14">
        <v>5</v>
      </c>
      <c r="AC1138" s="13">
        <v>6.9</v>
      </c>
      <c r="AD1138" s="13">
        <v>119.6</v>
      </c>
      <c r="AE1138" s="13">
        <v>110.5</v>
      </c>
      <c r="AF1138" s="13">
        <v>9.1</v>
      </c>
      <c r="AG1138" s="13">
        <v>34.200000000000003</v>
      </c>
      <c r="AH1138" s="13">
        <v>2.14</v>
      </c>
      <c r="AI1138" s="13">
        <v>21.8</v>
      </c>
      <c r="AJ1138" s="13">
        <v>2.2999999999999998</v>
      </c>
      <c r="AK1138" s="13">
        <v>19.8</v>
      </c>
      <c r="AL1138" s="13">
        <v>11.2</v>
      </c>
      <c r="AM1138" s="13">
        <v>10.199999999999999</v>
      </c>
      <c r="AN1138" s="13">
        <v>53.6</v>
      </c>
      <c r="AO1138" s="13">
        <v>58.7</v>
      </c>
      <c r="AP1138" s="13">
        <v>32.799999999999997</v>
      </c>
      <c r="AQ1138" s="13">
        <v>100.22</v>
      </c>
      <c r="AR1138" s="13">
        <v>17</v>
      </c>
      <c r="AS1138" s="13">
        <v>3696</v>
      </c>
      <c r="AT1138" s="16">
        <v>28.2</v>
      </c>
      <c r="AU1138" s="16">
        <v>7.7</v>
      </c>
      <c r="AV1138" s="17">
        <v>8.1999999999999993</v>
      </c>
      <c r="AW1138" s="17">
        <v>0.8</v>
      </c>
      <c r="AX1138" s="17">
        <v>7.4</v>
      </c>
      <c r="AY1138" s="17">
        <v>1.8</v>
      </c>
      <c r="AZ1138" s="17">
        <v>0.4</v>
      </c>
      <c r="BA1138" s="17">
        <v>3.6</v>
      </c>
      <c r="BB1138" s="18">
        <v>0.79661016949152541</v>
      </c>
      <c r="BC1138" s="18">
        <v>2.1388888888888888</v>
      </c>
      <c r="BD1138" s="18">
        <v>5.0847457627118647E-2</v>
      </c>
      <c r="BE1138" s="18">
        <v>1.1299435028248589E-2</v>
      </c>
      <c r="BF1138" s="18">
        <v>2.2598870056497179E-2</v>
      </c>
      <c r="BG1138" s="18">
        <v>0.20903954802259889</v>
      </c>
      <c r="BH1138" s="58" t="s">
        <v>1323</v>
      </c>
      <c r="BI1138" s="58" t="s">
        <v>1330</v>
      </c>
      <c r="BJ1138" s="60">
        <v>0.53600000000000003</v>
      </c>
      <c r="BK1138" s="60">
        <v>0.58700000000000008</v>
      </c>
      <c r="BL1138" s="60">
        <v>0.61858780929390467</v>
      </c>
      <c r="BM1138" s="62" t="s">
        <v>1526</v>
      </c>
      <c r="BN1138" s="64">
        <v>0.8624547283702213</v>
      </c>
      <c r="BO1138" s="64">
        <v>1770</v>
      </c>
      <c r="BP1138" s="65">
        <v>0.2175141242937853</v>
      </c>
      <c r="BQ1138" s="65">
        <v>2.1388888888888888</v>
      </c>
      <c r="BR1138" s="18">
        <v>0.23163841807909605</v>
      </c>
      <c r="BS1138" s="18">
        <v>9.7928436911487768E-2</v>
      </c>
      <c r="BT1138" s="116">
        <v>44.61089630931459</v>
      </c>
      <c r="BU1138" s="116">
        <v>29.902460456941991</v>
      </c>
      <c r="BV1138" s="116">
        <v>72.024077328646754</v>
      </c>
    </row>
    <row r="1139" spans="1:74">
      <c r="A1139" s="12" t="s">
        <v>44</v>
      </c>
      <c r="B1139" s="12" t="s">
        <v>45</v>
      </c>
      <c r="C1139" s="13">
        <v>23</v>
      </c>
      <c r="D1139" s="13">
        <v>79</v>
      </c>
      <c r="E1139" s="13">
        <v>48</v>
      </c>
      <c r="F1139" s="13">
        <v>31</v>
      </c>
      <c r="G1139" s="13">
        <v>36.299999999999997</v>
      </c>
      <c r="H1139" s="14">
        <v>2180</v>
      </c>
      <c r="I1139" s="15">
        <v>719</v>
      </c>
      <c r="J1139" s="15">
        <v>1612</v>
      </c>
      <c r="K1139" s="14">
        <v>44.7</v>
      </c>
      <c r="L1139" s="15">
        <v>324</v>
      </c>
      <c r="M1139" s="15">
        <v>814</v>
      </c>
      <c r="N1139" s="14">
        <v>39.5</v>
      </c>
      <c r="O1139" s="14">
        <v>419</v>
      </c>
      <c r="P1139" s="14">
        <v>498</v>
      </c>
      <c r="Q1139" s="14">
        <v>83.7</v>
      </c>
      <c r="R1139" s="15">
        <v>63</v>
      </c>
      <c r="S1139" s="15">
        <v>387</v>
      </c>
      <c r="T1139" s="15">
        <v>450</v>
      </c>
      <c r="U1139" s="15">
        <v>356</v>
      </c>
      <c r="V1139" s="68">
        <v>253</v>
      </c>
      <c r="W1139" s="15">
        <v>95</v>
      </c>
      <c r="X1139" s="15">
        <v>47</v>
      </c>
      <c r="Y1139" s="15">
        <v>150</v>
      </c>
      <c r="Z1139" s="14">
        <v>3429</v>
      </c>
      <c r="AA1139" s="14">
        <v>7</v>
      </c>
      <c r="AB1139" s="14">
        <v>0</v>
      </c>
      <c r="AC1139" s="13">
        <v>3.7</v>
      </c>
      <c r="AD1139" s="13">
        <v>116.2</v>
      </c>
      <c r="AE1139" s="13">
        <v>111.4</v>
      </c>
      <c r="AF1139" s="13">
        <v>4.8</v>
      </c>
      <c r="AG1139" s="13">
        <v>20.9</v>
      </c>
      <c r="AH1139" s="13">
        <v>1.44</v>
      </c>
      <c r="AI1139" s="13">
        <v>14.8</v>
      </c>
      <c r="AJ1139" s="13">
        <v>2.1</v>
      </c>
      <c r="AK1139" s="13">
        <v>13.1</v>
      </c>
      <c r="AL1139" s="13">
        <v>7.7</v>
      </c>
      <c r="AM1139" s="13">
        <v>10.3</v>
      </c>
      <c r="AN1139" s="13">
        <v>54.7</v>
      </c>
      <c r="AO1139" s="13">
        <v>59.5</v>
      </c>
      <c r="AP1139" s="13">
        <v>30.7</v>
      </c>
      <c r="AQ1139" s="13">
        <v>98.27</v>
      </c>
      <c r="AR1139" s="13">
        <v>14</v>
      </c>
      <c r="AS1139" s="13">
        <v>5883</v>
      </c>
      <c r="AT1139" s="16">
        <v>27.594936708860761</v>
      </c>
      <c r="AU1139" s="16">
        <v>4.5063291139240507</v>
      </c>
      <c r="AV1139" s="17">
        <v>5.6962025316455698</v>
      </c>
      <c r="AW1139" s="17">
        <v>0.79746835443037978</v>
      </c>
      <c r="AX1139" s="17">
        <v>4.8987341772151902</v>
      </c>
      <c r="AY1139" s="17">
        <v>1.2025316455696202</v>
      </c>
      <c r="AZ1139" s="17">
        <v>0.59493670886075944</v>
      </c>
      <c r="BA1139" s="17">
        <v>3.2025316455696204</v>
      </c>
      <c r="BB1139" s="18">
        <v>0.76019109390800998</v>
      </c>
      <c r="BC1139" s="18">
        <v>1.4071146245059287</v>
      </c>
      <c r="BD1139" s="18">
        <v>3.3127593541862815E-2</v>
      </c>
      <c r="BE1139" s="18">
        <v>1.6389441015447918E-2</v>
      </c>
      <c r="BF1139" s="18">
        <v>2.1968825190919555E-2</v>
      </c>
      <c r="BG1139" s="18">
        <v>0.13495135474422013</v>
      </c>
      <c r="BH1139" s="58" t="s">
        <v>1323</v>
      </c>
      <c r="BI1139" s="58" t="s">
        <v>1330</v>
      </c>
      <c r="BJ1139" s="60">
        <v>0.54700000000000004</v>
      </c>
      <c r="BK1139" s="60">
        <v>0.59499999999999997</v>
      </c>
      <c r="BL1139" s="60">
        <v>0.97284248642124316</v>
      </c>
      <c r="BM1139" s="62" t="s">
        <v>1526</v>
      </c>
      <c r="BN1139" s="64">
        <v>0.84394977459694887</v>
      </c>
      <c r="BO1139" s="64">
        <v>2867.7</v>
      </c>
      <c r="BP1139" s="65">
        <v>0.12414129790424383</v>
      </c>
      <c r="BQ1139" s="65">
        <v>1.4071146245059289</v>
      </c>
      <c r="BR1139" s="18">
        <v>0.15692017993513968</v>
      </c>
      <c r="BS1139" s="18">
        <v>6.8812404830816812E-2</v>
      </c>
      <c r="BT1139" s="116">
        <v>44.61089630931459</v>
      </c>
      <c r="BU1139" s="116">
        <v>29.902460456941991</v>
      </c>
      <c r="BV1139" s="116">
        <v>72.024077328646754</v>
      </c>
    </row>
    <row r="1140" spans="1:74">
      <c r="A1140" s="12" t="s">
        <v>50</v>
      </c>
      <c r="B1140" s="12" t="s">
        <v>51</v>
      </c>
      <c r="C1140" s="13">
        <v>27</v>
      </c>
      <c r="D1140" s="13">
        <v>72</v>
      </c>
      <c r="E1140" s="13">
        <v>53</v>
      </c>
      <c r="F1140" s="13">
        <v>19</v>
      </c>
      <c r="G1140" s="13">
        <v>36.4</v>
      </c>
      <c r="H1140" s="14">
        <v>1930</v>
      </c>
      <c r="I1140" s="15">
        <v>662</v>
      </c>
      <c r="J1140" s="15">
        <v>1462</v>
      </c>
      <c r="K1140" s="14">
        <v>45.2</v>
      </c>
      <c r="L1140" s="15">
        <v>252</v>
      </c>
      <c r="M1140" s="15">
        <v>727</v>
      </c>
      <c r="N1140" s="14">
        <v>34.299999999999997</v>
      </c>
      <c r="O1140" s="14">
        <v>360</v>
      </c>
      <c r="P1140" s="14">
        <v>439</v>
      </c>
      <c r="Q1140" s="14">
        <v>81.400000000000006</v>
      </c>
      <c r="R1140" s="15">
        <v>50</v>
      </c>
      <c r="S1140" s="15">
        <v>576</v>
      </c>
      <c r="T1140" s="15">
        <v>626</v>
      </c>
      <c r="U1140" s="15">
        <v>432</v>
      </c>
      <c r="V1140" s="68">
        <v>209</v>
      </c>
      <c r="W1140" s="15">
        <v>79</v>
      </c>
      <c r="X1140" s="15">
        <v>36</v>
      </c>
      <c r="Y1140" s="15">
        <v>158</v>
      </c>
      <c r="Z1140" s="14">
        <v>3456</v>
      </c>
      <c r="AA1140" s="14">
        <v>31</v>
      </c>
      <c r="AB1140" s="14">
        <v>2</v>
      </c>
      <c r="AC1140" s="13">
        <v>7.4</v>
      </c>
      <c r="AD1140" s="13">
        <v>119.6</v>
      </c>
      <c r="AE1140" s="13">
        <v>109.8</v>
      </c>
      <c r="AF1140" s="13">
        <v>9.8000000000000007</v>
      </c>
      <c r="AG1140" s="13">
        <v>26.6</v>
      </c>
      <c r="AH1140" s="13">
        <v>2.6</v>
      </c>
      <c r="AI1140" s="13">
        <v>18.899999999999999</v>
      </c>
      <c r="AJ1140" s="13">
        <v>1.7</v>
      </c>
      <c r="AK1140" s="13">
        <v>20.6</v>
      </c>
      <c r="AL1140" s="13">
        <v>11.2</v>
      </c>
      <c r="AM1140" s="13">
        <v>9.1999999999999993</v>
      </c>
      <c r="AN1140" s="13">
        <v>53.7</v>
      </c>
      <c r="AO1140" s="13">
        <v>58.2</v>
      </c>
      <c r="AP1140" s="13">
        <v>30.1</v>
      </c>
      <c r="AQ1140" s="13">
        <v>98.14</v>
      </c>
      <c r="AR1140" s="13">
        <v>15.8</v>
      </c>
      <c r="AS1140" s="13">
        <v>5368</v>
      </c>
      <c r="AT1140" s="16">
        <v>26.805555555555557</v>
      </c>
      <c r="AU1140" s="16">
        <v>6</v>
      </c>
      <c r="AV1140" s="17">
        <v>8.6944444444444446</v>
      </c>
      <c r="AW1140" s="17">
        <v>0.69444444444444442</v>
      </c>
      <c r="AX1140" s="17">
        <v>8</v>
      </c>
      <c r="AY1140" s="17">
        <v>1.0972222222222223</v>
      </c>
      <c r="AZ1140" s="17">
        <v>0.5</v>
      </c>
      <c r="BA1140" s="17">
        <v>2.9027777777777777</v>
      </c>
      <c r="BB1140" s="18">
        <v>0.73641636141636146</v>
      </c>
      <c r="BC1140" s="18">
        <v>2.0669856459330145</v>
      </c>
      <c r="BD1140" s="18">
        <v>3.0143467643467647E-2</v>
      </c>
      <c r="BE1140" s="18">
        <v>1.3736263736263736E-2</v>
      </c>
      <c r="BF1140" s="18">
        <v>1.907814407814408E-2</v>
      </c>
      <c r="BG1140" s="18">
        <v>0.21978021978021978</v>
      </c>
      <c r="BH1140" s="58" t="s">
        <v>1323</v>
      </c>
      <c r="BI1140" s="58" t="s">
        <v>1330</v>
      </c>
      <c r="BJ1140" s="60">
        <v>0.53700000000000003</v>
      </c>
      <c r="BK1140" s="60">
        <v>0.58200000000000007</v>
      </c>
      <c r="BL1140" s="60">
        <v>0.88231744115872057</v>
      </c>
      <c r="BM1140" s="62" t="s">
        <v>1526</v>
      </c>
      <c r="BN1140" s="64">
        <v>0.81980773530069317</v>
      </c>
      <c r="BO1140" s="64">
        <v>2620.7999999999997</v>
      </c>
      <c r="BP1140" s="65">
        <v>0.16483516483516486</v>
      </c>
      <c r="BQ1140" s="65">
        <v>2.0669856459330145</v>
      </c>
      <c r="BR1140" s="18">
        <v>0.23885836385836387</v>
      </c>
      <c r="BS1140" s="18">
        <v>9.4246031746031744E-2</v>
      </c>
      <c r="BT1140" s="116">
        <v>44.61089630931459</v>
      </c>
      <c r="BU1140" s="116">
        <v>29.902460456941991</v>
      </c>
      <c r="BV1140" s="116">
        <v>72.024077328646754</v>
      </c>
    </row>
    <row r="1141" spans="1:74">
      <c r="A1141" s="12" t="s">
        <v>78</v>
      </c>
      <c r="B1141" s="12" t="s">
        <v>53</v>
      </c>
      <c r="C1141" s="13">
        <v>36</v>
      </c>
      <c r="D1141" s="13">
        <v>62</v>
      </c>
      <c r="E1141" s="13">
        <v>33</v>
      </c>
      <c r="F1141" s="13">
        <v>29</v>
      </c>
      <c r="G1141" s="13">
        <v>36.5</v>
      </c>
      <c r="H1141" s="14">
        <v>1649</v>
      </c>
      <c r="I1141" s="15">
        <v>589</v>
      </c>
      <c r="J1141" s="15">
        <v>1122</v>
      </c>
      <c r="K1141" s="14">
        <v>52.7</v>
      </c>
      <c r="L1141" s="15">
        <v>161</v>
      </c>
      <c r="M1141" s="15">
        <v>372</v>
      </c>
      <c r="N1141" s="14">
        <v>43</v>
      </c>
      <c r="O1141" s="14">
        <v>304</v>
      </c>
      <c r="P1141" s="14">
        <v>360</v>
      </c>
      <c r="Q1141" s="14">
        <v>83.9</v>
      </c>
      <c r="R1141" s="15">
        <v>25</v>
      </c>
      <c r="S1141" s="15">
        <v>353</v>
      </c>
      <c r="T1141" s="15">
        <v>372</v>
      </c>
      <c r="U1141" s="15">
        <v>260</v>
      </c>
      <c r="V1141" s="68">
        <v>192</v>
      </c>
      <c r="W1141" s="15">
        <v>50</v>
      </c>
      <c r="X1141" s="15">
        <v>74</v>
      </c>
      <c r="Y1141" s="15">
        <v>105</v>
      </c>
      <c r="Z1141" s="14">
        <v>2678</v>
      </c>
      <c r="AA1141" s="14">
        <v>5</v>
      </c>
      <c r="AB1141" s="14">
        <v>0</v>
      </c>
      <c r="AC1141" s="13">
        <v>-0.6</v>
      </c>
      <c r="AD1141" s="13">
        <v>116.5</v>
      </c>
      <c r="AE1141" s="13">
        <v>117.4</v>
      </c>
      <c r="AF1141" s="13">
        <v>-1</v>
      </c>
      <c r="AG1141" s="13">
        <v>18.8</v>
      </c>
      <c r="AH1141" s="13">
        <v>1.38</v>
      </c>
      <c r="AI1141" s="13">
        <v>15.2</v>
      </c>
      <c r="AJ1141" s="13">
        <v>1.1000000000000001</v>
      </c>
      <c r="AK1141" s="13">
        <v>14.7</v>
      </c>
      <c r="AL1141" s="13">
        <v>8.4</v>
      </c>
      <c r="AM1141" s="13">
        <v>11</v>
      </c>
      <c r="AN1141" s="13">
        <v>59.8</v>
      </c>
      <c r="AO1141" s="13">
        <v>64.2</v>
      </c>
      <c r="AP1141" s="13">
        <v>28.3</v>
      </c>
      <c r="AQ1141" s="13">
        <v>99.49</v>
      </c>
      <c r="AR1141" s="13">
        <v>14.2</v>
      </c>
      <c r="AS1141" s="13">
        <v>4697</v>
      </c>
      <c r="AT1141" s="16">
        <v>26.596774193548388</v>
      </c>
      <c r="AU1141" s="16">
        <v>4.193548387096774</v>
      </c>
      <c r="AV1141" s="17">
        <v>6</v>
      </c>
      <c r="AW1141" s="17">
        <v>0.40322580645161288</v>
      </c>
      <c r="AX1141" s="17">
        <v>5.693548387096774</v>
      </c>
      <c r="AY1141" s="17">
        <v>0.80645161290322576</v>
      </c>
      <c r="AZ1141" s="17">
        <v>1.1935483870967742</v>
      </c>
      <c r="BA1141" s="17">
        <v>3.096774193548387</v>
      </c>
      <c r="BB1141" s="18">
        <v>0.72867874502872299</v>
      </c>
      <c r="BC1141" s="18">
        <v>1.3541666666666667</v>
      </c>
      <c r="BD1141" s="18">
        <v>2.209456473707468E-2</v>
      </c>
      <c r="BE1141" s="18">
        <v>3.2699955810870526E-2</v>
      </c>
      <c r="BF1141" s="18">
        <v>1.104728236853734E-2</v>
      </c>
      <c r="BG1141" s="18">
        <v>0.15598762704374725</v>
      </c>
      <c r="BH1141" s="58" t="s">
        <v>1323</v>
      </c>
      <c r="BI1141" s="58" t="s">
        <v>1332</v>
      </c>
      <c r="BJ1141" s="60">
        <v>0.59799999999999998</v>
      </c>
      <c r="BK1141" s="60">
        <v>0.64200000000000002</v>
      </c>
      <c r="BL1141" s="60">
        <v>0.67712733856366925</v>
      </c>
      <c r="BM1141" s="62" t="s">
        <v>1526</v>
      </c>
      <c r="BN1141" s="64">
        <v>0.81342247030570525</v>
      </c>
      <c r="BO1141" s="64">
        <v>2263</v>
      </c>
      <c r="BP1141" s="65">
        <v>0.11489173663278833</v>
      </c>
      <c r="BQ1141" s="65">
        <v>1.3541666666666667</v>
      </c>
      <c r="BR1141" s="18">
        <v>0.16438356164383561</v>
      </c>
      <c r="BS1141" s="18">
        <v>7.3059360730593603E-2</v>
      </c>
      <c r="BT1141" s="116">
        <v>44.61089630931459</v>
      </c>
      <c r="BU1141" s="116">
        <v>29.902460456941991</v>
      </c>
      <c r="BV1141" s="116">
        <v>72.024077328646754</v>
      </c>
    </row>
    <row r="1142" spans="1:74">
      <c r="A1142" s="12" t="s">
        <v>114</v>
      </c>
      <c r="B1142" s="12" t="s">
        <v>115</v>
      </c>
      <c r="C1142" s="13">
        <v>24</v>
      </c>
      <c r="D1142" s="13">
        <v>52</v>
      </c>
      <c r="E1142" s="13">
        <v>20</v>
      </c>
      <c r="F1142" s="13">
        <v>32</v>
      </c>
      <c r="G1142" s="13">
        <v>37.700000000000003</v>
      </c>
      <c r="H1142" s="14">
        <v>1368</v>
      </c>
      <c r="I1142" s="15">
        <v>478</v>
      </c>
      <c r="J1142" s="15">
        <v>1092</v>
      </c>
      <c r="K1142" s="14">
        <v>43.7</v>
      </c>
      <c r="L1142" s="15">
        <v>161</v>
      </c>
      <c r="M1142" s="15">
        <v>478</v>
      </c>
      <c r="N1142" s="14">
        <v>33.700000000000003</v>
      </c>
      <c r="O1142" s="14">
        <v>255</v>
      </c>
      <c r="P1142" s="14">
        <v>291</v>
      </c>
      <c r="Q1142" s="14">
        <v>87.9</v>
      </c>
      <c r="R1142" s="15">
        <v>16</v>
      </c>
      <c r="S1142" s="15">
        <v>161</v>
      </c>
      <c r="T1142" s="15">
        <v>172</v>
      </c>
      <c r="U1142" s="15">
        <v>317</v>
      </c>
      <c r="V1142" s="68">
        <v>125</v>
      </c>
      <c r="W1142" s="15">
        <v>94</v>
      </c>
      <c r="X1142" s="15">
        <v>21</v>
      </c>
      <c r="Y1142" s="15">
        <v>114</v>
      </c>
      <c r="Z1142" s="14">
        <v>2267</v>
      </c>
      <c r="AA1142" s="14">
        <v>8</v>
      </c>
      <c r="AB1142" s="14">
        <v>1</v>
      </c>
      <c r="AC1142" s="13">
        <v>-2.4</v>
      </c>
      <c r="AD1142" s="13">
        <v>113.8</v>
      </c>
      <c r="AE1142" s="13">
        <v>117.4</v>
      </c>
      <c r="AF1142" s="13">
        <v>-3.5</v>
      </c>
      <c r="AG1142" s="13">
        <v>27.6</v>
      </c>
      <c r="AH1142" s="13">
        <v>2.56</v>
      </c>
      <c r="AI1142" s="13">
        <v>19.2</v>
      </c>
      <c r="AJ1142" s="13">
        <v>0.7</v>
      </c>
      <c r="AK1142" s="13">
        <v>8.6999999999999993</v>
      </c>
      <c r="AL1142" s="13">
        <v>4.5</v>
      </c>
      <c r="AM1142" s="13">
        <v>7.5</v>
      </c>
      <c r="AN1142" s="13">
        <v>51.1</v>
      </c>
      <c r="AO1142" s="13">
        <v>56.2</v>
      </c>
      <c r="AP1142" s="13">
        <v>29.3</v>
      </c>
      <c r="AQ1142" s="13">
        <v>98.34</v>
      </c>
      <c r="AR1142" s="13">
        <v>12.7</v>
      </c>
      <c r="AS1142" s="13">
        <v>4024</v>
      </c>
      <c r="AT1142" s="16">
        <v>26.307692307692307</v>
      </c>
      <c r="AU1142" s="16">
        <v>6.0961538461538458</v>
      </c>
      <c r="AV1142" s="17">
        <v>3.3076923076923075</v>
      </c>
      <c r="AW1142" s="17">
        <v>0.30769230769230771</v>
      </c>
      <c r="AX1142" s="17">
        <v>3.0961538461538463</v>
      </c>
      <c r="AY1142" s="17">
        <v>1.8076923076923077</v>
      </c>
      <c r="AZ1142" s="17">
        <v>0.40384615384615385</v>
      </c>
      <c r="BA1142" s="17">
        <v>2.4038461538461537</v>
      </c>
      <c r="BB1142" s="18">
        <v>0.69781677208732906</v>
      </c>
      <c r="BC1142" s="18">
        <v>2.536</v>
      </c>
      <c r="BD1142" s="18">
        <v>4.7949398082024072E-2</v>
      </c>
      <c r="BE1142" s="18">
        <v>1.0712099571516016E-2</v>
      </c>
      <c r="BF1142" s="18">
        <v>8.1615996735360137E-3</v>
      </c>
      <c r="BG1142" s="18">
        <v>8.2126096714956132E-2</v>
      </c>
      <c r="BH1142" s="58" t="s">
        <v>1323</v>
      </c>
      <c r="BI1142" s="58" t="s">
        <v>1330</v>
      </c>
      <c r="BJ1142" s="60">
        <v>0.51100000000000001</v>
      </c>
      <c r="BK1142" s="60">
        <v>0.56200000000000006</v>
      </c>
      <c r="BL1142" s="60">
        <v>0.65902232951116479</v>
      </c>
      <c r="BM1142" s="62" t="s">
        <v>1526</v>
      </c>
      <c r="BN1142" s="64">
        <v>0.80458133415879896</v>
      </c>
      <c r="BO1142" s="64">
        <v>1960.4</v>
      </c>
      <c r="BP1142" s="65">
        <v>0.16170169353193226</v>
      </c>
      <c r="BQ1142" s="65">
        <v>2.536</v>
      </c>
      <c r="BR1142" s="18">
        <v>8.7737196490512134E-2</v>
      </c>
      <c r="BS1142" s="18">
        <v>4.8799564714684072E-2</v>
      </c>
      <c r="BT1142" s="116">
        <v>44.61089630931459</v>
      </c>
      <c r="BU1142" s="116">
        <v>29.902460456941991</v>
      </c>
      <c r="BV1142" s="116">
        <v>72.024077328646754</v>
      </c>
    </row>
    <row r="1143" spans="1:74">
      <c r="A1143" s="12" t="s">
        <v>58</v>
      </c>
      <c r="B1143" s="12" t="s">
        <v>59</v>
      </c>
      <c r="C1143" s="13">
        <v>23</v>
      </c>
      <c r="D1143" s="13">
        <v>70</v>
      </c>
      <c r="E1143" s="13">
        <v>38</v>
      </c>
      <c r="F1143" s="13">
        <v>32</v>
      </c>
      <c r="G1143" s="13">
        <v>35</v>
      </c>
      <c r="H1143" s="14">
        <v>1827</v>
      </c>
      <c r="I1143" s="15">
        <v>686</v>
      </c>
      <c r="J1143" s="15">
        <v>1456</v>
      </c>
      <c r="K1143" s="14">
        <v>46.9</v>
      </c>
      <c r="L1143" s="15">
        <v>147</v>
      </c>
      <c r="M1143" s="15">
        <v>420</v>
      </c>
      <c r="N1143" s="14">
        <v>35.6</v>
      </c>
      <c r="O1143" s="14">
        <v>315</v>
      </c>
      <c r="P1143" s="14">
        <v>371</v>
      </c>
      <c r="Q1143" s="14">
        <v>84.6</v>
      </c>
      <c r="R1143" s="15">
        <v>56</v>
      </c>
      <c r="S1143" s="15">
        <v>371</v>
      </c>
      <c r="T1143" s="15">
        <v>427</v>
      </c>
      <c r="U1143" s="15">
        <v>637</v>
      </c>
      <c r="V1143" s="68">
        <v>308</v>
      </c>
      <c r="W1143" s="15">
        <v>70</v>
      </c>
      <c r="X1143" s="15">
        <v>56</v>
      </c>
      <c r="Y1143" s="15">
        <v>196</v>
      </c>
      <c r="Z1143" s="14">
        <v>3360</v>
      </c>
      <c r="AA1143" s="14">
        <v>31</v>
      </c>
      <c r="AB1143" s="14">
        <v>9</v>
      </c>
      <c r="AC1143" s="13">
        <v>2.5</v>
      </c>
      <c r="AD1143" s="13">
        <v>115</v>
      </c>
      <c r="AE1143" s="13">
        <v>112.2</v>
      </c>
      <c r="AF1143" s="13">
        <v>2.8</v>
      </c>
      <c r="AG1143" s="13">
        <v>40.9</v>
      </c>
      <c r="AH1143" s="13">
        <v>2.06</v>
      </c>
      <c r="AI1143" s="13">
        <v>25</v>
      </c>
      <c r="AJ1143" s="13">
        <v>2.2999999999999998</v>
      </c>
      <c r="AK1143" s="13">
        <v>14.7</v>
      </c>
      <c r="AL1143" s="13">
        <v>8.6</v>
      </c>
      <c r="AM1143" s="13">
        <v>12.1</v>
      </c>
      <c r="AN1143" s="13">
        <v>52.1</v>
      </c>
      <c r="AO1143" s="13">
        <v>56.5</v>
      </c>
      <c r="AP1143" s="13">
        <v>32.299999999999997</v>
      </c>
      <c r="AQ1143" s="13">
        <v>101.57</v>
      </c>
      <c r="AR1143" s="13">
        <v>15.2</v>
      </c>
      <c r="AS1143" s="13">
        <v>5201</v>
      </c>
      <c r="AT1143" s="16">
        <v>26.1</v>
      </c>
      <c r="AU1143" s="16">
        <v>9.1</v>
      </c>
      <c r="AV1143" s="17">
        <v>6.1</v>
      </c>
      <c r="AW1143" s="17">
        <v>0.8</v>
      </c>
      <c r="AX1143" s="17">
        <v>5.3</v>
      </c>
      <c r="AY1143" s="17">
        <v>1</v>
      </c>
      <c r="AZ1143" s="17">
        <v>0.8</v>
      </c>
      <c r="BA1143" s="17">
        <v>4.4000000000000004</v>
      </c>
      <c r="BB1143" s="18">
        <v>0.74571428571428577</v>
      </c>
      <c r="BC1143" s="18">
        <v>2.0681818181818179</v>
      </c>
      <c r="BD1143" s="18">
        <v>2.8571428571428571E-2</v>
      </c>
      <c r="BE1143" s="18">
        <v>2.2857142857142857E-2</v>
      </c>
      <c r="BF1143" s="18">
        <v>2.2857142857142857E-2</v>
      </c>
      <c r="BG1143" s="18">
        <v>0.15142857142857141</v>
      </c>
      <c r="BH1143" s="58" t="s">
        <v>1323</v>
      </c>
      <c r="BI1143" s="58" t="s">
        <v>1330</v>
      </c>
      <c r="BJ1143" s="60">
        <v>0.52100000000000002</v>
      </c>
      <c r="BK1143" s="60">
        <v>0.56499999999999995</v>
      </c>
      <c r="BL1143" s="60">
        <v>0.87869643934821973</v>
      </c>
      <c r="BM1143" s="62" t="s">
        <v>1526</v>
      </c>
      <c r="BN1143" s="64">
        <v>0.79822937625754531</v>
      </c>
      <c r="BO1143" s="64">
        <v>2450</v>
      </c>
      <c r="BP1143" s="65">
        <v>0.26</v>
      </c>
      <c r="BQ1143" s="65">
        <v>2.0681818181818183</v>
      </c>
      <c r="BR1143" s="18">
        <v>0.17428571428571427</v>
      </c>
      <c r="BS1143" s="18">
        <v>7.5238095238095229E-2</v>
      </c>
      <c r="BT1143" s="116">
        <v>44.61089630931459</v>
      </c>
      <c r="BU1143" s="116">
        <v>29.902460456941991</v>
      </c>
      <c r="BV1143" s="116">
        <v>72.024077328646754</v>
      </c>
    </row>
    <row r="1144" spans="1:74">
      <c r="A1144" s="12" t="s">
        <v>76</v>
      </c>
      <c r="B1144" s="12" t="s">
        <v>63</v>
      </c>
      <c r="C1144" s="13">
        <v>28</v>
      </c>
      <c r="D1144" s="13">
        <v>65</v>
      </c>
      <c r="E1144" s="13">
        <v>40</v>
      </c>
      <c r="F1144" s="13">
        <v>25</v>
      </c>
      <c r="G1144" s="13">
        <v>35.4</v>
      </c>
      <c r="H1144" s="14">
        <v>1690</v>
      </c>
      <c r="I1144" s="15">
        <v>585</v>
      </c>
      <c r="J1144" s="15">
        <v>1203</v>
      </c>
      <c r="K1144" s="14">
        <v>48.8</v>
      </c>
      <c r="L1144" s="15">
        <v>150</v>
      </c>
      <c r="M1144" s="15">
        <v>397</v>
      </c>
      <c r="N1144" s="14">
        <v>38.299999999999997</v>
      </c>
      <c r="O1144" s="14">
        <v>371</v>
      </c>
      <c r="P1144" s="14">
        <v>449</v>
      </c>
      <c r="Q1144" s="14">
        <v>82.1</v>
      </c>
      <c r="R1144" s="15">
        <v>26</v>
      </c>
      <c r="S1144" s="15">
        <v>163</v>
      </c>
      <c r="T1144" s="15">
        <v>189</v>
      </c>
      <c r="U1144" s="15">
        <v>475</v>
      </c>
      <c r="V1144" s="68">
        <v>163</v>
      </c>
      <c r="W1144" s="15">
        <v>59</v>
      </c>
      <c r="X1144" s="15">
        <v>7</v>
      </c>
      <c r="Y1144" s="15">
        <v>137</v>
      </c>
      <c r="Z1144" s="14">
        <v>2665</v>
      </c>
      <c r="AA1144" s="14">
        <v>14</v>
      </c>
      <c r="AB1144" s="14">
        <v>0</v>
      </c>
      <c r="AC1144" s="13">
        <v>2.2000000000000002</v>
      </c>
      <c r="AD1144" s="13">
        <v>118.3</v>
      </c>
      <c r="AE1144" s="13">
        <v>115.7</v>
      </c>
      <c r="AF1144" s="13">
        <v>2.6</v>
      </c>
      <c r="AG1144" s="13">
        <v>31.8</v>
      </c>
      <c r="AH1144" s="13">
        <v>2.9</v>
      </c>
      <c r="AI1144" s="13">
        <v>23.5</v>
      </c>
      <c r="AJ1144" s="13">
        <v>1.2</v>
      </c>
      <c r="AK1144" s="13">
        <v>7.2</v>
      </c>
      <c r="AL1144" s="13">
        <v>4.2</v>
      </c>
      <c r="AM1144" s="13">
        <v>8.1</v>
      </c>
      <c r="AN1144" s="13">
        <v>55.1</v>
      </c>
      <c r="AO1144" s="13">
        <v>60.5</v>
      </c>
      <c r="AP1144" s="13">
        <v>28.9</v>
      </c>
      <c r="AQ1144" s="13">
        <v>97.79</v>
      </c>
      <c r="AR1144" s="13">
        <v>13.8</v>
      </c>
      <c r="AS1144" s="13">
        <v>4697</v>
      </c>
      <c r="AT1144" s="16">
        <v>26</v>
      </c>
      <c r="AU1144" s="16">
        <v>7.3076923076923075</v>
      </c>
      <c r="AV1144" s="17">
        <v>2.9076923076923076</v>
      </c>
      <c r="AW1144" s="17">
        <v>0.4</v>
      </c>
      <c r="AX1144" s="17">
        <v>2.5076923076923077</v>
      </c>
      <c r="AY1144" s="17">
        <v>0.90769230769230769</v>
      </c>
      <c r="AZ1144" s="17">
        <v>0.1076923076923077</v>
      </c>
      <c r="BA1144" s="17">
        <v>2.5076923076923077</v>
      </c>
      <c r="BB1144" s="18">
        <v>0.7344632768361582</v>
      </c>
      <c r="BC1144" s="18">
        <v>2.9141104294478528</v>
      </c>
      <c r="BD1144" s="18">
        <v>2.5641025641025644E-2</v>
      </c>
      <c r="BE1144" s="18">
        <v>3.0421555845284664E-3</v>
      </c>
      <c r="BF1144" s="18">
        <v>1.1299435028248589E-2</v>
      </c>
      <c r="BG1144" s="18">
        <v>7.0838765754019997E-2</v>
      </c>
      <c r="BH1144" s="58" t="s">
        <v>1323</v>
      </c>
      <c r="BI1144" s="58" t="s">
        <v>1331</v>
      </c>
      <c r="BJ1144" s="60">
        <v>0.55100000000000005</v>
      </c>
      <c r="BK1144" s="60">
        <v>0.60499999999999998</v>
      </c>
      <c r="BL1144" s="60">
        <v>0.72601086300543149</v>
      </c>
      <c r="BM1144" s="62" t="s">
        <v>1526</v>
      </c>
      <c r="BN1144" s="64">
        <v>0.79517102615694168</v>
      </c>
      <c r="BO1144" s="64">
        <v>2301</v>
      </c>
      <c r="BP1144" s="65">
        <v>0.20643198609300303</v>
      </c>
      <c r="BQ1144" s="65">
        <v>2.9141104294478528</v>
      </c>
      <c r="BR1144" s="18">
        <v>8.2138200782268578E-2</v>
      </c>
      <c r="BS1144" s="18">
        <v>3.6940460669274228E-2</v>
      </c>
      <c r="BT1144" s="116">
        <v>44.61089630931459</v>
      </c>
      <c r="BU1144" s="116">
        <v>29.902460456941991</v>
      </c>
      <c r="BV1144" s="116">
        <v>72.024077328646754</v>
      </c>
    </row>
    <row r="1145" spans="1:74">
      <c r="A1145" s="12" t="s">
        <v>156</v>
      </c>
      <c r="B1145" s="12" t="s">
        <v>97</v>
      </c>
      <c r="C1145" s="13">
        <v>22</v>
      </c>
      <c r="D1145" s="13">
        <v>46</v>
      </c>
      <c r="E1145" s="13">
        <v>21</v>
      </c>
      <c r="F1145" s="13">
        <v>25</v>
      </c>
      <c r="G1145" s="13">
        <v>34.4</v>
      </c>
      <c r="H1145" s="14">
        <v>1191</v>
      </c>
      <c r="I1145" s="15">
        <v>414</v>
      </c>
      <c r="J1145" s="15">
        <v>911</v>
      </c>
      <c r="K1145" s="14">
        <v>45.2</v>
      </c>
      <c r="L1145" s="15">
        <v>87</v>
      </c>
      <c r="M1145" s="15">
        <v>271</v>
      </c>
      <c r="N1145" s="14">
        <v>32</v>
      </c>
      <c r="O1145" s="14">
        <v>281</v>
      </c>
      <c r="P1145" s="14">
        <v>386</v>
      </c>
      <c r="Q1145" s="14">
        <v>72.7</v>
      </c>
      <c r="R1145" s="15">
        <v>51</v>
      </c>
      <c r="S1145" s="15">
        <v>294</v>
      </c>
      <c r="T1145" s="15">
        <v>345</v>
      </c>
      <c r="U1145" s="15">
        <v>221</v>
      </c>
      <c r="V1145" s="68">
        <v>138</v>
      </c>
      <c r="W1145" s="15">
        <v>37</v>
      </c>
      <c r="X1145" s="15">
        <v>28</v>
      </c>
      <c r="Y1145" s="15">
        <v>97</v>
      </c>
      <c r="Z1145" s="14">
        <v>1992</v>
      </c>
      <c r="AA1145" s="14">
        <v>11</v>
      </c>
      <c r="AB1145" s="14">
        <v>0</v>
      </c>
      <c r="AC1145" s="13">
        <v>-0.5</v>
      </c>
      <c r="AD1145" s="13">
        <v>109.1</v>
      </c>
      <c r="AE1145" s="13">
        <v>109.6</v>
      </c>
      <c r="AF1145" s="13">
        <v>-0.6</v>
      </c>
      <c r="AG1145" s="13">
        <v>26.2</v>
      </c>
      <c r="AH1145" s="13">
        <v>1.61</v>
      </c>
      <c r="AI1145" s="13">
        <v>15.3</v>
      </c>
      <c r="AJ1145" s="13">
        <v>3.1</v>
      </c>
      <c r="AK1145" s="13">
        <v>19.2</v>
      </c>
      <c r="AL1145" s="13">
        <v>10.8</v>
      </c>
      <c r="AM1145" s="13">
        <v>9.5</v>
      </c>
      <c r="AN1145" s="13">
        <v>50</v>
      </c>
      <c r="AO1145" s="13">
        <v>55.1</v>
      </c>
      <c r="AP1145" s="13">
        <v>33</v>
      </c>
      <c r="AQ1145" s="13">
        <v>97.29</v>
      </c>
      <c r="AR1145" s="13">
        <v>15.7</v>
      </c>
      <c r="AS1145" s="13">
        <v>3204</v>
      </c>
      <c r="AT1145" s="16">
        <v>25.891304347826086</v>
      </c>
      <c r="AU1145" s="16">
        <v>4.8043478260869561</v>
      </c>
      <c r="AV1145" s="17">
        <v>7.5</v>
      </c>
      <c r="AW1145" s="17">
        <v>1.1086956521739131</v>
      </c>
      <c r="AX1145" s="17">
        <v>6.3913043478260869</v>
      </c>
      <c r="AY1145" s="17">
        <v>0.80434782608695654</v>
      </c>
      <c r="AZ1145" s="17">
        <v>0.60869565217391308</v>
      </c>
      <c r="BA1145" s="17">
        <v>3</v>
      </c>
      <c r="BB1145" s="18">
        <v>0.7526541961577351</v>
      </c>
      <c r="BC1145" s="18">
        <v>1.6014492753623186</v>
      </c>
      <c r="BD1145" s="18">
        <v>2.3382204246713854E-2</v>
      </c>
      <c r="BE1145" s="18">
        <v>1.7694641051567241E-2</v>
      </c>
      <c r="BF1145" s="18">
        <v>3.2229524772497471E-2</v>
      </c>
      <c r="BG1145" s="18">
        <v>0.18579373104145602</v>
      </c>
      <c r="BH1145" s="58" t="s">
        <v>1323</v>
      </c>
      <c r="BI1145" s="58" t="s">
        <v>1329</v>
      </c>
      <c r="BJ1145" s="60">
        <v>0.5</v>
      </c>
      <c r="BK1145" s="60">
        <v>0.55100000000000005</v>
      </c>
      <c r="BL1145" s="60">
        <v>0.54978877489438749</v>
      </c>
      <c r="BM1145" s="62" t="s">
        <v>1526</v>
      </c>
      <c r="BN1145" s="64">
        <v>0.79184673256932903</v>
      </c>
      <c r="BO1145" s="64">
        <v>1582.3999999999999</v>
      </c>
      <c r="BP1145" s="65">
        <v>0.13966127401415573</v>
      </c>
      <c r="BQ1145" s="65">
        <v>1.6014492753623188</v>
      </c>
      <c r="BR1145" s="18">
        <v>0.21802325581395349</v>
      </c>
      <c r="BS1145" s="18">
        <v>8.6366700370744856E-2</v>
      </c>
      <c r="BT1145" s="116">
        <v>44.61089630931459</v>
      </c>
      <c r="BU1145" s="116">
        <v>29.902460456941991</v>
      </c>
      <c r="BV1145" s="116">
        <v>72.024077328646754</v>
      </c>
    </row>
    <row r="1146" spans="1:74">
      <c r="A1146" s="19" t="s">
        <v>52</v>
      </c>
      <c r="B1146" s="12" t="s">
        <v>53</v>
      </c>
      <c r="C1146" s="13">
        <v>28</v>
      </c>
      <c r="D1146" s="13">
        <v>75</v>
      </c>
      <c r="E1146" s="13">
        <v>35</v>
      </c>
      <c r="F1146" s="13">
        <v>40</v>
      </c>
      <c r="G1146" s="13">
        <v>37.299999999999997</v>
      </c>
      <c r="H1146" s="14">
        <v>1920</v>
      </c>
      <c r="I1146" s="15">
        <v>653</v>
      </c>
      <c r="J1146" s="15">
        <v>1418</v>
      </c>
      <c r="K1146" s="14">
        <v>46.1</v>
      </c>
      <c r="L1146" s="15">
        <v>180</v>
      </c>
      <c r="M1146" s="15">
        <v>548</v>
      </c>
      <c r="N1146" s="14">
        <v>33.200000000000003</v>
      </c>
      <c r="O1146" s="14">
        <v>435</v>
      </c>
      <c r="P1146" s="14">
        <v>480</v>
      </c>
      <c r="Q1146" s="14">
        <v>89.4</v>
      </c>
      <c r="R1146" s="15">
        <v>75</v>
      </c>
      <c r="S1146" s="15">
        <v>233</v>
      </c>
      <c r="T1146" s="15">
        <v>308</v>
      </c>
      <c r="U1146" s="15">
        <v>533</v>
      </c>
      <c r="V1146" s="68">
        <v>218</v>
      </c>
      <c r="W1146" s="15">
        <v>68</v>
      </c>
      <c r="X1146" s="15">
        <v>15</v>
      </c>
      <c r="Y1146" s="15">
        <v>195</v>
      </c>
      <c r="Z1146" s="14">
        <v>3113</v>
      </c>
      <c r="AA1146" s="14">
        <v>16</v>
      </c>
      <c r="AB1146" s="14">
        <v>0</v>
      </c>
      <c r="AC1146" s="13">
        <v>-2.4</v>
      </c>
      <c r="AD1146" s="13">
        <v>115.3</v>
      </c>
      <c r="AE1146" s="13">
        <v>118.5</v>
      </c>
      <c r="AF1146" s="13">
        <v>-3.2</v>
      </c>
      <c r="AG1146" s="13">
        <v>30.1</v>
      </c>
      <c r="AH1146" s="13">
        <v>2.4</v>
      </c>
      <c r="AI1146" s="13">
        <v>22.4</v>
      </c>
      <c r="AJ1146" s="13">
        <v>2.8</v>
      </c>
      <c r="AK1146" s="13">
        <v>8</v>
      </c>
      <c r="AL1146" s="13">
        <v>5.5</v>
      </c>
      <c r="AM1146" s="13">
        <v>9.3000000000000007</v>
      </c>
      <c r="AN1146" s="13">
        <v>52.5</v>
      </c>
      <c r="AO1146" s="13">
        <v>58.9</v>
      </c>
      <c r="AP1146" s="13">
        <v>28.5</v>
      </c>
      <c r="AQ1146" s="13">
        <v>98.72</v>
      </c>
      <c r="AR1146" s="13">
        <v>12.2</v>
      </c>
      <c r="AS1146" s="13">
        <v>5752</v>
      </c>
      <c r="AT1146" s="16">
        <v>25.6</v>
      </c>
      <c r="AU1146" s="16">
        <v>7.1066666666666665</v>
      </c>
      <c r="AV1146" s="17">
        <v>4.1066666666666665</v>
      </c>
      <c r="AW1146" s="17">
        <v>1</v>
      </c>
      <c r="AX1146" s="17">
        <v>3.1066666666666665</v>
      </c>
      <c r="AY1146" s="17">
        <v>0.90666666666666662</v>
      </c>
      <c r="AZ1146" s="17">
        <v>0.2</v>
      </c>
      <c r="BA1146" s="17">
        <v>2.9066666666666667</v>
      </c>
      <c r="BB1146" s="18">
        <v>0.6863270777479894</v>
      </c>
      <c r="BC1146" s="18">
        <v>2.4449541284403669</v>
      </c>
      <c r="BD1146" s="18">
        <v>2.4307417336907954E-2</v>
      </c>
      <c r="BE1146" s="18">
        <v>5.3619302949061672E-3</v>
      </c>
      <c r="BF1146" s="18">
        <v>2.6809651474530832E-2</v>
      </c>
      <c r="BG1146" s="18">
        <v>8.3288650580875784E-2</v>
      </c>
      <c r="BH1146" s="58" t="s">
        <v>1323</v>
      </c>
      <c r="BI1146" s="58" t="s">
        <v>1331</v>
      </c>
      <c r="BJ1146" s="60">
        <v>0.52500000000000002</v>
      </c>
      <c r="BK1146" s="60">
        <v>0.58899999999999997</v>
      </c>
      <c r="BL1146" s="60">
        <v>0.85576342788171389</v>
      </c>
      <c r="BM1146" s="62" t="s">
        <v>1526</v>
      </c>
      <c r="BN1146" s="64">
        <v>0.78293762575452719</v>
      </c>
      <c r="BO1146" s="64">
        <v>2797.5</v>
      </c>
      <c r="BP1146" s="65">
        <v>0.1905272564789991</v>
      </c>
      <c r="BQ1146" s="65">
        <v>2.4449541284403669</v>
      </c>
      <c r="BR1146" s="18">
        <v>0.11009830205540662</v>
      </c>
      <c r="BS1146" s="18">
        <v>4.6589216562406915E-2</v>
      </c>
      <c r="BT1146" s="116">
        <v>44.61089630931459</v>
      </c>
      <c r="BU1146" s="116">
        <v>29.902460456941991</v>
      </c>
      <c r="BV1146" s="116">
        <v>72.024077328646754</v>
      </c>
    </row>
    <row r="1147" spans="1:74">
      <c r="A1147" s="12" t="s">
        <v>160</v>
      </c>
      <c r="B1147" s="12" t="s">
        <v>139</v>
      </c>
      <c r="C1147" s="13">
        <v>23</v>
      </c>
      <c r="D1147" s="13">
        <v>47</v>
      </c>
      <c r="E1147" s="13">
        <v>16</v>
      </c>
      <c r="F1147" s="13">
        <v>31</v>
      </c>
      <c r="G1147" s="13">
        <v>32</v>
      </c>
      <c r="H1147" s="14">
        <v>1184</v>
      </c>
      <c r="I1147" s="15">
        <v>404</v>
      </c>
      <c r="J1147" s="15">
        <v>1001</v>
      </c>
      <c r="K1147" s="14">
        <v>40.5</v>
      </c>
      <c r="L1147" s="15">
        <v>179</v>
      </c>
      <c r="M1147" s="15">
        <v>526</v>
      </c>
      <c r="N1147" s="14">
        <v>33.9</v>
      </c>
      <c r="O1147" s="14">
        <v>193</v>
      </c>
      <c r="P1147" s="14">
        <v>230</v>
      </c>
      <c r="Q1147" s="14">
        <v>84.3</v>
      </c>
      <c r="R1147" s="15">
        <v>47</v>
      </c>
      <c r="S1147" s="15">
        <v>183</v>
      </c>
      <c r="T1147" s="15">
        <v>230</v>
      </c>
      <c r="U1147" s="15">
        <v>348</v>
      </c>
      <c r="V1147" s="68">
        <v>169</v>
      </c>
      <c r="W1147" s="15">
        <v>52</v>
      </c>
      <c r="X1147" s="15">
        <v>14</v>
      </c>
      <c r="Y1147" s="15">
        <v>155</v>
      </c>
      <c r="Z1147" s="14">
        <v>2016</v>
      </c>
      <c r="AA1147" s="14">
        <v>13</v>
      </c>
      <c r="AB1147" s="14">
        <v>0</v>
      </c>
      <c r="AC1147" s="13">
        <v>-2.8</v>
      </c>
      <c r="AD1147" s="13">
        <v>112.7</v>
      </c>
      <c r="AE1147" s="13">
        <v>116.5</v>
      </c>
      <c r="AF1147" s="13">
        <v>-3.9</v>
      </c>
      <c r="AG1147" s="13">
        <v>39</v>
      </c>
      <c r="AH1147" s="13">
        <v>2.0699999999999998</v>
      </c>
      <c r="AI1147" s="13">
        <v>21.5</v>
      </c>
      <c r="AJ1147" s="13">
        <v>2.8</v>
      </c>
      <c r="AK1147" s="13">
        <v>12.1</v>
      </c>
      <c r="AL1147" s="13">
        <v>7.2</v>
      </c>
      <c r="AM1147" s="13">
        <v>10.4</v>
      </c>
      <c r="AN1147" s="13">
        <v>49.4</v>
      </c>
      <c r="AO1147" s="13">
        <v>53.6</v>
      </c>
      <c r="AP1147" s="13">
        <v>34.200000000000003</v>
      </c>
      <c r="AQ1147" s="13">
        <v>101.33</v>
      </c>
      <c r="AR1147" s="13">
        <v>12.7</v>
      </c>
      <c r="AS1147" s="13">
        <v>3173</v>
      </c>
      <c r="AT1147" s="16">
        <v>25.191489361702128</v>
      </c>
      <c r="AU1147" s="16">
        <v>7.4042553191489358</v>
      </c>
      <c r="AV1147" s="17">
        <v>4.8936170212765955</v>
      </c>
      <c r="AW1147" s="17">
        <v>1</v>
      </c>
      <c r="AX1147" s="17">
        <v>3.8936170212765959</v>
      </c>
      <c r="AY1147" s="17">
        <v>1.1063829787234043</v>
      </c>
      <c r="AZ1147" s="17">
        <v>0.2978723404255319</v>
      </c>
      <c r="BA1147" s="17">
        <v>3.5957446808510638</v>
      </c>
      <c r="BB1147" s="18">
        <v>0.78723404255319152</v>
      </c>
      <c r="BC1147" s="18">
        <v>2.059171597633136</v>
      </c>
      <c r="BD1147" s="18">
        <v>3.4574468085106384E-2</v>
      </c>
      <c r="BE1147" s="18">
        <v>9.3085106382978719E-3</v>
      </c>
      <c r="BF1147" s="18">
        <v>3.125E-2</v>
      </c>
      <c r="BG1147" s="18">
        <v>0.12167553191489362</v>
      </c>
      <c r="BH1147" s="58" t="s">
        <v>1323</v>
      </c>
      <c r="BI1147" s="58" t="s">
        <v>1330</v>
      </c>
      <c r="BJ1147" s="60">
        <v>0.49399999999999999</v>
      </c>
      <c r="BK1147" s="60">
        <v>0.53600000000000003</v>
      </c>
      <c r="BL1147" s="60">
        <v>0.60410380205190106</v>
      </c>
      <c r="BM1147" s="62" t="s">
        <v>1526</v>
      </c>
      <c r="BN1147" s="64">
        <v>0.77044394023716778</v>
      </c>
      <c r="BO1147" s="64">
        <v>1504</v>
      </c>
      <c r="BP1147" s="65">
        <v>0.23138297872340424</v>
      </c>
      <c r="BQ1147" s="65">
        <v>2.059171597633136</v>
      </c>
      <c r="BR1147" s="18">
        <v>0.15292553191489361</v>
      </c>
      <c r="BS1147" s="18">
        <v>6.5602836879432622E-2</v>
      </c>
      <c r="BT1147" s="116">
        <v>44.61089630931459</v>
      </c>
      <c r="BU1147" s="116">
        <v>29.902460456941991</v>
      </c>
      <c r="BV1147" s="116">
        <v>72.024077328646754</v>
      </c>
    </row>
    <row r="1148" spans="1:74">
      <c r="A1148" s="12" t="s">
        <v>98</v>
      </c>
      <c r="B1148" s="12" t="s">
        <v>49</v>
      </c>
      <c r="C1148" s="13">
        <v>34</v>
      </c>
      <c r="D1148" s="13">
        <v>58</v>
      </c>
      <c r="E1148" s="13">
        <v>32</v>
      </c>
      <c r="F1148" s="13">
        <v>26</v>
      </c>
      <c r="G1148" s="13">
        <v>36.1</v>
      </c>
      <c r="H1148" s="14">
        <v>1444</v>
      </c>
      <c r="I1148" s="15">
        <v>447</v>
      </c>
      <c r="J1148" s="15">
        <v>992</v>
      </c>
      <c r="K1148" s="14">
        <v>44.8</v>
      </c>
      <c r="L1148" s="15">
        <v>197</v>
      </c>
      <c r="M1148" s="15">
        <v>522</v>
      </c>
      <c r="N1148" s="14">
        <v>37.6</v>
      </c>
      <c r="O1148" s="14">
        <v>360</v>
      </c>
      <c r="P1148" s="14">
        <v>394</v>
      </c>
      <c r="Q1148" s="14">
        <v>92.1</v>
      </c>
      <c r="R1148" s="15">
        <v>29</v>
      </c>
      <c r="S1148" s="15">
        <v>244</v>
      </c>
      <c r="T1148" s="15">
        <v>273</v>
      </c>
      <c r="U1148" s="15">
        <v>412</v>
      </c>
      <c r="V1148" s="68">
        <v>162</v>
      </c>
      <c r="W1148" s="15">
        <v>70</v>
      </c>
      <c r="X1148" s="15">
        <v>12</v>
      </c>
      <c r="Y1148" s="15">
        <v>99</v>
      </c>
      <c r="Z1148" s="14">
        <v>2465</v>
      </c>
      <c r="AA1148" s="14">
        <v>14</v>
      </c>
      <c r="AB1148" s="14">
        <v>2</v>
      </c>
      <c r="AC1148" s="13">
        <v>0.9</v>
      </c>
      <c r="AD1148" s="13">
        <v>115.3</v>
      </c>
      <c r="AE1148" s="13">
        <v>114.6</v>
      </c>
      <c r="AF1148" s="13">
        <v>0.7</v>
      </c>
      <c r="AG1148" s="13">
        <v>29.9</v>
      </c>
      <c r="AH1148" s="13">
        <v>2.5299999999999998</v>
      </c>
      <c r="AI1148" s="13">
        <v>23.8</v>
      </c>
      <c r="AJ1148" s="13">
        <v>1.4</v>
      </c>
      <c r="AK1148" s="13">
        <v>10.8</v>
      </c>
      <c r="AL1148" s="13">
        <v>6.3</v>
      </c>
      <c r="AM1148" s="13">
        <v>9.4</v>
      </c>
      <c r="AN1148" s="13">
        <v>54.7</v>
      </c>
      <c r="AO1148" s="13">
        <v>62.1</v>
      </c>
      <c r="AP1148" s="13">
        <v>26.9</v>
      </c>
      <c r="AQ1148" s="13">
        <v>100.86</v>
      </c>
      <c r="AR1148" s="13">
        <v>14.4</v>
      </c>
      <c r="AS1148" s="13">
        <v>4407</v>
      </c>
      <c r="AT1148" s="16">
        <v>24.896551724137932</v>
      </c>
      <c r="AU1148" s="16">
        <v>7.1034482758620694</v>
      </c>
      <c r="AV1148" s="17">
        <v>4.7068965517241379</v>
      </c>
      <c r="AW1148" s="17">
        <v>0.5</v>
      </c>
      <c r="AX1148" s="17">
        <v>4.2068965517241379</v>
      </c>
      <c r="AY1148" s="17">
        <v>1.2068965517241379</v>
      </c>
      <c r="AZ1148" s="17">
        <v>0.20689655172413793</v>
      </c>
      <c r="BA1148" s="17">
        <v>2.7931034482758621</v>
      </c>
      <c r="BB1148" s="18">
        <v>0.68965517241379315</v>
      </c>
      <c r="BC1148" s="18">
        <v>2.5432098765432101</v>
      </c>
      <c r="BD1148" s="18">
        <v>3.3432037443881936E-2</v>
      </c>
      <c r="BE1148" s="18">
        <v>5.7312064189511888E-3</v>
      </c>
      <c r="BF1148" s="18">
        <v>1.3850415512465374E-2</v>
      </c>
      <c r="BG1148" s="18">
        <v>0.11653453051867417</v>
      </c>
      <c r="BH1148" s="58" t="s">
        <v>1323</v>
      </c>
      <c r="BI1148" s="58" t="s">
        <v>1332</v>
      </c>
      <c r="BJ1148" s="60">
        <v>0.54700000000000004</v>
      </c>
      <c r="BK1148" s="60">
        <v>0.621</v>
      </c>
      <c r="BL1148" s="60">
        <v>0.59867229933614963</v>
      </c>
      <c r="BM1148" s="62" t="s">
        <v>1526</v>
      </c>
      <c r="BN1148" s="64">
        <v>0.76142371470200521</v>
      </c>
      <c r="BO1148" s="64">
        <v>2093.8000000000002</v>
      </c>
      <c r="BP1148" s="65">
        <v>0.19677142038399081</v>
      </c>
      <c r="BQ1148" s="65">
        <v>2.5432098765432101</v>
      </c>
      <c r="BR1148" s="18">
        <v>0.13038494603113954</v>
      </c>
      <c r="BS1148" s="18">
        <v>5.6516063297990887E-2</v>
      </c>
      <c r="BT1148" s="116">
        <v>44.61089630931459</v>
      </c>
      <c r="BU1148" s="116">
        <v>29.902460456941991</v>
      </c>
      <c r="BV1148" s="116">
        <v>72.024077328646754</v>
      </c>
    </row>
    <row r="1149" spans="1:74">
      <c r="A1149" s="12" t="s">
        <v>142</v>
      </c>
      <c r="B1149" s="12" t="s">
        <v>143</v>
      </c>
      <c r="C1149" s="13">
        <v>32</v>
      </c>
      <c r="D1149" s="13">
        <v>51</v>
      </c>
      <c r="E1149" s="13">
        <v>30</v>
      </c>
      <c r="F1149" s="13">
        <v>21</v>
      </c>
      <c r="G1149" s="13">
        <v>33.4</v>
      </c>
      <c r="H1149" s="14">
        <v>1260</v>
      </c>
      <c r="I1149" s="15">
        <v>469</v>
      </c>
      <c r="J1149" s="15">
        <v>908</v>
      </c>
      <c r="K1149" s="14">
        <v>51.6</v>
      </c>
      <c r="L1149" s="15">
        <v>36</v>
      </c>
      <c r="M1149" s="15">
        <v>122</v>
      </c>
      <c r="N1149" s="14">
        <v>28.2</v>
      </c>
      <c r="O1149" s="14">
        <v>286</v>
      </c>
      <c r="P1149" s="14">
        <v>367</v>
      </c>
      <c r="Q1149" s="14">
        <v>77.5</v>
      </c>
      <c r="R1149" s="15">
        <v>133</v>
      </c>
      <c r="S1149" s="15">
        <v>454</v>
      </c>
      <c r="T1149" s="15">
        <v>592</v>
      </c>
      <c r="U1149" s="15">
        <v>179</v>
      </c>
      <c r="V1149" s="68">
        <v>112</v>
      </c>
      <c r="W1149" s="15">
        <v>61</v>
      </c>
      <c r="X1149" s="15">
        <v>112</v>
      </c>
      <c r="Y1149" s="15">
        <v>97</v>
      </c>
      <c r="Z1149" s="14">
        <v>2637</v>
      </c>
      <c r="AA1149" s="14">
        <v>36</v>
      </c>
      <c r="AB1149" s="14">
        <v>1</v>
      </c>
      <c r="AC1149" s="13">
        <v>0.5</v>
      </c>
      <c r="AD1149" s="13">
        <v>113.3</v>
      </c>
      <c r="AE1149" s="13">
        <v>112.9</v>
      </c>
      <c r="AF1149" s="13">
        <v>0.5</v>
      </c>
      <c r="AG1149" s="13">
        <v>18.2</v>
      </c>
      <c r="AH1149" s="13">
        <v>1.6</v>
      </c>
      <c r="AI1149" s="13">
        <v>13.3</v>
      </c>
      <c r="AJ1149" s="13">
        <v>8.3000000000000007</v>
      </c>
      <c r="AK1149" s="13">
        <v>25.4</v>
      </c>
      <c r="AL1149" s="13">
        <v>17.3</v>
      </c>
      <c r="AM1149" s="13">
        <v>8.3000000000000007</v>
      </c>
      <c r="AN1149" s="13">
        <v>53.6</v>
      </c>
      <c r="AO1149" s="13">
        <v>58.8</v>
      </c>
      <c r="AP1149" s="13">
        <v>30.1</v>
      </c>
      <c r="AQ1149" s="13">
        <v>98.83</v>
      </c>
      <c r="AR1149" s="13">
        <v>17.899999999999999</v>
      </c>
      <c r="AS1149" s="13">
        <v>3515</v>
      </c>
      <c r="AT1149" s="16">
        <v>24.705882352941178</v>
      </c>
      <c r="AU1149" s="16">
        <v>3.5098039215686274</v>
      </c>
      <c r="AV1149" s="17">
        <v>11.607843137254902</v>
      </c>
      <c r="AW1149" s="17">
        <v>2.607843137254902</v>
      </c>
      <c r="AX1149" s="17">
        <v>8.9019607843137258</v>
      </c>
      <c r="AY1149" s="17">
        <v>1.196078431372549</v>
      </c>
      <c r="AZ1149" s="17">
        <v>2.1960784313725492</v>
      </c>
      <c r="BA1149" s="17">
        <v>2.1960784313725492</v>
      </c>
      <c r="BB1149" s="18">
        <v>0.73969707643536464</v>
      </c>
      <c r="BC1149" s="18">
        <v>1.5982142857142856</v>
      </c>
      <c r="BD1149" s="18">
        <v>3.5810731478220031E-2</v>
      </c>
      <c r="BE1149" s="18">
        <v>6.5750851238699087E-2</v>
      </c>
      <c r="BF1149" s="18">
        <v>7.8079135845955147E-2</v>
      </c>
      <c r="BG1149" s="18">
        <v>0.26652577198544092</v>
      </c>
      <c r="BH1149" s="58" t="s">
        <v>1323</v>
      </c>
      <c r="BI1149" s="58" t="s">
        <v>1331</v>
      </c>
      <c r="BJ1149" s="60">
        <v>0.53600000000000003</v>
      </c>
      <c r="BK1149" s="60">
        <v>0.58799999999999997</v>
      </c>
      <c r="BL1149" s="60">
        <v>0.54797827398913701</v>
      </c>
      <c r="BM1149" s="62" t="s">
        <v>1526</v>
      </c>
      <c r="BN1149" s="64">
        <v>0.75559237779618893</v>
      </c>
      <c r="BO1149" s="64">
        <v>1703.3999999999999</v>
      </c>
      <c r="BP1149" s="65">
        <v>0.1050839497475637</v>
      </c>
      <c r="BQ1149" s="65">
        <v>1.5982142857142858</v>
      </c>
      <c r="BR1149" s="18">
        <v>0.34754021369026655</v>
      </c>
      <c r="BS1149" s="18">
        <v>0.14970059880239522</v>
      </c>
      <c r="BT1149" s="116">
        <v>44.61089630931459</v>
      </c>
      <c r="BU1149" s="116">
        <v>29.902460456941991</v>
      </c>
      <c r="BV1149" s="116">
        <v>72.024077328646754</v>
      </c>
    </row>
  </sheetData>
  <mergeCells count="4">
    <mergeCell ref="A8:BR8"/>
    <mergeCell ref="A582:BR582"/>
    <mergeCell ref="A857:BR857"/>
    <mergeCell ref="A1132:BV1132"/>
  </mergeCells>
  <conditionalFormatting sqref="H11:H579">
    <cfRule type="iconSet" priority="39">
      <iconSet>
        <cfvo type="percent" val="0"/>
        <cfvo type="num" val="500"/>
        <cfvo type="num" val="1200"/>
      </iconSet>
    </cfRule>
  </conditionalFormatting>
  <conditionalFormatting sqref="J11:J579">
    <cfRule type="dataBar" priority="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{B0570A1C-A0D8-4F72-932C-53AD7A63EF36}</x14:id>
        </ext>
      </extLst>
    </cfRule>
  </conditionalFormatting>
  <conditionalFormatting sqref="K11:K579">
    <cfRule type="iconSet" priority="37">
      <iconSet>
        <cfvo type="percent" val="0"/>
        <cfvo type="num" val="30"/>
        <cfvo type="num" val="55"/>
      </iconSet>
    </cfRule>
  </conditionalFormatting>
  <conditionalFormatting sqref="Q11:Q579">
    <cfRule type="iconSet" priority="36">
      <iconSet>
        <cfvo type="percent" val="0"/>
        <cfvo type="num" val="50"/>
        <cfvo type="num" val="85"/>
      </iconSet>
    </cfRule>
  </conditionalFormatting>
  <conditionalFormatting sqref="R11:R579">
    <cfRule type="iconSet" priority="35">
      <iconSet>
        <cfvo type="percent" val="0"/>
        <cfvo type="num" val="50"/>
        <cfvo type="num" val="150"/>
      </iconSet>
    </cfRule>
  </conditionalFormatting>
  <conditionalFormatting sqref="S11:S579">
    <cfRule type="iconSet" priority="34">
      <iconSet>
        <cfvo type="percent" val="0"/>
        <cfvo type="num" val="180"/>
        <cfvo type="num" val="360"/>
      </iconSet>
    </cfRule>
  </conditionalFormatting>
  <conditionalFormatting sqref="T11:T579">
    <cfRule type="iconSet" priority="33">
      <iconSet>
        <cfvo type="percent" val="0"/>
        <cfvo type="num" val="190"/>
        <cfvo type="num" val="450"/>
      </iconSet>
    </cfRule>
  </conditionalFormatting>
  <conditionalFormatting sqref="U11:U579">
    <cfRule type="iconSet" priority="32">
      <iconSet>
        <cfvo type="percent" val="0"/>
        <cfvo type="num" val="100"/>
        <cfvo type="num" val="350"/>
      </iconSet>
    </cfRule>
  </conditionalFormatting>
  <conditionalFormatting sqref="V11:V579">
    <cfRule type="dataBar" priority="2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{74AC6387-8D1E-4874-BE60-0C569F5B4B07}</x14:id>
        </ext>
      </extLst>
    </cfRule>
  </conditionalFormatting>
  <conditionalFormatting sqref="W11:W579">
    <cfRule type="iconSet" priority="31">
      <iconSet>
        <cfvo type="percent" val="0"/>
        <cfvo type="num" val="30"/>
        <cfvo type="num" val="80"/>
      </iconSet>
    </cfRule>
  </conditionalFormatting>
  <conditionalFormatting sqref="X11:X579">
    <cfRule type="iconSet" priority="30">
      <iconSet>
        <cfvo type="percent" val="0"/>
        <cfvo type="num" val="20"/>
        <cfvo type="num" val="65"/>
      </iconSet>
    </cfRule>
  </conditionalFormatting>
  <conditionalFormatting sqref="AG11:AG579">
    <cfRule type="iconSet" priority="29">
      <iconSet>
        <cfvo type="percent" val="0"/>
        <cfvo type="num" val="14"/>
        <cfvo type="num" val="25"/>
      </iconSet>
    </cfRule>
  </conditionalFormatting>
  <conditionalFormatting sqref="AJ11:AJ579">
    <cfRule type="iconSet" priority="28">
      <iconSet>
        <cfvo type="percent" val="0"/>
        <cfvo type="num" val="4"/>
        <cfvo type="num" val="12"/>
      </iconSet>
    </cfRule>
  </conditionalFormatting>
  <conditionalFormatting sqref="AK11:AK579">
    <cfRule type="iconSet" priority="27">
      <iconSet>
        <cfvo type="percent" val="0"/>
        <cfvo type="num" val="13"/>
        <cfvo type="num" val="22"/>
      </iconSet>
    </cfRule>
  </conditionalFormatting>
  <conditionalFormatting sqref="AL11:AL579">
    <cfRule type="iconSet" priority="26">
      <iconSet>
        <cfvo type="percent" val="0"/>
        <cfvo type="num" val="7"/>
        <cfvo type="num" val="11"/>
      </iconSet>
    </cfRule>
  </conditionalFormatting>
  <conditionalFormatting sqref="AN10 AN583 AN585:AN856 AN858 AN860:AN1131 AN1135:AN1048576 AN1133">
    <cfRule type="iconSet" priority="45">
      <iconSet>
        <cfvo type="percent" val="0"/>
        <cfvo type="percent" val="33"/>
        <cfvo type="percent" val="67"/>
      </iconSet>
    </cfRule>
    <cfRule type="iconSet" priority="46">
      <iconSet iconSet="4TrafficLights">
        <cfvo type="percent" val="0"/>
        <cfvo type="num" val="20"/>
        <cfvo type="num" val="40"/>
        <cfvo type="num" val="55"/>
      </iconSet>
    </cfRule>
    <cfRule type="iconSet" priority="47">
      <iconSet iconSet="4TrafficLights">
        <cfvo type="percent" val="0"/>
        <cfvo type="percent" val="20"/>
        <cfvo type="percent" val="40"/>
        <cfvo type="percent" val="55"/>
      </iconSet>
    </cfRule>
  </conditionalFormatting>
  <conditionalFormatting sqref="AN11:AN579">
    <cfRule type="iconSet" priority="41">
      <iconSet>
        <cfvo type="percent" val="0"/>
        <cfvo type="num" val="30"/>
        <cfvo type="num" val="60"/>
      </iconSet>
    </cfRule>
  </conditionalFormatting>
  <conditionalFormatting sqref="AN584">
    <cfRule type="iconSet" priority="21">
      <iconSet iconSet="4TrafficLights">
        <cfvo type="percent" val="0"/>
        <cfvo type="percent" val="20"/>
        <cfvo type="percent" val="40"/>
        <cfvo type="percent" val="55"/>
      </iconSet>
    </cfRule>
    <cfRule type="iconSet" priority="20">
      <iconSet iconSet="4TrafficLights">
        <cfvo type="percent" val="0"/>
        <cfvo type="num" val="20"/>
        <cfvo type="num" val="40"/>
        <cfvo type="num" val="55"/>
      </iconSet>
    </cfRule>
    <cfRule type="iconSet" priority="19">
      <iconSet>
        <cfvo type="percent" val="0"/>
        <cfvo type="percent" val="33"/>
        <cfvo type="percent" val="67"/>
      </iconSet>
    </cfRule>
  </conditionalFormatting>
  <conditionalFormatting sqref="AN859">
    <cfRule type="iconSet" priority="17">
      <iconSet iconSet="4TrafficLights">
        <cfvo type="percent" val="0"/>
        <cfvo type="percent" val="20"/>
        <cfvo type="percent" val="40"/>
        <cfvo type="percent" val="55"/>
      </iconSet>
    </cfRule>
    <cfRule type="iconSet" priority="16">
      <iconSet iconSet="4TrafficLights">
        <cfvo type="percent" val="0"/>
        <cfvo type="num" val="20"/>
        <cfvo type="num" val="40"/>
        <cfvo type="num" val="55"/>
      </iconSet>
    </cfRule>
    <cfRule type="iconSet" priority="15">
      <iconSet>
        <cfvo type="percent" val="0"/>
        <cfvo type="percent" val="33"/>
        <cfvo type="percent" val="67"/>
      </iconSet>
    </cfRule>
  </conditionalFormatting>
  <conditionalFormatting sqref="AN1134">
    <cfRule type="iconSet" priority="3">
      <iconSet>
        <cfvo type="percent" val="0"/>
        <cfvo type="percent" val="33"/>
        <cfvo type="percent" val="67"/>
      </iconSet>
    </cfRule>
    <cfRule type="iconSet" priority="4">
      <iconSet iconSet="4TrafficLights">
        <cfvo type="percent" val="0"/>
        <cfvo type="num" val="20"/>
        <cfvo type="num" val="40"/>
        <cfvo type="num" val="55"/>
      </iconSet>
    </cfRule>
    <cfRule type="iconSet" priority="5">
      <iconSet iconSet="4TrafficLights">
        <cfvo type="percent" val="0"/>
        <cfvo type="percent" val="20"/>
        <cfvo type="percent" val="40"/>
        <cfvo type="percent" val="55"/>
      </iconSet>
    </cfRule>
  </conditionalFormatting>
  <conditionalFormatting sqref="AO11:AO579">
    <cfRule type="iconSet" priority="40">
      <iconSet>
        <cfvo type="percent" val="0"/>
        <cfvo type="num" val="30"/>
        <cfvo type="num" val="60"/>
      </iconSet>
    </cfRule>
  </conditionalFormatting>
  <conditionalFormatting sqref="BP11:BP579">
    <cfRule type="colorScale" priority="23">
      <colorScale>
        <cfvo type="min"/>
        <cfvo type="percentile" val="50"/>
        <cfvo type="max"/>
        <color rgb="FFC00000"/>
        <color rgb="FFFFC000"/>
        <color rgb="FF00B050"/>
      </colorScale>
    </cfRule>
  </conditionalFormatting>
  <hyperlinks>
    <hyperlink ref="A11" r:id="rId1" xr:uid="{04A784FE-EB3E-4300-AE20-BF1EA33F2B5E}"/>
    <hyperlink ref="B11" r:id="rId2" xr:uid="{9E2B9F8B-F508-44ED-9C33-3CF0D913EB4A}"/>
    <hyperlink ref="A15" r:id="rId3" xr:uid="{01E76DB5-398E-42F9-84DA-AF43EDA6641D}"/>
    <hyperlink ref="B15" r:id="rId4" xr:uid="{2FDD834D-8AA5-46E3-9BE9-18FC6D81CB39}"/>
    <hyperlink ref="A13" r:id="rId5" xr:uid="{94CC3901-3BF0-46DA-A1D6-2FD87B84894D}"/>
    <hyperlink ref="B13" r:id="rId6" xr:uid="{4FB5C5A4-B3BA-4749-8D6B-510097342E72}"/>
    <hyperlink ref="A12" r:id="rId7" xr:uid="{8281A118-0343-437C-A266-0C87960DA1FF}"/>
    <hyperlink ref="B12" r:id="rId8" xr:uid="{9F76AF45-6FC5-4484-BD9F-32B93F578273}"/>
    <hyperlink ref="A16" r:id="rId9" xr:uid="{404AEF37-EFC2-4683-A9F0-96E9EB192AAA}"/>
    <hyperlink ref="B16" r:id="rId10" xr:uid="{AB3681DF-CA91-4B1B-8A80-924A6C0EB301}"/>
    <hyperlink ref="A22" r:id="rId11" xr:uid="{105587EA-1C6C-4466-A0A9-19F6EC413BB0}"/>
    <hyperlink ref="B22" r:id="rId12" xr:uid="{299BE439-0213-4A97-9CEA-DA5F5169B58A}"/>
    <hyperlink ref="A36" r:id="rId13" xr:uid="{E57F28A1-057F-4DEC-BA8C-2E1D15B37D95}"/>
    <hyperlink ref="B36" r:id="rId14" xr:uid="{B1351647-C416-4418-B17F-52AD5EE195E9}"/>
    <hyperlink ref="A33" r:id="rId15" xr:uid="{90010970-83D9-4D7C-98BA-DB9D4F3E00B7}"/>
    <hyperlink ref="B33" r:id="rId16" xr:uid="{F1F05AAD-57A6-4C0C-912C-248250D24E82}"/>
    <hyperlink ref="A19" r:id="rId17" xr:uid="{50638FE6-CFA1-4389-872F-115F7D89FAC2}"/>
    <hyperlink ref="B19" r:id="rId18" xr:uid="{2145FD26-7DC9-4CA2-A793-EB604E0FBE3E}"/>
    <hyperlink ref="A41" r:id="rId19" xr:uid="{DF8F34B3-D079-4C4B-A70B-511983A79786}"/>
    <hyperlink ref="B41" r:id="rId20" xr:uid="{E2BF5496-DD9D-4EAA-8306-DAD421335934}"/>
    <hyperlink ref="A29" r:id="rId21" xr:uid="{C97D0589-FA6E-4366-8E35-D72825E9CE04}"/>
    <hyperlink ref="B29" r:id="rId22" xr:uid="{19B2BD70-DA1D-4606-8B6B-6F54C2FE0B5D}"/>
    <hyperlink ref="A39" r:id="rId23" xr:uid="{59217887-B6B5-41F8-97CC-4E2714EA964E}"/>
    <hyperlink ref="B39" r:id="rId24" xr:uid="{DDC7E285-0B43-432F-9C4A-C0FA111D7E73}"/>
    <hyperlink ref="A53" r:id="rId25" xr:uid="{CB84066B-2B7F-41DB-A841-3DAB9854CD85}"/>
    <hyperlink ref="B53" r:id="rId26" xr:uid="{890099AC-D0AB-4C54-B91F-B6238E7B01BA}"/>
    <hyperlink ref="A28" r:id="rId27" xr:uid="{2FAB67C3-8462-490D-9871-5B7E448493AB}"/>
    <hyperlink ref="B28" r:id="rId28" xr:uid="{9ECA8DE6-6437-4637-8479-86D14743E9D0}"/>
    <hyperlink ref="A45" r:id="rId29" xr:uid="{E026FB60-488E-497D-B390-B2DE865B0DF3}"/>
    <hyperlink ref="B45" r:id="rId30" xr:uid="{DDBC07BD-3D60-42AF-B15B-5E0CAFFDD50E}"/>
    <hyperlink ref="A30" r:id="rId31" xr:uid="{BFD5334F-DE67-4EB9-AFE1-7C99B6C7FF1D}"/>
    <hyperlink ref="B30" r:id="rId32" xr:uid="{A7BBC2C6-5E3F-4512-A4B8-186280F2966F}"/>
    <hyperlink ref="A34" r:id="rId33" xr:uid="{BD0742A9-C465-4177-923F-7F1179B7AC51}"/>
    <hyperlink ref="B34" r:id="rId34" xr:uid="{8DDD4F9C-2DFB-4BC1-B6E3-BCFA24B7569F}"/>
    <hyperlink ref="A20" r:id="rId35" xr:uid="{05BE0823-6225-4CD4-BD7A-4CE5C9F2A491}"/>
    <hyperlink ref="B20" r:id="rId36" xr:uid="{1D38B9B4-1B61-41D1-BCBA-3C01C409D670}"/>
    <hyperlink ref="A17" r:id="rId37" xr:uid="{CC39ABFD-57D8-42F7-AD66-D60C22C130D6}"/>
    <hyperlink ref="B17" r:id="rId38" xr:uid="{3F275C47-7544-4238-9159-9F751E275577}"/>
    <hyperlink ref="A44" r:id="rId39" xr:uid="{0BAD365B-FA17-4C53-8CC5-1B6D81E74B66}"/>
    <hyperlink ref="B44" r:id="rId40" xr:uid="{34A1ADE3-D403-44F6-8C4F-7A644E5051FD}"/>
    <hyperlink ref="A60" r:id="rId41" xr:uid="{26A7F906-CF83-4793-8792-56370A15A4FD}"/>
    <hyperlink ref="B60" r:id="rId42" xr:uid="{474BCABA-7A2C-4CDE-BCE7-097FEA1308D1}"/>
    <hyperlink ref="A55" r:id="rId43" xr:uid="{CF72B2B9-9D1D-4CFF-87DA-59B71D3727BD}"/>
    <hyperlink ref="B55" r:id="rId44" xr:uid="{F07E1FB5-251D-43B1-87CF-2A1BDEE752C9}"/>
    <hyperlink ref="A57" r:id="rId45" xr:uid="{CB318606-825D-4762-B3CE-E036FDE8C63A}"/>
    <hyperlink ref="B57" r:id="rId46" xr:uid="{E5793628-5955-4643-8026-791D8E6552C4}"/>
    <hyperlink ref="A47" r:id="rId47" xr:uid="{90A6675B-06FB-4EA5-91AC-24F4E81828EA}"/>
    <hyperlink ref="B47" r:id="rId48" xr:uid="{A531745D-62B0-420F-9EC9-6069ABBBF6C8}"/>
    <hyperlink ref="A59" r:id="rId49" xr:uid="{829C5A7D-771E-46BD-91E2-4038F9B506AB}"/>
    <hyperlink ref="B59" r:id="rId50" xr:uid="{BBFD4407-BBC3-4DB2-8986-12E23F1B1509}"/>
    <hyperlink ref="A38" r:id="rId51" xr:uid="{1675D0A0-0186-4269-8AFF-4CA2D302E5D9}"/>
    <hyperlink ref="B38" r:id="rId52" xr:uid="{FCF5A653-B10B-40F1-8BCA-57C3ED45E0B2}"/>
    <hyperlink ref="A65" r:id="rId53" xr:uid="{29A1CEA3-9753-4B4D-A0EB-05612EEAE9FD}"/>
    <hyperlink ref="B65" r:id="rId54" xr:uid="{5B1E44FC-1FE9-42AD-B22A-22223FEE609A}"/>
    <hyperlink ref="A32" r:id="rId55" xr:uid="{C403B027-50A2-4F30-9772-27FF7CBB1E98}"/>
    <hyperlink ref="B32" r:id="rId56" xr:uid="{06ABA39D-AC57-4C1E-92F5-68F171FCDF13}"/>
    <hyperlink ref="A24" r:id="rId57" xr:uid="{39C15094-2F2B-4E14-BF00-8497096290D5}"/>
    <hyperlink ref="B24" r:id="rId58" xr:uid="{7AC548C5-25DE-49CA-96AC-814062C47E4B}"/>
    <hyperlink ref="A82" r:id="rId59" xr:uid="{48F0D96D-79A0-4F6D-9876-BDB5E258EBB3}"/>
    <hyperlink ref="B82" r:id="rId60" xr:uid="{5EED8858-076A-4477-A9BF-DB476B2306DE}"/>
    <hyperlink ref="A49" r:id="rId61" xr:uid="{7B7B480E-0DEF-4DBB-896F-2D274C997607}"/>
    <hyperlink ref="B49" r:id="rId62" xr:uid="{5151E684-71BA-4CF7-A7FC-C6AEA97921E8}"/>
    <hyperlink ref="A78" r:id="rId63" xr:uid="{79430063-DE9F-4F72-90D2-6C75DC7E3A02}"/>
    <hyperlink ref="B78" r:id="rId64" xr:uid="{5DE142AB-8D37-4F6F-AF93-22FB96EAA28B}"/>
    <hyperlink ref="A14" r:id="rId65" xr:uid="{2E94ED91-0F05-4A2C-ADEE-1F558D5CAA0E}"/>
    <hyperlink ref="B14" r:id="rId66" xr:uid="{7AE37A70-912E-4CE7-A305-A16CD766A2B3}"/>
    <hyperlink ref="A77" r:id="rId67" xr:uid="{CADC9233-2D3D-4CF5-89E0-3FF2F178F051}"/>
    <hyperlink ref="B77" r:id="rId68" xr:uid="{F1D24FBE-240D-4B80-BEC3-5AF7F6A8257F}"/>
    <hyperlink ref="A43" r:id="rId69" xr:uid="{E8F0B8A4-33BE-4DB6-8233-37D7FD58D057}"/>
    <hyperlink ref="B43" r:id="rId70" xr:uid="{C66F3EB9-2915-435F-9EC4-5C599BCE9D43}"/>
    <hyperlink ref="A56" r:id="rId71" xr:uid="{1B82E0F4-3C9B-4AE2-B0A8-4C68E7719BDA}"/>
    <hyperlink ref="B56" r:id="rId72" xr:uid="{921BC2B6-976A-4A61-91E9-7219540EA06A}"/>
    <hyperlink ref="A18" r:id="rId73" xr:uid="{91B2BC43-4D95-435C-A11F-4D9725030AB9}"/>
    <hyperlink ref="B18" r:id="rId74" xr:uid="{AD1B4346-215D-421B-8C50-47D98A055918}"/>
    <hyperlink ref="A72" r:id="rId75" xr:uid="{7831B578-DA5D-4772-AEBD-4327C892112B}"/>
    <hyperlink ref="B72" r:id="rId76" xr:uid="{C95F877B-5361-45AE-939E-076886823F82}"/>
    <hyperlink ref="A74" r:id="rId77" xr:uid="{9713AD5A-10A8-47BA-9AAC-DA5BFC5B7907}"/>
    <hyperlink ref="B74" r:id="rId78" xr:uid="{EAD7913C-AB1C-4C4A-9CDC-08A969951D8C}"/>
    <hyperlink ref="A63" r:id="rId79" xr:uid="{1CF6B50D-CCBF-47AA-BE64-3A05C5F83631}"/>
    <hyperlink ref="B63" r:id="rId80" xr:uid="{696A9391-6E7C-44FE-9E22-F42A4772D235}"/>
    <hyperlink ref="A91" r:id="rId81" xr:uid="{D31C616C-7C6E-4690-A798-A5B1584CD660}"/>
    <hyperlink ref="B91" r:id="rId82" xr:uid="{46DA00E9-BCC1-4402-918F-F9AE62EEA0D4}"/>
    <hyperlink ref="A93" r:id="rId83" xr:uid="{CD1AE0F1-AAD6-4D40-A557-DF4C30B100AC}"/>
    <hyperlink ref="B93" r:id="rId84" xr:uid="{0118A3EA-A06B-42A5-9AB7-C044ECAE652F}"/>
    <hyperlink ref="A66" r:id="rId85" xr:uid="{05EF60DC-DAB5-45C6-A67F-26C316A8EFB8}"/>
    <hyperlink ref="B66" r:id="rId86" xr:uid="{184125C1-6849-4C2E-A812-80BF5CE50686}"/>
    <hyperlink ref="A79" r:id="rId87" xr:uid="{4643FBE8-A669-4BED-8AB9-33C791003C31}"/>
    <hyperlink ref="B79" r:id="rId88" xr:uid="{EC9C1093-0C36-44BD-88FD-4C5CD73F5DBF}"/>
    <hyperlink ref="A75" r:id="rId89" xr:uid="{075CC832-5886-4096-B065-F4DC60277288}"/>
    <hyperlink ref="B75" r:id="rId90" xr:uid="{6413CA36-4BB4-425D-8D5B-B24447408BBD}"/>
    <hyperlink ref="A64" r:id="rId91" xr:uid="{932191A3-639F-4D2A-AB1A-C176FC54C0C6}"/>
    <hyperlink ref="B64" r:id="rId92" xr:uid="{514808A3-2551-4E67-921C-ACD94C755914}"/>
    <hyperlink ref="A73" r:id="rId93" xr:uid="{7E7FD1E7-088E-4563-961C-019F6B9A83EF}"/>
    <hyperlink ref="B73" r:id="rId94" xr:uid="{C2480C7C-10C0-4C68-B96C-C7954EA655A7}"/>
    <hyperlink ref="A46" r:id="rId95" xr:uid="{8D97064F-A82C-4A3B-AEB6-7440243EA06B}"/>
    <hyperlink ref="B46" r:id="rId96" xr:uid="{66CBCCD2-51B8-41C2-BBF9-605929F00591}"/>
    <hyperlink ref="A58" r:id="rId97" xr:uid="{6FFF6A46-D584-4144-956F-CF34B6A4DEF9}"/>
    <hyperlink ref="B58" r:id="rId98" xr:uid="{FD502F98-0304-4197-9844-4394DBEA9BC3}"/>
    <hyperlink ref="A71" r:id="rId99" xr:uid="{A927DBEF-930F-46B8-BBA5-199B3B9AA784}"/>
    <hyperlink ref="B71" r:id="rId100" xr:uid="{1D4848FD-AB4A-43D2-87D4-417A1EBB30C8}"/>
    <hyperlink ref="A25" r:id="rId101" xr:uid="{D390C805-0A20-4260-B965-A495F8A1DFD2}"/>
    <hyperlink ref="B25" r:id="rId102" xr:uid="{F0332D91-B2C1-4BF6-8048-4AD04D81A36A}"/>
    <hyperlink ref="A62" r:id="rId103" xr:uid="{938C25FC-922B-4A8E-9C31-434E8BCD1097}"/>
    <hyperlink ref="B62" r:id="rId104" xr:uid="{E20221F6-2058-4655-9955-041EF0184AC1}"/>
    <hyperlink ref="A92" r:id="rId105" xr:uid="{F64AE7B1-6A66-4D19-9E27-5410EC8D53E0}"/>
    <hyperlink ref="B92" r:id="rId106" xr:uid="{A4676D9E-84EB-4D52-8DC7-767E49B82789}"/>
    <hyperlink ref="A26" r:id="rId107" xr:uid="{8FABF321-F61D-4DD0-89FB-1504417402CD}"/>
    <hyperlink ref="B26" r:id="rId108" xr:uid="{38619A8A-47C9-4CE3-8FFA-C388EC5620A0}"/>
    <hyperlink ref="A52" r:id="rId109" xr:uid="{852C5857-F561-46B2-B7BD-751E8BCEA656}"/>
    <hyperlink ref="B52" r:id="rId110" xr:uid="{8E95C43C-AE01-4313-9711-674C74B4CD20}"/>
    <hyperlink ref="A100" r:id="rId111" xr:uid="{7228A59F-FAB7-40C5-8C0F-40A3E4E7CE0F}"/>
    <hyperlink ref="B100" r:id="rId112" xr:uid="{F69AED9F-D683-4E1D-84A5-6AC4E5433A19}"/>
    <hyperlink ref="A89" r:id="rId113" xr:uid="{86CE5D12-27FC-4B31-8393-4611037B10B9}"/>
    <hyperlink ref="B89" r:id="rId114" xr:uid="{092FB01F-795D-4EAA-A9ED-07E00AE5B3B7}"/>
    <hyperlink ref="A21" r:id="rId115" xr:uid="{C6959649-8DD8-4920-842D-B7604AD74854}"/>
    <hyperlink ref="B21" r:id="rId116" xr:uid="{EB0BC1A4-A688-4905-BD0E-22C2062540DB}"/>
    <hyperlink ref="A108" r:id="rId117" xr:uid="{754CD139-EC97-4E0A-B553-7E3C68911E04}"/>
    <hyperlink ref="B108" r:id="rId118" xr:uid="{D30B09C0-2A42-43E3-A962-677E6C9ED1D6}"/>
    <hyperlink ref="A23" r:id="rId119" xr:uid="{53C1B35E-2925-4097-9052-D1962B0D414C}"/>
    <hyperlink ref="B23" r:id="rId120" xr:uid="{40A8205B-A0E5-451A-97AC-BDF5434FC766}"/>
    <hyperlink ref="A51" r:id="rId121" xr:uid="{8B47F68E-9E5D-4A63-8EF3-D621A1679F48}"/>
    <hyperlink ref="B51" r:id="rId122" xr:uid="{5B0F093E-6E96-4EB7-81F2-4D24C95A75E4}"/>
    <hyperlink ref="A40" r:id="rId123" xr:uid="{C71F91AC-4FEA-4A58-9B6A-EE92B3572696}"/>
    <hyperlink ref="B40" r:id="rId124" xr:uid="{D3EE1724-7478-4703-A8E0-CBF22759FD60}"/>
    <hyperlink ref="A98" r:id="rId125" xr:uid="{833DDEF3-1031-4F5F-8910-C760159DF02B}"/>
    <hyperlink ref="B98" r:id="rId126" xr:uid="{6EF4238C-4B57-4657-9796-154D85C1FEFA}"/>
    <hyperlink ref="A76" r:id="rId127" xr:uid="{47D6A3B2-70B1-412F-B056-48BC13EFF4D7}"/>
    <hyperlink ref="B76" r:id="rId128" xr:uid="{287EB85C-5540-42BC-AA00-FC4DDB550268}"/>
    <hyperlink ref="A116" r:id="rId129" xr:uid="{325DF7BC-8EDB-4102-BD9F-322720444D59}"/>
    <hyperlink ref="B116" r:id="rId130" xr:uid="{7E789255-3937-44B4-B838-A48A6C3C17CB}"/>
    <hyperlink ref="A117" r:id="rId131" xr:uid="{BF4CB65F-45BF-4BF2-AD80-C333E602040B}"/>
    <hyperlink ref="B117" r:id="rId132" xr:uid="{09A0B9A9-0A9D-4C2F-8C5B-AA0B3715C680}"/>
    <hyperlink ref="A90" r:id="rId133" xr:uid="{446CFBC8-0733-4493-97EF-93925BA87FDF}"/>
    <hyperlink ref="B90" r:id="rId134" xr:uid="{F4AFB7BD-A917-45B2-A5B9-9B5C6055CDD0}"/>
    <hyperlink ref="A50" r:id="rId135" xr:uid="{EF7F4D69-9EFC-417E-B6D9-D2504277730D}"/>
    <hyperlink ref="B50" r:id="rId136" xr:uid="{109860E2-2CB7-4B28-8C2C-315A292F08C0}"/>
    <hyperlink ref="A99" r:id="rId137" xr:uid="{8067C1EC-C108-496D-B6E4-EC30DBE5DE32}"/>
    <hyperlink ref="B99" r:id="rId138" xr:uid="{6FFC2D1E-A0DD-42F4-AE2D-2D012F4545B8}"/>
    <hyperlink ref="A85" r:id="rId139" xr:uid="{3273D4A8-853F-4B9B-A3C6-631E44301FBA}"/>
    <hyperlink ref="B85" r:id="rId140" xr:uid="{C226DFD0-61C9-41CF-BE1F-273E860EB18A}"/>
    <hyperlink ref="A31" r:id="rId141" xr:uid="{F9417723-1B9E-444B-9232-6987143D504B}"/>
    <hyperlink ref="B31" r:id="rId142" xr:uid="{174C9A05-2DE0-47C4-87B2-84835641F76C}"/>
    <hyperlink ref="A128" r:id="rId143" xr:uid="{99E941A3-CFD9-4741-BF6C-F8CE8DE99975}"/>
    <hyperlink ref="B128" r:id="rId144" xr:uid="{D5FBE00F-7F03-4473-9E75-A3140BD38DDE}"/>
    <hyperlink ref="A110" r:id="rId145" xr:uid="{B12C10C3-391B-47E1-BEBB-2FAE1C99EFFE}"/>
    <hyperlink ref="B110" r:id="rId146" xr:uid="{843770C0-0DAD-44C1-8533-7960D7C8AC11}"/>
    <hyperlink ref="A87" r:id="rId147" xr:uid="{ACE4CA41-C944-4B64-A3A0-0205DB8F3FC6}"/>
    <hyperlink ref="B87" r:id="rId148" xr:uid="{7B86EC6E-90D4-4046-93B0-DBD774D03E05}"/>
    <hyperlink ref="A80" r:id="rId149" xr:uid="{63603EB7-013C-4E24-8283-B552DD660A38}"/>
    <hyperlink ref="B80" r:id="rId150" xr:uid="{465E3A6E-BB6E-44C9-A8B6-28C9E4A88F92}"/>
    <hyperlink ref="A118" r:id="rId151" xr:uid="{A218096C-5DCA-43C6-BDD7-FDCED6A01D50}"/>
    <hyperlink ref="B118" r:id="rId152" xr:uid="{C6D966B6-D7D6-42C3-AA70-A68B99CD0218}"/>
    <hyperlink ref="A70" r:id="rId153" xr:uid="{B12DA574-1448-4513-A034-96D19CBCD97D}"/>
    <hyperlink ref="B70" r:id="rId154" xr:uid="{0FE53EEA-3278-47CE-862C-C24354BDE55A}"/>
    <hyperlink ref="A122" r:id="rId155" xr:uid="{9599960E-D84D-45F2-96CD-0B7DE82DE3A4}"/>
    <hyperlink ref="B122" r:id="rId156" xr:uid="{3D1A3155-1DE8-42D5-99D1-B56AF3334375}"/>
    <hyperlink ref="A127" r:id="rId157" xr:uid="{93F74627-0C21-4674-AD93-E929B607B9E3}"/>
    <hyperlink ref="B127" r:id="rId158" xr:uid="{7A6C76E4-4BC1-4193-8560-68DC8E18E38A}"/>
    <hyperlink ref="A94" r:id="rId159" xr:uid="{654F19C4-F37A-4638-9E4D-4FFFDA6C8934}"/>
    <hyperlink ref="B94" r:id="rId160" xr:uid="{F84EFEA1-D800-45B9-AA8C-5D1E00F317C3}"/>
    <hyperlink ref="A135" r:id="rId161" xr:uid="{9D609478-50CA-4151-AEE0-5301FA595A26}"/>
    <hyperlink ref="B135" r:id="rId162" xr:uid="{716ACF9A-39B5-4E74-A9B3-2D0E24BE3583}"/>
    <hyperlink ref="A111" r:id="rId163" xr:uid="{1BF6A311-ADE5-4154-B987-3160E214F2CD}"/>
    <hyperlink ref="B111" r:id="rId164" xr:uid="{3A6D94F8-15A1-43D1-9F21-498550B94251}"/>
    <hyperlink ref="A147" r:id="rId165" xr:uid="{8F7C5D6F-B0D6-4FB3-8172-B401B706AAFB}"/>
    <hyperlink ref="B147" r:id="rId166" xr:uid="{52CD949C-1C1A-4B2A-9844-8C2FFE7C19B6}"/>
    <hyperlink ref="A123" r:id="rId167" xr:uid="{78453126-E8F6-467E-9B18-F522D36B6148}"/>
    <hyperlink ref="B123" r:id="rId168" xr:uid="{526AEC9D-433D-4BA4-800B-99DEC4E956EA}"/>
    <hyperlink ref="A126" r:id="rId169" xr:uid="{23FCF160-114E-4D5C-A605-99525C849C16}"/>
    <hyperlink ref="B126" r:id="rId170" xr:uid="{CFDA1016-A265-48BB-B5C9-FC1081BA40C1}"/>
    <hyperlink ref="A150" r:id="rId171" xr:uid="{8A61893A-2554-44A3-8974-E6B0D34FD729}"/>
    <hyperlink ref="B150" r:id="rId172" xr:uid="{C5450EAA-EF7B-4414-AE68-9DDE2B7B3CAC}"/>
    <hyperlink ref="A130" r:id="rId173" xr:uid="{C3413E34-1C8E-4A30-864A-C6753E061608}"/>
    <hyperlink ref="B130" r:id="rId174" xr:uid="{DBA4F607-6F71-483E-BF02-ABE07D6BA35C}"/>
    <hyperlink ref="A129" r:id="rId175" xr:uid="{6E72BD43-FB99-46D4-A2B1-B65014748B36}"/>
    <hyperlink ref="B129" r:id="rId176" xr:uid="{BE92287D-7E10-4FDD-8E37-561D0C4A4A86}"/>
    <hyperlink ref="A132" r:id="rId177" xr:uid="{9AD10381-8BB2-40E3-9D80-A43CE49E9737}"/>
    <hyperlink ref="B132" r:id="rId178" xr:uid="{F9BA5E6F-7F52-4C1A-BDCA-1B9C8F7C2480}"/>
    <hyperlink ref="A138" r:id="rId179" xr:uid="{EF7FBDC2-6FF3-4634-9E0B-4A24839857CA}"/>
    <hyperlink ref="B138" r:id="rId180" xr:uid="{B442555D-2A54-4157-B593-4608A0572A9E}"/>
    <hyperlink ref="A119" r:id="rId181" xr:uid="{399F5548-961A-4722-9891-8FBB0A60BA39}"/>
    <hyperlink ref="B119" r:id="rId182" xr:uid="{6E15E8E8-3396-4643-B271-256168445F7D}"/>
    <hyperlink ref="A84" r:id="rId183" xr:uid="{912E9CE8-8B78-4ED8-8980-2B276C1D1104}"/>
    <hyperlink ref="B84" r:id="rId184" xr:uid="{51D5686B-B42C-4DA0-93E1-36B4BF399DA7}"/>
    <hyperlink ref="A106" r:id="rId185" xr:uid="{6FDF3931-35E5-408E-A794-189647F0B902}"/>
    <hyperlink ref="B106" r:id="rId186" xr:uid="{7D665879-3FBC-40F6-BFAA-90F69AFB99D1}"/>
    <hyperlink ref="A141" r:id="rId187" xr:uid="{3456A59A-4BFC-4231-8131-565753B343B0}"/>
    <hyperlink ref="B141" r:id="rId188" xr:uid="{A84AA0AE-DED2-4329-BB01-E41CD328C747}"/>
    <hyperlink ref="A145" r:id="rId189" xr:uid="{ABCD1B4F-AE14-4A1D-BD08-1409952D0725}"/>
    <hyperlink ref="B145" r:id="rId190" xr:uid="{0C3DE4E5-2D99-4F28-A68E-7CE214A698F2}"/>
    <hyperlink ref="A159" r:id="rId191" xr:uid="{3999A185-C620-4823-B600-46D9B3CDBC4E}"/>
    <hyperlink ref="B159" r:id="rId192" xr:uid="{3C0B28A3-BDBF-48CE-86B8-B4C58C81D874}"/>
    <hyperlink ref="A154" r:id="rId193" xr:uid="{3E7EB425-8B05-4713-8933-8A85D2C69278}"/>
    <hyperlink ref="B154" r:id="rId194" xr:uid="{668AD036-1B2D-4FAB-92CE-21688E8CE692}"/>
    <hyperlink ref="A131" r:id="rId195" xr:uid="{E22F6C12-50AA-454A-9AD8-4501FD993A16}"/>
    <hyperlink ref="B131" r:id="rId196" xr:uid="{923BC7E9-D6D6-4C65-991E-58ED1DF4BEEE}"/>
    <hyperlink ref="A167" r:id="rId197" xr:uid="{334C5FF2-9D77-4C42-95D2-8F95CEDF625C}"/>
    <hyperlink ref="B167" r:id="rId198" xr:uid="{672835E1-67FD-47AB-9C71-3760C4AA4156}"/>
    <hyperlink ref="A104" r:id="rId199" xr:uid="{677D3E34-DC4C-4378-AE71-0511B0E2902B}"/>
    <hyperlink ref="B104" r:id="rId200" xr:uid="{FD291B40-4B53-4FA6-96A8-BDBC0F96AB53}"/>
    <hyperlink ref="A88" r:id="rId201" xr:uid="{33C7FF5A-4396-4001-9456-96CD768C2F66}"/>
    <hyperlink ref="B88" r:id="rId202" xr:uid="{19FBEB70-C3B6-4A25-B75A-9EADDA78AFCD}"/>
    <hyperlink ref="A67" r:id="rId203" xr:uid="{79193BCB-CA39-490E-A44A-5EC9559E833A}"/>
    <hyperlink ref="B67" r:id="rId204" xr:uid="{0FE91E12-531C-4511-8E20-8C9D2A2F3538}"/>
    <hyperlink ref="A164" r:id="rId205" xr:uid="{C6593D57-F208-481C-9989-38C93A1F6AE6}"/>
    <hyperlink ref="B164" r:id="rId206" xr:uid="{53DF6C31-6E49-4B37-B501-19F36E29BD40}"/>
    <hyperlink ref="A143" r:id="rId207" xr:uid="{BBF31558-FEC1-4BF4-A5AC-5307E56FA538}"/>
    <hyperlink ref="B143" r:id="rId208" xr:uid="{6AC79235-8504-4901-8ADD-B38478E983E1}"/>
    <hyperlink ref="A134" r:id="rId209" xr:uid="{480165F5-C003-4D15-830C-19A042435B5B}"/>
    <hyperlink ref="B134" r:id="rId210" xr:uid="{DCFD912B-05E6-425E-B082-8A885B5D10B2}"/>
    <hyperlink ref="A170" r:id="rId211" xr:uid="{2AE6DA5D-E070-4A0C-B7E4-DE2975423135}"/>
    <hyperlink ref="B170" r:id="rId212" xr:uid="{939473B2-E6E0-4D07-987F-FF27AD3C4AB3}"/>
    <hyperlink ref="A156" r:id="rId213" xr:uid="{9E7438A6-6AF2-4FFC-8C93-A38090A7CCA4}"/>
    <hyperlink ref="B156" r:id="rId214" xr:uid="{2FD65B55-76D3-4E14-8CC8-43950512FB3B}"/>
    <hyperlink ref="A171" r:id="rId215" xr:uid="{D62BDC22-AA1B-4192-91EB-3162DE2EE754}"/>
    <hyperlink ref="B171" r:id="rId216" xr:uid="{642DFB20-8621-4BB0-8BDB-46791B900A37}"/>
    <hyperlink ref="A120" r:id="rId217" xr:uid="{5F5D3A46-7DB8-44CA-B781-D77E2440188B}"/>
    <hyperlink ref="B120" r:id="rId218" xr:uid="{61B3B3AF-E88F-489D-A35A-2F8B517E6439}"/>
    <hyperlink ref="A185" r:id="rId219" xr:uid="{5438A0C3-5F85-411B-9689-7D4F97AAC0D8}"/>
    <hyperlink ref="B185" r:id="rId220" xr:uid="{4230D403-51EE-4411-ABF2-1FD246BBC3BD}"/>
    <hyperlink ref="A109" r:id="rId221" xr:uid="{CE9BF4D6-F023-409A-9FF7-FE6F30E22A87}"/>
    <hyperlink ref="B109" r:id="rId222" xr:uid="{8F4C36FB-5451-47D1-9716-5F8D2231ED2B}"/>
    <hyperlink ref="A139" r:id="rId223" xr:uid="{6A33E69F-6F01-4A9E-BD74-786098E08999}"/>
    <hyperlink ref="B139" r:id="rId224" xr:uid="{FAE19499-C741-4231-963B-0FDA8F75B61A}"/>
    <hyperlink ref="A179" r:id="rId225" xr:uid="{845DE6B7-5194-475F-A4C6-0C98D3BBB4F4}"/>
    <hyperlink ref="B179" r:id="rId226" xr:uid="{85BC0F4C-A6A9-4536-8BE7-3F68F809E576}"/>
    <hyperlink ref="A182" r:id="rId227" xr:uid="{E773A6FB-6ADA-4D37-AC1B-43EB09EE32D2}"/>
    <hyperlink ref="B182" r:id="rId228" xr:uid="{E93DA6A4-035E-4D51-9A09-71EDE7C5992D}"/>
    <hyperlink ref="A112" r:id="rId229" xr:uid="{1D900FD3-AD6E-43CB-AF5D-02DA9AC6707E}"/>
    <hyperlink ref="B112" r:id="rId230" xr:uid="{14094E51-1DED-4E2B-B90E-9160EF4DEF0F}"/>
    <hyperlink ref="A194" r:id="rId231" xr:uid="{C71F6381-36C7-4821-87CE-B93D99D18D0C}"/>
    <hyperlink ref="B194" r:id="rId232" xr:uid="{440B86D7-DF55-48C4-9C22-D41962BAED90}"/>
    <hyperlink ref="A184" r:id="rId233" xr:uid="{8282008F-8CC5-4DA4-A059-2166795112A2}"/>
    <hyperlink ref="B184" r:id="rId234" xr:uid="{FB80D73A-8537-4483-8ADC-30F5E0D94BC5}"/>
    <hyperlink ref="A169" r:id="rId235" xr:uid="{0C4F7771-99F3-4F43-8444-B8F639BF7F44}"/>
    <hyperlink ref="B169" r:id="rId236" xr:uid="{B4F979DF-B0DC-4C82-999C-DFADBCBAC505}"/>
    <hyperlink ref="A61" r:id="rId237" xr:uid="{EB34334D-B8DA-4F9B-A7F5-F21DB26D1E44}"/>
    <hyperlink ref="B61" r:id="rId238" xr:uid="{654B3D65-4177-4F1D-BB11-FCBBD371723C}"/>
    <hyperlink ref="A172" r:id="rId239" xr:uid="{1442ED6E-84F3-46AC-901A-0B9764DD72C5}"/>
    <hyperlink ref="B172" r:id="rId240" xr:uid="{F73E3321-F30C-4E51-8CA2-BC17A4F37A00}"/>
    <hyperlink ref="A142" r:id="rId241" xr:uid="{07B75572-9F83-4208-8FC1-A4F4FB6006A0}"/>
    <hyperlink ref="B142" r:id="rId242" xr:uid="{5649A83A-AF89-42AB-8FF7-0531254813B8}"/>
    <hyperlink ref="A203" r:id="rId243" xr:uid="{393C626D-FA0B-4FD8-A67C-70FAEEB85A2B}"/>
    <hyperlink ref="B203" r:id="rId244" xr:uid="{37766E5A-10FE-4CC0-8592-E5EA4C420F33}"/>
    <hyperlink ref="A208" r:id="rId245" xr:uid="{9EE47A9F-2F1A-4590-8AF6-94B4A8424647}"/>
    <hyperlink ref="B208" r:id="rId246" xr:uid="{5A6DA43A-7777-4523-8816-E00E53B1EFD4}"/>
    <hyperlink ref="A48" r:id="rId247" xr:uid="{11277DD2-EAB1-49C3-8881-9124AFB5E215}"/>
    <hyperlink ref="B48" r:id="rId248" xr:uid="{8FE3364D-C264-4339-9330-8B90D0F3A347}"/>
    <hyperlink ref="A205" r:id="rId249" xr:uid="{703435D2-0AE8-4AAE-AB2A-45086A449116}"/>
    <hyperlink ref="B205" r:id="rId250" xr:uid="{12703B8A-E043-4995-8F88-DB569E89B5A4}"/>
    <hyperlink ref="A206" r:id="rId251" xr:uid="{0B8C5355-E82F-46F5-AF64-5F2318B28A22}"/>
    <hyperlink ref="B206" r:id="rId252" xr:uid="{5D618264-18B1-401D-A4E6-BD2041BBF6BE}"/>
    <hyperlink ref="A195" r:id="rId253" xr:uid="{FA131304-849F-4E84-B539-8BB612FACD0E}"/>
    <hyperlink ref="B195" r:id="rId254" xr:uid="{68AD982A-B735-4F03-B032-8C80DF19B898}"/>
    <hyperlink ref="A113" r:id="rId255" xr:uid="{F224B164-9E9E-4276-80E4-32C46AD74D44}"/>
    <hyperlink ref="B113" r:id="rId256" xr:uid="{283495E2-14FA-4989-BEF3-A7647229538F}"/>
    <hyperlink ref="A153" r:id="rId257" xr:uid="{A6200EC6-29E9-4879-A3AE-1CB9FC24C48D}"/>
    <hyperlink ref="B153" r:id="rId258" xr:uid="{4F0AC99D-51E3-4E47-A13D-82E074DEA558}"/>
    <hyperlink ref="A174" r:id="rId259" xr:uid="{AA1B9F8A-FF2E-4F22-9514-BF1C263C44E4}"/>
    <hyperlink ref="B174" r:id="rId260" xr:uid="{74B32CCD-3C17-43AC-8DB5-D2FD4A6DE90D}"/>
    <hyperlink ref="A133" r:id="rId261" xr:uid="{70162209-6CFC-4132-9BA0-4EE13C400004}"/>
    <hyperlink ref="B133" r:id="rId262" xr:uid="{C3AB4FA8-6C7C-4796-A507-23E7501F01EA}"/>
    <hyperlink ref="A188" r:id="rId263" xr:uid="{734496FB-1350-4605-8FD6-16933D3CBF6B}"/>
    <hyperlink ref="B188" r:id="rId264" xr:uid="{903A96DA-9905-450D-BD7A-312AB1F9E70F}"/>
    <hyperlink ref="A217" r:id="rId265" xr:uid="{5C95586E-C22E-4D3D-BAEA-1D375A54FA8B}"/>
    <hyperlink ref="B217" r:id="rId266" xr:uid="{063D2496-8B28-44BB-82CB-9542BC6D4308}"/>
    <hyperlink ref="A173" r:id="rId267" xr:uid="{5D67A305-149D-408E-A01E-DC6B3EB3D33B}"/>
    <hyperlink ref="B173" r:id="rId268" xr:uid="{979B358A-9570-4ACF-9955-04F9E2BC4B09}"/>
    <hyperlink ref="A68" r:id="rId269" xr:uid="{1DEABD79-E02D-4B04-80FA-C852CE0D2E8A}"/>
    <hyperlink ref="B68" r:id="rId270" xr:uid="{E6C999D5-7B74-450B-B5E3-3971B4D54AFA}"/>
    <hyperlink ref="A193" r:id="rId271" xr:uid="{2D3EB682-FDB7-4214-9D4B-F016DD65EB15}"/>
    <hyperlink ref="B193" r:id="rId272" xr:uid="{43000324-47AA-40BF-B598-CF878522796E}"/>
    <hyperlink ref="A213" r:id="rId273" xr:uid="{C33D0061-476B-4F15-8992-B117DA70DFD4}"/>
    <hyperlink ref="B213" r:id="rId274" xr:uid="{51782347-E5C1-4BF1-AC26-BCF250367FBD}"/>
    <hyperlink ref="A107" r:id="rId275" xr:uid="{2B6EB1D5-E2F0-44AA-94EE-B8D1FC914B9C}"/>
    <hyperlink ref="B107" r:id="rId276" xr:uid="{9D8386AD-AA27-4336-967B-920AEF4AF141}"/>
    <hyperlink ref="A211" r:id="rId277" xr:uid="{74EF9B11-CD2C-4E31-A6C3-97B2E5CA58C7}"/>
    <hyperlink ref="B211" r:id="rId278" xr:uid="{21E094D1-4F5D-4055-B9B3-DC725EE8D467}"/>
    <hyperlink ref="A160" r:id="rId279" xr:uid="{7BEFC2FD-FFDE-4D99-B3DF-1382002A694B}"/>
    <hyperlink ref="B160" r:id="rId280" xr:uid="{5E1731FB-9E0F-46DE-99FA-CE07D537371C}"/>
    <hyperlink ref="A27" r:id="rId281" xr:uid="{3EA57013-D798-4C68-8E07-1A2876CAF590}"/>
    <hyperlink ref="B27" r:id="rId282" xr:uid="{149881D8-594A-45CF-953E-6DB1E6A49DB8}"/>
    <hyperlink ref="A220" r:id="rId283" xr:uid="{9679E5DA-D399-4C05-B48D-A7B132256362}"/>
    <hyperlink ref="B220" r:id="rId284" xr:uid="{9559A744-3483-4DD3-AEF0-31EAA078A134}"/>
    <hyperlink ref="A140" r:id="rId285" xr:uid="{EE66246C-88E8-470E-B040-DCC6EB0B23D8}"/>
    <hyperlink ref="B140" r:id="rId286" xr:uid="{5D7ECF13-A281-407E-A334-FF95505A8771}"/>
    <hyperlink ref="A146" r:id="rId287" xr:uid="{D6E44498-5FDA-4DAF-ABA0-E36A40A92681}"/>
    <hyperlink ref="B146" r:id="rId288" xr:uid="{EF3CD91E-F31B-40B7-8CBE-CEAC38443A14}"/>
    <hyperlink ref="A209" r:id="rId289" xr:uid="{A92A1E5E-21E6-4FC8-B227-B84B4EE62F31}"/>
    <hyperlink ref="B209" r:id="rId290" xr:uid="{42A65588-5F19-4E65-80AA-CE68A87DB200}"/>
    <hyperlink ref="A161" r:id="rId291" xr:uid="{2EC7A188-EC2F-4061-8D50-373C12E2B8E0}"/>
    <hyperlink ref="B161" r:id="rId292" xr:uid="{5DA2B10C-2DB5-4475-A852-B637D40151FE}"/>
    <hyperlink ref="A244" r:id="rId293" xr:uid="{C4A108C1-AA5C-496A-8C91-8F915423D437}"/>
    <hyperlink ref="B244" r:id="rId294" xr:uid="{09849274-6932-4A1A-8388-679FA0B670ED}"/>
    <hyperlink ref="A190" r:id="rId295" xr:uid="{C7852DA2-21B3-4AB0-93F5-5BB60CCDC7C7}"/>
    <hyperlink ref="B190" r:id="rId296" xr:uid="{54017196-8D0F-4526-8508-2B3252D911CB}"/>
    <hyperlink ref="A102" r:id="rId297" xr:uid="{83DCC622-6AF9-4220-972A-1EB41CBD0F60}"/>
    <hyperlink ref="B102" r:id="rId298" xr:uid="{BE013BF1-7656-4D10-9790-0365856FDBE0}"/>
    <hyperlink ref="A230" r:id="rId299" xr:uid="{266710B8-E8C0-4B94-BC4D-C75D7359FA0C}"/>
    <hyperlink ref="B230" r:id="rId300" xr:uid="{0DD2A9F2-BDE1-4183-A279-72965845B036}"/>
    <hyperlink ref="A197" r:id="rId301" xr:uid="{EAD92DFE-5D4B-4A9E-A5C0-C7DFAD1D918A}"/>
    <hyperlink ref="B197" r:id="rId302" xr:uid="{B9554840-FE36-47E9-8EE8-0A9C7363D6B9}"/>
    <hyperlink ref="A229" r:id="rId303" xr:uid="{193A0B5A-3689-418B-B82B-D37D34035A3B}"/>
    <hyperlink ref="B229" r:id="rId304" xr:uid="{A471DCE2-7A21-4827-836A-FADA643B1CA4}"/>
    <hyperlink ref="A162" r:id="rId305" xr:uid="{A8A67641-7164-4349-8383-BA19C5822CB7}"/>
    <hyperlink ref="B162" r:id="rId306" xr:uid="{C337A9A0-5255-42D9-B3AF-116145A14903}"/>
    <hyperlink ref="A149" r:id="rId307" xr:uid="{9EBE8CD9-B279-4C59-AA6B-EA95C1E08708}"/>
    <hyperlink ref="B149" r:id="rId308" xr:uid="{C3B28361-E73E-43F5-9CD6-239BAD715632}"/>
    <hyperlink ref="A210" r:id="rId309" xr:uid="{D1BFCCFA-BFAB-4762-93AA-C4449589422E}"/>
    <hyperlink ref="B210" r:id="rId310" xr:uid="{03CA4669-86B0-407F-AB82-19DFDC64C77A}"/>
    <hyperlink ref="A151" r:id="rId311" xr:uid="{B6C7BAF1-D5E6-4618-993A-7F56ABB6DCC9}"/>
    <hyperlink ref="B151" r:id="rId312" xr:uid="{BF45BA94-B74A-46C4-88A5-873FF2D29622}"/>
    <hyperlink ref="A212" r:id="rId313" xr:uid="{1F19005B-84A5-45A1-B7F7-F49AFE5284AD}"/>
    <hyperlink ref="B212" r:id="rId314" xr:uid="{1E5DE150-F1C7-418A-B032-0AE2F87BC0ED}"/>
    <hyperlink ref="A168" r:id="rId315" xr:uid="{1F7EB14B-9EB3-4432-B254-48E437E55DC7}"/>
    <hyperlink ref="B168" r:id="rId316" xr:uid="{914325BC-064D-47CD-89C8-29B2E74DC750}"/>
    <hyperlink ref="A257" r:id="rId317" xr:uid="{5033D524-8C4D-4333-ADFC-BBFFA02D89E4}"/>
    <hyperlink ref="B257" r:id="rId318" xr:uid="{E8B2B095-76AA-4F2F-BC28-466ACC707BEE}"/>
    <hyperlink ref="A155" r:id="rId319" xr:uid="{B67BA141-AEDF-4BB9-ABF4-A396D481CBF9}"/>
    <hyperlink ref="B155" r:id="rId320" xr:uid="{F113D154-E6EF-4121-84FC-8D88475F8C8B}"/>
    <hyperlink ref="A207" r:id="rId321" xr:uid="{5E69BD5D-598C-435D-A2BA-A65030EDFB59}"/>
    <hyperlink ref="B207" r:id="rId322" xr:uid="{4CD01DC1-1AAD-42E2-A1CA-F2A8B7BEF6DE}"/>
    <hyperlink ref="A227" r:id="rId323" xr:uid="{9E6F9673-C0AC-494E-8AAD-88A1FB580008}"/>
    <hyperlink ref="B227" r:id="rId324" xr:uid="{D9961AEA-A9DF-48A9-98FE-CA1548E54597}"/>
    <hyperlink ref="A125" r:id="rId325" xr:uid="{542DC949-9B68-47D2-AFFE-980EBA4FAA50}"/>
    <hyperlink ref="B125" r:id="rId326" xr:uid="{7CE5A529-85B9-478E-8302-67B7502E8688}"/>
    <hyperlink ref="A69" r:id="rId327" xr:uid="{59BB0E78-4249-43BA-B920-7788D8A4D9DE}"/>
    <hyperlink ref="B69" r:id="rId328" xr:uid="{1B9A29A4-3F7D-4345-9404-F50B96B439EF}"/>
    <hyperlink ref="A180" r:id="rId329" xr:uid="{D4641A31-A20C-4851-9A44-60A11A01CE2F}"/>
    <hyperlink ref="B180" r:id="rId330" xr:uid="{1C4A9312-0C44-4478-AC59-B50F51EBDEEB}"/>
    <hyperlink ref="A181" r:id="rId331" xr:uid="{73459492-F3CB-4FAC-9F02-276ABB4D871C}"/>
    <hyperlink ref="B181" r:id="rId332" xr:uid="{A6168345-009F-4E2E-89F2-108A8C2D9E01}"/>
    <hyperlink ref="A114" r:id="rId333" xr:uid="{1FFF5CC6-3EB1-4EED-9314-6BC5C0EFDA9E}"/>
    <hyperlink ref="B114" r:id="rId334" xr:uid="{A6F0D4DE-A419-49DF-AAE7-E15A4C7CD1D0}"/>
    <hyperlink ref="A103" r:id="rId335" xr:uid="{44DAE290-DE5F-4FD7-BA5A-82B8628F1FD8}"/>
    <hyperlink ref="B103" r:id="rId336" xr:uid="{5D73C5FC-9549-4029-8D11-492878BDE9C3}"/>
    <hyperlink ref="A250" r:id="rId337" xr:uid="{5132C5C8-2CD5-4147-9594-743E289FAE59}"/>
    <hyperlink ref="B250" r:id="rId338" xr:uid="{1AAEC5D4-1059-4969-92B5-D3789FB761E9}"/>
    <hyperlink ref="A183" r:id="rId339" xr:uid="{CEB7CB02-4AB3-44D0-903B-AB3837B3FFE0}"/>
    <hyperlink ref="B183" r:id="rId340" xr:uid="{DB10B4A7-5D6A-4BC2-AA16-203B277C563A}"/>
    <hyperlink ref="A231" r:id="rId341" xr:uid="{EBB41DAA-3A80-48AF-AB9A-C2FFC68D8F1B}"/>
    <hyperlink ref="B231" r:id="rId342" xr:uid="{73479400-E8ED-4F80-9220-F4015AEF1D42}"/>
    <hyperlink ref="A96" r:id="rId343" xr:uid="{059DEB50-F440-4290-9053-814691D8ADD2}"/>
    <hyperlink ref="B96" r:id="rId344" xr:uid="{22C60A5E-7D34-4105-B3F1-FB8E0661D712}"/>
    <hyperlink ref="A265" r:id="rId345" xr:uid="{E7E1A763-DD21-466A-90D2-311759BC3582}"/>
    <hyperlink ref="B265" r:id="rId346" xr:uid="{74077749-6A70-4852-AC4B-72FA3810249C}"/>
    <hyperlink ref="A270" r:id="rId347" xr:uid="{7F9305A0-9788-403A-81E6-37208B9C6195}"/>
    <hyperlink ref="B270" r:id="rId348" xr:uid="{1AE91B8D-1E20-4B16-9D9B-C10389BE43CE}"/>
    <hyperlink ref="A200" r:id="rId349" xr:uid="{61EF33FC-FF46-4BF7-8EB6-87756497E8C3}"/>
    <hyperlink ref="B200" r:id="rId350" xr:uid="{72C31761-C9EE-40C7-AA5B-382162E2EEBA}"/>
    <hyperlink ref="A166" r:id="rId351" xr:uid="{0D9B7CA1-475B-4EAA-BEEA-ED5C9E83BBC3}"/>
    <hyperlink ref="B166" r:id="rId352" xr:uid="{4F218025-C260-4B1A-9D0E-D8CCF0B1F683}"/>
    <hyperlink ref="A165" r:id="rId353" xr:uid="{37B49907-86B6-403E-B98D-ADED050B2007}"/>
    <hyperlink ref="B165" r:id="rId354" xr:uid="{57949E80-9974-4AEC-889F-D4295F4A8A5A}"/>
    <hyperlink ref="A201" r:id="rId355" xr:uid="{5F18B93E-27A0-4822-9548-0D0F737BB220}"/>
    <hyperlink ref="B201" r:id="rId356" xr:uid="{CE98817A-2DAD-4DF7-84A9-FFF1C55D0E8E}"/>
    <hyperlink ref="A216" r:id="rId357" xr:uid="{B08FA7F5-20EC-4AC5-90FB-3F00EA7DD3B4}"/>
    <hyperlink ref="B216" r:id="rId358" xr:uid="{ACD74659-9920-4BCC-9969-D9F6DEC0D9F0}"/>
    <hyperlink ref="A228" r:id="rId359" xr:uid="{818259AD-A6B1-4D90-A3DF-B82CAD9FF58A}"/>
    <hyperlink ref="B228" r:id="rId360" xr:uid="{4B569A1F-5017-400F-91B6-687F2D3CF4D0}"/>
    <hyperlink ref="A248" r:id="rId361" xr:uid="{4CA3FF85-D6C3-4903-A9AD-F894D3C24E37}"/>
    <hyperlink ref="B248" r:id="rId362" xr:uid="{D5639C76-C0AB-4D4E-8FDA-EA74EBA8B0A9}"/>
    <hyperlink ref="A163" r:id="rId363" xr:uid="{ACD8EAA8-D760-44B3-9E69-5191465D68A7}"/>
    <hyperlink ref="B163" r:id="rId364" xr:uid="{0CA1FF61-A6FE-4AFC-A906-16CB245F2378}"/>
    <hyperlink ref="A233" r:id="rId365" xr:uid="{7BDA3C70-2B9D-4A94-A5F4-6D9567CC0BAB}"/>
    <hyperlink ref="B233" r:id="rId366" xr:uid="{DE3A2DA3-DEDE-495F-B1D3-ED7C7E276584}"/>
    <hyperlink ref="A214" r:id="rId367" xr:uid="{C1E25BCF-9414-4952-AD21-20C875E0BB85}"/>
    <hyperlink ref="B214" r:id="rId368" xr:uid="{A4143830-F6A8-4A86-B13E-60FFDF76E315}"/>
    <hyperlink ref="A224" r:id="rId369" xr:uid="{C5E8977E-75CF-430B-9173-E6DEFB2A282E}"/>
    <hyperlink ref="B224" r:id="rId370" xr:uid="{A7E1B377-B576-4E4D-873E-707185C3BC39}"/>
    <hyperlink ref="A175" r:id="rId371" xr:uid="{E79868A2-563D-4EB2-9292-137CC2E8F756}"/>
    <hyperlink ref="B175" r:id="rId372" xr:uid="{46AF2F06-8358-4D02-93B4-1DA7340F3D19}"/>
    <hyperlink ref="A259" r:id="rId373" xr:uid="{DE6B7129-B7CD-47F1-B52A-C32F9712DC33}"/>
    <hyperlink ref="B259" r:id="rId374" xr:uid="{D7795831-AAD5-41DA-9156-A138F0FD3587}"/>
    <hyperlink ref="A35" r:id="rId375" xr:uid="{776E138D-5760-4540-9AE0-420F32E2B201}"/>
    <hyperlink ref="B35" r:id="rId376" xr:uid="{195884A5-FBD4-4AB8-ACE5-CAAB41B6A02E}"/>
    <hyperlink ref="A97" r:id="rId377" xr:uid="{0767E0D4-781A-46DF-A130-76F9D9D576A1}"/>
    <hyperlink ref="B97" r:id="rId378" xr:uid="{25B57098-E868-4F75-B6E3-8B698DA86EBF}"/>
    <hyperlink ref="A196" r:id="rId379" xr:uid="{02232B5B-4F38-4CC9-ACB7-493AE49A0C1A}"/>
    <hyperlink ref="B196" r:id="rId380" xr:uid="{45AC4CCA-AFF7-44ED-B682-63757A40AB8F}"/>
    <hyperlink ref="A223" r:id="rId381" xr:uid="{A93C8844-A515-47F9-93B5-CFBEA45E9D86}"/>
    <hyperlink ref="B223" r:id="rId382" xr:uid="{81BE549A-607A-402F-BA13-20B4B639708C}"/>
    <hyperlink ref="A204" r:id="rId383" xr:uid="{BEDCEDED-A190-4C40-92E7-C4045F151000}"/>
    <hyperlink ref="B204" r:id="rId384" xr:uid="{3CC212DE-066E-40D3-9CA1-ED1FBC7E5591}"/>
    <hyperlink ref="A246" r:id="rId385" xr:uid="{23467F0A-312D-4C3E-A776-81F03A3DE0F8}"/>
    <hyperlink ref="B246" r:id="rId386" xr:uid="{3D38EA80-73E6-48B4-BC97-4AE48E834FCA}"/>
    <hyperlink ref="A234" r:id="rId387" xr:uid="{B87BB766-BB61-4E96-AA90-15DB9A7B5521}"/>
    <hyperlink ref="B234" r:id="rId388" xr:uid="{CFBCA0E9-4A12-4CD6-97FD-E53D33EA1F49}"/>
    <hyperlink ref="A275" r:id="rId389" xr:uid="{33C95986-EDA7-4508-8647-E4F5B84614B3}"/>
    <hyperlink ref="B275" r:id="rId390" xr:uid="{5FB41116-99A5-4051-BCFB-DC8FC26D8DCA}"/>
    <hyperlink ref="A176" r:id="rId391" xr:uid="{DFDA0D18-264C-4F3B-AD09-2C71F2FE1E95}"/>
    <hyperlink ref="B176" r:id="rId392" xr:uid="{3D584756-66E8-454C-A903-5585F516EE7F}"/>
    <hyperlink ref="A271" r:id="rId393" xr:uid="{427E972E-501A-43D2-8A24-7EC27445075C}"/>
    <hyperlink ref="B271" r:id="rId394" xr:uid="{5C382C06-D978-48A2-A7EA-25ADDAFC3189}"/>
    <hyperlink ref="A240" r:id="rId395" xr:uid="{CC0BA364-E598-460C-9356-0E324FFA0F1E}"/>
    <hyperlink ref="B240" r:id="rId396" xr:uid="{ABD9ACFE-E878-467C-9C98-437BA759F1A2}"/>
    <hyperlink ref="A189" r:id="rId397" xr:uid="{6E321C8A-53F6-4ADC-967A-2624C103D427}"/>
    <hyperlink ref="B189" r:id="rId398" xr:uid="{BB5DF5D0-1B52-49C6-90D3-88228A013996}"/>
    <hyperlink ref="A115" r:id="rId399" xr:uid="{CB8330F4-A04B-4737-900B-20517494AECB}"/>
    <hyperlink ref="B115" r:id="rId400" xr:uid="{8C1B20E8-710B-41A5-A306-78BF7486C632}"/>
    <hyperlink ref="A262" r:id="rId401" xr:uid="{29C87BE5-0595-4E15-AE51-3D6D7BDB50DE}"/>
    <hyperlink ref="B262" r:id="rId402" xr:uid="{A7C2439A-5CFC-40E2-AAD7-9D988AAD9CF5}"/>
    <hyperlink ref="A241" r:id="rId403" xr:uid="{6676F36B-D78B-404B-B07D-05BE4E9F5093}"/>
    <hyperlink ref="B241" r:id="rId404" xr:uid="{4D452170-2050-4B93-A0FA-F58122AA486F}"/>
    <hyperlink ref="A256" r:id="rId405" xr:uid="{DEDA6222-91E0-46E3-9E1E-92049843858D}"/>
    <hyperlink ref="B256" r:id="rId406" xr:uid="{C60D7800-2709-48E3-95B4-E224F644F9DE}"/>
    <hyperlink ref="A54" r:id="rId407" xr:uid="{2D852652-559E-4DE6-A2EC-9C0A3DC10790}"/>
    <hyperlink ref="B54" r:id="rId408" xr:uid="{2244B781-E316-4CBA-BE31-5EE4C8A04E40}"/>
    <hyperlink ref="A232" r:id="rId409" xr:uid="{6D59C8FD-A4A1-4297-8A6C-3BB852D5C7E2}"/>
    <hyperlink ref="B232" r:id="rId410" xr:uid="{573055B2-E9BC-4802-96EB-AAC924B88C68}"/>
    <hyperlink ref="A95" r:id="rId411" xr:uid="{0D8183D5-F0AC-4F42-AC90-E279A32274D2}"/>
    <hyperlink ref="B95" r:id="rId412" xr:uid="{3DB11D2E-555E-4CBD-BE81-80ABADDD639E}"/>
    <hyperlink ref="A148" r:id="rId413" xr:uid="{DE6709C9-A0B4-43AF-978C-737C3EC5ABFE}"/>
    <hyperlink ref="B148" r:id="rId414" xr:uid="{A39DD7EB-CE81-4350-BAD3-B0294C1F7214}"/>
    <hyperlink ref="A86" r:id="rId415" xr:uid="{D638E3A9-7AE9-4479-B031-AAF46EC694A7}"/>
    <hyperlink ref="B86" r:id="rId416" xr:uid="{C524AB35-8B4F-4843-8A7F-C5DCBB3880F2}"/>
    <hyperlink ref="A266" r:id="rId417" xr:uid="{89BB77CE-925A-42CA-B8DB-F1554FFB39BA}"/>
    <hyperlink ref="B266" r:id="rId418" xr:uid="{1EDCA3BF-7A22-4387-A696-2459B0CA69FE}"/>
    <hyperlink ref="A272" r:id="rId419" xr:uid="{C88A6748-C8C2-4455-9733-984B4370A70C}"/>
    <hyperlink ref="B272" r:id="rId420" xr:uid="{24CD877D-0F64-4133-8F83-FD4B6567C65B}"/>
    <hyperlink ref="A253" r:id="rId421" xr:uid="{9B9588E8-3E98-4B8D-B8D0-03877EEA0F05}"/>
    <hyperlink ref="B253" r:id="rId422" xr:uid="{B2BB4E13-7CAC-452E-B970-CD183ED7A96D}"/>
    <hyperlink ref="A243" r:id="rId423" xr:uid="{DF47F618-947B-4056-A9F3-1CC81CFE61E4}"/>
    <hyperlink ref="B243" r:id="rId424" xr:uid="{F147AFDA-1530-499B-8694-E63DB8C08380}"/>
    <hyperlink ref="A83" r:id="rId425" xr:uid="{E7E70B77-5877-4E5B-A57A-FDFE020BCAAB}"/>
    <hyperlink ref="B83" r:id="rId426" xr:uid="{D085A7D2-222A-447D-B6A5-6FF2FD7A9B31}"/>
    <hyperlink ref="A235" r:id="rId427" xr:uid="{DB6ED85D-5991-4EA2-AA30-B7B83756F8EE}"/>
    <hyperlink ref="B235" r:id="rId428" xr:uid="{F71A2F82-DF83-40E0-A5C2-86ABCB3DD26F}"/>
    <hyperlink ref="A157" r:id="rId429" xr:uid="{7D1FAC98-AD1C-45DB-B4AC-D0D05B41FB48}"/>
    <hyperlink ref="B157" r:id="rId430" xr:uid="{B171ECFF-5EDA-43AA-A41B-0FF92D727DE7}"/>
    <hyperlink ref="A286" r:id="rId431" xr:uid="{5D7F2B20-2B9B-46F7-871F-9620570D5443}"/>
    <hyperlink ref="B286" r:id="rId432" xr:uid="{0AD2C482-0FF2-4DA8-9549-D5A5891D9F88}"/>
    <hyperlink ref="A236" r:id="rId433" xr:uid="{DCD6A85D-DDBE-4FED-9D04-276455435E30}"/>
    <hyperlink ref="B236" r:id="rId434" xr:uid="{AE925856-EB67-41F7-8259-71B17CD97E9E}"/>
    <hyperlink ref="A294" r:id="rId435" xr:uid="{8AC73775-9C16-4E51-B38C-2B418D637632}"/>
    <hyperlink ref="B294" r:id="rId436" xr:uid="{D4C41372-4041-4078-B0DC-07E6551A23B1}"/>
    <hyperlink ref="A291" r:id="rId437" xr:uid="{2D3A8485-B20A-43BE-843B-6B5E46344D3A}"/>
    <hyperlink ref="B291" r:id="rId438" xr:uid="{19861259-B295-4C8D-B077-1D26D8977EFB}"/>
    <hyperlink ref="A302" r:id="rId439" xr:uid="{57CDEEA1-FCC0-4467-86D1-650DE6DCDF9D}"/>
    <hyperlink ref="B302" r:id="rId440" xr:uid="{9FE310CE-71DE-43FC-9483-06502B22F49A}"/>
    <hyperlink ref="A267" r:id="rId441" xr:uid="{A0A4D28B-8AF7-4210-A5C7-743548F1716A}"/>
    <hyperlink ref="B267" r:id="rId442" xr:uid="{C7D10B64-668B-4831-8905-ED937B953ABB}"/>
    <hyperlink ref="A222" r:id="rId443" xr:uid="{30256A0C-BCC2-46C9-9D31-DA14021E8116}"/>
    <hyperlink ref="B222" r:id="rId444" xr:uid="{D307C7DC-7CCD-4977-9357-7E7142E437FB}"/>
    <hyperlink ref="A81" r:id="rId445" xr:uid="{F262DD10-EEB1-4A7E-A8D6-E1A8ECEB4466}"/>
    <hyperlink ref="B81" r:id="rId446" xr:uid="{3997C446-C2F8-44AB-9B7D-45C4ADD8DFAB}"/>
    <hyperlink ref="A269" r:id="rId447" xr:uid="{8465CFF7-58BB-40DE-8564-CC02F72117F4}"/>
    <hyperlink ref="B269" r:id="rId448" xr:uid="{0CE48DF5-266E-46ED-960F-032865BA7BE5}"/>
    <hyperlink ref="A251" r:id="rId449" xr:uid="{C0DA3811-9A6F-4291-9A53-A981836CFEFA}"/>
    <hyperlink ref="B251" r:id="rId450" xr:uid="{DBBB5959-4C5B-44BC-A2DA-2CBCD74AED46}"/>
    <hyperlink ref="A340" r:id="rId451" xr:uid="{2E510131-8E8B-4343-A7F0-0DD4FBAC4FB4}"/>
    <hyperlink ref="B340" r:id="rId452" xr:uid="{9E240001-7691-467C-B003-93B21BA8A4E3}"/>
    <hyperlink ref="A279" r:id="rId453" xr:uid="{B728B71E-34FE-499D-8BBC-538D08DE4A82}"/>
    <hyperlink ref="B279" r:id="rId454" xr:uid="{08A648E0-C9E3-49B3-9FE2-BD87436EAED7}"/>
    <hyperlink ref="A297" r:id="rId455" xr:uid="{0AF02723-01B7-412B-8C2C-6A5A2A415C85}"/>
    <hyperlink ref="B297" r:id="rId456" xr:uid="{48EB6520-26F8-4CD1-89B8-46561DE73A44}"/>
    <hyperlink ref="A313" r:id="rId457" xr:uid="{833AA878-1348-4C76-AB53-E5DF239AD152}"/>
    <hyperlink ref="B313" r:id="rId458" xr:uid="{9A7139FF-080C-459C-9D57-A98C833750AD}"/>
    <hyperlink ref="A295" r:id="rId459" xr:uid="{00366211-8AF4-412A-B419-8E843B1942E4}"/>
    <hyperlink ref="B295" r:id="rId460" xr:uid="{418F2779-C70E-40F1-B6CA-BFA81BAEE0F1}"/>
    <hyperlink ref="A287" r:id="rId461" xr:uid="{3798B9FF-6E31-4125-9FF3-6F3C4B6B41E4}"/>
    <hyperlink ref="B287" r:id="rId462" xr:uid="{B7B12903-24C5-41B0-8E39-EE270E3FB25F}"/>
    <hyperlink ref="A202" r:id="rId463" xr:uid="{ADA92B36-3517-4703-8782-5B89AC76D3B2}"/>
    <hyperlink ref="B202" r:id="rId464" xr:uid="{9AD64180-D9C5-41A1-89E3-96C5254397DC}"/>
    <hyperlink ref="A314" r:id="rId465" xr:uid="{81E1908D-9B2B-410E-9A88-DD89346BFA2C}"/>
    <hyperlink ref="B314" r:id="rId466" xr:uid="{238CD8AA-4395-4F10-BBA4-CDC10E765213}"/>
    <hyperlink ref="A249" r:id="rId467" xr:uid="{2E40782C-5799-4B69-8091-632FC4822CEB}"/>
    <hyperlink ref="B249" r:id="rId468" xr:uid="{C5A964C6-8328-4CF8-98E9-32297E9CF11C}"/>
    <hyperlink ref="A177" r:id="rId469" xr:uid="{EE8EBC2D-931F-4F9D-8495-2E6C309F3D93}"/>
    <hyperlink ref="B177" r:id="rId470" xr:uid="{EBA47451-B181-4066-B7F4-AA90AEDF9083}"/>
    <hyperlink ref="A239" r:id="rId471" xr:uid="{15FA9B03-1D60-4A5C-991C-EB599D60267B}"/>
    <hyperlink ref="B239" r:id="rId472" xr:uid="{3FA9E1CD-39AE-4A70-AAC1-4C7644D807C8}"/>
    <hyperlink ref="A330" r:id="rId473" xr:uid="{52CCABDF-B18F-4A1F-B697-CE58F688967A}"/>
    <hyperlink ref="B330" r:id="rId474" xr:uid="{A0F925AC-C271-4669-B6F6-1CD109FFEE68}"/>
    <hyperlink ref="A105" r:id="rId475" xr:uid="{FBF6DE1D-AC0A-4C12-B1AE-C8C210F3C8B3}"/>
    <hyperlink ref="B105" r:id="rId476" xr:uid="{1749A8B7-10C3-4D64-BD14-D3FF27FEF52A}"/>
    <hyperlink ref="A221" r:id="rId477" xr:uid="{019F816C-3AB6-4DC6-9E0E-09758AA27B10}"/>
    <hyperlink ref="B221" r:id="rId478" xr:uid="{BADFA964-203A-421A-9D82-EF4ABB18F650}"/>
    <hyperlink ref="A337" r:id="rId479" xr:uid="{D22883E5-B17B-4EEC-9781-91C3360CD953}"/>
    <hyperlink ref="B337" r:id="rId480" xr:uid="{A6FCB65D-4C5D-4BF0-A737-E70C4A2B772E}"/>
    <hyperlink ref="A218" r:id="rId481" xr:uid="{75F30666-F6D4-4E11-B9FC-EB4780EDF7EC}"/>
    <hyperlink ref="B218" r:id="rId482" xr:uid="{8BFEA516-D0AC-413C-B624-C26B07661622}"/>
    <hyperlink ref="A338" r:id="rId483" xr:uid="{A89B0625-5940-49D4-8A78-4AD00CBB010D}"/>
    <hyperlink ref="B338" r:id="rId484" xr:uid="{F65ED5A4-645A-4909-A956-DCFD72B965BA}"/>
    <hyperlink ref="A349" r:id="rId485" xr:uid="{D480D08B-A231-493A-8FEC-6E2F3DE2B62A}"/>
    <hyperlink ref="B349" r:id="rId486" xr:uid="{9A8AD0FF-2225-4BB8-BE75-C23B98268E6A}"/>
    <hyperlink ref="A315" r:id="rId487" xr:uid="{80E29DAD-8E12-41ED-A34F-16DDD53F7F82}"/>
    <hyperlink ref="B315" r:id="rId488" xr:uid="{4CB394C3-AE0C-418F-B138-77271B0C3447}"/>
    <hyperlink ref="A242" r:id="rId489" xr:uid="{51BC446C-17CE-4598-BB1F-CC467D5DBFA2}"/>
    <hyperlink ref="B242" r:id="rId490" xr:uid="{C32CB805-C88F-407C-B0DA-C53BFB32A001}"/>
    <hyperlink ref="A37" r:id="rId491" xr:uid="{E075EFD4-C352-49AE-A475-4D26B45B1CE7}"/>
    <hyperlink ref="B37" r:id="rId492" xr:uid="{81C1945D-301C-4785-A97E-FEC53FC488D7}"/>
    <hyperlink ref="A192" r:id="rId493" xr:uid="{97321B44-FF02-4EB4-96B9-FD90B6D8252C}"/>
    <hyperlink ref="B192" r:id="rId494" xr:uid="{DCCE94B0-63AA-452F-AFD2-6695AD686170}"/>
    <hyperlink ref="A178" r:id="rId495" xr:uid="{3D5A2218-308C-4051-843D-27D36ABDC115}"/>
    <hyperlink ref="B178" r:id="rId496" xr:uid="{7B08626F-5034-4A4D-B536-76496652D366}"/>
    <hyperlink ref="A329" r:id="rId497" xr:uid="{306AE925-61F4-4C14-812D-9E62790477FF}"/>
    <hyperlink ref="B329" r:id="rId498" xr:uid="{0CD4F35F-0F55-41A8-897B-8B8DE1FFCE45}"/>
    <hyperlink ref="A258" r:id="rId499" xr:uid="{8B6E19C0-EEB8-476D-8D01-F35287ECD07E}"/>
    <hyperlink ref="B258" r:id="rId500" xr:uid="{CD61F8CC-FE99-4DEA-8F64-DC12132454E6}"/>
    <hyperlink ref="A198" r:id="rId501" xr:uid="{D0840D6D-74A9-43EF-BA9D-2C0C13D07850}"/>
    <hyperlink ref="B198" r:id="rId502" xr:uid="{B6D3290B-8784-4888-8585-F52E94C23E13}"/>
    <hyperlink ref="A358" r:id="rId503" xr:uid="{552360F9-70D4-40F1-BBDC-FB4D882FC5F1}"/>
    <hyperlink ref="B358" r:id="rId504" xr:uid="{AAEE022E-1E60-4C23-BCBB-CFE490055AE7}"/>
    <hyperlink ref="A331" r:id="rId505" xr:uid="{B2CDEE47-1FAD-41BE-ADBD-D798DC0944DD}"/>
    <hyperlink ref="B331" r:id="rId506" xr:uid="{F1E701FA-492B-4CD9-8159-CDEC83B3F17D}"/>
    <hyperlink ref="A312" r:id="rId507" xr:uid="{C5F5F1CE-59B4-4FEA-9974-97E4445AC393}"/>
    <hyperlink ref="B312" r:id="rId508" xr:uid="{F1A92E4A-ACAB-4F0D-A54C-B14D95750529}"/>
    <hyperlink ref="A158" r:id="rId509" xr:uid="{393DB1F9-4AE4-47DE-BB75-6331C51236DD}"/>
    <hyperlink ref="B158" r:id="rId510" xr:uid="{0A7E64B1-F4E4-4725-B29E-C38862BA6400}"/>
    <hyperlink ref="A351" r:id="rId511" xr:uid="{2CCF883E-2778-4692-9332-D5D31E468981}"/>
    <hyperlink ref="B351" r:id="rId512" xr:uid="{63CA82F0-3471-4C1E-8A86-AA455FC07275}"/>
    <hyperlink ref="A328" r:id="rId513" xr:uid="{07930CBB-C52A-495C-A678-B497E48E443E}"/>
    <hyperlink ref="B328" r:id="rId514" xr:uid="{F0060828-C8A3-4350-847E-0E77E878B6AC}"/>
    <hyperlink ref="A341" r:id="rId515" xr:uid="{D714DBF4-0E2F-4B4F-A574-C2BA8F8E6916}"/>
    <hyperlink ref="B341" r:id="rId516" xr:uid="{C40F5819-6F99-4FFB-9D6E-E09D00D70792}"/>
    <hyperlink ref="A350" r:id="rId517" xr:uid="{4F598CD9-03AC-4F9C-8678-1FC731744795}"/>
    <hyperlink ref="B350" r:id="rId518" xr:uid="{F5D458AF-2A0A-4E6F-BCB2-E5343B691915}"/>
    <hyperlink ref="A332" r:id="rId519" xr:uid="{5989F934-D98E-459B-B221-CBF15C6B3A36}"/>
    <hyperlink ref="B332" r:id="rId520" xr:uid="{1149FE05-C77C-484D-9728-37B57A4E7BED}"/>
    <hyperlink ref="A226" r:id="rId521" xr:uid="{A96F6572-CD6C-45E7-BC8F-253FD2024665}"/>
    <hyperlink ref="B226" r:id="rId522" xr:uid="{4C39FDED-CC26-473B-A817-61926D38EC15}"/>
    <hyperlink ref="A303" r:id="rId523" xr:uid="{32422043-179C-48CF-9B84-9D69702E4D00}"/>
    <hyperlink ref="B303" r:id="rId524" xr:uid="{64BE25F4-6E5E-46CA-B3BE-F28B0DCA5775}"/>
    <hyperlink ref="A342" r:id="rId525" xr:uid="{D3F4F6B4-FACC-4794-BD5F-19A1D4D68363}"/>
    <hyperlink ref="B342" r:id="rId526" xr:uid="{8C00EA8B-DF24-4A43-A845-70FBB792DAD4}"/>
    <hyperlink ref="A299" r:id="rId527" xr:uid="{043DA322-0FFC-4F49-AB66-953EBAF378CA}"/>
    <hyperlink ref="B299" r:id="rId528" xr:uid="{9148AB3F-E1BC-4FBF-BCB0-3C5B0F912137}"/>
    <hyperlink ref="A336" r:id="rId529" xr:uid="{22D2F0E0-1C81-42B7-AE59-435F3EEC1484}"/>
    <hyperlink ref="B336" r:id="rId530" xr:uid="{77605A8C-CAC1-4A85-9F23-1350D446D3FD}"/>
    <hyperlink ref="A324" r:id="rId531" xr:uid="{4DB3FEC6-0BFA-4D01-B537-05C8296690E1}"/>
    <hyperlink ref="B324" r:id="rId532" xr:uid="{58874071-FBE3-4082-8C21-CC8C383B8AE0}"/>
    <hyperlink ref="A368" r:id="rId533" xr:uid="{CC42A45E-A2CC-4F2D-92DC-994957883C48}"/>
    <hyperlink ref="B368" r:id="rId534" xr:uid="{492E9F34-4C1F-4127-B16C-A8BFEA2D8B00}"/>
    <hyperlink ref="A333" r:id="rId535" xr:uid="{79FED326-AAD9-4FAA-8A7B-5A78F6CF2548}"/>
    <hyperlink ref="B333" r:id="rId536" xr:uid="{ACF863DA-D420-48B3-9DD4-EE87FD0F1408}"/>
    <hyperlink ref="A42" r:id="rId537" xr:uid="{BC60FD3F-608D-427E-B8E6-3FDFB13D58B0}"/>
    <hyperlink ref="B42" r:id="rId538" xr:uid="{3CEECD79-A33A-4826-904A-87EA5EBC2DED}"/>
    <hyperlink ref="A276" r:id="rId539" xr:uid="{0CFD9BD0-D308-4115-9121-A4178F3710C2}"/>
    <hyperlink ref="B276" r:id="rId540" xr:uid="{D787EDFD-7206-4C83-8338-B24FC726CED7}"/>
    <hyperlink ref="A346" r:id="rId541" xr:uid="{031D5C44-8EE0-4F4D-B94F-5C6EFAE93DA0}"/>
    <hyperlink ref="B346" r:id="rId542" xr:uid="{37DA44EA-01C9-49B6-B896-1E66033E4F26}"/>
    <hyperlink ref="A136" r:id="rId543" xr:uid="{B92B9418-E2F1-472C-BA54-3BC7AACB0FF5}"/>
    <hyperlink ref="B136" r:id="rId544" xr:uid="{B0390156-A881-4F34-B9CC-ECB9E6CE0E67}"/>
    <hyperlink ref="A343" r:id="rId545" xr:uid="{7FDAA780-4A46-48CF-B1F6-C887DC363AB6}"/>
    <hyperlink ref="B343" r:id="rId546" xr:uid="{D4424A35-D6A4-47B8-A044-E41DE0E92E71}"/>
    <hyperlink ref="A247" r:id="rId547" xr:uid="{5299F588-7923-4031-BDE6-27ABFE3BC451}"/>
    <hyperlink ref="B247" r:id="rId548" xr:uid="{50119D66-6EE1-462F-9FFF-69DDCEB31F95}"/>
    <hyperlink ref="A305" r:id="rId549" xr:uid="{379D2B98-5918-4834-9C12-40BE7655625C}"/>
    <hyperlink ref="B305" r:id="rId550" xr:uid="{822EFFC5-6E68-407B-8DD7-3C4D645D0B55}"/>
    <hyperlink ref="A376" r:id="rId551" xr:uid="{EEB27678-B7B9-4F72-ADBA-4F4CD0085C04}"/>
    <hyperlink ref="B376" r:id="rId552" xr:uid="{DD79A28C-5135-478C-867A-FBF089361AF1}"/>
    <hyperlink ref="A317" r:id="rId553" xr:uid="{D7A6B992-3EEA-40BB-9944-0EA53830EE66}"/>
    <hyperlink ref="B317" r:id="rId554" xr:uid="{DF3D893F-C10F-49ED-94F0-DBF5A5638E9B}"/>
    <hyperlink ref="A334" r:id="rId555" xr:uid="{4D35ACEA-F1BF-41A1-B354-34BEE04D3711}"/>
    <hyperlink ref="B334" r:id="rId556" xr:uid="{7CB1BB1E-4622-4845-B9B7-8531C04CB20E}"/>
    <hyperlink ref="A326" r:id="rId557" xr:uid="{643B3EA3-A33D-436D-8754-F855208D28C3}"/>
    <hyperlink ref="B326" r:id="rId558" xr:uid="{58776786-3EB2-47D4-92CD-CDB5CEBD62FB}"/>
    <hyperlink ref="A325" r:id="rId559" xr:uid="{E2B75C12-0E7D-44F5-B60F-7126AC764F79}"/>
    <hyperlink ref="B325" r:id="rId560" xr:uid="{9E697B6B-26DC-4D53-A0FE-ADB35AADCFE8}"/>
    <hyperlink ref="A404" r:id="rId561" xr:uid="{A74F4921-D25D-49D3-84A1-0344AEB82302}"/>
    <hyperlink ref="B404" r:id="rId562" xr:uid="{04813D1A-91B0-4DBE-AA7D-1B5A1454F9C2}"/>
    <hyperlink ref="A359" r:id="rId563" xr:uid="{DAE72A54-F56B-445B-BD6B-F43AEE77D95E}"/>
    <hyperlink ref="B359" r:id="rId564" xr:uid="{D134D943-9E63-4906-AE92-3ECC7050FB52}"/>
    <hyperlink ref="A319" r:id="rId565" xr:uid="{2BAB258A-C079-4088-BEB0-F173DE72C4B5}"/>
    <hyperlink ref="B319" r:id="rId566" xr:uid="{02EBD292-4D3C-4491-9357-3A0E13454E5A}"/>
    <hyperlink ref="A290" r:id="rId567" xr:uid="{19D42461-3427-43B0-912A-D1E0DCFEC687}"/>
    <hyperlink ref="B290" r:id="rId568" xr:uid="{7DB0A675-EFA9-48FE-B4CB-5CEE2D4F55B3}"/>
    <hyperlink ref="A274" r:id="rId569" xr:uid="{74C2BA28-0DFE-4338-B81F-6EB21E5FA8F9}"/>
    <hyperlink ref="B274" r:id="rId570" xr:uid="{BE23538E-1DAC-45E6-BC47-B369EA25F317}"/>
    <hyperlink ref="A360" r:id="rId571" xr:uid="{085B5A41-270E-4C24-A8B7-CDAE97B99BB0}"/>
    <hyperlink ref="B360" r:id="rId572" xr:uid="{5CA02130-A6F3-4E3C-BC41-6AF554C5463C}"/>
    <hyperlink ref="A285" r:id="rId573" xr:uid="{715150F5-7B34-4019-876A-3ADC28FE592D}"/>
    <hyperlink ref="B285" r:id="rId574" xr:uid="{A03EEAFD-74E1-4A35-AF2E-B28AD2BC1526}"/>
    <hyperlink ref="A101" r:id="rId575" xr:uid="{5AA16453-1604-42D1-AF86-1D806CCD1028}"/>
    <hyperlink ref="B101" r:id="rId576" xr:uid="{41CE3B5D-5A64-49B2-96DD-34BECCB44D75}"/>
    <hyperlink ref="A388" r:id="rId577" xr:uid="{2D64BEE6-3EE4-4318-8F73-C2F71650F59F}"/>
    <hyperlink ref="B388" r:id="rId578" xr:uid="{DEA4415B-39A5-403A-A1DC-8E6BE1232750}"/>
    <hyperlink ref="A347" r:id="rId579" xr:uid="{B6B11A77-BA59-49E9-93D2-6031A2CB2F4D}"/>
    <hyperlink ref="B347" r:id="rId580" xr:uid="{4C86B275-7F5A-4B65-BCE7-E93C1BDA4351}"/>
    <hyperlink ref="A407" r:id="rId581" xr:uid="{1F76E3F6-71F9-41B3-83E6-C68697E1F214}"/>
    <hyperlink ref="B407" r:id="rId582" xr:uid="{AE038021-2604-466D-B266-98AEE41087EE}"/>
    <hyperlink ref="A373" r:id="rId583" xr:uid="{4A4898F0-474A-40F1-869B-3C4BD0196124}"/>
    <hyperlink ref="B373" r:id="rId584" xr:uid="{6D8E391E-67C4-446C-9E3B-0A3EB63176C6}"/>
    <hyperlink ref="A273" r:id="rId585" xr:uid="{29E11047-C2D4-4D8C-92C9-348A089FBC37}"/>
    <hyperlink ref="B273" r:id="rId586" xr:uid="{1B7892AC-4786-4F38-8EF8-4CF48BA6F3FC}"/>
    <hyperlink ref="A268" r:id="rId587" xr:uid="{5AE16896-E56A-4646-B5E3-3009347E00B4}"/>
    <hyperlink ref="B268" r:id="rId588" xr:uid="{178AAF0F-DD2B-4497-B0C2-23934111C52F}"/>
    <hyperlink ref="A348" r:id="rId589" xr:uid="{178FD898-1D1C-4AE7-A75F-99623E205F45}"/>
    <hyperlink ref="B348" r:id="rId590" xr:uid="{5BAF5090-4704-4D63-9E99-786E01AA5C79}"/>
    <hyperlink ref="A365" r:id="rId591" xr:uid="{0E500EEA-DB75-4EE9-9AAD-DAF23DD38B8E}"/>
    <hyperlink ref="B365" r:id="rId592" xr:uid="{18D28ADA-F11B-44A6-BD25-EC72E8D883E1}"/>
    <hyperlink ref="A379" r:id="rId593" xr:uid="{7FED8C2A-4D4C-4E3F-8E27-EFA0661490E5}"/>
    <hyperlink ref="B379" r:id="rId594" xr:uid="{6EA244D6-4AFD-4EDE-B2D0-73E16D4CE862}"/>
    <hyperlink ref="A245" r:id="rId595" xr:uid="{24F84FD6-F393-49F7-AAED-A0C29DBAA389}"/>
    <hyperlink ref="B245" r:id="rId596" xr:uid="{61FF9944-57A2-4B89-85CE-0AE6AB8375A1}"/>
    <hyperlink ref="A409" r:id="rId597" xr:uid="{F5E12320-00EE-4D33-9274-4852AD32AE59}"/>
    <hyperlink ref="B409" r:id="rId598" xr:uid="{92BDA200-FA54-4894-B8CF-F0A8763FA6AB}"/>
    <hyperlink ref="A298" r:id="rId599" xr:uid="{98488740-EBFF-4AF0-BBB6-574618548AB8}"/>
    <hyperlink ref="B298" r:id="rId600" xr:uid="{C91190B3-4EB4-4CAD-999C-BD32EE87D771}"/>
    <hyperlink ref="A406" r:id="rId601" xr:uid="{8F37D397-332C-4419-900D-256930BD6B3E}"/>
    <hyperlink ref="B406" r:id="rId602" xr:uid="{8F893533-37C5-472C-93BB-AAD8508AD2C6}"/>
    <hyperlink ref="A219" r:id="rId603" xr:uid="{C7040A16-078C-4F9B-AFA8-7BB933CE0F3D}"/>
    <hyperlink ref="B219" r:id="rId604" xr:uid="{5DD9150B-84A9-41D6-B58A-F105BC57B2F4}"/>
    <hyperlink ref="A280" r:id="rId605" xr:uid="{FA3C16A5-7721-46F4-8AE8-876ADA7F1D90}"/>
    <hyperlink ref="B280" r:id="rId606" xr:uid="{A48FA611-D831-4E66-8DD3-1BFF5FC11AFC}"/>
    <hyperlink ref="A374" r:id="rId607" xr:uid="{F796381A-3905-4A88-AB6E-ADC155393E80}"/>
    <hyperlink ref="B374" r:id="rId608" xr:uid="{3B373651-F181-4CA1-B84E-180D998B50F5}"/>
    <hyperlink ref="A320" r:id="rId609" xr:uid="{5FBC5963-7200-4F55-B163-0C149BF2B4CC}"/>
    <hyperlink ref="B320" r:id="rId610" xr:uid="{FED2ACBF-375C-4D9E-8C71-6E8AA0E0AC40}"/>
    <hyperlink ref="A372" r:id="rId611" xr:uid="{BE5D84F5-BD19-4069-AFEB-C8E21078D6EC}"/>
    <hyperlink ref="B372" r:id="rId612" xr:uid="{BF64D1CA-991A-41C3-A62A-969D5C607026}"/>
    <hyperlink ref="A254" r:id="rId613" xr:uid="{918F8909-6555-4C67-92B4-71AC5080EEBF}"/>
    <hyperlink ref="B254" r:id="rId614" xr:uid="{74086FFF-73A8-4356-AEF9-5AFFC1F73CDC}"/>
    <hyperlink ref="A437" r:id="rId615" xr:uid="{44DFCFC0-342B-40AD-873D-FBA62B4D3152}"/>
    <hyperlink ref="B437" r:id="rId616" xr:uid="{18DCB836-43FB-431F-A60C-10DBC78F854C}"/>
    <hyperlink ref="A383" r:id="rId617" xr:uid="{D314ACED-13FF-4E6F-BA01-17F338791457}"/>
    <hyperlink ref="B383" r:id="rId618" xr:uid="{688E42D2-67F4-490A-B002-2DF4E5CAFE4B}"/>
    <hyperlink ref="A390" r:id="rId619" xr:uid="{AC56104B-D7FE-4E5C-8578-167052E67510}"/>
    <hyperlink ref="B390" r:id="rId620" xr:uid="{C122D232-13D5-43B2-BE21-BFA72EFF6184}"/>
    <hyperlink ref="A237" r:id="rId621" xr:uid="{3D300640-3001-4983-9066-4915FE751205}"/>
    <hyperlink ref="B237" r:id="rId622" xr:uid="{2BE1FCF6-A3EB-47B0-8786-A28FD924B5B8}"/>
    <hyperlink ref="A137" r:id="rId623" xr:uid="{0A5F6FE0-B8DD-44D0-BC24-022B49C756E7}"/>
    <hyperlink ref="B137" r:id="rId624" xr:uid="{E2A763B4-FF15-40CC-A57D-C921D4EE5415}"/>
    <hyperlink ref="A311" r:id="rId625" xr:uid="{6A8EF8A8-BB19-466A-B8C6-4C0E384BB3BA}"/>
    <hyperlink ref="B311" r:id="rId626" xr:uid="{7FA66A5E-4205-4B70-A6A8-B6C747F094E6}"/>
    <hyperlink ref="A310" r:id="rId627" xr:uid="{09D6275C-C4FB-443C-91FB-4667AC20B844}"/>
    <hyperlink ref="B310" r:id="rId628" xr:uid="{4EC1E9F4-3682-44C1-9DF8-8519A1C7E4CB}"/>
    <hyperlink ref="A292" r:id="rId629" xr:uid="{930712E1-4BB0-43C6-887F-8DB87939297D}"/>
    <hyperlink ref="B292" r:id="rId630" xr:uid="{1F529206-0D8B-4205-B1A3-F708DE0AD01F}"/>
    <hyperlink ref="A421" r:id="rId631" xr:uid="{13055F54-3894-47CE-9631-53C1051F0DCA}"/>
    <hyperlink ref="B421" r:id="rId632" xr:uid="{995F5B07-10FB-47C4-97CC-B6126B0293D2}"/>
    <hyperlink ref="A306" r:id="rId633" xr:uid="{F27DA0E1-E975-4FD2-A670-C897D7110AEE}"/>
    <hyperlink ref="B306" r:id="rId634" xr:uid="{6CDD3AC8-23FC-4435-8BE8-889C9E36875A}"/>
    <hyperlink ref="A369" r:id="rId635" xr:uid="{D4307A29-2D23-4780-9FC1-455100ADB926}"/>
    <hyperlink ref="B369" r:id="rId636" xr:uid="{3B18D0B1-BD9B-4D0D-98B7-D163103199A7}"/>
    <hyperlink ref="A304" r:id="rId637" xr:uid="{F095B9B6-0C11-4F47-BE38-AABABEF5F898}"/>
    <hyperlink ref="B304" r:id="rId638" xr:uid="{5D632955-1430-4F52-9839-65D6795E56E0}"/>
    <hyperlink ref="A278" r:id="rId639" xr:uid="{7EA34E92-4788-4066-B6B7-1A13733FCAA3}"/>
    <hyperlink ref="B278" r:id="rId640" xr:uid="{119E09B9-DDB9-4A76-B5AF-709BB3AE4668}"/>
    <hyperlink ref="A400" r:id="rId641" xr:uid="{86EA44EE-C866-4C00-AE2F-146F22D441CB}"/>
    <hyperlink ref="B400" r:id="rId642" xr:uid="{7C63F4EB-8841-4288-95E3-81C697FBEBAE}"/>
    <hyperlink ref="A362" r:id="rId643" xr:uid="{77948FBD-C400-45B9-A67B-9186F14D4DDA}"/>
    <hyperlink ref="B362" r:id="rId644" xr:uid="{0163A04E-952C-4AE2-BA34-E7F76FD2FCC6}"/>
    <hyperlink ref="A339" r:id="rId645" xr:uid="{6EF7637D-14AE-4298-99EC-96A80B8481E1}"/>
    <hyperlink ref="B339" r:id="rId646" xr:uid="{3472C2F8-585C-47E3-AD96-4D995F6B18EC}"/>
    <hyperlink ref="A264" r:id="rId647" xr:uid="{F00AA0E7-B2A0-4CA2-A144-E105717F0301}"/>
    <hyperlink ref="B264" r:id="rId648" xr:uid="{EDFCA037-936D-425D-952E-BB559A4A6CEA}"/>
    <hyperlink ref="A323" r:id="rId649" xr:uid="{0E74E1FA-F398-4936-8E56-189223125727}"/>
    <hyperlink ref="B323" r:id="rId650" xr:uid="{FEFCA24E-6C67-4F74-9B3D-B56D54F3B3E8}"/>
    <hyperlink ref="A408" r:id="rId651" xr:uid="{A1AC564A-5A5C-43B6-B689-E22E8A07909D}"/>
    <hyperlink ref="B408" r:id="rId652" xr:uid="{4B81E6D2-0072-4F63-A230-F4F17D1A2155}"/>
    <hyperlink ref="A215" r:id="rId653" xr:uid="{F1594E59-2179-4E53-8F4E-82D831567174}"/>
    <hyperlink ref="B215" r:id="rId654" xr:uid="{FED0F509-4412-4ED0-8CB4-D76722EEDDE1}"/>
    <hyperlink ref="A281" r:id="rId655" xr:uid="{B2CE71F6-4918-4B3A-9194-B05DBB0401A1}"/>
    <hyperlink ref="B281" r:id="rId656" xr:uid="{3026843E-5456-442B-BE65-3BB407395FC7}"/>
    <hyperlink ref="A318" r:id="rId657" xr:uid="{ADA83531-5D20-44EC-AF97-D61FDFE3785D}"/>
    <hyperlink ref="B318" r:id="rId658" xr:uid="{842B1C0B-A8C3-4CE2-8160-0151EF61EF61}"/>
    <hyperlink ref="A425" r:id="rId659" xr:uid="{4F35CF32-875F-4A0B-BEB8-9E9BD0E7A2BF}"/>
    <hyperlink ref="B425" r:id="rId660" xr:uid="{43D41A52-50A9-445B-BF3C-8CEB6BAB1397}"/>
    <hyperlink ref="A394" r:id="rId661" xr:uid="{F9047946-D6F7-484A-B71D-FBA219CFDA8B}"/>
    <hyperlink ref="B394" r:id="rId662" xr:uid="{6DC985C6-07B5-4647-8744-9288611CC8CF}"/>
    <hyperlink ref="A389" r:id="rId663" xr:uid="{DD93B967-0CA3-4933-975F-A5B03F7DE9D2}"/>
    <hyperlink ref="B389" r:id="rId664" xr:uid="{04DD6779-CEC7-424E-99A2-28555BF9CF69}"/>
    <hyperlink ref="A403" r:id="rId665" xr:uid="{B6908123-E9F8-49C6-9CDC-2D7FD793F741}"/>
    <hyperlink ref="B403" r:id="rId666" xr:uid="{873B0EC3-A1BF-4494-8B55-47C952E5548A}"/>
    <hyperlink ref="A144" r:id="rId667" xr:uid="{C5A921C4-1632-4DD2-AF07-C6D7606C82F9}"/>
    <hyperlink ref="B144" r:id="rId668" xr:uid="{6898AC71-6C6D-44EF-BD93-56ABA5CDC10D}"/>
    <hyperlink ref="A316" r:id="rId669" xr:uid="{6F5A2862-7506-4FB3-A7DC-27C3AA335AAF}"/>
    <hyperlink ref="B316" r:id="rId670" xr:uid="{7F7F51C0-CD67-49B7-97F5-BAE33D2BF567}"/>
    <hyperlink ref="A434" r:id="rId671" xr:uid="{BD75B5BB-7EA7-47AC-87C7-7117F32D0A1A}"/>
    <hyperlink ref="B434" r:id="rId672" xr:uid="{31608FFC-65C7-40D8-BF81-27A5E0F08F0F}"/>
    <hyperlink ref="A225" r:id="rId673" xr:uid="{2BA25A01-FEA9-499C-8506-29B62E6B394C}"/>
    <hyperlink ref="B225" r:id="rId674" xr:uid="{D996C36D-7C81-4CAA-B523-EE9898CB4534}"/>
    <hyperlink ref="A391" r:id="rId675" xr:uid="{4C659B4E-CDDC-43F9-A1EE-769D4CFC9884}"/>
    <hyperlink ref="B391" r:id="rId676" xr:uid="{28045C96-2B39-45E5-A1B8-ED1F36CDAB02}"/>
    <hyperlink ref="A335" r:id="rId677" xr:uid="{DD4E99EF-CF99-49FA-97DD-8EB5C5DAADEE}"/>
    <hyperlink ref="B335" r:id="rId678" xr:uid="{2CF46229-9565-4C3A-83CB-041696468D88}"/>
    <hyperlink ref="A384" r:id="rId679" xr:uid="{1CF84A3A-8447-4338-92ED-108D04198BF9}"/>
    <hyperlink ref="B384" r:id="rId680" xr:uid="{403A66CC-7878-429B-B855-D0801C68BA52}"/>
    <hyperlink ref="A432" r:id="rId681" xr:uid="{5CF86499-A4D1-47B6-933E-02B988C46E33}"/>
    <hyperlink ref="B432" r:id="rId682" xr:uid="{E9D87CDB-F578-42B9-B2E6-B4652E55C012}"/>
    <hyperlink ref="A402" r:id="rId683" xr:uid="{B248E777-1FF6-4421-95DE-46C089318969}"/>
    <hyperlink ref="B402" r:id="rId684" xr:uid="{3CF12109-23DC-49F5-AFF9-3EA2B9C1695D}"/>
    <hyperlink ref="A412" r:id="rId685" xr:uid="{845D7381-BD37-4A84-B7B5-7893315A06C5}"/>
    <hyperlink ref="B412" r:id="rId686" xr:uid="{110ADF34-9E7A-450B-93A8-A25DB68A8E9B}"/>
    <hyperlink ref="A288" r:id="rId687" xr:uid="{DB4BC00D-6C70-413E-9A76-0744E650D6A3}"/>
    <hyperlink ref="B288" r:id="rId688" xr:uid="{E855E1FF-1A22-4E8B-9715-6B9F65597564}"/>
    <hyperlink ref="A465" r:id="rId689" xr:uid="{BC5ED953-05C7-4096-AE3A-6AD19AF5F468}"/>
    <hyperlink ref="B465" r:id="rId690" xr:uid="{1F12FD94-CCF6-4580-9B13-4EE17AD51808}"/>
    <hyperlink ref="A444" r:id="rId691" xr:uid="{0470E4FE-7509-43FE-8E9D-72C0E8BFC0F6}"/>
    <hyperlink ref="B444" r:id="rId692" xr:uid="{AC7C6104-1EEF-453D-8107-095FD22197F5}"/>
    <hyperlink ref="A405" r:id="rId693" xr:uid="{78704195-E989-4EFB-825A-0D9DF91ABA54}"/>
    <hyperlink ref="B405" r:id="rId694" xr:uid="{460FBE05-8924-4D81-AF99-D920FA4736F3}"/>
    <hyperlink ref="A282" r:id="rId695" xr:uid="{A68FCFFC-D606-42E0-8522-986B7E0D48CE}"/>
    <hyperlink ref="B282" r:id="rId696" xr:uid="{BF454944-1CB4-49A7-BFC1-7AB22FECBB61}"/>
    <hyperlink ref="A382" r:id="rId697" xr:uid="{5FA18D6D-F1F5-40CF-8440-F313A637233C}"/>
    <hyperlink ref="B382" r:id="rId698" xr:uid="{3A0F7F60-B46D-4085-BA0C-5C10555E4204}"/>
    <hyperlink ref="A450" r:id="rId699" xr:uid="{973D044D-70F8-46AC-9CB3-03554C2A96C1}"/>
    <hyperlink ref="B450" r:id="rId700" xr:uid="{67E3F3E8-6B0D-4AE6-991F-B6EBAC8162B5}"/>
    <hyperlink ref="A293" r:id="rId701" xr:uid="{018AB890-A854-492D-8666-6BF20BCE85CE}"/>
    <hyperlink ref="B293" r:id="rId702" xr:uid="{D785144D-2375-432C-A250-97E8F5AAEB8D}"/>
    <hyperlink ref="A453" r:id="rId703" xr:uid="{65039CB8-83BB-42EF-B6C9-5445153BEA01}"/>
    <hyperlink ref="B453" r:id="rId704" xr:uid="{94CBD768-010A-433F-B55C-8BD71F2A446F}"/>
    <hyperlink ref="A191" r:id="rId705" xr:uid="{F3C1BF13-B833-40AF-BA93-4870CD8118BB}"/>
    <hyperlink ref="B191" r:id="rId706" xr:uid="{C41C9B34-E8ED-4927-BE26-87901FA1F1B6}"/>
    <hyperlink ref="A260" r:id="rId707" xr:uid="{0539530F-B2C7-41AC-A753-BDDE2F17171F}"/>
    <hyperlink ref="B260" r:id="rId708" xr:uid="{6B47EDA4-6DA9-4727-B3AB-F28F978D79AA}"/>
    <hyperlink ref="A443" r:id="rId709" xr:uid="{07C22572-389E-40C4-AB1B-CA6CA1631372}"/>
    <hyperlink ref="B443" r:id="rId710" xr:uid="{5070142D-7792-4EEF-9E24-B7A7416FF148}"/>
    <hyperlink ref="A397" r:id="rId711" xr:uid="{90E3DD34-9385-4160-9918-08AEF82F74F1}"/>
    <hyperlink ref="B397" r:id="rId712" xr:uid="{ED56F8B2-FEB7-429D-83A5-95473B5F9530}"/>
    <hyperlink ref="A435" r:id="rId713" xr:uid="{E51534F4-5B9A-45E5-B96E-26A4F74EECF5}"/>
    <hyperlink ref="B435" r:id="rId714" xr:uid="{BBE28ED6-0260-4317-A5B3-F05E75879593}"/>
    <hyperlink ref="A392" r:id="rId715" xr:uid="{CB11C6E6-E986-446B-A8CC-06DA9EE35876}"/>
    <hyperlink ref="B392" r:id="rId716" xr:uid="{842212F1-7D0F-46D3-8116-6AB1B1F4A960}"/>
    <hyperlink ref="A352" r:id="rId717" xr:uid="{A318C0D4-A978-4AF3-B4A5-A0FD20C87D59}"/>
    <hyperlink ref="B352" r:id="rId718" xr:uid="{78DB18B8-6D58-4783-9B2D-1DE82FA0F8E0}"/>
    <hyperlink ref="A381" r:id="rId719" xr:uid="{51A2A530-1A41-4995-A8AA-FDB17398FBB8}"/>
    <hyperlink ref="B381" r:id="rId720" xr:uid="{E5E94FE9-63FD-4D27-872A-E28129EBAFE7}"/>
    <hyperlink ref="A357" r:id="rId721" xr:uid="{04C3657E-C4C2-4CE1-855D-CBF3FACB7019}"/>
    <hyperlink ref="B357" r:id="rId722" xr:uid="{7499D4E5-D673-4B31-BC50-94A840E484FD}"/>
    <hyperlink ref="A426" r:id="rId723" xr:uid="{922A69F9-2EEF-416B-A355-36E678269D94}"/>
    <hyperlink ref="B426" r:id="rId724" xr:uid="{1792C7AF-CD9D-4C32-A88F-AF5FC7190DD4}"/>
    <hyperlink ref="A451" r:id="rId725" xr:uid="{F3D7BD3C-AD83-441A-BADA-EFAB414E00F4}"/>
    <hyperlink ref="B451" r:id="rId726" xr:uid="{BA7CCECD-C367-4E5C-A468-BC41578BCA09}"/>
    <hyperlink ref="A457" r:id="rId727" xr:uid="{8F206BD3-549D-4133-83D7-25FC0777EA4E}"/>
    <hyperlink ref="B457" r:id="rId728" xr:uid="{48795626-3D8F-4F1F-83DF-C36210B34293}"/>
    <hyperlink ref="A429" r:id="rId729" xr:uid="{DE6B343F-B1EC-4B0F-917A-3A86801F4E32}"/>
    <hyperlink ref="B429" r:id="rId730" xr:uid="{28459A66-2C35-4CBC-9B8A-F6FFCF32D7C9}"/>
    <hyperlink ref="A121" r:id="rId731" xr:uid="{CA78E696-820A-4F34-AB26-CEB30E5B4853}"/>
    <hyperlink ref="B121" r:id="rId732" xr:uid="{29A7C782-B031-4AA3-A49E-1CA3BF24977A}"/>
    <hyperlink ref="A473" r:id="rId733" xr:uid="{33609FBF-A69A-4A3F-9BF1-0934440F59A5}"/>
    <hyperlink ref="B473" r:id="rId734" xr:uid="{831C2B7F-955E-4BF2-AFBC-F163CD32E922}"/>
    <hyperlink ref="A327" r:id="rId735" xr:uid="{90766617-F234-412B-979E-CC4BADDF635B}"/>
    <hyperlink ref="B327" r:id="rId736" xr:uid="{BD891CB4-1C9E-421E-BFD4-BA7DAF911503}"/>
    <hyperlink ref="A460" r:id="rId737" xr:uid="{59494332-81CE-48FD-82EB-548CC4685BFD}"/>
    <hyperlink ref="B460" r:id="rId738" xr:uid="{0BE60BDA-C57C-4D80-9D1A-AC7912830E86}"/>
    <hyperlink ref="A252" r:id="rId739" xr:uid="{E616421F-B671-4AE4-95E3-5A8B03A3F234}"/>
    <hyperlink ref="B252" r:id="rId740" xr:uid="{AA99F617-FD02-4DDA-9E01-37CDA70B18E7}"/>
    <hyperlink ref="A375" r:id="rId741" xr:uid="{84372B83-F9CA-4FD0-9FAA-06C76B2A8730}"/>
    <hyperlink ref="B375" r:id="rId742" xr:uid="{AC7AFF91-3087-451E-BF5C-2C18CB21BC80}"/>
    <hyperlink ref="A458" r:id="rId743" xr:uid="{B3B204E7-CA5F-44B3-9C47-74F375296ECF}"/>
    <hyperlink ref="B458" r:id="rId744" xr:uid="{5BD3147C-0939-49F8-B658-AF9ECC8A0B75}"/>
    <hyperlink ref="A422" r:id="rId745" xr:uid="{A9D31083-6591-48DA-B3F4-D5EC466EE36B}"/>
    <hyperlink ref="B422" r:id="rId746" xr:uid="{5549A31F-0230-4B18-8A74-C7DF00425A37}"/>
    <hyperlink ref="A377" r:id="rId747" xr:uid="{B6045B04-A12C-41BE-AFF1-189FE698C220}"/>
    <hyperlink ref="B377" r:id="rId748" xr:uid="{5F35C7D9-2961-4CE7-91AA-88F4E5E3503F}"/>
    <hyperlink ref="A186" r:id="rId749" xr:uid="{083DDD49-4624-49DF-956B-6611D682FF81}"/>
    <hyperlink ref="B186" r:id="rId750" xr:uid="{D1F1522A-4B61-40AB-B14B-264F7FC86599}"/>
    <hyperlink ref="A436" r:id="rId751" xr:uid="{3D373402-7C67-4FA3-86C4-86839057DB82}"/>
    <hyperlink ref="B436" r:id="rId752" xr:uid="{9BE58D31-F9BC-4B7F-9DBA-3848011AAB07}"/>
    <hyperlink ref="A420" r:id="rId753" xr:uid="{5D305B66-4CD9-41E4-B39C-48FC48A96669}"/>
    <hyperlink ref="B420" r:id="rId754" xr:uid="{063AC8BE-6A97-4658-A84A-6968AF8F22FC}"/>
    <hyperlink ref="A419" r:id="rId755" xr:uid="{033AEB45-DCBE-48EE-8F74-0C7B1AB9E32F}"/>
    <hyperlink ref="B419" r:id="rId756" xr:uid="{4A1F8EF7-1447-439C-AEEE-3474708A6D1E}"/>
    <hyperlink ref="A366" r:id="rId757" xr:uid="{236258A8-BE4D-4CD1-8643-6B3A48CFA35E}"/>
    <hyperlink ref="B366" r:id="rId758" xr:uid="{9915BA57-E65E-4010-8D7A-E57B88D0A063}"/>
    <hyperlink ref="A371" r:id="rId759" xr:uid="{DEF36D14-030B-4058-914A-98AB4588EEE3}"/>
    <hyperlink ref="B371" r:id="rId760" xr:uid="{CC66E9D3-4F10-4456-8FD6-B9A23D7EA920}"/>
    <hyperlink ref="A413" r:id="rId761" xr:uid="{366F1F50-31DB-4870-BC95-DC0FB21A7136}"/>
    <hyperlink ref="B413" r:id="rId762" xr:uid="{7B8AB41D-E12F-4616-94C1-22BCFCF3456A}"/>
    <hyperlink ref="A476" r:id="rId763" xr:uid="{6642BD3A-E1E1-4C55-BF97-6F64FB7FBA2E}"/>
    <hyperlink ref="B476" r:id="rId764" xr:uid="{6AA06005-9625-4802-9597-83ED28237542}"/>
    <hyperlink ref="A438" r:id="rId765" xr:uid="{E6291A2D-40D2-49CE-A68F-3F92BD3B2D2E}"/>
    <hyperlink ref="B438" r:id="rId766" xr:uid="{B1CCC33E-50D5-4BDA-A205-A24EEB870DAA}"/>
    <hyperlink ref="A418" r:id="rId767" xr:uid="{AEA8A1B1-26D6-49AD-AA6C-0376F0175E4B}"/>
    <hyperlink ref="B418" r:id="rId768" xr:uid="{6F3D779C-E664-4A3C-80C6-76FBA91DAEFB}"/>
    <hyperlink ref="A401" r:id="rId769" xr:uid="{3B106E82-7D5E-4A43-9EAD-FB2AC42143A4}"/>
    <hyperlink ref="B401" r:id="rId770" xr:uid="{D27B3886-A48B-43A8-9A55-A703B37165ED}"/>
    <hyperlink ref="A431" r:id="rId771" xr:uid="{8173A474-A45F-4257-8065-013E3FFAA998}"/>
    <hyperlink ref="B431" r:id="rId772" xr:uid="{5C2553E1-CBB2-4C08-93F3-EE7601BA17EB}"/>
    <hyperlink ref="A395" r:id="rId773" xr:uid="{21C0CBDC-4C77-42AE-8911-A019B104B053}"/>
    <hyperlink ref="B395" r:id="rId774" xr:uid="{FB2B41D6-C65C-43E0-8F92-7B9CBB51DE12}"/>
    <hyperlink ref="A427" r:id="rId775" xr:uid="{0A932391-E413-46D0-8E05-D6DA54A83A82}"/>
    <hyperlink ref="B427" r:id="rId776" xr:uid="{74448807-3D0C-4FBC-A9B8-B40AE4A93491}"/>
    <hyperlink ref="A345" r:id="rId777" xr:uid="{07146015-7457-4416-A6FD-E1BC9A09F05E}"/>
    <hyperlink ref="B345" r:id="rId778" xr:uid="{5ADD3E59-B70B-47FB-A7C4-88C4BAD5AE79}"/>
    <hyperlink ref="A430" r:id="rId779" xr:uid="{B67AD38E-08C9-466B-88F6-53C4DA0CA5A9}"/>
    <hyperlink ref="B430" r:id="rId780" xr:uid="{02CBB4A2-B3B2-487B-91C0-2274A5333894}"/>
    <hyperlink ref="A423" r:id="rId781" xr:uid="{E2BAD8C9-6DE7-4F32-8C17-0076D122DE36}"/>
    <hyperlink ref="B423" r:id="rId782" xr:uid="{5856D675-4AA2-4BC7-914B-E4CE66333CD8}"/>
    <hyperlink ref="A462" r:id="rId783" xr:uid="{2FD427D8-4B81-4946-B32D-9DCE5F57C561}"/>
    <hyperlink ref="B462" r:id="rId784" xr:uid="{2143A4E3-FAB5-4A0C-A9B7-DA0110725435}"/>
    <hyperlink ref="A477" r:id="rId785" xr:uid="{95BB42C3-0B4F-4D0A-BD12-82DCCC82B516}"/>
    <hyperlink ref="B477" r:id="rId786" xr:uid="{2F4BA4FF-F72E-4309-94E7-58CBCEA45A52}"/>
    <hyperlink ref="A387" r:id="rId787" xr:uid="{32A9157E-5C69-467C-98A5-DCA36CDD84F6}"/>
    <hyperlink ref="B387" r:id="rId788" xr:uid="{B2CA34C9-E967-470A-917D-8DA80A70CCAE}"/>
    <hyperlink ref="A199" r:id="rId789" xr:uid="{E85DC526-93F9-4B74-97FF-6787DF2AC576}"/>
    <hyperlink ref="B199" r:id="rId790" xr:uid="{0C7B3387-FE98-491A-92FA-A5483B49EA42}"/>
    <hyperlink ref="A446" r:id="rId791" xr:uid="{27A430B6-439F-4787-B61E-AE9E949709EC}"/>
    <hyperlink ref="B446" r:id="rId792" xr:uid="{87CF40FD-68CC-4A34-A7A1-A0AC2C83AAE9}"/>
    <hyperlink ref="A416" r:id="rId793" xr:uid="{61A17558-B2B4-4352-A7E7-5BB701AC6181}"/>
    <hyperlink ref="B416" r:id="rId794" xr:uid="{5D44B1EC-983B-4CC7-8CC6-026A1B4FEFDA}"/>
    <hyperlink ref="A417" r:id="rId795" xr:uid="{24992DFB-70DB-4B08-87A9-E5D1E53BAD62}"/>
    <hyperlink ref="B417" r:id="rId796" xr:uid="{58017CC9-738B-440F-BBB2-6412B9B49D04}"/>
    <hyperlink ref="A459" r:id="rId797" xr:uid="{5A891ABC-69BE-4D95-9FB0-6F3AE4380781}"/>
    <hyperlink ref="B459" r:id="rId798" xr:uid="{AB97C830-8468-4E2B-B2BF-5FE68154F42F}"/>
    <hyperlink ref="A442" r:id="rId799" xr:uid="{55FAE4FA-ED30-469E-8534-C8D0AA7EBAEC}"/>
    <hyperlink ref="B442" r:id="rId800" xr:uid="{5C54D960-3B45-48CF-84BF-303895B6A6DB}"/>
    <hyperlink ref="A447" r:id="rId801" xr:uid="{74222FF9-BEFD-4D7D-B09D-888EA01BC958}"/>
    <hyperlink ref="B447" r:id="rId802" xr:uid="{EE17B4B8-6671-4581-ACC4-FD3A463166E2}"/>
    <hyperlink ref="A415" r:id="rId803" xr:uid="{D7E550A1-3A7C-4E50-9FFA-C9C440B69EA3}"/>
    <hyperlink ref="B415" r:id="rId804" xr:uid="{F0F871B6-09FC-4028-9230-38F22FF197A4}"/>
    <hyperlink ref="A414" r:id="rId805" xr:uid="{332F7864-D968-4B15-A08B-55CFCF152C85}"/>
    <hyperlink ref="B414" r:id="rId806" xr:uid="{61F07816-1E9A-4233-AE75-BB96DEBD3746}"/>
    <hyperlink ref="A466" r:id="rId807" xr:uid="{A5702DAF-73E1-4990-B881-ABD246CCF492}"/>
    <hyperlink ref="B466" r:id="rId808" xr:uid="{7D550034-D5F3-4585-9BBA-DC8C653F6F0D}"/>
    <hyperlink ref="A495" r:id="rId809" xr:uid="{DBFC7BE5-B94B-4BD4-9A53-B04ED2EB6AD4}"/>
    <hyperlink ref="B495" r:id="rId810" xr:uid="{CE0EF54B-C4D5-4281-93EB-8F7609E9B9DB}"/>
    <hyperlink ref="A490" r:id="rId811" xr:uid="{7492B008-3373-4ED0-B104-D6EB93044134}"/>
    <hyperlink ref="B490" r:id="rId812" xr:uid="{C2445B98-8345-42CC-B8D7-C447A1FA1826}"/>
    <hyperlink ref="A494" r:id="rId813" xr:uid="{4BEE2BC4-5234-4CBA-A16B-24A2986A9EC0}"/>
    <hyperlink ref="B494" r:id="rId814" xr:uid="{EF714A04-681B-4806-B2AF-A850556E68A4}"/>
    <hyperlink ref="A474" r:id="rId815" xr:uid="{24E9B780-4266-47F7-9336-CAA0F062079E}"/>
    <hyperlink ref="B474" r:id="rId816" xr:uid="{D62C4A58-03B9-4B03-AC49-787E458D2E56}"/>
    <hyperlink ref="A378" r:id="rId817" xr:uid="{5A451A6E-2C89-4697-89F2-F46ED42B3A8C}"/>
    <hyperlink ref="B378" r:id="rId818" xr:uid="{190415FA-8C49-485E-BAE1-BA508B62450A}"/>
    <hyperlink ref="A445" r:id="rId819" xr:uid="{AC02A34F-DFA5-4734-AA86-928A3E5301D2}"/>
    <hyperlink ref="B445" r:id="rId820" xr:uid="{6E11271D-E8EA-486C-9EEC-1E111FF5D512}"/>
    <hyperlink ref="A398" r:id="rId821" xr:uid="{424C82E2-66A6-4E11-8E91-541D06A63D52}"/>
    <hyperlink ref="B398" r:id="rId822" xr:uid="{1C782DC4-A1B6-41B0-89E4-5EC6F618BA29}"/>
    <hyperlink ref="A353" r:id="rId823" xr:uid="{05F0EF4D-4C99-49EB-B47C-2CA6D949682A}"/>
    <hyperlink ref="B353" r:id="rId824" xr:uid="{F828C5DC-770B-44F9-80FB-3E6796D8CED2}"/>
    <hyperlink ref="A489" r:id="rId825" xr:uid="{E3671A33-399B-477E-A11A-7FA2529329EE}"/>
    <hyperlink ref="B489" r:id="rId826" xr:uid="{69BB1B24-327A-412D-9ECF-40E4FC031F42}"/>
    <hyperlink ref="A261" r:id="rId827" xr:uid="{863AD493-2A58-40F4-8FFC-7D3BF2F97BC7}"/>
    <hyperlink ref="B261" r:id="rId828" xr:uid="{87AF7D4F-FFEE-408C-A120-A661DFBF1B89}"/>
    <hyperlink ref="A509" r:id="rId829" xr:uid="{C309C36A-84C5-4A30-90F3-4A33E197FA31}"/>
    <hyperlink ref="B509" r:id="rId830" xr:uid="{1E1499F1-AF5F-41A0-8AC4-E60A55E4AAE5}"/>
    <hyperlink ref="A364" r:id="rId831" xr:uid="{DDFD36F6-FDDD-48FC-B5AC-CC4AD3D32570}"/>
    <hyperlink ref="B364" r:id="rId832" xr:uid="{3D64380F-E814-4734-A996-923B8D89620D}"/>
    <hyperlink ref="A433" r:id="rId833" xr:uid="{65F6468C-9410-45ED-931D-96302D3F5070}"/>
    <hyperlink ref="B433" r:id="rId834" xr:uid="{F20D62E9-B10A-49B3-982C-6DA54177C105}"/>
    <hyperlink ref="A370" r:id="rId835" xr:uid="{5A761270-DE1C-4FBB-9DD0-7E97C343FD71}"/>
    <hyperlink ref="B370" r:id="rId836" xr:uid="{7B92A771-8549-45A8-AD05-D1911A408811}"/>
    <hyperlink ref="A284" r:id="rId837" xr:uid="{00FF5B9F-74F7-4B1A-B639-DEE4DDBB4683}"/>
    <hyperlink ref="B284" r:id="rId838" xr:uid="{1D4FC455-4FF9-4B1E-B81A-7B23588EF4D5}"/>
    <hyperlink ref="A455" r:id="rId839" xr:uid="{5E86C715-1936-4B1A-91F2-AB25AD8612C4}"/>
    <hyperlink ref="B455" r:id="rId840" xr:uid="{F51DA889-5653-40B2-A173-45CD95460BD2}"/>
    <hyperlink ref="A289" r:id="rId841" xr:uid="{789C96D0-135B-4A1B-A9A9-620D9A8BFD76}"/>
    <hyperlink ref="B289" r:id="rId842" xr:uid="{5ADFEB3F-D2C4-48C0-BC9E-2D2912DADFAA}"/>
    <hyperlink ref="A448" r:id="rId843" xr:uid="{3083DCB6-FCA0-470A-AA7B-EE0FD1CE11FD}"/>
    <hyperlink ref="B448" r:id="rId844" xr:uid="{79FA44B9-2C01-4860-A208-8413C2CB84DA}"/>
    <hyperlink ref="A499" r:id="rId845" xr:uid="{A286AB2E-50C5-4E28-9EAE-A23025AD832C}"/>
    <hyperlink ref="B499" r:id="rId846" xr:uid="{127C78ED-1370-46A1-AD9F-88C161E6F06A}"/>
    <hyperlink ref="A152" r:id="rId847" xr:uid="{CDD27096-FFC7-4ACA-8D16-C3FD0BADF346}"/>
    <hyperlink ref="B152" r:id="rId848" xr:uid="{73689C9D-F925-4615-966D-2EDE83792267}"/>
    <hyperlink ref="A428" r:id="rId849" xr:uid="{3903B2BE-3059-456B-BA20-8405A252507E}"/>
    <hyperlink ref="B428" r:id="rId850" xr:uid="{AF6C11E1-B06B-4264-9E85-0F80AF8A854F}"/>
    <hyperlink ref="A493" r:id="rId851" xr:uid="{1DAEFB9A-6BC3-4DE9-81D6-32ACEF6F79CA}"/>
    <hyperlink ref="B493" r:id="rId852" xr:uid="{BF014EBB-AE8A-4281-9D2B-203C15446E63}"/>
    <hyperlink ref="A484" r:id="rId853" xr:uid="{B6291E4C-40AA-4905-A8A4-BA0C4113A934}"/>
    <hyperlink ref="B484" r:id="rId854" xr:uid="{5A175AB2-51E2-4282-BCB3-844A149A6411}"/>
    <hyperlink ref="A301" r:id="rId855" xr:uid="{996346C3-CBAF-43BB-9CD8-D76BF4BF73D7}"/>
    <hyperlink ref="B301" r:id="rId856" xr:uid="{3D991A93-B8E7-40B7-8054-4E8FAF728A81}"/>
    <hyperlink ref="A471" r:id="rId857" xr:uid="{F0FD597E-41D4-4060-BA2E-8448C3D038DB}"/>
    <hyperlink ref="B471" r:id="rId858" xr:uid="{EF6F6312-7C77-4C16-9443-4308FEBF8A55}"/>
    <hyperlink ref="A283" r:id="rId859" xr:uid="{E113069E-BF4C-4D45-9993-41A2013FBF03}"/>
    <hyperlink ref="B283" r:id="rId860" xr:uid="{149968C8-098A-4FF9-A333-0F380394A75D}"/>
    <hyperlink ref="A511" r:id="rId861" xr:uid="{6B3C0E71-3224-4FB9-9021-51275F53EF8E}"/>
    <hyperlink ref="B511" r:id="rId862" xr:uid="{4020A751-82C4-48CF-B418-78B1F81D77ED}"/>
    <hyperlink ref="A424" r:id="rId863" xr:uid="{1EB478D0-EE73-4A73-88DE-F1F00FF753C2}"/>
    <hyperlink ref="B424" r:id="rId864" xr:uid="{B66D5A75-CDD9-4946-AA28-9F9DCDEF1CF5}"/>
    <hyperlink ref="A478" r:id="rId865" xr:uid="{65F628D6-12BB-42B2-A09F-35AFEF7CEBD0}"/>
    <hyperlink ref="B478" r:id="rId866" xr:uid="{04D9B94C-CF20-451B-B747-00FDD0E8BCBC}"/>
    <hyperlink ref="A492" r:id="rId867" xr:uid="{5D4C9096-12B0-4123-A772-C41C86E473EC}"/>
    <hyperlink ref="B492" r:id="rId868" xr:uid="{4F568F3F-82DD-44F5-B9A7-81B2306B16EC}"/>
    <hyperlink ref="A510" r:id="rId869" xr:uid="{DBFCC6D0-710E-4246-8E4D-5E5AFB6A3C4B}"/>
    <hyperlink ref="B510" r:id="rId870" xr:uid="{22C158BB-82C5-4A18-B388-631080B24766}"/>
    <hyperlink ref="A496" r:id="rId871" xr:uid="{341F0A8B-C752-4816-A33C-7C0B21927F27}"/>
    <hyperlink ref="B496" r:id="rId872" xr:uid="{B1B1E1D1-6722-4AEB-9556-D6CD66350330}"/>
    <hyperlink ref="A524" r:id="rId873" xr:uid="{329CBDF9-3CD7-4241-86C2-08428E0CCB3C}"/>
    <hyperlink ref="B524" r:id="rId874" xr:uid="{287EBC6B-46DA-4B0F-A252-8B356BCC71E3}"/>
    <hyperlink ref="A488" r:id="rId875" xr:uid="{ABDB97E6-B689-4219-94FF-210DB99CF259}"/>
    <hyperlink ref="B488" r:id="rId876" xr:uid="{401207E5-C059-4E8B-A64F-00B20C672ED9}"/>
    <hyperlink ref="A498" r:id="rId877" xr:uid="{9E5D1A42-A656-4319-9D2D-2EFC3545B35F}"/>
    <hyperlink ref="B498" r:id="rId878" xr:uid="{970D41F4-633D-43FB-B3E1-A9C4E31F244B}"/>
    <hyperlink ref="A344" r:id="rId879" xr:uid="{2BE69E56-BFFB-4DA3-9CBF-DB2E896A81FD}"/>
    <hyperlink ref="B344" r:id="rId880" xr:uid="{7E16371A-70C7-4510-9188-34034719D8FE}"/>
    <hyperlink ref="A386" r:id="rId881" xr:uid="{25358B9B-7CA1-47D0-A997-3F0937490147}"/>
    <hyperlink ref="B386" r:id="rId882" xr:uid="{4A487C30-8C78-4246-AAE3-A4B4C5BDDFF3}"/>
    <hyperlink ref="A322" r:id="rId883" xr:uid="{7A5525CF-5E64-48CE-9556-43D99A803843}"/>
    <hyperlink ref="B322" r:id="rId884" xr:uid="{46ACF932-EB28-4EAB-81E0-A8B6D0DAA7B0}"/>
    <hyperlink ref="A461" r:id="rId885" xr:uid="{2F200DE2-0941-443D-94B7-3E731553356A}"/>
    <hyperlink ref="B461" r:id="rId886" xr:uid="{C14CE422-5E83-4FFD-B0EB-6AC2DE8A8CBC}"/>
    <hyperlink ref="A533" r:id="rId887" xr:uid="{6BB9D801-1972-4917-8708-D593F03F00A6}"/>
    <hyperlink ref="B533" r:id="rId888" xr:uid="{3AE36BDD-1CEC-4690-9C5E-632862B48930}"/>
    <hyperlink ref="A468" r:id="rId889" xr:uid="{1D8AD33E-3EAE-415B-9EA8-86C0C53612D2}"/>
    <hyperlink ref="B468" r:id="rId890" xr:uid="{53764EA7-4836-456E-92B1-2D5F2E8D3B44}"/>
    <hyperlink ref="A513" r:id="rId891" xr:uid="{43693D44-0416-4E12-94F8-6B07BA63DEF4}"/>
    <hyperlink ref="B513" r:id="rId892" xr:uid="{C58EE31D-9944-4A35-BE82-F74AABFDC30E}"/>
    <hyperlink ref="A497" r:id="rId893" xr:uid="{FB079071-5B11-4580-A49E-69E7A38186CB}"/>
    <hyperlink ref="B497" r:id="rId894" xr:uid="{AEB0CFF1-B400-4F6F-BFEE-033B289B31FD}"/>
    <hyperlink ref="A501" r:id="rId895" xr:uid="{7B12F1FB-D4DB-4D6D-B07A-49BAB7F7B031}"/>
    <hyperlink ref="B501" r:id="rId896" xr:uid="{82A72745-F39B-45BD-9F3D-7AC50E179A94}"/>
    <hyperlink ref="A396" r:id="rId897" xr:uid="{F7FD6EDA-A5AE-4389-9012-8AA848EEACED}"/>
    <hyperlink ref="B396" r:id="rId898" xr:uid="{ABB21C9A-D361-4F26-B180-2691E60366C1}"/>
    <hyperlink ref="A385" r:id="rId899" xr:uid="{6333292B-5DBE-484D-8A79-D1A967543916}"/>
    <hyperlink ref="B385" r:id="rId900" xr:uid="{AAE3A82B-709B-42BC-BC07-AEA5937B311E}"/>
    <hyperlink ref="A517" r:id="rId901" xr:uid="{E0546A4A-3613-4B3F-A0A2-474B881640A8}"/>
    <hyperlink ref="B517" r:id="rId902" xr:uid="{755434E3-30C0-439D-96EA-50AF938408B5}"/>
    <hyperlink ref="A367" r:id="rId903" xr:uid="{361014D8-F95E-4FAC-8EF3-D17D78140626}"/>
    <hyperlink ref="B367" r:id="rId904" xr:uid="{F3BBBC65-99EC-4EA6-9CA9-205AA6935B84}"/>
    <hyperlink ref="A411" r:id="rId905" xr:uid="{248F9701-956B-40B2-B38A-D0157277559B}"/>
    <hyperlink ref="B411" r:id="rId906" xr:uid="{317675BB-F6F0-4C00-B900-1B9FCFC81CE1}"/>
    <hyperlink ref="A531" r:id="rId907" xr:uid="{D5C4EE5E-7AF2-459C-9462-08240958136D}"/>
    <hyperlink ref="B531" r:id="rId908" xr:uid="{A18D2A41-A997-4D03-BFA0-6DA9C97D5722}"/>
    <hyperlink ref="A456" r:id="rId909" xr:uid="{371FFC0C-9A83-4E5C-B8EB-E29D3B251FA1}"/>
    <hyperlink ref="B456" r:id="rId910" xr:uid="{C777372E-ADC7-4A43-9772-DDFB9FB5F523}"/>
    <hyperlink ref="A528" r:id="rId911" xr:uid="{40E3B344-150A-47E7-982C-6986977ABBFB}"/>
    <hyperlink ref="B528" r:id="rId912" xr:uid="{6F7882FA-0BD6-46D5-9F09-0F5614DB6CCF}"/>
    <hyperlink ref="A482" r:id="rId913" xr:uid="{1174D67A-3704-443B-A093-9CFD49D88E47}"/>
    <hyperlink ref="B482" r:id="rId914" xr:uid="{BEB8BF8B-1D4D-4451-BE8A-19E74AD2CF24}"/>
    <hyperlink ref="A263" r:id="rId915" xr:uid="{D74322A7-00DE-446A-AA5E-AE5542CB359A}"/>
    <hyperlink ref="B263" r:id="rId916" xr:uid="{5C70997E-87E3-4352-A17B-AEC7DC584A67}"/>
    <hyperlink ref="A523" r:id="rId917" xr:uid="{C84352AB-14D8-4DD0-9CF3-4152FD658175}"/>
    <hyperlink ref="B523" r:id="rId918" xr:uid="{033B72AE-125D-4871-A9A3-46B87C696CC5}"/>
    <hyperlink ref="A321" r:id="rId919" xr:uid="{46703AB6-1F67-4162-B915-A9E1A9CC1597}"/>
    <hyperlink ref="B321" r:id="rId920" xr:uid="{844BEC04-D71F-43B4-9C4C-5CE887478B11}"/>
    <hyperlink ref="A469" r:id="rId921" xr:uid="{E016ABC8-B35E-4C19-B5B6-9E2E19856BA4}"/>
    <hyperlink ref="B469" r:id="rId922" xr:uid="{9F0C9AB6-262C-434A-956E-E20EEEE4770D}"/>
    <hyperlink ref="A187" r:id="rId923" xr:uid="{20F8F7C6-728A-4726-804C-0EA3EC221F03}"/>
    <hyperlink ref="B187" r:id="rId924" xr:uid="{C5B7090C-6FAE-4961-85E6-6AC8E9124723}"/>
    <hyperlink ref="A410" r:id="rId925" xr:uid="{52414CBE-945A-4CF1-9C38-5BF6B00C7B09}"/>
    <hyperlink ref="B410" r:id="rId926" xr:uid="{5F033BAA-33EA-42E1-AB00-BFECB85DD32A}"/>
    <hyperlink ref="A503" r:id="rId927" xr:uid="{0C3D30B8-FD31-42B8-ADFC-064AB4C7B781}"/>
    <hyperlink ref="B503" r:id="rId928" xr:uid="{079BA151-55E3-4CA9-91BA-91D073582E07}"/>
    <hyperlink ref="A483" r:id="rId929" xr:uid="{10FDDDEC-C541-45F2-8B10-44AD73FA6BF4}"/>
    <hyperlink ref="B483" r:id="rId930" xr:uid="{7E579F9D-2C7A-4075-BF88-83C2186D4A9E}"/>
    <hyperlink ref="A361" r:id="rId931" xr:uid="{EC0C2C59-BD99-447E-9D26-68B80488EED7}"/>
    <hyperlink ref="B361" r:id="rId932" xr:uid="{1BF9852D-2242-4DEA-BD10-40FB9383B701}"/>
    <hyperlink ref="A464" r:id="rId933" xr:uid="{412AD500-06FA-41D3-B9D1-CD92D1757ACA}"/>
    <hyperlink ref="B464" r:id="rId934" xr:uid="{03471CEB-C310-4507-90D8-6495C5377DB8}"/>
    <hyperlink ref="A463" r:id="rId935" xr:uid="{9A4F9352-40B1-4664-BC6B-66F4F168F345}"/>
    <hyperlink ref="B463" r:id="rId936" xr:uid="{E194B8C0-FD37-4538-9B0B-DC4608FD0C7B}"/>
    <hyperlink ref="A449" r:id="rId937" xr:uid="{986FBC65-33E1-4C8E-B491-B641754C23FC}"/>
    <hyperlink ref="B449" r:id="rId938" xr:uid="{EB559A8D-56FC-4923-8995-412809FA1F3C}"/>
    <hyperlink ref="A277" r:id="rId939" xr:uid="{A5DAF058-9B70-49FE-82FB-36F1D10A21F8}"/>
    <hyperlink ref="B277" r:id="rId940" xr:uid="{4F28B223-5AD5-40CB-A801-18C4FC9A5E0C}"/>
    <hyperlink ref="A505" r:id="rId941" xr:uid="{FA73C0F5-602C-4D62-9FAD-4B0FAF224EFC}"/>
    <hyperlink ref="B505" r:id="rId942" xr:uid="{FDD66189-07D3-47E2-AB82-B6AFE5344803}"/>
    <hyperlink ref="A238" r:id="rId943" xr:uid="{6F5E0ADE-0C0F-49F1-B572-BC8E62172CB3}"/>
    <hyperlink ref="B238" r:id="rId944" xr:uid="{565FB0AE-5B1B-42C6-B052-0E012AD4C470}"/>
    <hyperlink ref="A380" r:id="rId945" xr:uid="{2D152A9E-110A-4771-810D-BE5F1F9F0D11}"/>
    <hyperlink ref="B380" r:id="rId946" xr:uid="{FD51BB88-B72F-4444-8741-28C41F83A57D}"/>
    <hyperlink ref="A363" r:id="rId947" xr:uid="{DAAFFFAA-4621-42CD-9298-6DC7366FCABA}"/>
    <hyperlink ref="B363" r:id="rId948" xr:uid="{1675159A-C334-4395-80B3-F07AAC3460AB}"/>
    <hyperlink ref="A504" r:id="rId949" xr:uid="{AB4CF12B-10C0-4B6A-B5F9-97E9F93F5C81}"/>
    <hyperlink ref="B504" r:id="rId950" xr:uid="{139C422A-41D9-4F22-9FC6-ED5D41EB64AA}"/>
    <hyperlink ref="A518" r:id="rId951" xr:uid="{4AF81D98-E52F-4890-975D-4C8FCAE69C54}"/>
    <hyperlink ref="B518" r:id="rId952" xr:uid="{B0DCADCD-E06B-440C-9C41-B89678647F78}"/>
    <hyperlink ref="A255" r:id="rId953" xr:uid="{65E1714B-BC0A-41AA-9D52-B0850FA7E0D9}"/>
    <hyperlink ref="B255" r:id="rId954" xr:uid="{65455786-CCC0-4BFB-892F-3F41B422F41B}"/>
    <hyperlink ref="A516" r:id="rId955" xr:uid="{9793FF3B-5C92-464C-A306-05617DCD0053}"/>
    <hyperlink ref="B516" r:id="rId956" xr:uid="{91B06238-2F3F-4312-9D15-2237F21E3968}"/>
    <hyperlink ref="A470" r:id="rId957" xr:uid="{3BF24F78-D7A6-4F2F-8BE2-49E1E7C2B4D8}"/>
    <hyperlink ref="B470" r:id="rId958" xr:uid="{EF2AA365-B9DE-485A-A429-EC94BA2F5B18}"/>
    <hyperlink ref="A512" r:id="rId959" xr:uid="{89F97DC1-D859-4953-9A9C-7493D48DADD1}"/>
    <hyperlink ref="B512" r:id="rId960" xr:uid="{F97A57D3-6FC5-4272-A343-3E00DB7EB804}"/>
    <hyperlink ref="A300" r:id="rId961" xr:uid="{630983ED-1A97-498F-93B5-13420868AA65}"/>
    <hyperlink ref="B300" r:id="rId962" xr:uid="{6F0D151C-1355-4F99-BCD4-1FB22C38D256}"/>
    <hyperlink ref="A486" r:id="rId963" xr:uid="{86B5A772-A37B-46CD-ABB1-37EC9161EA5B}"/>
    <hyperlink ref="B486" r:id="rId964" xr:uid="{19784F2E-BF40-4474-B926-59C511E7EEAA}"/>
    <hyperlink ref="A307" r:id="rId965" xr:uid="{4FE56009-269C-4001-96EC-4EC564A30663}"/>
    <hyperlink ref="B307" r:id="rId966" xr:uid="{2B01BAAC-2EC1-46B3-BF34-49875F52462C}"/>
    <hyperlink ref="A481" r:id="rId967" xr:uid="{D1B39457-C803-4306-B5C3-049E93176781}"/>
    <hyperlink ref="B481" r:id="rId968" xr:uid="{BF874EDD-3111-4D2F-9B92-B0FC288AA367}"/>
    <hyperlink ref="A452" r:id="rId969" xr:uid="{35E50B35-CC3F-4BD9-8C00-3AC76BD244D1}"/>
    <hyperlink ref="B452" r:id="rId970" xr:uid="{2F0AB706-FF56-4CFA-8A8C-B7A47E295E2D}"/>
    <hyperlink ref="A508" r:id="rId971" xr:uid="{EA940EE1-AACB-495A-9459-12765B9E0140}"/>
    <hyperlink ref="B508" r:id="rId972" xr:uid="{D6ECA25E-1661-4EDC-A222-F3F9865532E2}"/>
    <hyperlink ref="A296" r:id="rId973" xr:uid="{29A0F19E-AC98-44F6-8B60-4CA75DB4E794}"/>
    <hyperlink ref="B296" r:id="rId974" xr:uid="{7833169B-839F-4869-B09E-71194AD017C5}"/>
    <hyperlink ref="A527" r:id="rId975" xr:uid="{4052506E-EE97-4CFE-9269-E1728C4CEF13}"/>
    <hyperlink ref="B527" r:id="rId976" xr:uid="{CECD6865-9CAF-4913-A775-23CFE63FFBF3}"/>
    <hyperlink ref="A309" r:id="rId977" xr:uid="{C1E72A5C-35E4-48FC-B343-024F73A73AD2}"/>
    <hyperlink ref="B309" r:id="rId978" xr:uid="{0717B669-2CB9-4662-87F0-989BBEA5FC38}"/>
    <hyperlink ref="A534" r:id="rId979" xr:uid="{22F0829A-5856-4CB7-B9B9-EFB1616067D7}"/>
    <hyperlink ref="B534" r:id="rId980" xr:uid="{1E51A316-A984-4038-9199-CCFE305E18A6}"/>
    <hyperlink ref="A506" r:id="rId981" xr:uid="{C0928DF8-3DD4-4CA4-9CDB-A9B943E3E575}"/>
    <hyperlink ref="B506" r:id="rId982" xr:uid="{030A7309-9FC2-4138-97DF-C357FD1B29B2}"/>
    <hyperlink ref="A507" r:id="rId983" xr:uid="{49E3839E-6492-4185-A325-02535454D83B}"/>
    <hyperlink ref="B507" r:id="rId984" xr:uid="{9D893B04-E55C-400A-9DEC-57B5AFB26D9B}"/>
    <hyperlink ref="A475" r:id="rId985" xr:uid="{D722CCEA-6ACD-4D32-A0D0-046F8E29B937}"/>
    <hyperlink ref="B475" r:id="rId986" xr:uid="{8C00FB9B-2E8F-4A3B-A203-9A9065A70D07}"/>
    <hyperlink ref="A550" r:id="rId987" xr:uid="{ADAEB94A-DFAC-4617-B5B4-0F09BEEA41F7}"/>
    <hyperlink ref="B550" r:id="rId988" xr:uid="{E2662457-5D2E-4ECE-90DF-B68F56CB52BF}"/>
    <hyperlink ref="A539" r:id="rId989" xr:uid="{C44997DC-C564-4A7D-9E48-46F91E303FE7}"/>
    <hyperlink ref="B539" r:id="rId990" xr:uid="{54D48960-28FC-457E-BFA3-B7115EB74192}"/>
    <hyperlink ref="A529" r:id="rId991" xr:uid="{9A0B248A-8819-41A8-A7D9-E0F9D4D5F904}"/>
    <hyperlink ref="B529" r:id="rId992" xr:uid="{4DF39A0E-5D4A-4517-81EB-97618B139060}"/>
    <hyperlink ref="A439" r:id="rId993" xr:uid="{895CF806-3797-467A-9B7A-FF608F8D7E19}"/>
    <hyperlink ref="B439" r:id="rId994" xr:uid="{9498ABE6-F274-4FC9-88A7-1585D3268FD0}"/>
    <hyperlink ref="A472" r:id="rId995" xr:uid="{C5C39454-C334-4958-B857-D92C1646E572}"/>
    <hyperlink ref="B472" r:id="rId996" xr:uid="{0CFDF8F0-7202-40CA-ADD8-BB610AD9F46E}"/>
    <hyperlink ref="A547" r:id="rId997" xr:uid="{DFE9B998-9FC1-4B6E-B052-842FC0BDB77B}"/>
    <hyperlink ref="B547" r:id="rId998" xr:uid="{EAD184D8-C6E1-4863-A2A0-B324AF38B733}"/>
    <hyperlink ref="A526" r:id="rId999" xr:uid="{F5E5E7AC-771D-4F1D-B174-B889E250DD60}"/>
    <hyperlink ref="B526" r:id="rId1000" xr:uid="{6B481FB6-53D5-4F7D-8FBA-6AFD9EC518D9}"/>
    <hyperlink ref="A485" r:id="rId1001" xr:uid="{30EE6C6D-87D6-4CCF-A09E-00D063B6D180}"/>
    <hyperlink ref="B485" r:id="rId1002" xr:uid="{FB944BE8-A6D0-4264-8440-91B983F3C423}"/>
    <hyperlink ref="A545" r:id="rId1003" xr:uid="{21D7C792-AE2B-4123-9E16-0C79B2C5A282}"/>
    <hyperlink ref="B545" r:id="rId1004" xr:uid="{0498DC0C-1C03-4DFE-92FA-57C28B60565D}"/>
    <hyperlink ref="A538" r:id="rId1005" xr:uid="{5C5E019F-1B48-4A34-AB08-89FA72094620}"/>
    <hyperlink ref="B538" r:id="rId1006" xr:uid="{9C1A8FB9-2C3F-4D80-B507-92DA29E9AB66}"/>
    <hyperlink ref="A308" r:id="rId1007" xr:uid="{F7C15B61-AA71-445A-954D-A37E71F0784C}"/>
    <hyperlink ref="B308" r:id="rId1008" xr:uid="{EEA90B39-ADA1-41EA-9D7A-AD6FD59EFEB3}"/>
    <hyperlink ref="A514" r:id="rId1009" xr:uid="{8A963241-D3D1-4F14-841F-08FB7B45DE8F}"/>
    <hyperlink ref="B514" r:id="rId1010" xr:uid="{270404EC-8E8F-4BD5-97C5-AD7BF216A45F}"/>
    <hyperlink ref="A546" r:id="rId1011" xr:uid="{6297EEE8-17F2-4412-A83A-A9D132F0AF86}"/>
    <hyperlink ref="B546" r:id="rId1012" xr:uid="{EA335318-7A1F-4D74-A630-00FA7C5F71B8}"/>
    <hyperlink ref="A543" r:id="rId1013" xr:uid="{4A904C6D-00C9-4E57-A181-AA898B0C803B}"/>
    <hyperlink ref="B543" r:id="rId1014" xr:uid="{CB98768B-25AF-472D-B262-65D52F99EF28}"/>
    <hyperlink ref="A540" r:id="rId1015" xr:uid="{09D3F75E-4096-4FC7-91D1-DD496C0CB000}"/>
    <hyperlink ref="B540" r:id="rId1016" xr:uid="{9529A2EB-D3D0-47AC-BB19-DE9410B6B83A}"/>
    <hyperlink ref="A354" r:id="rId1017" xr:uid="{002345B7-7746-4B16-806A-9404C12EE559}"/>
    <hyperlink ref="B354" r:id="rId1018" xr:uid="{2FA42D42-E010-4D0C-BEFC-D13B177A2141}"/>
    <hyperlink ref="A525" r:id="rId1019" xr:uid="{C3EDD926-D836-4BC8-90EA-AFE227DE91E0}"/>
    <hyperlink ref="B525" r:id="rId1020" xr:uid="{FCD83084-88C9-40F4-A709-A7A869B11194}"/>
    <hyperlink ref="A491" r:id="rId1021" xr:uid="{3A1B8F87-6F64-498C-89A8-EBB9F106A6DA}"/>
    <hyperlink ref="B491" r:id="rId1022" xr:uid="{EEB892E6-D0F4-4649-88C9-71C46A0E9FE3}"/>
    <hyperlink ref="A502" r:id="rId1023" xr:uid="{0C6935F6-5926-48F1-A9BE-69BB036E133B}"/>
    <hyperlink ref="B502" r:id="rId1024" xr:uid="{64CA78FC-82D3-4244-9AD6-A60339BA2D66}"/>
    <hyperlink ref="A520" r:id="rId1025" xr:uid="{29E0647F-C4BE-476D-A195-37A43F358A41}"/>
    <hyperlink ref="B520" r:id="rId1026" xr:uid="{EC13AFCD-ECBE-4C66-9ED9-B5F8280BE940}"/>
    <hyperlink ref="A454" r:id="rId1027" xr:uid="{36931507-8CEE-4B16-9EA2-8C10889256EC}"/>
    <hyperlink ref="B454" r:id="rId1028" xr:uid="{4E248B4F-637F-46D3-A44F-868A708932A9}"/>
    <hyperlink ref="A537" r:id="rId1029" xr:uid="{F20734AB-2C75-410C-A7DD-261410CB4A5A}"/>
    <hyperlink ref="B537" r:id="rId1030" xr:uid="{BC3860B7-85AC-443C-BA97-B600E83FC71A}"/>
    <hyperlink ref="A544" r:id="rId1031" xr:uid="{0D6120DE-D397-4DDC-9CD6-7833029EFBBB}"/>
    <hyperlink ref="B544" r:id="rId1032" xr:uid="{3019C9C6-4D30-4394-AA0B-E146FD834BF8}"/>
    <hyperlink ref="A467" r:id="rId1033" xr:uid="{9210CE3D-9EF9-47A8-8A75-6A6DB4B5D633}"/>
    <hyperlink ref="B467" r:id="rId1034" xr:uid="{932D7D27-41E5-4D21-8438-F66FA4C72632}"/>
    <hyperlink ref="A557" r:id="rId1035" xr:uid="{02CCC759-D2CF-42DE-A35E-6C41217D792E}"/>
    <hyperlink ref="B557" r:id="rId1036" xr:uid="{A18BD2C4-2980-46CC-964B-638F457E05EE}"/>
    <hyperlink ref="A440" r:id="rId1037" xr:uid="{A17BE4B4-B5E1-4AD1-AACD-CF71206DEF97}"/>
    <hyperlink ref="B440" r:id="rId1038" xr:uid="{2D30D2BC-1FF0-4921-9840-3A7C0482ACB9}"/>
    <hyperlink ref="A487" r:id="rId1039" xr:uid="{51D1015A-3491-4CB9-B412-8145581D184C}"/>
    <hyperlink ref="B487" r:id="rId1040" xr:uid="{5B747528-F2E8-495D-BF2E-2D01BBD26A23}"/>
    <hyperlink ref="A519" r:id="rId1041" xr:uid="{91D13ACA-E306-4AA2-9F7F-B892373016D5}"/>
    <hyperlink ref="B519" r:id="rId1042" xr:uid="{5E0B1FA6-0BF1-40B1-9FAC-9377BF35AFCF}"/>
    <hyperlink ref="A565" r:id="rId1043" xr:uid="{F0E1BFF5-19AE-4E16-AA55-25650C7148CB}"/>
    <hyperlink ref="B565" r:id="rId1044" xr:uid="{BB91BB84-B335-486B-99EE-46E11D6BDD32}"/>
    <hyperlink ref="A560" r:id="rId1045" xr:uid="{5F5848BE-C5E8-4E57-A9FB-E66A956F73BD}"/>
    <hyperlink ref="B560" r:id="rId1046" xr:uid="{99931865-DC23-4E2D-86F1-78FE762E5E6F}"/>
    <hyperlink ref="A124" r:id="rId1047" xr:uid="{418D11A6-2935-48C3-A488-7321C31EDB0A}"/>
    <hyperlink ref="B124" r:id="rId1048" xr:uid="{65C96587-17EF-4954-95BD-006E044DB3D0}"/>
    <hyperlink ref="A536" r:id="rId1049" xr:uid="{02A91A24-3D67-4BC3-B7D5-0DFA1C6ADB9D}"/>
    <hyperlink ref="B536" r:id="rId1050" xr:uid="{E097BD7C-544E-4CEC-954E-846A5403ADCE}"/>
    <hyperlink ref="A535" r:id="rId1051" xr:uid="{DBE4C67C-8DC9-4B8D-B998-24E0C658635C}"/>
    <hyperlink ref="B535" r:id="rId1052" xr:uid="{4E338D32-F58E-4EE1-81D9-D9E42A240A46}"/>
    <hyperlink ref="A556" r:id="rId1053" xr:uid="{740FC635-8F5F-4EBE-BCE9-7EF1508A4745}"/>
    <hyperlink ref="B556" r:id="rId1054" xr:uid="{5C740C4F-4480-4EDB-A2A5-66F28FF0DF8A}"/>
    <hyperlink ref="A399" r:id="rId1055" xr:uid="{8F4A8079-8F0C-44AA-ADB3-9081CC4FF6D6}"/>
    <hyperlink ref="B399" r:id="rId1056" xr:uid="{CA5675C7-45F3-4748-B7BC-C7972ED0C9C6}"/>
    <hyperlink ref="A552" r:id="rId1057" xr:uid="{27F9C979-45ED-46C7-9588-D39188204776}"/>
    <hyperlink ref="B552" r:id="rId1058" xr:uid="{1959FA31-6DCA-48D0-B983-6B0370A6B112}"/>
    <hyperlink ref="A551" r:id="rId1059" xr:uid="{7C0DE766-D27E-42A8-AE7A-2C39A97F1AAB}"/>
    <hyperlink ref="B551" r:id="rId1060" xr:uid="{EDB2351E-4C05-4764-8E68-9498B95B7E0A}"/>
    <hyperlink ref="A522" r:id="rId1061" xr:uid="{9D6C7A84-04A8-40FC-9C1D-E65FDBDC4E13}"/>
    <hyperlink ref="B522" r:id="rId1062" xr:uid="{D00325BB-FA94-4934-83BB-7F344EE54ECA}"/>
    <hyperlink ref="A521" r:id="rId1063" xr:uid="{4B45AC08-C3F7-4C4C-B603-5B970AA0AB22}"/>
    <hyperlink ref="B521" r:id="rId1064" xr:uid="{171C25DE-4331-437D-81D9-F1E79F386542}"/>
    <hyperlink ref="A530" r:id="rId1065" xr:uid="{F36B9D72-58F8-43C6-B1D8-B9C63D8F7D27}"/>
    <hyperlink ref="B530" r:id="rId1066" xr:uid="{1F9543C6-89AA-443E-99BC-88B4B49EA16E}"/>
    <hyperlink ref="A564" r:id="rId1067" xr:uid="{660F821F-E2B8-4B28-957A-FB2352E8D659}"/>
    <hyperlink ref="B564" r:id="rId1068" xr:uid="{65E3E602-7EF5-419C-AE08-6263A6DA0A4D}"/>
    <hyperlink ref="A480" r:id="rId1069" xr:uid="{6BA4ABF5-A8B7-47D4-8D58-1153BA79F82C}"/>
    <hyperlink ref="B480" r:id="rId1070" xr:uid="{9F0C94D9-A2DE-4CD6-8FA3-7F4AB40F768D}"/>
    <hyperlink ref="A549" r:id="rId1071" xr:uid="{42151F0F-365F-44D9-9EBD-80F3A1058C92}"/>
    <hyperlink ref="B549" r:id="rId1072" xr:uid="{5032148E-F0BE-4A9C-91B0-32140B9807C1}"/>
    <hyperlink ref="A515" r:id="rId1073" xr:uid="{6DB0F6C1-5531-4383-A64D-6FB6C1C115D0}"/>
    <hyperlink ref="B515" r:id="rId1074" xr:uid="{064CC4A3-CB46-4371-A2B8-6C81C9D3F5D9}"/>
    <hyperlink ref="A566" r:id="rId1075" xr:uid="{53D6284F-9C22-419B-A323-1FDF5A67999C}"/>
    <hyperlink ref="B566" r:id="rId1076" xr:uid="{28ED93CB-EB67-4345-A1CA-780266C9BCF6}"/>
    <hyperlink ref="A558" r:id="rId1077" xr:uid="{9521D036-CD33-41C9-880B-A174FF928014}"/>
    <hyperlink ref="B558" r:id="rId1078" xr:uid="{57DA55C0-B8D1-403C-9A01-263511D3131A}"/>
    <hyperlink ref="A532" r:id="rId1079" xr:uid="{743B84A1-D36D-4A8C-9E26-B5D2ADBD5764}"/>
    <hyperlink ref="B532" r:id="rId1080" xr:uid="{14F4DF4B-CACD-4D35-8C0A-6EBCB7B63D54}"/>
    <hyperlink ref="A500" r:id="rId1081" xr:uid="{39934D36-36A7-4D40-A48C-11444B085309}"/>
    <hyperlink ref="B500" r:id="rId1082" xr:uid="{126473F7-332A-41F2-B2CA-26126E677856}"/>
    <hyperlink ref="A553" r:id="rId1083" xr:uid="{8BC7C888-1698-4148-B510-94C3CC3C0F18}"/>
    <hyperlink ref="B553" r:id="rId1084" xr:uid="{7E79C2AC-7717-4285-B9F0-17B008AE59A8}"/>
    <hyperlink ref="A561" r:id="rId1085" xr:uid="{E9374B30-9A1F-4CEE-B4E9-2CCE54CD615E}"/>
    <hyperlink ref="B561" r:id="rId1086" xr:uid="{3C4B5C15-46F6-4A88-8BCA-F65AEFC5291A}"/>
    <hyperlink ref="A356" r:id="rId1087" xr:uid="{9C392985-3DD0-4D01-BCD2-CDFF78D7DED1}"/>
    <hyperlink ref="B356" r:id="rId1088" xr:uid="{57C1B055-4FF0-4D3F-96BB-A613C483652C}"/>
    <hyperlink ref="A541" r:id="rId1089" xr:uid="{2A62D32A-69B8-43BC-B7B6-E3376FE5F4AA}"/>
    <hyperlink ref="B541" r:id="rId1090" xr:uid="{38C71F00-90F6-4A76-A9BA-AAACD003EADC}"/>
    <hyperlink ref="A355" r:id="rId1091" xr:uid="{C49E3C1F-67DD-4721-BB04-432AD46AFB81}"/>
    <hyperlink ref="B355" r:id="rId1092" xr:uid="{FA6A7035-8BB2-41AC-BB74-4A30A3E609F3}"/>
    <hyperlink ref="A479" r:id="rId1093" xr:uid="{8C4A18A9-6487-4F60-AEB6-0BD8D3E99F45}"/>
    <hyperlink ref="B479" r:id="rId1094" xr:uid="{6B8381D9-E90F-4A28-A54D-FF13AF7E842C}"/>
    <hyperlink ref="A393" r:id="rId1095" xr:uid="{2CB0B822-1EE2-4434-9605-8FA304C192BE}"/>
    <hyperlink ref="B393" r:id="rId1096" xr:uid="{C00B73AF-6BF5-4420-9F2C-15738899FB5A}"/>
    <hyperlink ref="A548" r:id="rId1097" xr:uid="{C7443531-9B1A-41D5-813E-97F3D65D2104}"/>
    <hyperlink ref="B548" r:id="rId1098" xr:uid="{EFD56953-D2B0-4F53-9F09-447E75991C46}"/>
    <hyperlink ref="A563" r:id="rId1099" xr:uid="{6E2D24F8-2C46-4015-A3AD-EA2FBF7AAFD1}"/>
    <hyperlink ref="B563" r:id="rId1100" xr:uid="{7B4E8D53-8308-4B4A-A9F4-68E24C198264}"/>
    <hyperlink ref="A441" r:id="rId1101" xr:uid="{28CB9707-F1D9-4247-8102-CCF88880FA24}"/>
    <hyperlink ref="B441" r:id="rId1102" xr:uid="{9F42C527-CB22-4F47-95E4-D8E1208D7080}"/>
    <hyperlink ref="A559" r:id="rId1103" xr:uid="{12D952BA-048A-488A-9D7D-407CEC20A21E}"/>
    <hyperlink ref="B559" r:id="rId1104" xr:uid="{0625666E-FDF9-4AEE-A39F-C50A320A0CB8}"/>
    <hyperlink ref="A567" r:id="rId1105" xr:uid="{D3A1CCF7-00F0-472A-985E-4E936F5A71CA}"/>
    <hyperlink ref="B567" r:id="rId1106" xr:uid="{93943BB2-D6C1-4F60-B2AA-009DF0E8784D}"/>
    <hyperlink ref="A554" r:id="rId1107" xr:uid="{FFB19379-CFEE-42D9-9DD8-B15DDE591D3B}"/>
    <hyperlink ref="B554" r:id="rId1108" xr:uid="{89457B82-98AD-48C2-8F23-6F27DEA2E46B}"/>
    <hyperlink ref="A542" r:id="rId1109" xr:uid="{C0D5A18C-F0B1-4F92-8BC1-CE584BC3460A}"/>
    <hyperlink ref="B542" r:id="rId1110" xr:uid="{1DD1BC54-47DF-49B6-B982-8D1D05E106C7}"/>
    <hyperlink ref="A568" r:id="rId1111" xr:uid="{67D36E7E-26B6-4F97-BFC6-29C83C24FA19}"/>
    <hyperlink ref="B568" r:id="rId1112" xr:uid="{CA2D93A7-A86B-4639-99F3-359CCFDB0250}"/>
    <hyperlink ref="A562" r:id="rId1113" xr:uid="{B8F6CA61-75D0-4898-B270-F9AC27E371B8}"/>
    <hyperlink ref="B562" r:id="rId1114" xr:uid="{2C43C2D0-C963-41D7-9B71-B05BE37E9ECD}"/>
    <hyperlink ref="A555" r:id="rId1115" xr:uid="{8E777659-8B8D-449D-AE0C-DEE829D1F166}"/>
    <hyperlink ref="B555" r:id="rId1116" xr:uid="{1776901F-65C2-44E2-8E66-6C6766024FC9}"/>
    <hyperlink ref="A569" r:id="rId1117" xr:uid="{86F8205A-9721-40A9-BA8F-D2A90873923B}"/>
    <hyperlink ref="B569" r:id="rId1118" xr:uid="{D02A9FC5-4C44-4E86-8A15-4F40A0AD8F27}"/>
    <hyperlink ref="A570" r:id="rId1119" xr:uid="{776F1C35-F905-44BC-952F-09990028B9F8}"/>
    <hyperlink ref="B570" r:id="rId1120" xr:uid="{19262B77-26DC-46B0-A90C-E3533A5D1933}"/>
    <hyperlink ref="A577" r:id="rId1121" xr:uid="{A652D432-EAE1-4E9F-B90C-4356946EE054}"/>
    <hyperlink ref="B577" r:id="rId1122" xr:uid="{513D2515-B591-4548-8026-27A7DF397D53}"/>
    <hyperlink ref="A574" r:id="rId1123" xr:uid="{333BA6D6-1056-4D0C-AF7D-F8F96CEB0849}"/>
    <hyperlink ref="B574" r:id="rId1124" xr:uid="{40BC9109-36FB-4B3E-BA95-C34D22D8B773}"/>
    <hyperlink ref="A571" r:id="rId1125" xr:uid="{630BA943-7963-4566-A058-97110256F6D3}"/>
    <hyperlink ref="B571" r:id="rId1126" xr:uid="{6807CC1E-D7CA-446E-ADDD-EE51FDBDBB94}"/>
    <hyperlink ref="A578" r:id="rId1127" xr:uid="{787C9AF4-F9BC-4899-B37C-63AF2217A9ED}"/>
    <hyperlink ref="B578" r:id="rId1128" xr:uid="{9B7B91E5-FD0B-4C73-9367-D61F56297219}"/>
    <hyperlink ref="A572" r:id="rId1129" xr:uid="{3380B4E1-FCB3-4959-BA59-CFE7C6657870}"/>
    <hyperlink ref="B572" r:id="rId1130" xr:uid="{2B2C18A4-098F-444E-BDB5-BE89714D414A}"/>
    <hyperlink ref="A573" r:id="rId1131" xr:uid="{CE62C7EE-EF33-4A7F-BC90-72923EBABD8F}"/>
    <hyperlink ref="B573" r:id="rId1132" xr:uid="{C439D3BF-FB59-40FE-8A75-3D522B4C0299}"/>
    <hyperlink ref="A575" r:id="rId1133" xr:uid="{463EAEE9-7D8C-4533-9C91-B5E70FE93944}"/>
    <hyperlink ref="B575" r:id="rId1134" xr:uid="{F769E969-0648-4539-83B2-5ABC13809BA4}"/>
    <hyperlink ref="A576" r:id="rId1135" xr:uid="{183561E1-41AF-4BE2-A81C-42F776A565F5}"/>
    <hyperlink ref="B576" r:id="rId1136" xr:uid="{313B6647-2D9E-446C-989C-F75F128EAC86}"/>
    <hyperlink ref="A579" r:id="rId1137" xr:uid="{5424EBCF-9495-49DF-89A8-F81450AB3D89}"/>
    <hyperlink ref="B579" r:id="rId1138" xr:uid="{668A3931-DAF3-4127-91D6-8C9251B5446B}"/>
  </hyperlinks>
  <pageMargins left="0.7" right="0.7" top="0.75" bottom="0.75" header="0.3" footer="0.3"/>
  <pageSetup paperSize="9" orientation="portrait" r:id="rId1139"/>
  <tableParts count="2">
    <tablePart r:id="rId1140"/>
    <tablePart r:id="rId114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570A1C-A0D8-4F72-932C-53AD7A63EF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J11:J579</xm:sqref>
        </x14:conditionalFormatting>
        <x14:conditionalFormatting xmlns:xm="http://schemas.microsoft.com/office/excel/2006/main">
          <x14:cfRule type="dataBar" id="{74AC6387-8D1E-4874-BE60-0C569F5B4B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V11:V579</xm:sqref>
        </x14:conditionalFormatting>
        <x14:conditionalFormatting xmlns:xm="http://schemas.microsoft.com/office/excel/2006/main">
          <x14:cfRule type="iconSet" priority="25" id="{7E415381-BC1F-4765-BE83-6C79751388B3}">
            <x14:iconSet iconSet="3Triangles">
              <x14:cfvo type="percent">
                <xm:f>0</xm:f>
              </x14:cfvo>
              <x14:cfvo type="num">
                <xm:f>"1.5"</xm:f>
              </x14:cfvo>
              <x14:cfvo type="num">
                <xm:f>2</xm:f>
              </x14:cfvo>
            </x14:iconSet>
          </x14:cfRule>
          <xm:sqref>BQ10</xm:sqref>
        </x14:conditionalFormatting>
        <x14:conditionalFormatting xmlns:xm="http://schemas.microsoft.com/office/excel/2006/main">
          <x14:cfRule type="iconSet" priority="24" id="{781BF6AE-CC19-4419-929A-654241A2BBC2}">
            <x14:iconSet iconSet="3Triangles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</x14:iconSet>
          </x14:cfRule>
          <xm:sqref>BQ11:BQ579</xm:sqref>
        </x14:conditionalFormatting>
        <x14:conditionalFormatting xmlns:xm="http://schemas.microsoft.com/office/excel/2006/main">
          <x14:cfRule type="iconSet" priority="18" id="{B6154969-46BB-4799-83B5-53745A35E7D5}">
            <x14:iconSet iconSet="3Triangles">
              <x14:cfvo type="percent">
                <xm:f>0</xm:f>
              </x14:cfvo>
              <x14:cfvo type="num">
                <xm:f>"1.5"</xm:f>
              </x14:cfvo>
              <x14:cfvo type="num">
                <xm:f>2</xm:f>
              </x14:cfvo>
            </x14:iconSet>
          </x14:cfRule>
          <xm:sqref>BQ584</xm:sqref>
        </x14:conditionalFormatting>
        <x14:conditionalFormatting xmlns:xm="http://schemas.microsoft.com/office/excel/2006/main">
          <x14:cfRule type="iconSet" priority="14" id="{542C7BE6-4805-4F76-A704-3FC1109B2F9B}">
            <x14:iconSet iconSet="3Triangles">
              <x14:cfvo type="percent">
                <xm:f>0</xm:f>
              </x14:cfvo>
              <x14:cfvo type="num">
                <xm:f>"1.5"</xm:f>
              </x14:cfvo>
              <x14:cfvo type="num">
                <xm:f>2</xm:f>
              </x14:cfvo>
            </x14:iconSet>
          </x14:cfRule>
          <xm:sqref>BQ859</xm:sqref>
        </x14:conditionalFormatting>
        <x14:conditionalFormatting xmlns:xm="http://schemas.microsoft.com/office/excel/2006/main">
          <x14:cfRule type="iconSet" priority="2" id="{F0EFFF23-6146-46E7-BE76-28017B3EF08A}">
            <x14:iconSet iconSet="3Triangles">
              <x14:cfvo type="percent">
                <xm:f>0</xm:f>
              </x14:cfvo>
              <x14:cfvo type="num">
                <xm:f>"1.5"</xm:f>
              </x14:cfvo>
              <x14:cfvo type="num">
                <xm:f>2</xm:f>
              </x14:cfvo>
            </x14:iconSet>
          </x14:cfRule>
          <xm:sqref>BQ1134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1"/>
  <sheetViews>
    <sheetView workbookViewId="0">
      <selection sqref="A1:B1"/>
    </sheetView>
  </sheetViews>
  <sheetFormatPr baseColWidth="10" defaultColWidth="12.6640625" defaultRowHeight="15.75" customHeight="1"/>
  <cols>
    <col min="1" max="1" width="5.109375" customWidth="1"/>
    <col min="2" max="2" width="20.6640625" customWidth="1"/>
  </cols>
  <sheetData>
    <row r="1" spans="1:2">
      <c r="A1" s="199" t="s">
        <v>1180</v>
      </c>
      <c r="B1" s="199" t="s">
        <v>1181</v>
      </c>
    </row>
    <row r="2" spans="1:2">
      <c r="A2" s="1" t="s">
        <v>1182</v>
      </c>
      <c r="B2" s="1" t="s">
        <v>1183</v>
      </c>
    </row>
    <row r="3" spans="1:2">
      <c r="A3" s="1" t="s">
        <v>1184</v>
      </c>
      <c r="B3" s="1" t="s">
        <v>1185</v>
      </c>
    </row>
    <row r="4" spans="1:2">
      <c r="A4" s="1" t="s">
        <v>1186</v>
      </c>
      <c r="B4" s="1" t="s">
        <v>1187</v>
      </c>
    </row>
    <row r="5" spans="1:2">
      <c r="A5" s="1" t="s">
        <v>1188</v>
      </c>
      <c r="B5" s="1" t="s">
        <v>1189</v>
      </c>
    </row>
    <row r="6" spans="1:2">
      <c r="A6" s="1" t="s">
        <v>1190</v>
      </c>
      <c r="B6" s="1" t="s">
        <v>1191</v>
      </c>
    </row>
    <row r="7" spans="1:2">
      <c r="A7" s="1" t="s">
        <v>1192</v>
      </c>
      <c r="B7" s="1" t="s">
        <v>1193</v>
      </c>
    </row>
    <row r="8" spans="1:2">
      <c r="A8" s="1" t="s">
        <v>1194</v>
      </c>
      <c r="B8" s="1" t="s">
        <v>1195</v>
      </c>
    </row>
    <row r="9" spans="1:2">
      <c r="A9" s="1" t="s">
        <v>1196</v>
      </c>
      <c r="B9" s="1" t="s">
        <v>1197</v>
      </c>
    </row>
    <row r="10" spans="1:2">
      <c r="A10" s="1" t="s">
        <v>1198</v>
      </c>
      <c r="B10" s="1" t="s">
        <v>1199</v>
      </c>
    </row>
    <row r="11" spans="1:2">
      <c r="A11" s="1" t="s">
        <v>1200</v>
      </c>
      <c r="B11" s="1" t="s">
        <v>1201</v>
      </c>
    </row>
    <row r="12" spans="1:2">
      <c r="A12" s="1" t="s">
        <v>1202</v>
      </c>
      <c r="B12" s="1" t="s">
        <v>1203</v>
      </c>
    </row>
    <row r="13" spans="1:2">
      <c r="A13" s="1" t="s">
        <v>1204</v>
      </c>
      <c r="B13" s="1" t="s">
        <v>1205</v>
      </c>
    </row>
    <row r="14" spans="1:2">
      <c r="A14" s="1" t="s">
        <v>1206</v>
      </c>
      <c r="B14" s="1" t="s">
        <v>1207</v>
      </c>
    </row>
    <row r="15" spans="1:2">
      <c r="A15" s="1" t="s">
        <v>1208</v>
      </c>
      <c r="B15" s="1" t="s">
        <v>1209</v>
      </c>
    </row>
    <row r="16" spans="1:2">
      <c r="A16" s="1" t="s">
        <v>1210</v>
      </c>
      <c r="B16" s="1" t="s">
        <v>1211</v>
      </c>
    </row>
    <row r="17" spans="1:2">
      <c r="A17" s="1" t="s">
        <v>1212</v>
      </c>
      <c r="B17" s="1" t="s">
        <v>1213</v>
      </c>
    </row>
    <row r="18" spans="1:2">
      <c r="A18" s="1" t="s">
        <v>1214</v>
      </c>
      <c r="B18" s="1" t="s">
        <v>1215</v>
      </c>
    </row>
    <row r="19" spans="1:2">
      <c r="A19" s="1" t="s">
        <v>1216</v>
      </c>
      <c r="B19" s="1" t="s">
        <v>1217</v>
      </c>
    </row>
    <row r="20" spans="1:2">
      <c r="A20" s="1" t="s">
        <v>1218</v>
      </c>
      <c r="B20" s="1" t="s">
        <v>1219</v>
      </c>
    </row>
    <row r="21" spans="1:2">
      <c r="A21" s="1" t="s">
        <v>1220</v>
      </c>
      <c r="B21" s="1" t="s">
        <v>1221</v>
      </c>
    </row>
    <row r="22" spans="1:2">
      <c r="A22" s="1" t="s">
        <v>1222</v>
      </c>
      <c r="B22" s="1" t="s">
        <v>1223</v>
      </c>
    </row>
    <row r="23" spans="1:2">
      <c r="A23" s="1" t="s">
        <v>1224</v>
      </c>
      <c r="B23" s="1" t="s">
        <v>1225</v>
      </c>
    </row>
    <row r="24" spans="1:2">
      <c r="A24" s="1" t="s">
        <v>1226</v>
      </c>
      <c r="B24" s="1" t="s">
        <v>1227</v>
      </c>
    </row>
    <row r="25" spans="1:2">
      <c r="A25" s="1" t="s">
        <v>1228</v>
      </c>
      <c r="B25" s="1" t="s">
        <v>1229</v>
      </c>
    </row>
    <row r="26" spans="1:2">
      <c r="A26" s="1" t="s">
        <v>1230</v>
      </c>
      <c r="B26" s="1" t="s">
        <v>1231</v>
      </c>
    </row>
    <row r="27" spans="1:2">
      <c r="A27" s="1" t="s">
        <v>1232</v>
      </c>
      <c r="B27" s="1" t="s">
        <v>1233</v>
      </c>
    </row>
    <row r="28" spans="1:2">
      <c r="A28" s="1" t="s">
        <v>1234</v>
      </c>
      <c r="B28" s="1" t="s">
        <v>1235</v>
      </c>
    </row>
    <row r="29" spans="1:2">
      <c r="A29" s="1" t="s">
        <v>1236</v>
      </c>
      <c r="B29" s="1" t="s">
        <v>1237</v>
      </c>
    </row>
    <row r="30" spans="1:2">
      <c r="A30" s="1" t="s">
        <v>1238</v>
      </c>
      <c r="B30" s="1" t="s">
        <v>1239</v>
      </c>
    </row>
    <row r="31" spans="1:2">
      <c r="A31" s="1" t="s">
        <v>1240</v>
      </c>
      <c r="B31" s="1" t="s">
        <v>1241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9"/>
  <sheetViews>
    <sheetView showGridLines="0" tabSelected="1" workbookViewId="0">
      <selection activeCell="C16" activeCellId="1" sqref="A1:G1 C16:G16"/>
    </sheetView>
  </sheetViews>
  <sheetFormatPr baseColWidth="10" defaultColWidth="12.6640625" defaultRowHeight="15.75" customHeight="1"/>
  <cols>
    <col min="2" max="2" width="52" bestFit="1" customWidth="1"/>
    <col min="3" max="3" width="15.88671875" bestFit="1" customWidth="1"/>
  </cols>
  <sheetData>
    <row r="1" spans="1:7" ht="13.2">
      <c r="A1" s="215" t="s">
        <v>1486</v>
      </c>
      <c r="B1" s="217"/>
      <c r="C1" s="217"/>
      <c r="D1" s="217"/>
      <c r="E1" s="217"/>
      <c r="F1" s="217"/>
      <c r="G1" s="217"/>
    </row>
    <row r="2" spans="1:7" ht="13.2">
      <c r="A2" s="71" t="s">
        <v>0</v>
      </c>
      <c r="B2" s="146" t="s">
        <v>1242</v>
      </c>
      <c r="C2" s="148" t="s">
        <v>35</v>
      </c>
      <c r="D2" s="209" t="s">
        <v>1270</v>
      </c>
      <c r="E2" s="210"/>
      <c r="F2" s="210"/>
      <c r="G2" s="211"/>
    </row>
    <row r="3" spans="1:7" ht="13.2">
      <c r="A3" s="71" t="s">
        <v>1</v>
      </c>
      <c r="B3" s="146" t="s">
        <v>1243</v>
      </c>
      <c r="C3" s="148" t="s">
        <v>36</v>
      </c>
      <c r="D3" s="209" t="s">
        <v>1271</v>
      </c>
      <c r="E3" s="210"/>
      <c r="F3" s="210"/>
      <c r="G3" s="211"/>
    </row>
    <row r="4" spans="1:7" ht="13.2">
      <c r="A4" s="71" t="s">
        <v>2</v>
      </c>
      <c r="B4" s="146" t="s">
        <v>1244</v>
      </c>
      <c r="C4" s="149" t="s">
        <v>37</v>
      </c>
      <c r="D4" s="212" t="s">
        <v>1272</v>
      </c>
      <c r="E4" s="213"/>
      <c r="F4" s="213"/>
      <c r="G4" s="214"/>
    </row>
    <row r="5" spans="1:7" ht="13.2">
      <c r="A5" s="71" t="s">
        <v>3</v>
      </c>
      <c r="B5" s="146" t="s">
        <v>1245</v>
      </c>
      <c r="C5" s="149" t="s">
        <v>38</v>
      </c>
      <c r="D5" s="212" t="s">
        <v>1273</v>
      </c>
      <c r="E5" s="213"/>
      <c r="F5" s="213"/>
      <c r="G5" s="214"/>
    </row>
    <row r="6" spans="1:7" ht="13.2">
      <c r="A6" s="71" t="s">
        <v>4</v>
      </c>
      <c r="B6" s="146" t="s">
        <v>1246</v>
      </c>
      <c r="C6" s="148" t="s">
        <v>39</v>
      </c>
      <c r="D6" s="209" t="s">
        <v>1274</v>
      </c>
      <c r="E6" s="210"/>
      <c r="F6" s="210"/>
      <c r="G6" s="211"/>
    </row>
    <row r="7" spans="1:7" ht="13.2">
      <c r="A7" s="71" t="s">
        <v>5</v>
      </c>
      <c r="B7" s="146" t="s">
        <v>1247</v>
      </c>
      <c r="C7" s="148" t="s">
        <v>40</v>
      </c>
      <c r="D7" s="209" t="s">
        <v>1275</v>
      </c>
      <c r="E7" s="210"/>
      <c r="F7" s="210"/>
      <c r="G7" s="211"/>
    </row>
    <row r="8" spans="1:7" ht="13.2">
      <c r="A8" s="71" t="s">
        <v>6</v>
      </c>
      <c r="B8" s="147" t="s">
        <v>1482</v>
      </c>
      <c r="C8" s="148" t="s">
        <v>41</v>
      </c>
      <c r="D8" s="209" t="s">
        <v>1276</v>
      </c>
      <c r="E8" s="210"/>
      <c r="F8" s="210"/>
      <c r="G8" s="211"/>
    </row>
    <row r="9" spans="1:7" ht="13.2">
      <c r="A9" s="71" t="s">
        <v>7</v>
      </c>
      <c r="B9" s="147" t="s">
        <v>1456</v>
      </c>
      <c r="C9" s="148" t="s">
        <v>42</v>
      </c>
      <c r="D9" s="209" t="s">
        <v>1277</v>
      </c>
      <c r="E9" s="210"/>
      <c r="F9" s="210"/>
      <c r="G9" s="211"/>
    </row>
    <row r="10" spans="1:7" ht="13.2">
      <c r="A10" s="71" t="s">
        <v>8</v>
      </c>
      <c r="B10" s="1" t="s">
        <v>1248</v>
      </c>
    </row>
    <row r="11" spans="1:7" ht="13.2">
      <c r="A11" s="71" t="s">
        <v>9</v>
      </c>
      <c r="B11" s="1" t="s">
        <v>1249</v>
      </c>
    </row>
    <row r="12" spans="1:7" ht="13.2">
      <c r="A12" s="107" t="s">
        <v>10</v>
      </c>
      <c r="B12" s="108" t="s">
        <v>1250</v>
      </c>
    </row>
    <row r="13" spans="1:7" ht="13.2">
      <c r="A13" s="72">
        <v>0.625</v>
      </c>
      <c r="B13" s="1" t="s">
        <v>1251</v>
      </c>
    </row>
    <row r="14" spans="1:7" ht="13.2">
      <c r="A14" s="71" t="s">
        <v>11</v>
      </c>
      <c r="B14" s="1" t="s">
        <v>1252</v>
      </c>
    </row>
    <row r="15" spans="1:7" ht="13.2">
      <c r="A15" s="107" t="s">
        <v>12</v>
      </c>
      <c r="B15" s="108" t="s">
        <v>1253</v>
      </c>
    </row>
    <row r="16" spans="1:7" ht="13.2">
      <c r="A16" s="71" t="s">
        <v>13</v>
      </c>
      <c r="B16" s="1" t="s">
        <v>1254</v>
      </c>
      <c r="C16" s="215" t="s">
        <v>1485</v>
      </c>
      <c r="D16" s="216"/>
      <c r="E16" s="216"/>
      <c r="F16" s="216"/>
      <c r="G16" s="216"/>
    </row>
    <row r="17" spans="1:7" ht="13.2">
      <c r="A17" s="71" t="s">
        <v>14</v>
      </c>
      <c r="B17" s="1" t="s">
        <v>1255</v>
      </c>
      <c r="C17" s="52" t="s">
        <v>1444</v>
      </c>
      <c r="D17" s="209" t="s">
        <v>1483</v>
      </c>
      <c r="E17" s="210"/>
      <c r="F17" s="210"/>
      <c r="G17" s="211"/>
    </row>
    <row r="18" spans="1:7" ht="13.2">
      <c r="A18" s="107" t="s">
        <v>15</v>
      </c>
      <c r="B18" s="108" t="s">
        <v>1256</v>
      </c>
      <c r="C18" s="52" t="s">
        <v>1279</v>
      </c>
      <c r="D18" s="209" t="s">
        <v>1457</v>
      </c>
      <c r="E18" s="210"/>
      <c r="F18" s="210"/>
      <c r="G18" s="211"/>
    </row>
    <row r="19" spans="1:7" ht="13.2">
      <c r="A19" s="71" t="s">
        <v>16</v>
      </c>
      <c r="B19" s="70" t="s">
        <v>1461</v>
      </c>
      <c r="C19" s="52" t="s">
        <v>1287</v>
      </c>
      <c r="D19" s="209" t="s">
        <v>1472</v>
      </c>
      <c r="E19" s="210"/>
      <c r="F19" s="210"/>
      <c r="G19" s="211"/>
    </row>
    <row r="20" spans="1:7" ht="13.2">
      <c r="A20" s="71" t="s">
        <v>17</v>
      </c>
      <c r="B20" s="70" t="s">
        <v>1463</v>
      </c>
      <c r="C20" s="52" t="s">
        <v>1597</v>
      </c>
      <c r="D20" s="209" t="s">
        <v>1481</v>
      </c>
      <c r="E20" s="210"/>
      <c r="F20" s="210"/>
      <c r="G20" s="211"/>
    </row>
    <row r="21" spans="1:7" ht="13.2">
      <c r="A21" s="71" t="s">
        <v>18</v>
      </c>
      <c r="B21" s="70" t="s">
        <v>1459</v>
      </c>
      <c r="C21" s="52" t="s">
        <v>1433</v>
      </c>
      <c r="D21" s="209" t="s">
        <v>1480</v>
      </c>
      <c r="E21" s="210"/>
      <c r="F21" s="210"/>
      <c r="G21" s="211"/>
    </row>
    <row r="22" spans="1:7" ht="13.2">
      <c r="A22" s="71" t="s">
        <v>19</v>
      </c>
      <c r="B22" s="70" t="s">
        <v>1458</v>
      </c>
      <c r="C22" s="52" t="s">
        <v>1282</v>
      </c>
      <c r="D22" s="209" t="s">
        <v>1462</v>
      </c>
      <c r="E22" s="210"/>
      <c r="F22" s="210"/>
      <c r="G22" s="211"/>
    </row>
    <row r="23" spans="1:7" ht="13.2">
      <c r="A23" s="71" t="s">
        <v>20</v>
      </c>
      <c r="B23" s="70" t="s">
        <v>1470</v>
      </c>
      <c r="C23" s="52" t="s">
        <v>1283</v>
      </c>
      <c r="D23" s="209" t="s">
        <v>1464</v>
      </c>
      <c r="E23" s="210"/>
      <c r="F23" s="210"/>
      <c r="G23" s="211"/>
    </row>
    <row r="24" spans="1:7" ht="13.2">
      <c r="A24" s="71" t="s">
        <v>21</v>
      </c>
      <c r="B24" s="70" t="s">
        <v>1465</v>
      </c>
      <c r="C24" s="52" t="s">
        <v>1281</v>
      </c>
      <c r="D24" s="209" t="s">
        <v>1460</v>
      </c>
      <c r="E24" s="210"/>
      <c r="F24" s="210"/>
      <c r="G24" s="211"/>
    </row>
    <row r="25" spans="1:7" ht="13.2">
      <c r="A25" s="71" t="s">
        <v>22</v>
      </c>
      <c r="B25" s="70" t="s">
        <v>1468</v>
      </c>
      <c r="C25" s="52" t="s">
        <v>1291</v>
      </c>
      <c r="D25" s="209" t="s">
        <v>1476</v>
      </c>
      <c r="E25" s="210"/>
      <c r="F25" s="210"/>
      <c r="G25" s="211"/>
    </row>
    <row r="26" spans="1:7" ht="13.2">
      <c r="A26" s="71" t="s">
        <v>23</v>
      </c>
      <c r="B26" s="1" t="s">
        <v>1257</v>
      </c>
      <c r="C26" s="52" t="s">
        <v>1292</v>
      </c>
      <c r="D26" s="209" t="s">
        <v>1477</v>
      </c>
      <c r="E26" s="210"/>
      <c r="F26" s="210"/>
      <c r="G26" s="211"/>
    </row>
    <row r="27" spans="1:7" ht="13.2">
      <c r="A27" s="71" t="s">
        <v>24</v>
      </c>
      <c r="B27" s="1" t="s">
        <v>1258</v>
      </c>
      <c r="C27" s="109" t="s">
        <v>1488</v>
      </c>
      <c r="D27" s="212" t="s">
        <v>1489</v>
      </c>
      <c r="E27" s="213"/>
      <c r="F27" s="213"/>
      <c r="G27" s="214"/>
    </row>
    <row r="28" spans="1:7" ht="13.2">
      <c r="A28" s="71" t="s">
        <v>25</v>
      </c>
      <c r="B28" s="1" t="s">
        <v>1259</v>
      </c>
      <c r="C28" s="52" t="s">
        <v>1280</v>
      </c>
      <c r="D28" s="209" t="s">
        <v>1466</v>
      </c>
      <c r="E28" s="210"/>
      <c r="F28" s="210"/>
      <c r="G28" s="211"/>
    </row>
    <row r="29" spans="1:7" ht="13.2">
      <c r="A29" s="71" t="s">
        <v>26</v>
      </c>
      <c r="B29" s="1" t="s">
        <v>1260</v>
      </c>
      <c r="C29" s="52" t="s">
        <v>1445</v>
      </c>
      <c r="D29" s="209" t="s">
        <v>1484</v>
      </c>
      <c r="E29" s="210"/>
      <c r="F29" s="210"/>
      <c r="G29" s="211"/>
    </row>
    <row r="30" spans="1:7" ht="13.2">
      <c r="A30" s="71" t="str">
        <f>"+ / -"</f>
        <v>+ / -</v>
      </c>
      <c r="B30" s="1" t="s">
        <v>1261</v>
      </c>
      <c r="C30" s="52" t="s">
        <v>1286</v>
      </c>
      <c r="D30" s="209" t="s">
        <v>1471</v>
      </c>
      <c r="E30" s="210"/>
      <c r="F30" s="210"/>
      <c r="G30" s="211"/>
    </row>
    <row r="31" spans="1:7" ht="13.2">
      <c r="A31" s="71" t="s">
        <v>27</v>
      </c>
      <c r="B31" s="1" t="s">
        <v>1262</v>
      </c>
      <c r="C31" s="52" t="s">
        <v>1288</v>
      </c>
      <c r="D31" s="209" t="s">
        <v>1473</v>
      </c>
      <c r="E31" s="210"/>
      <c r="F31" s="210"/>
      <c r="G31" s="211"/>
    </row>
    <row r="32" spans="1:7" ht="13.2">
      <c r="A32" s="71" t="s">
        <v>28</v>
      </c>
      <c r="B32" s="1" t="s">
        <v>1263</v>
      </c>
      <c r="C32" s="52" t="s">
        <v>1284</v>
      </c>
      <c r="D32" s="209" t="s">
        <v>1467</v>
      </c>
      <c r="E32" s="210"/>
      <c r="F32" s="210"/>
      <c r="G32" s="211"/>
    </row>
    <row r="33" spans="1:7" ht="13.2">
      <c r="A33" s="71" t="s">
        <v>29</v>
      </c>
      <c r="B33" s="1" t="s">
        <v>1264</v>
      </c>
      <c r="C33" s="109" t="s">
        <v>1289</v>
      </c>
      <c r="D33" s="212" t="s">
        <v>1474</v>
      </c>
      <c r="E33" s="213"/>
      <c r="F33" s="213"/>
      <c r="G33" s="214"/>
    </row>
    <row r="34" spans="1:7" ht="13.2">
      <c r="A34" s="71" t="s">
        <v>30</v>
      </c>
      <c r="B34" s="1" t="s">
        <v>1265</v>
      </c>
      <c r="C34" s="52" t="s">
        <v>1285</v>
      </c>
      <c r="D34" s="209" t="s">
        <v>1469</v>
      </c>
      <c r="E34" s="210"/>
      <c r="F34" s="210"/>
      <c r="G34" s="211"/>
    </row>
    <row r="35" spans="1:7" ht="13.2">
      <c r="A35" s="107" t="s">
        <v>31</v>
      </c>
      <c r="B35" s="108" t="s">
        <v>1266</v>
      </c>
      <c r="C35" s="109" t="s">
        <v>1290</v>
      </c>
      <c r="D35" s="212" t="s">
        <v>1475</v>
      </c>
      <c r="E35" s="213"/>
      <c r="F35" s="213"/>
      <c r="G35" s="214"/>
    </row>
    <row r="36" spans="1:7" ht="13.2">
      <c r="A36" s="71" t="s">
        <v>32</v>
      </c>
      <c r="B36" s="1" t="s">
        <v>1267</v>
      </c>
      <c r="C36" s="52" t="s">
        <v>1549</v>
      </c>
      <c r="D36" s="209" t="s">
        <v>1562</v>
      </c>
      <c r="E36" s="210"/>
      <c r="F36" s="210"/>
      <c r="G36" s="211"/>
    </row>
    <row r="37" spans="1:7" ht="13.2">
      <c r="A37" s="71" t="s">
        <v>33</v>
      </c>
      <c r="B37" s="1" t="s">
        <v>1268</v>
      </c>
      <c r="C37" s="109" t="s">
        <v>1431</v>
      </c>
      <c r="D37" s="212" t="s">
        <v>1478</v>
      </c>
      <c r="E37" s="213"/>
      <c r="F37" s="213"/>
      <c r="G37" s="214"/>
    </row>
    <row r="38" spans="1:7" ht="13.2">
      <c r="A38" s="71" t="s">
        <v>34</v>
      </c>
      <c r="B38" s="1" t="s">
        <v>1269</v>
      </c>
      <c r="C38" s="150" t="s">
        <v>1432</v>
      </c>
      <c r="D38" s="212" t="s">
        <v>1479</v>
      </c>
      <c r="E38" s="213"/>
      <c r="F38" s="213"/>
      <c r="G38" s="214"/>
    </row>
    <row r="39" spans="1:7" ht="13.2"/>
  </sheetData>
  <mergeCells count="32">
    <mergeCell ref="A1:G1"/>
    <mergeCell ref="D2:G2"/>
    <mergeCell ref="D3:G3"/>
    <mergeCell ref="D4:G4"/>
    <mergeCell ref="D5:G5"/>
    <mergeCell ref="D26:G26"/>
    <mergeCell ref="D27:G27"/>
    <mergeCell ref="D28:G28"/>
    <mergeCell ref="D6:G6"/>
    <mergeCell ref="D7:G7"/>
    <mergeCell ref="D8:G8"/>
    <mergeCell ref="D9:G9"/>
    <mergeCell ref="D21:G21"/>
    <mergeCell ref="D22:G22"/>
    <mergeCell ref="D23:G23"/>
    <mergeCell ref="D24:G24"/>
    <mergeCell ref="D25:G25"/>
    <mergeCell ref="C16:G16"/>
    <mergeCell ref="D17:G17"/>
    <mergeCell ref="D18:G18"/>
    <mergeCell ref="D19:G19"/>
    <mergeCell ref="D20:G20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C5A6-ECC8-419E-BBB5-5A63835DC722}">
  <dimension ref="A2:AK7"/>
  <sheetViews>
    <sheetView showGridLines="0" workbookViewId="0">
      <selection activeCell="L23" sqref="L23"/>
    </sheetView>
  </sheetViews>
  <sheetFormatPr baseColWidth="10" defaultRowHeight="13.2"/>
  <cols>
    <col min="1" max="1" width="19.109375" customWidth="1"/>
  </cols>
  <sheetData>
    <row r="2" spans="1:37">
      <c r="A2" s="110" t="s">
        <v>1516</v>
      </c>
    </row>
    <row r="4" spans="1:37" s="3" customFormat="1">
      <c r="A4" s="6" t="s">
        <v>1517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  <c r="H4" s="7" t="s">
        <v>10</v>
      </c>
      <c r="I4" s="7" t="s">
        <v>12</v>
      </c>
      <c r="J4" s="7" t="s">
        <v>15</v>
      </c>
      <c r="K4" s="7" t="s">
        <v>18</v>
      </c>
      <c r="L4" s="7" t="s">
        <v>19</v>
      </c>
      <c r="M4" s="7" t="s">
        <v>20</v>
      </c>
      <c r="N4" s="7" t="s">
        <v>21</v>
      </c>
      <c r="O4" s="7" t="s">
        <v>22</v>
      </c>
      <c r="P4" s="6" t="s">
        <v>30</v>
      </c>
      <c r="Q4" s="6" t="s">
        <v>31</v>
      </c>
      <c r="R4" s="6" t="s">
        <v>33</v>
      </c>
      <c r="S4" s="6" t="s">
        <v>34</v>
      </c>
      <c r="T4" s="6" t="s">
        <v>35</v>
      </c>
      <c r="U4" s="6" t="s">
        <v>37</v>
      </c>
      <c r="V4" s="6" t="s">
        <v>38</v>
      </c>
      <c r="W4" s="9" t="s">
        <v>1279</v>
      </c>
      <c r="X4" s="9" t="s">
        <v>1280</v>
      </c>
      <c r="Y4" s="9" t="s">
        <v>1281</v>
      </c>
      <c r="Z4" s="9" t="s">
        <v>1282</v>
      </c>
      <c r="AA4" s="9" t="s">
        <v>1283</v>
      </c>
      <c r="AB4" s="9" t="s">
        <v>1284</v>
      </c>
      <c r="AC4" s="9" t="s">
        <v>1285</v>
      </c>
      <c r="AD4" s="9" t="s">
        <v>1286</v>
      </c>
      <c r="AE4" s="10" t="s">
        <v>1287</v>
      </c>
      <c r="AF4" s="10" t="s">
        <v>1289</v>
      </c>
      <c r="AG4" s="10" t="s">
        <v>1290</v>
      </c>
      <c r="AH4" s="10" t="s">
        <v>1291</v>
      </c>
      <c r="AI4" s="10" t="s">
        <v>1292</v>
      </c>
      <c r="AJ4" s="63" t="s">
        <v>1445</v>
      </c>
      <c r="AK4" s="10" t="s">
        <v>1488</v>
      </c>
    </row>
    <row r="5" spans="1:37">
      <c r="A5" s="29" t="s">
        <v>1514</v>
      </c>
      <c r="B5" s="32">
        <v>26.152899824253076</v>
      </c>
      <c r="C5" s="32">
        <v>46.231985940246048</v>
      </c>
      <c r="D5" s="32">
        <v>23.235500878734623</v>
      </c>
      <c r="E5" s="32">
        <v>22.996485061511425</v>
      </c>
      <c r="F5" s="32">
        <v>19.429173989455201</v>
      </c>
      <c r="G5" s="32">
        <v>492.11775043936728</v>
      </c>
      <c r="H5" s="32">
        <v>44.610896309314569</v>
      </c>
      <c r="I5" s="32">
        <v>29.902460456941991</v>
      </c>
      <c r="J5" s="32">
        <v>72.02407732864674</v>
      </c>
      <c r="K5" s="32">
        <v>190.7908611599297</v>
      </c>
      <c r="L5" s="32">
        <v>114.83479789103691</v>
      </c>
      <c r="M5" s="32">
        <v>58.418277680140598</v>
      </c>
      <c r="N5" s="32">
        <v>35.553602811950789</v>
      </c>
      <c r="O5" s="32">
        <v>21.205623901581724</v>
      </c>
      <c r="P5" s="32">
        <v>14.551318101933241</v>
      </c>
      <c r="Q5" s="32">
        <v>1.8736379613356764</v>
      </c>
      <c r="R5" s="32">
        <v>4.8203866432337419</v>
      </c>
      <c r="S5" s="32">
        <v>13.125307557117768</v>
      </c>
      <c r="T5" s="32">
        <v>8.94428822495607</v>
      </c>
      <c r="U5" s="32">
        <v>51.719156414762786</v>
      </c>
      <c r="V5" s="32">
        <v>54.554833040421777</v>
      </c>
      <c r="W5" s="32">
        <v>8.887701704223284</v>
      </c>
      <c r="X5" s="32">
        <v>2.0856741022612892</v>
      </c>
      <c r="Y5" s="32">
        <v>3.5966341795181682</v>
      </c>
      <c r="Z5" s="32">
        <v>0.93807775569901675</v>
      </c>
      <c r="AA5" s="32">
        <v>2.6631631912507645</v>
      </c>
      <c r="AB5" s="32">
        <v>0.66894024905297422</v>
      </c>
      <c r="AC5" s="32">
        <v>0.40483115239478279</v>
      </c>
      <c r="AD5" s="32">
        <v>1.0906490916992297</v>
      </c>
      <c r="AE5" s="32">
        <v>0.41782487263264528</v>
      </c>
      <c r="AF5" s="32">
        <v>3.4718942932764535E-2</v>
      </c>
      <c r="AG5" s="32">
        <v>2.0908175137147496E-2</v>
      </c>
      <c r="AH5" s="32">
        <v>5.1304083835390799E-2</v>
      </c>
      <c r="AI5" s="32">
        <v>0.1362046707674967</v>
      </c>
      <c r="AJ5" s="32">
        <v>0.10049459573858541</v>
      </c>
      <c r="AK5" s="32">
        <v>0.18704194201867741</v>
      </c>
    </row>
    <row r="6" spans="1:37">
      <c r="A6" s="29" t="s">
        <v>1515</v>
      </c>
      <c r="B6" s="32">
        <v>40</v>
      </c>
      <c r="C6" s="32">
        <v>82</v>
      </c>
      <c r="D6" s="32">
        <v>64</v>
      </c>
      <c r="E6" s="32">
        <v>64</v>
      </c>
      <c r="F6" s="32">
        <v>37.700000000000003</v>
      </c>
      <c r="G6" s="32">
        <v>2485</v>
      </c>
      <c r="H6" s="32">
        <v>100</v>
      </c>
      <c r="I6" s="32">
        <v>100</v>
      </c>
      <c r="J6" s="32">
        <v>100</v>
      </c>
      <c r="K6" s="32">
        <v>1008</v>
      </c>
      <c r="L6" s="32">
        <v>882</v>
      </c>
      <c r="M6" s="32">
        <v>357</v>
      </c>
      <c r="N6" s="32">
        <v>228</v>
      </c>
      <c r="O6" s="32">
        <v>175</v>
      </c>
      <c r="P6" s="32">
        <v>55.6</v>
      </c>
      <c r="Q6" s="32">
        <v>11</v>
      </c>
      <c r="R6" s="32">
        <v>25</v>
      </c>
      <c r="S6" s="32">
        <v>44.4</v>
      </c>
      <c r="T6" s="32">
        <v>22.1</v>
      </c>
      <c r="U6" s="32">
        <v>125</v>
      </c>
      <c r="V6" s="32">
        <v>125</v>
      </c>
      <c r="W6" s="32">
        <v>32.69736842105263</v>
      </c>
      <c r="X6" s="32">
        <v>11.605263157894736</v>
      </c>
      <c r="Y6" s="32">
        <v>13.9</v>
      </c>
      <c r="Z6" s="32">
        <v>4.6034482758620694</v>
      </c>
      <c r="AA6" s="32">
        <v>10.1</v>
      </c>
      <c r="AB6" s="32">
        <v>3</v>
      </c>
      <c r="AC6" s="32">
        <v>3.8043478260869565</v>
      </c>
      <c r="AD6" s="32">
        <v>4.6973684210526319</v>
      </c>
      <c r="AE6" s="32">
        <v>1.3513513513513513</v>
      </c>
      <c r="AF6" s="32">
        <v>0.18518518518518517</v>
      </c>
      <c r="AG6" s="32">
        <v>0.1145887899423782</v>
      </c>
      <c r="AH6" s="32">
        <v>0.23529411764705882</v>
      </c>
      <c r="AI6" s="32">
        <v>0.35087719298245612</v>
      </c>
      <c r="AJ6" s="32">
        <v>0.32472613458528948</v>
      </c>
      <c r="AK6" s="32">
        <v>0.47880690737833592</v>
      </c>
    </row>
    <row r="7" spans="1:37">
      <c r="A7" s="29" t="s">
        <v>6</v>
      </c>
      <c r="B7" s="32">
        <v>19</v>
      </c>
      <c r="C7" s="32">
        <v>1</v>
      </c>
      <c r="D7" s="32">
        <v>0</v>
      </c>
      <c r="E7" s="32">
        <v>0</v>
      </c>
      <c r="F7" s="32">
        <v>0.9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32">
        <v>0</v>
      </c>
      <c r="AI7" s="32">
        <v>0</v>
      </c>
      <c r="AJ7" s="32">
        <v>0</v>
      </c>
      <c r="AK7" s="32">
        <v>0</v>
      </c>
    </row>
  </sheetData>
  <conditionalFormatting sqref="U4">
    <cfRule type="iconSet" priority="2">
      <iconSet>
        <cfvo type="percent" val="0"/>
        <cfvo type="percent" val="33"/>
        <cfvo type="percent" val="67"/>
      </iconSet>
    </cfRule>
    <cfRule type="iconSet" priority="3">
      <iconSet iconSet="4TrafficLights">
        <cfvo type="percent" val="0"/>
        <cfvo type="num" val="20"/>
        <cfvo type="num" val="40"/>
        <cfvo type="num" val="55"/>
      </iconSet>
    </cfRule>
    <cfRule type="iconSet" priority="4">
      <iconSet iconSet="4TrafficLights">
        <cfvo type="percent" val="0"/>
        <cfvo type="percent" val="20"/>
        <cfvo type="percent" val="40"/>
        <cfvo type="percent" val="55"/>
      </iconSet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5A56-B2B2-448F-80C0-E1F91530D305}">
  <dimension ref="A1:H369"/>
  <sheetViews>
    <sheetView showGridLines="0" showRowColHeaders="0" topLeftCell="A174" workbookViewId="0">
      <selection activeCell="A187" sqref="A187:C187"/>
    </sheetView>
  </sheetViews>
  <sheetFormatPr baseColWidth="10" defaultRowHeight="13.2"/>
  <cols>
    <col min="1" max="1" width="23.33203125" customWidth="1"/>
    <col min="2" max="2" width="16.6640625" bestFit="1" customWidth="1"/>
    <col min="3" max="3" width="12.77734375" customWidth="1"/>
    <col min="4" max="4" width="13.109375" customWidth="1"/>
    <col min="5" max="5" width="15.5546875" bestFit="1" customWidth="1"/>
    <col min="6" max="6" width="15.44140625" bestFit="1" customWidth="1"/>
    <col min="7" max="7" width="19" bestFit="1" customWidth="1"/>
    <col min="8" max="8" width="12.33203125" bestFit="1" customWidth="1"/>
  </cols>
  <sheetData>
    <row r="1" spans="1:8">
      <c r="A1" s="224" t="s">
        <v>1335</v>
      </c>
      <c r="B1" s="224"/>
      <c r="C1" s="224"/>
      <c r="D1" s="224"/>
      <c r="E1" s="224"/>
      <c r="F1" s="224"/>
      <c r="G1" s="224"/>
      <c r="H1" s="224"/>
    </row>
    <row r="2" spans="1:8">
      <c r="G2" s="27"/>
      <c r="H2" s="27"/>
    </row>
    <row r="3" spans="1:8">
      <c r="A3" s="220" t="s">
        <v>1293</v>
      </c>
      <c r="B3" s="220"/>
      <c r="C3" s="220"/>
      <c r="D3" s="220"/>
      <c r="E3" s="220"/>
      <c r="F3" s="220"/>
      <c r="G3" s="220"/>
      <c r="H3" s="220"/>
    </row>
    <row r="5" spans="1:8">
      <c r="A5" s="22" t="s">
        <v>1294</v>
      </c>
      <c r="B5" s="22" t="s">
        <v>1316</v>
      </c>
      <c r="C5" s="230" t="s">
        <v>1295</v>
      </c>
      <c r="D5" s="231"/>
      <c r="E5" s="130"/>
    </row>
    <row r="6" spans="1:8" ht="13.2" customHeight="1">
      <c r="A6" s="23" t="s">
        <v>1296</v>
      </c>
      <c r="B6" s="24">
        <f>COUNTA(_xlfn.UNIQUE('Données NBA enrichies'!A2:A570))</f>
        <v>569</v>
      </c>
      <c r="C6" s="225" t="s">
        <v>1297</v>
      </c>
      <c r="D6" s="226"/>
      <c r="E6" s="40"/>
    </row>
    <row r="7" spans="1:8" ht="13.2" customHeight="1">
      <c r="A7" s="23" t="s">
        <v>1298</v>
      </c>
      <c r="B7" s="24">
        <f>COUNTA(_xlfn.UNIQUE('Données NBA enrichies'!B2:B570))</f>
        <v>30</v>
      </c>
      <c r="C7" s="225" t="s">
        <v>1299</v>
      </c>
      <c r="D7" s="226"/>
      <c r="E7" s="40"/>
    </row>
    <row r="8" spans="1:8" ht="26.4">
      <c r="A8" s="23" t="s">
        <v>1300</v>
      </c>
      <c r="B8" s="25">
        <f>AVERAGE('Données NBA enrichies'!D2:D570)</f>
        <v>46.231985940246048</v>
      </c>
      <c r="C8" s="225" t="s">
        <v>1301</v>
      </c>
      <c r="D8" s="226"/>
      <c r="E8" s="40"/>
    </row>
    <row r="9" spans="1:8" ht="26.4">
      <c r="A9" s="23" t="s">
        <v>1302</v>
      </c>
      <c r="B9" s="26">
        <f>AVERAGE('Données NBA enrichies'!G2:G570)</f>
        <v>19.429173989455201</v>
      </c>
      <c r="C9" s="225" t="s">
        <v>1303</v>
      </c>
      <c r="D9" s="226"/>
      <c r="E9" s="40"/>
    </row>
    <row r="10" spans="1:8" ht="13.2" customHeight="1">
      <c r="A10" s="23" t="s">
        <v>1304</v>
      </c>
      <c r="B10" s="25">
        <f>AVERAGE('Données NBA enrichies'!C2:C570)</f>
        <v>26.152899824253076</v>
      </c>
      <c r="C10" s="225" t="s">
        <v>1305</v>
      </c>
      <c r="D10" s="226"/>
      <c r="E10" s="40"/>
    </row>
    <row r="11" spans="1:8" ht="26.4">
      <c r="A11" s="23" t="s">
        <v>1306</v>
      </c>
      <c r="B11" s="24">
        <f>SUM('Données NBA enrichies'!H2:H570)</f>
        <v>280015</v>
      </c>
      <c r="C11" s="225" t="s">
        <v>1307</v>
      </c>
      <c r="D11" s="226"/>
      <c r="E11" s="40"/>
    </row>
    <row r="12" spans="1:8" ht="13.2" customHeight="1">
      <c r="A12" s="23" t="s">
        <v>1308</v>
      </c>
      <c r="B12" s="24">
        <f>SUM('Données NBA enrichies'!U2:U570)</f>
        <v>65341</v>
      </c>
      <c r="C12" s="225" t="s">
        <v>1309</v>
      </c>
      <c r="D12" s="226"/>
      <c r="E12" s="40"/>
    </row>
    <row r="13" spans="1:8" ht="13.2" customHeight="1">
      <c r="A13" s="23" t="s">
        <v>1310</v>
      </c>
      <c r="B13" s="24">
        <f>SUM('Données NBA enrichies'!T2:T570)</f>
        <v>108560</v>
      </c>
      <c r="C13" s="225" t="s">
        <v>1311</v>
      </c>
      <c r="D13" s="226"/>
      <c r="E13" s="40"/>
    </row>
    <row r="14" spans="1:8" ht="13.2" customHeight="1">
      <c r="A14" s="23" t="s">
        <v>1312</v>
      </c>
      <c r="B14" s="24">
        <f>SUM('Données NBA enrichies'!W2:W570)</f>
        <v>20230</v>
      </c>
      <c r="C14" s="225" t="s">
        <v>1313</v>
      </c>
      <c r="D14" s="226"/>
      <c r="E14" s="40"/>
    </row>
    <row r="15" spans="1:8" ht="13.2" customHeight="1">
      <c r="A15" s="23" t="s">
        <v>1314</v>
      </c>
      <c r="B15" s="24">
        <f>SUM('Données NBA enrichies'!X2:X570)</f>
        <v>12066</v>
      </c>
      <c r="C15" s="225" t="s">
        <v>1315</v>
      </c>
      <c r="D15" s="226"/>
      <c r="E15" s="40"/>
    </row>
    <row r="17" spans="1:8">
      <c r="A17" s="220" t="s">
        <v>1317</v>
      </c>
      <c r="B17" s="220"/>
      <c r="C17" s="220"/>
      <c r="D17" s="220"/>
      <c r="E17" s="220"/>
      <c r="F17" s="220"/>
      <c r="G17" s="220"/>
      <c r="H17" s="220"/>
    </row>
    <row r="19" spans="1:8">
      <c r="A19" s="232" t="s">
        <v>1318</v>
      </c>
      <c r="B19" s="232"/>
      <c r="C19" s="232"/>
      <c r="D19" s="232"/>
      <c r="E19" s="232"/>
      <c r="F19" s="232"/>
      <c r="G19" s="232"/>
    </row>
    <row r="21" spans="1:8">
      <c r="A21" s="28" t="s">
        <v>1334</v>
      </c>
      <c r="B21" s="29" t="s">
        <v>1325</v>
      </c>
    </row>
    <row r="22" spans="1:8">
      <c r="A22" s="30" t="s">
        <v>1320</v>
      </c>
      <c r="B22" s="29">
        <v>111</v>
      </c>
    </row>
    <row r="23" spans="1:8">
      <c r="A23" s="30" t="s">
        <v>1321</v>
      </c>
      <c r="B23" s="29">
        <v>187</v>
      </c>
    </row>
    <row r="24" spans="1:8">
      <c r="A24" s="30" t="s">
        <v>1322</v>
      </c>
      <c r="B24" s="29">
        <v>169</v>
      </c>
    </row>
    <row r="25" spans="1:8">
      <c r="A25" s="30" t="s">
        <v>1323</v>
      </c>
      <c r="B25" s="29">
        <v>102</v>
      </c>
    </row>
    <row r="26" spans="1:8">
      <c r="A26" s="30" t="s">
        <v>1324</v>
      </c>
      <c r="B26" s="29">
        <v>569</v>
      </c>
    </row>
    <row r="37" spans="1:1" ht="3" customHeight="1"/>
    <row r="38" spans="1:1">
      <c r="A38" s="31" t="s">
        <v>1326</v>
      </c>
    </row>
    <row r="57" ht="3.6" customHeight="1"/>
    <row r="75" spans="1:5" ht="8.4" customHeight="1"/>
    <row r="76" spans="1:5">
      <c r="A76" s="227" t="s">
        <v>1576</v>
      </c>
      <c r="B76" s="227"/>
      <c r="C76" s="227"/>
      <c r="D76" s="227"/>
      <c r="E76" s="227"/>
    </row>
    <row r="77" spans="1:5">
      <c r="A77" s="122" t="s">
        <v>1434</v>
      </c>
      <c r="B77" s="123" t="s">
        <v>1570</v>
      </c>
      <c r="C77" s="123" t="s">
        <v>1569</v>
      </c>
      <c r="D77" s="123" t="s">
        <v>1573</v>
      </c>
      <c r="E77" s="200" t="s">
        <v>1579</v>
      </c>
    </row>
    <row r="78" spans="1:5">
      <c r="A78" s="113" t="s">
        <v>1278</v>
      </c>
      <c r="B78" s="114">
        <v>32.69736842105263</v>
      </c>
      <c r="C78" s="114">
        <v>51.9</v>
      </c>
      <c r="D78" s="114">
        <v>44.61089630931459</v>
      </c>
      <c r="E78" s="121">
        <v>1657</v>
      </c>
    </row>
    <row r="79" spans="1:5">
      <c r="A79" s="113" t="s">
        <v>1393</v>
      </c>
      <c r="B79" s="114">
        <v>30.402985074626866</v>
      </c>
      <c r="C79" s="114">
        <v>60.1</v>
      </c>
      <c r="D79" s="114">
        <v>44.61089630931459</v>
      </c>
      <c r="E79" s="15">
        <v>1320</v>
      </c>
    </row>
    <row r="80" spans="1:5">
      <c r="A80" s="113" t="s">
        <v>1403</v>
      </c>
      <c r="B80" s="114">
        <v>29.6</v>
      </c>
      <c r="C80" s="114">
        <v>57.6</v>
      </c>
      <c r="D80" s="114">
        <v>44.61089630931459</v>
      </c>
      <c r="E80" s="121">
        <v>1365</v>
      </c>
    </row>
    <row r="81" spans="1:5">
      <c r="A81" s="113" t="s">
        <v>1400</v>
      </c>
      <c r="B81" s="114">
        <v>28.2</v>
      </c>
      <c r="C81" s="114">
        <v>45</v>
      </c>
      <c r="D81" s="114">
        <v>44.61089630931459</v>
      </c>
      <c r="E81" s="15">
        <v>1025</v>
      </c>
    </row>
    <row r="82" spans="1:5">
      <c r="A82" s="113" t="s">
        <v>1385</v>
      </c>
      <c r="B82" s="114">
        <v>27.594936708860761</v>
      </c>
      <c r="C82" s="114">
        <v>44.7</v>
      </c>
      <c r="D82" s="114">
        <v>44.61089630931459</v>
      </c>
      <c r="E82" s="121">
        <v>1612</v>
      </c>
    </row>
    <row r="83" spans="1:5">
      <c r="A83" s="113" t="s">
        <v>1396</v>
      </c>
      <c r="B83" s="114">
        <v>26.805555555555557</v>
      </c>
      <c r="C83" s="114">
        <v>45.2</v>
      </c>
      <c r="D83" s="114">
        <v>44.61089630931459</v>
      </c>
      <c r="E83" s="15">
        <v>1462</v>
      </c>
    </row>
    <row r="84" spans="1:5">
      <c r="A84" s="113" t="s">
        <v>1398</v>
      </c>
      <c r="B84" s="114">
        <v>26.596774193548388</v>
      </c>
      <c r="C84" s="114">
        <v>52.7</v>
      </c>
      <c r="D84" s="114">
        <v>44.61089630931459</v>
      </c>
      <c r="E84" s="121">
        <v>1122</v>
      </c>
    </row>
    <row r="85" spans="1:5">
      <c r="A85" s="113" t="s">
        <v>1408</v>
      </c>
      <c r="B85" s="114">
        <v>26.307692307692307</v>
      </c>
      <c r="C85" s="114">
        <v>43.7</v>
      </c>
      <c r="D85" s="114">
        <v>44.61089630931459</v>
      </c>
      <c r="E85" s="15">
        <v>1092</v>
      </c>
    </row>
    <row r="86" spans="1:5">
      <c r="A86" s="113" t="s">
        <v>1387</v>
      </c>
      <c r="B86" s="114">
        <v>26.1</v>
      </c>
      <c r="C86" s="114">
        <v>46.9</v>
      </c>
      <c r="D86" s="114">
        <v>44.61089630931459</v>
      </c>
      <c r="E86" s="121">
        <v>1456</v>
      </c>
    </row>
    <row r="87" spans="1:5">
      <c r="A87" s="113" t="s">
        <v>1395</v>
      </c>
      <c r="B87" s="114">
        <v>26</v>
      </c>
      <c r="C87" s="114">
        <v>48.8</v>
      </c>
      <c r="D87" s="114">
        <v>44.61089630931459</v>
      </c>
      <c r="E87" s="15">
        <v>1203</v>
      </c>
    </row>
    <row r="88" spans="1:5">
      <c r="A88" s="113" t="s">
        <v>1404</v>
      </c>
      <c r="B88" s="114">
        <v>25.891304347826086</v>
      </c>
      <c r="C88" s="114">
        <v>45.2</v>
      </c>
      <c r="D88" s="114">
        <v>44.61089630931459</v>
      </c>
      <c r="E88" s="121">
        <v>911</v>
      </c>
    </row>
    <row r="89" spans="1:5">
      <c r="A89" s="113" t="s">
        <v>52</v>
      </c>
      <c r="B89" s="114">
        <v>25.6</v>
      </c>
      <c r="C89" s="114">
        <v>46.1</v>
      </c>
      <c r="D89" s="114">
        <v>44.61089630931459</v>
      </c>
      <c r="E89" s="15">
        <v>1418</v>
      </c>
    </row>
    <row r="90" spans="1:5">
      <c r="A90" s="113" t="s">
        <v>1399</v>
      </c>
      <c r="B90" s="114">
        <v>25.191489361702128</v>
      </c>
      <c r="C90" s="114">
        <v>40.5</v>
      </c>
      <c r="D90" s="114">
        <v>44.61089630931459</v>
      </c>
      <c r="E90" s="121">
        <v>1001</v>
      </c>
    </row>
    <row r="91" spans="1:5">
      <c r="A91" s="113" t="s">
        <v>1392</v>
      </c>
      <c r="B91" s="114">
        <v>24.896551724137932</v>
      </c>
      <c r="C91" s="114">
        <v>44.8</v>
      </c>
      <c r="D91" s="114">
        <v>44.61089630931459</v>
      </c>
      <c r="E91" s="15">
        <v>992</v>
      </c>
    </row>
    <row r="92" spans="1:5">
      <c r="A92" s="113" t="s">
        <v>1384</v>
      </c>
      <c r="B92" s="114">
        <v>24.705882352941178</v>
      </c>
      <c r="C92" s="114">
        <v>51.6</v>
      </c>
      <c r="D92" s="114">
        <v>44.61089630931459</v>
      </c>
      <c r="E92" s="121">
        <v>908</v>
      </c>
    </row>
    <row r="93" spans="1:5">
      <c r="A93" s="113" t="s">
        <v>1577</v>
      </c>
      <c r="B93" s="114">
        <v>27.106036003196259</v>
      </c>
      <c r="C93" s="114">
        <v>48.320000000000007</v>
      </c>
      <c r="D93" s="114">
        <v>44.61089630931459</v>
      </c>
    </row>
    <row r="114" spans="1:8" ht="3.6" customHeight="1"/>
    <row r="115" spans="1:8" ht="3.6" customHeight="1"/>
    <row r="116" spans="1:8">
      <c r="A116" s="227" t="s">
        <v>1576</v>
      </c>
      <c r="B116" s="227"/>
      <c r="C116" s="227"/>
      <c r="D116" s="227"/>
      <c r="E116" s="227"/>
      <c r="F116" s="227"/>
      <c r="G116" s="227"/>
      <c r="H116" s="227"/>
    </row>
    <row r="117" spans="1:8">
      <c r="A117" s="122" t="s">
        <v>1434</v>
      </c>
      <c r="B117" s="123" t="s">
        <v>1569</v>
      </c>
      <c r="C117" s="123" t="s">
        <v>1571</v>
      </c>
      <c r="D117" s="123" t="s">
        <v>1572</v>
      </c>
      <c r="E117" s="123" t="s">
        <v>1573</v>
      </c>
      <c r="F117" s="123" t="s">
        <v>1574</v>
      </c>
      <c r="G117" s="123" t="s">
        <v>1575</v>
      </c>
      <c r="H117" s="200" t="s">
        <v>1579</v>
      </c>
    </row>
    <row r="118" spans="1:8">
      <c r="A118" s="113" t="s">
        <v>1384</v>
      </c>
      <c r="B118" s="114">
        <v>51.6</v>
      </c>
      <c r="C118" s="114">
        <v>28.2</v>
      </c>
      <c r="D118" s="114">
        <v>77.5</v>
      </c>
      <c r="E118" s="114">
        <v>44.61089630931459</v>
      </c>
      <c r="F118" s="114">
        <v>29.902460456941991</v>
      </c>
      <c r="G118" s="114">
        <v>72.024077328646754</v>
      </c>
      <c r="H118" s="121">
        <v>1657</v>
      </c>
    </row>
    <row r="119" spans="1:8">
      <c r="A119" s="113" t="s">
        <v>1385</v>
      </c>
      <c r="B119" s="114">
        <v>44.7</v>
      </c>
      <c r="C119" s="114">
        <v>39.5</v>
      </c>
      <c r="D119" s="114">
        <v>83.7</v>
      </c>
      <c r="E119" s="114">
        <v>44.61089630931459</v>
      </c>
      <c r="F119" s="114">
        <v>29.902460456941991</v>
      </c>
      <c r="G119" s="114">
        <v>72.024077328646754</v>
      </c>
      <c r="H119" s="15">
        <v>1320</v>
      </c>
    </row>
    <row r="120" spans="1:8">
      <c r="A120" s="113" t="s">
        <v>1387</v>
      </c>
      <c r="B120" s="114">
        <v>46.9</v>
      </c>
      <c r="C120" s="114">
        <v>35.6</v>
      </c>
      <c r="D120" s="114">
        <v>84.6</v>
      </c>
      <c r="E120" s="114">
        <v>44.61089630931459</v>
      </c>
      <c r="F120" s="114">
        <v>29.902460456941991</v>
      </c>
      <c r="G120" s="114">
        <v>72.024077328646754</v>
      </c>
      <c r="H120" s="121">
        <v>1365</v>
      </c>
    </row>
    <row r="121" spans="1:8">
      <c r="A121" s="113" t="s">
        <v>1392</v>
      </c>
      <c r="B121" s="114">
        <v>44.8</v>
      </c>
      <c r="C121" s="114">
        <v>37.6</v>
      </c>
      <c r="D121" s="114">
        <v>92.1</v>
      </c>
      <c r="E121" s="114">
        <v>44.61089630931459</v>
      </c>
      <c r="F121" s="114">
        <v>29.902460456941991</v>
      </c>
      <c r="G121" s="114">
        <v>72.024077328646754</v>
      </c>
      <c r="H121" s="15">
        <v>1025</v>
      </c>
    </row>
    <row r="122" spans="1:8">
      <c r="A122" s="113" t="s">
        <v>52</v>
      </c>
      <c r="B122" s="114">
        <v>46.1</v>
      </c>
      <c r="C122" s="114">
        <v>33.200000000000003</v>
      </c>
      <c r="D122" s="114">
        <v>89.4</v>
      </c>
      <c r="E122" s="114">
        <v>44.61089630931459</v>
      </c>
      <c r="F122" s="114">
        <v>29.902460456941991</v>
      </c>
      <c r="G122" s="114">
        <v>72.024077328646754</v>
      </c>
      <c r="H122" s="121">
        <v>1612</v>
      </c>
    </row>
    <row r="123" spans="1:8">
      <c r="A123" s="113" t="s">
        <v>1393</v>
      </c>
      <c r="B123" s="114">
        <v>60.1</v>
      </c>
      <c r="C123" s="114">
        <v>22.2</v>
      </c>
      <c r="D123" s="114">
        <v>61.7</v>
      </c>
      <c r="E123" s="114">
        <v>44.61089630931459</v>
      </c>
      <c r="F123" s="114">
        <v>29.902460456941991</v>
      </c>
      <c r="G123" s="114">
        <v>72.024077328646754</v>
      </c>
      <c r="H123" s="15">
        <v>1462</v>
      </c>
    </row>
    <row r="124" spans="1:8">
      <c r="A124" s="113" t="s">
        <v>1395</v>
      </c>
      <c r="B124" s="114">
        <v>48.8</v>
      </c>
      <c r="C124" s="114">
        <v>38.299999999999997</v>
      </c>
      <c r="D124" s="114">
        <v>82.1</v>
      </c>
      <c r="E124" s="114">
        <v>44.61089630931459</v>
      </c>
      <c r="F124" s="114">
        <v>29.902460456941991</v>
      </c>
      <c r="G124" s="114">
        <v>72.024077328646754</v>
      </c>
      <c r="H124" s="121">
        <v>1122</v>
      </c>
    </row>
    <row r="125" spans="1:8">
      <c r="A125" s="113" t="s">
        <v>1396</v>
      </c>
      <c r="B125" s="114">
        <v>45.2</v>
      </c>
      <c r="C125" s="114">
        <v>34.299999999999997</v>
      </c>
      <c r="D125" s="114">
        <v>81.400000000000006</v>
      </c>
      <c r="E125" s="114">
        <v>44.61089630931459</v>
      </c>
      <c r="F125" s="114">
        <v>29.902460456941991</v>
      </c>
      <c r="G125" s="114">
        <v>72.024077328646754</v>
      </c>
      <c r="H125" s="15">
        <v>1092</v>
      </c>
    </row>
    <row r="126" spans="1:8">
      <c r="A126" s="113" t="s">
        <v>1398</v>
      </c>
      <c r="B126" s="114">
        <v>52.7</v>
      </c>
      <c r="C126" s="114">
        <v>43</v>
      </c>
      <c r="D126" s="114">
        <v>83.9</v>
      </c>
      <c r="E126" s="114">
        <v>44.61089630931459</v>
      </c>
      <c r="F126" s="114">
        <v>29.902460456941991</v>
      </c>
      <c r="G126" s="114">
        <v>72.024077328646754</v>
      </c>
      <c r="H126" s="121">
        <v>1456</v>
      </c>
    </row>
    <row r="127" spans="1:8">
      <c r="A127" s="113" t="s">
        <v>1399</v>
      </c>
      <c r="B127" s="114">
        <v>40.5</v>
      </c>
      <c r="C127" s="114">
        <v>33.9</v>
      </c>
      <c r="D127" s="114">
        <v>84.3</v>
      </c>
      <c r="E127" s="114">
        <v>44.61089630931459</v>
      </c>
      <c r="F127" s="114">
        <v>29.902460456941991</v>
      </c>
      <c r="G127" s="114">
        <v>72.024077328646754</v>
      </c>
      <c r="H127" s="15">
        <v>1203</v>
      </c>
    </row>
    <row r="128" spans="1:8">
      <c r="A128" s="113" t="s">
        <v>1400</v>
      </c>
      <c r="B128" s="114">
        <v>45</v>
      </c>
      <c r="C128" s="114">
        <v>36.799999999999997</v>
      </c>
      <c r="D128" s="114">
        <v>78.2</v>
      </c>
      <c r="E128" s="114">
        <v>44.61089630931459</v>
      </c>
      <c r="F128" s="114">
        <v>29.902460456941991</v>
      </c>
      <c r="G128" s="114">
        <v>72.024077328646754</v>
      </c>
      <c r="H128" s="121">
        <v>911</v>
      </c>
    </row>
    <row r="129" spans="1:8">
      <c r="A129" s="113" t="s">
        <v>1403</v>
      </c>
      <c r="B129" s="114">
        <v>57.6</v>
      </c>
      <c r="C129" s="114">
        <v>41.7</v>
      </c>
      <c r="D129" s="114">
        <v>80</v>
      </c>
      <c r="E129" s="114">
        <v>44.61089630931459</v>
      </c>
      <c r="F129" s="114">
        <v>29.902460456941991</v>
      </c>
      <c r="G129" s="114">
        <v>72.024077328646754</v>
      </c>
      <c r="H129" s="15">
        <v>1418</v>
      </c>
    </row>
    <row r="130" spans="1:8">
      <c r="A130" s="113" t="s">
        <v>1404</v>
      </c>
      <c r="B130" s="114">
        <v>45.2</v>
      </c>
      <c r="C130" s="114">
        <v>32</v>
      </c>
      <c r="D130" s="114">
        <v>72.7</v>
      </c>
      <c r="E130" s="114">
        <v>44.61089630931459</v>
      </c>
      <c r="F130" s="114">
        <v>29.902460456941991</v>
      </c>
      <c r="G130" s="114">
        <v>72.024077328646754</v>
      </c>
      <c r="H130" s="121">
        <v>1001</v>
      </c>
    </row>
    <row r="131" spans="1:8">
      <c r="A131" s="113" t="s">
        <v>1278</v>
      </c>
      <c r="B131" s="114">
        <v>51.9</v>
      </c>
      <c r="C131" s="114">
        <v>37.5</v>
      </c>
      <c r="D131" s="114">
        <v>89.8</v>
      </c>
      <c r="E131" s="114">
        <v>44.61089630931459</v>
      </c>
      <c r="F131" s="114">
        <v>29.902460456941991</v>
      </c>
      <c r="G131" s="114">
        <v>72.024077328646754</v>
      </c>
      <c r="H131" s="15">
        <v>992</v>
      </c>
    </row>
    <row r="132" spans="1:8">
      <c r="A132" s="113" t="s">
        <v>1408</v>
      </c>
      <c r="B132" s="114">
        <v>43.7</v>
      </c>
      <c r="C132" s="114">
        <v>33.700000000000003</v>
      </c>
      <c r="D132" s="114">
        <v>87.9</v>
      </c>
      <c r="E132" s="114">
        <v>44.61089630931459</v>
      </c>
      <c r="F132" s="114">
        <v>29.902460456941991</v>
      </c>
      <c r="G132" s="114">
        <v>72.024077328646754</v>
      </c>
      <c r="H132" s="121">
        <v>908</v>
      </c>
    </row>
    <row r="133" spans="1:8">
      <c r="A133" s="113" t="s">
        <v>1577</v>
      </c>
      <c r="B133" s="114">
        <v>48.320000000000007</v>
      </c>
      <c r="C133" s="114">
        <v>35.166666666666664</v>
      </c>
      <c r="D133" s="114">
        <v>81.953333333333333</v>
      </c>
      <c r="E133" s="114">
        <v>44.61089630931459</v>
      </c>
      <c r="F133" s="114">
        <v>29.902460456941984</v>
      </c>
      <c r="G133" s="114">
        <v>72.024077328646754</v>
      </c>
    </row>
    <row r="154" spans="1:2" ht="5.4" customHeight="1"/>
    <row r="155" spans="1:2">
      <c r="A155" s="31" t="s">
        <v>1327</v>
      </c>
    </row>
    <row r="157" spans="1:2">
      <c r="A157" s="28" t="s">
        <v>1333</v>
      </c>
      <c r="B157" s="29" t="s">
        <v>1325</v>
      </c>
    </row>
    <row r="158" spans="1:2">
      <c r="A158" s="30" t="s">
        <v>1329</v>
      </c>
      <c r="B158" s="29">
        <v>107</v>
      </c>
    </row>
    <row r="159" spans="1:2">
      <c r="A159" s="30" t="s">
        <v>1330</v>
      </c>
      <c r="B159" s="29">
        <v>284</v>
      </c>
    </row>
    <row r="160" spans="1:2">
      <c r="A160" s="30" t="s">
        <v>1331</v>
      </c>
      <c r="B160" s="29">
        <v>125</v>
      </c>
    </row>
    <row r="161" spans="1:8">
      <c r="A161" s="30" t="s">
        <v>1332</v>
      </c>
      <c r="B161" s="29">
        <v>53</v>
      </c>
    </row>
    <row r="162" spans="1:8">
      <c r="A162" s="30" t="s">
        <v>1324</v>
      </c>
      <c r="B162" s="29">
        <v>569</v>
      </c>
    </row>
    <row r="172" spans="1:8" ht="8.4" customHeight="1"/>
    <row r="173" spans="1:8">
      <c r="A173" s="220" t="s">
        <v>1351</v>
      </c>
      <c r="B173" s="220"/>
      <c r="C173" s="220"/>
      <c r="D173" s="220"/>
      <c r="E173" s="220"/>
      <c r="F173" s="220"/>
      <c r="G173" s="220"/>
      <c r="H173" s="220"/>
    </row>
    <row r="175" spans="1:8">
      <c r="A175" s="22" t="s">
        <v>1347</v>
      </c>
      <c r="B175" s="22" t="s">
        <v>1436</v>
      </c>
      <c r="C175" s="219" t="s">
        <v>1352</v>
      </c>
      <c r="D175" s="219"/>
      <c r="E175" s="219"/>
    </row>
    <row r="176" spans="1:8" ht="39.6" customHeight="1">
      <c r="A176" s="23" t="s">
        <v>1353</v>
      </c>
      <c r="B176" s="26">
        <f>AVERAGE('Données NBA enrichies'!AT2:AT570)</f>
        <v>8.8877017042232875</v>
      </c>
      <c r="C176" s="223" t="s">
        <v>1370</v>
      </c>
      <c r="D176" s="223"/>
      <c r="E176" s="223"/>
      <c r="F176" s="39"/>
    </row>
    <row r="177" spans="1:8">
      <c r="A177" s="23" t="s">
        <v>1354</v>
      </c>
      <c r="B177" s="26">
        <f>MAX('Données NBA enrichies'!AT2:AT570)</f>
        <v>32.69736842105263</v>
      </c>
      <c r="C177" s="223" t="s">
        <v>1355</v>
      </c>
      <c r="D177" s="223"/>
      <c r="E177" s="223"/>
    </row>
    <row r="178" spans="1:8">
      <c r="A178" s="23" t="s">
        <v>1371</v>
      </c>
      <c r="B178" s="26">
        <f>AVERAGE('Données NBA enrichies'!K2:K570)</f>
        <v>44.61089630931459</v>
      </c>
      <c r="C178" s="223" t="s">
        <v>1356</v>
      </c>
      <c r="D178" s="223"/>
      <c r="E178" s="223"/>
    </row>
    <row r="179" spans="1:8">
      <c r="A179" s="23" t="s">
        <v>1372</v>
      </c>
      <c r="B179" s="26">
        <f>AVERAGE('Données NBA enrichies'!N2:N570)</f>
        <v>29.902460456941991</v>
      </c>
      <c r="C179" s="223" t="s">
        <v>1357</v>
      </c>
      <c r="D179" s="223"/>
      <c r="E179" s="223"/>
    </row>
    <row r="180" spans="1:8">
      <c r="A180" s="23" t="s">
        <v>1374</v>
      </c>
      <c r="B180" s="26">
        <f>AVERAGE('Données NBA enrichies'!Q2:Q570)</f>
        <v>72.024077328646754</v>
      </c>
      <c r="C180" s="223" t="s">
        <v>1358</v>
      </c>
      <c r="D180" s="223"/>
      <c r="E180" s="223"/>
    </row>
    <row r="181" spans="1:8">
      <c r="A181" s="23" t="s">
        <v>1359</v>
      </c>
      <c r="B181" s="26">
        <f>AVERAGE('Données NBA enrichies'!AU2:AU570)</f>
        <v>2.0856741022612888</v>
      </c>
      <c r="C181" s="223" t="s">
        <v>1360</v>
      </c>
      <c r="D181" s="223"/>
      <c r="E181" s="223"/>
    </row>
    <row r="182" spans="1:8">
      <c r="A182" s="23" t="s">
        <v>1361</v>
      </c>
      <c r="B182" s="26">
        <f>AVERAGE('Données NBA enrichies'!AV2:AV570)</f>
        <v>3.5966341795181682</v>
      </c>
      <c r="C182" s="223" t="s">
        <v>1362</v>
      </c>
      <c r="D182" s="223"/>
      <c r="E182" s="223"/>
      <c r="F182" s="229"/>
      <c r="G182" s="229"/>
      <c r="H182" s="229"/>
    </row>
    <row r="183" spans="1:8">
      <c r="A183" s="23" t="s">
        <v>1373</v>
      </c>
      <c r="B183" s="26">
        <f>AVERAGE('Données NBA enrichies'!AO2:AO570)</f>
        <v>54.554833040421755</v>
      </c>
      <c r="C183" s="223" t="s">
        <v>1363</v>
      </c>
      <c r="D183" s="223"/>
      <c r="E183" s="223"/>
    </row>
    <row r="184" spans="1:8">
      <c r="A184" s="23" t="s">
        <v>1364</v>
      </c>
      <c r="B184" s="26">
        <f>AVERAGE('Données NBA enrichies'!BC2:BC570)</f>
        <v>1.9384829773930443</v>
      </c>
      <c r="C184" s="223" t="s">
        <v>1365</v>
      </c>
      <c r="D184" s="223"/>
      <c r="E184" s="223"/>
    </row>
    <row r="185" spans="1:8">
      <c r="A185" s="23" t="s">
        <v>1366</v>
      </c>
      <c r="B185" s="26">
        <f>AVERAGE('Données NBA enrichies'!AY2:AY570)</f>
        <v>0.66894024905297433</v>
      </c>
      <c r="C185" s="223" t="s">
        <v>1367</v>
      </c>
      <c r="D185" s="223"/>
      <c r="E185" s="223"/>
    </row>
    <row r="186" spans="1:8">
      <c r="A186" s="23" t="s">
        <v>1368</v>
      </c>
      <c r="B186" s="26">
        <f>AVERAGE('Données NBA enrichies'!AZ2:AZ570)</f>
        <v>0.40483115239478262</v>
      </c>
      <c r="C186" s="223" t="s">
        <v>1369</v>
      </c>
      <c r="D186" s="223"/>
      <c r="E186" s="223"/>
    </row>
    <row r="187" spans="1:8">
      <c r="A187" s="228" t="s">
        <v>1375</v>
      </c>
      <c r="B187" s="228"/>
      <c r="C187" s="228"/>
    </row>
    <row r="188" spans="1:8">
      <c r="A188" s="218" t="s">
        <v>1580</v>
      </c>
      <c r="B188" s="218"/>
      <c r="C188" s="218"/>
    </row>
    <row r="189" spans="1:8">
      <c r="A189" s="218" t="s">
        <v>1581</v>
      </c>
      <c r="B189" s="218"/>
      <c r="C189" s="218"/>
    </row>
    <row r="190" spans="1:8">
      <c r="A190" s="218" t="s">
        <v>1582</v>
      </c>
      <c r="B190" s="218"/>
      <c r="C190" s="218"/>
    </row>
    <row r="192" spans="1:8">
      <c r="A192" s="224" t="s">
        <v>1376</v>
      </c>
      <c r="B192" s="224"/>
      <c r="C192" s="224"/>
      <c r="D192" s="224"/>
      <c r="E192" s="224"/>
      <c r="F192" s="224"/>
      <c r="G192" s="224"/>
      <c r="H192" s="224"/>
    </row>
    <row r="194" spans="1:7">
      <c r="A194" s="28" t="s">
        <v>1346</v>
      </c>
      <c r="B194" s="29" t="s">
        <v>1325</v>
      </c>
      <c r="C194" s="221" t="s">
        <v>1377</v>
      </c>
      <c r="D194" s="222"/>
      <c r="E194" s="222"/>
      <c r="F194" s="222"/>
      <c r="G194" s="222"/>
    </row>
    <row r="195" spans="1:7">
      <c r="A195" s="30" t="s">
        <v>1226</v>
      </c>
      <c r="B195" s="29">
        <v>23</v>
      </c>
    </row>
    <row r="196" spans="1:7">
      <c r="A196" s="30" t="s">
        <v>1188</v>
      </c>
      <c r="B196" s="29">
        <v>22</v>
      </c>
    </row>
    <row r="197" spans="1:7">
      <c r="A197" s="30" t="s">
        <v>1218</v>
      </c>
      <c r="B197" s="29">
        <v>22</v>
      </c>
    </row>
    <row r="198" spans="1:7">
      <c r="A198" s="30" t="s">
        <v>1236</v>
      </c>
      <c r="B198" s="29">
        <v>21</v>
      </c>
    </row>
    <row r="199" spans="1:7">
      <c r="A199" s="30" t="s">
        <v>1216</v>
      </c>
      <c r="B199" s="29">
        <v>20</v>
      </c>
    </row>
    <row r="200" spans="1:7">
      <c r="A200" s="30" t="s">
        <v>1184</v>
      </c>
      <c r="B200" s="29">
        <v>20</v>
      </c>
    </row>
    <row r="201" spans="1:7">
      <c r="A201" s="30" t="s">
        <v>1204</v>
      </c>
      <c r="B201" s="29">
        <v>20</v>
      </c>
    </row>
    <row r="202" spans="1:7">
      <c r="A202" s="30" t="s">
        <v>1190</v>
      </c>
      <c r="B202" s="29">
        <v>20</v>
      </c>
    </row>
    <row r="203" spans="1:7">
      <c r="A203" s="30" t="s">
        <v>1208</v>
      </c>
      <c r="B203" s="29">
        <v>20</v>
      </c>
    </row>
    <row r="204" spans="1:7">
      <c r="A204" s="30" t="s">
        <v>1214</v>
      </c>
      <c r="B204" s="29">
        <v>19</v>
      </c>
    </row>
    <row r="205" spans="1:7">
      <c r="A205" s="30" t="s">
        <v>1230</v>
      </c>
      <c r="B205" s="29">
        <v>19</v>
      </c>
    </row>
    <row r="206" spans="1:7">
      <c r="A206" s="30" t="s">
        <v>1240</v>
      </c>
      <c r="B206" s="29">
        <v>19</v>
      </c>
    </row>
    <row r="207" spans="1:7">
      <c r="A207" s="30" t="s">
        <v>1194</v>
      </c>
      <c r="B207" s="29">
        <v>19</v>
      </c>
    </row>
    <row r="208" spans="1:7">
      <c r="A208" s="30" t="s">
        <v>1232</v>
      </c>
      <c r="B208" s="29">
        <v>19</v>
      </c>
    </row>
    <row r="209" spans="1:2">
      <c r="A209" s="30" t="s">
        <v>1198</v>
      </c>
      <c r="B209" s="29">
        <v>19</v>
      </c>
    </row>
    <row r="210" spans="1:2">
      <c r="A210" s="30" t="s">
        <v>1220</v>
      </c>
      <c r="B210" s="29">
        <v>19</v>
      </c>
    </row>
    <row r="211" spans="1:2">
      <c r="A211" s="30" t="s">
        <v>1212</v>
      </c>
      <c r="B211" s="29">
        <v>19</v>
      </c>
    </row>
    <row r="212" spans="1:2">
      <c r="A212" s="30" t="s">
        <v>1182</v>
      </c>
      <c r="B212" s="29">
        <v>18</v>
      </c>
    </row>
    <row r="213" spans="1:2">
      <c r="A213" s="30" t="s">
        <v>1222</v>
      </c>
      <c r="B213" s="29">
        <v>18</v>
      </c>
    </row>
    <row r="214" spans="1:2">
      <c r="A214" s="30" t="s">
        <v>1234</v>
      </c>
      <c r="B214" s="29">
        <v>18</v>
      </c>
    </row>
    <row r="215" spans="1:2">
      <c r="A215" s="30" t="s">
        <v>1228</v>
      </c>
      <c r="B215" s="29">
        <v>18</v>
      </c>
    </row>
    <row r="216" spans="1:2">
      <c r="A216" s="30" t="s">
        <v>1238</v>
      </c>
      <c r="B216" s="29">
        <v>18</v>
      </c>
    </row>
    <row r="217" spans="1:2">
      <c r="A217" s="30" t="s">
        <v>1192</v>
      </c>
      <c r="B217" s="29">
        <v>18</v>
      </c>
    </row>
    <row r="218" spans="1:2">
      <c r="A218" s="30" t="s">
        <v>1202</v>
      </c>
      <c r="B218" s="29">
        <v>18</v>
      </c>
    </row>
    <row r="219" spans="1:2">
      <c r="A219" s="30" t="s">
        <v>1210</v>
      </c>
      <c r="B219" s="29">
        <v>18</v>
      </c>
    </row>
    <row r="220" spans="1:2">
      <c r="A220" s="30" t="s">
        <v>1196</v>
      </c>
      <c r="B220" s="29">
        <v>17</v>
      </c>
    </row>
    <row r="221" spans="1:2">
      <c r="A221" s="30" t="s">
        <v>1206</v>
      </c>
      <c r="B221" s="29">
        <v>17</v>
      </c>
    </row>
    <row r="222" spans="1:2">
      <c r="A222" s="30" t="s">
        <v>1186</v>
      </c>
      <c r="B222" s="29">
        <v>17</v>
      </c>
    </row>
    <row r="223" spans="1:2">
      <c r="A223" s="30" t="s">
        <v>1224</v>
      </c>
      <c r="B223" s="29">
        <v>17</v>
      </c>
    </row>
    <row r="224" spans="1:2">
      <c r="A224" s="30" t="s">
        <v>1200</v>
      </c>
      <c r="B224" s="29">
        <v>17</v>
      </c>
    </row>
    <row r="225" spans="1:8">
      <c r="A225" s="30" t="s">
        <v>1324</v>
      </c>
      <c r="B225" s="29">
        <v>569</v>
      </c>
    </row>
    <row r="229" spans="1:8" ht="10.199999999999999" customHeight="1"/>
    <row r="230" spans="1:8">
      <c r="A230" s="222" t="s">
        <v>1378</v>
      </c>
      <c r="B230" s="222"/>
      <c r="C230" s="222"/>
      <c r="D230" s="222"/>
      <c r="E230" s="222"/>
      <c r="F230" s="222"/>
      <c r="G230" s="222"/>
      <c r="H230" s="222"/>
    </row>
    <row r="232" spans="1:8">
      <c r="A232" s="28" t="s">
        <v>2</v>
      </c>
      <c r="B232" s="29" t="s">
        <v>1325</v>
      </c>
    </row>
    <row r="233" spans="1:8">
      <c r="A233" s="30">
        <v>19</v>
      </c>
      <c r="B233" s="29">
        <v>6</v>
      </c>
    </row>
    <row r="234" spans="1:8">
      <c r="A234" s="30">
        <v>20</v>
      </c>
      <c r="B234" s="29">
        <v>19</v>
      </c>
    </row>
    <row r="235" spans="1:8">
      <c r="A235" s="30">
        <v>21</v>
      </c>
      <c r="B235" s="29">
        <v>31</v>
      </c>
    </row>
    <row r="236" spans="1:8">
      <c r="A236" s="30">
        <v>22</v>
      </c>
      <c r="B236" s="29">
        <v>51</v>
      </c>
    </row>
    <row r="237" spans="1:8">
      <c r="A237" s="30">
        <v>23</v>
      </c>
      <c r="B237" s="29">
        <v>53</v>
      </c>
    </row>
    <row r="238" spans="1:8">
      <c r="A238" s="30">
        <v>24</v>
      </c>
      <c r="B238" s="29">
        <v>78</v>
      </c>
    </row>
    <row r="239" spans="1:8">
      <c r="A239" s="30">
        <v>25</v>
      </c>
      <c r="B239" s="29">
        <v>64</v>
      </c>
    </row>
    <row r="240" spans="1:8">
      <c r="A240" s="30">
        <v>26</v>
      </c>
      <c r="B240" s="29">
        <v>48</v>
      </c>
    </row>
    <row r="241" spans="1:2">
      <c r="A241" s="30">
        <v>27</v>
      </c>
      <c r="B241" s="29">
        <v>41</v>
      </c>
    </row>
    <row r="242" spans="1:2">
      <c r="A242" s="30">
        <v>28</v>
      </c>
      <c r="B242" s="29">
        <v>39</v>
      </c>
    </row>
    <row r="243" spans="1:2">
      <c r="A243" s="30">
        <v>29</v>
      </c>
      <c r="B243" s="29">
        <v>31</v>
      </c>
    </row>
    <row r="244" spans="1:2">
      <c r="A244" s="30">
        <v>30</v>
      </c>
      <c r="B244" s="29">
        <v>13</v>
      </c>
    </row>
    <row r="245" spans="1:2">
      <c r="A245" s="30">
        <v>31</v>
      </c>
      <c r="B245" s="29">
        <v>24</v>
      </c>
    </row>
    <row r="246" spans="1:2">
      <c r="A246" s="30">
        <v>32</v>
      </c>
      <c r="B246" s="29">
        <v>18</v>
      </c>
    </row>
    <row r="247" spans="1:2">
      <c r="A247" s="30">
        <v>33</v>
      </c>
      <c r="B247" s="29">
        <v>16</v>
      </c>
    </row>
    <row r="248" spans="1:2">
      <c r="A248" s="30">
        <v>34</v>
      </c>
      <c r="B248" s="29">
        <v>8</v>
      </c>
    </row>
    <row r="249" spans="1:2">
      <c r="A249" s="30">
        <v>35</v>
      </c>
      <c r="B249" s="29">
        <v>9</v>
      </c>
    </row>
    <row r="250" spans="1:2">
      <c r="A250" s="30">
        <v>36</v>
      </c>
      <c r="B250" s="29">
        <v>7</v>
      </c>
    </row>
    <row r="251" spans="1:2">
      <c r="A251" s="30">
        <v>37</v>
      </c>
      <c r="B251" s="29">
        <v>4</v>
      </c>
    </row>
    <row r="252" spans="1:2">
      <c r="A252" s="30">
        <v>38</v>
      </c>
      <c r="B252" s="29">
        <v>2</v>
      </c>
    </row>
    <row r="253" spans="1:2">
      <c r="A253" s="30">
        <v>39</v>
      </c>
      <c r="B253" s="29">
        <v>4</v>
      </c>
    </row>
    <row r="254" spans="1:2">
      <c r="A254" s="30">
        <v>40</v>
      </c>
      <c r="B254" s="29">
        <v>3</v>
      </c>
    </row>
    <row r="255" spans="1:2">
      <c r="A255" s="30" t="s">
        <v>1324</v>
      </c>
      <c r="B255" s="29">
        <v>569</v>
      </c>
    </row>
    <row r="268" spans="1:8">
      <c r="A268" s="221" t="s">
        <v>1383</v>
      </c>
      <c r="B268" s="222"/>
      <c r="C268" s="222"/>
      <c r="D268" s="222"/>
      <c r="E268" s="222"/>
      <c r="F268" s="222"/>
      <c r="G268" s="222"/>
      <c r="H268" s="222"/>
    </row>
    <row r="270" spans="1:8">
      <c r="A270" s="124" t="s">
        <v>1346</v>
      </c>
      <c r="B270" s="125" t="s">
        <v>1380</v>
      </c>
      <c r="C270" s="125" t="s">
        <v>1381</v>
      </c>
      <c r="D270" s="125" t="s">
        <v>1382</v>
      </c>
    </row>
    <row r="271" spans="1:8">
      <c r="A271" s="30" t="s">
        <v>1182</v>
      </c>
      <c r="B271" s="32">
        <v>9.6927301332009108</v>
      </c>
      <c r="C271" s="32">
        <v>2.4478630175442704</v>
      </c>
      <c r="D271" s="32">
        <v>3.9750240773322876</v>
      </c>
    </row>
    <row r="272" spans="1:8">
      <c r="A272" s="30" t="s">
        <v>1184</v>
      </c>
      <c r="B272" s="32">
        <v>9.6772407009533588</v>
      </c>
      <c r="C272" s="32">
        <v>2.207355349723179</v>
      </c>
      <c r="D272" s="32">
        <v>3.5768681993942808</v>
      </c>
    </row>
    <row r="273" spans="1:4">
      <c r="A273" s="30" t="s">
        <v>1186</v>
      </c>
      <c r="B273" s="32">
        <v>9.1688327146282855</v>
      </c>
      <c r="C273" s="32">
        <v>1.9908398708367903</v>
      </c>
      <c r="D273" s="32">
        <v>3.8433390792349438</v>
      </c>
    </row>
    <row r="274" spans="1:4">
      <c r="A274" s="30" t="s">
        <v>1188</v>
      </c>
      <c r="B274" s="32">
        <v>9.5711972649470578</v>
      </c>
      <c r="C274" s="32">
        <v>2.3114726782916222</v>
      </c>
      <c r="D274" s="32">
        <v>3.8281529983117397</v>
      </c>
    </row>
    <row r="275" spans="1:4">
      <c r="A275" s="30" t="s">
        <v>1190</v>
      </c>
      <c r="B275" s="32">
        <v>7.6039251208376628</v>
      </c>
      <c r="C275" s="32">
        <v>2.099285013645678</v>
      </c>
      <c r="D275" s="32">
        <v>3.1823517392410361</v>
      </c>
    </row>
    <row r="276" spans="1:4">
      <c r="A276" s="30" t="s">
        <v>1192</v>
      </c>
      <c r="B276" s="32">
        <v>9.2285307234095679</v>
      </c>
      <c r="C276" s="32">
        <v>2.0021050362970079</v>
      </c>
      <c r="D276" s="32">
        <v>3.7607815187379754</v>
      </c>
    </row>
    <row r="277" spans="1:4">
      <c r="A277" s="30" t="s">
        <v>1194</v>
      </c>
      <c r="B277" s="32">
        <v>9.9475712148920277</v>
      </c>
      <c r="C277" s="32">
        <v>2.0123188478700187</v>
      </c>
      <c r="D277" s="32">
        <v>3.9903736594932857</v>
      </c>
    </row>
    <row r="278" spans="1:4">
      <c r="A278" s="30" t="s">
        <v>1196</v>
      </c>
      <c r="B278" s="32">
        <v>8.9919262764713732</v>
      </c>
      <c r="C278" s="32">
        <v>2.3456922035470633</v>
      </c>
      <c r="D278" s="32">
        <v>3.6471347187524499</v>
      </c>
    </row>
    <row r="279" spans="1:4">
      <c r="A279" s="30" t="s">
        <v>1198</v>
      </c>
      <c r="B279" s="32">
        <v>9.4471009710867726</v>
      </c>
      <c r="C279" s="32">
        <v>2.1690076371202869</v>
      </c>
      <c r="D279" s="32">
        <v>3.8090614077296974</v>
      </c>
    </row>
    <row r="280" spans="1:4">
      <c r="A280" s="30" t="s">
        <v>1200</v>
      </c>
      <c r="B280" s="32">
        <v>8.2452531255031936</v>
      </c>
      <c r="C280" s="32">
        <v>2.1825617189248097</v>
      </c>
      <c r="D280" s="32">
        <v>3.4419983727992509</v>
      </c>
    </row>
    <row r="281" spans="1:4">
      <c r="A281" s="30" t="s">
        <v>1202</v>
      </c>
      <c r="B281" s="32">
        <v>8.8314329693011313</v>
      </c>
      <c r="C281" s="32">
        <v>1.7462835207442522</v>
      </c>
      <c r="D281" s="32">
        <v>3.987421645587041</v>
      </c>
    </row>
    <row r="282" spans="1:4">
      <c r="A282" s="30" t="s">
        <v>1204</v>
      </c>
      <c r="B282" s="32">
        <v>8.0408647739848522</v>
      </c>
      <c r="C282" s="32">
        <v>1.9276778742566418</v>
      </c>
      <c r="D282" s="32">
        <v>3.1116543493691058</v>
      </c>
    </row>
    <row r="283" spans="1:4">
      <c r="A283" s="30" t="s">
        <v>1206</v>
      </c>
      <c r="B283" s="32">
        <v>8.7497103001589025</v>
      </c>
      <c r="C283" s="32">
        <v>2.0370596317692771</v>
      </c>
      <c r="D283" s="32">
        <v>3.3636663952582837</v>
      </c>
    </row>
    <row r="284" spans="1:4">
      <c r="A284" s="30" t="s">
        <v>1208</v>
      </c>
      <c r="B284" s="32">
        <v>7.6965998883504074</v>
      </c>
      <c r="C284" s="32">
        <v>1.9224600140204113</v>
      </c>
      <c r="D284" s="32">
        <v>3.2619897289299176</v>
      </c>
    </row>
    <row r="285" spans="1:4">
      <c r="A285" s="30" t="s">
        <v>1210</v>
      </c>
      <c r="B285" s="32">
        <v>8.9725245609591031</v>
      </c>
      <c r="C285" s="32">
        <v>2.0350917811151561</v>
      </c>
      <c r="D285" s="32">
        <v>3.5439816616930395</v>
      </c>
    </row>
    <row r="286" spans="1:4">
      <c r="A286" s="30" t="s">
        <v>1212</v>
      </c>
      <c r="B286" s="32">
        <v>8.558437185140086</v>
      </c>
      <c r="C286" s="32">
        <v>2.0877560273893452</v>
      </c>
      <c r="D286" s="32">
        <v>3.448089788635373</v>
      </c>
    </row>
    <row r="287" spans="1:4">
      <c r="A287" s="30" t="s">
        <v>1214</v>
      </c>
      <c r="B287" s="32">
        <v>8.5616718724821865</v>
      </c>
      <c r="C287" s="32">
        <v>1.9377820753969086</v>
      </c>
      <c r="D287" s="32">
        <v>3.4672191739092382</v>
      </c>
    </row>
    <row r="288" spans="1:4">
      <c r="A288" s="30" t="s">
        <v>1216</v>
      </c>
      <c r="B288" s="32">
        <v>7.1522740628907737</v>
      </c>
      <c r="C288" s="32">
        <v>1.7656610217605884</v>
      </c>
      <c r="D288" s="32">
        <v>2.7918589556967746</v>
      </c>
    </row>
    <row r="289" spans="1:4">
      <c r="A289" s="30" t="s">
        <v>1218</v>
      </c>
      <c r="B289" s="32">
        <v>9.9580067073178391</v>
      </c>
      <c r="C289" s="32">
        <v>2.5643164938856242</v>
      </c>
      <c r="D289" s="32">
        <v>4.0480396939825614</v>
      </c>
    </row>
    <row r="290" spans="1:4">
      <c r="A290" s="30" t="s">
        <v>1220</v>
      </c>
      <c r="B290" s="32">
        <v>7.9677036858069528</v>
      </c>
      <c r="C290" s="32">
        <v>1.8824372184477274</v>
      </c>
      <c r="D290" s="32">
        <v>3.264597214485637</v>
      </c>
    </row>
    <row r="291" spans="1:4">
      <c r="A291" s="30" t="s">
        <v>1222</v>
      </c>
      <c r="B291" s="32">
        <v>8.9419558311371325</v>
      </c>
      <c r="C291" s="32">
        <v>2.0042919185214192</v>
      </c>
      <c r="D291" s="32">
        <v>3.6313301756448695</v>
      </c>
    </row>
    <row r="292" spans="1:4">
      <c r="A292" s="30" t="s">
        <v>1224</v>
      </c>
      <c r="B292" s="32">
        <v>9.152924010579861</v>
      </c>
      <c r="C292" s="32">
        <v>2.0311007040372751</v>
      </c>
      <c r="D292" s="32">
        <v>3.4814255572917672</v>
      </c>
    </row>
    <row r="293" spans="1:4">
      <c r="A293" s="30" t="s">
        <v>1226</v>
      </c>
      <c r="B293" s="32">
        <v>10.065721990786624</v>
      </c>
      <c r="C293" s="32">
        <v>2.2902009550055893</v>
      </c>
      <c r="D293" s="32">
        <v>3.7281598013138537</v>
      </c>
    </row>
    <row r="294" spans="1:4">
      <c r="A294" s="30" t="s">
        <v>1228</v>
      </c>
      <c r="B294" s="32">
        <v>8.9969138582069199</v>
      </c>
      <c r="C294" s="32">
        <v>2.2431688214690242</v>
      </c>
      <c r="D294" s="32">
        <v>3.3504510773072314</v>
      </c>
    </row>
    <row r="295" spans="1:4">
      <c r="A295" s="30" t="s">
        <v>1230</v>
      </c>
      <c r="B295" s="32">
        <v>8.3490245072683287</v>
      </c>
      <c r="C295" s="32">
        <v>1.768896675762438</v>
      </c>
      <c r="D295" s="32">
        <v>3.7631000840094035</v>
      </c>
    </row>
    <row r="296" spans="1:4">
      <c r="A296" s="30" t="s">
        <v>1232</v>
      </c>
      <c r="B296" s="32">
        <v>7.7332785885557982</v>
      </c>
      <c r="C296" s="32">
        <v>1.863202270844087</v>
      </c>
      <c r="D296" s="32">
        <v>3.2754008216130344</v>
      </c>
    </row>
    <row r="297" spans="1:4">
      <c r="A297" s="30" t="s">
        <v>1234</v>
      </c>
      <c r="B297" s="32">
        <v>9.111066685792089</v>
      </c>
      <c r="C297" s="32">
        <v>2.1725679848072748</v>
      </c>
      <c r="D297" s="32">
        <v>3.6977218272077272</v>
      </c>
    </row>
    <row r="298" spans="1:4">
      <c r="A298" s="30" t="s">
        <v>1236</v>
      </c>
      <c r="B298" s="32">
        <v>9.5177060988914981</v>
      </c>
      <c r="C298" s="32">
        <v>2.2257663063398994</v>
      </c>
      <c r="D298" s="32">
        <v>3.8884939055985912</v>
      </c>
    </row>
    <row r="299" spans="1:4">
      <c r="A299" s="30" t="s">
        <v>1238</v>
      </c>
      <c r="B299" s="32">
        <v>10.034919910381767</v>
      </c>
      <c r="C299" s="32">
        <v>2.0796797897636701</v>
      </c>
      <c r="D299" s="32">
        <v>4.4611739470082652</v>
      </c>
    </row>
    <row r="300" spans="1:4">
      <c r="A300" s="30" t="s">
        <v>1240</v>
      </c>
      <c r="B300" s="32">
        <v>8.4262606137293812</v>
      </c>
      <c r="C300" s="32">
        <v>2.0930439141534896</v>
      </c>
      <c r="D300" s="32">
        <v>3.284661280066151</v>
      </c>
    </row>
    <row r="301" spans="1:4">
      <c r="A301" s="30" t="s">
        <v>1324</v>
      </c>
      <c r="B301" s="32">
        <v>8.8877017042232929</v>
      </c>
      <c r="C301" s="32">
        <v>2.0856741022612888</v>
      </c>
      <c r="D301" s="32">
        <v>3.5966341795181673</v>
      </c>
    </row>
    <row r="331" spans="1:8" ht="17.399999999999999">
      <c r="A331" s="126" t="s">
        <v>1487</v>
      </c>
      <c r="B331" s="117"/>
      <c r="C331" s="117"/>
      <c r="D331" s="117"/>
      <c r="E331" s="117"/>
      <c r="F331" s="117"/>
      <c r="G331" s="117"/>
      <c r="H331" s="118"/>
    </row>
    <row r="332" spans="1:8">
      <c r="A332" s="127"/>
      <c r="H332" s="119"/>
    </row>
    <row r="333" spans="1:8">
      <c r="A333" s="128" t="s">
        <v>1583</v>
      </c>
      <c r="H333" s="119"/>
    </row>
    <row r="334" spans="1:8">
      <c r="A334" s="128" t="s">
        <v>1559</v>
      </c>
      <c r="H334" s="119"/>
    </row>
    <row r="335" spans="1:8">
      <c r="A335" s="128" t="s">
        <v>1560</v>
      </c>
      <c r="H335" s="119"/>
    </row>
    <row r="336" spans="1:8">
      <c r="A336" s="128" t="s">
        <v>1561</v>
      </c>
      <c r="H336" s="119"/>
    </row>
    <row r="337" spans="1:8">
      <c r="A337" s="128" t="s">
        <v>1558</v>
      </c>
      <c r="H337" s="119"/>
    </row>
    <row r="338" spans="1:8">
      <c r="A338" s="120"/>
      <c r="B338" s="73"/>
      <c r="C338" s="73"/>
      <c r="D338" s="73"/>
      <c r="E338" s="73"/>
      <c r="F338" s="73"/>
      <c r="G338" s="73"/>
      <c r="H338" s="74"/>
    </row>
    <row r="339" spans="1:8">
      <c r="A339" s="46"/>
    </row>
    <row r="340" spans="1:8">
      <c r="A340" s="46"/>
    </row>
    <row r="341" spans="1:8">
      <c r="A341" s="46"/>
    </row>
    <row r="342" spans="1:8">
      <c r="A342" s="46"/>
    </row>
    <row r="343" spans="1:8">
      <c r="A343" s="46"/>
    </row>
    <row r="344" spans="1:8" ht="17.399999999999999">
      <c r="A344" s="205" t="s">
        <v>1672</v>
      </c>
      <c r="B344" s="205"/>
      <c r="C344" s="205"/>
      <c r="D344" s="205"/>
      <c r="E344" s="205"/>
      <c r="F344" s="205"/>
      <c r="G344" s="205"/>
      <c r="H344" s="205"/>
    </row>
    <row r="345" spans="1:8" ht="17.399999999999999">
      <c r="A345" s="133"/>
    </row>
    <row r="346" spans="1:8" ht="17.399999999999999">
      <c r="A346" s="133" t="s">
        <v>1677</v>
      </c>
    </row>
    <row r="347" spans="1:8" ht="17.399999999999999">
      <c r="A347" s="133" t="s">
        <v>1678</v>
      </c>
    </row>
    <row r="348" spans="1:8" ht="17.399999999999999">
      <c r="A348" s="133" t="s">
        <v>1679</v>
      </c>
    </row>
    <row r="349" spans="1:8" ht="17.399999999999999">
      <c r="A349" s="133" t="s">
        <v>1680</v>
      </c>
    </row>
    <row r="350" spans="1:8" ht="17.399999999999999">
      <c r="A350" s="133"/>
    </row>
    <row r="351" spans="1:8" ht="17.399999999999999">
      <c r="A351" s="133" t="s">
        <v>1681</v>
      </c>
    </row>
    <row r="352" spans="1:8" ht="17.399999999999999">
      <c r="A352" s="133" t="s">
        <v>1682</v>
      </c>
    </row>
    <row r="353" spans="1:2" ht="17.399999999999999">
      <c r="A353" s="133" t="s">
        <v>1683</v>
      </c>
    </row>
    <row r="354" spans="1:2" ht="17.399999999999999">
      <c r="A354" s="133"/>
    </row>
    <row r="355" spans="1:2" ht="17.399999999999999">
      <c r="A355" s="133" t="s">
        <v>1684</v>
      </c>
    </row>
    <row r="356" spans="1:2" ht="17.399999999999999">
      <c r="A356" s="133" t="s">
        <v>1685</v>
      </c>
    </row>
    <row r="357" spans="1:2" ht="17.399999999999999">
      <c r="A357" s="133"/>
    </row>
    <row r="358" spans="1:2" ht="17.399999999999999">
      <c r="A358" s="133" t="s">
        <v>1673</v>
      </c>
    </row>
    <row r="359" spans="1:2" ht="9.6" customHeight="1">
      <c r="A359" s="134"/>
    </row>
    <row r="360" spans="1:2" ht="17.399999999999999">
      <c r="B360" s="134" t="s">
        <v>1674</v>
      </c>
    </row>
    <row r="361" spans="1:2" ht="17.399999999999999">
      <c r="B361" s="134" t="s">
        <v>1675</v>
      </c>
    </row>
    <row r="362" spans="1:2" ht="17.399999999999999">
      <c r="B362" s="134" t="s">
        <v>1676</v>
      </c>
    </row>
    <row r="363" spans="1:2">
      <c r="A363" s="46"/>
    </row>
    <row r="364" spans="1:2">
      <c r="A364" s="46"/>
    </row>
    <row r="365" spans="1:2">
      <c r="A365" s="46"/>
    </row>
    <row r="366" spans="1:2">
      <c r="A366" s="46"/>
    </row>
    <row r="367" spans="1:2">
      <c r="A367" s="46"/>
    </row>
    <row r="369" ht="7.8" customHeight="1"/>
  </sheetData>
  <mergeCells count="40">
    <mergeCell ref="A19:G19"/>
    <mergeCell ref="A76:E76"/>
    <mergeCell ref="C9:D9"/>
    <mergeCell ref="C10:D10"/>
    <mergeCell ref="C11:D11"/>
    <mergeCell ref="C12:D12"/>
    <mergeCell ref="C13:D13"/>
    <mergeCell ref="C14:D14"/>
    <mergeCell ref="A230:H230"/>
    <mergeCell ref="C185:E185"/>
    <mergeCell ref="C186:E186"/>
    <mergeCell ref="C15:D15"/>
    <mergeCell ref="A1:H1"/>
    <mergeCell ref="A3:H3"/>
    <mergeCell ref="A17:H17"/>
    <mergeCell ref="A116:H116"/>
    <mergeCell ref="C176:E176"/>
    <mergeCell ref="A190:C190"/>
    <mergeCell ref="A187:C187"/>
    <mergeCell ref="F182:H182"/>
    <mergeCell ref="C5:D5"/>
    <mergeCell ref="C6:D6"/>
    <mergeCell ref="C7:D7"/>
    <mergeCell ref="C8:D8"/>
    <mergeCell ref="A188:C188"/>
    <mergeCell ref="A189:C189"/>
    <mergeCell ref="A344:H344"/>
    <mergeCell ref="C175:E175"/>
    <mergeCell ref="A173:H173"/>
    <mergeCell ref="A268:H268"/>
    <mergeCell ref="C194:G194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A192:H192"/>
  </mergeCells>
  <conditionalFormatting pivot="1" sqref="C78:C92">
    <cfRule type="aboveAverage" dxfId="742" priority="18"/>
  </conditionalFormatting>
  <conditionalFormatting pivot="1" sqref="C78:C92">
    <cfRule type="aboveAverage" dxfId="741" priority="17" aboveAverage="0"/>
  </conditionalFormatting>
  <conditionalFormatting pivot="1" sqref="B118:B132">
    <cfRule type="aboveAverage" dxfId="740" priority="10"/>
  </conditionalFormatting>
  <conditionalFormatting pivot="1" sqref="B118:B132">
    <cfRule type="aboveAverage" dxfId="739" priority="9" aboveAverage="0"/>
  </conditionalFormatting>
  <conditionalFormatting pivot="1" sqref="C118:C132">
    <cfRule type="aboveAverage" dxfId="738" priority="8"/>
  </conditionalFormatting>
  <conditionalFormatting pivot="1" sqref="C118:C132">
    <cfRule type="aboveAverage" dxfId="737" priority="7" aboveAverage="0"/>
  </conditionalFormatting>
  <conditionalFormatting pivot="1" sqref="D118:D132">
    <cfRule type="aboveAverage" dxfId="736" priority="4"/>
  </conditionalFormatting>
  <conditionalFormatting pivot="1" sqref="D118:D132">
    <cfRule type="aboveAverage" dxfId="735" priority="3" aboveAverage="0"/>
  </conditionalFormatting>
  <conditionalFormatting sqref="E78:E92">
    <cfRule type="dataBar" priority="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{09B93368-7C98-4259-8CD4-B3962D40B00F}</x14:id>
        </ext>
      </extLst>
    </cfRule>
  </conditionalFormatting>
  <conditionalFormatting sqref="H118:H132">
    <cfRule type="dataBar" priority="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{233C8A1E-E515-4F32-8991-ACE758C5E6C1}</x14:id>
        </ext>
      </extLst>
    </cfRule>
  </conditionalFormatting>
  <pageMargins left="0.7" right="0.7" top="0.75" bottom="0.75" header="0.3" footer="0.3"/>
  <pageSetup paperSize="9" orientation="landscape" r:id="rId8"/>
  <rowBreaks count="9" manualBreakCount="9">
    <brk id="35" max="16383" man="1"/>
    <brk id="74" max="16383" man="1"/>
    <brk id="114" max="16383" man="1"/>
    <brk id="153" max="16383" man="1"/>
    <brk id="190" max="16383" man="1"/>
    <brk id="228" max="16383" man="1"/>
    <brk id="266" max="16383" man="1"/>
    <brk id="304" max="16383" man="1"/>
    <brk id="342" max="16383" man="1"/>
  </rowBreaks>
  <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B93368-7C98-4259-8CD4-B3962D40B0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E78:E92</xm:sqref>
        </x14:conditionalFormatting>
        <x14:conditionalFormatting xmlns:xm="http://schemas.microsoft.com/office/excel/2006/main">
          <x14:cfRule type="dataBar" id="{233C8A1E-E515-4F32-8991-ACE758C5E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H118:H132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4D8C-60FD-48CD-BFB3-F423F20A30EF}">
  <dimension ref="A2:I128"/>
  <sheetViews>
    <sheetView showGridLines="0" showRowColHeaders="0" workbookViewId="0">
      <selection activeCell="H152" sqref="H152"/>
    </sheetView>
  </sheetViews>
  <sheetFormatPr baseColWidth="10" defaultRowHeight="13.2"/>
  <cols>
    <col min="1" max="1" width="12.77734375" customWidth="1"/>
    <col min="2" max="2" width="17.5546875" bestFit="1" customWidth="1"/>
    <col min="6" max="6" width="16.21875" bestFit="1" customWidth="1"/>
    <col min="7" max="7" width="17.5546875" bestFit="1" customWidth="1"/>
    <col min="8" max="8" width="16.21875" bestFit="1" customWidth="1"/>
  </cols>
  <sheetData>
    <row r="2" spans="1:9">
      <c r="A2" s="224" t="s">
        <v>1336</v>
      </c>
      <c r="B2" s="224"/>
      <c r="C2" s="224"/>
      <c r="D2" s="224"/>
      <c r="E2" s="224"/>
      <c r="F2" s="224"/>
      <c r="G2" s="224"/>
      <c r="H2" s="224"/>
      <c r="I2" s="224"/>
    </row>
    <row r="4" spans="1:9">
      <c r="A4" s="220" t="s">
        <v>1337</v>
      </c>
      <c r="B4" s="220"/>
      <c r="C4" s="220"/>
      <c r="D4" s="220"/>
      <c r="E4" s="220"/>
      <c r="F4" s="220"/>
      <c r="G4" s="220"/>
      <c r="H4" s="220"/>
      <c r="I4" s="220"/>
    </row>
    <row r="6" spans="1:9" ht="16.2" customHeight="1">
      <c r="A6" s="28" t="s">
        <v>1339</v>
      </c>
      <c r="B6" s="29" t="s">
        <v>1338</v>
      </c>
      <c r="I6" s="2"/>
    </row>
    <row r="7" spans="1:9">
      <c r="A7" s="30" t="s">
        <v>1226</v>
      </c>
      <c r="B7" s="32">
        <v>231.51160578809234</v>
      </c>
      <c r="I7" s="2"/>
    </row>
    <row r="8" spans="1:9">
      <c r="A8" s="30" t="s">
        <v>1218</v>
      </c>
      <c r="B8" s="32">
        <v>219.07614756099238</v>
      </c>
      <c r="I8" s="2"/>
    </row>
    <row r="9" spans="1:9">
      <c r="A9" s="30" t="s">
        <v>1188</v>
      </c>
      <c r="B9" s="32">
        <v>210.56633982883525</v>
      </c>
      <c r="I9" s="2"/>
    </row>
    <row r="10" spans="1:9">
      <c r="A10" s="30" t="s">
        <v>1236</v>
      </c>
      <c r="B10" s="32">
        <v>199.87182807672144</v>
      </c>
      <c r="I10" s="2"/>
    </row>
    <row r="11" spans="1:9">
      <c r="A11" s="30" t="s">
        <v>1184</v>
      </c>
      <c r="B11" s="32">
        <v>193.54481401906716</v>
      </c>
      <c r="I11" s="2"/>
    </row>
    <row r="12" spans="1:9">
      <c r="A12" s="30" t="s">
        <v>1194</v>
      </c>
      <c r="B12" s="32">
        <v>189.00385308294852</v>
      </c>
      <c r="I12" s="2"/>
    </row>
    <row r="13" spans="1:9">
      <c r="A13" s="30" t="s">
        <v>1238</v>
      </c>
      <c r="B13" s="32">
        <v>180.62855838687182</v>
      </c>
      <c r="I13" s="2"/>
    </row>
    <row r="14" spans="1:9">
      <c r="A14" s="30" t="s">
        <v>1198</v>
      </c>
      <c r="B14" s="32">
        <v>179.49491845064864</v>
      </c>
      <c r="I14" s="2"/>
    </row>
    <row r="15" spans="1:9">
      <c r="A15" s="30" t="s">
        <v>1182</v>
      </c>
      <c r="B15" s="32">
        <v>174.46914239761645</v>
      </c>
      <c r="I15" s="2"/>
    </row>
    <row r="16" spans="1:9">
      <c r="A16" s="30" t="s">
        <v>1192</v>
      </c>
      <c r="B16" s="32">
        <v>166.11355302137224</v>
      </c>
    </row>
    <row r="17" spans="1:9">
      <c r="A17" s="30" t="s">
        <v>1324</v>
      </c>
      <c r="B17" s="32">
        <v>1944.2807606131662</v>
      </c>
    </row>
    <row r="24" spans="1:9">
      <c r="A24" s="220" t="s">
        <v>1340</v>
      </c>
      <c r="B24" s="220"/>
      <c r="C24" s="220"/>
      <c r="D24" s="220"/>
      <c r="E24" s="220"/>
      <c r="F24" s="220"/>
      <c r="G24" s="220"/>
      <c r="H24" s="220"/>
      <c r="I24" s="220"/>
    </row>
    <row r="41" spans="1:7">
      <c r="A41" s="28" t="s">
        <v>1346</v>
      </c>
      <c r="B41" s="29" t="s">
        <v>1341</v>
      </c>
      <c r="C41" s="29" t="s">
        <v>1342</v>
      </c>
      <c r="D41" s="29" t="s">
        <v>1343</v>
      </c>
      <c r="E41" s="29" t="s">
        <v>1344</v>
      </c>
      <c r="F41" s="29" t="s">
        <v>1345</v>
      </c>
      <c r="G41" s="29" t="s">
        <v>1338</v>
      </c>
    </row>
    <row r="42" spans="1:7">
      <c r="A42" s="30" t="s">
        <v>1226</v>
      </c>
      <c r="B42" s="32">
        <v>43.204347826086959</v>
      </c>
      <c r="C42" s="32">
        <v>29.930434782608689</v>
      </c>
      <c r="D42" s="32">
        <v>76.765217391304347</v>
      </c>
      <c r="E42" s="32">
        <v>50.452173913043474</v>
      </c>
      <c r="F42" s="32">
        <v>53.721739130434756</v>
      </c>
      <c r="G42" s="32">
        <v>231.51160578809234</v>
      </c>
    </row>
    <row r="43" spans="1:7">
      <c r="A43" s="30" t="s">
        <v>1218</v>
      </c>
      <c r="B43" s="32">
        <v>45.531818181818181</v>
      </c>
      <c r="C43" s="32">
        <v>28.840909090909097</v>
      </c>
      <c r="D43" s="32">
        <v>75.21363636363634</v>
      </c>
      <c r="E43" s="32">
        <v>51.409090909090899</v>
      </c>
      <c r="F43" s="32">
        <v>54.45</v>
      </c>
      <c r="G43" s="32">
        <v>219.07614756099247</v>
      </c>
    </row>
    <row r="44" spans="1:7">
      <c r="A44" s="30" t="s">
        <v>1188</v>
      </c>
      <c r="B44" s="32">
        <v>43.218181818181819</v>
      </c>
      <c r="C44" s="32">
        <v>31.627272727272725</v>
      </c>
      <c r="D44" s="32">
        <v>78.722727272727283</v>
      </c>
      <c r="E44" s="32">
        <v>50.013636363636358</v>
      </c>
      <c r="F44" s="32">
        <v>53.590909090909101</v>
      </c>
      <c r="G44" s="32">
        <v>210.56633982883525</v>
      </c>
    </row>
    <row r="45" spans="1:7">
      <c r="A45" s="30" t="s">
        <v>1236</v>
      </c>
      <c r="B45" s="32">
        <v>43.061904761904756</v>
      </c>
      <c r="C45" s="32">
        <v>27.419047619047618</v>
      </c>
      <c r="D45" s="32">
        <v>74.176190476190484</v>
      </c>
      <c r="E45" s="32">
        <v>48.914285714285718</v>
      </c>
      <c r="F45" s="32">
        <v>52.176190476190492</v>
      </c>
      <c r="G45" s="32">
        <v>199.87182807672144</v>
      </c>
    </row>
    <row r="46" spans="1:7">
      <c r="A46" s="30" t="s">
        <v>1184</v>
      </c>
      <c r="B46" s="32">
        <v>40.660000000000011</v>
      </c>
      <c r="C46" s="32">
        <v>30.790000000000003</v>
      </c>
      <c r="D46" s="32">
        <v>74.39</v>
      </c>
      <c r="E46" s="32">
        <v>48.489999999999995</v>
      </c>
      <c r="F46" s="32">
        <v>51.819999999999993</v>
      </c>
      <c r="G46" s="32">
        <v>193.54481401906716</v>
      </c>
    </row>
    <row r="47" spans="1:7">
      <c r="A47" s="30" t="s">
        <v>1194</v>
      </c>
      <c r="B47" s="32">
        <v>52.3</v>
      </c>
      <c r="C47" s="32">
        <v>29.552631578947363</v>
      </c>
      <c r="D47" s="32">
        <v>74.563157894736833</v>
      </c>
      <c r="E47" s="32">
        <v>57.747368421052634</v>
      </c>
      <c r="F47" s="32">
        <v>60.478947368421039</v>
      </c>
      <c r="G47" s="32">
        <v>189.00385308294852</v>
      </c>
    </row>
    <row r="48" spans="1:7">
      <c r="A48" s="30" t="s">
        <v>1238</v>
      </c>
      <c r="B48" s="32">
        <v>43.983333333333334</v>
      </c>
      <c r="C48" s="32">
        <v>29.93333333333333</v>
      </c>
      <c r="D48" s="32">
        <v>75.8888888888889</v>
      </c>
      <c r="E48" s="32">
        <v>51.533333333333339</v>
      </c>
      <c r="F48" s="32">
        <v>54.777777777777764</v>
      </c>
      <c r="G48" s="32">
        <v>180.62855838687182</v>
      </c>
    </row>
    <row r="49" spans="1:7">
      <c r="A49" s="30" t="s">
        <v>1198</v>
      </c>
      <c r="B49" s="32">
        <v>49.163157894736841</v>
      </c>
      <c r="C49" s="32">
        <v>31.100000000000005</v>
      </c>
      <c r="D49" s="32">
        <v>68.247368421052627</v>
      </c>
      <c r="E49" s="32">
        <v>56.389473684210529</v>
      </c>
      <c r="F49" s="32">
        <v>59</v>
      </c>
      <c r="G49" s="32">
        <v>179.49491845064867</v>
      </c>
    </row>
    <row r="50" spans="1:7">
      <c r="A50" s="30" t="s">
        <v>1182</v>
      </c>
      <c r="B50" s="32">
        <v>47.81666666666667</v>
      </c>
      <c r="C50" s="32">
        <v>34.327777777777769</v>
      </c>
      <c r="D50" s="32">
        <v>70.877777777777794</v>
      </c>
      <c r="E50" s="32">
        <v>56.238888888888901</v>
      </c>
      <c r="F50" s="32">
        <v>58.605555555555547</v>
      </c>
      <c r="G50" s="32">
        <v>174.46914239761639</v>
      </c>
    </row>
    <row r="51" spans="1:7">
      <c r="A51" s="30" t="s">
        <v>1192</v>
      </c>
      <c r="B51" s="32">
        <v>45.538888888888891</v>
      </c>
      <c r="C51" s="32">
        <v>30.783333333333342</v>
      </c>
      <c r="D51" s="32">
        <v>70.911111111111111</v>
      </c>
      <c r="E51" s="32">
        <v>53.988888888888894</v>
      </c>
      <c r="F51" s="32">
        <v>56.25555555555556</v>
      </c>
      <c r="G51" s="32">
        <v>166.11355302137221</v>
      </c>
    </row>
    <row r="52" spans="1:7">
      <c r="A52" s="30" t="s">
        <v>1324</v>
      </c>
      <c r="B52" s="32">
        <v>45.318000000000005</v>
      </c>
      <c r="C52" s="32">
        <v>30.367500000000003</v>
      </c>
      <c r="D52" s="32">
        <v>74.146500000000003</v>
      </c>
      <c r="E52" s="32">
        <v>52.34500000000002</v>
      </c>
      <c r="F52" s="32">
        <v>55.340999999999966</v>
      </c>
      <c r="G52" s="32">
        <v>1944.2807606131666</v>
      </c>
    </row>
    <row r="54" spans="1:7">
      <c r="A54" s="36" t="s">
        <v>1346</v>
      </c>
      <c r="B54" s="36" t="s">
        <v>1341</v>
      </c>
      <c r="C54" s="36" t="s">
        <v>1342</v>
      </c>
      <c r="D54" s="36" t="s">
        <v>1343</v>
      </c>
      <c r="E54" s="36" t="s">
        <v>1344</v>
      </c>
      <c r="F54" s="36" t="s">
        <v>1345</v>
      </c>
    </row>
    <row r="55" spans="1:7">
      <c r="A55" s="30" t="s">
        <v>1226</v>
      </c>
      <c r="B55" s="32">
        <v>43.204347826086959</v>
      </c>
      <c r="C55" s="32">
        <v>29.930434782608689</v>
      </c>
      <c r="D55" s="32">
        <v>76.765217391304347</v>
      </c>
      <c r="E55" s="32">
        <v>50.452173913043474</v>
      </c>
      <c r="F55" s="32">
        <v>53.721739130434756</v>
      </c>
    </row>
    <row r="56" spans="1:7">
      <c r="A56" s="30" t="s">
        <v>1218</v>
      </c>
      <c r="B56" s="32">
        <v>45.531818181818181</v>
      </c>
      <c r="C56" s="32">
        <v>28.840909090909097</v>
      </c>
      <c r="D56" s="32">
        <v>75.21363636363634</v>
      </c>
      <c r="E56" s="32">
        <v>51.409090909090899</v>
      </c>
      <c r="F56" s="32">
        <v>54.45</v>
      </c>
    </row>
    <row r="57" spans="1:7">
      <c r="A57" s="30" t="s">
        <v>1188</v>
      </c>
      <c r="B57" s="32">
        <v>43.218181818181819</v>
      </c>
      <c r="C57" s="32">
        <v>31.627272727272725</v>
      </c>
      <c r="D57" s="32">
        <v>78.722727272727283</v>
      </c>
      <c r="E57" s="32">
        <v>50.013636363636358</v>
      </c>
      <c r="F57" s="32">
        <v>53.590909090909101</v>
      </c>
    </row>
    <row r="58" spans="1:7">
      <c r="A58" s="30" t="s">
        <v>1236</v>
      </c>
      <c r="B58" s="32">
        <v>43.061904761904756</v>
      </c>
      <c r="C58" s="32">
        <v>27.419047619047618</v>
      </c>
      <c r="D58" s="32">
        <v>74.176190476190484</v>
      </c>
      <c r="E58" s="32">
        <v>48.914285714285718</v>
      </c>
      <c r="F58" s="32">
        <v>52.176190476190492</v>
      </c>
    </row>
    <row r="59" spans="1:7">
      <c r="A59" s="30" t="s">
        <v>1184</v>
      </c>
      <c r="B59" s="32">
        <v>40.660000000000011</v>
      </c>
      <c r="C59" s="32">
        <v>30.790000000000003</v>
      </c>
      <c r="D59" s="32">
        <v>74.39</v>
      </c>
      <c r="E59" s="32">
        <v>48.489999999999995</v>
      </c>
      <c r="F59" s="32">
        <v>51.819999999999993</v>
      </c>
    </row>
    <row r="60" spans="1:7">
      <c r="A60" s="30" t="s">
        <v>1194</v>
      </c>
      <c r="B60" s="32">
        <v>52.3</v>
      </c>
      <c r="C60" s="32">
        <v>29.552631578947363</v>
      </c>
      <c r="D60" s="32">
        <v>74.563157894736833</v>
      </c>
      <c r="E60" s="32">
        <v>57.747368421052634</v>
      </c>
      <c r="F60" s="32">
        <v>60.478947368421039</v>
      </c>
    </row>
    <row r="61" spans="1:7">
      <c r="A61" s="30" t="s">
        <v>1238</v>
      </c>
      <c r="B61" s="32">
        <v>43.983333333333334</v>
      </c>
      <c r="C61" s="32">
        <v>29.93333333333333</v>
      </c>
      <c r="D61" s="32">
        <v>75.8888888888889</v>
      </c>
      <c r="E61" s="32">
        <v>51.533333333333339</v>
      </c>
      <c r="F61" s="32">
        <v>54.777777777777764</v>
      </c>
    </row>
    <row r="62" spans="1:7">
      <c r="A62" s="30" t="s">
        <v>1198</v>
      </c>
      <c r="B62" s="32">
        <v>49.163157894736841</v>
      </c>
      <c r="C62" s="32">
        <v>31.100000000000005</v>
      </c>
      <c r="D62" s="32">
        <v>68.247368421052627</v>
      </c>
      <c r="E62" s="32">
        <v>56.389473684210529</v>
      </c>
      <c r="F62" s="32">
        <v>59</v>
      </c>
    </row>
    <row r="63" spans="1:7">
      <c r="A63" s="30" t="s">
        <v>1182</v>
      </c>
      <c r="B63" s="32">
        <v>47.81666666666667</v>
      </c>
      <c r="C63" s="32">
        <v>34.327777777777769</v>
      </c>
      <c r="D63" s="32">
        <v>70.877777777777794</v>
      </c>
      <c r="E63" s="32">
        <v>56.238888888888901</v>
      </c>
      <c r="F63" s="32">
        <v>58.605555555555547</v>
      </c>
    </row>
    <row r="64" spans="1:7">
      <c r="A64" s="30" t="s">
        <v>1192</v>
      </c>
      <c r="B64" s="32">
        <v>45.538888888888891</v>
      </c>
      <c r="C64" s="32">
        <v>30.783333333333342</v>
      </c>
      <c r="D64" s="32">
        <v>70.911111111111111</v>
      </c>
      <c r="E64" s="32">
        <v>53.988888888888894</v>
      </c>
      <c r="F64" s="32">
        <v>56.25555555555556</v>
      </c>
    </row>
    <row r="65" spans="1:6">
      <c r="A65" s="37" t="s">
        <v>1324</v>
      </c>
      <c r="B65" s="38">
        <v>45.318000000000005</v>
      </c>
      <c r="C65" s="38">
        <v>30.367500000000003</v>
      </c>
      <c r="D65" s="38">
        <v>74.146500000000003</v>
      </c>
      <c r="E65" s="38">
        <v>52.34500000000002</v>
      </c>
      <c r="F65" s="38">
        <v>55.340999999999966</v>
      </c>
    </row>
    <row r="99" spans="1:8">
      <c r="A99" s="2" t="s">
        <v>1600</v>
      </c>
      <c r="H99" s="2"/>
    </row>
    <row r="100" spans="1:8">
      <c r="A100" s="2" t="s">
        <v>1599</v>
      </c>
      <c r="H100" s="2"/>
    </row>
    <row r="101" spans="1:8">
      <c r="A101" s="2" t="s">
        <v>1601</v>
      </c>
      <c r="H101" s="2"/>
    </row>
    <row r="102" spans="1:8">
      <c r="A102" s="2" t="s">
        <v>1602</v>
      </c>
    </row>
    <row r="103" spans="1:8">
      <c r="A103" s="2" t="s">
        <v>1603</v>
      </c>
    </row>
    <row r="105" spans="1:8" ht="17.399999999999999">
      <c r="A105" s="75" t="s">
        <v>1379</v>
      </c>
    </row>
    <row r="106" spans="1:8">
      <c r="A106" s="42"/>
    </row>
    <row r="107" spans="1:8">
      <c r="A107" s="43" t="s">
        <v>1348</v>
      </c>
    </row>
    <row r="108" spans="1:8">
      <c r="A108" s="43" t="s">
        <v>1349</v>
      </c>
    </row>
    <row r="109" spans="1:8">
      <c r="A109" s="44" t="s">
        <v>1350</v>
      </c>
    </row>
    <row r="113" spans="1:9" ht="17.399999999999999">
      <c r="A113" s="205" t="s">
        <v>1686</v>
      </c>
      <c r="B113" s="205"/>
      <c r="C113" s="205"/>
      <c r="D113" s="205"/>
      <c r="E113" s="205"/>
      <c r="F113" s="205"/>
      <c r="G113" s="205"/>
      <c r="H113" s="205"/>
      <c r="I113" s="205"/>
    </row>
    <row r="115" spans="1:9" ht="17.399999999999999">
      <c r="A115" s="133" t="s">
        <v>1691</v>
      </c>
    </row>
    <row r="116" spans="1:9" ht="17.399999999999999">
      <c r="A116" s="133" t="s">
        <v>1692</v>
      </c>
    </row>
    <row r="117" spans="1:9" ht="17.399999999999999">
      <c r="A117" s="133"/>
    </row>
    <row r="118" spans="1:9" ht="17.399999999999999">
      <c r="A118" s="133" t="s">
        <v>1693</v>
      </c>
    </row>
    <row r="119" spans="1:9" ht="17.399999999999999">
      <c r="A119" s="133" t="s">
        <v>1694</v>
      </c>
    </row>
    <row r="120" spans="1:9" ht="17.399999999999999">
      <c r="A120" s="133"/>
    </row>
    <row r="121" spans="1:9" ht="17.399999999999999">
      <c r="A121" s="133" t="s">
        <v>1695</v>
      </c>
    </row>
    <row r="122" spans="1:9" ht="17.399999999999999">
      <c r="A122" s="133" t="s">
        <v>1696</v>
      </c>
    </row>
    <row r="123" spans="1:9" ht="17.399999999999999">
      <c r="A123" s="133"/>
    </row>
    <row r="124" spans="1:9" ht="17.399999999999999">
      <c r="A124" s="133" t="s">
        <v>1687</v>
      </c>
    </row>
    <row r="125" spans="1:9" ht="4.2" customHeight="1">
      <c r="A125" s="134"/>
    </row>
    <row r="126" spans="1:9" ht="17.399999999999999">
      <c r="B126" s="134" t="s">
        <v>1688</v>
      </c>
    </row>
    <row r="127" spans="1:9" ht="17.399999999999999">
      <c r="B127" s="134" t="s">
        <v>1689</v>
      </c>
    </row>
    <row r="128" spans="1:9" ht="17.399999999999999">
      <c r="B128" s="134" t="s">
        <v>1690</v>
      </c>
    </row>
  </sheetData>
  <mergeCells count="4">
    <mergeCell ref="A24:I24"/>
    <mergeCell ref="A4:I4"/>
    <mergeCell ref="A2:I2"/>
    <mergeCell ref="A113:I113"/>
  </mergeCells>
  <pageMargins left="0.7" right="0.7" top="0.75" bottom="0.75" header="0.3" footer="0.3"/>
  <pageSetup paperSize="9" orientation="landscape" r:id="rId3"/>
  <rowBreaks count="3" manualBreakCount="3">
    <brk id="37" max="16383" man="1"/>
    <brk id="74" max="16383" man="1"/>
    <brk id="111" max="16383" man="1"/>
  </rowBrea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283A-2CED-45CB-991A-5CA138E9F0B2}">
  <dimension ref="A2:F1170"/>
  <sheetViews>
    <sheetView showGridLines="0" showRowColHeaders="0" topLeftCell="A86" workbookViewId="0">
      <selection activeCell="K106" sqref="K106"/>
    </sheetView>
  </sheetViews>
  <sheetFormatPr baseColWidth="10" defaultRowHeight="13.2"/>
  <cols>
    <col min="1" max="1" width="22" bestFit="1" customWidth="1"/>
    <col min="2" max="2" width="23.44140625" bestFit="1" customWidth="1"/>
    <col min="3" max="3" width="22.5546875" bestFit="1" customWidth="1"/>
    <col min="4" max="4" width="20.88671875" bestFit="1" customWidth="1"/>
    <col min="5" max="5" width="21" bestFit="1" customWidth="1"/>
    <col min="6" max="6" width="18.77734375" bestFit="1" customWidth="1"/>
  </cols>
  <sheetData>
    <row r="2" spans="1:6">
      <c r="A2" s="234" t="s">
        <v>1427</v>
      </c>
      <c r="B2" s="235"/>
      <c r="C2" s="235"/>
      <c r="D2" s="235"/>
      <c r="E2" s="235"/>
      <c r="F2" s="235"/>
    </row>
    <row r="4" spans="1:6">
      <c r="A4" s="28" t="s">
        <v>1434</v>
      </c>
      <c r="B4" s="29" t="s">
        <v>1380</v>
      </c>
    </row>
    <row r="5" spans="1:6">
      <c r="A5" s="30" t="s">
        <v>1412</v>
      </c>
      <c r="B5" s="32">
        <v>32.69736842105263</v>
      </c>
    </row>
    <row r="6" spans="1:6">
      <c r="A6" s="47" t="s">
        <v>1222</v>
      </c>
      <c r="B6" s="32">
        <v>32.69736842105263</v>
      </c>
    </row>
    <row r="7" spans="1:6">
      <c r="A7" s="30" t="s">
        <v>1413</v>
      </c>
      <c r="B7" s="32">
        <v>30.402985074626866</v>
      </c>
    </row>
    <row r="8" spans="1:6">
      <c r="A8" s="47" t="s">
        <v>1214</v>
      </c>
      <c r="B8" s="32">
        <v>30.402985074626866</v>
      </c>
    </row>
    <row r="9" spans="1:6">
      <c r="A9" s="30" t="s">
        <v>1414</v>
      </c>
      <c r="B9" s="32">
        <v>29.6</v>
      </c>
    </row>
    <row r="10" spans="1:6">
      <c r="A10" s="47" t="s">
        <v>1196</v>
      </c>
      <c r="B10" s="32">
        <v>29.6</v>
      </c>
    </row>
    <row r="11" spans="1:6">
      <c r="A11" s="30" t="s">
        <v>1415</v>
      </c>
      <c r="B11" s="32">
        <v>28.2</v>
      </c>
    </row>
    <row r="12" spans="1:6">
      <c r="A12" s="47" t="s">
        <v>1208</v>
      </c>
      <c r="B12" s="32">
        <v>28.2</v>
      </c>
    </row>
    <row r="13" spans="1:6">
      <c r="A13" s="30" t="s">
        <v>1416</v>
      </c>
      <c r="B13" s="32">
        <v>27.594936708860761</v>
      </c>
    </row>
    <row r="14" spans="1:6">
      <c r="A14" s="47" t="s">
        <v>1216</v>
      </c>
      <c r="B14" s="32">
        <v>27.594936708860761</v>
      </c>
    </row>
    <row r="15" spans="1:6">
      <c r="A15" s="30" t="s">
        <v>1417</v>
      </c>
      <c r="B15" s="32">
        <v>26.805555555555557</v>
      </c>
    </row>
    <row r="16" spans="1:6">
      <c r="A16" s="47" t="s">
        <v>1186</v>
      </c>
      <c r="B16" s="32">
        <v>26.805555555555557</v>
      </c>
    </row>
    <row r="17" spans="1:2">
      <c r="A17" s="30" t="s">
        <v>1418</v>
      </c>
      <c r="B17" s="32">
        <v>26.596774193548388</v>
      </c>
    </row>
    <row r="18" spans="1:2">
      <c r="A18" s="47" t="s">
        <v>1228</v>
      </c>
      <c r="B18" s="32">
        <v>26.596774193548388</v>
      </c>
    </row>
    <row r="19" spans="1:2">
      <c r="A19" s="30" t="s">
        <v>1419</v>
      </c>
      <c r="B19" s="32">
        <v>26.307692307692307</v>
      </c>
    </row>
    <row r="20" spans="1:2">
      <c r="A20" s="47" t="s">
        <v>1226</v>
      </c>
      <c r="B20" s="32">
        <v>26.307692307692307</v>
      </c>
    </row>
    <row r="21" spans="1:2">
      <c r="A21" s="30" t="s">
        <v>1420</v>
      </c>
      <c r="B21" s="32">
        <v>26.1</v>
      </c>
    </row>
    <row r="22" spans="1:2">
      <c r="A22" s="47" t="s">
        <v>1198</v>
      </c>
      <c r="B22" s="32">
        <v>26.1</v>
      </c>
    </row>
    <row r="23" spans="1:2">
      <c r="A23" s="30" t="s">
        <v>1421</v>
      </c>
      <c r="B23" s="32">
        <v>26</v>
      </c>
    </row>
    <row r="24" spans="1:2">
      <c r="A24" s="47" t="s">
        <v>1220</v>
      </c>
      <c r="B24" s="32">
        <v>26</v>
      </c>
    </row>
    <row r="25" spans="1:2">
      <c r="A25" s="30" t="s">
        <v>1422</v>
      </c>
      <c r="B25" s="32">
        <v>25.891304347826086</v>
      </c>
    </row>
    <row r="26" spans="1:2">
      <c r="A26" s="47" t="s">
        <v>1224</v>
      </c>
      <c r="B26" s="32">
        <v>25.891304347826086</v>
      </c>
    </row>
    <row r="27" spans="1:2">
      <c r="A27" s="30" t="s">
        <v>1423</v>
      </c>
      <c r="B27" s="32">
        <v>25.6</v>
      </c>
    </row>
    <row r="28" spans="1:2">
      <c r="A28" s="47" t="s">
        <v>1228</v>
      </c>
      <c r="B28" s="32">
        <v>25.6</v>
      </c>
    </row>
    <row r="29" spans="1:2">
      <c r="A29" s="30" t="s">
        <v>1424</v>
      </c>
      <c r="B29" s="32">
        <v>25.191489361702128</v>
      </c>
    </row>
    <row r="30" spans="1:2">
      <c r="A30" s="47" t="s">
        <v>1188</v>
      </c>
      <c r="B30" s="32">
        <v>25.191489361702128</v>
      </c>
    </row>
    <row r="31" spans="1:2">
      <c r="A31" s="30" t="s">
        <v>1425</v>
      </c>
      <c r="B31" s="32">
        <v>24.896551724137932</v>
      </c>
    </row>
    <row r="32" spans="1:2">
      <c r="A32" s="47" t="s">
        <v>1214</v>
      </c>
      <c r="B32" s="32">
        <v>24.896551724137932</v>
      </c>
    </row>
    <row r="33" spans="1:2">
      <c r="A33" s="30" t="s">
        <v>1426</v>
      </c>
      <c r="B33" s="32">
        <v>24.705882352941178</v>
      </c>
    </row>
    <row r="34" spans="1:2">
      <c r="A34" s="47" t="s">
        <v>1194</v>
      </c>
      <c r="B34" s="32">
        <v>24.705882352941178</v>
      </c>
    </row>
    <row r="35" spans="1:2">
      <c r="A35" s="30" t="s">
        <v>1324</v>
      </c>
      <c r="B35" s="32">
        <v>27.106036003196259</v>
      </c>
    </row>
    <row r="36" spans="1:2">
      <c r="A36" s="34"/>
      <c r="B36" s="35"/>
    </row>
    <row r="37" spans="1:2">
      <c r="A37" s="34"/>
      <c r="B37" s="35"/>
    </row>
    <row r="38" spans="1:2">
      <c r="A38" s="34"/>
      <c r="B38" s="35"/>
    </row>
    <row r="39" spans="1:2">
      <c r="A39" s="34"/>
      <c r="B39" s="35"/>
    </row>
    <row r="40" spans="1:2">
      <c r="A40" s="34"/>
      <c r="B40" s="35"/>
    </row>
    <row r="41" spans="1:2">
      <c r="A41" s="34"/>
      <c r="B41" s="35"/>
    </row>
    <row r="42" spans="1:2">
      <c r="A42" s="34"/>
      <c r="B42" s="35"/>
    </row>
    <row r="43" spans="1:2">
      <c r="A43" s="34"/>
      <c r="B43" s="35"/>
    </row>
    <row r="44" spans="1:2">
      <c r="A44" s="34"/>
      <c r="B44" s="35"/>
    </row>
    <row r="45" spans="1:2">
      <c r="A45" s="34"/>
      <c r="B45" s="35"/>
    </row>
    <row r="46" spans="1:2">
      <c r="A46" s="34"/>
      <c r="B46" s="35"/>
    </row>
    <row r="47" spans="1:2">
      <c r="A47" s="34"/>
      <c r="B47" s="35"/>
    </row>
    <row r="48" spans="1:2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75" spans="1:6" ht="7.2" customHeight="1"/>
    <row r="76" spans="1:6">
      <c r="A76" s="236" t="s">
        <v>1429</v>
      </c>
      <c r="B76" s="236"/>
      <c r="C76" s="236"/>
      <c r="D76" s="236"/>
      <c r="E76" s="236"/>
      <c r="F76" s="236"/>
    </row>
    <row r="78" spans="1:6">
      <c r="A78" s="67" t="s">
        <v>1434</v>
      </c>
      <c r="B78" s="56" t="s">
        <v>1598</v>
      </c>
      <c r="C78" s="56" t="s">
        <v>1344</v>
      </c>
      <c r="D78" s="56" t="s">
        <v>1345</v>
      </c>
    </row>
    <row r="79" spans="1:6">
      <c r="A79" s="30" t="s">
        <v>1278</v>
      </c>
      <c r="B79" s="32">
        <v>32.69736842105263</v>
      </c>
      <c r="C79" s="32">
        <v>56.9</v>
      </c>
      <c r="D79" s="32">
        <v>63.7</v>
      </c>
    </row>
    <row r="80" spans="1:6">
      <c r="A80" s="30" t="s">
        <v>1393</v>
      </c>
      <c r="B80" s="32">
        <v>30.402985074626866</v>
      </c>
      <c r="C80" s="32">
        <v>60.7</v>
      </c>
      <c r="D80" s="32">
        <v>62.5</v>
      </c>
    </row>
    <row r="81" spans="1:4">
      <c r="A81" s="30" t="s">
        <v>1403</v>
      </c>
      <c r="B81" s="32">
        <v>29.6</v>
      </c>
      <c r="C81" s="32">
        <v>62.7</v>
      </c>
      <c r="D81" s="32">
        <v>66.3</v>
      </c>
    </row>
    <row r="82" spans="1:4">
      <c r="A82" s="30" t="s">
        <v>1400</v>
      </c>
      <c r="B82" s="32">
        <v>28.2</v>
      </c>
      <c r="C82" s="32">
        <v>53.6</v>
      </c>
      <c r="D82" s="32">
        <v>58.7</v>
      </c>
    </row>
    <row r="83" spans="1:4">
      <c r="A83" s="30" t="s">
        <v>1385</v>
      </c>
      <c r="B83" s="32">
        <v>27.594936708860761</v>
      </c>
      <c r="C83" s="32">
        <v>54.7</v>
      </c>
      <c r="D83" s="32">
        <v>59.5</v>
      </c>
    </row>
    <row r="84" spans="1:4">
      <c r="A84" s="30" t="s">
        <v>1396</v>
      </c>
      <c r="B84" s="32">
        <v>26.805555555555557</v>
      </c>
      <c r="C84" s="32">
        <v>53.7</v>
      </c>
      <c r="D84" s="32">
        <v>58.2</v>
      </c>
    </row>
    <row r="85" spans="1:4">
      <c r="A85" s="30" t="s">
        <v>1398</v>
      </c>
      <c r="B85" s="32">
        <v>26.596774193548388</v>
      </c>
      <c r="C85" s="32">
        <v>59.8</v>
      </c>
      <c r="D85" s="32">
        <v>64.2</v>
      </c>
    </row>
    <row r="86" spans="1:4">
      <c r="A86" s="30" t="s">
        <v>1408</v>
      </c>
      <c r="B86" s="32">
        <v>26.307692307692307</v>
      </c>
      <c r="C86" s="32">
        <v>51.1</v>
      </c>
      <c r="D86" s="32">
        <v>56.2</v>
      </c>
    </row>
    <row r="87" spans="1:4">
      <c r="A87" s="30" t="s">
        <v>1387</v>
      </c>
      <c r="B87" s="32">
        <v>26.1</v>
      </c>
      <c r="C87" s="32">
        <v>52.1</v>
      </c>
      <c r="D87" s="32">
        <v>56.5</v>
      </c>
    </row>
    <row r="88" spans="1:4">
      <c r="A88" s="30" t="s">
        <v>1395</v>
      </c>
      <c r="B88" s="32">
        <v>26</v>
      </c>
      <c r="C88" s="32">
        <v>55.1</v>
      </c>
      <c r="D88" s="32">
        <v>60.5</v>
      </c>
    </row>
    <row r="89" spans="1:4">
      <c r="A89" s="30" t="s">
        <v>1404</v>
      </c>
      <c r="B89" s="32">
        <v>25.891304347826086</v>
      </c>
      <c r="C89" s="32">
        <v>50</v>
      </c>
      <c r="D89" s="32">
        <v>55.1</v>
      </c>
    </row>
    <row r="90" spans="1:4">
      <c r="A90" s="30" t="s">
        <v>52</v>
      </c>
      <c r="B90" s="32">
        <v>25.6</v>
      </c>
      <c r="C90" s="32">
        <v>52.5</v>
      </c>
      <c r="D90" s="32">
        <v>58.9</v>
      </c>
    </row>
    <row r="91" spans="1:4">
      <c r="A91" s="30" t="s">
        <v>1399</v>
      </c>
      <c r="B91" s="32">
        <v>25.191489361702128</v>
      </c>
      <c r="C91" s="32">
        <v>49.4</v>
      </c>
      <c r="D91" s="32">
        <v>53.6</v>
      </c>
    </row>
    <row r="92" spans="1:4">
      <c r="A92" s="30" t="s">
        <v>1392</v>
      </c>
      <c r="B92" s="32">
        <v>24.896551724137932</v>
      </c>
      <c r="C92" s="32">
        <v>54.7</v>
      </c>
      <c r="D92" s="32">
        <v>62.1</v>
      </c>
    </row>
    <row r="93" spans="1:4">
      <c r="A93" s="30" t="s">
        <v>1384</v>
      </c>
      <c r="B93" s="32">
        <v>24.705882352941178</v>
      </c>
      <c r="C93" s="32">
        <v>53.6</v>
      </c>
      <c r="D93" s="32">
        <v>58.8</v>
      </c>
    </row>
    <row r="94" spans="1:4">
      <c r="A94" s="30" t="s">
        <v>1324</v>
      </c>
      <c r="B94" s="32">
        <v>27.106036003196259</v>
      </c>
      <c r="C94" s="32">
        <v>54.706666666666678</v>
      </c>
      <c r="D94" s="32">
        <v>59.653333333333343</v>
      </c>
    </row>
    <row r="111" spans="6:6">
      <c r="F111" s="51"/>
    </row>
    <row r="113" spans="1:6">
      <c r="A113" s="222" t="s">
        <v>1442</v>
      </c>
      <c r="B113" s="222"/>
      <c r="C113" s="222"/>
      <c r="D113" s="222"/>
      <c r="E113" s="222"/>
      <c r="F113" s="222"/>
    </row>
    <row r="114" spans="1:6">
      <c r="E114" s="35"/>
    </row>
    <row r="115" spans="1:6">
      <c r="A115" s="52" t="s">
        <v>1436</v>
      </c>
      <c r="B115" s="52" t="s">
        <v>1278</v>
      </c>
      <c r="E115" s="35"/>
    </row>
    <row r="116" spans="1:6">
      <c r="A116" s="29" t="s">
        <v>1437</v>
      </c>
      <c r="B116" s="29">
        <v>1</v>
      </c>
      <c r="E116" s="35"/>
    </row>
    <row r="117" spans="1:6">
      <c r="A117" s="53" t="s">
        <v>1439</v>
      </c>
      <c r="B117" s="29">
        <v>0.56899999999999995</v>
      </c>
      <c r="E117" s="35"/>
    </row>
    <row r="118" spans="1:6">
      <c r="A118" s="29" t="s">
        <v>1438</v>
      </c>
      <c r="B118" s="29">
        <v>0.63700000000000001</v>
      </c>
      <c r="E118" s="35"/>
    </row>
    <row r="127" spans="1:6">
      <c r="E127" s="35"/>
    </row>
    <row r="134" spans="5:5">
      <c r="E134" s="35"/>
    </row>
    <row r="135" spans="5:5">
      <c r="E135" s="35"/>
    </row>
    <row r="136" spans="5:5">
      <c r="E136" s="35"/>
    </row>
    <row r="137" spans="5:5">
      <c r="E137" s="35"/>
    </row>
    <row r="138" spans="5:5">
      <c r="E138" s="35"/>
    </row>
    <row r="139" spans="5:5">
      <c r="E139" s="35"/>
    </row>
    <row r="140" spans="5:5">
      <c r="E140" s="35"/>
    </row>
    <row r="141" spans="5:5">
      <c r="E141" s="35"/>
    </row>
    <row r="142" spans="5:5">
      <c r="E142" s="35"/>
    </row>
    <row r="143" spans="5:5">
      <c r="E143" s="35"/>
    </row>
    <row r="144" spans="5:5">
      <c r="E144" s="35"/>
    </row>
    <row r="145" spans="1:5">
      <c r="E145" s="35"/>
    </row>
    <row r="146" spans="1:5">
      <c r="E146" s="35"/>
    </row>
    <row r="147" spans="1:5">
      <c r="E147" s="35"/>
    </row>
    <row r="148" spans="1:5">
      <c r="E148" s="35"/>
    </row>
    <row r="149" spans="1:5">
      <c r="E149" s="35"/>
    </row>
    <row r="150" spans="1:5">
      <c r="A150" s="52" t="s">
        <v>1436</v>
      </c>
      <c r="B150" s="55" t="s">
        <v>1398</v>
      </c>
      <c r="E150" s="35"/>
    </row>
    <row r="151" spans="1:5">
      <c r="A151" s="29" t="s">
        <v>1437</v>
      </c>
      <c r="B151" s="29">
        <v>0.81</v>
      </c>
      <c r="E151" s="35"/>
    </row>
    <row r="152" spans="1:5">
      <c r="A152" s="53" t="s">
        <v>1439</v>
      </c>
      <c r="B152" s="29">
        <v>0.6</v>
      </c>
      <c r="E152" s="35"/>
    </row>
    <row r="153" spans="1:5">
      <c r="A153" s="29" t="s">
        <v>1438</v>
      </c>
      <c r="B153" s="29">
        <v>0.64</v>
      </c>
      <c r="E153" s="35"/>
    </row>
    <row r="154" spans="1:5">
      <c r="E154" s="35"/>
    </row>
    <row r="155" spans="1:5">
      <c r="E155" s="35"/>
    </row>
    <row r="156" spans="1:5">
      <c r="E156" s="35"/>
    </row>
    <row r="157" spans="1:5">
      <c r="E157" s="35"/>
    </row>
    <row r="158" spans="1:5">
      <c r="E158" s="35"/>
    </row>
    <row r="159" spans="1:5">
      <c r="E159" s="35"/>
    </row>
    <row r="160" spans="1:5">
      <c r="E160" s="35"/>
    </row>
    <row r="161" spans="5:5">
      <c r="E161" s="35"/>
    </row>
    <row r="162" spans="5:5">
      <c r="E162" s="35"/>
    </row>
    <row r="163" spans="5:5">
      <c r="E163" s="35"/>
    </row>
    <row r="164" spans="5:5">
      <c r="E164" s="35"/>
    </row>
    <row r="165" spans="5:5">
      <c r="E165" s="35"/>
    </row>
    <row r="166" spans="5:5">
      <c r="E166" s="35"/>
    </row>
    <row r="167" spans="5:5">
      <c r="E167" s="35"/>
    </row>
    <row r="168" spans="5:5">
      <c r="E168" s="35"/>
    </row>
    <row r="169" spans="5:5">
      <c r="E169" s="35"/>
    </row>
    <row r="170" spans="5:5">
      <c r="E170" s="35"/>
    </row>
    <row r="171" spans="5:5">
      <c r="E171" s="35"/>
    </row>
    <row r="172" spans="5:5">
      <c r="E172" s="35"/>
    </row>
    <row r="173" spans="5:5">
      <c r="E173" s="35"/>
    </row>
    <row r="174" spans="5:5">
      <c r="E174" s="35"/>
    </row>
    <row r="175" spans="5:5">
      <c r="E175" s="35"/>
    </row>
    <row r="176" spans="5:5">
      <c r="E176" s="35"/>
    </row>
    <row r="177" spans="1:6">
      <c r="E177" s="35"/>
    </row>
    <row r="178" spans="1:6">
      <c r="E178" s="35"/>
    </row>
    <row r="179" spans="1:6">
      <c r="E179" s="35"/>
    </row>
    <row r="180" spans="1:6">
      <c r="E180" s="35"/>
    </row>
    <row r="181" spans="1:6">
      <c r="E181" s="35"/>
    </row>
    <row r="182" spans="1:6">
      <c r="E182" s="35"/>
    </row>
    <row r="183" spans="1:6">
      <c r="E183" s="35"/>
    </row>
    <row r="184" spans="1:6">
      <c r="E184" s="35"/>
    </row>
    <row r="185" spans="1:6">
      <c r="E185" s="35"/>
    </row>
    <row r="186" spans="1:6">
      <c r="E186" s="35"/>
    </row>
    <row r="187" spans="1:6">
      <c r="A187" s="233" t="s">
        <v>1443</v>
      </c>
      <c r="B187" s="233"/>
      <c r="C187" s="233"/>
      <c r="D187" s="233"/>
      <c r="E187" s="233"/>
      <c r="F187" s="233"/>
    </row>
    <row r="189" spans="1:6">
      <c r="B189" s="55" t="s">
        <v>1434</v>
      </c>
      <c r="C189" s="55" t="s">
        <v>1441</v>
      </c>
      <c r="D189" s="55" t="s">
        <v>1344</v>
      </c>
      <c r="E189" s="55" t="s">
        <v>1345</v>
      </c>
    </row>
    <row r="190" spans="1:6">
      <c r="B190" s="29" t="s">
        <v>1278</v>
      </c>
      <c r="C190" s="32">
        <v>1</v>
      </c>
      <c r="D190" s="32">
        <v>0.56899999999999995</v>
      </c>
      <c r="E190" s="32">
        <v>0.63700000000000001</v>
      </c>
    </row>
    <row r="191" spans="1:6">
      <c r="B191" s="29" t="s">
        <v>1398</v>
      </c>
      <c r="C191" s="32">
        <v>0.81342247030570525</v>
      </c>
      <c r="D191" s="32">
        <v>0.59799999999999998</v>
      </c>
      <c r="E191" s="32">
        <v>0.64200000000000002</v>
      </c>
    </row>
    <row r="192" spans="1:6">
      <c r="B192" s="29" t="s">
        <v>1384</v>
      </c>
      <c r="C192" s="32">
        <v>0.75559237779618893</v>
      </c>
      <c r="D192" s="32">
        <v>0.53600000000000003</v>
      </c>
      <c r="E192" s="32">
        <v>0.58799999999999997</v>
      </c>
    </row>
    <row r="193" spans="5:5">
      <c r="E193" s="35"/>
    </row>
    <row r="194" spans="5:5">
      <c r="E194" s="35"/>
    </row>
    <row r="195" spans="5:5">
      <c r="E195" s="35"/>
    </row>
    <row r="196" spans="5:5">
      <c r="E196" s="35"/>
    </row>
    <row r="197" spans="5:5">
      <c r="E197" s="35"/>
    </row>
    <row r="198" spans="5:5">
      <c r="E198" s="35"/>
    </row>
    <row r="199" spans="5:5">
      <c r="E199" s="35"/>
    </row>
    <row r="200" spans="5:5">
      <c r="E200" s="35"/>
    </row>
    <row r="201" spans="5:5">
      <c r="E201" s="35"/>
    </row>
    <row r="202" spans="5:5">
      <c r="E202" s="35"/>
    </row>
    <row r="210" spans="5:5">
      <c r="E210" s="35"/>
    </row>
    <row r="211" spans="5:5">
      <c r="E211" s="35"/>
    </row>
    <row r="212" spans="5:5">
      <c r="E212" s="35"/>
    </row>
    <row r="213" spans="5:5">
      <c r="E213" s="54"/>
    </row>
    <row r="225" spans="1:6" ht="17.399999999999999">
      <c r="A225" s="205" t="s">
        <v>1697</v>
      </c>
      <c r="B225" s="205"/>
      <c r="C225" s="205"/>
      <c r="D225" s="205"/>
      <c r="E225" s="205"/>
      <c r="F225" s="205"/>
    </row>
    <row r="227" spans="1:6" ht="17.399999999999999">
      <c r="A227" s="133"/>
    </row>
    <row r="228" spans="1:6" ht="17.399999999999999">
      <c r="A228" s="133" t="s">
        <v>1698</v>
      </c>
    </row>
    <row r="229" spans="1:6" ht="17.399999999999999">
      <c r="A229" s="133"/>
    </row>
    <row r="230" spans="1:6" ht="17.399999999999999">
      <c r="A230" s="133" t="s">
        <v>1699</v>
      </c>
    </row>
    <row r="231" spans="1:6" ht="17.399999999999999">
      <c r="A231" s="133" t="s">
        <v>1700</v>
      </c>
    </row>
    <row r="232" spans="1:6" ht="17.399999999999999">
      <c r="A232" s="133"/>
    </row>
    <row r="233" spans="1:6" ht="17.399999999999999">
      <c r="A233" s="133" t="s">
        <v>1701</v>
      </c>
    </row>
    <row r="234" spans="1:6" ht="17.399999999999999">
      <c r="A234" s="133" t="s">
        <v>1702</v>
      </c>
    </row>
    <row r="235" spans="1:6" ht="17.399999999999999">
      <c r="A235" s="133"/>
    </row>
    <row r="236" spans="1:6" ht="17.399999999999999">
      <c r="A236" s="133" t="s">
        <v>1703</v>
      </c>
    </row>
    <row r="237" spans="1:6" ht="17.399999999999999">
      <c r="A237" s="133" t="s">
        <v>1704</v>
      </c>
    </row>
    <row r="238" spans="1:6" ht="17.399999999999999">
      <c r="A238" s="133"/>
    </row>
    <row r="239" spans="1:6" ht="17.399999999999999">
      <c r="A239" s="133" t="s">
        <v>1705</v>
      </c>
    </row>
    <row r="240" spans="1:6" ht="17.399999999999999">
      <c r="A240" s="133" t="s">
        <v>1706</v>
      </c>
    </row>
    <row r="600" spans="2:6">
      <c r="E600" s="48"/>
      <c r="F600" s="48"/>
    </row>
    <row r="601" spans="2:6">
      <c r="E601" s="35"/>
      <c r="F601" s="35"/>
    </row>
    <row r="602" spans="2:6">
      <c r="E602" s="35"/>
      <c r="F602" s="35"/>
    </row>
    <row r="603" spans="2:6">
      <c r="E603" s="35"/>
      <c r="F603" s="35"/>
    </row>
    <row r="604" spans="2:6">
      <c r="E604" s="35"/>
      <c r="F604" s="35"/>
    </row>
    <row r="605" spans="2:6">
      <c r="E605" s="35"/>
      <c r="F605" s="35"/>
    </row>
    <row r="606" spans="2:6">
      <c r="E606" s="35"/>
      <c r="F606" s="35"/>
    </row>
    <row r="607" spans="2:6">
      <c r="B607" s="35"/>
      <c r="C607" s="35"/>
      <c r="D607" s="35"/>
      <c r="E607" s="35"/>
      <c r="F607" s="35"/>
    </row>
    <row r="608" spans="2:6">
      <c r="B608" s="35"/>
      <c r="C608" s="35"/>
      <c r="D608" s="35"/>
      <c r="E608" s="35"/>
      <c r="F608" s="35"/>
    </row>
    <row r="609" spans="2:6">
      <c r="B609" s="35"/>
      <c r="C609" s="35"/>
      <c r="D609" s="35"/>
      <c r="E609" s="35"/>
      <c r="F609" s="35"/>
    </row>
    <row r="610" spans="2:6">
      <c r="B610" s="35"/>
      <c r="C610" s="35"/>
      <c r="D610" s="35"/>
      <c r="E610" s="35"/>
      <c r="F610" s="35"/>
    </row>
    <row r="611" spans="2:6">
      <c r="B611" s="35"/>
      <c r="C611" s="35"/>
      <c r="D611" s="35"/>
      <c r="E611" s="35"/>
      <c r="F611" s="35"/>
    </row>
    <row r="612" spans="2:6">
      <c r="B612" s="35"/>
      <c r="C612" s="35"/>
      <c r="D612" s="35"/>
      <c r="E612" s="35"/>
      <c r="F612" s="35"/>
    </row>
    <row r="613" spans="2:6">
      <c r="B613" s="35"/>
      <c r="C613" s="35"/>
      <c r="D613" s="35"/>
      <c r="E613" s="35"/>
      <c r="F613" s="35"/>
    </row>
    <row r="614" spans="2:6">
      <c r="B614" s="35"/>
      <c r="C614" s="35"/>
      <c r="D614" s="35"/>
      <c r="E614" s="35"/>
      <c r="F614" s="35"/>
    </row>
    <row r="615" spans="2:6">
      <c r="B615" s="35"/>
      <c r="C615" s="35"/>
      <c r="D615" s="35"/>
      <c r="E615" s="35"/>
      <c r="F615" s="35"/>
    </row>
    <row r="616" spans="2:6">
      <c r="B616" s="35"/>
      <c r="C616" s="35"/>
      <c r="D616" s="35"/>
      <c r="E616" s="35"/>
      <c r="F616" s="35"/>
    </row>
    <row r="617" spans="2:6">
      <c r="B617" s="35"/>
      <c r="C617" s="35"/>
      <c r="D617" s="35"/>
      <c r="E617" s="35"/>
      <c r="F617" s="35"/>
    </row>
    <row r="618" spans="2:6">
      <c r="B618" s="35"/>
      <c r="C618" s="35"/>
      <c r="D618" s="35"/>
      <c r="E618" s="35"/>
      <c r="F618" s="35"/>
    </row>
    <row r="619" spans="2:6">
      <c r="B619" s="35"/>
      <c r="C619" s="35"/>
      <c r="D619" s="35"/>
      <c r="E619" s="35"/>
      <c r="F619" s="35"/>
    </row>
    <row r="620" spans="2:6">
      <c r="B620" s="35"/>
      <c r="C620" s="35"/>
      <c r="D620" s="35"/>
      <c r="E620" s="35"/>
      <c r="F620" s="35"/>
    </row>
    <row r="621" spans="2:6">
      <c r="B621" s="35"/>
      <c r="C621" s="35"/>
      <c r="D621" s="35"/>
      <c r="E621" s="35"/>
      <c r="F621" s="35"/>
    </row>
    <row r="622" spans="2:6">
      <c r="B622" s="35"/>
      <c r="C622" s="35"/>
      <c r="D622" s="35"/>
      <c r="E622" s="35"/>
      <c r="F622" s="35"/>
    </row>
    <row r="623" spans="2:6">
      <c r="B623" s="35"/>
      <c r="C623" s="35"/>
      <c r="D623" s="35"/>
      <c r="E623" s="35"/>
      <c r="F623" s="35"/>
    </row>
    <row r="624" spans="2:6">
      <c r="B624" s="35"/>
      <c r="C624" s="35"/>
      <c r="D624" s="35"/>
      <c r="E624" s="35"/>
      <c r="F624" s="35"/>
    </row>
    <row r="625" spans="1:6">
      <c r="B625" s="35"/>
      <c r="C625" s="35"/>
      <c r="D625" s="35"/>
      <c r="E625" s="35"/>
      <c r="F625" s="35"/>
    </row>
    <row r="626" spans="1:6">
      <c r="B626" s="35"/>
      <c r="C626" s="35"/>
      <c r="D626" s="35"/>
      <c r="E626" s="35"/>
      <c r="F626" s="35"/>
    </row>
    <row r="627" spans="1:6">
      <c r="B627" s="35"/>
      <c r="C627" s="35"/>
      <c r="D627" s="35"/>
      <c r="E627" s="35"/>
      <c r="F627" s="35"/>
    </row>
    <row r="628" spans="1:6">
      <c r="B628" s="35"/>
      <c r="C628" s="35"/>
      <c r="D628" s="35"/>
      <c r="E628" s="35"/>
      <c r="F628" s="35"/>
    </row>
    <row r="629" spans="1:6">
      <c r="B629" s="35"/>
      <c r="C629" s="35"/>
      <c r="D629" s="35"/>
      <c r="E629" s="35"/>
      <c r="F629" s="35"/>
    </row>
    <row r="630" spans="1:6">
      <c r="B630" s="35"/>
      <c r="C630" s="35"/>
      <c r="D630" s="35"/>
      <c r="E630" s="35"/>
      <c r="F630" s="35"/>
    </row>
    <row r="631" spans="1:6">
      <c r="A631" s="34"/>
      <c r="B631" s="35"/>
      <c r="C631" s="35"/>
      <c r="D631" s="35"/>
      <c r="E631" s="35"/>
      <c r="F631" s="35"/>
    </row>
    <row r="632" spans="1:6">
      <c r="A632" s="34"/>
      <c r="B632" s="35"/>
      <c r="C632" s="35"/>
      <c r="D632" s="35"/>
      <c r="E632" s="35"/>
      <c r="F632" s="35"/>
    </row>
    <row r="633" spans="1:6">
      <c r="A633" s="34"/>
      <c r="B633" s="35"/>
      <c r="C633" s="35"/>
      <c r="D633" s="35"/>
      <c r="E633" s="35"/>
      <c r="F633" s="35"/>
    </row>
    <row r="634" spans="1:6">
      <c r="A634" s="34"/>
      <c r="B634" s="35"/>
      <c r="C634" s="35"/>
      <c r="D634" s="35"/>
      <c r="E634" s="35"/>
      <c r="F634" s="35"/>
    </row>
    <row r="635" spans="1:6">
      <c r="A635" s="34"/>
      <c r="B635" s="35"/>
      <c r="C635" s="35"/>
      <c r="D635" s="35"/>
      <c r="E635" s="35"/>
      <c r="F635" s="35"/>
    </row>
    <row r="636" spans="1:6">
      <c r="A636" s="34"/>
      <c r="B636" s="35"/>
      <c r="C636" s="35"/>
      <c r="D636" s="35"/>
      <c r="E636" s="35"/>
      <c r="F636" s="35"/>
    </row>
    <row r="637" spans="1:6">
      <c r="A637" s="34"/>
      <c r="B637" s="35"/>
      <c r="C637" s="35"/>
      <c r="D637" s="35"/>
      <c r="E637" s="35"/>
      <c r="F637" s="35"/>
    </row>
    <row r="638" spans="1:6">
      <c r="A638" s="34"/>
      <c r="B638" s="35"/>
      <c r="C638" s="35"/>
      <c r="D638" s="35"/>
      <c r="E638" s="35"/>
      <c r="F638" s="35"/>
    </row>
    <row r="639" spans="1:6">
      <c r="A639" s="34"/>
      <c r="B639" s="35"/>
      <c r="C639" s="35"/>
      <c r="D639" s="35"/>
      <c r="E639" s="35"/>
      <c r="F639" s="35"/>
    </row>
    <row r="640" spans="1:6">
      <c r="A640" s="34"/>
      <c r="B640" s="35"/>
      <c r="C640" s="35"/>
      <c r="D640" s="35"/>
      <c r="E640" s="35"/>
      <c r="F640" s="35"/>
    </row>
    <row r="641" spans="1:6">
      <c r="A641" s="34"/>
      <c r="B641" s="35"/>
      <c r="C641" s="35"/>
      <c r="D641" s="35"/>
      <c r="E641" s="35"/>
      <c r="F641" s="35"/>
    </row>
    <row r="642" spans="1:6">
      <c r="A642" s="34"/>
      <c r="B642" s="35"/>
      <c r="C642" s="35"/>
      <c r="D642" s="35"/>
      <c r="E642" s="35"/>
      <c r="F642" s="35"/>
    </row>
    <row r="643" spans="1:6">
      <c r="A643" s="34"/>
      <c r="B643" s="35"/>
      <c r="C643" s="35"/>
      <c r="D643" s="35"/>
      <c r="E643" s="35"/>
      <c r="F643" s="35"/>
    </row>
    <row r="644" spans="1:6">
      <c r="A644" s="34"/>
      <c r="B644" s="35"/>
      <c r="C644" s="35"/>
      <c r="D644" s="35"/>
      <c r="E644" s="35"/>
      <c r="F644" s="35"/>
    </row>
    <row r="645" spans="1:6">
      <c r="A645" s="34"/>
      <c r="B645" s="35"/>
      <c r="C645" s="35"/>
      <c r="D645" s="35"/>
      <c r="E645" s="35"/>
      <c r="F645" s="35"/>
    </row>
    <row r="646" spans="1:6">
      <c r="A646" s="34"/>
      <c r="B646" s="35"/>
      <c r="C646" s="35"/>
      <c r="D646" s="35"/>
      <c r="E646" s="35"/>
      <c r="F646" s="35"/>
    </row>
    <row r="647" spans="1:6">
      <c r="A647" s="34"/>
      <c r="B647" s="35"/>
      <c r="C647" s="35"/>
      <c r="D647" s="35"/>
      <c r="E647" s="35"/>
      <c r="F647" s="35"/>
    </row>
    <row r="648" spans="1:6">
      <c r="A648" s="34"/>
      <c r="B648" s="35"/>
      <c r="C648" s="35"/>
      <c r="D648" s="35"/>
      <c r="E648" s="35"/>
      <c r="F648" s="35"/>
    </row>
    <row r="649" spans="1:6">
      <c r="A649" s="34"/>
      <c r="B649" s="35"/>
      <c r="C649" s="35"/>
      <c r="D649" s="35"/>
      <c r="E649" s="35"/>
      <c r="F649" s="35"/>
    </row>
    <row r="650" spans="1:6">
      <c r="A650" s="34"/>
      <c r="B650" s="35"/>
      <c r="C650" s="35"/>
      <c r="D650" s="35"/>
      <c r="E650" s="35"/>
      <c r="F650" s="35"/>
    </row>
    <row r="651" spans="1:6">
      <c r="A651" s="34"/>
      <c r="B651" s="35"/>
      <c r="C651" s="35"/>
      <c r="D651" s="35"/>
      <c r="E651" s="35"/>
      <c r="F651" s="35"/>
    </row>
    <row r="652" spans="1:6">
      <c r="A652" s="34"/>
      <c r="B652" s="35"/>
      <c r="C652" s="35"/>
      <c r="D652" s="35"/>
      <c r="E652" s="35"/>
      <c r="F652" s="35"/>
    </row>
    <row r="653" spans="1:6">
      <c r="A653" s="34"/>
      <c r="B653" s="35"/>
      <c r="C653" s="35"/>
      <c r="D653" s="35"/>
      <c r="E653" s="35"/>
      <c r="F653" s="35"/>
    </row>
    <row r="654" spans="1:6">
      <c r="A654" s="34"/>
      <c r="B654" s="35"/>
      <c r="C654" s="35"/>
      <c r="D654" s="35"/>
      <c r="E654" s="35"/>
      <c r="F654" s="35"/>
    </row>
    <row r="655" spans="1:6">
      <c r="A655" s="34"/>
      <c r="B655" s="35"/>
      <c r="C655" s="35"/>
      <c r="D655" s="35"/>
      <c r="E655" s="35"/>
      <c r="F655" s="35"/>
    </row>
    <row r="656" spans="1:6">
      <c r="A656" s="34"/>
      <c r="B656" s="35"/>
      <c r="C656" s="35"/>
      <c r="D656" s="35"/>
      <c r="E656" s="35"/>
      <c r="F656" s="35"/>
    </row>
    <row r="657" spans="1:6">
      <c r="A657" s="34"/>
      <c r="B657" s="35"/>
      <c r="C657" s="35"/>
      <c r="D657" s="35"/>
      <c r="E657" s="35"/>
      <c r="F657" s="35"/>
    </row>
    <row r="658" spans="1:6">
      <c r="A658" s="34"/>
      <c r="B658" s="35"/>
      <c r="C658" s="35"/>
      <c r="D658" s="35"/>
      <c r="E658" s="35"/>
      <c r="F658" s="35"/>
    </row>
    <row r="659" spans="1:6">
      <c r="A659" s="34"/>
      <c r="B659" s="35"/>
      <c r="C659" s="35"/>
      <c r="D659" s="35"/>
      <c r="E659" s="35"/>
      <c r="F659" s="35"/>
    </row>
    <row r="660" spans="1:6">
      <c r="A660" s="34"/>
      <c r="B660" s="35"/>
      <c r="C660" s="35"/>
      <c r="D660" s="35"/>
      <c r="E660" s="35"/>
      <c r="F660" s="35"/>
    </row>
    <row r="661" spans="1:6">
      <c r="A661" s="34"/>
      <c r="B661" s="35"/>
      <c r="C661" s="35"/>
      <c r="D661" s="35"/>
      <c r="E661" s="35"/>
      <c r="F661" s="35"/>
    </row>
    <row r="662" spans="1:6">
      <c r="A662" s="34"/>
      <c r="B662" s="35"/>
      <c r="C662" s="35"/>
      <c r="D662" s="35"/>
      <c r="E662" s="35"/>
      <c r="F662" s="35"/>
    </row>
    <row r="663" spans="1:6">
      <c r="A663" s="34"/>
      <c r="B663" s="35"/>
      <c r="C663" s="35"/>
      <c r="D663" s="35"/>
      <c r="E663" s="35"/>
      <c r="F663" s="35"/>
    </row>
    <row r="664" spans="1:6">
      <c r="A664" s="34"/>
      <c r="B664" s="35"/>
      <c r="C664" s="35"/>
      <c r="D664" s="35"/>
      <c r="E664" s="35"/>
      <c r="F664" s="35"/>
    </row>
    <row r="665" spans="1:6">
      <c r="A665" s="34"/>
      <c r="B665" s="35"/>
      <c r="C665" s="35"/>
      <c r="D665" s="35"/>
      <c r="E665" s="35"/>
      <c r="F665" s="35"/>
    </row>
    <row r="666" spans="1:6">
      <c r="A666" s="34"/>
      <c r="B666" s="35"/>
      <c r="C666" s="35"/>
      <c r="D666" s="35"/>
      <c r="E666" s="35"/>
      <c r="F666" s="35"/>
    </row>
    <row r="667" spans="1:6">
      <c r="A667" s="34"/>
      <c r="B667" s="35"/>
      <c r="C667" s="35"/>
      <c r="D667" s="35"/>
      <c r="E667" s="35"/>
      <c r="F667" s="35"/>
    </row>
    <row r="668" spans="1:6">
      <c r="A668" s="34"/>
      <c r="B668" s="35"/>
      <c r="C668" s="35"/>
      <c r="D668" s="35"/>
      <c r="E668" s="35"/>
      <c r="F668" s="35"/>
    </row>
    <row r="669" spans="1:6">
      <c r="A669" s="34"/>
      <c r="B669" s="35"/>
      <c r="C669" s="35"/>
      <c r="D669" s="35"/>
      <c r="E669" s="35"/>
      <c r="F669" s="35"/>
    </row>
    <row r="670" spans="1:6">
      <c r="A670" s="34"/>
      <c r="B670" s="35"/>
      <c r="C670" s="35"/>
      <c r="D670" s="35"/>
      <c r="E670" s="35"/>
      <c r="F670" s="35"/>
    </row>
    <row r="671" spans="1:6">
      <c r="A671" s="34"/>
      <c r="B671" s="35"/>
      <c r="C671" s="35"/>
      <c r="D671" s="35"/>
      <c r="E671" s="35"/>
      <c r="F671" s="35"/>
    </row>
    <row r="672" spans="1:6">
      <c r="A672" s="34"/>
      <c r="B672" s="35"/>
      <c r="C672" s="35"/>
      <c r="D672" s="35"/>
      <c r="E672" s="35"/>
      <c r="F672" s="35"/>
    </row>
    <row r="673" spans="1:6">
      <c r="A673" s="34"/>
      <c r="B673" s="35"/>
      <c r="C673" s="35"/>
      <c r="D673" s="35"/>
      <c r="E673" s="35"/>
      <c r="F673" s="35"/>
    </row>
    <row r="674" spans="1:6">
      <c r="A674" s="34"/>
      <c r="B674" s="35"/>
      <c r="C674" s="35"/>
      <c r="D674" s="35"/>
      <c r="E674" s="35"/>
      <c r="F674" s="35"/>
    </row>
    <row r="675" spans="1:6">
      <c r="A675" s="34"/>
      <c r="B675" s="35"/>
      <c r="C675" s="35"/>
      <c r="D675" s="35"/>
      <c r="E675" s="35"/>
      <c r="F675" s="35"/>
    </row>
    <row r="676" spans="1:6">
      <c r="A676" s="34"/>
      <c r="B676" s="35"/>
      <c r="C676" s="35"/>
      <c r="D676" s="35"/>
      <c r="E676" s="35"/>
      <c r="F676" s="35"/>
    </row>
    <row r="677" spans="1:6">
      <c r="A677" s="34"/>
      <c r="B677" s="35"/>
      <c r="C677" s="35"/>
      <c r="D677" s="35"/>
      <c r="E677" s="35"/>
      <c r="F677" s="35"/>
    </row>
    <row r="678" spans="1:6">
      <c r="A678" s="34"/>
      <c r="B678" s="35"/>
      <c r="C678" s="35"/>
      <c r="D678" s="35"/>
      <c r="E678" s="35"/>
      <c r="F678" s="35"/>
    </row>
    <row r="679" spans="1:6">
      <c r="A679" s="34"/>
      <c r="B679" s="35"/>
      <c r="C679" s="35"/>
      <c r="D679" s="35"/>
      <c r="E679" s="35"/>
      <c r="F679" s="35"/>
    </row>
    <row r="680" spans="1:6">
      <c r="A680" s="34"/>
      <c r="B680" s="35"/>
      <c r="C680" s="35"/>
      <c r="D680" s="35"/>
      <c r="E680" s="35"/>
      <c r="F680" s="35"/>
    </row>
    <row r="681" spans="1:6">
      <c r="A681" s="34"/>
      <c r="B681" s="35"/>
      <c r="C681" s="35"/>
      <c r="D681" s="35"/>
      <c r="E681" s="35"/>
      <c r="F681" s="35"/>
    </row>
    <row r="682" spans="1:6">
      <c r="A682" s="34"/>
      <c r="B682" s="35"/>
      <c r="C682" s="35"/>
      <c r="D682" s="35"/>
      <c r="E682" s="35"/>
      <c r="F682" s="35"/>
    </row>
    <row r="683" spans="1:6">
      <c r="A683" s="34"/>
      <c r="B683" s="35"/>
      <c r="C683" s="35"/>
      <c r="D683" s="35"/>
      <c r="E683" s="35"/>
      <c r="F683" s="35"/>
    </row>
    <row r="684" spans="1:6">
      <c r="A684" s="34"/>
      <c r="B684" s="35"/>
      <c r="C684" s="35"/>
      <c r="D684" s="35"/>
      <c r="E684" s="35"/>
      <c r="F684" s="35"/>
    </row>
    <row r="685" spans="1:6">
      <c r="A685" s="34"/>
      <c r="B685" s="35"/>
      <c r="C685" s="35"/>
      <c r="D685" s="35"/>
      <c r="E685" s="35"/>
      <c r="F685" s="35"/>
    </row>
    <row r="686" spans="1:6">
      <c r="A686" s="34"/>
      <c r="B686" s="35"/>
      <c r="C686" s="35"/>
      <c r="D686" s="35"/>
      <c r="E686" s="35"/>
      <c r="F686" s="35"/>
    </row>
    <row r="687" spans="1:6">
      <c r="A687" s="34"/>
      <c r="B687" s="35"/>
      <c r="C687" s="35"/>
      <c r="D687" s="35"/>
      <c r="E687" s="35"/>
      <c r="F687" s="35"/>
    </row>
    <row r="688" spans="1:6">
      <c r="A688" s="34"/>
      <c r="B688" s="35"/>
      <c r="C688" s="35"/>
      <c r="D688" s="35"/>
      <c r="E688" s="35"/>
      <c r="F688" s="35"/>
    </row>
    <row r="689" spans="1:6">
      <c r="A689" s="34"/>
      <c r="B689" s="35"/>
      <c r="C689" s="35"/>
      <c r="D689" s="35"/>
      <c r="E689" s="35"/>
      <c r="F689" s="35"/>
    </row>
    <row r="690" spans="1:6">
      <c r="A690" s="34"/>
      <c r="B690" s="35"/>
      <c r="C690" s="35"/>
      <c r="D690" s="35"/>
      <c r="E690" s="35"/>
      <c r="F690" s="35"/>
    </row>
    <row r="691" spans="1:6">
      <c r="A691" s="34"/>
      <c r="B691" s="35"/>
      <c r="C691" s="35"/>
      <c r="D691" s="35"/>
      <c r="E691" s="35"/>
      <c r="F691" s="35"/>
    </row>
    <row r="692" spans="1:6">
      <c r="A692" s="34"/>
      <c r="B692" s="35"/>
      <c r="C692" s="35"/>
      <c r="D692" s="35"/>
      <c r="E692" s="35"/>
      <c r="F692" s="35"/>
    </row>
    <row r="693" spans="1:6">
      <c r="A693" s="34"/>
      <c r="B693" s="35"/>
      <c r="C693" s="35"/>
      <c r="D693" s="35"/>
      <c r="E693" s="35"/>
      <c r="F693" s="35"/>
    </row>
    <row r="694" spans="1:6">
      <c r="A694" s="34"/>
      <c r="B694" s="35"/>
      <c r="C694" s="35"/>
      <c r="D694" s="35"/>
      <c r="E694" s="35"/>
      <c r="F694" s="35"/>
    </row>
    <row r="695" spans="1:6">
      <c r="A695" s="34"/>
      <c r="B695" s="35"/>
      <c r="C695" s="35"/>
      <c r="D695" s="35"/>
      <c r="E695" s="35"/>
      <c r="F695" s="35"/>
    </row>
    <row r="696" spans="1:6">
      <c r="A696" s="34"/>
      <c r="B696" s="35"/>
      <c r="C696" s="35"/>
      <c r="D696" s="35"/>
      <c r="E696" s="35"/>
      <c r="F696" s="35"/>
    </row>
    <row r="697" spans="1:6">
      <c r="A697" s="34"/>
      <c r="B697" s="35"/>
      <c r="C697" s="35"/>
      <c r="D697" s="35"/>
      <c r="E697" s="35"/>
      <c r="F697" s="35"/>
    </row>
    <row r="698" spans="1:6">
      <c r="A698" s="34"/>
      <c r="B698" s="35"/>
      <c r="C698" s="35"/>
      <c r="D698" s="35"/>
      <c r="E698" s="35"/>
      <c r="F698" s="35"/>
    </row>
    <row r="699" spans="1:6">
      <c r="A699" s="34"/>
      <c r="B699" s="35"/>
      <c r="C699" s="35"/>
      <c r="D699" s="35"/>
      <c r="E699" s="35"/>
      <c r="F699" s="35"/>
    </row>
    <row r="700" spans="1:6">
      <c r="A700" s="34"/>
      <c r="B700" s="35"/>
      <c r="C700" s="35"/>
      <c r="D700" s="35"/>
      <c r="E700" s="35"/>
      <c r="F700" s="35"/>
    </row>
    <row r="701" spans="1:6">
      <c r="A701" s="34"/>
      <c r="B701" s="35"/>
      <c r="C701" s="35"/>
      <c r="D701" s="35"/>
      <c r="E701" s="35"/>
      <c r="F701" s="35"/>
    </row>
    <row r="702" spans="1:6">
      <c r="A702" s="34"/>
      <c r="B702" s="35"/>
      <c r="C702" s="35"/>
      <c r="D702" s="35"/>
      <c r="E702" s="35"/>
      <c r="F702" s="35"/>
    </row>
    <row r="703" spans="1:6">
      <c r="A703" s="34"/>
      <c r="B703" s="35"/>
      <c r="C703" s="35"/>
      <c r="D703" s="35"/>
      <c r="E703" s="35"/>
      <c r="F703" s="35"/>
    </row>
    <row r="704" spans="1:6">
      <c r="A704" s="34"/>
      <c r="B704" s="35"/>
      <c r="C704" s="35"/>
      <c r="D704" s="35"/>
      <c r="E704" s="35"/>
      <c r="F704" s="35"/>
    </row>
    <row r="705" spans="1:6">
      <c r="A705" s="34"/>
      <c r="B705" s="35"/>
      <c r="C705" s="35"/>
      <c r="D705" s="35"/>
      <c r="E705" s="35"/>
      <c r="F705" s="35"/>
    </row>
    <row r="706" spans="1:6">
      <c r="A706" s="34"/>
      <c r="B706" s="35"/>
      <c r="C706" s="35"/>
      <c r="D706" s="35"/>
      <c r="E706" s="35"/>
      <c r="F706" s="35"/>
    </row>
    <row r="707" spans="1:6">
      <c r="A707" s="34"/>
      <c r="B707" s="35"/>
      <c r="C707" s="35"/>
      <c r="D707" s="35"/>
      <c r="E707" s="35"/>
      <c r="F707" s="35"/>
    </row>
    <row r="708" spans="1:6">
      <c r="A708" s="34"/>
      <c r="B708" s="35"/>
      <c r="C708" s="35"/>
      <c r="D708" s="35"/>
      <c r="E708" s="35"/>
      <c r="F708" s="35"/>
    </row>
    <row r="709" spans="1:6">
      <c r="A709" s="34"/>
      <c r="B709" s="35"/>
      <c r="C709" s="35"/>
      <c r="D709" s="35"/>
      <c r="E709" s="35"/>
      <c r="F709" s="35"/>
    </row>
    <row r="710" spans="1:6">
      <c r="A710" s="34"/>
      <c r="B710" s="35"/>
      <c r="C710" s="35"/>
      <c r="D710" s="35"/>
      <c r="E710" s="35"/>
      <c r="F710" s="35"/>
    </row>
    <row r="711" spans="1:6">
      <c r="A711" s="34"/>
      <c r="B711" s="35"/>
      <c r="C711" s="35"/>
      <c r="D711" s="35"/>
      <c r="E711" s="35"/>
      <c r="F711" s="35"/>
    </row>
    <row r="712" spans="1:6">
      <c r="A712" s="34"/>
      <c r="B712" s="35"/>
      <c r="C712" s="35"/>
      <c r="D712" s="35"/>
      <c r="E712" s="35"/>
      <c r="F712" s="35"/>
    </row>
    <row r="713" spans="1:6">
      <c r="A713" s="34"/>
      <c r="B713" s="35"/>
      <c r="C713" s="35"/>
      <c r="D713" s="35"/>
      <c r="E713" s="35"/>
      <c r="F713" s="35"/>
    </row>
    <row r="714" spans="1:6">
      <c r="A714" s="34"/>
      <c r="B714" s="35"/>
      <c r="C714" s="35"/>
      <c r="D714" s="35"/>
      <c r="E714" s="35"/>
      <c r="F714" s="35"/>
    </row>
    <row r="715" spans="1:6">
      <c r="A715" s="34"/>
      <c r="B715" s="35"/>
      <c r="C715" s="35"/>
      <c r="D715" s="35"/>
      <c r="E715" s="35"/>
      <c r="F715" s="35"/>
    </row>
    <row r="716" spans="1:6">
      <c r="A716" s="34"/>
      <c r="B716" s="35"/>
      <c r="C716" s="35"/>
      <c r="D716" s="35"/>
      <c r="E716" s="35"/>
      <c r="F716" s="35"/>
    </row>
    <row r="717" spans="1:6">
      <c r="A717" s="34"/>
      <c r="B717" s="35"/>
      <c r="C717" s="35"/>
      <c r="D717" s="35"/>
      <c r="E717" s="35"/>
      <c r="F717" s="35"/>
    </row>
    <row r="718" spans="1:6">
      <c r="A718" s="34"/>
      <c r="B718" s="35"/>
      <c r="C718" s="35"/>
      <c r="D718" s="35"/>
      <c r="E718" s="35"/>
      <c r="F718" s="35"/>
    </row>
    <row r="719" spans="1:6">
      <c r="A719" s="34"/>
      <c r="B719" s="35"/>
      <c r="C719" s="35"/>
      <c r="D719" s="35"/>
      <c r="E719" s="35"/>
      <c r="F719" s="35"/>
    </row>
    <row r="720" spans="1:6">
      <c r="A720" s="34"/>
      <c r="B720" s="35"/>
      <c r="C720" s="35"/>
      <c r="D720" s="35"/>
      <c r="E720" s="35"/>
      <c r="F720" s="35"/>
    </row>
    <row r="721" spans="1:6">
      <c r="A721" s="34"/>
      <c r="B721" s="35"/>
      <c r="C721" s="35"/>
      <c r="D721" s="35"/>
      <c r="E721" s="35"/>
      <c r="F721" s="35"/>
    </row>
    <row r="722" spans="1:6">
      <c r="A722" s="34"/>
      <c r="B722" s="35"/>
      <c r="C722" s="35"/>
      <c r="D722" s="35"/>
      <c r="E722" s="35"/>
      <c r="F722" s="35"/>
    </row>
    <row r="723" spans="1:6">
      <c r="A723" s="34"/>
      <c r="B723" s="35"/>
      <c r="C723" s="35"/>
      <c r="D723" s="35"/>
      <c r="E723" s="35"/>
      <c r="F723" s="35"/>
    </row>
    <row r="724" spans="1:6">
      <c r="A724" s="34"/>
      <c r="B724" s="35"/>
      <c r="C724" s="35"/>
      <c r="D724" s="35"/>
      <c r="E724" s="35"/>
      <c r="F724" s="35"/>
    </row>
    <row r="725" spans="1:6">
      <c r="A725" s="34"/>
      <c r="B725" s="35"/>
      <c r="C725" s="35"/>
      <c r="D725" s="35"/>
      <c r="E725" s="35"/>
      <c r="F725" s="35"/>
    </row>
    <row r="726" spans="1:6">
      <c r="A726" s="34"/>
      <c r="B726" s="35"/>
      <c r="C726" s="35"/>
      <c r="D726" s="35"/>
      <c r="E726" s="35"/>
      <c r="F726" s="35"/>
    </row>
    <row r="727" spans="1:6">
      <c r="A727" s="34"/>
      <c r="B727" s="35"/>
      <c r="C727" s="35"/>
      <c r="D727" s="35"/>
      <c r="E727" s="35"/>
      <c r="F727" s="35"/>
    </row>
    <row r="728" spans="1:6">
      <c r="A728" s="34"/>
      <c r="B728" s="35"/>
      <c r="C728" s="35"/>
      <c r="D728" s="35"/>
      <c r="E728" s="35"/>
      <c r="F728" s="35"/>
    </row>
    <row r="729" spans="1:6">
      <c r="A729" s="34"/>
      <c r="B729" s="35"/>
      <c r="C729" s="35"/>
      <c r="D729" s="35"/>
      <c r="E729" s="35"/>
      <c r="F729" s="35"/>
    </row>
    <row r="730" spans="1:6">
      <c r="A730" s="34"/>
      <c r="B730" s="35"/>
      <c r="C730" s="35"/>
      <c r="D730" s="35"/>
      <c r="E730" s="35"/>
      <c r="F730" s="35"/>
    </row>
    <row r="731" spans="1:6">
      <c r="A731" s="34"/>
      <c r="B731" s="35"/>
      <c r="C731" s="35"/>
      <c r="D731" s="35"/>
      <c r="E731" s="35"/>
      <c r="F731" s="35"/>
    </row>
    <row r="732" spans="1:6">
      <c r="A732" s="34"/>
      <c r="B732" s="35"/>
      <c r="C732" s="35"/>
      <c r="D732" s="35"/>
      <c r="E732" s="35"/>
      <c r="F732" s="35"/>
    </row>
    <row r="733" spans="1:6">
      <c r="A733" s="34"/>
      <c r="B733" s="35"/>
      <c r="C733" s="35"/>
      <c r="D733" s="35"/>
      <c r="E733" s="35"/>
      <c r="F733" s="35"/>
    </row>
    <row r="734" spans="1:6">
      <c r="A734" s="34"/>
      <c r="B734" s="35"/>
      <c r="C734" s="35"/>
      <c r="D734" s="35"/>
      <c r="E734" s="35"/>
      <c r="F734" s="35"/>
    </row>
    <row r="735" spans="1:6">
      <c r="A735" s="34"/>
      <c r="B735" s="35"/>
      <c r="C735" s="35"/>
      <c r="D735" s="35"/>
      <c r="E735" s="35"/>
      <c r="F735" s="35"/>
    </row>
    <row r="736" spans="1:6">
      <c r="A736" s="34"/>
      <c r="B736" s="35"/>
      <c r="C736" s="35"/>
      <c r="D736" s="35"/>
      <c r="E736" s="35"/>
      <c r="F736" s="35"/>
    </row>
    <row r="737" spans="1:6">
      <c r="A737" s="34"/>
      <c r="B737" s="35"/>
      <c r="C737" s="35"/>
      <c r="D737" s="35"/>
      <c r="E737" s="35"/>
      <c r="F737" s="35"/>
    </row>
    <row r="738" spans="1:6">
      <c r="A738" s="34"/>
      <c r="B738" s="35"/>
      <c r="C738" s="35"/>
      <c r="D738" s="35"/>
      <c r="E738" s="35"/>
      <c r="F738" s="35"/>
    </row>
    <row r="739" spans="1:6">
      <c r="A739" s="34"/>
      <c r="B739" s="35"/>
      <c r="C739" s="35"/>
      <c r="D739" s="35"/>
      <c r="E739" s="35"/>
      <c r="F739" s="35"/>
    </row>
    <row r="740" spans="1:6">
      <c r="A740" s="34"/>
      <c r="B740" s="35"/>
      <c r="C740" s="35"/>
      <c r="D740" s="35"/>
      <c r="E740" s="35"/>
      <c r="F740" s="35"/>
    </row>
    <row r="741" spans="1:6">
      <c r="A741" s="34"/>
      <c r="B741" s="35"/>
      <c r="C741" s="35"/>
      <c r="D741" s="35"/>
      <c r="E741" s="35"/>
      <c r="F741" s="35"/>
    </row>
    <row r="742" spans="1:6">
      <c r="A742" s="34"/>
      <c r="B742" s="35"/>
      <c r="C742" s="35"/>
      <c r="D742" s="35"/>
      <c r="E742" s="35"/>
      <c r="F742" s="35"/>
    </row>
    <row r="743" spans="1:6">
      <c r="A743" s="34"/>
      <c r="B743" s="35"/>
      <c r="C743" s="35"/>
      <c r="D743" s="35"/>
      <c r="E743" s="35"/>
      <c r="F743" s="35"/>
    </row>
    <row r="744" spans="1:6">
      <c r="A744" s="34"/>
      <c r="B744" s="35"/>
      <c r="C744" s="35"/>
      <c r="D744" s="35"/>
      <c r="E744" s="35"/>
      <c r="F744" s="35"/>
    </row>
    <row r="745" spans="1:6">
      <c r="A745" s="34"/>
      <c r="B745" s="35"/>
      <c r="C745" s="35"/>
      <c r="D745" s="35"/>
      <c r="E745" s="35"/>
      <c r="F745" s="35"/>
    </row>
    <row r="746" spans="1:6">
      <c r="A746" s="34"/>
      <c r="B746" s="35"/>
      <c r="C746" s="35"/>
      <c r="D746" s="35"/>
      <c r="E746" s="35"/>
      <c r="F746" s="35"/>
    </row>
    <row r="747" spans="1:6">
      <c r="A747" s="34"/>
      <c r="B747" s="35"/>
      <c r="C747" s="35"/>
      <c r="D747" s="35"/>
      <c r="E747" s="35"/>
      <c r="F747" s="35"/>
    </row>
    <row r="748" spans="1:6">
      <c r="A748" s="34"/>
      <c r="B748" s="35"/>
      <c r="C748" s="35"/>
      <c r="D748" s="35"/>
      <c r="E748" s="35"/>
      <c r="F748" s="35"/>
    </row>
    <row r="749" spans="1:6">
      <c r="A749" s="34"/>
      <c r="B749" s="35"/>
      <c r="C749" s="35"/>
      <c r="D749" s="35"/>
      <c r="E749" s="35"/>
      <c r="F749" s="35"/>
    </row>
    <row r="750" spans="1:6">
      <c r="A750" s="34"/>
      <c r="B750" s="35"/>
      <c r="C750" s="35"/>
      <c r="D750" s="35"/>
      <c r="E750" s="35"/>
      <c r="F750" s="35"/>
    </row>
    <row r="751" spans="1:6">
      <c r="A751" s="34"/>
      <c r="B751" s="35"/>
      <c r="C751" s="35"/>
      <c r="D751" s="35"/>
      <c r="E751" s="35"/>
      <c r="F751" s="35"/>
    </row>
    <row r="752" spans="1:6">
      <c r="A752" s="34"/>
      <c r="B752" s="35"/>
      <c r="C752" s="35"/>
      <c r="D752" s="35"/>
      <c r="E752" s="35"/>
      <c r="F752" s="35"/>
    </row>
    <row r="753" spans="1:6">
      <c r="A753" s="34"/>
      <c r="B753" s="35"/>
      <c r="C753" s="35"/>
      <c r="D753" s="35"/>
      <c r="E753" s="35"/>
      <c r="F753" s="35"/>
    </row>
    <row r="754" spans="1:6">
      <c r="A754" s="34"/>
      <c r="B754" s="35"/>
      <c r="C754" s="35"/>
      <c r="D754" s="35"/>
      <c r="E754" s="35"/>
      <c r="F754" s="35"/>
    </row>
    <row r="755" spans="1:6">
      <c r="A755" s="34"/>
      <c r="B755" s="35"/>
      <c r="C755" s="35"/>
      <c r="D755" s="35"/>
      <c r="E755" s="35"/>
      <c r="F755" s="35"/>
    </row>
    <row r="756" spans="1:6">
      <c r="A756" s="34"/>
      <c r="B756" s="35"/>
      <c r="C756" s="35"/>
      <c r="D756" s="35"/>
      <c r="E756" s="35"/>
      <c r="F756" s="35"/>
    </row>
    <row r="757" spans="1:6">
      <c r="A757" s="34"/>
      <c r="B757" s="35"/>
      <c r="C757" s="35"/>
      <c r="D757" s="35"/>
      <c r="E757" s="35"/>
      <c r="F757" s="35"/>
    </row>
    <row r="758" spans="1:6">
      <c r="A758" s="34"/>
      <c r="B758" s="35"/>
      <c r="C758" s="35"/>
      <c r="D758" s="35"/>
      <c r="E758" s="35"/>
      <c r="F758" s="35"/>
    </row>
    <row r="759" spans="1:6">
      <c r="A759" s="34"/>
      <c r="B759" s="35"/>
      <c r="C759" s="35"/>
      <c r="D759" s="35"/>
      <c r="E759" s="35"/>
      <c r="F759" s="35"/>
    </row>
    <row r="760" spans="1:6">
      <c r="A760" s="34"/>
      <c r="B760" s="35"/>
      <c r="C760" s="35"/>
      <c r="D760" s="35"/>
      <c r="E760" s="35"/>
      <c r="F760" s="35"/>
    </row>
    <row r="761" spans="1:6">
      <c r="A761" s="34"/>
      <c r="B761" s="35"/>
      <c r="C761" s="35"/>
      <c r="D761" s="35"/>
      <c r="E761" s="35"/>
      <c r="F761" s="35"/>
    </row>
    <row r="762" spans="1:6">
      <c r="A762" s="34"/>
      <c r="B762" s="35"/>
      <c r="C762" s="35"/>
      <c r="D762" s="35"/>
      <c r="E762" s="35"/>
      <c r="F762" s="35"/>
    </row>
    <row r="763" spans="1:6">
      <c r="A763" s="34"/>
      <c r="B763" s="35"/>
      <c r="C763" s="35"/>
      <c r="D763" s="35"/>
      <c r="E763" s="35"/>
      <c r="F763" s="35"/>
    </row>
    <row r="764" spans="1:6">
      <c r="A764" s="34"/>
      <c r="B764" s="35"/>
      <c r="C764" s="35"/>
      <c r="D764" s="35"/>
      <c r="E764" s="35"/>
      <c r="F764" s="35"/>
    </row>
    <row r="765" spans="1:6">
      <c r="A765" s="34"/>
      <c r="B765" s="35"/>
      <c r="C765" s="35"/>
      <c r="D765" s="35"/>
      <c r="E765" s="35"/>
      <c r="F765" s="35"/>
    </row>
    <row r="766" spans="1:6">
      <c r="A766" s="34"/>
      <c r="B766" s="35"/>
      <c r="C766" s="35"/>
      <c r="D766" s="35"/>
      <c r="E766" s="35"/>
      <c r="F766" s="35"/>
    </row>
    <row r="767" spans="1:6">
      <c r="A767" s="34"/>
      <c r="B767" s="35"/>
      <c r="C767" s="35"/>
      <c r="D767" s="35"/>
      <c r="E767" s="35"/>
      <c r="F767" s="35"/>
    </row>
    <row r="768" spans="1:6">
      <c r="A768" s="34"/>
      <c r="B768" s="35"/>
      <c r="C768" s="35"/>
      <c r="D768" s="35"/>
      <c r="E768" s="35"/>
      <c r="F768" s="35"/>
    </row>
    <row r="769" spans="1:6">
      <c r="A769" s="34"/>
      <c r="B769" s="35"/>
      <c r="C769" s="35"/>
      <c r="D769" s="35"/>
      <c r="E769" s="35"/>
      <c r="F769" s="35"/>
    </row>
    <row r="770" spans="1:6">
      <c r="A770" s="34"/>
      <c r="B770" s="35"/>
      <c r="C770" s="35"/>
      <c r="D770" s="35"/>
      <c r="E770" s="35"/>
      <c r="F770" s="35"/>
    </row>
    <row r="771" spans="1:6">
      <c r="A771" s="34"/>
      <c r="B771" s="35"/>
      <c r="C771" s="35"/>
      <c r="D771" s="35"/>
      <c r="E771" s="35"/>
      <c r="F771" s="35"/>
    </row>
    <row r="772" spans="1:6">
      <c r="A772" s="34"/>
      <c r="B772" s="35"/>
      <c r="C772" s="35"/>
      <c r="D772" s="35"/>
      <c r="E772" s="35"/>
      <c r="F772" s="35"/>
    </row>
    <row r="773" spans="1:6">
      <c r="A773" s="34"/>
      <c r="B773" s="35"/>
      <c r="C773" s="35"/>
      <c r="D773" s="35"/>
      <c r="E773" s="35"/>
      <c r="F773" s="35"/>
    </row>
    <row r="774" spans="1:6">
      <c r="A774" s="34"/>
      <c r="B774" s="35"/>
      <c r="C774" s="35"/>
      <c r="D774" s="35"/>
      <c r="E774" s="35"/>
      <c r="F774" s="35"/>
    </row>
    <row r="775" spans="1:6">
      <c r="A775" s="34"/>
      <c r="B775" s="35"/>
      <c r="C775" s="35"/>
      <c r="D775" s="35"/>
      <c r="E775" s="35"/>
      <c r="F775" s="35"/>
    </row>
    <row r="776" spans="1:6">
      <c r="A776" s="34"/>
      <c r="B776" s="35"/>
      <c r="C776" s="35"/>
      <c r="D776" s="35"/>
      <c r="E776" s="35"/>
      <c r="F776" s="35"/>
    </row>
    <row r="777" spans="1:6">
      <c r="A777" s="34"/>
      <c r="B777" s="35"/>
      <c r="C777" s="35"/>
      <c r="D777" s="35"/>
      <c r="E777" s="35"/>
      <c r="F777" s="35"/>
    </row>
    <row r="778" spans="1:6">
      <c r="A778" s="34"/>
      <c r="B778" s="35"/>
      <c r="C778" s="35"/>
      <c r="D778" s="35"/>
      <c r="E778" s="35"/>
      <c r="F778" s="35"/>
    </row>
    <row r="779" spans="1:6">
      <c r="A779" s="34"/>
      <c r="B779" s="35"/>
      <c r="C779" s="35"/>
      <c r="D779" s="35"/>
      <c r="E779" s="35"/>
      <c r="F779" s="35"/>
    </row>
    <row r="780" spans="1:6">
      <c r="A780" s="34"/>
      <c r="B780" s="35"/>
      <c r="C780" s="35"/>
      <c r="D780" s="35"/>
      <c r="E780" s="35"/>
      <c r="F780" s="35"/>
    </row>
    <row r="781" spans="1:6">
      <c r="A781" s="34"/>
      <c r="B781" s="35"/>
      <c r="C781" s="35"/>
      <c r="D781" s="35"/>
      <c r="E781" s="35"/>
      <c r="F781" s="35"/>
    </row>
    <row r="782" spans="1:6">
      <c r="A782" s="34"/>
      <c r="B782" s="35"/>
      <c r="C782" s="35"/>
      <c r="D782" s="35"/>
      <c r="E782" s="35"/>
      <c r="F782" s="35"/>
    </row>
    <row r="783" spans="1:6">
      <c r="A783" s="34"/>
      <c r="B783" s="35"/>
      <c r="C783" s="35"/>
      <c r="D783" s="35"/>
      <c r="E783" s="35"/>
      <c r="F783" s="35"/>
    </row>
    <row r="784" spans="1:6">
      <c r="A784" s="34"/>
      <c r="B784" s="35"/>
      <c r="C784" s="35"/>
      <c r="D784" s="35"/>
      <c r="E784" s="35"/>
      <c r="F784" s="35"/>
    </row>
    <row r="785" spans="1:6">
      <c r="A785" s="34"/>
      <c r="B785" s="35"/>
      <c r="C785" s="35"/>
      <c r="D785" s="35"/>
      <c r="E785" s="35"/>
      <c r="F785" s="35"/>
    </row>
    <row r="786" spans="1:6">
      <c r="A786" s="34"/>
      <c r="B786" s="35"/>
      <c r="C786" s="35"/>
      <c r="D786" s="35"/>
      <c r="E786" s="35"/>
      <c r="F786" s="35"/>
    </row>
    <row r="787" spans="1:6">
      <c r="A787" s="34"/>
      <c r="B787" s="35"/>
      <c r="C787" s="35"/>
      <c r="D787" s="35"/>
      <c r="E787" s="35"/>
      <c r="F787" s="35"/>
    </row>
    <row r="788" spans="1:6">
      <c r="A788" s="34"/>
      <c r="B788" s="35"/>
      <c r="C788" s="35"/>
      <c r="D788" s="35"/>
      <c r="E788" s="35"/>
      <c r="F788" s="35"/>
    </row>
    <row r="789" spans="1:6">
      <c r="A789" s="34"/>
      <c r="B789" s="35"/>
      <c r="C789" s="35"/>
      <c r="D789" s="35"/>
      <c r="E789" s="35"/>
      <c r="F789" s="35"/>
    </row>
    <row r="790" spans="1:6">
      <c r="A790" s="34"/>
      <c r="B790" s="35"/>
      <c r="C790" s="35"/>
      <c r="D790" s="35"/>
      <c r="E790" s="35"/>
      <c r="F790" s="35"/>
    </row>
    <row r="791" spans="1:6">
      <c r="A791" s="34"/>
      <c r="B791" s="35"/>
      <c r="C791" s="35"/>
      <c r="D791" s="35"/>
      <c r="E791" s="35"/>
      <c r="F791" s="35"/>
    </row>
    <row r="792" spans="1:6">
      <c r="A792" s="34"/>
      <c r="B792" s="35"/>
      <c r="C792" s="35"/>
      <c r="D792" s="35"/>
      <c r="E792" s="35"/>
      <c r="F792" s="35"/>
    </row>
    <row r="793" spans="1:6">
      <c r="A793" s="34"/>
      <c r="B793" s="35"/>
      <c r="C793" s="35"/>
      <c r="D793" s="35"/>
      <c r="E793" s="35"/>
      <c r="F793" s="35"/>
    </row>
    <row r="794" spans="1:6">
      <c r="A794" s="34"/>
      <c r="B794" s="35"/>
      <c r="C794" s="35"/>
      <c r="D794" s="35"/>
      <c r="E794" s="35"/>
      <c r="F794" s="35"/>
    </row>
    <row r="795" spans="1:6">
      <c r="A795" s="34"/>
      <c r="B795" s="35"/>
      <c r="C795" s="35"/>
      <c r="D795" s="35"/>
      <c r="E795" s="35"/>
      <c r="F795" s="35"/>
    </row>
    <row r="796" spans="1:6">
      <c r="A796" s="34"/>
      <c r="B796" s="35"/>
      <c r="C796" s="35"/>
      <c r="D796" s="35"/>
      <c r="E796" s="35"/>
      <c r="F796" s="35"/>
    </row>
    <row r="797" spans="1:6">
      <c r="A797" s="34"/>
      <c r="B797" s="35"/>
      <c r="C797" s="35"/>
      <c r="D797" s="35"/>
      <c r="E797" s="35"/>
      <c r="F797" s="35"/>
    </row>
    <row r="798" spans="1:6">
      <c r="A798" s="34"/>
      <c r="B798" s="35"/>
      <c r="C798" s="35"/>
      <c r="D798" s="35"/>
      <c r="E798" s="35"/>
      <c r="F798" s="35"/>
    </row>
    <row r="799" spans="1:6">
      <c r="A799" s="34"/>
      <c r="B799" s="35"/>
      <c r="C799" s="35"/>
      <c r="D799" s="35"/>
      <c r="E799" s="35"/>
      <c r="F799" s="35"/>
    </row>
    <row r="800" spans="1:6">
      <c r="A800" s="34"/>
      <c r="B800" s="35"/>
      <c r="C800" s="35"/>
      <c r="D800" s="35"/>
      <c r="E800" s="35"/>
      <c r="F800" s="35"/>
    </row>
    <row r="801" spans="1:6">
      <c r="A801" s="34"/>
      <c r="B801" s="35"/>
      <c r="C801" s="35"/>
      <c r="D801" s="35"/>
      <c r="E801" s="35"/>
      <c r="F801" s="35"/>
    </row>
    <row r="802" spans="1:6">
      <c r="A802" s="34"/>
      <c r="B802" s="35"/>
      <c r="C802" s="35"/>
      <c r="D802" s="35"/>
      <c r="E802" s="35"/>
      <c r="F802" s="35"/>
    </row>
    <row r="803" spans="1:6">
      <c r="A803" s="34"/>
      <c r="B803" s="35"/>
      <c r="C803" s="35"/>
      <c r="D803" s="35"/>
      <c r="E803" s="35"/>
      <c r="F803" s="35"/>
    </row>
    <row r="804" spans="1:6">
      <c r="A804" s="34"/>
      <c r="B804" s="35"/>
      <c r="C804" s="35"/>
      <c r="D804" s="35"/>
      <c r="E804" s="35"/>
      <c r="F804" s="35"/>
    </row>
    <row r="805" spans="1:6">
      <c r="A805" s="34"/>
      <c r="B805" s="35"/>
      <c r="C805" s="35"/>
      <c r="D805" s="35"/>
      <c r="E805" s="35"/>
      <c r="F805" s="35"/>
    </row>
    <row r="806" spans="1:6">
      <c r="A806" s="34"/>
      <c r="B806" s="35"/>
      <c r="C806" s="35"/>
      <c r="D806" s="35"/>
      <c r="E806" s="35"/>
      <c r="F806" s="35"/>
    </row>
    <row r="807" spans="1:6">
      <c r="A807" s="34"/>
      <c r="B807" s="35"/>
      <c r="C807" s="35"/>
      <c r="D807" s="35"/>
      <c r="E807" s="35"/>
      <c r="F807" s="35"/>
    </row>
    <row r="808" spans="1:6">
      <c r="A808" s="34"/>
      <c r="B808" s="35"/>
      <c r="C808" s="35"/>
      <c r="D808" s="35"/>
      <c r="E808" s="35"/>
      <c r="F808" s="35"/>
    </row>
    <row r="809" spans="1:6">
      <c r="A809" s="34"/>
      <c r="B809" s="35"/>
      <c r="C809" s="35"/>
      <c r="D809" s="35"/>
      <c r="E809" s="35"/>
      <c r="F809" s="35"/>
    </row>
    <row r="810" spans="1:6">
      <c r="A810" s="34"/>
      <c r="B810" s="35"/>
      <c r="C810" s="35"/>
      <c r="D810" s="35"/>
      <c r="E810" s="35"/>
      <c r="F810" s="35"/>
    </row>
    <row r="811" spans="1:6">
      <c r="A811" s="34"/>
      <c r="B811" s="35"/>
      <c r="C811" s="35"/>
      <c r="D811" s="35"/>
      <c r="E811" s="35"/>
      <c r="F811" s="35"/>
    </row>
    <row r="812" spans="1:6">
      <c r="A812" s="34"/>
      <c r="B812" s="35"/>
      <c r="C812" s="35"/>
      <c r="D812" s="35"/>
      <c r="E812" s="35"/>
      <c r="F812" s="35"/>
    </row>
    <row r="813" spans="1:6">
      <c r="A813" s="34"/>
      <c r="B813" s="35"/>
      <c r="C813" s="35"/>
      <c r="D813" s="35"/>
      <c r="E813" s="35"/>
      <c r="F813" s="35"/>
    </row>
    <row r="814" spans="1:6">
      <c r="A814" s="34"/>
      <c r="B814" s="35"/>
      <c r="C814" s="35"/>
      <c r="D814" s="35"/>
      <c r="E814" s="35"/>
      <c r="F814" s="35"/>
    </row>
    <row r="815" spans="1:6">
      <c r="A815" s="34"/>
      <c r="B815" s="35"/>
      <c r="C815" s="35"/>
      <c r="D815" s="35"/>
      <c r="E815" s="35"/>
      <c r="F815" s="35"/>
    </row>
    <row r="816" spans="1:6">
      <c r="A816" s="34"/>
      <c r="B816" s="35"/>
      <c r="C816" s="35"/>
      <c r="D816" s="35"/>
      <c r="E816" s="35"/>
      <c r="F816" s="35"/>
    </row>
    <row r="817" spans="1:6">
      <c r="A817" s="34"/>
      <c r="B817" s="35"/>
      <c r="C817" s="35"/>
      <c r="D817" s="35"/>
      <c r="E817" s="35"/>
      <c r="F817" s="35"/>
    </row>
    <row r="818" spans="1:6">
      <c r="A818" s="34"/>
      <c r="B818" s="35"/>
      <c r="C818" s="35"/>
      <c r="D818" s="35"/>
      <c r="E818" s="35"/>
      <c r="F818" s="35"/>
    </row>
    <row r="819" spans="1:6">
      <c r="A819" s="34"/>
      <c r="B819" s="35"/>
      <c r="C819" s="35"/>
      <c r="D819" s="35"/>
      <c r="E819" s="35"/>
      <c r="F819" s="35"/>
    </row>
    <row r="820" spans="1:6">
      <c r="A820" s="34"/>
      <c r="B820" s="35"/>
      <c r="C820" s="35"/>
      <c r="D820" s="35"/>
      <c r="E820" s="35"/>
      <c r="F820" s="35"/>
    </row>
    <row r="821" spans="1:6">
      <c r="A821" s="34"/>
      <c r="B821" s="35"/>
      <c r="C821" s="35"/>
      <c r="D821" s="35"/>
      <c r="E821" s="35"/>
      <c r="F821" s="35"/>
    </row>
    <row r="822" spans="1:6">
      <c r="A822" s="34"/>
      <c r="B822" s="35"/>
      <c r="C822" s="35"/>
      <c r="D822" s="35"/>
      <c r="E822" s="35"/>
      <c r="F822" s="35"/>
    </row>
    <row r="823" spans="1:6">
      <c r="A823" s="34"/>
      <c r="B823" s="35"/>
      <c r="C823" s="35"/>
      <c r="D823" s="35"/>
      <c r="E823" s="35"/>
      <c r="F823" s="35"/>
    </row>
    <row r="824" spans="1:6">
      <c r="A824" s="34"/>
      <c r="B824" s="35"/>
      <c r="C824" s="35"/>
      <c r="D824" s="35"/>
      <c r="E824" s="35"/>
      <c r="F824" s="35"/>
    </row>
    <row r="825" spans="1:6">
      <c r="A825" s="34"/>
      <c r="B825" s="35"/>
      <c r="C825" s="35"/>
      <c r="D825" s="35"/>
      <c r="E825" s="35"/>
      <c r="F825" s="35"/>
    </row>
    <row r="826" spans="1:6">
      <c r="A826" s="34"/>
      <c r="B826" s="35"/>
      <c r="C826" s="35"/>
      <c r="D826" s="35"/>
      <c r="E826" s="35"/>
      <c r="F826" s="35"/>
    </row>
    <row r="827" spans="1:6">
      <c r="A827" s="34"/>
      <c r="B827" s="35"/>
      <c r="C827" s="35"/>
      <c r="D827" s="35"/>
      <c r="E827" s="35"/>
      <c r="F827" s="35"/>
    </row>
    <row r="828" spans="1:6">
      <c r="A828" s="34"/>
      <c r="B828" s="35"/>
      <c r="C828" s="35"/>
      <c r="D828" s="35"/>
      <c r="E828" s="35"/>
      <c r="F828" s="35"/>
    </row>
    <row r="829" spans="1:6">
      <c r="A829" s="34"/>
      <c r="B829" s="35"/>
      <c r="C829" s="35"/>
      <c r="D829" s="35"/>
      <c r="E829" s="35"/>
      <c r="F829" s="35"/>
    </row>
    <row r="830" spans="1:6">
      <c r="A830" s="34"/>
      <c r="B830" s="35"/>
      <c r="C830" s="35"/>
      <c r="D830" s="35"/>
      <c r="E830" s="35"/>
      <c r="F830" s="35"/>
    </row>
    <row r="831" spans="1:6">
      <c r="A831" s="34"/>
      <c r="B831" s="35"/>
      <c r="C831" s="35"/>
      <c r="D831" s="35"/>
      <c r="E831" s="35"/>
      <c r="F831" s="35"/>
    </row>
    <row r="832" spans="1:6">
      <c r="A832" s="34"/>
      <c r="B832" s="35"/>
      <c r="C832" s="35"/>
      <c r="D832" s="35"/>
      <c r="E832" s="35"/>
      <c r="F832" s="35"/>
    </row>
    <row r="833" spans="1:6">
      <c r="A833" s="34"/>
      <c r="B833" s="35"/>
      <c r="C833" s="35"/>
      <c r="D833" s="35"/>
      <c r="E833" s="35"/>
      <c r="F833" s="35"/>
    </row>
    <row r="834" spans="1:6">
      <c r="A834" s="34"/>
      <c r="B834" s="35"/>
      <c r="C834" s="35"/>
      <c r="D834" s="35"/>
      <c r="E834" s="35"/>
      <c r="F834" s="35"/>
    </row>
    <row r="835" spans="1:6">
      <c r="A835" s="34"/>
      <c r="B835" s="35"/>
      <c r="C835" s="35"/>
      <c r="D835" s="35"/>
      <c r="E835" s="35"/>
      <c r="F835" s="35"/>
    </row>
    <row r="836" spans="1:6">
      <c r="A836" s="34"/>
      <c r="B836" s="35"/>
      <c r="C836" s="35"/>
      <c r="D836" s="35"/>
      <c r="E836" s="35"/>
      <c r="F836" s="35"/>
    </row>
    <row r="837" spans="1:6">
      <c r="A837" s="34"/>
      <c r="B837" s="35"/>
      <c r="C837" s="35"/>
      <c r="D837" s="35"/>
      <c r="E837" s="35"/>
      <c r="F837" s="35"/>
    </row>
    <row r="838" spans="1:6">
      <c r="A838" s="34"/>
      <c r="B838" s="35"/>
      <c r="C838" s="35"/>
      <c r="D838" s="35"/>
      <c r="E838" s="35"/>
      <c r="F838" s="35"/>
    </row>
    <row r="839" spans="1:6">
      <c r="A839" s="34"/>
      <c r="B839" s="35"/>
      <c r="C839" s="35"/>
      <c r="D839" s="35"/>
      <c r="E839" s="35"/>
      <c r="F839" s="35"/>
    </row>
    <row r="840" spans="1:6">
      <c r="A840" s="34"/>
      <c r="B840" s="35"/>
      <c r="C840" s="35"/>
      <c r="D840" s="35"/>
      <c r="E840" s="35"/>
      <c r="F840" s="35"/>
    </row>
    <row r="841" spans="1:6">
      <c r="A841" s="34"/>
      <c r="B841" s="35"/>
      <c r="C841" s="35"/>
      <c r="D841" s="35"/>
      <c r="E841" s="35"/>
      <c r="F841" s="35"/>
    </row>
    <row r="842" spans="1:6">
      <c r="A842" s="34"/>
      <c r="B842" s="35"/>
      <c r="C842" s="35"/>
      <c r="D842" s="35"/>
      <c r="E842" s="35"/>
      <c r="F842" s="35"/>
    </row>
    <row r="843" spans="1:6">
      <c r="A843" s="34"/>
      <c r="B843" s="35"/>
      <c r="C843" s="35"/>
      <c r="D843" s="35"/>
      <c r="E843" s="35"/>
      <c r="F843" s="35"/>
    </row>
    <row r="844" spans="1:6">
      <c r="A844" s="34"/>
      <c r="B844" s="35"/>
      <c r="C844" s="35"/>
      <c r="D844" s="35"/>
      <c r="E844" s="35"/>
      <c r="F844" s="35"/>
    </row>
    <row r="845" spans="1:6">
      <c r="A845" s="34"/>
      <c r="B845" s="35"/>
      <c r="C845" s="35"/>
      <c r="D845" s="35"/>
      <c r="E845" s="35"/>
      <c r="F845" s="35"/>
    </row>
    <row r="846" spans="1:6">
      <c r="A846" s="34"/>
      <c r="B846" s="35"/>
      <c r="C846" s="35"/>
      <c r="D846" s="35"/>
      <c r="E846" s="35"/>
      <c r="F846" s="35"/>
    </row>
    <row r="847" spans="1:6">
      <c r="A847" s="34"/>
      <c r="B847" s="35"/>
      <c r="C847" s="35"/>
      <c r="D847" s="35"/>
      <c r="E847" s="35"/>
      <c r="F847" s="35"/>
    </row>
    <row r="848" spans="1:6">
      <c r="A848" s="34"/>
      <c r="B848" s="35"/>
      <c r="C848" s="35"/>
      <c r="D848" s="35"/>
      <c r="E848" s="35"/>
      <c r="F848" s="35"/>
    </row>
    <row r="849" spans="1:6">
      <c r="A849" s="34"/>
      <c r="B849" s="35"/>
      <c r="C849" s="35"/>
      <c r="D849" s="35"/>
      <c r="E849" s="35"/>
      <c r="F849" s="35"/>
    </row>
    <row r="850" spans="1:6">
      <c r="A850" s="34"/>
      <c r="B850" s="35"/>
      <c r="C850" s="35"/>
      <c r="D850" s="35"/>
      <c r="E850" s="35"/>
      <c r="F850" s="35"/>
    </row>
    <row r="851" spans="1:6">
      <c r="A851" s="34"/>
      <c r="B851" s="35"/>
      <c r="C851" s="35"/>
      <c r="D851" s="35"/>
      <c r="E851" s="35"/>
      <c r="F851" s="35"/>
    </row>
    <row r="852" spans="1:6">
      <c r="A852" s="34"/>
      <c r="B852" s="35"/>
      <c r="C852" s="35"/>
      <c r="D852" s="35"/>
      <c r="E852" s="35"/>
      <c r="F852" s="35"/>
    </row>
    <row r="853" spans="1:6">
      <c r="A853" s="34"/>
      <c r="B853" s="35"/>
      <c r="C853" s="35"/>
      <c r="D853" s="35"/>
      <c r="E853" s="35"/>
      <c r="F853" s="35"/>
    </row>
    <row r="854" spans="1:6">
      <c r="A854" s="34"/>
      <c r="B854" s="35"/>
      <c r="C854" s="35"/>
      <c r="D854" s="35"/>
      <c r="E854" s="35"/>
      <c r="F854" s="35"/>
    </row>
    <row r="855" spans="1:6">
      <c r="A855" s="34"/>
      <c r="B855" s="35"/>
      <c r="C855" s="35"/>
      <c r="D855" s="35"/>
      <c r="E855" s="35"/>
      <c r="F855" s="35"/>
    </row>
    <row r="856" spans="1:6">
      <c r="A856" s="34"/>
      <c r="B856" s="35"/>
      <c r="C856" s="35"/>
      <c r="D856" s="35"/>
      <c r="E856" s="35"/>
      <c r="F856" s="35"/>
    </row>
    <row r="857" spans="1:6">
      <c r="A857" s="34"/>
      <c r="B857" s="35"/>
      <c r="C857" s="35"/>
      <c r="D857" s="35"/>
      <c r="E857" s="35"/>
      <c r="F857" s="35"/>
    </row>
    <row r="858" spans="1:6">
      <c r="A858" s="34"/>
      <c r="B858" s="35"/>
      <c r="C858" s="35"/>
      <c r="D858" s="35"/>
      <c r="E858" s="35"/>
      <c r="F858" s="35"/>
    </row>
    <row r="859" spans="1:6">
      <c r="A859" s="34"/>
      <c r="B859" s="35"/>
      <c r="C859" s="35"/>
      <c r="D859" s="35"/>
      <c r="E859" s="35"/>
      <c r="F859" s="35"/>
    </row>
    <row r="860" spans="1:6">
      <c r="A860" s="34"/>
      <c r="B860" s="35"/>
      <c r="C860" s="35"/>
      <c r="D860" s="35"/>
      <c r="E860" s="35"/>
      <c r="F860" s="35"/>
    </row>
    <row r="861" spans="1:6">
      <c r="A861" s="34"/>
      <c r="B861" s="35"/>
      <c r="C861" s="35"/>
      <c r="D861" s="35"/>
      <c r="E861" s="35"/>
      <c r="F861" s="35"/>
    </row>
    <row r="862" spans="1:6">
      <c r="A862" s="34"/>
      <c r="B862" s="35"/>
      <c r="C862" s="35"/>
      <c r="D862" s="35"/>
      <c r="E862" s="35"/>
      <c r="F862" s="35"/>
    </row>
    <row r="863" spans="1:6">
      <c r="A863" s="34"/>
      <c r="B863" s="35"/>
      <c r="C863" s="35"/>
      <c r="D863" s="35"/>
      <c r="E863" s="35"/>
      <c r="F863" s="35"/>
    </row>
    <row r="864" spans="1:6">
      <c r="A864" s="34"/>
      <c r="B864" s="35"/>
      <c r="C864" s="35"/>
      <c r="D864" s="35"/>
      <c r="E864" s="35"/>
      <c r="F864" s="35"/>
    </row>
    <row r="865" spans="1:6">
      <c r="A865" s="34"/>
      <c r="B865" s="35"/>
      <c r="C865" s="35"/>
      <c r="D865" s="35"/>
      <c r="E865" s="35"/>
      <c r="F865" s="35"/>
    </row>
    <row r="866" spans="1:6">
      <c r="A866" s="34"/>
      <c r="B866" s="35"/>
      <c r="C866" s="35"/>
      <c r="D866" s="35"/>
      <c r="E866" s="35"/>
      <c r="F866" s="35"/>
    </row>
    <row r="867" spans="1:6">
      <c r="A867" s="34"/>
      <c r="B867" s="35"/>
      <c r="C867" s="35"/>
      <c r="D867" s="35"/>
      <c r="E867" s="35"/>
      <c r="F867" s="35"/>
    </row>
    <row r="868" spans="1:6">
      <c r="A868" s="34"/>
      <c r="B868" s="35"/>
      <c r="C868" s="35"/>
      <c r="D868" s="35"/>
      <c r="E868" s="35"/>
      <c r="F868" s="35"/>
    </row>
    <row r="869" spans="1:6">
      <c r="A869" s="34"/>
      <c r="B869" s="35"/>
      <c r="C869" s="35"/>
      <c r="D869" s="35"/>
      <c r="E869" s="35"/>
      <c r="F869" s="35"/>
    </row>
    <row r="870" spans="1:6">
      <c r="A870" s="34"/>
      <c r="B870" s="35"/>
      <c r="C870" s="35"/>
      <c r="D870" s="35"/>
      <c r="E870" s="35"/>
      <c r="F870" s="35"/>
    </row>
    <row r="871" spans="1:6">
      <c r="A871" s="34"/>
      <c r="B871" s="35"/>
      <c r="C871" s="35"/>
      <c r="D871" s="35"/>
      <c r="E871" s="35"/>
      <c r="F871" s="35"/>
    </row>
    <row r="872" spans="1:6">
      <c r="A872" s="34"/>
      <c r="B872" s="35"/>
      <c r="C872" s="35"/>
      <c r="D872" s="35"/>
      <c r="E872" s="35"/>
      <c r="F872" s="35"/>
    </row>
    <row r="873" spans="1:6">
      <c r="A873" s="34"/>
      <c r="B873" s="35"/>
      <c r="C873" s="35"/>
      <c r="D873" s="35"/>
      <c r="E873" s="35"/>
      <c r="F873" s="35"/>
    </row>
    <row r="874" spans="1:6">
      <c r="A874" s="34"/>
      <c r="B874" s="35"/>
      <c r="C874" s="35"/>
      <c r="D874" s="35"/>
      <c r="E874" s="35"/>
      <c r="F874" s="35"/>
    </row>
    <row r="875" spans="1:6">
      <c r="A875" s="34"/>
      <c r="B875" s="35"/>
      <c r="C875" s="35"/>
      <c r="D875" s="35"/>
      <c r="E875" s="35"/>
      <c r="F875" s="35"/>
    </row>
    <row r="876" spans="1:6">
      <c r="A876" s="34"/>
      <c r="B876" s="35"/>
      <c r="C876" s="35"/>
      <c r="D876" s="35"/>
      <c r="E876" s="35"/>
      <c r="F876" s="35"/>
    </row>
    <row r="877" spans="1:6">
      <c r="A877" s="34"/>
      <c r="B877" s="35"/>
      <c r="C877" s="35"/>
      <c r="D877" s="35"/>
      <c r="E877" s="35"/>
      <c r="F877" s="35"/>
    </row>
    <row r="878" spans="1:6">
      <c r="A878" s="34"/>
      <c r="B878" s="35"/>
      <c r="C878" s="35"/>
      <c r="D878" s="35"/>
      <c r="E878" s="35"/>
      <c r="F878" s="35"/>
    </row>
    <row r="879" spans="1:6">
      <c r="A879" s="34"/>
      <c r="B879" s="35"/>
      <c r="C879" s="35"/>
      <c r="D879" s="35"/>
      <c r="E879" s="35"/>
      <c r="F879" s="35"/>
    </row>
    <row r="880" spans="1:6">
      <c r="A880" s="34"/>
      <c r="B880" s="35"/>
      <c r="C880" s="35"/>
      <c r="D880" s="35"/>
      <c r="E880" s="35"/>
      <c r="F880" s="35"/>
    </row>
    <row r="881" spans="1:6">
      <c r="A881" s="34"/>
      <c r="B881" s="35"/>
      <c r="C881" s="35"/>
      <c r="D881" s="35"/>
      <c r="E881" s="35"/>
      <c r="F881" s="35"/>
    </row>
    <row r="882" spans="1:6">
      <c r="A882" s="34"/>
      <c r="B882" s="35"/>
      <c r="C882" s="35"/>
      <c r="D882" s="35"/>
      <c r="E882" s="35"/>
      <c r="F882" s="35"/>
    </row>
    <row r="883" spans="1:6">
      <c r="A883" s="34"/>
      <c r="B883" s="35"/>
      <c r="C883" s="35"/>
      <c r="D883" s="35"/>
      <c r="E883" s="35"/>
      <c r="F883" s="35"/>
    </row>
    <row r="884" spans="1:6">
      <c r="A884" s="34"/>
      <c r="B884" s="35"/>
      <c r="C884" s="35"/>
      <c r="D884" s="35"/>
      <c r="E884" s="35"/>
      <c r="F884" s="35"/>
    </row>
    <row r="885" spans="1:6">
      <c r="A885" s="34"/>
      <c r="B885" s="35"/>
      <c r="C885" s="35"/>
      <c r="D885" s="35"/>
      <c r="E885" s="35"/>
      <c r="F885" s="35"/>
    </row>
    <row r="886" spans="1:6">
      <c r="A886" s="34"/>
      <c r="B886" s="35"/>
      <c r="C886" s="35"/>
      <c r="D886" s="35"/>
      <c r="E886" s="35"/>
      <c r="F886" s="35"/>
    </row>
    <row r="887" spans="1:6">
      <c r="A887" s="34"/>
      <c r="B887" s="35"/>
      <c r="C887" s="35"/>
      <c r="D887" s="35"/>
      <c r="E887" s="35"/>
      <c r="F887" s="35"/>
    </row>
    <row r="888" spans="1:6">
      <c r="A888" s="34"/>
      <c r="B888" s="35"/>
      <c r="C888" s="35"/>
      <c r="D888" s="35"/>
      <c r="E888" s="35"/>
      <c r="F888" s="35"/>
    </row>
    <row r="889" spans="1:6">
      <c r="A889" s="34"/>
      <c r="B889" s="35"/>
      <c r="C889" s="35"/>
      <c r="D889" s="35"/>
      <c r="E889" s="35"/>
      <c r="F889" s="35"/>
    </row>
    <row r="890" spans="1:6">
      <c r="A890" s="34"/>
      <c r="B890" s="35"/>
      <c r="C890" s="35"/>
      <c r="D890" s="35"/>
      <c r="E890" s="35"/>
      <c r="F890" s="35"/>
    </row>
    <row r="891" spans="1:6">
      <c r="A891" s="34"/>
      <c r="B891" s="35"/>
      <c r="C891" s="35"/>
      <c r="D891" s="35"/>
      <c r="E891" s="35"/>
      <c r="F891" s="35"/>
    </row>
    <row r="892" spans="1:6">
      <c r="A892" s="34"/>
      <c r="B892" s="35"/>
      <c r="C892" s="35"/>
      <c r="D892" s="35"/>
      <c r="E892" s="35"/>
      <c r="F892" s="35"/>
    </row>
    <row r="893" spans="1:6">
      <c r="A893" s="34"/>
      <c r="B893" s="35"/>
      <c r="C893" s="35"/>
      <c r="D893" s="35"/>
      <c r="E893" s="35"/>
      <c r="F893" s="35"/>
    </row>
    <row r="894" spans="1:6">
      <c r="A894" s="34"/>
      <c r="B894" s="35"/>
      <c r="C894" s="35"/>
      <c r="D894" s="35"/>
      <c r="E894" s="35"/>
      <c r="F894" s="35"/>
    </row>
    <row r="895" spans="1:6">
      <c r="A895" s="34"/>
      <c r="B895" s="35"/>
      <c r="C895" s="35"/>
      <c r="D895" s="35"/>
      <c r="E895" s="35"/>
      <c r="F895" s="35"/>
    </row>
    <row r="896" spans="1:6">
      <c r="A896" s="34"/>
      <c r="B896" s="35"/>
      <c r="C896" s="35"/>
      <c r="D896" s="35"/>
      <c r="E896" s="35"/>
      <c r="F896" s="35"/>
    </row>
    <row r="897" spans="1:6">
      <c r="A897" s="34"/>
      <c r="B897" s="35"/>
      <c r="C897" s="35"/>
      <c r="D897" s="35"/>
      <c r="E897" s="35"/>
      <c r="F897" s="35"/>
    </row>
    <row r="898" spans="1:6">
      <c r="A898" s="34"/>
      <c r="B898" s="35"/>
      <c r="C898" s="35"/>
      <c r="D898" s="35"/>
      <c r="E898" s="35"/>
      <c r="F898" s="35"/>
    </row>
    <row r="899" spans="1:6">
      <c r="A899" s="34"/>
      <c r="B899" s="35"/>
      <c r="C899" s="35"/>
      <c r="D899" s="35"/>
      <c r="E899" s="35"/>
      <c r="F899" s="35"/>
    </row>
    <row r="900" spans="1:6">
      <c r="A900" s="34"/>
      <c r="B900" s="35"/>
      <c r="C900" s="35"/>
      <c r="D900" s="35"/>
      <c r="E900" s="35"/>
      <c r="F900" s="35"/>
    </row>
    <row r="901" spans="1:6">
      <c r="A901" s="34"/>
      <c r="B901" s="35"/>
      <c r="C901" s="35"/>
      <c r="D901" s="35"/>
      <c r="E901" s="35"/>
      <c r="F901" s="35"/>
    </row>
    <row r="902" spans="1:6">
      <c r="A902" s="34"/>
      <c r="B902" s="35"/>
      <c r="C902" s="35"/>
      <c r="D902" s="35"/>
      <c r="E902" s="35"/>
      <c r="F902" s="35"/>
    </row>
    <row r="903" spans="1:6">
      <c r="A903" s="34"/>
      <c r="B903" s="35"/>
      <c r="C903" s="35"/>
      <c r="D903" s="35"/>
      <c r="E903" s="35"/>
      <c r="F903" s="35"/>
    </row>
    <row r="904" spans="1:6">
      <c r="A904" s="34"/>
      <c r="B904" s="35"/>
      <c r="C904" s="35"/>
      <c r="D904" s="35"/>
      <c r="E904" s="35"/>
      <c r="F904" s="35"/>
    </row>
    <row r="905" spans="1:6">
      <c r="A905" s="34"/>
      <c r="B905" s="35"/>
      <c r="C905" s="35"/>
      <c r="D905" s="35"/>
      <c r="E905" s="35"/>
      <c r="F905" s="35"/>
    </row>
    <row r="906" spans="1:6">
      <c r="A906" s="34"/>
      <c r="B906" s="35"/>
      <c r="C906" s="35"/>
      <c r="D906" s="35"/>
      <c r="E906" s="35"/>
      <c r="F906" s="35"/>
    </row>
    <row r="907" spans="1:6">
      <c r="A907" s="34"/>
      <c r="B907" s="35"/>
      <c r="C907" s="35"/>
      <c r="D907" s="35"/>
      <c r="E907" s="35"/>
      <c r="F907" s="35"/>
    </row>
    <row r="908" spans="1:6">
      <c r="A908" s="34"/>
      <c r="B908" s="35"/>
      <c r="C908" s="35"/>
      <c r="D908" s="35"/>
      <c r="E908" s="35"/>
      <c r="F908" s="35"/>
    </row>
    <row r="909" spans="1:6">
      <c r="A909" s="34"/>
      <c r="B909" s="35"/>
      <c r="C909" s="35"/>
      <c r="D909" s="35"/>
      <c r="E909" s="35"/>
      <c r="F909" s="35"/>
    </row>
    <row r="910" spans="1:6">
      <c r="A910" s="34"/>
      <c r="B910" s="35"/>
      <c r="C910" s="35"/>
      <c r="D910" s="35"/>
      <c r="E910" s="35"/>
      <c r="F910" s="35"/>
    </row>
    <row r="911" spans="1:6">
      <c r="A911" s="34"/>
      <c r="B911" s="35"/>
      <c r="C911" s="35"/>
      <c r="D911" s="35"/>
      <c r="E911" s="35"/>
      <c r="F911" s="35"/>
    </row>
    <row r="912" spans="1:6">
      <c r="A912" s="34"/>
      <c r="B912" s="35"/>
      <c r="C912" s="35"/>
      <c r="D912" s="35"/>
      <c r="E912" s="35"/>
      <c r="F912" s="35"/>
    </row>
    <row r="913" spans="1:6">
      <c r="A913" s="34"/>
      <c r="B913" s="35"/>
      <c r="C913" s="35"/>
      <c r="D913" s="35"/>
      <c r="E913" s="35"/>
      <c r="F913" s="35"/>
    </row>
    <row r="914" spans="1:6">
      <c r="A914" s="34"/>
      <c r="B914" s="35"/>
      <c r="C914" s="35"/>
      <c r="D914" s="35"/>
      <c r="E914" s="35"/>
      <c r="F914" s="35"/>
    </row>
    <row r="915" spans="1:6">
      <c r="A915" s="34"/>
      <c r="B915" s="35"/>
      <c r="C915" s="35"/>
      <c r="D915" s="35"/>
      <c r="E915" s="35"/>
      <c r="F915" s="35"/>
    </row>
    <row r="916" spans="1:6">
      <c r="A916" s="34"/>
      <c r="B916" s="35"/>
      <c r="C916" s="35"/>
      <c r="D916" s="35"/>
      <c r="E916" s="35"/>
      <c r="F916" s="35"/>
    </row>
    <row r="917" spans="1:6">
      <c r="A917" s="34"/>
      <c r="B917" s="35"/>
      <c r="C917" s="35"/>
      <c r="D917" s="35"/>
      <c r="E917" s="35"/>
      <c r="F917" s="35"/>
    </row>
    <row r="918" spans="1:6">
      <c r="A918" s="34"/>
      <c r="B918" s="35"/>
      <c r="C918" s="35"/>
      <c r="D918" s="35"/>
      <c r="E918" s="35"/>
      <c r="F918" s="35"/>
    </row>
    <row r="919" spans="1:6">
      <c r="A919" s="34"/>
      <c r="B919" s="35"/>
      <c r="C919" s="35"/>
      <c r="D919" s="35"/>
      <c r="E919" s="35"/>
      <c r="F919" s="35"/>
    </row>
    <row r="920" spans="1:6">
      <c r="A920" s="34"/>
      <c r="B920" s="35"/>
      <c r="C920" s="35"/>
      <c r="D920" s="35"/>
      <c r="E920" s="35"/>
      <c r="F920" s="35"/>
    </row>
    <row r="921" spans="1:6">
      <c r="A921" s="34"/>
      <c r="B921" s="35"/>
      <c r="C921" s="35"/>
      <c r="D921" s="35"/>
      <c r="E921" s="35"/>
      <c r="F921" s="35"/>
    </row>
    <row r="922" spans="1:6">
      <c r="A922" s="34"/>
      <c r="B922" s="35"/>
      <c r="C922" s="35"/>
      <c r="D922" s="35"/>
      <c r="E922" s="35"/>
      <c r="F922" s="35"/>
    </row>
    <row r="923" spans="1:6">
      <c r="A923" s="34"/>
      <c r="B923" s="35"/>
      <c r="C923" s="35"/>
      <c r="D923" s="35"/>
      <c r="E923" s="35"/>
      <c r="F923" s="35"/>
    </row>
    <row r="924" spans="1:6">
      <c r="A924" s="34"/>
      <c r="B924" s="35"/>
      <c r="C924" s="35"/>
      <c r="D924" s="35"/>
      <c r="E924" s="35"/>
      <c r="F924" s="35"/>
    </row>
    <row r="925" spans="1:6">
      <c r="A925" s="34"/>
      <c r="B925" s="35"/>
      <c r="C925" s="35"/>
      <c r="D925" s="35"/>
      <c r="E925" s="35"/>
      <c r="F925" s="35"/>
    </row>
    <row r="926" spans="1:6">
      <c r="A926" s="34"/>
      <c r="B926" s="35"/>
      <c r="C926" s="35"/>
      <c r="D926" s="35"/>
      <c r="E926" s="35"/>
      <c r="F926" s="35"/>
    </row>
    <row r="927" spans="1:6">
      <c r="A927" s="34"/>
      <c r="B927" s="35"/>
      <c r="C927" s="35"/>
      <c r="D927" s="35"/>
      <c r="E927" s="35"/>
      <c r="F927" s="35"/>
    </row>
    <row r="928" spans="1:6">
      <c r="A928" s="34"/>
      <c r="B928" s="35"/>
      <c r="C928" s="35"/>
      <c r="D928" s="35"/>
      <c r="E928" s="35"/>
      <c r="F928" s="35"/>
    </row>
    <row r="929" spans="1:6">
      <c r="A929" s="34"/>
      <c r="B929" s="35"/>
      <c r="C929" s="35"/>
      <c r="D929" s="35"/>
      <c r="E929" s="35"/>
      <c r="F929" s="35"/>
    </row>
    <row r="930" spans="1:6">
      <c r="A930" s="34"/>
      <c r="B930" s="35"/>
      <c r="C930" s="35"/>
      <c r="D930" s="35"/>
      <c r="E930" s="35"/>
      <c r="F930" s="35"/>
    </row>
    <row r="931" spans="1:6">
      <c r="A931" s="34"/>
      <c r="B931" s="35"/>
      <c r="C931" s="35"/>
      <c r="D931" s="35"/>
      <c r="E931" s="35"/>
      <c r="F931" s="35"/>
    </row>
    <row r="932" spans="1:6">
      <c r="A932" s="34"/>
      <c r="B932" s="35"/>
      <c r="C932" s="35"/>
      <c r="D932" s="35"/>
      <c r="E932" s="35"/>
      <c r="F932" s="35"/>
    </row>
    <row r="933" spans="1:6">
      <c r="A933" s="34"/>
      <c r="B933" s="35"/>
      <c r="C933" s="35"/>
      <c r="D933" s="35"/>
      <c r="E933" s="35"/>
      <c r="F933" s="35"/>
    </row>
    <row r="934" spans="1:6">
      <c r="A934" s="34"/>
      <c r="B934" s="35"/>
      <c r="C934" s="35"/>
      <c r="D934" s="35"/>
      <c r="E934" s="35"/>
      <c r="F934" s="35"/>
    </row>
    <row r="935" spans="1:6">
      <c r="A935" s="34"/>
      <c r="B935" s="35"/>
      <c r="C935" s="35"/>
      <c r="D935" s="35"/>
      <c r="E935" s="35"/>
      <c r="F935" s="35"/>
    </row>
    <row r="936" spans="1:6">
      <c r="A936" s="34"/>
      <c r="B936" s="35"/>
      <c r="C936" s="35"/>
      <c r="D936" s="35"/>
      <c r="E936" s="35"/>
      <c r="F936" s="35"/>
    </row>
    <row r="937" spans="1:6">
      <c r="A937" s="34"/>
      <c r="B937" s="35"/>
      <c r="C937" s="35"/>
      <c r="D937" s="35"/>
      <c r="E937" s="35"/>
      <c r="F937" s="35"/>
    </row>
    <row r="938" spans="1:6">
      <c r="A938" s="34"/>
      <c r="B938" s="35"/>
      <c r="C938" s="35"/>
      <c r="D938" s="35"/>
      <c r="E938" s="35"/>
      <c r="F938" s="35"/>
    </row>
    <row r="939" spans="1:6">
      <c r="A939" s="34"/>
      <c r="B939" s="35"/>
      <c r="C939" s="35"/>
      <c r="D939" s="35"/>
      <c r="E939" s="35"/>
      <c r="F939" s="35"/>
    </row>
    <row r="940" spans="1:6">
      <c r="A940" s="34"/>
      <c r="B940" s="35"/>
      <c r="C940" s="35"/>
      <c r="D940" s="35"/>
      <c r="E940" s="35"/>
      <c r="F940" s="35"/>
    </row>
    <row r="941" spans="1:6">
      <c r="A941" s="34"/>
      <c r="B941" s="35"/>
      <c r="C941" s="35"/>
      <c r="D941" s="35"/>
      <c r="E941" s="35"/>
      <c r="F941" s="35"/>
    </row>
    <row r="942" spans="1:6">
      <c r="A942" s="34"/>
      <c r="B942" s="35"/>
      <c r="C942" s="35"/>
      <c r="D942" s="35"/>
      <c r="E942" s="35"/>
      <c r="F942" s="35"/>
    </row>
    <row r="943" spans="1:6">
      <c r="A943" s="34"/>
      <c r="B943" s="35"/>
      <c r="C943" s="35"/>
      <c r="D943" s="35"/>
      <c r="E943" s="35"/>
      <c r="F943" s="35"/>
    </row>
    <row r="944" spans="1:6">
      <c r="A944" s="34"/>
      <c r="B944" s="35"/>
      <c r="C944" s="35"/>
      <c r="D944" s="35"/>
      <c r="E944" s="35"/>
      <c r="F944" s="35"/>
    </row>
    <row r="945" spans="1:6">
      <c r="A945" s="34"/>
      <c r="B945" s="35"/>
      <c r="C945" s="35"/>
      <c r="D945" s="35"/>
      <c r="E945" s="35"/>
      <c r="F945" s="35"/>
    </row>
    <row r="946" spans="1:6">
      <c r="A946" s="34"/>
      <c r="B946" s="35"/>
      <c r="C946" s="35"/>
      <c r="D946" s="35"/>
      <c r="E946" s="35"/>
      <c r="F946" s="35"/>
    </row>
    <row r="947" spans="1:6">
      <c r="A947" s="34"/>
      <c r="B947" s="35"/>
      <c r="C947" s="35"/>
      <c r="D947" s="35"/>
      <c r="E947" s="35"/>
      <c r="F947" s="35"/>
    </row>
    <row r="948" spans="1:6">
      <c r="A948" s="34"/>
      <c r="B948" s="35"/>
      <c r="C948" s="35"/>
      <c r="D948" s="35"/>
      <c r="E948" s="35"/>
      <c r="F948" s="35"/>
    </row>
    <row r="949" spans="1:6">
      <c r="A949" s="34"/>
      <c r="B949" s="35"/>
      <c r="C949" s="35"/>
      <c r="D949" s="35"/>
      <c r="E949" s="35"/>
      <c r="F949" s="35"/>
    </row>
    <row r="950" spans="1:6">
      <c r="A950" s="34"/>
      <c r="B950" s="35"/>
      <c r="C950" s="35"/>
      <c r="D950" s="35"/>
      <c r="E950" s="35"/>
      <c r="F950" s="35"/>
    </row>
    <row r="951" spans="1:6">
      <c r="A951" s="34"/>
      <c r="B951" s="35"/>
      <c r="C951" s="35"/>
      <c r="D951" s="35"/>
      <c r="E951" s="35"/>
      <c r="F951" s="35"/>
    </row>
    <row r="952" spans="1:6">
      <c r="A952" s="34"/>
      <c r="B952" s="35"/>
      <c r="C952" s="35"/>
      <c r="D952" s="35"/>
      <c r="E952" s="35"/>
      <c r="F952" s="35"/>
    </row>
    <row r="953" spans="1:6">
      <c r="A953" s="34"/>
      <c r="B953" s="35"/>
      <c r="C953" s="35"/>
      <c r="D953" s="35"/>
      <c r="E953" s="35"/>
      <c r="F953" s="35"/>
    </row>
    <row r="954" spans="1:6">
      <c r="A954" s="34"/>
      <c r="B954" s="35"/>
      <c r="C954" s="35"/>
      <c r="D954" s="35"/>
      <c r="E954" s="35"/>
      <c r="F954" s="35"/>
    </row>
    <row r="955" spans="1:6">
      <c r="A955" s="34"/>
      <c r="B955" s="35"/>
      <c r="C955" s="35"/>
      <c r="D955" s="35"/>
      <c r="E955" s="35"/>
      <c r="F955" s="35"/>
    </row>
    <row r="956" spans="1:6">
      <c r="A956" s="34"/>
      <c r="B956" s="35"/>
      <c r="C956" s="35"/>
      <c r="D956" s="35"/>
      <c r="E956" s="35"/>
      <c r="F956" s="35"/>
    </row>
    <row r="957" spans="1:6">
      <c r="A957" s="34"/>
      <c r="B957" s="35"/>
      <c r="C957" s="35"/>
      <c r="D957" s="35"/>
      <c r="E957" s="35"/>
      <c r="F957" s="35"/>
    </row>
    <row r="958" spans="1:6">
      <c r="A958" s="34"/>
      <c r="B958" s="35"/>
      <c r="C958" s="35"/>
      <c r="D958" s="35"/>
      <c r="E958" s="35"/>
      <c r="F958" s="35"/>
    </row>
    <row r="959" spans="1:6">
      <c r="A959" s="34"/>
      <c r="B959" s="35"/>
      <c r="C959" s="35"/>
      <c r="D959" s="35"/>
      <c r="E959" s="35"/>
      <c r="F959" s="35"/>
    </row>
    <row r="960" spans="1:6">
      <c r="A960" s="34"/>
      <c r="B960" s="35"/>
      <c r="C960" s="35"/>
      <c r="D960" s="35"/>
      <c r="E960" s="35"/>
      <c r="F960" s="35"/>
    </row>
    <row r="961" spans="1:6">
      <c r="A961" s="34"/>
      <c r="B961" s="35"/>
      <c r="C961" s="35"/>
      <c r="D961" s="35"/>
      <c r="E961" s="35"/>
      <c r="F961" s="35"/>
    </row>
    <row r="962" spans="1:6">
      <c r="A962" s="34"/>
      <c r="B962" s="35"/>
      <c r="C962" s="35"/>
      <c r="D962" s="35"/>
      <c r="E962" s="35"/>
      <c r="F962" s="35"/>
    </row>
    <row r="963" spans="1:6">
      <c r="A963" s="34"/>
      <c r="B963" s="35"/>
      <c r="C963" s="35"/>
      <c r="D963" s="35"/>
      <c r="E963" s="35"/>
      <c r="F963" s="35"/>
    </row>
    <row r="964" spans="1:6">
      <c r="A964" s="34"/>
      <c r="B964" s="35"/>
      <c r="C964" s="35"/>
      <c r="D964" s="35"/>
      <c r="E964" s="35"/>
      <c r="F964" s="35"/>
    </row>
    <row r="965" spans="1:6">
      <c r="A965" s="34"/>
      <c r="B965" s="35"/>
      <c r="C965" s="35"/>
      <c r="D965" s="35"/>
      <c r="E965" s="35"/>
      <c r="F965" s="35"/>
    </row>
    <row r="966" spans="1:6">
      <c r="A966" s="34"/>
      <c r="B966" s="35"/>
      <c r="C966" s="35"/>
      <c r="D966" s="35"/>
      <c r="E966" s="35"/>
      <c r="F966" s="35"/>
    </row>
    <row r="967" spans="1:6">
      <c r="A967" s="34"/>
      <c r="B967" s="35"/>
      <c r="C967" s="35"/>
      <c r="D967" s="35"/>
      <c r="E967" s="35"/>
      <c r="F967" s="35"/>
    </row>
    <row r="968" spans="1:6">
      <c r="A968" s="34"/>
      <c r="B968" s="35"/>
      <c r="C968" s="35"/>
      <c r="D968" s="35"/>
      <c r="E968" s="35"/>
      <c r="F968" s="35"/>
    </row>
    <row r="969" spans="1:6">
      <c r="A969" s="34"/>
      <c r="B969" s="35"/>
      <c r="C969" s="35"/>
      <c r="D969" s="35"/>
      <c r="E969" s="35"/>
      <c r="F969" s="35"/>
    </row>
    <row r="970" spans="1:6">
      <c r="A970" s="34"/>
      <c r="B970" s="35"/>
      <c r="C970" s="35"/>
      <c r="D970" s="35"/>
      <c r="E970" s="35"/>
      <c r="F970" s="35"/>
    </row>
    <row r="971" spans="1:6">
      <c r="A971" s="34"/>
      <c r="B971" s="35"/>
      <c r="C971" s="35"/>
      <c r="D971" s="35"/>
      <c r="E971" s="35"/>
      <c r="F971" s="35"/>
    </row>
    <row r="972" spans="1:6">
      <c r="A972" s="34"/>
      <c r="B972" s="35"/>
      <c r="C972" s="35"/>
      <c r="D972" s="35"/>
      <c r="E972" s="35"/>
      <c r="F972" s="35"/>
    </row>
    <row r="973" spans="1:6">
      <c r="A973" s="34"/>
      <c r="B973" s="35"/>
      <c r="C973" s="35"/>
      <c r="D973" s="35"/>
      <c r="E973" s="35"/>
      <c r="F973" s="35"/>
    </row>
    <row r="974" spans="1:6">
      <c r="A974" s="34"/>
      <c r="B974" s="35"/>
      <c r="C974" s="35"/>
      <c r="D974" s="35"/>
      <c r="E974" s="35"/>
      <c r="F974" s="35"/>
    </row>
    <row r="975" spans="1:6">
      <c r="A975" s="34"/>
      <c r="B975" s="35"/>
      <c r="C975" s="35"/>
      <c r="D975" s="35"/>
      <c r="E975" s="35"/>
      <c r="F975" s="35"/>
    </row>
    <row r="976" spans="1:6">
      <c r="A976" s="34"/>
      <c r="B976" s="35"/>
      <c r="C976" s="35"/>
      <c r="D976" s="35"/>
      <c r="E976" s="35"/>
      <c r="F976" s="35"/>
    </row>
    <row r="977" spans="1:6">
      <c r="A977" s="34"/>
      <c r="B977" s="35"/>
      <c r="C977" s="35"/>
      <c r="D977" s="35"/>
      <c r="E977" s="35"/>
      <c r="F977" s="35"/>
    </row>
    <row r="978" spans="1:6">
      <c r="A978" s="34"/>
      <c r="B978" s="35"/>
      <c r="C978" s="35"/>
      <c r="D978" s="35"/>
      <c r="E978" s="35"/>
      <c r="F978" s="35"/>
    </row>
    <row r="979" spans="1:6">
      <c r="A979" s="34"/>
      <c r="B979" s="35"/>
      <c r="C979" s="35"/>
      <c r="D979" s="35"/>
      <c r="E979" s="35"/>
      <c r="F979" s="35"/>
    </row>
    <row r="980" spans="1:6">
      <c r="A980" s="34"/>
      <c r="B980" s="35"/>
      <c r="C980" s="35"/>
      <c r="D980" s="35"/>
      <c r="E980" s="35"/>
      <c r="F980" s="35"/>
    </row>
    <row r="981" spans="1:6">
      <c r="A981" s="34"/>
      <c r="B981" s="35"/>
      <c r="C981" s="35"/>
      <c r="D981" s="35"/>
      <c r="E981" s="35"/>
      <c r="F981" s="35"/>
    </row>
    <row r="982" spans="1:6">
      <c r="A982" s="34"/>
      <c r="B982" s="35"/>
      <c r="C982" s="35"/>
      <c r="D982" s="35"/>
      <c r="E982" s="35"/>
      <c r="F982" s="35"/>
    </row>
    <row r="983" spans="1:6">
      <c r="A983" s="34"/>
      <c r="B983" s="35"/>
      <c r="C983" s="35"/>
      <c r="D983" s="35"/>
      <c r="E983" s="35"/>
      <c r="F983" s="35"/>
    </row>
    <row r="984" spans="1:6">
      <c r="A984" s="34"/>
      <c r="B984" s="35"/>
      <c r="C984" s="35"/>
      <c r="D984" s="35"/>
      <c r="E984" s="35"/>
      <c r="F984" s="35"/>
    </row>
    <row r="985" spans="1:6">
      <c r="A985" s="34"/>
      <c r="B985" s="35"/>
      <c r="C985" s="35"/>
      <c r="D985" s="35"/>
      <c r="E985" s="35"/>
      <c r="F985" s="35"/>
    </row>
    <row r="986" spans="1:6">
      <c r="A986" s="34"/>
      <c r="B986" s="35"/>
      <c r="C986" s="35"/>
      <c r="D986" s="35"/>
      <c r="E986" s="35"/>
      <c r="F986" s="35"/>
    </row>
    <row r="987" spans="1:6">
      <c r="A987" s="34"/>
      <c r="B987" s="35"/>
      <c r="C987" s="35"/>
      <c r="D987" s="35"/>
      <c r="E987" s="35"/>
      <c r="F987" s="35"/>
    </row>
    <row r="988" spans="1:6">
      <c r="A988" s="34"/>
      <c r="B988" s="35"/>
      <c r="C988" s="35"/>
      <c r="D988" s="35"/>
      <c r="E988" s="35"/>
      <c r="F988" s="35"/>
    </row>
    <row r="989" spans="1:6">
      <c r="A989" s="34"/>
      <c r="B989" s="35"/>
      <c r="C989" s="35"/>
      <c r="D989" s="35"/>
      <c r="E989" s="35"/>
      <c r="F989" s="35"/>
    </row>
    <row r="990" spans="1:6">
      <c r="A990" s="34"/>
      <c r="B990" s="35"/>
      <c r="C990" s="35"/>
      <c r="D990" s="35"/>
      <c r="E990" s="35"/>
      <c r="F990" s="35"/>
    </row>
    <row r="991" spans="1:6">
      <c r="A991" s="34"/>
      <c r="B991" s="35"/>
      <c r="C991" s="35"/>
      <c r="D991" s="35"/>
      <c r="E991" s="35"/>
      <c r="F991" s="35"/>
    </row>
    <row r="992" spans="1:6">
      <c r="A992" s="34"/>
      <c r="B992" s="35"/>
      <c r="C992" s="35"/>
      <c r="D992" s="35"/>
      <c r="E992" s="35"/>
      <c r="F992" s="35"/>
    </row>
    <row r="993" spans="1:6">
      <c r="A993" s="34"/>
      <c r="B993" s="35"/>
      <c r="C993" s="35"/>
      <c r="D993" s="35"/>
      <c r="E993" s="35"/>
      <c r="F993" s="35"/>
    </row>
    <row r="994" spans="1:6">
      <c r="A994" s="34"/>
      <c r="B994" s="35"/>
      <c r="C994" s="35"/>
      <c r="D994" s="35"/>
      <c r="E994" s="35"/>
      <c r="F994" s="35"/>
    </row>
    <row r="995" spans="1:6">
      <c r="A995" s="34"/>
      <c r="B995" s="35"/>
      <c r="C995" s="35"/>
      <c r="D995" s="35"/>
      <c r="E995" s="35"/>
      <c r="F995" s="35"/>
    </row>
    <row r="996" spans="1:6">
      <c r="A996" s="34"/>
      <c r="B996" s="35"/>
      <c r="C996" s="35"/>
      <c r="D996" s="35"/>
      <c r="E996" s="35"/>
      <c r="F996" s="35"/>
    </row>
    <row r="997" spans="1:6">
      <c r="A997" s="34"/>
      <c r="B997" s="35"/>
      <c r="C997" s="35"/>
      <c r="D997" s="35"/>
      <c r="E997" s="35"/>
      <c r="F997" s="35"/>
    </row>
    <row r="998" spans="1:6">
      <c r="A998" s="34"/>
      <c r="B998" s="35"/>
      <c r="C998" s="35"/>
      <c r="D998" s="35"/>
      <c r="E998" s="35"/>
      <c r="F998" s="35"/>
    </row>
    <row r="999" spans="1:6">
      <c r="A999" s="34"/>
      <c r="B999" s="35"/>
      <c r="C999" s="35"/>
      <c r="D999" s="35"/>
      <c r="E999" s="35"/>
      <c r="F999" s="35"/>
    </row>
    <row r="1000" spans="1:6">
      <c r="A1000" s="34"/>
      <c r="B1000" s="35"/>
      <c r="C1000" s="35"/>
      <c r="D1000" s="35"/>
      <c r="E1000" s="35"/>
      <c r="F1000" s="35"/>
    </row>
    <row r="1001" spans="1:6">
      <c r="A1001" s="34"/>
      <c r="B1001" s="35"/>
      <c r="C1001" s="35"/>
      <c r="D1001" s="35"/>
      <c r="E1001" s="35"/>
      <c r="F1001" s="35"/>
    </row>
    <row r="1002" spans="1:6">
      <c r="A1002" s="34"/>
      <c r="B1002" s="35"/>
      <c r="C1002" s="35"/>
      <c r="D1002" s="35"/>
      <c r="E1002" s="35"/>
      <c r="F1002" s="35"/>
    </row>
    <row r="1003" spans="1:6">
      <c r="A1003" s="34"/>
      <c r="B1003" s="35"/>
      <c r="C1003" s="35"/>
      <c r="D1003" s="35"/>
      <c r="E1003" s="35"/>
      <c r="F1003" s="35"/>
    </row>
    <row r="1004" spans="1:6">
      <c r="A1004" s="34"/>
      <c r="B1004" s="35"/>
      <c r="C1004" s="35"/>
      <c r="D1004" s="35"/>
      <c r="E1004" s="35"/>
      <c r="F1004" s="35"/>
    </row>
    <row r="1005" spans="1:6">
      <c r="A1005" s="34"/>
      <c r="B1005" s="35"/>
      <c r="C1005" s="35"/>
      <c r="D1005" s="35"/>
      <c r="E1005" s="35"/>
      <c r="F1005" s="35"/>
    </row>
    <row r="1006" spans="1:6">
      <c r="A1006" s="34"/>
      <c r="B1006" s="35"/>
      <c r="C1006" s="35"/>
      <c r="D1006" s="35"/>
      <c r="E1006" s="35"/>
      <c r="F1006" s="35"/>
    </row>
    <row r="1007" spans="1:6">
      <c r="A1007" s="34"/>
      <c r="B1007" s="35"/>
      <c r="C1007" s="35"/>
      <c r="D1007" s="35"/>
      <c r="E1007" s="35"/>
      <c r="F1007" s="35"/>
    </row>
    <row r="1008" spans="1:6">
      <c r="A1008" s="34"/>
      <c r="B1008" s="35"/>
      <c r="C1008" s="35"/>
      <c r="D1008" s="35"/>
      <c r="E1008" s="35"/>
      <c r="F1008" s="35"/>
    </row>
    <row r="1009" spans="1:6">
      <c r="A1009" s="34"/>
      <c r="B1009" s="35"/>
      <c r="C1009" s="35"/>
      <c r="D1009" s="35"/>
      <c r="E1009" s="35"/>
      <c r="F1009" s="35"/>
    </row>
    <row r="1010" spans="1:6">
      <c r="A1010" s="34"/>
      <c r="B1010" s="35"/>
      <c r="C1010" s="35"/>
      <c r="D1010" s="35"/>
      <c r="E1010" s="35"/>
      <c r="F1010" s="35"/>
    </row>
    <row r="1011" spans="1:6">
      <c r="A1011" s="34"/>
      <c r="B1011" s="35"/>
      <c r="C1011" s="35"/>
      <c r="D1011" s="35"/>
      <c r="E1011" s="35"/>
      <c r="F1011" s="35"/>
    </row>
    <row r="1012" spans="1:6">
      <c r="A1012" s="34"/>
      <c r="B1012" s="35"/>
      <c r="C1012" s="35"/>
      <c r="D1012" s="35"/>
      <c r="E1012" s="35"/>
      <c r="F1012" s="35"/>
    </row>
    <row r="1013" spans="1:6">
      <c r="A1013" s="34"/>
      <c r="B1013" s="35"/>
      <c r="C1013" s="35"/>
      <c r="D1013" s="35"/>
      <c r="E1013" s="35"/>
      <c r="F1013" s="35"/>
    </row>
    <row r="1014" spans="1:6">
      <c r="A1014" s="34"/>
      <c r="B1014" s="35"/>
      <c r="C1014" s="35"/>
      <c r="D1014" s="35"/>
      <c r="E1014" s="35"/>
      <c r="F1014" s="35"/>
    </row>
    <row r="1015" spans="1:6">
      <c r="A1015" s="34"/>
      <c r="B1015" s="35"/>
      <c r="C1015" s="35"/>
      <c r="D1015" s="35"/>
      <c r="E1015" s="35"/>
      <c r="F1015" s="35"/>
    </row>
    <row r="1016" spans="1:6">
      <c r="A1016" s="34"/>
      <c r="B1016" s="35"/>
      <c r="C1016" s="35"/>
      <c r="D1016" s="35"/>
      <c r="E1016" s="35"/>
      <c r="F1016" s="35"/>
    </row>
    <row r="1017" spans="1:6">
      <c r="A1017" s="34"/>
      <c r="B1017" s="35"/>
      <c r="C1017" s="35"/>
      <c r="D1017" s="35"/>
      <c r="E1017" s="35"/>
      <c r="F1017" s="35"/>
    </row>
    <row r="1018" spans="1:6">
      <c r="A1018" s="34"/>
      <c r="B1018" s="35"/>
      <c r="C1018" s="35"/>
      <c r="D1018" s="35"/>
      <c r="E1018" s="35"/>
      <c r="F1018" s="35"/>
    </row>
    <row r="1019" spans="1:6">
      <c r="A1019" s="34"/>
      <c r="B1019" s="35"/>
      <c r="C1019" s="35"/>
      <c r="D1019" s="35"/>
      <c r="E1019" s="35"/>
      <c r="F1019" s="35"/>
    </row>
    <row r="1020" spans="1:6">
      <c r="A1020" s="34"/>
      <c r="B1020" s="35"/>
      <c r="C1020" s="35"/>
      <c r="D1020" s="35"/>
      <c r="E1020" s="35"/>
      <c r="F1020" s="35"/>
    </row>
    <row r="1021" spans="1:6">
      <c r="A1021" s="34"/>
      <c r="B1021" s="35"/>
      <c r="C1021" s="35"/>
      <c r="D1021" s="35"/>
      <c r="E1021" s="35"/>
      <c r="F1021" s="35"/>
    </row>
    <row r="1022" spans="1:6">
      <c r="A1022" s="34"/>
      <c r="B1022" s="35"/>
      <c r="C1022" s="35"/>
      <c r="D1022" s="35"/>
      <c r="E1022" s="35"/>
      <c r="F1022" s="35"/>
    </row>
    <row r="1023" spans="1:6">
      <c r="A1023" s="34"/>
      <c r="B1023" s="35"/>
      <c r="C1023" s="35"/>
      <c r="D1023" s="35"/>
      <c r="E1023" s="35"/>
      <c r="F1023" s="35"/>
    </row>
    <row r="1024" spans="1:6">
      <c r="A1024" s="34"/>
      <c r="B1024" s="35"/>
      <c r="C1024" s="35"/>
      <c r="D1024" s="35"/>
      <c r="E1024" s="35"/>
      <c r="F1024" s="35"/>
    </row>
    <row r="1025" spans="1:6">
      <c r="A1025" s="34"/>
      <c r="B1025" s="35"/>
      <c r="C1025" s="35"/>
      <c r="D1025" s="35"/>
      <c r="E1025" s="35"/>
      <c r="F1025" s="35"/>
    </row>
    <row r="1026" spans="1:6">
      <c r="A1026" s="34"/>
      <c r="B1026" s="35"/>
      <c r="C1026" s="35"/>
      <c r="D1026" s="35"/>
      <c r="E1026" s="35"/>
      <c r="F1026" s="35"/>
    </row>
    <row r="1027" spans="1:6">
      <c r="A1027" s="34"/>
      <c r="B1027" s="35"/>
      <c r="C1027" s="35"/>
      <c r="D1027" s="35"/>
      <c r="E1027" s="35"/>
      <c r="F1027" s="35"/>
    </row>
    <row r="1028" spans="1:6">
      <c r="A1028" s="34"/>
      <c r="B1028" s="35"/>
      <c r="C1028" s="35"/>
      <c r="D1028" s="35"/>
      <c r="E1028" s="35"/>
      <c r="F1028" s="35"/>
    </row>
    <row r="1029" spans="1:6">
      <c r="A1029" s="34"/>
      <c r="B1029" s="35"/>
      <c r="C1029" s="35"/>
      <c r="D1029" s="35"/>
      <c r="E1029" s="35"/>
      <c r="F1029" s="35"/>
    </row>
    <row r="1030" spans="1:6">
      <c r="A1030" s="34"/>
      <c r="B1030" s="35"/>
      <c r="C1030" s="35"/>
      <c r="D1030" s="35"/>
      <c r="E1030" s="35"/>
      <c r="F1030" s="35"/>
    </row>
    <row r="1031" spans="1:6">
      <c r="A1031" s="34"/>
      <c r="B1031" s="35"/>
      <c r="C1031" s="35"/>
      <c r="D1031" s="35"/>
      <c r="E1031" s="35"/>
      <c r="F1031" s="35"/>
    </row>
    <row r="1032" spans="1:6">
      <c r="A1032" s="34"/>
      <c r="B1032" s="35"/>
      <c r="C1032" s="35"/>
      <c r="D1032" s="35"/>
      <c r="E1032" s="35"/>
      <c r="F1032" s="35"/>
    </row>
    <row r="1033" spans="1:6">
      <c r="A1033" s="34"/>
      <c r="B1033" s="35"/>
      <c r="C1033" s="35"/>
      <c r="D1033" s="35"/>
      <c r="E1033" s="35"/>
      <c r="F1033" s="35"/>
    </row>
    <row r="1034" spans="1:6">
      <c r="A1034" s="34"/>
      <c r="B1034" s="35"/>
      <c r="C1034" s="35"/>
      <c r="D1034" s="35"/>
      <c r="E1034" s="35"/>
      <c r="F1034" s="35"/>
    </row>
    <row r="1035" spans="1:6">
      <c r="A1035" s="34"/>
      <c r="B1035" s="35"/>
      <c r="C1035" s="35"/>
      <c r="D1035" s="35"/>
      <c r="E1035" s="35"/>
      <c r="F1035" s="35"/>
    </row>
    <row r="1036" spans="1:6">
      <c r="A1036" s="34"/>
      <c r="B1036" s="35"/>
      <c r="C1036" s="35"/>
      <c r="D1036" s="35"/>
      <c r="E1036" s="35"/>
      <c r="F1036" s="35"/>
    </row>
    <row r="1037" spans="1:6">
      <c r="A1037" s="34"/>
      <c r="B1037" s="35"/>
      <c r="C1037" s="35"/>
      <c r="D1037" s="35"/>
      <c r="E1037" s="35"/>
      <c r="F1037" s="35"/>
    </row>
    <row r="1038" spans="1:6">
      <c r="A1038" s="34"/>
      <c r="B1038" s="35"/>
      <c r="C1038" s="35"/>
      <c r="D1038" s="35"/>
      <c r="E1038" s="35"/>
      <c r="F1038" s="35"/>
    </row>
    <row r="1039" spans="1:6">
      <c r="A1039" s="34"/>
      <c r="B1039" s="35"/>
      <c r="C1039" s="35"/>
      <c r="D1039" s="35"/>
      <c r="E1039" s="35"/>
      <c r="F1039" s="35"/>
    </row>
    <row r="1040" spans="1:6">
      <c r="A1040" s="34"/>
      <c r="B1040" s="35"/>
      <c r="C1040" s="35"/>
      <c r="D1040" s="35"/>
      <c r="E1040" s="35"/>
      <c r="F1040" s="35"/>
    </row>
    <row r="1041" spans="1:6">
      <c r="A1041" s="34"/>
      <c r="B1041" s="35"/>
      <c r="C1041" s="35"/>
      <c r="D1041" s="35"/>
      <c r="E1041" s="35"/>
      <c r="F1041" s="35"/>
    </row>
    <row r="1042" spans="1:6">
      <c r="A1042" s="34"/>
      <c r="B1042" s="35"/>
      <c r="C1042" s="35"/>
      <c r="D1042" s="35"/>
      <c r="E1042" s="35"/>
      <c r="F1042" s="35"/>
    </row>
    <row r="1043" spans="1:6">
      <c r="A1043" s="34"/>
      <c r="B1043" s="35"/>
      <c r="C1043" s="35"/>
      <c r="D1043" s="35"/>
      <c r="E1043" s="35"/>
      <c r="F1043" s="35"/>
    </row>
    <row r="1044" spans="1:6">
      <c r="A1044" s="34"/>
      <c r="B1044" s="35"/>
      <c r="C1044" s="35"/>
      <c r="D1044" s="35"/>
      <c r="E1044" s="35"/>
      <c r="F1044" s="35"/>
    </row>
    <row r="1045" spans="1:6">
      <c r="A1045" s="34"/>
      <c r="B1045" s="35"/>
      <c r="C1045" s="35"/>
      <c r="D1045" s="35"/>
      <c r="E1045" s="35"/>
      <c r="F1045" s="35"/>
    </row>
    <row r="1046" spans="1:6">
      <c r="A1046" s="34"/>
      <c r="B1046" s="35"/>
      <c r="C1046" s="35"/>
      <c r="D1046" s="35"/>
      <c r="E1046" s="35"/>
      <c r="F1046" s="35"/>
    </row>
    <row r="1047" spans="1:6">
      <c r="A1047" s="34"/>
      <c r="B1047" s="35"/>
      <c r="C1047" s="35"/>
      <c r="D1047" s="35"/>
      <c r="E1047" s="35"/>
      <c r="F1047" s="35"/>
    </row>
    <row r="1048" spans="1:6">
      <c r="A1048" s="34"/>
      <c r="B1048" s="35"/>
      <c r="C1048" s="35"/>
      <c r="D1048" s="35"/>
      <c r="E1048" s="35"/>
      <c r="F1048" s="35"/>
    </row>
    <row r="1049" spans="1:6">
      <c r="A1049" s="34"/>
      <c r="B1049" s="35"/>
      <c r="C1049" s="35"/>
      <c r="D1049" s="35"/>
      <c r="E1049" s="35"/>
      <c r="F1049" s="35"/>
    </row>
    <row r="1050" spans="1:6">
      <c r="A1050" s="34"/>
      <c r="B1050" s="35"/>
      <c r="C1050" s="35"/>
      <c r="D1050" s="35"/>
      <c r="E1050" s="35"/>
      <c r="F1050" s="35"/>
    </row>
    <row r="1051" spans="1:6">
      <c r="A1051" s="34"/>
      <c r="B1051" s="35"/>
      <c r="C1051" s="35"/>
      <c r="D1051" s="35"/>
      <c r="E1051" s="35"/>
      <c r="F1051" s="35"/>
    </row>
    <row r="1052" spans="1:6">
      <c r="A1052" s="34"/>
      <c r="B1052" s="35"/>
      <c r="C1052" s="35"/>
      <c r="D1052" s="35"/>
      <c r="E1052" s="35"/>
      <c r="F1052" s="35"/>
    </row>
    <row r="1053" spans="1:6">
      <c r="A1053" s="34"/>
      <c r="B1053" s="35"/>
      <c r="C1053" s="35"/>
      <c r="D1053" s="35"/>
      <c r="E1053" s="35"/>
      <c r="F1053" s="35"/>
    </row>
    <row r="1054" spans="1:6">
      <c r="A1054" s="34"/>
      <c r="B1054" s="35"/>
      <c r="C1054" s="35"/>
      <c r="D1054" s="35"/>
      <c r="E1054" s="35"/>
      <c r="F1054" s="35"/>
    </row>
    <row r="1055" spans="1:6">
      <c r="A1055" s="34"/>
      <c r="B1055" s="35"/>
      <c r="C1055" s="35"/>
      <c r="D1055" s="35"/>
      <c r="E1055" s="35"/>
      <c r="F1055" s="35"/>
    </row>
    <row r="1056" spans="1:6">
      <c r="A1056" s="34"/>
      <c r="B1056" s="35"/>
      <c r="C1056" s="35"/>
      <c r="D1056" s="35"/>
      <c r="E1056" s="35"/>
      <c r="F1056" s="35"/>
    </row>
    <row r="1057" spans="1:6">
      <c r="A1057" s="34"/>
      <c r="B1057" s="35"/>
      <c r="C1057" s="35"/>
      <c r="D1057" s="35"/>
      <c r="E1057" s="35"/>
      <c r="F1057" s="35"/>
    </row>
    <row r="1058" spans="1:6">
      <c r="A1058" s="34"/>
      <c r="B1058" s="35"/>
      <c r="C1058" s="35"/>
      <c r="D1058" s="35"/>
      <c r="E1058" s="35"/>
      <c r="F1058" s="35"/>
    </row>
    <row r="1059" spans="1:6">
      <c r="A1059" s="34"/>
      <c r="B1059" s="35"/>
      <c r="C1059" s="35"/>
      <c r="D1059" s="35"/>
      <c r="E1059" s="35"/>
      <c r="F1059" s="35"/>
    </row>
    <row r="1060" spans="1:6">
      <c r="A1060" s="34"/>
      <c r="B1060" s="35"/>
      <c r="C1060" s="35"/>
      <c r="D1060" s="35"/>
      <c r="E1060" s="35"/>
      <c r="F1060" s="35"/>
    </row>
    <row r="1061" spans="1:6">
      <c r="A1061" s="34"/>
      <c r="B1061" s="35"/>
      <c r="C1061" s="35"/>
      <c r="D1061" s="35"/>
      <c r="E1061" s="35"/>
      <c r="F1061" s="35"/>
    </row>
    <row r="1062" spans="1:6">
      <c r="A1062" s="34"/>
      <c r="B1062" s="35"/>
      <c r="C1062" s="35"/>
      <c r="D1062" s="35"/>
      <c r="E1062" s="35"/>
      <c r="F1062" s="35"/>
    </row>
    <row r="1063" spans="1:6">
      <c r="A1063" s="34"/>
      <c r="B1063" s="35"/>
      <c r="C1063" s="35"/>
      <c r="D1063" s="35"/>
      <c r="E1063" s="35"/>
      <c r="F1063" s="35"/>
    </row>
    <row r="1064" spans="1:6">
      <c r="A1064" s="34"/>
      <c r="B1064" s="35"/>
      <c r="C1064" s="35"/>
      <c r="D1064" s="35"/>
      <c r="E1064" s="35"/>
      <c r="F1064" s="35"/>
    </row>
    <row r="1065" spans="1:6">
      <c r="A1065" s="34"/>
      <c r="B1065" s="35"/>
      <c r="C1065" s="35"/>
      <c r="D1065" s="35"/>
      <c r="E1065" s="35"/>
      <c r="F1065" s="35"/>
    </row>
    <row r="1066" spans="1:6">
      <c r="A1066" s="34"/>
      <c r="B1066" s="35"/>
      <c r="C1066" s="35"/>
      <c r="D1066" s="35"/>
      <c r="E1066" s="35"/>
      <c r="F1066" s="35"/>
    </row>
    <row r="1067" spans="1:6">
      <c r="A1067" s="34"/>
      <c r="B1067" s="35"/>
      <c r="C1067" s="35"/>
      <c r="D1067" s="35"/>
      <c r="E1067" s="35"/>
      <c r="F1067" s="35"/>
    </row>
    <row r="1068" spans="1:6">
      <c r="A1068" s="34"/>
      <c r="B1068" s="35"/>
      <c r="C1068" s="35"/>
      <c r="D1068" s="35"/>
      <c r="E1068" s="35"/>
      <c r="F1068" s="35"/>
    </row>
    <row r="1069" spans="1:6">
      <c r="A1069" s="34"/>
      <c r="B1069" s="35"/>
      <c r="C1069" s="35"/>
      <c r="D1069" s="35"/>
      <c r="E1069" s="35"/>
      <c r="F1069" s="35"/>
    </row>
    <row r="1070" spans="1:6">
      <c r="A1070" s="34"/>
      <c r="B1070" s="35"/>
      <c r="C1070" s="35"/>
      <c r="D1070" s="35"/>
      <c r="E1070" s="35"/>
      <c r="F1070" s="35"/>
    </row>
    <row r="1071" spans="1:6">
      <c r="A1071" s="34"/>
      <c r="B1071" s="35"/>
      <c r="C1071" s="35"/>
      <c r="D1071" s="35"/>
      <c r="E1071" s="35"/>
      <c r="F1071" s="35"/>
    </row>
    <row r="1072" spans="1:6">
      <c r="A1072" s="34"/>
      <c r="B1072" s="35"/>
      <c r="C1072" s="35"/>
      <c r="D1072" s="35"/>
      <c r="E1072" s="35"/>
      <c r="F1072" s="35"/>
    </row>
    <row r="1073" spans="1:6">
      <c r="A1073" s="34"/>
      <c r="B1073" s="35"/>
      <c r="C1073" s="35"/>
      <c r="D1073" s="35"/>
      <c r="E1073" s="35"/>
      <c r="F1073" s="35"/>
    </row>
    <row r="1074" spans="1:6">
      <c r="A1074" s="34"/>
      <c r="B1074" s="35"/>
      <c r="C1074" s="35"/>
      <c r="D1074" s="35"/>
      <c r="E1074" s="35"/>
      <c r="F1074" s="35"/>
    </row>
    <row r="1075" spans="1:6">
      <c r="A1075" s="34"/>
      <c r="B1075" s="35"/>
      <c r="C1075" s="35"/>
      <c r="D1075" s="35"/>
      <c r="E1075" s="35"/>
      <c r="F1075" s="35"/>
    </row>
    <row r="1076" spans="1:6">
      <c r="A1076" s="34"/>
      <c r="B1076" s="35"/>
      <c r="C1076" s="35"/>
      <c r="D1076" s="35"/>
      <c r="E1076" s="35"/>
      <c r="F1076" s="35"/>
    </row>
    <row r="1077" spans="1:6">
      <c r="A1077" s="34"/>
      <c r="B1077" s="35"/>
      <c r="C1077" s="35"/>
      <c r="D1077" s="35"/>
      <c r="E1077" s="35"/>
      <c r="F1077" s="35"/>
    </row>
    <row r="1078" spans="1:6">
      <c r="A1078" s="34"/>
      <c r="B1078" s="35"/>
      <c r="C1078" s="35"/>
      <c r="D1078" s="35"/>
      <c r="E1078" s="35"/>
      <c r="F1078" s="35"/>
    </row>
    <row r="1079" spans="1:6">
      <c r="A1079" s="34"/>
      <c r="B1079" s="35"/>
      <c r="C1079" s="35"/>
      <c r="D1079" s="35"/>
      <c r="E1079" s="35"/>
      <c r="F1079" s="35"/>
    </row>
    <row r="1080" spans="1:6">
      <c r="A1080" s="34"/>
      <c r="B1080" s="35"/>
      <c r="C1080" s="35"/>
      <c r="D1080" s="35"/>
      <c r="E1080" s="35"/>
      <c r="F1080" s="35"/>
    </row>
    <row r="1081" spans="1:6">
      <c r="A1081" s="34"/>
      <c r="B1081" s="35"/>
      <c r="C1081" s="35"/>
      <c r="D1081" s="35"/>
      <c r="E1081" s="35"/>
      <c r="F1081" s="35"/>
    </row>
    <row r="1082" spans="1:6">
      <c r="A1082" s="34"/>
      <c r="B1082" s="35"/>
      <c r="C1082" s="35"/>
      <c r="D1082" s="35"/>
      <c r="E1082" s="35"/>
      <c r="F1082" s="35"/>
    </row>
    <row r="1083" spans="1:6">
      <c r="A1083" s="34"/>
      <c r="B1083" s="35"/>
      <c r="C1083" s="35"/>
      <c r="D1083" s="35"/>
      <c r="E1083" s="35"/>
      <c r="F1083" s="35"/>
    </row>
    <row r="1084" spans="1:6">
      <c r="A1084" s="34"/>
      <c r="B1084" s="35"/>
      <c r="C1084" s="35"/>
      <c r="D1084" s="35"/>
      <c r="E1084" s="35"/>
      <c r="F1084" s="35"/>
    </row>
    <row r="1085" spans="1:6">
      <c r="A1085" s="34"/>
      <c r="B1085" s="35"/>
      <c r="C1085" s="35"/>
      <c r="D1085" s="35"/>
      <c r="E1085" s="35"/>
      <c r="F1085" s="35"/>
    </row>
    <row r="1086" spans="1:6">
      <c r="A1086" s="34"/>
      <c r="B1086" s="35"/>
      <c r="C1086" s="35"/>
      <c r="D1086" s="35"/>
      <c r="E1086" s="35"/>
      <c r="F1086" s="35"/>
    </row>
    <row r="1087" spans="1:6">
      <c r="A1087" s="34"/>
      <c r="B1087" s="35"/>
      <c r="C1087" s="35"/>
      <c r="D1087" s="35"/>
      <c r="E1087" s="35"/>
      <c r="F1087" s="35"/>
    </row>
    <row r="1088" spans="1:6">
      <c r="A1088" s="34"/>
      <c r="B1088" s="35"/>
      <c r="C1088" s="35"/>
      <c r="D1088" s="35"/>
      <c r="E1088" s="35"/>
      <c r="F1088" s="35"/>
    </row>
    <row r="1089" spans="1:6">
      <c r="A1089" s="34"/>
      <c r="B1089" s="35"/>
      <c r="C1089" s="35"/>
      <c r="D1089" s="35"/>
      <c r="E1089" s="35"/>
      <c r="F1089" s="35"/>
    </row>
    <row r="1090" spans="1:6">
      <c r="A1090" s="34"/>
      <c r="B1090" s="35"/>
      <c r="C1090" s="35"/>
      <c r="D1090" s="35"/>
      <c r="E1090" s="35"/>
      <c r="F1090" s="35"/>
    </row>
    <row r="1091" spans="1:6">
      <c r="A1091" s="34"/>
      <c r="B1091" s="35"/>
      <c r="C1091" s="35"/>
      <c r="D1091" s="35"/>
      <c r="E1091" s="35"/>
      <c r="F1091" s="35"/>
    </row>
    <row r="1092" spans="1:6">
      <c r="A1092" s="34"/>
      <c r="B1092" s="35"/>
      <c r="C1092" s="35"/>
      <c r="D1092" s="35"/>
      <c r="E1092" s="35"/>
      <c r="F1092" s="35"/>
    </row>
    <row r="1093" spans="1:6">
      <c r="A1093" s="34"/>
      <c r="B1093" s="35"/>
      <c r="C1093" s="35"/>
      <c r="D1093" s="35"/>
      <c r="E1093" s="35"/>
      <c r="F1093" s="35"/>
    </row>
    <row r="1094" spans="1:6">
      <c r="A1094" s="34"/>
      <c r="B1094" s="35"/>
      <c r="C1094" s="35"/>
      <c r="D1094" s="35"/>
      <c r="E1094" s="35"/>
      <c r="F1094" s="35"/>
    </row>
    <row r="1095" spans="1:6">
      <c r="A1095" s="34"/>
      <c r="B1095" s="35"/>
      <c r="C1095" s="35"/>
      <c r="D1095" s="35"/>
      <c r="E1095" s="35"/>
      <c r="F1095" s="35"/>
    </row>
    <row r="1096" spans="1:6">
      <c r="A1096" s="34"/>
      <c r="B1096" s="35"/>
      <c r="C1096" s="35"/>
      <c r="D1096" s="35"/>
      <c r="E1096" s="35"/>
      <c r="F1096" s="35"/>
    </row>
    <row r="1097" spans="1:6">
      <c r="A1097" s="34"/>
      <c r="B1097" s="35"/>
      <c r="C1097" s="35"/>
      <c r="D1097" s="35"/>
      <c r="E1097" s="35"/>
      <c r="F1097" s="35"/>
    </row>
    <row r="1098" spans="1:6">
      <c r="A1098" s="34"/>
      <c r="B1098" s="35"/>
      <c r="C1098" s="35"/>
      <c r="D1098" s="35"/>
      <c r="E1098" s="35"/>
      <c r="F1098" s="35"/>
    </row>
    <row r="1099" spans="1:6">
      <c r="A1099" s="34"/>
      <c r="B1099" s="35"/>
      <c r="C1099" s="35"/>
      <c r="D1099" s="35"/>
      <c r="E1099" s="35"/>
      <c r="F1099" s="35"/>
    </row>
    <row r="1100" spans="1:6">
      <c r="A1100" s="34"/>
      <c r="B1100" s="35"/>
      <c r="C1100" s="35"/>
      <c r="D1100" s="35"/>
      <c r="E1100" s="35"/>
      <c r="F1100" s="35"/>
    </row>
    <row r="1101" spans="1:6">
      <c r="A1101" s="34"/>
      <c r="B1101" s="35"/>
      <c r="C1101" s="35"/>
      <c r="D1101" s="35"/>
      <c r="E1101" s="35"/>
      <c r="F1101" s="35"/>
    </row>
    <row r="1102" spans="1:6">
      <c r="A1102" s="34"/>
      <c r="B1102" s="35"/>
      <c r="C1102" s="35"/>
      <c r="D1102" s="35"/>
      <c r="E1102" s="35"/>
      <c r="F1102" s="35"/>
    </row>
    <row r="1103" spans="1:6">
      <c r="A1103" s="34"/>
      <c r="B1103" s="35"/>
      <c r="C1103" s="35"/>
      <c r="D1103" s="35"/>
      <c r="E1103" s="35"/>
      <c r="F1103" s="35"/>
    </row>
    <row r="1104" spans="1:6">
      <c r="A1104" s="34"/>
      <c r="B1104" s="35"/>
      <c r="C1104" s="35"/>
      <c r="D1104" s="35"/>
      <c r="E1104" s="35"/>
      <c r="F1104" s="35"/>
    </row>
    <row r="1105" spans="1:6">
      <c r="A1105" s="34"/>
      <c r="B1105" s="35"/>
      <c r="C1105" s="35"/>
      <c r="D1105" s="35"/>
      <c r="E1105" s="35"/>
      <c r="F1105" s="35"/>
    </row>
    <row r="1106" spans="1:6">
      <c r="A1106" s="34"/>
      <c r="B1106" s="35"/>
      <c r="C1106" s="35"/>
      <c r="D1106" s="35"/>
      <c r="E1106" s="35"/>
      <c r="F1106" s="35"/>
    </row>
    <row r="1107" spans="1:6">
      <c r="A1107" s="34"/>
      <c r="B1107" s="35"/>
      <c r="C1107" s="35"/>
      <c r="D1107" s="35"/>
      <c r="E1107" s="35"/>
      <c r="F1107" s="35"/>
    </row>
    <row r="1108" spans="1:6">
      <c r="A1108" s="34"/>
      <c r="B1108" s="35"/>
      <c r="C1108" s="35"/>
      <c r="D1108" s="35"/>
      <c r="E1108" s="35"/>
      <c r="F1108" s="35"/>
    </row>
    <row r="1109" spans="1:6">
      <c r="A1109" s="34"/>
      <c r="B1109" s="35"/>
      <c r="C1109" s="35"/>
      <c r="D1109" s="35"/>
      <c r="E1109" s="35"/>
      <c r="F1109" s="35"/>
    </row>
    <row r="1110" spans="1:6">
      <c r="A1110" s="34"/>
      <c r="B1110" s="35"/>
      <c r="C1110" s="35"/>
      <c r="D1110" s="35"/>
      <c r="E1110" s="35"/>
      <c r="F1110" s="35"/>
    </row>
    <row r="1111" spans="1:6">
      <c r="A1111" s="34"/>
      <c r="B1111" s="35"/>
      <c r="C1111" s="35"/>
      <c r="D1111" s="35"/>
      <c r="E1111" s="35"/>
      <c r="F1111" s="35"/>
    </row>
    <row r="1112" spans="1:6">
      <c r="A1112" s="34"/>
      <c r="B1112" s="35"/>
      <c r="C1112" s="35"/>
      <c r="D1112" s="35"/>
      <c r="E1112" s="35"/>
      <c r="F1112" s="35"/>
    </row>
    <row r="1113" spans="1:6">
      <c r="A1113" s="34"/>
      <c r="B1113" s="35"/>
      <c r="C1113" s="35"/>
      <c r="D1113" s="35"/>
      <c r="E1113" s="35"/>
      <c r="F1113" s="35"/>
    </row>
    <row r="1114" spans="1:6">
      <c r="A1114" s="34"/>
      <c r="B1114" s="35"/>
      <c r="C1114" s="35"/>
      <c r="D1114" s="35"/>
      <c r="E1114" s="35"/>
      <c r="F1114" s="35"/>
    </row>
    <row r="1115" spans="1:6">
      <c r="A1115" s="34"/>
      <c r="B1115" s="35"/>
      <c r="C1115" s="35"/>
      <c r="D1115" s="35"/>
      <c r="E1115" s="35"/>
      <c r="F1115" s="35"/>
    </row>
    <row r="1116" spans="1:6">
      <c r="A1116" s="34"/>
      <c r="B1116" s="35"/>
      <c r="C1116" s="35"/>
      <c r="D1116" s="35"/>
      <c r="E1116" s="35"/>
      <c r="F1116" s="35"/>
    </row>
    <row r="1117" spans="1:6">
      <c r="A1117" s="34"/>
      <c r="B1117" s="35"/>
      <c r="C1117" s="35"/>
      <c r="D1117" s="35"/>
      <c r="E1117" s="35"/>
      <c r="F1117" s="35"/>
    </row>
    <row r="1118" spans="1:6">
      <c r="A1118" s="34"/>
      <c r="B1118" s="35"/>
      <c r="C1118" s="35"/>
      <c r="D1118" s="35"/>
      <c r="E1118" s="35"/>
      <c r="F1118" s="35"/>
    </row>
    <row r="1119" spans="1:6">
      <c r="A1119" s="34"/>
      <c r="B1119" s="35"/>
      <c r="C1119" s="35"/>
      <c r="D1119" s="35"/>
      <c r="E1119" s="35"/>
      <c r="F1119" s="35"/>
    </row>
    <row r="1120" spans="1:6">
      <c r="A1120" s="34"/>
      <c r="B1120" s="35"/>
      <c r="C1120" s="35"/>
      <c r="D1120" s="35"/>
      <c r="E1120" s="35"/>
      <c r="F1120" s="35"/>
    </row>
    <row r="1121" spans="1:6">
      <c r="A1121" s="34"/>
      <c r="B1121" s="35"/>
      <c r="C1121" s="35"/>
      <c r="D1121" s="35"/>
      <c r="E1121" s="35"/>
      <c r="F1121" s="35"/>
    </row>
    <row r="1122" spans="1:6">
      <c r="A1122" s="34"/>
      <c r="B1122" s="35"/>
      <c r="C1122" s="35"/>
      <c r="D1122" s="35"/>
      <c r="E1122" s="35"/>
      <c r="F1122" s="35"/>
    </row>
    <row r="1123" spans="1:6">
      <c r="A1123" s="34"/>
      <c r="B1123" s="35"/>
      <c r="C1123" s="35"/>
      <c r="D1123" s="35"/>
      <c r="E1123" s="35"/>
      <c r="F1123" s="35"/>
    </row>
    <row r="1124" spans="1:6">
      <c r="A1124" s="34"/>
      <c r="B1124" s="35"/>
      <c r="C1124" s="35"/>
      <c r="D1124" s="35"/>
      <c r="E1124" s="35"/>
      <c r="F1124" s="35"/>
    </row>
    <row r="1125" spans="1:6">
      <c r="A1125" s="34"/>
      <c r="B1125" s="35"/>
      <c r="C1125" s="35"/>
      <c r="D1125" s="35"/>
      <c r="E1125" s="35"/>
      <c r="F1125" s="35"/>
    </row>
    <row r="1126" spans="1:6">
      <c r="A1126" s="34"/>
      <c r="B1126" s="35"/>
      <c r="C1126" s="35"/>
      <c r="D1126" s="35"/>
      <c r="E1126" s="35"/>
      <c r="F1126" s="35"/>
    </row>
    <row r="1127" spans="1:6">
      <c r="A1127" s="34"/>
      <c r="B1127" s="35"/>
      <c r="C1127" s="35"/>
      <c r="D1127" s="35"/>
      <c r="E1127" s="35"/>
      <c r="F1127" s="35"/>
    </row>
    <row r="1128" spans="1:6">
      <c r="A1128" s="34"/>
      <c r="B1128" s="35"/>
      <c r="C1128" s="35"/>
      <c r="D1128" s="35"/>
      <c r="E1128" s="35"/>
      <c r="F1128" s="35"/>
    </row>
    <row r="1129" spans="1:6">
      <c r="A1129" s="34"/>
      <c r="B1129" s="35"/>
      <c r="C1129" s="35"/>
      <c r="D1129" s="35"/>
      <c r="E1129" s="35"/>
      <c r="F1129" s="35"/>
    </row>
    <row r="1130" spans="1:6">
      <c r="A1130" s="34"/>
      <c r="B1130" s="35"/>
      <c r="C1130" s="35"/>
      <c r="D1130" s="35"/>
      <c r="E1130" s="35"/>
      <c r="F1130" s="35"/>
    </row>
    <row r="1131" spans="1:6">
      <c r="A1131" s="34"/>
      <c r="B1131" s="35"/>
      <c r="C1131" s="35"/>
      <c r="D1131" s="35"/>
      <c r="E1131" s="35"/>
      <c r="F1131" s="35"/>
    </row>
    <row r="1132" spans="1:6">
      <c r="A1132" s="34"/>
      <c r="B1132" s="35"/>
      <c r="C1132" s="35"/>
      <c r="D1132" s="35"/>
      <c r="E1132" s="35"/>
      <c r="F1132" s="35"/>
    </row>
    <row r="1133" spans="1:6">
      <c r="A1133" s="34"/>
      <c r="B1133" s="35"/>
      <c r="C1133" s="35"/>
      <c r="D1133" s="35"/>
      <c r="E1133" s="35"/>
      <c r="F1133" s="35"/>
    </row>
    <row r="1134" spans="1:6">
      <c r="A1134" s="34"/>
      <c r="B1134" s="35"/>
      <c r="C1134" s="35"/>
      <c r="D1134" s="35"/>
      <c r="E1134" s="35"/>
      <c r="F1134" s="35"/>
    </row>
    <row r="1135" spans="1:6">
      <c r="A1135" s="34"/>
      <c r="B1135" s="35"/>
      <c r="C1135" s="35"/>
      <c r="D1135" s="35"/>
      <c r="E1135" s="35"/>
      <c r="F1135" s="35"/>
    </row>
    <row r="1136" spans="1:6">
      <c r="A1136" s="34"/>
      <c r="B1136" s="35"/>
      <c r="C1136" s="35"/>
      <c r="D1136" s="35"/>
      <c r="E1136" s="35"/>
      <c r="F1136" s="35"/>
    </row>
    <row r="1137" spans="1:6">
      <c r="A1137" s="34"/>
      <c r="B1137" s="35"/>
      <c r="C1137" s="35"/>
      <c r="D1137" s="35"/>
      <c r="E1137" s="35"/>
      <c r="F1137" s="35"/>
    </row>
    <row r="1138" spans="1:6">
      <c r="A1138" s="34"/>
      <c r="B1138" s="35"/>
      <c r="C1138" s="35"/>
      <c r="D1138" s="35"/>
      <c r="E1138" s="35"/>
      <c r="F1138" s="35"/>
    </row>
    <row r="1139" spans="1:6">
      <c r="A1139" s="34"/>
      <c r="B1139" s="35"/>
      <c r="C1139" s="35"/>
      <c r="D1139" s="35"/>
      <c r="E1139" s="35"/>
      <c r="F1139" s="35"/>
    </row>
    <row r="1140" spans="1:6">
      <c r="A1140" s="34"/>
      <c r="B1140" s="35"/>
      <c r="C1140" s="35"/>
      <c r="D1140" s="35"/>
      <c r="E1140" s="35"/>
      <c r="F1140" s="35"/>
    </row>
    <row r="1141" spans="1:6">
      <c r="A1141" s="34"/>
      <c r="B1141" s="35"/>
      <c r="C1141" s="35"/>
      <c r="D1141" s="35"/>
      <c r="E1141" s="35"/>
      <c r="F1141" s="35"/>
    </row>
    <row r="1142" spans="1:6">
      <c r="A1142" s="34"/>
      <c r="B1142" s="35"/>
      <c r="C1142" s="35"/>
      <c r="D1142" s="35"/>
      <c r="E1142" s="35"/>
      <c r="F1142" s="35"/>
    </row>
    <row r="1143" spans="1:6">
      <c r="A1143" s="34"/>
      <c r="B1143" s="35"/>
      <c r="C1143" s="35"/>
      <c r="D1143" s="35"/>
      <c r="E1143" s="35"/>
      <c r="F1143" s="35"/>
    </row>
    <row r="1144" spans="1:6">
      <c r="A1144" s="34"/>
      <c r="B1144" s="35"/>
      <c r="C1144" s="35"/>
      <c r="D1144" s="35"/>
      <c r="E1144" s="35"/>
      <c r="F1144" s="35"/>
    </row>
    <row r="1145" spans="1:6">
      <c r="A1145" s="34"/>
      <c r="B1145" s="35"/>
      <c r="C1145" s="35"/>
      <c r="D1145" s="35"/>
      <c r="E1145" s="35"/>
      <c r="F1145" s="35"/>
    </row>
    <row r="1146" spans="1:6">
      <c r="A1146" s="34"/>
      <c r="B1146" s="35"/>
      <c r="C1146" s="35"/>
      <c r="D1146" s="35"/>
      <c r="E1146" s="35"/>
      <c r="F1146" s="35"/>
    </row>
    <row r="1147" spans="1:6">
      <c r="A1147" s="34"/>
      <c r="B1147" s="35"/>
      <c r="C1147" s="35"/>
      <c r="D1147" s="35"/>
      <c r="E1147" s="35"/>
      <c r="F1147" s="35"/>
    </row>
    <row r="1148" spans="1:6">
      <c r="A1148" s="34"/>
      <c r="B1148" s="35"/>
      <c r="C1148" s="35"/>
      <c r="D1148" s="35"/>
      <c r="E1148" s="35"/>
      <c r="F1148" s="35"/>
    </row>
    <row r="1149" spans="1:6">
      <c r="A1149" s="34"/>
      <c r="B1149" s="35"/>
      <c r="C1149" s="35"/>
      <c r="D1149" s="35"/>
      <c r="E1149" s="35"/>
      <c r="F1149" s="35"/>
    </row>
    <row r="1150" spans="1:6">
      <c r="A1150" s="34"/>
      <c r="B1150" s="35"/>
      <c r="C1150" s="35"/>
      <c r="D1150" s="35"/>
      <c r="E1150" s="35"/>
      <c r="F1150" s="35"/>
    </row>
    <row r="1151" spans="1:6">
      <c r="A1151" s="34"/>
      <c r="B1151" s="35"/>
      <c r="C1151" s="35"/>
      <c r="D1151" s="35"/>
      <c r="E1151" s="35"/>
      <c r="F1151" s="35"/>
    </row>
    <row r="1152" spans="1:6">
      <c r="A1152" s="34"/>
      <c r="B1152" s="35"/>
      <c r="C1152" s="35"/>
      <c r="D1152" s="35"/>
      <c r="E1152" s="35"/>
      <c r="F1152" s="35"/>
    </row>
    <row r="1153" spans="1:6">
      <c r="A1153" s="34"/>
      <c r="B1153" s="35"/>
      <c r="C1153" s="35"/>
      <c r="D1153" s="35"/>
      <c r="E1153" s="35"/>
      <c r="F1153" s="35"/>
    </row>
    <row r="1154" spans="1:6">
      <c r="A1154" s="34"/>
      <c r="B1154" s="35"/>
      <c r="C1154" s="35"/>
      <c r="D1154" s="35"/>
      <c r="E1154" s="35"/>
      <c r="F1154" s="35"/>
    </row>
    <row r="1155" spans="1:6">
      <c r="A1155" s="34"/>
      <c r="B1155" s="35"/>
      <c r="C1155" s="35"/>
      <c r="D1155" s="35"/>
      <c r="E1155" s="35"/>
      <c r="F1155" s="35"/>
    </row>
    <row r="1156" spans="1:6">
      <c r="A1156" s="34"/>
      <c r="B1156" s="35"/>
      <c r="C1156" s="35"/>
      <c r="D1156" s="35"/>
      <c r="E1156" s="35"/>
      <c r="F1156" s="35"/>
    </row>
    <row r="1157" spans="1:6">
      <c r="A1157" s="34"/>
      <c r="B1157" s="35"/>
      <c r="C1157" s="35"/>
      <c r="D1157" s="35"/>
      <c r="E1157" s="35"/>
      <c r="F1157" s="35"/>
    </row>
    <row r="1158" spans="1:6">
      <c r="A1158" s="34"/>
      <c r="B1158" s="35"/>
      <c r="C1158" s="35"/>
      <c r="D1158" s="35"/>
      <c r="E1158" s="35"/>
      <c r="F1158" s="35"/>
    </row>
    <row r="1159" spans="1:6">
      <c r="A1159" s="34"/>
      <c r="B1159" s="35"/>
      <c r="C1159" s="35"/>
      <c r="D1159" s="35"/>
      <c r="E1159" s="35"/>
      <c r="F1159" s="35"/>
    </row>
    <row r="1160" spans="1:6">
      <c r="A1160" s="34"/>
      <c r="B1160" s="35"/>
      <c r="C1160" s="35"/>
      <c r="D1160" s="35"/>
      <c r="E1160" s="35"/>
      <c r="F1160" s="35"/>
    </row>
    <row r="1161" spans="1:6">
      <c r="A1161" s="34"/>
      <c r="B1161" s="35"/>
      <c r="C1161" s="35"/>
      <c r="D1161" s="35"/>
      <c r="E1161" s="35"/>
      <c r="F1161" s="35"/>
    </row>
    <row r="1162" spans="1:6">
      <c r="A1162" s="34"/>
      <c r="B1162" s="35"/>
      <c r="C1162" s="35"/>
      <c r="D1162" s="35"/>
      <c r="E1162" s="35"/>
      <c r="F1162" s="35"/>
    </row>
    <row r="1163" spans="1:6">
      <c r="A1163" s="34"/>
      <c r="B1163" s="35"/>
      <c r="C1163" s="35"/>
      <c r="D1163" s="35"/>
      <c r="E1163" s="35"/>
      <c r="F1163" s="35"/>
    </row>
    <row r="1164" spans="1:6">
      <c r="A1164" s="34"/>
      <c r="B1164" s="35"/>
      <c r="C1164" s="35"/>
      <c r="D1164" s="35"/>
      <c r="E1164" s="35"/>
      <c r="F1164" s="35"/>
    </row>
    <row r="1165" spans="1:6">
      <c r="A1165" s="34"/>
      <c r="B1165" s="35"/>
      <c r="C1165" s="35"/>
      <c r="D1165" s="35"/>
      <c r="E1165" s="35"/>
      <c r="F1165" s="35"/>
    </row>
    <row r="1166" spans="1:6">
      <c r="A1166" s="34"/>
      <c r="B1166" s="35"/>
      <c r="C1166" s="35"/>
      <c r="D1166" s="35"/>
      <c r="E1166" s="35"/>
      <c r="F1166" s="35"/>
    </row>
    <row r="1167" spans="1:6">
      <c r="A1167" s="34"/>
      <c r="B1167" s="35"/>
      <c r="C1167" s="35"/>
      <c r="D1167" s="35"/>
      <c r="E1167" s="35"/>
      <c r="F1167" s="35"/>
    </row>
    <row r="1168" spans="1:6">
      <c r="A1168" s="34"/>
      <c r="B1168" s="35"/>
      <c r="C1168" s="35"/>
      <c r="D1168" s="35"/>
      <c r="E1168" s="35"/>
      <c r="F1168" s="35"/>
    </row>
    <row r="1169" spans="1:6">
      <c r="A1169" s="34"/>
      <c r="B1169" s="35"/>
      <c r="C1169" s="35"/>
      <c r="D1169" s="35"/>
      <c r="E1169" s="35"/>
      <c r="F1169" s="35"/>
    </row>
    <row r="1170" spans="1:6">
      <c r="A1170" s="49"/>
      <c r="B1170" s="50"/>
      <c r="C1170" s="50"/>
      <c r="D1170" s="50"/>
      <c r="E1170" s="50"/>
      <c r="F1170" s="50"/>
    </row>
  </sheetData>
  <mergeCells count="5">
    <mergeCell ref="A225:F225"/>
    <mergeCell ref="A187:F187"/>
    <mergeCell ref="A2:F2"/>
    <mergeCell ref="A113:F113"/>
    <mergeCell ref="A76:F76"/>
  </mergeCells>
  <pageMargins left="0.70866141732283472" right="0.70866141732283472" top="0.74803149606299213" bottom="0.74803149606299213" header="0.31496062992125984" footer="0.31496062992125984"/>
  <pageSetup paperSize="9" orientation="landscape" r:id="rId3"/>
  <rowBreaks count="6" manualBreakCount="6">
    <brk id="37" max="16383" man="1"/>
    <brk id="74" max="16383" man="1"/>
    <brk id="111" max="16383" man="1"/>
    <brk id="148" max="16383" man="1"/>
    <brk id="185" max="16383" man="1"/>
    <brk id="222" max="16383" man="1"/>
  </rowBrea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3271-90FA-4AD7-95DA-FF7C9C77ECF1}">
  <dimension ref="A1:F201"/>
  <sheetViews>
    <sheetView showGridLines="0" showRowColHeaders="0" topLeftCell="A149" zoomScale="90" workbookViewId="0">
      <selection activeCell="A8" sqref="A8:F8"/>
    </sheetView>
  </sheetViews>
  <sheetFormatPr baseColWidth="10" defaultRowHeight="13.2"/>
  <cols>
    <col min="1" max="1" width="23.44140625" bestFit="1" customWidth="1"/>
    <col min="2" max="2" width="24.88671875" customWidth="1"/>
    <col min="3" max="3" width="29.5546875" bestFit="1" customWidth="1"/>
    <col min="4" max="4" width="20.109375" bestFit="1" customWidth="1"/>
    <col min="5" max="5" width="14.21875" bestFit="1" customWidth="1"/>
    <col min="6" max="6" width="17.21875" bestFit="1" customWidth="1"/>
  </cols>
  <sheetData>
    <row r="1" spans="1:6" ht="17.399999999999999">
      <c r="A1" s="242" t="s">
        <v>1584</v>
      </c>
      <c r="B1" s="242"/>
      <c r="C1" s="242"/>
      <c r="D1" s="242"/>
      <c r="E1" s="242"/>
      <c r="F1" s="242"/>
    </row>
    <row r="2" spans="1:6" ht="17.399999999999999">
      <c r="A2" s="242" t="s">
        <v>1585</v>
      </c>
      <c r="B2" s="242"/>
      <c r="C2" s="242"/>
      <c r="D2" s="242"/>
      <c r="E2" s="242"/>
      <c r="F2" s="242"/>
    </row>
    <row r="3" spans="1:6" ht="17.399999999999999">
      <c r="A3" s="41"/>
    </row>
    <row r="4" spans="1:6">
      <c r="A4" s="224" t="s">
        <v>1446</v>
      </c>
      <c r="B4" s="224"/>
      <c r="C4" s="224"/>
      <c r="D4" s="224"/>
      <c r="E4" s="224"/>
      <c r="F4" s="224"/>
    </row>
    <row r="5" spans="1:6" ht="7.8" customHeight="1">
      <c r="A5" s="2"/>
    </row>
    <row r="6" spans="1:6">
      <c r="A6" s="243" t="s">
        <v>1447</v>
      </c>
      <c r="B6" s="243"/>
      <c r="C6" s="243"/>
      <c r="D6" s="243"/>
      <c r="E6" s="243"/>
      <c r="F6" s="243"/>
    </row>
    <row r="7" spans="1:6" ht="6.6" customHeight="1">
      <c r="A7" s="2"/>
    </row>
    <row r="8" spans="1:6">
      <c r="A8" s="244" t="s">
        <v>1448</v>
      </c>
      <c r="B8" s="244"/>
      <c r="C8" s="244"/>
      <c r="D8" s="244"/>
      <c r="E8" s="244"/>
      <c r="F8" s="244"/>
    </row>
    <row r="10" spans="1:6">
      <c r="A10" s="222" t="s">
        <v>1450</v>
      </c>
      <c r="B10" s="222"/>
      <c r="C10" s="222"/>
      <c r="D10" s="222"/>
      <c r="E10" s="222"/>
      <c r="F10" s="222"/>
    </row>
    <row r="12" spans="1:6">
      <c r="A12" s="67" t="s">
        <v>1440</v>
      </c>
      <c r="B12" s="56" t="s">
        <v>1449</v>
      </c>
    </row>
    <row r="13" spans="1:6">
      <c r="A13" s="30" t="s">
        <v>1401</v>
      </c>
      <c r="B13" s="32">
        <v>11</v>
      </c>
    </row>
    <row r="14" spans="1:6">
      <c r="A14" s="30" t="s">
        <v>1386</v>
      </c>
      <c r="B14" s="32">
        <v>7</v>
      </c>
    </row>
    <row r="15" spans="1:6">
      <c r="A15" s="30" t="s">
        <v>1388</v>
      </c>
      <c r="B15" s="32">
        <v>7</v>
      </c>
    </row>
    <row r="16" spans="1:6">
      <c r="A16" s="30" t="s">
        <v>1394</v>
      </c>
      <c r="B16" s="32">
        <v>6</v>
      </c>
    </row>
    <row r="17" spans="1:2">
      <c r="A17" s="30" t="s">
        <v>1407</v>
      </c>
      <c r="B17" s="32">
        <v>5.7435897435897436</v>
      </c>
    </row>
    <row r="18" spans="1:2">
      <c r="A18" s="30" t="s">
        <v>1409</v>
      </c>
      <c r="B18" s="32">
        <v>5.333333333333333</v>
      </c>
    </row>
    <row r="19" spans="1:2">
      <c r="A19" s="30" t="s">
        <v>1406</v>
      </c>
      <c r="B19" s="32">
        <v>5.2162162162162158</v>
      </c>
    </row>
    <row r="20" spans="1:2">
      <c r="A20" s="30" t="s">
        <v>1405</v>
      </c>
      <c r="B20" s="32">
        <v>5</v>
      </c>
    </row>
    <row r="21" spans="1:2">
      <c r="A21" s="30" t="s">
        <v>1390</v>
      </c>
      <c r="B21" s="32">
        <v>5</v>
      </c>
    </row>
    <row r="22" spans="1:2">
      <c r="A22" s="30" t="s">
        <v>1411</v>
      </c>
      <c r="B22" s="32">
        <v>5</v>
      </c>
    </row>
    <row r="23" spans="1:2">
      <c r="A23" s="30" t="s">
        <v>1402</v>
      </c>
      <c r="B23" s="32">
        <v>4.8947368421052628</v>
      </c>
    </row>
    <row r="24" spans="1:2">
      <c r="A24" s="30" t="s">
        <v>1397</v>
      </c>
      <c r="B24" s="32">
        <v>4.875</v>
      </c>
    </row>
    <row r="25" spans="1:2">
      <c r="A25" s="30" t="s">
        <v>1410</v>
      </c>
      <c r="B25" s="32">
        <v>4.8202247191011232</v>
      </c>
    </row>
    <row r="26" spans="1:2">
      <c r="A26" s="30" t="s">
        <v>1391</v>
      </c>
      <c r="B26" s="32">
        <v>4.6470588235294121</v>
      </c>
    </row>
    <row r="27" spans="1:2">
      <c r="A27" s="30" t="s">
        <v>1389</v>
      </c>
      <c r="B27" s="32">
        <v>4.6335877862595423</v>
      </c>
    </row>
    <row r="28" spans="1:2">
      <c r="A28" s="30" t="s">
        <v>1324</v>
      </c>
      <c r="B28" s="32">
        <v>5.7442498309423087</v>
      </c>
    </row>
    <row r="39" spans="1:6">
      <c r="A39" s="222" t="s">
        <v>1590</v>
      </c>
      <c r="B39" s="222"/>
      <c r="C39" s="222"/>
      <c r="D39" s="222"/>
      <c r="E39" s="222"/>
      <c r="F39" s="222"/>
    </row>
    <row r="40" spans="1:6">
      <c r="A40" s="45"/>
      <c r="B40" s="45"/>
      <c r="C40" s="45"/>
      <c r="D40" s="45"/>
      <c r="E40" s="45"/>
      <c r="F40" s="45"/>
    </row>
    <row r="41" spans="1:6">
      <c r="B41" s="129" t="s">
        <v>1587</v>
      </c>
      <c r="C41" s="129" t="s">
        <v>1589</v>
      </c>
    </row>
    <row r="42" spans="1:6">
      <c r="A42" s="67" t="s">
        <v>1434</v>
      </c>
      <c r="B42" s="56" t="s">
        <v>1586</v>
      </c>
      <c r="C42" s="56" t="s">
        <v>1588</v>
      </c>
    </row>
    <row r="43" spans="1:6">
      <c r="A43" s="66" t="s">
        <v>1401</v>
      </c>
      <c r="B43" s="32">
        <v>11</v>
      </c>
      <c r="C43" s="32">
        <v>0.24444444444444444</v>
      </c>
    </row>
    <row r="44" spans="1:6">
      <c r="A44" s="66" t="s">
        <v>1386</v>
      </c>
      <c r="B44" s="32">
        <v>7</v>
      </c>
      <c r="C44" s="32">
        <v>0.16509433962264153</v>
      </c>
    </row>
    <row r="45" spans="1:6">
      <c r="A45" s="66" t="s">
        <v>1388</v>
      </c>
      <c r="B45" s="32">
        <v>7</v>
      </c>
      <c r="C45" s="32">
        <v>0.13861386138613863</v>
      </c>
    </row>
    <row r="46" spans="1:6">
      <c r="A46" s="66" t="s">
        <v>1394</v>
      </c>
      <c r="B46" s="32">
        <v>6</v>
      </c>
      <c r="C46" s="32">
        <v>0.2040816326530612</v>
      </c>
    </row>
    <row r="47" spans="1:6">
      <c r="A47" s="66" t="s">
        <v>1407</v>
      </c>
      <c r="B47" s="32">
        <v>5.7435897435897436</v>
      </c>
      <c r="C47" s="32">
        <v>0.27397260273972601</v>
      </c>
    </row>
    <row r="48" spans="1:6">
      <c r="A48" s="66" t="s">
        <v>1409</v>
      </c>
      <c r="B48" s="32">
        <v>5.333333333333333</v>
      </c>
      <c r="C48" s="32">
        <v>0.13513513513513511</v>
      </c>
    </row>
    <row r="49" spans="1:3">
      <c r="A49" s="66" t="s">
        <v>1406</v>
      </c>
      <c r="B49" s="32">
        <v>5.2162162162162158</v>
      </c>
      <c r="C49" s="32">
        <v>0.21297726771132203</v>
      </c>
    </row>
    <row r="50" spans="1:3">
      <c r="A50" s="66" t="s">
        <v>1405</v>
      </c>
      <c r="B50" s="32">
        <v>5</v>
      </c>
      <c r="C50" s="32">
        <v>0.14245014245014245</v>
      </c>
    </row>
    <row r="51" spans="1:3">
      <c r="A51" s="66" t="s">
        <v>1390</v>
      </c>
      <c r="B51" s="32">
        <v>5</v>
      </c>
      <c r="C51" s="32">
        <v>7.6103500761035003E-2</v>
      </c>
    </row>
    <row r="52" spans="1:3">
      <c r="A52" s="66" t="s">
        <v>1411</v>
      </c>
      <c r="B52" s="32">
        <v>5</v>
      </c>
      <c r="C52" s="32">
        <v>0.21645021645021645</v>
      </c>
    </row>
    <row r="53" spans="1:3">
      <c r="A53" s="66" t="s">
        <v>1402</v>
      </c>
      <c r="B53" s="32">
        <v>4.8947368421052628</v>
      </c>
      <c r="C53" s="32">
        <v>0.11671686746987953</v>
      </c>
    </row>
    <row r="54" spans="1:3">
      <c r="A54" s="66" t="s">
        <v>1397</v>
      </c>
      <c r="B54" s="32">
        <v>4.875</v>
      </c>
      <c r="C54" s="32">
        <v>0.1259893393635923</v>
      </c>
    </row>
    <row r="55" spans="1:3">
      <c r="A55" s="66" t="s">
        <v>1410</v>
      </c>
      <c r="B55" s="32">
        <v>4.8202247191011232</v>
      </c>
      <c r="C55" s="32">
        <v>0.19762299613045881</v>
      </c>
    </row>
    <row r="56" spans="1:3">
      <c r="A56" s="66" t="s">
        <v>1391</v>
      </c>
      <c r="B56" s="32">
        <v>4.6470588235294121</v>
      </c>
      <c r="C56" s="32">
        <v>0.17099567099567101</v>
      </c>
    </row>
    <row r="57" spans="1:3">
      <c r="A57" s="66" t="s">
        <v>1389</v>
      </c>
      <c r="B57" s="32">
        <v>4.6335877862595423</v>
      </c>
      <c r="C57" s="32">
        <v>0.26437282229965159</v>
      </c>
    </row>
    <row r="58" spans="1:3">
      <c r="A58" s="30" t="s">
        <v>1324</v>
      </c>
      <c r="B58" s="32">
        <v>5.7442498309423087</v>
      </c>
      <c r="C58" s="32">
        <v>2.6850208396131166</v>
      </c>
    </row>
    <row r="112" ht="6.6" customHeight="1"/>
    <row r="114" spans="1:6">
      <c r="A114" s="224" t="s">
        <v>1451</v>
      </c>
      <c r="B114" s="224"/>
      <c r="C114" s="224"/>
      <c r="D114" s="224"/>
      <c r="E114" s="224"/>
      <c r="F114" s="224"/>
    </row>
    <row r="117" spans="1:6">
      <c r="A117" s="28" t="s">
        <v>1346</v>
      </c>
      <c r="B117" s="29" t="s">
        <v>1455</v>
      </c>
      <c r="C117" s="29" t="s">
        <v>1454</v>
      </c>
    </row>
    <row r="118" spans="1:6">
      <c r="A118" s="30" t="s">
        <v>1190</v>
      </c>
      <c r="B118" s="32">
        <v>2.2996467541687191</v>
      </c>
      <c r="C118" s="32">
        <v>2.5564149184750242</v>
      </c>
    </row>
    <row r="119" spans="1:6">
      <c r="A119" s="30" t="s">
        <v>1232</v>
      </c>
      <c r="B119" s="32">
        <v>2.1642470672891494</v>
      </c>
      <c r="C119" s="32">
        <v>2.3693540877505948</v>
      </c>
    </row>
    <row r="120" spans="1:6">
      <c r="A120" s="30" t="s">
        <v>1192</v>
      </c>
      <c r="B120" s="32">
        <v>1.7520049216277878</v>
      </c>
      <c r="C120" s="32">
        <v>2.311018693345682</v>
      </c>
    </row>
    <row r="121" spans="1:6">
      <c r="A121" s="30" t="s">
        <v>1222</v>
      </c>
      <c r="B121" s="32">
        <v>1.698783359043077</v>
      </c>
      <c r="C121" s="32">
        <v>2.2852830335807197</v>
      </c>
    </row>
    <row r="122" spans="1:6">
      <c r="A122" s="30" t="s">
        <v>1210</v>
      </c>
      <c r="B122" s="32">
        <v>1.8591754423079665</v>
      </c>
      <c r="C122" s="32">
        <v>2.2523267503092574</v>
      </c>
    </row>
    <row r="123" spans="1:6">
      <c r="A123" s="30" t="s">
        <v>1228</v>
      </c>
      <c r="B123" s="32">
        <v>1.8520807264914232</v>
      </c>
      <c r="C123" s="32">
        <v>2.2180559347493816</v>
      </c>
    </row>
    <row r="124" spans="1:6">
      <c r="A124" s="30" t="s">
        <v>1186</v>
      </c>
      <c r="B124" s="32">
        <v>1.4532701767606386</v>
      </c>
      <c r="C124" s="32">
        <v>2.2141862148633948</v>
      </c>
    </row>
    <row r="125" spans="1:6">
      <c r="A125" s="30" t="s">
        <v>1200</v>
      </c>
      <c r="B125" s="32">
        <v>1.9609811190507003</v>
      </c>
      <c r="C125" s="32">
        <v>2.1857904194128057</v>
      </c>
    </row>
    <row r="126" spans="1:6">
      <c r="A126" s="30" t="s">
        <v>1198</v>
      </c>
      <c r="B126" s="32">
        <v>2.202610402605663</v>
      </c>
      <c r="C126" s="32">
        <v>2.1551940820581326</v>
      </c>
    </row>
    <row r="127" spans="1:6">
      <c r="A127" s="30" t="s">
        <v>1204</v>
      </c>
      <c r="B127" s="32">
        <v>2.2115992529417996</v>
      </c>
      <c r="C127" s="32">
        <v>2.1423861489138436</v>
      </c>
    </row>
    <row r="128" spans="1:6">
      <c r="A128" s="30" t="s">
        <v>1182</v>
      </c>
      <c r="B128" s="32">
        <v>1.864435544264037</v>
      </c>
      <c r="C128" s="32">
        <v>2.0941875690967953</v>
      </c>
    </row>
    <row r="129" spans="1:3">
      <c r="A129" s="30" t="s">
        <v>1234</v>
      </c>
      <c r="B129" s="32">
        <v>1.8862138687465009</v>
      </c>
      <c r="C129" s="32">
        <v>2.0859390666771462</v>
      </c>
    </row>
    <row r="130" spans="1:3">
      <c r="A130" s="30" t="s">
        <v>1196</v>
      </c>
      <c r="B130" s="32">
        <v>1.7381627776185289</v>
      </c>
      <c r="C130" s="32">
        <v>2.0199221831682923</v>
      </c>
    </row>
    <row r="131" spans="1:3">
      <c r="A131" s="30" t="s">
        <v>1220</v>
      </c>
      <c r="B131" s="32">
        <v>1.7772436532938012</v>
      </c>
      <c r="C131" s="32">
        <v>1.9804220623414419</v>
      </c>
    </row>
    <row r="132" spans="1:3">
      <c r="A132" s="30" t="s">
        <v>1212</v>
      </c>
      <c r="B132" s="32">
        <v>1.7911194122042737</v>
      </c>
      <c r="C132" s="32">
        <v>1.9588053507959016</v>
      </c>
    </row>
    <row r="133" spans="1:3">
      <c r="A133" s="30" t="s">
        <v>1324</v>
      </c>
      <c r="B133" s="32">
        <v>28.511574478414069</v>
      </c>
      <c r="C133" s="32">
        <v>2.1893928301605365</v>
      </c>
    </row>
    <row r="136" spans="1:3" ht="7.2" customHeight="1"/>
    <row r="137" spans="1:3" ht="15.6">
      <c r="A137" s="237" t="s">
        <v>1707</v>
      </c>
      <c r="B137" s="237"/>
      <c r="C137" s="237"/>
    </row>
    <row r="138" spans="1:3" ht="4.8" customHeight="1">
      <c r="A138" s="239"/>
      <c r="B138" s="240"/>
      <c r="C138" s="241"/>
    </row>
    <row r="139" spans="1:3" ht="15">
      <c r="A139" s="238" t="s">
        <v>1452</v>
      </c>
      <c r="B139" s="238"/>
      <c r="C139" s="238"/>
    </row>
    <row r="140" spans="1:3" ht="15">
      <c r="A140" s="238" t="s">
        <v>1453</v>
      </c>
      <c r="B140" s="238"/>
      <c r="C140" s="238"/>
    </row>
    <row r="150" ht="15" customHeight="1"/>
    <row r="189" spans="1:6" ht="17.399999999999999">
      <c r="A189" s="205" t="s">
        <v>1708</v>
      </c>
      <c r="B189" s="205"/>
      <c r="C189" s="205"/>
      <c r="D189" s="205"/>
      <c r="E189" s="205"/>
      <c r="F189" s="205"/>
    </row>
    <row r="192" spans="1:6" ht="17.399999999999999">
      <c r="A192" s="133" t="s">
        <v>1709</v>
      </c>
    </row>
    <row r="193" spans="1:1" ht="17.399999999999999">
      <c r="A193" s="133"/>
    </row>
    <row r="194" spans="1:1" ht="17.399999999999999">
      <c r="A194" s="133" t="s">
        <v>1710</v>
      </c>
    </row>
    <row r="195" spans="1:1" ht="17.399999999999999">
      <c r="A195" s="133" t="s">
        <v>1711</v>
      </c>
    </row>
    <row r="196" spans="1:1" ht="17.399999999999999">
      <c r="A196" s="133"/>
    </row>
    <row r="197" spans="1:1" ht="17.399999999999999">
      <c r="A197" s="133" t="s">
        <v>1712</v>
      </c>
    </row>
    <row r="198" spans="1:1" ht="17.399999999999999">
      <c r="A198" s="133" t="s">
        <v>1713</v>
      </c>
    </row>
    <row r="199" spans="1:1" ht="17.399999999999999">
      <c r="A199" s="133"/>
    </row>
    <row r="200" spans="1:1" ht="17.399999999999999">
      <c r="A200" s="133" t="s">
        <v>1714</v>
      </c>
    </row>
    <row r="201" spans="1:1" ht="17.399999999999999">
      <c r="A201" s="133" t="s">
        <v>1715</v>
      </c>
    </row>
  </sheetData>
  <mergeCells count="13">
    <mergeCell ref="A2:F2"/>
    <mergeCell ref="A39:F39"/>
    <mergeCell ref="A114:F114"/>
    <mergeCell ref="A1:F1"/>
    <mergeCell ref="A4:F4"/>
    <mergeCell ref="A6:F6"/>
    <mergeCell ref="A8:F8"/>
    <mergeCell ref="A10:F10"/>
    <mergeCell ref="A189:F189"/>
    <mergeCell ref="A137:C137"/>
    <mergeCell ref="A139:C139"/>
    <mergeCell ref="A140:C140"/>
    <mergeCell ref="A138:C138"/>
  </mergeCells>
  <pageMargins left="0.70866141732283472" right="0.70866141732283472" top="0.74803149606299213" bottom="0.74803149606299213" header="0.31496062992125984" footer="0.31496062992125984"/>
  <pageSetup paperSize="9" orientation="landscape" r:id="rId4"/>
  <rowBreaks count="5" manualBreakCount="5">
    <brk id="37" max="16383" man="1"/>
    <brk id="74" max="16383" man="1"/>
    <brk id="111" max="16383" man="1"/>
    <brk id="149" max="16383" man="1"/>
    <brk id="186" max="16383" man="1"/>
  </rowBrea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AF44-1638-404C-A8F6-973112C92186}">
  <dimension ref="A1:G163"/>
  <sheetViews>
    <sheetView showGridLines="0" showRowColHeaders="0" topLeftCell="A121" workbookViewId="0">
      <selection activeCell="I167" sqref="I167"/>
    </sheetView>
  </sheetViews>
  <sheetFormatPr baseColWidth="10" defaultRowHeight="13.2"/>
  <cols>
    <col min="1" max="1" width="20.5546875" bestFit="1" customWidth="1"/>
    <col min="2" max="2" width="27.21875" bestFit="1" customWidth="1"/>
    <col min="3" max="6" width="17.21875" bestFit="1" customWidth="1"/>
  </cols>
  <sheetData>
    <row r="1" spans="1:7">
      <c r="A1" s="224" t="s">
        <v>1490</v>
      </c>
      <c r="B1" s="224"/>
      <c r="C1" s="224"/>
      <c r="D1" s="224"/>
      <c r="E1" s="224"/>
      <c r="F1" s="224"/>
      <c r="G1" s="224"/>
    </row>
    <row r="2" spans="1:7">
      <c r="A2" s="3" t="s">
        <v>1510</v>
      </c>
      <c r="D2" s="3"/>
      <c r="E2" s="3"/>
      <c r="F2" s="3"/>
      <c r="G2" s="3"/>
    </row>
    <row r="3" spans="1:7">
      <c r="A3" s="67" t="s">
        <v>1508</v>
      </c>
      <c r="B3" s="56" t="s">
        <v>1595</v>
      </c>
    </row>
    <row r="4" spans="1:7">
      <c r="A4" s="30" t="s">
        <v>1502</v>
      </c>
      <c r="B4" s="32">
        <v>0.47880690737833592</v>
      </c>
    </row>
    <row r="5" spans="1:7">
      <c r="A5" s="30" t="s">
        <v>1495</v>
      </c>
      <c r="B5" s="32">
        <v>0.41521486643437855</v>
      </c>
    </row>
    <row r="6" spans="1:7">
      <c r="A6" s="30" t="s">
        <v>1492</v>
      </c>
      <c r="B6" s="32">
        <v>0.41489361702127658</v>
      </c>
    </row>
    <row r="7" spans="1:7">
      <c r="A7" s="30" t="s">
        <v>1506</v>
      </c>
      <c r="B7" s="32">
        <v>0.41463414634146345</v>
      </c>
    </row>
    <row r="8" spans="1:7">
      <c r="A8" s="30" t="s">
        <v>1501</v>
      </c>
      <c r="B8" s="32">
        <v>0.41338582677165359</v>
      </c>
    </row>
    <row r="9" spans="1:7">
      <c r="A9" s="30" t="s">
        <v>1503</v>
      </c>
      <c r="B9" s="32">
        <v>0.41176470588235292</v>
      </c>
    </row>
    <row r="10" spans="1:7">
      <c r="A10" s="30" t="s">
        <v>1499</v>
      </c>
      <c r="B10" s="32">
        <v>0.40977147360126082</v>
      </c>
    </row>
    <row r="11" spans="1:7">
      <c r="A11" s="30" t="s">
        <v>1504</v>
      </c>
      <c r="B11" s="32">
        <v>0.40901082305562553</v>
      </c>
    </row>
    <row r="12" spans="1:7">
      <c r="A12" s="30" t="s">
        <v>1500</v>
      </c>
      <c r="B12" s="32">
        <v>0.40701754385964917</v>
      </c>
    </row>
    <row r="13" spans="1:7">
      <c r="A13" s="30" t="s">
        <v>1507</v>
      </c>
      <c r="B13" s="32">
        <v>0.40689655172413797</v>
      </c>
    </row>
    <row r="14" spans="1:7">
      <c r="A14" s="30" t="s">
        <v>1505</v>
      </c>
      <c r="B14" s="32">
        <v>0.40404040404040403</v>
      </c>
    </row>
    <row r="15" spans="1:7">
      <c r="A15" s="30" t="s">
        <v>1493</v>
      </c>
      <c r="B15" s="32">
        <v>0.40331196581196582</v>
      </c>
    </row>
    <row r="16" spans="1:7">
      <c r="A16" s="30" t="s">
        <v>1496</v>
      </c>
      <c r="B16" s="32">
        <v>0.40057636887608067</v>
      </c>
    </row>
    <row r="17" spans="1:2">
      <c r="A17" s="30" t="s">
        <v>1497</v>
      </c>
      <c r="B17" s="32">
        <v>0.39876375697271216</v>
      </c>
    </row>
    <row r="18" spans="1:2">
      <c r="A18" s="30" t="s">
        <v>1494</v>
      </c>
      <c r="B18" s="32">
        <v>0.39762107051826684</v>
      </c>
    </row>
    <row r="19" spans="1:2">
      <c r="A19" s="30" t="s">
        <v>1324</v>
      </c>
      <c r="B19" s="32">
        <v>0.41238066855263772</v>
      </c>
    </row>
    <row r="38" spans="1:7" ht="4.2" customHeight="1"/>
    <row r="39" spans="1:7" ht="3.6" customHeight="1"/>
    <row r="40" spans="1:7">
      <c r="A40" s="224" t="s">
        <v>1509</v>
      </c>
      <c r="B40" s="224"/>
      <c r="C40" s="224"/>
      <c r="D40" s="224"/>
      <c r="E40" s="224"/>
      <c r="F40" s="224"/>
      <c r="G40" s="224"/>
    </row>
    <row r="41" spans="1:7">
      <c r="A41" s="227" t="s">
        <v>1593</v>
      </c>
      <c r="B41" s="227"/>
      <c r="D41" s="3"/>
      <c r="E41" s="3"/>
      <c r="F41" s="3"/>
      <c r="G41" s="3"/>
    </row>
    <row r="42" spans="1:7">
      <c r="A42" s="67" t="s">
        <v>1434</v>
      </c>
      <c r="B42" s="56" t="s">
        <v>1591</v>
      </c>
    </row>
    <row r="43" spans="1:7">
      <c r="A43" s="30" t="s">
        <v>1498</v>
      </c>
      <c r="B43" s="32">
        <v>8.8757396449704151E-2</v>
      </c>
    </row>
    <row r="44" spans="1:7">
      <c r="A44" s="30" t="s">
        <v>1491</v>
      </c>
      <c r="B44" s="32">
        <v>8.2517750911533294E-2</v>
      </c>
    </row>
    <row r="45" spans="1:7">
      <c r="A45" s="30" t="s">
        <v>1529</v>
      </c>
      <c r="B45" s="32">
        <v>7.5329566854990579E-2</v>
      </c>
    </row>
    <row r="46" spans="1:7">
      <c r="A46" s="30" t="s">
        <v>1539</v>
      </c>
      <c r="B46" s="32">
        <v>7.0651564427498037E-2</v>
      </c>
    </row>
    <row r="47" spans="1:7">
      <c r="A47" s="30" t="s">
        <v>1546</v>
      </c>
      <c r="B47" s="32">
        <v>6.8343549637145076E-2</v>
      </c>
    </row>
    <row r="48" spans="1:7">
      <c r="A48" s="30" t="s">
        <v>1531</v>
      </c>
      <c r="B48" s="32">
        <v>6.5004262574595059E-2</v>
      </c>
    </row>
    <row r="49" spans="1:2">
      <c r="A49" s="30" t="s">
        <v>1545</v>
      </c>
      <c r="B49" s="32">
        <v>6.1523230323173764E-2</v>
      </c>
    </row>
    <row r="50" spans="1:2">
      <c r="A50" s="30" t="s">
        <v>1537</v>
      </c>
      <c r="B50" s="32">
        <v>6.147540983606558E-2</v>
      </c>
    </row>
    <row r="51" spans="1:2">
      <c r="A51" s="30" t="s">
        <v>1532</v>
      </c>
      <c r="B51" s="32">
        <v>6.1349693251533742E-2</v>
      </c>
    </row>
    <row r="52" spans="1:2">
      <c r="A52" s="30" t="s">
        <v>1544</v>
      </c>
      <c r="B52" s="32">
        <v>6.1211148749034293E-2</v>
      </c>
    </row>
    <row r="53" spans="1:2">
      <c r="A53" s="30" t="s">
        <v>1519</v>
      </c>
      <c r="B53" s="32">
        <v>5.8533016279495149E-2</v>
      </c>
    </row>
    <row r="54" spans="1:2">
      <c r="A54" s="30" t="s">
        <v>1538</v>
      </c>
      <c r="B54" s="32">
        <v>5.5892255892255889E-2</v>
      </c>
    </row>
    <row r="55" spans="1:2">
      <c r="A55" s="30" t="s">
        <v>1542</v>
      </c>
      <c r="B55" s="32">
        <v>5.5534709193245782E-2</v>
      </c>
    </row>
    <row r="56" spans="1:2">
      <c r="A56" s="30" t="s">
        <v>1547</v>
      </c>
      <c r="B56" s="32">
        <v>5.5276381909547749E-2</v>
      </c>
    </row>
    <row r="57" spans="1:2">
      <c r="A57" s="30" t="s">
        <v>1536</v>
      </c>
      <c r="B57" s="32">
        <v>5.4054054054054057E-2</v>
      </c>
    </row>
    <row r="58" spans="1:2">
      <c r="A58" s="30" t="s">
        <v>1324</v>
      </c>
      <c r="B58" s="32">
        <v>6.5030266022924804E-2</v>
      </c>
    </row>
    <row r="77" spans="1:2">
      <c r="A77" s="227" t="s">
        <v>1594</v>
      </c>
      <c r="B77" s="227"/>
    </row>
    <row r="78" spans="1:2">
      <c r="A78" s="67" t="s">
        <v>1434</v>
      </c>
      <c r="B78" s="56" t="s">
        <v>1592</v>
      </c>
    </row>
    <row r="79" spans="1:2">
      <c r="A79" s="30" t="s">
        <v>1520</v>
      </c>
      <c r="B79" s="32">
        <v>0.1145887899423782</v>
      </c>
    </row>
    <row r="80" spans="1:2">
      <c r="A80" s="30" t="s">
        <v>1518</v>
      </c>
      <c r="B80" s="32">
        <v>8.4047327621379037E-2</v>
      </c>
    </row>
    <row r="81" spans="1:2">
      <c r="A81" s="30" t="s">
        <v>1497</v>
      </c>
      <c r="B81" s="32">
        <v>8.0657319463289606E-2</v>
      </c>
    </row>
    <row r="82" spans="1:2">
      <c r="A82" s="30" t="s">
        <v>1507</v>
      </c>
      <c r="B82" s="32">
        <v>7.988505747126437E-2</v>
      </c>
    </row>
    <row r="83" spans="1:2">
      <c r="A83" s="30" t="s">
        <v>1519</v>
      </c>
      <c r="B83" s="32">
        <v>7.1337113590634715E-2</v>
      </c>
    </row>
    <row r="84" spans="1:2">
      <c r="A84" s="30" t="s">
        <v>1535</v>
      </c>
      <c r="B84" s="32">
        <v>7.0491345616973761E-2</v>
      </c>
    </row>
    <row r="85" spans="1:2">
      <c r="A85" s="30" t="s">
        <v>1534</v>
      </c>
      <c r="B85" s="32">
        <v>6.8627450980392163E-2</v>
      </c>
    </row>
    <row r="86" spans="1:2">
      <c r="A86" s="30" t="s">
        <v>1541</v>
      </c>
      <c r="B86" s="32">
        <v>6.6225165562913912E-2</v>
      </c>
    </row>
    <row r="87" spans="1:2">
      <c r="A87" s="30" t="s">
        <v>1384</v>
      </c>
      <c r="B87" s="32">
        <v>6.5750851238699087E-2</v>
      </c>
    </row>
    <row r="88" spans="1:2">
      <c r="A88" s="30" t="s">
        <v>1548</v>
      </c>
      <c r="B88" s="32">
        <v>6.0606060606060601E-2</v>
      </c>
    </row>
    <row r="89" spans="1:2">
      <c r="A89" s="30" t="s">
        <v>1530</v>
      </c>
      <c r="B89" s="32">
        <v>5.9748427672955969E-2</v>
      </c>
    </row>
    <row r="90" spans="1:2">
      <c r="A90" s="30" t="s">
        <v>1543</v>
      </c>
      <c r="B90" s="32">
        <v>5.7492132655531346E-2</v>
      </c>
    </row>
    <row r="91" spans="1:2">
      <c r="A91" s="30" t="s">
        <v>1528</v>
      </c>
      <c r="B91" s="32">
        <v>5.5625929393622285E-2</v>
      </c>
    </row>
    <row r="92" spans="1:2">
      <c r="A92" s="30" t="s">
        <v>1540</v>
      </c>
      <c r="B92" s="32">
        <v>5.3763440860215048E-2</v>
      </c>
    </row>
    <row r="93" spans="1:2">
      <c r="A93" s="30" t="s">
        <v>1533</v>
      </c>
      <c r="B93" s="32">
        <v>5.2643731239898413E-2</v>
      </c>
    </row>
    <row r="94" spans="1:2">
      <c r="A94" s="30" t="s">
        <v>1324</v>
      </c>
      <c r="B94" s="32">
        <v>6.9432676261080559E-2</v>
      </c>
    </row>
    <row r="113" spans="1:7" ht="8.4" customHeight="1"/>
    <row r="114" spans="1:7">
      <c r="A114" s="222" t="s">
        <v>1596</v>
      </c>
      <c r="B114" s="222"/>
      <c r="C114" s="222"/>
      <c r="D114" s="222"/>
      <c r="E114" s="222"/>
      <c r="F114" s="222"/>
      <c r="G114" s="222"/>
    </row>
    <row r="115" spans="1:7" ht="6" customHeight="1"/>
    <row r="116" spans="1:7">
      <c r="A116" s="28" t="s">
        <v>1440</v>
      </c>
      <c r="B116" s="29" t="s">
        <v>1557</v>
      </c>
    </row>
    <row r="117" spans="1:7">
      <c r="A117" s="30" t="s">
        <v>1507</v>
      </c>
      <c r="B117" s="32">
        <v>0.16896551724137931</v>
      </c>
    </row>
    <row r="118" spans="1:7">
      <c r="A118" s="30" t="s">
        <v>1497</v>
      </c>
      <c r="B118" s="32">
        <v>0.16835016835016833</v>
      </c>
    </row>
    <row r="119" spans="1:7">
      <c r="A119" s="30" t="s">
        <v>1500</v>
      </c>
      <c r="B119" s="32">
        <v>0.16023391812865498</v>
      </c>
    </row>
    <row r="120" spans="1:7">
      <c r="A120" s="30" t="s">
        <v>1520</v>
      </c>
      <c r="B120" s="32">
        <v>0.15976951283394444</v>
      </c>
    </row>
    <row r="121" spans="1:7">
      <c r="A121" s="30" t="s">
        <v>1494</v>
      </c>
      <c r="B121" s="32">
        <v>0.15746247521948459</v>
      </c>
    </row>
    <row r="122" spans="1:7">
      <c r="A122" s="30" t="s">
        <v>1548</v>
      </c>
      <c r="B122" s="32">
        <v>0.15668311017148226</v>
      </c>
    </row>
    <row r="123" spans="1:7">
      <c r="A123" s="30" t="s">
        <v>1499</v>
      </c>
      <c r="B123" s="32">
        <v>0.15629104281586551</v>
      </c>
    </row>
    <row r="124" spans="1:7">
      <c r="A124" s="30" t="s">
        <v>1553</v>
      </c>
      <c r="B124" s="32">
        <v>0.15456659134820053</v>
      </c>
    </row>
    <row r="125" spans="1:7">
      <c r="A125" s="30" t="s">
        <v>1555</v>
      </c>
      <c r="B125" s="32">
        <v>0.15179995443153338</v>
      </c>
    </row>
    <row r="126" spans="1:7">
      <c r="A126" s="30" t="s">
        <v>1551</v>
      </c>
      <c r="B126" s="32">
        <v>0.15070531765494982</v>
      </c>
    </row>
    <row r="127" spans="1:7">
      <c r="A127" s="30" t="s">
        <v>1384</v>
      </c>
      <c r="B127" s="32">
        <v>0.14970059880239522</v>
      </c>
    </row>
    <row r="128" spans="1:7">
      <c r="A128" s="30" t="s">
        <v>1554</v>
      </c>
      <c r="B128" s="32">
        <v>0.14925842131724484</v>
      </c>
    </row>
    <row r="129" spans="1:2">
      <c r="A129" s="30" t="s">
        <v>1552</v>
      </c>
      <c r="B129" s="32">
        <v>0.14634146341463414</v>
      </c>
    </row>
    <row r="130" spans="1:2">
      <c r="A130" s="30" t="s">
        <v>1496</v>
      </c>
      <c r="B130" s="32">
        <v>0.14409221902017291</v>
      </c>
    </row>
    <row r="131" spans="1:2">
      <c r="A131" s="30" t="s">
        <v>1556</v>
      </c>
      <c r="B131" s="32">
        <v>0.14221158958001062</v>
      </c>
    </row>
    <row r="132" spans="1:2">
      <c r="A132" s="30" t="s">
        <v>1324</v>
      </c>
      <c r="B132" s="32">
        <v>0.15442879335534138</v>
      </c>
    </row>
    <row r="152" spans="1:6" ht="17.399999999999999">
      <c r="A152" s="205" t="s">
        <v>1716</v>
      </c>
      <c r="B152" s="205"/>
      <c r="C152" s="205"/>
      <c r="D152" s="205"/>
      <c r="E152" s="205"/>
      <c r="F152" s="205"/>
    </row>
    <row r="155" spans="1:6" ht="17.399999999999999">
      <c r="A155" s="133" t="s">
        <v>1717</v>
      </c>
    </row>
    <row r="156" spans="1:6" ht="17.399999999999999">
      <c r="A156" s="133"/>
    </row>
    <row r="157" spans="1:6" ht="17.399999999999999">
      <c r="A157" s="133" t="s">
        <v>1719</v>
      </c>
    </row>
    <row r="158" spans="1:6" ht="17.399999999999999">
      <c r="A158" s="133" t="s">
        <v>1720</v>
      </c>
    </row>
    <row r="159" spans="1:6" ht="17.399999999999999">
      <c r="A159" s="133"/>
    </row>
    <row r="160" spans="1:6" ht="17.399999999999999">
      <c r="A160" s="133" t="s">
        <v>1718</v>
      </c>
    </row>
    <row r="161" spans="1:1" ht="17.399999999999999">
      <c r="A161" s="133"/>
    </row>
    <row r="162" spans="1:1" ht="17.399999999999999">
      <c r="A162" s="133" t="s">
        <v>1721</v>
      </c>
    </row>
    <row r="163" spans="1:1" ht="17.399999999999999">
      <c r="A163" s="133" t="s">
        <v>1722</v>
      </c>
    </row>
  </sheetData>
  <mergeCells count="6">
    <mergeCell ref="A152:F152"/>
    <mergeCell ref="A1:G1"/>
    <mergeCell ref="A40:G40"/>
    <mergeCell ref="A41:B41"/>
    <mergeCell ref="A77:B77"/>
    <mergeCell ref="A114:G114"/>
  </mergeCells>
  <pageMargins left="0.7" right="0.7" top="0.75" bottom="0.75" header="0.3" footer="0.3"/>
  <pageSetup paperSize="9" orientation="landscape" r:id="rId5"/>
  <rowBreaks count="4" manualBreakCount="4">
    <brk id="37" max="16383" man="1"/>
    <brk id="75" max="16383" man="1"/>
    <brk id="112" max="16383" man="1"/>
    <brk id="150" max="16383" man="1"/>
  </rowBreaks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B8F3-9F4A-4DD4-B26C-5CD189058FB4}">
  <dimension ref="A2:K41"/>
  <sheetViews>
    <sheetView showGridLines="0" showRowColHeaders="0" workbookViewId="0">
      <selection activeCell="Q34" sqref="Q34"/>
    </sheetView>
  </sheetViews>
  <sheetFormatPr baseColWidth="10" defaultRowHeight="13.2"/>
  <sheetData>
    <row r="2" spans="1:11" ht="22.8">
      <c r="A2" s="245" t="s">
        <v>1723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</row>
    <row r="3" spans="1:11" ht="22.8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</row>
    <row r="5" spans="1:11" ht="17.399999999999999">
      <c r="A5" s="133" t="s">
        <v>1735</v>
      </c>
    </row>
    <row r="6" spans="1:11" ht="17.399999999999999">
      <c r="A6" s="133" t="s">
        <v>1736</v>
      </c>
    </row>
    <row r="7" spans="1:11" ht="17.399999999999999">
      <c r="A7" s="133"/>
    </row>
    <row r="8" spans="1:11" ht="17.399999999999999">
      <c r="A8" s="140" t="s">
        <v>1732</v>
      </c>
    </row>
    <row r="9" spans="1:11" ht="17.399999999999999">
      <c r="A9" s="133"/>
    </row>
    <row r="10" spans="1:11" ht="17.399999999999999">
      <c r="A10" s="133" t="s">
        <v>1733</v>
      </c>
    </row>
    <row r="11" spans="1:11" ht="17.399999999999999">
      <c r="A11" s="133" t="s">
        <v>1734</v>
      </c>
    </row>
    <row r="12" spans="1:11" ht="17.399999999999999">
      <c r="A12" s="133" t="s">
        <v>1725</v>
      </c>
    </row>
    <row r="13" spans="1:11" ht="17.399999999999999">
      <c r="A13" s="133"/>
    </row>
    <row r="14" spans="1:11" ht="17.399999999999999">
      <c r="A14" s="140" t="s">
        <v>1737</v>
      </c>
    </row>
    <row r="15" spans="1:11" ht="17.399999999999999">
      <c r="A15" s="133"/>
    </row>
    <row r="16" spans="1:11" ht="17.399999999999999">
      <c r="A16" s="133" t="s">
        <v>1738</v>
      </c>
    </row>
    <row r="17" spans="1:1" ht="17.399999999999999">
      <c r="A17" s="133" t="s">
        <v>1739</v>
      </c>
    </row>
    <row r="18" spans="1:1" ht="17.399999999999999">
      <c r="A18" s="133" t="s">
        <v>1740</v>
      </c>
    </row>
    <row r="19" spans="1:1" ht="17.399999999999999">
      <c r="A19" s="133" t="s">
        <v>1741</v>
      </c>
    </row>
    <row r="20" spans="1:1" ht="17.399999999999999">
      <c r="A20" s="133"/>
    </row>
    <row r="21" spans="1:1" ht="17.399999999999999">
      <c r="A21" s="140" t="s">
        <v>1742</v>
      </c>
    </row>
    <row r="22" spans="1:1" ht="17.399999999999999">
      <c r="A22" s="133"/>
    </row>
    <row r="23" spans="1:1" ht="17.399999999999999">
      <c r="A23" s="133" t="s">
        <v>1726</v>
      </c>
    </row>
    <row r="24" spans="1:1" ht="17.399999999999999">
      <c r="A24" s="133" t="s">
        <v>1743</v>
      </c>
    </row>
    <row r="25" spans="1:1" ht="17.399999999999999">
      <c r="A25" s="133" t="s">
        <v>1744</v>
      </c>
    </row>
    <row r="26" spans="1:1" ht="17.399999999999999">
      <c r="A26" s="133"/>
    </row>
    <row r="27" spans="1:1" ht="17.399999999999999">
      <c r="A27" s="133"/>
    </row>
    <row r="30" spans="1:1" ht="17.399999999999999">
      <c r="A30" s="145" t="s">
        <v>1745</v>
      </c>
    </row>
    <row r="31" spans="1:1" ht="17.399999999999999">
      <c r="A31" s="133"/>
    </row>
    <row r="32" spans="1:1" ht="17.399999999999999">
      <c r="A32" s="133" t="s">
        <v>1727</v>
      </c>
    </row>
    <row r="33" spans="1:1" ht="17.399999999999999">
      <c r="A33" s="134"/>
    </row>
    <row r="34" spans="1:1" ht="17.399999999999999">
      <c r="A34" s="135" t="s">
        <v>1728</v>
      </c>
    </row>
    <row r="35" spans="1:1" ht="17.399999999999999">
      <c r="A35" s="134"/>
    </row>
    <row r="36" spans="1:1" ht="17.399999999999999">
      <c r="A36" s="135" t="s">
        <v>1729</v>
      </c>
    </row>
    <row r="37" spans="1:1" ht="17.399999999999999">
      <c r="A37" s="134"/>
    </row>
    <row r="38" spans="1:1" ht="17.399999999999999">
      <c r="A38" s="135" t="s">
        <v>1730</v>
      </c>
    </row>
    <row r="39" spans="1:1" ht="17.399999999999999">
      <c r="A39" s="133"/>
    </row>
    <row r="40" spans="1:1" ht="17.399999999999999">
      <c r="A40" s="133" t="s">
        <v>1724</v>
      </c>
    </row>
    <row r="41" spans="1:1" ht="17.399999999999999">
      <c r="A41" s="144" t="s">
        <v>1731</v>
      </c>
    </row>
  </sheetData>
  <mergeCells count="1">
    <mergeCell ref="A2:K2"/>
  </mergeCells>
  <pageMargins left="0.7" right="0.7" top="0.75" bottom="0.75" header="0.3" footer="0.3"/>
  <pageSetup paperSize="9" orientation="landscape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11</vt:i4>
      </vt:variant>
    </vt:vector>
  </HeadingPairs>
  <TitlesOfParts>
    <vt:vector size="25" baseType="lpstr">
      <vt:lpstr>Rapport d'analyse</vt:lpstr>
      <vt:lpstr>Contexte_Objectif</vt:lpstr>
      <vt:lpstr>Méthodologie</vt:lpstr>
      <vt:lpstr>Données NBA enrichies</vt:lpstr>
      <vt:lpstr>Filtres_Zones_Critères</vt:lpstr>
      <vt:lpstr>Equipe</vt:lpstr>
      <vt:lpstr>Dictionnaire de donnée enrichi</vt:lpstr>
      <vt:lpstr>Stats</vt:lpstr>
      <vt:lpstr>Vue d'ensemble</vt:lpstr>
      <vt:lpstr>Production_Profil de tir</vt:lpstr>
      <vt:lpstr>Scoring_Efficacité_Individuelle</vt:lpstr>
      <vt:lpstr>Création jeu_Maîtrise</vt:lpstr>
      <vt:lpstr>Rebond_Défense</vt:lpstr>
      <vt:lpstr>Synthèse générale</vt:lpstr>
      <vt:lpstr>Filtres_Zones_Critères!Criteres</vt:lpstr>
      <vt:lpstr>Filtres_Zones_Critères!Extraire</vt:lpstr>
      <vt:lpstr>Contexte_Objectif!Zone_d_impression</vt:lpstr>
      <vt:lpstr>'Création jeu_Maîtrise'!Zone_d_impression</vt:lpstr>
      <vt:lpstr>'Dictionnaire de donnée enrichi'!Zone_d_impression</vt:lpstr>
      <vt:lpstr>Méthodologie!Zone_d_impression</vt:lpstr>
      <vt:lpstr>'Production_Profil de tir'!Zone_d_impression</vt:lpstr>
      <vt:lpstr>Rebond_Défense!Zone_d_impression</vt:lpstr>
      <vt:lpstr>Scoring_Efficacité_Individuelle!Zone_d_impression</vt:lpstr>
      <vt:lpstr>'Synthèse générale'!Zone_d_impression</vt:lpstr>
      <vt:lpstr>'Vue d''ensemble'!Zone_d_impression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Da Costa</dc:creator>
  <cp:lastModifiedBy>Henrique Da Costa</cp:lastModifiedBy>
  <cp:lastPrinted>2025-10-22T09:43:41Z</cp:lastPrinted>
  <dcterms:created xsi:type="dcterms:W3CDTF">2025-10-06T17:26:36Z</dcterms:created>
  <dcterms:modified xsi:type="dcterms:W3CDTF">2025-10-24T13:11:30Z</dcterms:modified>
</cp:coreProperties>
</file>